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9FCD1F4A-4C21-4087-982F-C53B49C110BB}" xr6:coauthVersionLast="47" xr6:coauthVersionMax="47" xr10:uidLastSave="{00000000-0000-0000-0000-000000000000}"/>
  <bookViews>
    <workbookView xWindow="2868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r:id="rId4"/>
    <sheet name="Shipping Customer" sheetId="12" state="hidden" r:id="rId5"/>
    <sheet name="Tax Invoice" sheetId="6" r:id="rId6"/>
    <sheet name="Old Code" sheetId="11" state="hidden" r:id="rId7"/>
    <sheet name="Just data" sheetId="8" state="hidden" r:id="rId8"/>
    <sheet name="Just data 2" sheetId="9" state="hidden" r:id="rId9"/>
    <sheet name="Just Data 3" sheetId="10" state="hidden" r:id="rId10"/>
  </sheets>
  <externalReferences>
    <externalReference r:id="rId11"/>
    <externalReference r:id="rId12"/>
  </externalReferences>
  <definedNames>
    <definedName name="_xlnm.Print_Area" localSheetId="0">Control!$A$1:$J$4</definedName>
    <definedName name="_xlnm.Print_Area" localSheetId="1">Invoice!$A$1:$K$82</definedName>
    <definedName name="_xlnm.Print_Area" localSheetId="4">'Shipping Customer'!$A$1:$L$30</definedName>
    <definedName name="_xlnm.Print_Area" localSheetId="3">'Shipping Invoice'!$A$1:$L$39</definedName>
    <definedName name="_xlnm.Print_Area" localSheetId="5">'Tax Invoice'!$A$1:$H$1014</definedName>
    <definedName name="_xlnm.Print_Titles" localSheetId="1">Invoice!$2:$22</definedName>
    <definedName name="_xlnm.Print_Titles" localSheetId="4">'Shipping Customer'!$1:$22</definedName>
    <definedName name="_xlnm.Print_Titles" localSheetId="3">'Shipping Invoice'!$1:$23</definedName>
    <definedName name="_xlnm.Print_Titles" localSheetId="5">'Tax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02" i="6" l="1"/>
  <c r="A1003" i="6"/>
  <c r="A1001" i="6"/>
  <c r="F1002" i="6"/>
  <c r="E28" i="6"/>
  <c r="E34" i="6"/>
  <c r="E46" i="6"/>
  <c r="E47" i="6"/>
  <c r="E64" i="6"/>
  <c r="I24" i="7"/>
  <c r="J53" i="2"/>
  <c r="K18" i="12"/>
  <c r="K15" i="12"/>
  <c r="K10" i="12"/>
  <c r="N1" i="12"/>
  <c r="K15" i="7"/>
  <c r="K18" i="7"/>
  <c r="K10" i="7"/>
  <c r="N1" i="6"/>
  <c r="E24" i="6" s="1"/>
  <c r="F1003" i="6"/>
  <c r="D64" i="6"/>
  <c r="D63" i="6"/>
  <c r="D62" i="6"/>
  <c r="D61" i="6"/>
  <c r="D60" i="6"/>
  <c r="D59" i="6"/>
  <c r="B34" i="7" s="1"/>
  <c r="D58" i="6"/>
  <c r="D57" i="6"/>
  <c r="D56" i="6"/>
  <c r="D55" i="6"/>
  <c r="D54" i="6"/>
  <c r="D53" i="6"/>
  <c r="D52" i="6"/>
  <c r="D51" i="6"/>
  <c r="D50" i="6"/>
  <c r="D49" i="6"/>
  <c r="D47" i="6"/>
  <c r="D46" i="6"/>
  <c r="D45" i="6"/>
  <c r="D44" i="6"/>
  <c r="D43" i="6"/>
  <c r="D42" i="6"/>
  <c r="D41" i="6"/>
  <c r="D40" i="6"/>
  <c r="D39" i="6"/>
  <c r="D38" i="6"/>
  <c r="D37" i="6"/>
  <c r="D36" i="6"/>
  <c r="D35" i="6"/>
  <c r="D34" i="6"/>
  <c r="D33" i="6"/>
  <c r="D32" i="6"/>
  <c r="D31" i="6"/>
  <c r="D30" i="6"/>
  <c r="D29" i="6"/>
  <c r="D28" i="6"/>
  <c r="D27" i="6"/>
  <c r="D26" i="6"/>
  <c r="D25" i="6"/>
  <c r="D24" i="6"/>
  <c r="D23" i="6"/>
  <c r="D22" i="6"/>
  <c r="D21" i="6"/>
  <c r="D20" i="6"/>
  <c r="D19" i="6"/>
  <c r="D18" i="6"/>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69" i="2"/>
  <c r="J68" i="2"/>
  <c r="J67" i="2"/>
  <c r="J66" i="2"/>
  <c r="J65" i="2"/>
  <c r="J64" i="2"/>
  <c r="J63" i="2"/>
  <c r="J62" i="2"/>
  <c r="J61" i="2"/>
  <c r="J60" i="2"/>
  <c r="J59" i="2"/>
  <c r="J58" i="2"/>
  <c r="J57" i="2"/>
  <c r="J56" i="2"/>
  <c r="J55" i="2"/>
  <c r="J54"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E52" i="6" l="1"/>
  <c r="E18" i="6"/>
  <c r="E29" i="6"/>
  <c r="E59" i="6"/>
  <c r="E41" i="6"/>
  <c r="E23" i="6"/>
  <c r="E58" i="6"/>
  <c r="E40" i="6"/>
  <c r="E22" i="6"/>
  <c r="E53" i="6"/>
  <c r="E35" i="6"/>
  <c r="E63" i="6"/>
  <c r="E57" i="6"/>
  <c r="E51" i="6"/>
  <c r="E45" i="6"/>
  <c r="E39" i="6"/>
  <c r="E33" i="6"/>
  <c r="E27" i="6"/>
  <c r="E21" i="6"/>
  <c r="E62" i="6"/>
  <c r="E56" i="6"/>
  <c r="E50" i="6"/>
  <c r="E44" i="6"/>
  <c r="E38" i="6"/>
  <c r="E32" i="6"/>
  <c r="E26" i="6"/>
  <c r="E20" i="6"/>
  <c r="E61" i="6"/>
  <c r="E55" i="6"/>
  <c r="E49" i="6"/>
  <c r="E43" i="6"/>
  <c r="E37" i="6"/>
  <c r="E31" i="6"/>
  <c r="E25" i="6"/>
  <c r="E19" i="6"/>
  <c r="E60" i="6"/>
  <c r="E54" i="6"/>
  <c r="E48" i="6"/>
  <c r="E42" i="6"/>
  <c r="E36" i="6"/>
  <c r="E30" i="6"/>
  <c r="J70" i="2"/>
  <c r="J71" i="2" s="1"/>
  <c r="I28" i="7"/>
  <c r="K28" i="7" s="1"/>
  <c r="D48" i="6"/>
  <c r="B31" i="7" s="1"/>
  <c r="I34" i="7"/>
  <c r="K34" i="7" s="1"/>
  <c r="I30" i="7"/>
  <c r="K30" i="7" s="1"/>
  <c r="I32" i="7"/>
  <c r="K32" i="7" s="1"/>
  <c r="I33" i="7"/>
  <c r="K33" i="7" s="1"/>
  <c r="I25" i="7"/>
  <c r="K25" i="7" s="1"/>
  <c r="I35" i="7"/>
  <c r="K35" i="7" s="1"/>
  <c r="I31" i="7"/>
  <c r="K24" i="7"/>
  <c r="I27" i="7"/>
  <c r="K27" i="7" s="1"/>
  <c r="I26" i="7"/>
  <c r="K26" i="7" s="1"/>
  <c r="I29" i="7"/>
  <c r="K29" i="7" s="1"/>
  <c r="J74" i="2" l="1"/>
  <c r="K31" i="7"/>
  <c r="K36" i="7" s="1"/>
  <c r="K38" i="7" s="1"/>
  <c r="F1001" i="6"/>
  <c r="K26" i="12"/>
  <c r="A1008" i="6" l="1"/>
  <c r="A1007" i="6"/>
  <c r="A1006" i="6"/>
  <c r="F1005" i="6"/>
  <c r="A1005" i="6"/>
  <c r="A1004" i="6"/>
  <c r="M11" i="6" l="1"/>
  <c r="I78" i="2" s="1"/>
  <c r="M12" i="6" l="1"/>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4" i="6" s="1"/>
  <c r="E14" i="6"/>
  <c r="I77" i="2" s="1"/>
  <c r="I82" i="2" l="1"/>
  <c r="H1008" i="6"/>
  <c r="H1007" i="6"/>
  <c r="H1006" i="6"/>
  <c r="H1004" i="6"/>
  <c r="H1005" i="6"/>
  <c r="H1001" i="6"/>
  <c r="H1000" i="6"/>
  <c r="H1003"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I80" i="2" l="1"/>
  <c r="I81" i="2"/>
  <c r="I79" i="2" s="1"/>
  <c r="H1014" i="6"/>
  <c r="H1011" i="6"/>
  <c r="H1010" i="6"/>
  <c r="H1013" i="6" l="1"/>
  <c r="H1012" i="6" s="1"/>
</calcChain>
</file>

<file path=xl/sharedStrings.xml><?xml version="1.0" encoding="utf-8"?>
<sst xmlns="http://schemas.openxmlformats.org/spreadsheetml/2006/main" count="2447" uniqueCount="815">
  <si>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</si>
  <si>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</si>
  <si>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</si>
  <si>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</si>
  <si>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</si>
  <si>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</si>
  <si>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</si>
  <si>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</si>
  <si>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</si>
  <si>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</si>
  <si>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</si>
  <si>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</si>
  <si>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</si>
  <si>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</si>
  <si>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</si>
  <si>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</si>
  <si>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</si>
  <si>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</si>
  <si>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</si>
  <si>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</si>
  <si>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</si>
  <si>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</si>
  <si>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</si>
  <si>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</si>
  <si>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</si>
  <si>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</si>
  <si>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</si>
  <si>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</si>
  <si>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</si>
  <si>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</si>
  <si>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</si>
  <si>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</si>
  <si>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</si>
  <si>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</si>
  <si>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</si>
  <si>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</si>
  <si>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</si>
  <si>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</si>
  <si>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</si>
  <si>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</si>
  <si>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</si>
  <si>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</si>
  <si>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</si>
  <si>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</si>
  <si>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</si>
  <si>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</si>
  <si>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</si>
  <si>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</si>
  <si>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</si>
  <si>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</si>
  <si>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</si>
  <si>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</si>
  <si>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</si>
  <si>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</si>
  <si>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</si>
  <si>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</si>
  <si>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</si>
  <si>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</si>
  <si>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</si>
  <si>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</si>
  <si>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</si>
  <si>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</si>
  <si>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</si>
  <si>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</si>
  <si>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</si>
  <si>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</si>
  <si>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</si>
  <si>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</si>
  <si>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</si>
  <si>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</si>
  <si>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</si>
  <si>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</si>
  <si>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</si>
  <si>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</si>
  <si>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</si>
  <si>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</si>
  <si>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</si>
  <si>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</si>
  <si>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</si>
  <si>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</si>
  <si>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</si>
  <si>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</si>
  <si>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</si>
  <si>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</si>
  <si>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</si>
  <si>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</si>
  <si>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</si>
  <si>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</si>
  <si>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</si>
  <si>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</si>
  <si>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</si>
  <si>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</si>
  <si>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</si>
  <si>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</si>
  <si>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</si>
  <si>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</si>
  <si>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</si>
  <si>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</si>
  <si>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</si>
  <si>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</si>
  <si>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</si>
  <si>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</si>
  <si>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</si>
  <si>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</si>
  <si>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</si>
  <si>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</si>
  <si>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</si>
  <si>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</si>
  <si>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</si>
  <si>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</si>
  <si>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</si>
  <si>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</si>
  <si>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</si>
  <si>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</si>
  <si>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</si>
  <si>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</si>
  <si>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</si>
  <si>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</si>
  <si>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</si>
  <si>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</si>
  <si>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</si>
  <si>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</si>
  <si>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</si>
  <si>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</si>
  <si>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</si>
  <si>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</si>
  <si>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</si>
  <si>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</si>
  <si>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</si>
  <si>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</si>
  <si>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</si>
  <si>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</si>
  <si>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</si>
  <si>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</si>
  <si>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</si>
  <si>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</si>
  <si>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</si>
  <si>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</si>
  <si>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</si>
  <si>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</si>
  <si>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</si>
  <si>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</si>
  <si>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</si>
  <si>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</si>
  <si>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</si>
  <si>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</si>
  <si>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</si>
  <si>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</si>
  <si>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</si>
  <si>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</si>
  <si>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</si>
  <si>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</si>
  <si>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</si>
  <si>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</si>
  <si>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</si>
  <si>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</si>
  <si>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</si>
  <si>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</si>
  <si>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</si>
  <si>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</si>
  <si>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</si>
  <si>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</si>
  <si>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</si>
  <si>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</si>
  <si>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</si>
  <si>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</si>
  <si>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</si>
  <si>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</si>
  <si>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</si>
  <si>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</si>
  <si>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</si>
  <si>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</si>
  <si>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</si>
  <si>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</si>
  <si>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</si>
  <si>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</si>
  <si>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</si>
  <si>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</si>
  <si>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</si>
  <si>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</si>
  <si>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</si>
  <si>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</si>
  <si>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</si>
  <si>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</si>
  <si>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</si>
  <si>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</si>
  <si>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</si>
  <si>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</si>
  <si>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</si>
  <si>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</si>
  <si>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</si>
  <si>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</si>
  <si>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</si>
  <si>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</si>
  <si>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</si>
  <si>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</si>
  <si>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</si>
  <si>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</si>
  <si>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</si>
  <si>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</si>
  <si>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</si>
  <si>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</si>
  <si>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</si>
  <si>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</si>
  <si>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</si>
  <si>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</si>
  <si>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</si>
  <si>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</si>
  <si>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</si>
  <si>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</si>
  <si>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</si>
  <si>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</si>
  <si>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</si>
  <si>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</si>
  <si>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</si>
  <si>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</si>
  <si>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</si>
  <si>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</si>
  <si>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</si>
  <si>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</si>
  <si>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</si>
  <si>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</si>
  <si>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</si>
  <si>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</si>
  <si>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</si>
  <si>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</si>
  <si>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</si>
  <si>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</si>
  <si>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</si>
  <si>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</si>
  <si>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</si>
  <si>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</si>
  <si>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</si>
  <si>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</si>
  <si>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</si>
  <si>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</si>
  <si>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</si>
  <si>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</si>
  <si>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</si>
  <si>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</si>
  <si>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</si>
  <si>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</si>
  <si>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</si>
  <si>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</si>
  <si>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</si>
  <si>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</si>
  <si>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</si>
  <si>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</si>
  <si>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</si>
  <si>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</si>
  <si>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</si>
  <si>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</si>
  <si>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</si>
  <si>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</si>
  <si>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</si>
  <si>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</si>
  <si>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</si>
  <si>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</si>
  <si>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</si>
  <si>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</si>
  <si>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</si>
  <si>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</si>
  <si>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</si>
  <si>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</si>
  <si>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</si>
  <si>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</si>
  <si>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</si>
  <si>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</si>
  <si>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</si>
  <si>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</si>
  <si>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</si>
  <si>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</si>
  <si>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</si>
  <si>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</si>
  <si>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</si>
  <si>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</si>
  <si>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</si>
  <si>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</si>
  <si>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</si>
  <si>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</si>
  <si>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</si>
  <si>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</si>
  <si>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</si>
  <si>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</si>
  <si>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</si>
  <si>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</si>
  <si>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</si>
  <si>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</si>
  <si>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</si>
  <si>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</si>
  <si>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</si>
  <si>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</si>
  <si>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</si>
  <si>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</si>
  <si>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</si>
  <si>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</si>
  <si>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</si>
  <si>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</si>
  <si>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</si>
  <si>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</si>
  <si>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</si>
  <si>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</si>
  <si>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</si>
  <si>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</si>
  <si>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</si>
  <si>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</si>
  <si>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</si>
  <si>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</si>
  <si>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</si>
  <si>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</si>
  <si>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</si>
  <si>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</si>
  <si>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</si>
  <si>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</si>
  <si>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</si>
  <si>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</si>
  <si>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</si>
  <si>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</si>
  <si>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</si>
  <si>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</si>
  <si>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</si>
  <si>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</si>
  <si>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</si>
  <si>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</si>
  <si>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</si>
  <si>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</si>
  <si>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</si>
  <si>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</si>
  <si>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</si>
  <si>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</si>
  <si>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</si>
  <si>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</si>
  <si>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</si>
  <si>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</si>
  <si>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</si>
  <si>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</si>
  <si>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</si>
  <si>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</si>
  <si>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</si>
  <si>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</si>
  <si>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</si>
  <si>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</si>
  <si>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</si>
  <si>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</si>
  <si>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</si>
  <si>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</si>
  <si>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</si>
  <si>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</si>
  <si>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</si>
  <si>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</si>
  <si>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</si>
  <si>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</si>
  <si>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</si>
  <si>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</si>
  <si>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</si>
  <si>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</si>
  <si>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</si>
  <si>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</si>
  <si>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</si>
  <si>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</si>
  <si>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</si>
  <si>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</si>
  <si>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</si>
  <si>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</si>
  <si>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</si>
  <si>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</si>
  <si>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</si>
  <si>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</si>
  <si>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</si>
  <si>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</si>
  <si>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</si>
  <si>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</si>
  <si>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</si>
  <si>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</si>
  <si>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</si>
  <si>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</si>
  <si>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</si>
  <si>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</si>
  <si>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</si>
  <si>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</si>
  <si>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</si>
  <si>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</si>
  <si>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</si>
  <si>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</si>
  <si>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</si>
  <si>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</si>
  <si>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</si>
  <si>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</si>
  <si>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</si>
  <si>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</si>
  <si>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</si>
  <si>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</si>
  <si>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</si>
  <si>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</si>
  <si>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</si>
  <si>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</si>
  <si>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</si>
  <si>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</si>
  <si>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</si>
  <si>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</si>
  <si>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</si>
  <si>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</si>
  <si>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</si>
  <si>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</si>
  <si>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</si>
  <si>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</si>
  <si>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</si>
  <si>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</si>
  <si>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</si>
  <si>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</si>
  <si>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</si>
  <si>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</si>
  <si>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</si>
  <si>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</si>
  <si>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</si>
  <si>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</si>
  <si>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</si>
  <si>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</si>
  <si>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</si>
  <si>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</si>
  <si>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</si>
  <si>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</si>
  <si>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</si>
  <si>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</si>
  <si>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</si>
  <si>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</si>
  <si>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</si>
  <si>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</si>
  <si>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</si>
  <si>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</si>
  <si>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</si>
  <si>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</si>
  <si>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</si>
  <si>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</si>
  <si>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</si>
  <si>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</si>
  <si>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</si>
  <si>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</si>
  <si>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</si>
  <si>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</si>
  <si>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</si>
  <si>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</si>
  <si>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</si>
  <si>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</si>
  <si>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</si>
  <si>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</si>
  <si>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</si>
  <si>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</si>
  <si>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</si>
  <si>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</si>
  <si>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</si>
  <si>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</si>
  <si>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</si>
  <si>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</si>
  <si>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</si>
  <si>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</si>
  <si>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</si>
  <si>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</si>
  <si>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</si>
  <si>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</si>
  <si>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</si>
  <si>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</si>
  <si>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</si>
  <si>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</si>
  <si>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</si>
  <si>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</si>
  <si>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</si>
  <si>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</si>
  <si>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</si>
  <si>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</si>
  <si>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</si>
  <si>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</si>
  <si>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</si>
  <si>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</si>
  <si>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</si>
  <si>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</si>
  <si>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</si>
  <si>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</si>
  <si>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</si>
  <si>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</si>
  <si>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</si>
  <si>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</si>
  <si>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</si>
  <si>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</si>
  <si>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</si>
  <si>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</si>
  <si>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</si>
  <si>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</si>
  <si>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</si>
  <si>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</si>
  <si>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</si>
  <si>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</si>
  <si>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</si>
  <si>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</si>
  <si>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</si>
  <si>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</si>
  <si>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</si>
  <si>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</si>
  <si>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</si>
  <si>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</si>
  <si>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</si>
  <si>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</si>
  <si>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</si>
  <si>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</si>
  <si>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</si>
  <si>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</si>
  <si>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</si>
  <si>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</si>
  <si>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</si>
  <si>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</si>
  <si>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</si>
  <si>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</si>
  <si>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</si>
  <si>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</si>
  <si>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</si>
  <si>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</si>
  <si>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</si>
  <si>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</si>
  <si>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</si>
  <si>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</si>
  <si>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</si>
  <si>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</si>
  <si>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</si>
  <si>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</si>
  <si>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</si>
  <si>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</si>
  <si>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</si>
  <si>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</si>
  <si>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</si>
  <si>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</si>
  <si>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</si>
  <si>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</si>
  <si>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</si>
  <si>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</si>
  <si>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</si>
  <si>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</si>
  <si>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</si>
  <si>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</si>
  <si>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</si>
  <si>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</si>
  <si>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</si>
  <si>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</si>
  <si>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</si>
  <si>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</si>
  <si>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</si>
  <si>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</si>
  <si>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</si>
  <si>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</si>
  <si>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</si>
  <si>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</si>
  <si>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</si>
  <si>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</si>
  <si>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</si>
  <si>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</si>
  <si>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</si>
  <si>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</si>
  <si>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</si>
  <si>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</si>
  <si>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</si>
  <si>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</si>
  <si>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</si>
  <si>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</si>
  <si>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</si>
  <si>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</si>
  <si>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</si>
  <si>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</si>
  <si>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</si>
  <si>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</si>
  <si>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</si>
  <si>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</si>
  <si>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</si>
  <si>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</si>
  <si>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</si>
  <si>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</si>
  <si>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</si>
  <si>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</si>
  <si>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</si>
  <si>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</si>
  <si>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</si>
  <si>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</si>
  <si>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</si>
  <si>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</si>
  <si>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</si>
  <si>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</si>
  <si>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</si>
  <si>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</si>
  <si>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</si>
  <si>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</si>
  <si>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</si>
  <si>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</si>
  <si>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</si>
  <si>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</si>
  <si>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</si>
  <si>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</si>
  <si>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</si>
  <si>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</si>
  <si>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</si>
  <si>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</si>
  <si>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</si>
  <si>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</si>
  <si>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</si>
  <si>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</si>
  <si>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</si>
  <si>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</si>
  <si>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</si>
  <si>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</si>
  <si>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</si>
  <si>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</si>
  <si>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</si>
  <si>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</si>
  <si>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</si>
  <si>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</si>
  <si>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</si>
  <si>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</si>
  <si>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</si>
  <si>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</si>
  <si>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</si>
  <si>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</si>
  <si>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</si>
  <si>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</si>
  <si>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</si>
  <si>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</si>
  <si>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</si>
  <si>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</si>
  <si>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</si>
  <si>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</si>
  <si>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</si>
  <si>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</si>
  <si>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</si>
  <si>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</si>
  <si>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</si>
  <si>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</si>
  <si>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</si>
  <si>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</si>
  <si>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</si>
  <si>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</si>
  <si>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</si>
  <si>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</si>
  <si>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</si>
  <si>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</si>
  <si>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</si>
  <si>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</si>
  <si>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</si>
  <si>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</si>
  <si>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</si>
  <si>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</si>
  <si>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</si>
  <si>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</si>
  <si>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</si>
  <si>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</si>
  <si>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</si>
  <si>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</si>
  <si>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</si>
  <si>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</si>
  <si>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</si>
  <si>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</si>
  <si>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</si>
  <si>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</si>
  <si>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</si>
  <si>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</si>
  <si>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</si>
  <si>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</si>
  <si>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</si>
  <si>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</si>
  <si>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</si>
  <si>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</si>
  <si>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</si>
  <si>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</si>
  <si>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</si>
  <si>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</si>
  <si>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</si>
  <si>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</si>
  <si>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</si>
  <si>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</si>
  <si>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</si>
  <si>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</si>
  <si>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</si>
  <si>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</si>
  <si>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</si>
  <si>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</si>
  <si>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</si>
  <si>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</si>
  <si>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</si>
  <si>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</si>
  <si>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</si>
  <si>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</si>
  <si>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</si>
  <si>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</si>
  <si>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</si>
  <si>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</si>
  <si>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</si>
  <si>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</si>
  <si>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</si>
  <si>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</si>
  <si>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</si>
  <si>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</si>
  <si>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</si>
  <si>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</si>
  <si>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</si>
  <si>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</si>
  <si>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</si>
  <si>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</si>
  <si>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</si>
  <si>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</si>
  <si>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</si>
  <si>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</si>
  <si>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</si>
  <si>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</si>
  <si>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</si>
  <si>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</si>
  <si>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</si>
  <si>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</si>
  <si>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</si>
  <si>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</si>
  <si>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</si>
  <si>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</si>
  <si>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BLK03A</t>
  </si>
  <si>
    <t>Bulk body jewelry: 100 pcs. assortment of surgical steel labrets,16g (1.2mm) with 3mm ball</t>
  </si>
  <si>
    <t>Height: 2.5mm</t>
  </si>
  <si>
    <t>Bluetattoo ES52203904E</t>
  </si>
  <si>
    <t>Pedro Antonio Galiano Cantero</t>
  </si>
  <si>
    <t>Verge Mare de Deu de Montserrat 108 l-izq</t>
  </si>
  <si>
    <t>08840 Viladecans, Barcelona</t>
  </si>
  <si>
    <t>Spain</t>
  </si>
  <si>
    <t>Tel: +34 627597281 // +34 936374272</t>
  </si>
  <si>
    <t>Email: bluetattooviladecans@gmail.com</t>
  </si>
  <si>
    <t>ALBEVB</t>
  </si>
  <si>
    <t>Color: Black/White ball</t>
  </si>
  <si>
    <t>Flexible acrylic labret, 16g (1.2mm) with 3mm UV ball</t>
  </si>
  <si>
    <t>BLK02</t>
  </si>
  <si>
    <t>Bulk body jewelry: 100 pcs. assortment of surgical steel tongue barbells, 14g (1.6mm) with two 6mm balls</t>
  </si>
  <si>
    <t>316L steel belly banana, 14g (1.6m) with a 8mm and a 5mm bezel set jewel ball using original Czech Preciosa crystals.</t>
  </si>
  <si>
    <t>BNT2CG</t>
  </si>
  <si>
    <t>Color: Black Anodized w/ Clear crystal</t>
  </si>
  <si>
    <t>Color: Gold Anodized w/ Clear crystal</t>
  </si>
  <si>
    <t>Color: Gold Anodized w/ Rose crystal</t>
  </si>
  <si>
    <t>Color: Gold Anodized w/ Aquamarine crystal</t>
  </si>
  <si>
    <t>IJF4</t>
  </si>
  <si>
    <t>316L steel 4mm dermal anchor top part with bezel set flat crystal for 1.6mm (14g) posts with 1.2mm internal threading</t>
  </si>
  <si>
    <t>316L steel 5mm dermal anchor top part with bezel set flat crystal for 1.6mm (14g) posts with 1.2mm internal threading</t>
  </si>
  <si>
    <t>Size: 5mm</t>
  </si>
  <si>
    <t>IPTRD</t>
  </si>
  <si>
    <t>Anodized surgical steel fake plug in black and gold without O-Rings</t>
  </si>
  <si>
    <t>LBTC25</t>
  </si>
  <si>
    <t>Crystal Color: Clear / Gold Anodized</t>
  </si>
  <si>
    <t>Anodized 316L steel labret, 16g (1.2mm) with an internally threaded 2.5mm crystal top</t>
  </si>
  <si>
    <t>MFR5S</t>
  </si>
  <si>
    <t>1 piece: 5mm ball with ferido-glued multi crystals, 1.2mm threading (16g), with resin cover</t>
  </si>
  <si>
    <t>NSC18</t>
  </si>
  <si>
    <t>Surgical steel nose screw, 18g (1mm) with a 2mm round crystal top</t>
  </si>
  <si>
    <t>SEGHT18</t>
  </si>
  <si>
    <t>Length: 5mm</t>
  </si>
  <si>
    <t xml:space="preserve">PVD plated surgical steel hinged segment ring, 18g (1.0mm) </t>
  </si>
  <si>
    <t>SEGT14</t>
  </si>
  <si>
    <t>Premium PVD plated surgical steel segment ring, 14g (1.6mm)</t>
  </si>
  <si>
    <t>SGTSH17</t>
  </si>
  <si>
    <t>Gold anodized 316L steel hinged segment ring, 1.2mm (16g), bohemian design with side facing CNC set Cubic Zirconia (CZ) stones and inner diameter from 8mm to 10mm</t>
  </si>
  <si>
    <t>TSA2</t>
  </si>
  <si>
    <t>High polished titanium G23 base part for dermal anchor, 14g (1.6mm) with surface piercing with three circular holes in the base plate and with a 16g (1.2mm) internal threading connector (this product only fits our dermal anchor top parts)</t>
  </si>
  <si>
    <t>XBAL4</t>
  </si>
  <si>
    <t>Pack of 10 pcs. of 4mm high polished surgical steel balls with 1.6mm threading (14g)</t>
  </si>
  <si>
    <t>XBAL5</t>
  </si>
  <si>
    <t>Pack of 10 pcs. of 5mm high polished surgical steel balls with 1.6mm threading (14g)</t>
  </si>
  <si>
    <t>XBT3S</t>
  </si>
  <si>
    <t>Pack of 10 pcs. of 3mm anodized surgical steel balls with threading 1.2mm (16g)</t>
  </si>
  <si>
    <t>XGLB5</t>
  </si>
  <si>
    <t>Color: Green</t>
  </si>
  <si>
    <t>Pack of 10 pcs. of 5mm acrylic glow in the dark balls with 1.6mm (14g) threading</t>
  </si>
  <si>
    <t>XHJB3</t>
  </si>
  <si>
    <t>Pack of 10 pcs. of 3mm surgical steel half jewel balls with bezel set crystal with 1.2mm threading (16g)</t>
  </si>
  <si>
    <t>IPRD5</t>
  </si>
  <si>
    <t>IPRD6</t>
  </si>
  <si>
    <t>IPTRD5</t>
  </si>
  <si>
    <t>IPTRD6</t>
  </si>
  <si>
    <t>SGTSH17A</t>
  </si>
  <si>
    <t>SGTSH17B</t>
  </si>
  <si>
    <t>Eight Hundred Forty Nine and 19 cents EUR</t>
  </si>
  <si>
    <t>PVD plated surgical steel belly banana, 14g (1.6mm) with 5 &amp; 8mm bezel set jewel balls - length 3/8'' (10mm)</t>
  </si>
  <si>
    <t>Exchange Rate EUR-THB</t>
  </si>
  <si>
    <t>Leo</t>
  </si>
  <si>
    <t>Bluetattoo</t>
  </si>
  <si>
    <t>VAT: 52203904E</t>
  </si>
  <si>
    <t>EORI: ES52203904E</t>
  </si>
  <si>
    <r>
      <t xml:space="preserve">20% Discount as per </t>
    </r>
    <r>
      <rPr>
        <b/>
        <sz val="10"/>
        <color indexed="8"/>
        <rFont val="Arial"/>
        <family val="2"/>
      </rPr>
      <t>Silver Membership</t>
    </r>
    <r>
      <rPr>
        <sz val="10"/>
        <color indexed="8"/>
        <rFont val="Arial"/>
        <family val="2"/>
      </rPr>
      <t>:</t>
    </r>
  </si>
  <si>
    <t>Free Shipping to Spain via DHL due to order over 350USD:</t>
  </si>
  <si>
    <t>MIXBJ</t>
  </si>
  <si>
    <t xml:space="preserve">MIX-Colors </t>
  </si>
  <si>
    <t xml:space="preserve">MIX-Types </t>
  </si>
  <si>
    <t>1 SET OF MIXED BODY JEWELRY</t>
  </si>
  <si>
    <t>SAMPLE ITEMS</t>
  </si>
  <si>
    <t>Stainless steel  jewelry</t>
  </si>
  <si>
    <t>FREE SHIPPING VIA DHL OFFERED TO CUSTOMER</t>
  </si>
  <si>
    <t>Fifty Nine and 99 cents EUR</t>
  </si>
  <si>
    <t>247-249 Tano Road, Bavornives</t>
  </si>
  <si>
    <t>Imitation jewelry</t>
  </si>
  <si>
    <t xml:space="preserve">Colored steel hinged segment ring, 18g (1.0mm) </t>
  </si>
  <si>
    <t>Pack of 10 pcs. of 4mm high polished steel balls with 1.6mm threading (14g)</t>
  </si>
  <si>
    <t>Colored steel fake plug in black and gold without O-Rings</t>
  </si>
  <si>
    <t>Colored 316L steel labret, 16g (1.2mm) with an internally threaded 2.5mm crystal top</t>
  </si>
  <si>
    <t>Steel nose screw, 18g (1mm) with a 2mm round crystal top</t>
  </si>
  <si>
    <t>316L steel belly banana, 14g (1.6m) with a 8mm and a 5mm bezel set jewel ball using crystals.</t>
  </si>
  <si>
    <t>316L steel 4mm body jewelry top part with bezel set flat crystal for 1.6mm (14g) posts with 1.2mm internal threading</t>
  </si>
  <si>
    <t>Old code</t>
  </si>
  <si>
    <t>Gold colored 316L steel hinged segment ring, 1.2mm (16g), bohemian design with side facing cnc set cubic zirconia (cz) and inner diameter from 8mm to 10mm</t>
  </si>
  <si>
    <t>High polished base part for body jewelry, 14g (1.6mm) with three circular holes in the base plate and with a 16g (1.2mm) internal threading connector (this product only fits our body jewelry top parts)</t>
  </si>
  <si>
    <t>Length: Assorted</t>
  </si>
  <si>
    <t>Size: Assorted</t>
  </si>
  <si>
    <t>Height: Assorted</t>
  </si>
  <si>
    <t>Flexible Acrylic Labret, Set of steel Belly Banana, Set of steel Ball and other items as invoice attached</t>
  </si>
  <si>
    <t>Bulk body jewelry: 100 pcs. assortment of steel tongue barbells, 14g (1.6mm) with two 6mm balls</t>
  </si>
  <si>
    <t>Free Shipping to Spain via DHL due to order over 45EUR:</t>
  </si>
  <si>
    <t>Forty Five and 24 cents EUR</t>
  </si>
  <si>
    <t>Six Hundred Eighty Six and 26 cents EUR</t>
  </si>
  <si>
    <t>Verge Mare de Deu de Montserrat</t>
  </si>
  <si>
    <t>Additional Discount Offered: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</si>
</sst>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 numFmtId="169" formatCode="_([$€-2]\ * #,##0.00_);_([$€-2]\ * \(#,##0.00\);_([$€-2]\ * &quot;-&quot;??_);_(@_)"/>
  </numFmts>
  <fonts count="41">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sz val="12"/>
      <color theme="1"/>
      <name val="Arial"/>
      <family val="2"/>
    </font>
    <font>
      <b/>
      <sz val="14"/>
      <color rgb="FFFF0000"/>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5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double">
        <color indexed="64"/>
      </top>
      <bottom style="double">
        <color indexed="64"/>
      </bottom>
      <diagonal/>
    </border>
    <border>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thin">
        <color indexed="64"/>
      </bottom>
      <diagonal/>
    </border>
  </borders>
  <cellStyleXfs count="5352">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5" fillId="0" borderId="0"/>
    <xf numFmtId="0" fontId="8" fillId="0" borderId="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cellStyleXfs>
  <cellXfs count="182">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4" fillId="2" borderId="0" xfId="0" applyFont="1" applyFill="1" applyAlignment="1">
      <alignment horizontal="center" vertical="center"/>
    </xf>
    <xf numFmtId="0" fontId="21" fillId="2" borderId="13" xfId="0" applyFont="1" applyFill="1" applyBorder="1"/>
    <xf numFmtId="0" fontId="21" fillId="2" borderId="9" xfId="0" applyFont="1" applyFill="1" applyBorder="1"/>
    <xf numFmtId="0" fontId="21" fillId="2" borderId="20" xfId="0" applyFont="1" applyFill="1" applyBorder="1"/>
    <xf numFmtId="1" fontId="39" fillId="2" borderId="9" xfId="2" applyNumberFormat="1" applyFont="1" applyFill="1" applyBorder="1" applyAlignment="1">
      <alignment vertical="center" wrapText="1"/>
    </xf>
    <xf numFmtId="2" fontId="21" fillId="2" borderId="19" xfId="0" applyNumberFormat="1" applyFont="1" applyFill="1" applyBorder="1" applyAlignment="1">
      <alignment horizontal="right" vertical="center" wrapText="1"/>
    </xf>
    <xf numFmtId="1" fontId="21" fillId="2" borderId="19" xfId="0" applyNumberFormat="1" applyFont="1" applyFill="1" applyBorder="1" applyAlignment="1">
      <alignment horizontal="center" vertical="center" wrapText="1"/>
    </xf>
    <xf numFmtId="2" fontId="4" fillId="2" borderId="19" xfId="0" applyNumberFormat="1" applyFont="1" applyFill="1" applyBorder="1" applyAlignment="1">
      <alignment horizontal="right" vertical="center" wrapText="1"/>
    </xf>
    <xf numFmtId="1" fontId="39" fillId="2" borderId="19" xfId="2" applyNumberFormat="1" applyFont="1" applyFill="1" applyBorder="1" applyAlignment="1">
      <alignment vertical="center" wrapText="1"/>
    </xf>
    <xf numFmtId="2" fontId="4" fillId="2" borderId="0" xfId="2" applyNumberFormat="1" applyFont="1" applyFill="1" applyAlignment="1">
      <alignment horizontal="right"/>
    </xf>
    <xf numFmtId="2" fontId="21" fillId="2" borderId="49" xfId="0" applyNumberFormat="1" applyFont="1" applyFill="1" applyBorder="1" applyAlignment="1">
      <alignment horizontal="right" vertical="top" wrapText="1"/>
    </xf>
    <xf numFmtId="169" fontId="21" fillId="2" borderId="0" xfId="0" applyNumberFormat="1" applyFont="1" applyFill="1" applyAlignment="1">
      <alignment horizontal="right"/>
    </xf>
    <xf numFmtId="0" fontId="4" fillId="2" borderId="9" xfId="0" applyFont="1" applyFill="1" applyBorder="1" applyAlignment="1">
      <alignment horizontal="center" vertical="center" wrapText="1"/>
    </xf>
    <xf numFmtId="0" fontId="4" fillId="2" borderId="17" xfId="0" applyFont="1" applyFill="1" applyBorder="1" applyAlignment="1">
      <alignment horizontal="center" vertical="center" wrapText="1"/>
    </xf>
    <xf numFmtId="0" fontId="0" fillId="0" borderId="0" xfId="0" applyAlignment="1">
      <alignment horizontal="center" vertical="center" wrapText="1"/>
    </xf>
    <xf numFmtId="0" fontId="21" fillId="3" borderId="20" xfId="0" applyFont="1" applyFill="1" applyBorder="1" applyAlignment="1">
      <alignment horizontal="center" vertical="center" wrapText="1"/>
    </xf>
    <xf numFmtId="0" fontId="21" fillId="3" borderId="13" xfId="0" applyFont="1" applyFill="1" applyBorder="1" applyAlignment="1">
      <alignment horizontal="center" vertical="center" wrapText="1"/>
    </xf>
    <xf numFmtId="1" fontId="0" fillId="0" borderId="0" xfId="0" applyNumberFormat="1"/>
    <xf numFmtId="2" fontId="0" fillId="0" borderId="0" xfId="0" applyNumberFormat="1"/>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0" fontId="21" fillId="3" borderId="12" xfId="0" applyFont="1" applyFill="1" applyBorder="1" applyAlignment="1">
      <alignment horizontal="center" vertical="center" wrapText="1"/>
    </xf>
    <xf numFmtId="0" fontId="21" fillId="3" borderId="22" xfId="0" applyFont="1" applyFill="1" applyBorder="1" applyAlignment="1">
      <alignment horizontal="center" vertical="center" wrapText="1"/>
    </xf>
    <xf numFmtId="1" fontId="40" fillId="2" borderId="46" xfId="0" applyNumberFormat="1" applyFont="1" applyFill="1" applyBorder="1" applyAlignment="1">
      <alignment horizontal="center" vertical="center" wrapText="1"/>
    </xf>
    <xf numFmtId="1" fontId="40" fillId="2" borderId="47" xfId="0" applyNumberFormat="1" applyFont="1" applyFill="1" applyBorder="1" applyAlignment="1">
      <alignment horizontal="center" vertical="center" wrapText="1"/>
    </xf>
    <xf numFmtId="1" fontId="40" fillId="2" borderId="48" xfId="0" applyNumberFormat="1" applyFont="1" applyFill="1" applyBorder="1" applyAlignment="1">
      <alignment horizontal="center" vertical="center" wrapText="1"/>
    </xf>
    <xf numFmtId="1" fontId="39" fillId="2" borderId="9" xfId="2" applyNumberFormat="1" applyFont="1" applyFill="1" applyBorder="1" applyAlignment="1">
      <alignment vertical="center" wrapText="1"/>
    </xf>
    <xf numFmtId="1" fontId="39" fillId="2" borderId="17" xfId="2" applyNumberFormat="1" applyFont="1" applyFill="1" applyBorder="1" applyAlignment="1">
      <alignment vertical="center" wrapText="1"/>
    </xf>
    <xf numFmtId="1" fontId="22" fillId="2" borderId="0" xfId="0" applyNumberFormat="1" applyFont="1" applyFill="1" applyAlignment="1">
      <alignment horizontal="center" vertical="center" wrapText="1"/>
    </xf>
  </cellXfs>
  <cellStyles count="5352">
    <cellStyle name="Comma 2" xfId="7" xr:uid="{463846D7-1C29-4F51-873B-C908C35708FE}"/>
    <cellStyle name="Comma 2 2" xfId="4430" xr:uid="{905B8F63-7E9B-401F-97DD-0755C08A3D2A}"/>
    <cellStyle name="Comma 2 2 2" xfId="4755" xr:uid="{87B242D9-FCE0-451B-A712-EAA243E43FFA}"/>
    <cellStyle name="Comma 2 2 2 2" xfId="5326" xr:uid="{35223F80-9C28-43BB-AFEE-434F826CD0F6}"/>
    <cellStyle name="Comma 2 2 3" xfId="4591" xr:uid="{3A1FE0C4-2555-4899-B3A3-EDAB4E510D88}"/>
    <cellStyle name="Comma 3" xfId="4318" xr:uid="{4DBD481A-3D97-4E06-A980-823C577C6F12}"/>
    <cellStyle name="Comma 3 2" xfId="4432" xr:uid="{8ABB20FD-4243-4926-A939-A25F21608F2E}"/>
    <cellStyle name="Comma 3 2 2" xfId="4756" xr:uid="{FBCEEBA5-CB57-4CEE-997D-41B3E630B4B9}"/>
    <cellStyle name="Comma 3 2 2 2" xfId="5327" xr:uid="{73F43B2A-327E-49D1-A102-2EC2FB4DF2FC}"/>
    <cellStyle name="Comma 3 2 3" xfId="5325" xr:uid="{B06FEC9E-0C3C-4572-904B-E6DA57AB278D}"/>
    <cellStyle name="Currency 10" xfId="8" xr:uid="{872840FD-2196-4B6A-A1D6-489F75A0B5C2}"/>
    <cellStyle name="Currency 10 2" xfId="9" xr:uid="{4C383605-EE0F-47A3-B0E5-D40711A7AA15}"/>
    <cellStyle name="Currency 10 2 2" xfId="203" xr:uid="{3B448409-F088-420B-8744-3046DFF9BF39}"/>
    <cellStyle name="Currency 10 2 2 2" xfId="4616" xr:uid="{E1048622-1F0F-4F6B-BFDD-6F76E2C57172}"/>
    <cellStyle name="Currency 10 2 3" xfId="4511" xr:uid="{547C0298-E5EE-4609-B04F-6C5769FD47C9}"/>
    <cellStyle name="Currency 10 3" xfId="10" xr:uid="{5D2BF6FD-3539-4D71-A16C-0976DB7B8825}"/>
    <cellStyle name="Currency 10 3 2" xfId="204" xr:uid="{6AA8F071-86C5-4703-830E-B95354A11C80}"/>
    <cellStyle name="Currency 10 3 2 2" xfId="4617" xr:uid="{B234A6BA-2428-4F90-9295-6A694CA6A818}"/>
    <cellStyle name="Currency 10 3 3" xfId="4512" xr:uid="{E8030807-1897-435A-A27B-089B00D2DC74}"/>
    <cellStyle name="Currency 10 4" xfId="205" xr:uid="{75A7F33A-DCC9-4F50-91D1-A7D0ECE67D71}"/>
    <cellStyle name="Currency 10 4 2" xfId="4618" xr:uid="{386C3530-A9FA-4AAE-9E7E-EF0828A2AE7D}"/>
    <cellStyle name="Currency 10 5" xfId="4437" xr:uid="{1605D151-97FE-4659-BF5E-4D5B509E6712}"/>
    <cellStyle name="Currency 10 6" xfId="4510" xr:uid="{164866FD-930E-4B5C-9E7F-E30BAAAA2EA3}"/>
    <cellStyle name="Currency 11" xfId="11" xr:uid="{B860AD40-C8A5-466B-9B11-2E4B2A4C202E}"/>
    <cellStyle name="Currency 11 2" xfId="12" xr:uid="{A4E9F1B6-F44D-40EE-A4BB-B38DE63D1697}"/>
    <cellStyle name="Currency 11 2 2" xfId="206" xr:uid="{3C39691D-2452-43A4-84DF-18E6EF7564C0}"/>
    <cellStyle name="Currency 11 2 2 2" xfId="4619" xr:uid="{DC09E935-6CEC-411B-A242-141FE0F4CC2C}"/>
    <cellStyle name="Currency 11 2 3" xfId="4514" xr:uid="{108F5391-CC55-4D34-9D60-7F807006D0B2}"/>
    <cellStyle name="Currency 11 3" xfId="13" xr:uid="{D96999B3-628A-4DF6-85DF-F396CD90A914}"/>
    <cellStyle name="Currency 11 3 2" xfId="207" xr:uid="{B3D4B7EC-1B5D-4A2C-9AEF-E1D6CE345CE7}"/>
    <cellStyle name="Currency 11 3 2 2" xfId="4620" xr:uid="{486F1A6A-7DE8-4210-9175-1277F42FA679}"/>
    <cellStyle name="Currency 11 3 3" xfId="4515" xr:uid="{9F3EEFB4-455F-401D-A990-7C5A34ECC672}"/>
    <cellStyle name="Currency 11 4" xfId="208" xr:uid="{E4714F23-8CFF-4D4F-8019-45EA3D16C4B0}"/>
    <cellStyle name="Currency 11 4 2" xfId="4621" xr:uid="{E375DA2B-BFF8-489C-B064-B9FD17184E16}"/>
    <cellStyle name="Currency 11 5" xfId="4319" xr:uid="{2F8F513B-C82C-4187-ACF7-D33E5776382D}"/>
    <cellStyle name="Currency 11 5 2" xfId="4438" xr:uid="{372E011A-66C1-4A11-92B1-1E2B4D7581CF}"/>
    <cellStyle name="Currency 11 5 3" xfId="4720" xr:uid="{1EC07C42-503C-4CE7-B10D-A828BB8BA2E8}"/>
    <cellStyle name="Currency 11 5 3 2" xfId="5315" xr:uid="{DAE50BD1-3CE8-4A24-AD5B-206DE99D45E0}"/>
    <cellStyle name="Currency 11 5 3 3" xfId="4757" xr:uid="{55A5AD75-217F-44AC-8516-06EBD37FEBAD}"/>
    <cellStyle name="Currency 11 5 4" xfId="4697" xr:uid="{E0AFDA4C-0BB2-402C-B519-62A407F9A4E7}"/>
    <cellStyle name="Currency 11 6" xfId="4513" xr:uid="{6C9EAE40-44FE-423D-AB67-CF881C57721C}"/>
    <cellStyle name="Currency 12" xfId="14" xr:uid="{4CDB329F-2293-4CDB-95AA-9814327E65F8}"/>
    <cellStyle name="Currency 12 2" xfId="15" xr:uid="{65653A10-E0B3-454F-8F5A-78043FD6251B}"/>
    <cellStyle name="Currency 12 2 2" xfId="209" xr:uid="{8CBC9359-CDED-429E-A4D8-452594762664}"/>
    <cellStyle name="Currency 12 2 2 2" xfId="4622" xr:uid="{5B2EA1B7-BA7A-4FD8-B785-69324AEB2FFE}"/>
    <cellStyle name="Currency 12 2 3" xfId="4517" xr:uid="{14019B4B-7F7D-4D7B-BFA9-7B68ACF7D693}"/>
    <cellStyle name="Currency 12 3" xfId="210" xr:uid="{26394EBA-3806-4225-B8A9-A474303AA22F}"/>
    <cellStyle name="Currency 12 3 2" xfId="4623" xr:uid="{790A802D-7D2A-4689-9B54-0A9DAA455DC3}"/>
    <cellStyle name="Currency 12 4" xfId="4516" xr:uid="{8F5E7983-C89D-4055-975D-CFEDF0AC54FB}"/>
    <cellStyle name="Currency 13" xfId="16" xr:uid="{C5F6FA54-6D63-4D92-BF02-2829A69C5D90}"/>
    <cellStyle name="Currency 13 2" xfId="4321" xr:uid="{10479486-1FF3-48F1-848D-36532A55956B}"/>
    <cellStyle name="Currency 13 3" xfId="4322" xr:uid="{2086417D-5BF6-4259-BF78-F5B656E397ED}"/>
    <cellStyle name="Currency 13 3 2" xfId="4759" xr:uid="{7EE3A977-7E82-4BA8-898F-230E028351D5}"/>
    <cellStyle name="Currency 13 4" xfId="4320" xr:uid="{6006B456-7AAB-4138-A801-C4515FFC5BDB}"/>
    <cellStyle name="Currency 13 5" xfId="4758" xr:uid="{97CB44BD-21E0-4F9B-AD12-C42AE82FF258}"/>
    <cellStyle name="Currency 14" xfId="17" xr:uid="{B788B22B-A721-480D-9CF6-3B6A04853A42}"/>
    <cellStyle name="Currency 14 2" xfId="211" xr:uid="{F60F18A6-3742-4933-A797-254F47980327}"/>
    <cellStyle name="Currency 14 2 2" xfId="4624" xr:uid="{32A19F81-58CC-4A1D-B0DF-37F424EAD79C}"/>
    <cellStyle name="Currency 14 3" xfId="4518" xr:uid="{6EEE5247-EFD8-4EBF-B9AC-FAE6E4C64220}"/>
    <cellStyle name="Currency 15" xfId="4414" xr:uid="{6598C2E5-912C-4923-BE6F-F2A1AEDB5A9D}"/>
    <cellStyle name="Currency 17" xfId="4323" xr:uid="{177243F3-B445-428C-BE1C-B9163AEF0D48}"/>
    <cellStyle name="Currency 2" xfId="18" xr:uid="{B982D1A0-85FE-4A22-B6D4-02DFE5B23D14}"/>
    <cellStyle name="Currency 2 2" xfId="19" xr:uid="{E514F107-A340-4506-89D9-EC63313E4AA9}"/>
    <cellStyle name="Currency 2 2 2" xfId="20" xr:uid="{F40A2A88-1E68-45B3-8757-875528AE80EB}"/>
    <cellStyle name="Currency 2 2 2 2" xfId="21" xr:uid="{12D11F01-27BD-44A1-8A34-31E61CB8287D}"/>
    <cellStyle name="Currency 2 2 2 2 2" xfId="4760" xr:uid="{B73BBC61-7AD2-4E9A-9C5B-F7305D65BDC0}"/>
    <cellStyle name="Currency 2 2 2 3" xfId="22" xr:uid="{93908919-28FE-47BB-9DBE-478F72EFF349}"/>
    <cellStyle name="Currency 2 2 2 3 2" xfId="212" xr:uid="{050CBC42-BAFB-4270-A753-4E849E499DDC}"/>
    <cellStyle name="Currency 2 2 2 3 2 2" xfId="4625" xr:uid="{2B3212D1-5C49-4084-ACE3-0AD9C994814C}"/>
    <cellStyle name="Currency 2 2 2 3 3" xfId="4521" xr:uid="{26D31349-BF06-4261-AFAF-5D7FB48C0DB9}"/>
    <cellStyle name="Currency 2 2 2 4" xfId="213" xr:uid="{5170C98B-490E-4A8D-BD16-CE1EE4FF4266}"/>
    <cellStyle name="Currency 2 2 2 4 2" xfId="4626" xr:uid="{636BEA4C-58AC-4769-8728-09E769D0F9F9}"/>
    <cellStyle name="Currency 2 2 2 5" xfId="4520" xr:uid="{B06EFADF-0ADF-4525-ADC6-818192BE4178}"/>
    <cellStyle name="Currency 2 2 3" xfId="214" xr:uid="{BBE6D15E-C9B5-4B86-9E5A-F3C3B9BBFF8F}"/>
    <cellStyle name="Currency 2 2 3 2" xfId="4627" xr:uid="{52084FB6-FB2F-4CB3-B524-BD76FE6D997C}"/>
    <cellStyle name="Currency 2 2 4" xfId="4519" xr:uid="{40D0A3C7-7548-4CB1-8995-25BD8F24A630}"/>
    <cellStyle name="Currency 2 3" xfId="23" xr:uid="{96969C8C-3DB7-41D7-A50A-B12728C48FB4}"/>
    <cellStyle name="Currency 2 3 2" xfId="215" xr:uid="{F67F55DF-A1B0-4475-A3E2-5E831E30515C}"/>
    <cellStyle name="Currency 2 3 2 2" xfId="4628" xr:uid="{846D001F-B44E-4DC9-A118-4BFC41D72D02}"/>
    <cellStyle name="Currency 2 3 3" xfId="4522" xr:uid="{580FA024-209B-4397-92E6-9CD59C4D6A44}"/>
    <cellStyle name="Currency 2 4" xfId="216" xr:uid="{AF33E473-0E7A-4D0D-90AF-05EB0BD4CE4C}"/>
    <cellStyle name="Currency 2 4 2" xfId="217" xr:uid="{6487AAB1-CD3C-40BA-A661-569F1E61E94D}"/>
    <cellStyle name="Currency 2 5" xfId="218" xr:uid="{22E8D30C-E9C2-4B5E-8E2B-EEA3AAA6E8D0}"/>
    <cellStyle name="Currency 2 5 2" xfId="219" xr:uid="{2942889B-EAC8-428D-912E-89AF243B849C}"/>
    <cellStyle name="Currency 2 6" xfId="220" xr:uid="{A657DC4D-AFE4-430F-8A86-8EBE1B52915E}"/>
    <cellStyle name="Currency 3" xfId="24" xr:uid="{D0AA8A64-3B0C-4BE9-BC15-C9E960D555D1}"/>
    <cellStyle name="Currency 3 2" xfId="25" xr:uid="{BA240D15-0A58-4460-BCE5-6932DDAD5047}"/>
    <cellStyle name="Currency 3 2 2" xfId="221" xr:uid="{BD5A81AE-5F6D-4683-8112-3D66829EF438}"/>
    <cellStyle name="Currency 3 2 2 2" xfId="4629" xr:uid="{18CB7C47-AAF1-4867-8200-55269E20B83A}"/>
    <cellStyle name="Currency 3 2 3" xfId="4524" xr:uid="{898874F2-AF05-428D-99CC-5726B0148C2B}"/>
    <cellStyle name="Currency 3 3" xfId="26" xr:uid="{1AC4D7AE-0EFE-4FE7-9136-99C64389D6E2}"/>
    <cellStyle name="Currency 3 3 2" xfId="222" xr:uid="{17B97B37-B31B-4B72-B4B3-2F8594522795}"/>
    <cellStyle name="Currency 3 3 2 2" xfId="4630" xr:uid="{E6A27CE3-3C70-4864-A51C-32CDF260C564}"/>
    <cellStyle name="Currency 3 3 3" xfId="4525" xr:uid="{57960D4E-353B-4211-8114-F78EB86350BA}"/>
    <cellStyle name="Currency 3 4" xfId="27" xr:uid="{EF05D0BB-BC6A-40A4-AC22-885C04DCF3D5}"/>
    <cellStyle name="Currency 3 4 2" xfId="223" xr:uid="{2C2CBC3C-C93D-4B71-B831-B4D58F821533}"/>
    <cellStyle name="Currency 3 4 2 2" xfId="4631" xr:uid="{B40A0F45-23AF-4599-9B98-38BF20B0EDBE}"/>
    <cellStyle name="Currency 3 4 3" xfId="4526" xr:uid="{02C3BAD9-9F03-47E6-BA8F-49459972FDE4}"/>
    <cellStyle name="Currency 3 5" xfId="224" xr:uid="{6D4AC03F-7DA5-4D12-AA2B-B10B916B462F}"/>
    <cellStyle name="Currency 3 5 2" xfId="4632" xr:uid="{60B8E7EA-5E3F-4911-9BD2-CAED1F7606EA}"/>
    <cellStyle name="Currency 3 6" xfId="4523" xr:uid="{77004EB5-E572-4430-A24D-223595C4E7A2}"/>
    <cellStyle name="Currency 4" xfId="28" xr:uid="{2C2C6254-D15E-486D-8AEC-99F5F7BF0789}"/>
    <cellStyle name="Currency 4 2" xfId="29" xr:uid="{E2233411-5B59-40BE-865A-6404FC6F82A6}"/>
    <cellStyle name="Currency 4 2 2" xfId="225" xr:uid="{B282B77E-579C-4252-8735-7BE138E7A025}"/>
    <cellStyle name="Currency 4 2 2 2" xfId="4633" xr:uid="{3E1D23F8-1C86-4AB3-983A-46BE2605EB08}"/>
    <cellStyle name="Currency 4 2 3" xfId="4528" xr:uid="{F76CD012-BBFD-4FCC-81A0-1345429103B3}"/>
    <cellStyle name="Currency 4 3" xfId="30" xr:uid="{69C32239-4711-4E02-ADEC-3DB513058CD5}"/>
    <cellStyle name="Currency 4 3 2" xfId="226" xr:uid="{8BF2456A-7EE0-434E-9C7D-88BE863671CE}"/>
    <cellStyle name="Currency 4 3 2 2" xfId="4634" xr:uid="{7F871604-9DB3-480C-A4C4-9940702DB3E9}"/>
    <cellStyle name="Currency 4 3 3" xfId="4529" xr:uid="{146651F2-FDE1-49B0-9D2A-E25CF5856843}"/>
    <cellStyle name="Currency 4 4" xfId="227" xr:uid="{1DECE904-5063-43ED-89A1-DEE1880FBCA7}"/>
    <cellStyle name="Currency 4 4 2" xfId="4635" xr:uid="{95D68BCF-142B-45DA-8E1D-C60435365B59}"/>
    <cellStyle name="Currency 4 5" xfId="4324" xr:uid="{B7C8B6F4-F426-40A9-843A-759313F68061}"/>
    <cellStyle name="Currency 4 5 2" xfId="4439" xr:uid="{F3EB35F2-ECD5-4045-B0FD-6B4566DE6F4E}"/>
    <cellStyle name="Currency 4 5 3" xfId="4721" xr:uid="{C15512A6-1DDA-45CB-9807-B4596B893DFF}"/>
    <cellStyle name="Currency 4 5 3 2" xfId="5316" xr:uid="{B7F21A8B-075C-41FD-A533-B12EBDCB4069}"/>
    <cellStyle name="Currency 4 5 3 3" xfId="4761" xr:uid="{90FD900D-BB36-42C0-B857-5FE92E9E8F48}"/>
    <cellStyle name="Currency 4 5 4" xfId="4698" xr:uid="{85B69F53-5047-46C6-BCF1-FAE2D023C0E4}"/>
    <cellStyle name="Currency 4 6" xfId="4527" xr:uid="{EB44ACC6-6FC3-48EC-9AF5-237D060FD430}"/>
    <cellStyle name="Currency 5" xfId="31" xr:uid="{5AD4521A-1634-4797-8265-4FF1A1B1C9F8}"/>
    <cellStyle name="Currency 5 2" xfId="32" xr:uid="{38F15C97-02DB-4417-A844-B4761D16CD44}"/>
    <cellStyle name="Currency 5 2 2" xfId="228" xr:uid="{C38699A6-4053-4B0E-9D96-C744BD509863}"/>
    <cellStyle name="Currency 5 2 2 2" xfId="4636" xr:uid="{7A95CEAE-E803-4126-ABE0-174B33AD27CB}"/>
    <cellStyle name="Currency 5 2 3" xfId="4530" xr:uid="{E052B6DD-553B-450A-BD24-2E11E645CE2E}"/>
    <cellStyle name="Currency 5 3" xfId="4325" xr:uid="{F446068B-1AFD-4735-80E2-79D36FE4382B}"/>
    <cellStyle name="Currency 5 3 2" xfId="4440" xr:uid="{046049E9-65BA-4296-B43F-0B3FD0F0DF42}"/>
    <cellStyle name="Currency 5 3 2 2" xfId="5306" xr:uid="{F2165159-3193-4723-8E91-AA7FD83A6D9D}"/>
    <cellStyle name="Currency 5 3 2 3" xfId="4763" xr:uid="{D1B29289-308F-4A93-8873-F0F10CFE1566}"/>
    <cellStyle name="Currency 5 4" xfId="4762" xr:uid="{2B4001AD-59E1-493C-BF2F-EB94C0C71B87}"/>
    <cellStyle name="Currency 6" xfId="33" xr:uid="{2F818356-6765-430D-8681-1E1AE0159F63}"/>
    <cellStyle name="Currency 6 2" xfId="229" xr:uid="{D9A7E035-380E-475D-AAD0-8D2A95489772}"/>
    <cellStyle name="Currency 6 2 2" xfId="4637" xr:uid="{B576FC7A-2C96-4CFD-8E86-85CFF7A832C1}"/>
    <cellStyle name="Currency 6 3" xfId="4326" xr:uid="{A051DAA4-C6AF-4118-BADA-623741621FAF}"/>
    <cellStyle name="Currency 6 3 2" xfId="4441" xr:uid="{B5D1C55E-0E35-4F8C-9D15-27BA050B26E1}"/>
    <cellStyle name="Currency 6 3 3" xfId="4722" xr:uid="{717E1086-B6BA-4D34-953F-542B8C4A3CA5}"/>
    <cellStyle name="Currency 6 3 3 2" xfId="5317" xr:uid="{5F21ACD7-5708-4322-8128-2B977E7904FB}"/>
    <cellStyle name="Currency 6 3 3 3" xfId="4764" xr:uid="{0794B43D-284A-4C22-A3CC-8735F506E9A6}"/>
    <cellStyle name="Currency 6 3 4" xfId="4699" xr:uid="{5BD247A0-C096-40A8-8204-9D5EFF9E3F2B}"/>
    <cellStyle name="Currency 6 4" xfId="4531" xr:uid="{C41A68DE-3893-4C3E-B41F-34403497556C}"/>
    <cellStyle name="Currency 7" xfId="34" xr:uid="{0C6E3116-0A16-459A-8474-8B4D44CF1BD4}"/>
    <cellStyle name="Currency 7 2" xfId="35" xr:uid="{8646887D-7975-4AAE-9AB9-E9AEBE6B0562}"/>
    <cellStyle name="Currency 7 2 2" xfId="250" xr:uid="{4B7EAEFA-1B65-4361-8167-C29590235A70}"/>
    <cellStyle name="Currency 7 2 2 2" xfId="4638" xr:uid="{E4BECBBD-81B2-47E4-8F76-1625E082ECC8}"/>
    <cellStyle name="Currency 7 2 3" xfId="4533" xr:uid="{C7B7FBFD-A148-4C71-BC9B-E537BB671F2A}"/>
    <cellStyle name="Currency 7 3" xfId="230" xr:uid="{0AE9108E-5E8B-47CB-94BC-FC8C67D20D15}"/>
    <cellStyle name="Currency 7 3 2" xfId="4639" xr:uid="{384781D7-9283-43D2-A246-3F5C27B877E2}"/>
    <cellStyle name="Currency 7 4" xfId="4442" xr:uid="{34708A5A-12B1-4BD1-A7EC-7C6D54754BC5}"/>
    <cellStyle name="Currency 7 5" xfId="4532" xr:uid="{6B0C045C-43BE-4D8F-8F91-03E2FD9AB15A}"/>
    <cellStyle name="Currency 8" xfId="36" xr:uid="{FAE47011-3380-4CC9-9AF8-6DFFD266EB7A}"/>
    <cellStyle name="Currency 8 2" xfId="37" xr:uid="{F7F3FF37-9C18-4364-94E1-B1CD0FB62506}"/>
    <cellStyle name="Currency 8 2 2" xfId="231" xr:uid="{96F6EE8B-F4DF-4A2A-B8DE-7D667CA9F643}"/>
    <cellStyle name="Currency 8 2 2 2" xfId="4640" xr:uid="{46339F3D-6583-4D47-A67A-B57A1BD12648}"/>
    <cellStyle name="Currency 8 2 3" xfId="4535" xr:uid="{0F4E1A4A-D0D9-4768-B19A-2CAC7B732D94}"/>
    <cellStyle name="Currency 8 3" xfId="38" xr:uid="{B3192360-C888-4769-A0D9-3336CB267B58}"/>
    <cellStyle name="Currency 8 3 2" xfId="232" xr:uid="{AAD14B65-1016-430E-BD20-E44DA4024E7D}"/>
    <cellStyle name="Currency 8 3 2 2" xfId="4641" xr:uid="{EA2D7185-AB6A-49CE-B354-9967FBC078C8}"/>
    <cellStyle name="Currency 8 3 3" xfId="4536" xr:uid="{59A5B5C5-93B3-4E8B-879A-E4A7B34975F2}"/>
    <cellStyle name="Currency 8 4" xfId="39" xr:uid="{66FD454E-152D-43B8-95C7-8CC3E8435829}"/>
    <cellStyle name="Currency 8 4 2" xfId="233" xr:uid="{88D4551C-9703-45B3-87DB-014B0297BAF5}"/>
    <cellStyle name="Currency 8 4 2 2" xfId="4642" xr:uid="{6EC27975-30DB-4844-924F-1A6E5F3A3663}"/>
    <cellStyle name="Currency 8 4 3" xfId="4537" xr:uid="{AC544271-21BB-4D7C-9E16-0300BFD8175B}"/>
    <cellStyle name="Currency 8 5" xfId="234" xr:uid="{91A1717F-C49E-4E2E-A6DC-5E5707FBD465}"/>
    <cellStyle name="Currency 8 5 2" xfId="4643" xr:uid="{4C52B426-E517-4B8A-B331-186918E47321}"/>
    <cellStyle name="Currency 8 6" xfId="4443" xr:uid="{A489D0C1-5488-469D-BF74-8FB1CC1F1707}"/>
    <cellStyle name="Currency 8 7" xfId="4534" xr:uid="{33965957-4846-4E4F-9EC7-D0C4C5387C7B}"/>
    <cellStyle name="Currency 9" xfId="40" xr:uid="{B55F51E8-8758-4160-A474-22AFFC9F859D}"/>
    <cellStyle name="Currency 9 2" xfId="41" xr:uid="{BA80EEFB-7B25-4E26-B128-6CACE11EC27C}"/>
    <cellStyle name="Currency 9 2 2" xfId="235" xr:uid="{9137BEA7-96FA-4091-941C-7C5A28AA5276}"/>
    <cellStyle name="Currency 9 2 2 2" xfId="4644" xr:uid="{61784180-7CA0-4E4A-9786-8F76F03AF423}"/>
    <cellStyle name="Currency 9 2 3" xfId="4539" xr:uid="{2C4FE337-CACF-4852-92EC-02DDE8B842BC}"/>
    <cellStyle name="Currency 9 3" xfId="42" xr:uid="{B5F578C1-0069-47FD-B306-5C261DC0F3A4}"/>
    <cellStyle name="Currency 9 3 2" xfId="236" xr:uid="{24151D99-95DF-4761-9352-AE7C3BD4BEAF}"/>
    <cellStyle name="Currency 9 3 2 2" xfId="4645" xr:uid="{35DA3166-49B6-43BD-A326-5FF338778702}"/>
    <cellStyle name="Currency 9 3 3" xfId="4540" xr:uid="{D6A6932F-616E-4BDF-98B7-A9240B8F347E}"/>
    <cellStyle name="Currency 9 4" xfId="237" xr:uid="{23BEC594-115B-4806-A5EF-9E1A5F52D631}"/>
    <cellStyle name="Currency 9 4 2" xfId="4646" xr:uid="{8C928528-BBBB-4B1D-A885-4452C478419A}"/>
    <cellStyle name="Currency 9 5" xfId="4327" xr:uid="{A57F9E8E-6214-4A08-BE27-195A38DFD0A2}"/>
    <cellStyle name="Currency 9 5 2" xfId="4444" xr:uid="{7A70B884-EEA3-499B-8204-E8467B9F1013}"/>
    <cellStyle name="Currency 9 5 3" xfId="4723" xr:uid="{730794EB-3145-47CF-840E-42BFBEAF8F6C}"/>
    <cellStyle name="Currency 9 5 4" xfId="4700" xr:uid="{AAF2E2FB-DECA-4F38-A549-3C8D5890A254}"/>
    <cellStyle name="Currency 9 6" xfId="4538" xr:uid="{A589835F-C7C7-40F2-BE27-20018FD68104}"/>
    <cellStyle name="Hyperlink 2" xfId="6" xr:uid="{6CFFD761-E1C4-4FFC-9C82-FDD569F38491}"/>
    <cellStyle name="Hyperlink 3" xfId="202" xr:uid="{57F8C7FA-4BF3-4804-BEB6-00F468EDB2E5}"/>
    <cellStyle name="Hyperlink 3 2" xfId="4415" xr:uid="{9C1094C4-10BC-4118-9BD2-EC9415A0FC45}"/>
    <cellStyle name="Hyperlink 3 3" xfId="4328" xr:uid="{62B812C3-D766-4FB5-857D-FBC5E7D4489F}"/>
    <cellStyle name="Hyperlink 4" xfId="4329" xr:uid="{83F92681-D9D1-4106-9462-D2419565B9D5}"/>
    <cellStyle name="Normal" xfId="0" builtinId="0"/>
    <cellStyle name="Normal 10" xfId="43" xr:uid="{0BA28376-6B9D-43EF-BFA1-FB1CE9B8E5CB}"/>
    <cellStyle name="Normal 10 10" xfId="903" xr:uid="{2DAE04D1-DFD7-4690-A2DA-D613CD2FB0CE}"/>
    <cellStyle name="Normal 10 10 2" xfId="2508" xr:uid="{8D48B7A1-672C-4993-A931-6DF101C0E091}"/>
    <cellStyle name="Normal 10 10 2 2" xfId="4331" xr:uid="{EC0EA95E-E54E-4BA5-B3AE-030F34672DD4}"/>
    <cellStyle name="Normal 10 10 2 3" xfId="4675" xr:uid="{4CA9273B-DBE5-441A-A3F2-68CB751CEAC7}"/>
    <cellStyle name="Normal 10 10 3" xfId="2509" xr:uid="{2DBA1DB7-CD1B-4D5B-822C-A4A5E6CD356F}"/>
    <cellStyle name="Normal 10 10 4" xfId="2510" xr:uid="{1A5321B3-5FAF-43B4-9651-68E11FFE12FC}"/>
    <cellStyle name="Normal 10 11" xfId="2511" xr:uid="{2D68875B-B450-4C50-B479-54676CE4644F}"/>
    <cellStyle name="Normal 10 11 2" xfId="2512" xr:uid="{ACE38692-B02C-4616-95E4-7116D9A0CED1}"/>
    <cellStyle name="Normal 10 11 3" xfId="2513" xr:uid="{8E7C8DD5-013D-415D-9909-E5A6C40FE505}"/>
    <cellStyle name="Normal 10 11 4" xfId="2514" xr:uid="{4C895AA4-B10A-4FD9-90F3-EF241B203FCC}"/>
    <cellStyle name="Normal 10 12" xfId="2515" xr:uid="{497DFE21-0EDD-4854-96F4-C15F673D09DB}"/>
    <cellStyle name="Normal 10 12 2" xfId="2516" xr:uid="{C9D900C3-1863-4C94-92F1-3ED615057373}"/>
    <cellStyle name="Normal 10 13" xfId="2517" xr:uid="{674B9ADE-6CBE-4318-ACA1-F7816B728BB8}"/>
    <cellStyle name="Normal 10 14" xfId="2518" xr:uid="{5ADBA75C-B462-4183-A83C-8BCE4D4DDF97}"/>
    <cellStyle name="Normal 10 15" xfId="2519" xr:uid="{A7D90CBC-428E-4985-BE72-6D11EE5242DA}"/>
    <cellStyle name="Normal 10 2" xfId="44" xr:uid="{86DC412B-3F94-4826-9EF7-31EFC56C5247}"/>
    <cellStyle name="Normal 10 2 10" xfId="2520" xr:uid="{A373B92D-DE16-40AF-B11A-8B46E431284A}"/>
    <cellStyle name="Normal 10 2 11" xfId="2521" xr:uid="{770B622A-E63A-48A5-8E94-CA04AE9551BB}"/>
    <cellStyle name="Normal 10 2 2" xfId="45" xr:uid="{85A16017-FC43-4875-B0DA-24E8230A5308}"/>
    <cellStyle name="Normal 10 2 2 2" xfId="46" xr:uid="{7DD4452D-100F-401F-B00C-8D27E5B4B7DF}"/>
    <cellStyle name="Normal 10 2 2 2 2" xfId="238" xr:uid="{DE272FC0-4E3F-4CF4-A355-F7C140838338}"/>
    <cellStyle name="Normal 10 2 2 2 2 2" xfId="454" xr:uid="{49542F89-D5D7-4B69-878E-E4ED1E18657A}"/>
    <cellStyle name="Normal 10 2 2 2 2 2 2" xfId="455" xr:uid="{06220DD1-2367-45E4-85F6-C26EE3C4A64D}"/>
    <cellStyle name="Normal 10 2 2 2 2 2 2 2" xfId="904" xr:uid="{1C1B73F9-614E-4790-8F1A-5C2087FB426F}"/>
    <cellStyle name="Normal 10 2 2 2 2 2 2 2 2" xfId="905" xr:uid="{A993AAD4-F32A-4C51-8C06-FDCC9860A121}"/>
    <cellStyle name="Normal 10 2 2 2 2 2 2 3" xfId="906" xr:uid="{3E06CB8E-7B77-4409-87E4-14DF56302E8D}"/>
    <cellStyle name="Normal 10 2 2 2 2 2 3" xfId="907" xr:uid="{41F7E4D3-AB87-4D97-8C57-E86629191652}"/>
    <cellStyle name="Normal 10 2 2 2 2 2 3 2" xfId="908" xr:uid="{BA2980BC-4560-4D77-98E3-094D37665429}"/>
    <cellStyle name="Normal 10 2 2 2 2 2 4" xfId="909" xr:uid="{1E362944-157F-4AAE-9849-601EF8E987AB}"/>
    <cellStyle name="Normal 10 2 2 2 2 3" xfId="456" xr:uid="{A33827B0-AAD1-4981-AE31-5A23B32FD985}"/>
    <cellStyle name="Normal 10 2 2 2 2 3 2" xfId="910" xr:uid="{3303995C-65FF-48A0-8742-68B40EB8946B}"/>
    <cellStyle name="Normal 10 2 2 2 2 3 2 2" xfId="911" xr:uid="{D898C883-063F-45DF-9D93-17E7ACBBDE54}"/>
    <cellStyle name="Normal 10 2 2 2 2 3 3" xfId="912" xr:uid="{55245FB5-BDCA-4766-BBAC-ADF940A1AFFB}"/>
    <cellStyle name="Normal 10 2 2 2 2 3 4" xfId="2522" xr:uid="{59039B28-83CE-4365-8235-D398F785267A}"/>
    <cellStyle name="Normal 10 2 2 2 2 4" xfId="913" xr:uid="{6943F2B8-2445-48CB-935D-B074264D50B9}"/>
    <cellStyle name="Normal 10 2 2 2 2 4 2" xfId="914" xr:uid="{1191B3B9-81D4-4344-9A62-763487A4CD8B}"/>
    <cellStyle name="Normal 10 2 2 2 2 5" xfId="915" xr:uid="{8CC55C20-62EA-490F-9997-B6EC5C3C7121}"/>
    <cellStyle name="Normal 10 2 2 2 2 6" xfId="2523" xr:uid="{EB80DAB4-5F76-4ED8-8ACC-A1B7AAE2A66D}"/>
    <cellStyle name="Normal 10 2 2 2 3" xfId="239" xr:uid="{CDE47610-460B-47F7-B851-80FC45731B81}"/>
    <cellStyle name="Normal 10 2 2 2 3 2" xfId="457" xr:uid="{82AEAC6E-B437-4ACB-BFE7-66C6D5A8994D}"/>
    <cellStyle name="Normal 10 2 2 2 3 2 2" xfId="458" xr:uid="{5C82626D-3787-4745-80C7-B414B3F5DA42}"/>
    <cellStyle name="Normal 10 2 2 2 3 2 2 2" xfId="916" xr:uid="{E2028044-4012-477C-8517-8F4E316F6B4C}"/>
    <cellStyle name="Normal 10 2 2 2 3 2 2 2 2" xfId="917" xr:uid="{BDE121AC-1D6C-4479-ADDC-0FFFA9461C72}"/>
    <cellStyle name="Normal 10 2 2 2 3 2 2 3" xfId="918" xr:uid="{FD69D315-D768-4903-B001-8B784EF4D4EB}"/>
    <cellStyle name="Normal 10 2 2 2 3 2 3" xfId="919" xr:uid="{857E45D9-2EA1-493A-8624-ECAD7DFD46C5}"/>
    <cellStyle name="Normal 10 2 2 2 3 2 3 2" xfId="920" xr:uid="{4C88DCAF-6CBE-41CD-BE5A-4E3A671B5591}"/>
    <cellStyle name="Normal 10 2 2 2 3 2 4" xfId="921" xr:uid="{87C1CAC9-AA57-4CBD-AD1C-BC2CEDBBCF9C}"/>
    <cellStyle name="Normal 10 2 2 2 3 3" xfId="459" xr:uid="{BDCEBA5B-274C-40C6-A101-8E5716AFBB87}"/>
    <cellStyle name="Normal 10 2 2 2 3 3 2" xfId="922" xr:uid="{2CE71506-612A-46FB-8F4D-31C10815DA68}"/>
    <cellStyle name="Normal 10 2 2 2 3 3 2 2" xfId="923" xr:uid="{C06D4AD3-06E4-4F34-8414-20784A990EA0}"/>
    <cellStyle name="Normal 10 2 2 2 3 3 3" xfId="924" xr:uid="{BE6215B1-86ED-4644-A910-783A4D0FAA15}"/>
    <cellStyle name="Normal 10 2 2 2 3 4" xfId="925" xr:uid="{3571C57F-2DA2-4AA7-91C2-2C934F26B811}"/>
    <cellStyle name="Normal 10 2 2 2 3 4 2" xfId="926" xr:uid="{566D0750-EDDD-47FF-98FE-FEDC9E4BCC3E}"/>
    <cellStyle name="Normal 10 2 2 2 3 5" xfId="927" xr:uid="{B646AB2C-7488-47C2-B185-DD1A11E0EC77}"/>
    <cellStyle name="Normal 10 2 2 2 4" xfId="460" xr:uid="{8A784E66-44F8-4EEA-9127-4F38076A88D7}"/>
    <cellStyle name="Normal 10 2 2 2 4 2" xfId="461" xr:uid="{057DB36E-C80A-4ED1-A506-D2B430272AD7}"/>
    <cellStyle name="Normal 10 2 2 2 4 2 2" xfId="928" xr:uid="{78A5AEF9-A7CF-4903-9647-B4E89741765D}"/>
    <cellStyle name="Normal 10 2 2 2 4 2 2 2" xfId="929" xr:uid="{BD0A2E72-ADC4-439E-B126-2EF3EB7B7A7E}"/>
    <cellStyle name="Normal 10 2 2 2 4 2 3" xfId="930" xr:uid="{DF72F4D8-BEBF-4B3B-A35B-BAA78FCECB17}"/>
    <cellStyle name="Normal 10 2 2 2 4 3" xfId="931" xr:uid="{1DD6C4AC-5551-4575-BA6D-06AA57F3D2A1}"/>
    <cellStyle name="Normal 10 2 2 2 4 3 2" xfId="932" xr:uid="{35F87034-2470-46E7-8559-35F907DD89FE}"/>
    <cellStyle name="Normal 10 2 2 2 4 4" xfId="933" xr:uid="{83B9CFD2-6E60-43B3-94A1-B85E8C590995}"/>
    <cellStyle name="Normal 10 2 2 2 5" xfId="462" xr:uid="{95BF4447-E699-4520-BBC1-ADB7A817F0A2}"/>
    <cellStyle name="Normal 10 2 2 2 5 2" xfId="934" xr:uid="{6B25118E-3319-424A-B8F0-71F31869A309}"/>
    <cellStyle name="Normal 10 2 2 2 5 2 2" xfId="935" xr:uid="{E6CF2203-584E-4323-B32E-B7D735E011E2}"/>
    <cellStyle name="Normal 10 2 2 2 5 3" xfId="936" xr:uid="{935716C5-4124-4C15-AE87-ED944B048555}"/>
    <cellStyle name="Normal 10 2 2 2 5 4" xfId="2524" xr:uid="{74AFE781-82D9-48E6-9108-2CE50603BD63}"/>
    <cellStyle name="Normal 10 2 2 2 6" xfId="937" xr:uid="{EB418D5A-D2EA-45C2-9553-60B689E6D1A6}"/>
    <cellStyle name="Normal 10 2 2 2 6 2" xfId="938" xr:uid="{14369BDB-D257-4066-8946-6782AB71BC27}"/>
    <cellStyle name="Normal 10 2 2 2 7" xfId="939" xr:uid="{DF1621D0-8E97-4BC4-AF3D-6EB8520D86AA}"/>
    <cellStyle name="Normal 10 2 2 2 8" xfId="2525" xr:uid="{0BC71D4D-8260-4143-9C2E-6E4841828C19}"/>
    <cellStyle name="Normal 10 2 2 3" xfId="240" xr:uid="{98AFBDE5-8734-4218-89DC-C35B06273ACB}"/>
    <cellStyle name="Normal 10 2 2 3 2" xfId="463" xr:uid="{E56BDDCD-DD3B-44FA-9861-4C6AC3E51BDF}"/>
    <cellStyle name="Normal 10 2 2 3 2 2" xfId="464" xr:uid="{58E625CD-5D37-4CBC-926B-C4C95DE88F91}"/>
    <cellStyle name="Normal 10 2 2 3 2 2 2" xfId="940" xr:uid="{0FA2C0C5-2B36-4871-84DC-45C6E15BCC70}"/>
    <cellStyle name="Normal 10 2 2 3 2 2 2 2" xfId="941" xr:uid="{609E4733-99A3-40CA-A80A-8279A3334FE0}"/>
    <cellStyle name="Normal 10 2 2 3 2 2 3" xfId="942" xr:uid="{DB877A42-3084-4FC0-A6C3-400B52F13B46}"/>
    <cellStyle name="Normal 10 2 2 3 2 3" xfId="943" xr:uid="{259E9C5F-C32B-4FE5-A72C-F4D795EC4D7E}"/>
    <cellStyle name="Normal 10 2 2 3 2 3 2" xfId="944" xr:uid="{A9A0AF22-D6A5-428F-9A54-8FC47CF440D0}"/>
    <cellStyle name="Normal 10 2 2 3 2 4" xfId="945" xr:uid="{D5C74BCC-F6C7-4153-AB1F-F133DE0FC50F}"/>
    <cellStyle name="Normal 10 2 2 3 3" xfId="465" xr:uid="{8E64BD85-BE0F-44D6-B348-8F1D84B956D6}"/>
    <cellStyle name="Normal 10 2 2 3 3 2" xfId="946" xr:uid="{6577FB40-C317-4ED4-B965-830FCBB364E6}"/>
    <cellStyle name="Normal 10 2 2 3 3 2 2" xfId="947" xr:uid="{EA4E6F86-CAD0-4D5E-A7FD-BEA586DF3527}"/>
    <cellStyle name="Normal 10 2 2 3 3 3" xfId="948" xr:uid="{D572351D-E24B-464A-B1D5-7E24C07F73C9}"/>
    <cellStyle name="Normal 10 2 2 3 3 4" xfId="2526" xr:uid="{4DEB9F34-D743-4ACC-991B-3A9B8CCD4942}"/>
    <cellStyle name="Normal 10 2 2 3 4" xfId="949" xr:uid="{0466F174-363D-41E5-8564-4AC5B12A00B5}"/>
    <cellStyle name="Normal 10 2 2 3 4 2" xfId="950" xr:uid="{58C473DB-AB21-4DE2-A60C-6C760AF5F00A}"/>
    <cellStyle name="Normal 10 2 2 3 5" xfId="951" xr:uid="{27489FD2-0817-4F4A-9429-BCE8214E1176}"/>
    <cellStyle name="Normal 10 2 2 3 6" xfId="2527" xr:uid="{D704183F-7CAE-435D-8BC4-528671B2BB8A}"/>
    <cellStyle name="Normal 10 2 2 4" xfId="241" xr:uid="{6763D335-32A2-4255-A8E2-4F0CB7E088DA}"/>
    <cellStyle name="Normal 10 2 2 4 2" xfId="466" xr:uid="{93383008-E48C-4DC7-B29C-B62F075A13BE}"/>
    <cellStyle name="Normal 10 2 2 4 2 2" xfId="467" xr:uid="{049A8923-AD77-4502-A5CD-24367971C904}"/>
    <cellStyle name="Normal 10 2 2 4 2 2 2" xfId="952" xr:uid="{78BF42B7-4EE0-4697-ACEA-E61356FE9D32}"/>
    <cellStyle name="Normal 10 2 2 4 2 2 2 2" xfId="953" xr:uid="{59D46A29-66A0-4559-BE9F-AC3717AE0C05}"/>
    <cellStyle name="Normal 10 2 2 4 2 2 3" xfId="954" xr:uid="{AD438FC2-4D92-448C-AE59-14BA989C9C4F}"/>
    <cellStyle name="Normal 10 2 2 4 2 3" xfId="955" xr:uid="{A58C02B2-0B03-4CC4-B461-50D08E2F8E70}"/>
    <cellStyle name="Normal 10 2 2 4 2 3 2" xfId="956" xr:uid="{680AA08B-76CE-425E-9494-894B148FD6BE}"/>
    <cellStyle name="Normal 10 2 2 4 2 4" xfId="957" xr:uid="{62912EC2-A045-47CD-B65E-75B66CE41F86}"/>
    <cellStyle name="Normal 10 2 2 4 3" xfId="468" xr:uid="{8A878F18-153B-454E-BA9F-1B2EA35A5037}"/>
    <cellStyle name="Normal 10 2 2 4 3 2" xfId="958" xr:uid="{8E4CABFD-66D4-4CF4-B478-1C70D313FDCA}"/>
    <cellStyle name="Normal 10 2 2 4 3 2 2" xfId="959" xr:uid="{1F65A34C-A348-4C5D-B869-5769212E5E92}"/>
    <cellStyle name="Normal 10 2 2 4 3 3" xfId="960" xr:uid="{E5C97181-F73C-450B-A04F-2C8B0CC261DB}"/>
    <cellStyle name="Normal 10 2 2 4 4" xfId="961" xr:uid="{984F06FC-C3D6-4CC1-BB8E-50B3EC74CA5F}"/>
    <cellStyle name="Normal 10 2 2 4 4 2" xfId="962" xr:uid="{4A1D8DAC-AD50-47D4-83A8-3325C6B46CB2}"/>
    <cellStyle name="Normal 10 2 2 4 5" xfId="963" xr:uid="{265BD803-71B1-46D6-835F-FD348922456A}"/>
    <cellStyle name="Normal 10 2 2 5" xfId="242" xr:uid="{FC082FD7-3283-4F1A-BC40-D2051A2B52FA}"/>
    <cellStyle name="Normal 10 2 2 5 2" xfId="469" xr:uid="{FC5FF39E-C9B5-49E9-AD8A-608DA86F3AAB}"/>
    <cellStyle name="Normal 10 2 2 5 2 2" xfId="964" xr:uid="{5FEF7FD4-16AF-4C9F-941D-F447B9AA09C3}"/>
    <cellStyle name="Normal 10 2 2 5 2 2 2" xfId="965" xr:uid="{7C1D5A78-C4C0-4DC2-9EC6-1DAFBCA19750}"/>
    <cellStyle name="Normal 10 2 2 5 2 3" xfId="966" xr:uid="{AC8A6A0D-658F-4F67-AE31-5CFF59F6D580}"/>
    <cellStyle name="Normal 10 2 2 5 3" xfId="967" xr:uid="{66C3301A-EC31-42CA-A9B0-ED88DCE4A686}"/>
    <cellStyle name="Normal 10 2 2 5 3 2" xfId="968" xr:uid="{65FBBB48-527E-47FD-B4D4-2E04CD6DE15D}"/>
    <cellStyle name="Normal 10 2 2 5 4" xfId="969" xr:uid="{C8A44AE5-A27C-4AA5-AA1B-D4C4EFEC3239}"/>
    <cellStyle name="Normal 10 2 2 6" xfId="470" xr:uid="{E92CD971-93C0-4902-99AC-51F249CA8A28}"/>
    <cellStyle name="Normal 10 2 2 6 2" xfId="970" xr:uid="{DED9CBBF-0034-49CA-B7C0-CF729026D100}"/>
    <cellStyle name="Normal 10 2 2 6 2 2" xfId="971" xr:uid="{B16723FF-1409-4B11-AB09-A11EE7479DD8}"/>
    <cellStyle name="Normal 10 2 2 6 2 3" xfId="4333" xr:uid="{9FD200A0-E435-439B-8EFF-D6C6C522DF57}"/>
    <cellStyle name="Normal 10 2 2 6 3" xfId="972" xr:uid="{B611E8CB-9999-47B5-8E2E-3406CD7EE1C5}"/>
    <cellStyle name="Normal 10 2 2 6 4" xfId="2528" xr:uid="{F54158D4-650D-4E4D-ACC8-11FFADA2BFCA}"/>
    <cellStyle name="Normal 10 2 2 6 4 2" xfId="4564" xr:uid="{55A72F27-25F0-472F-ADDD-B140926F9825}"/>
    <cellStyle name="Normal 10 2 2 6 4 3" xfId="4676" xr:uid="{EFD96693-4ED1-4D39-950F-DA9B22476BA2}"/>
    <cellStyle name="Normal 10 2 2 6 4 4" xfId="4602" xr:uid="{41BAB46E-C936-4244-95B1-C03A028CC143}"/>
    <cellStyle name="Normal 10 2 2 7" xfId="973" xr:uid="{BD67F8D5-A3B4-4AAD-B8D9-30375043FC96}"/>
    <cellStyle name="Normal 10 2 2 7 2" xfId="974" xr:uid="{C33B39FD-89AD-462D-8C7F-CC4C10914C8E}"/>
    <cellStyle name="Normal 10 2 2 8" xfId="975" xr:uid="{CB0D93DE-2560-4511-9B10-8BBC436BB64A}"/>
    <cellStyle name="Normal 10 2 2 9" xfId="2529" xr:uid="{7BA601F9-D7B6-469A-8402-8AF87C8AF262}"/>
    <cellStyle name="Normal 10 2 3" xfId="47" xr:uid="{FB0B6A2E-132D-4C95-AFEE-65CD2B570DB9}"/>
    <cellStyle name="Normal 10 2 3 2" xfId="48" xr:uid="{B947692D-F44D-490D-9482-D604EB8AD597}"/>
    <cellStyle name="Normal 10 2 3 2 2" xfId="471" xr:uid="{EB34DF8E-7301-4F29-89BF-652D2B6F988F}"/>
    <cellStyle name="Normal 10 2 3 2 2 2" xfId="472" xr:uid="{5049B2E5-0DF9-4363-B341-5AF885E0AA5E}"/>
    <cellStyle name="Normal 10 2 3 2 2 2 2" xfId="976" xr:uid="{A9419333-DEF4-456E-9776-EE2B2FDCE6D9}"/>
    <cellStyle name="Normal 10 2 3 2 2 2 2 2" xfId="977" xr:uid="{BC50E00A-0E68-41F6-B5F1-8D9184E8A9AA}"/>
    <cellStyle name="Normal 10 2 3 2 2 2 3" xfId="978" xr:uid="{18FD635B-906A-4C79-8288-88AAB581C205}"/>
    <cellStyle name="Normal 10 2 3 2 2 3" xfId="979" xr:uid="{DB500E1E-15FB-48BF-9987-7F8C8D175F45}"/>
    <cellStyle name="Normal 10 2 3 2 2 3 2" xfId="980" xr:uid="{39B37CAC-C5F8-405A-8F48-81E53A2E1AA3}"/>
    <cellStyle name="Normal 10 2 3 2 2 4" xfId="981" xr:uid="{33F5AAC3-D1A1-46DF-80B7-639EDEED1BE6}"/>
    <cellStyle name="Normal 10 2 3 2 3" xfId="473" xr:uid="{F8C5F3DD-F6F4-4F91-9028-A92CF40B7B84}"/>
    <cellStyle name="Normal 10 2 3 2 3 2" xfId="982" xr:uid="{8C08BC07-5FD8-47F8-BE37-93E6357B7030}"/>
    <cellStyle name="Normal 10 2 3 2 3 2 2" xfId="983" xr:uid="{F00D5A0C-6C95-4D00-91EB-B158C489A030}"/>
    <cellStyle name="Normal 10 2 3 2 3 3" xfId="984" xr:uid="{50AA8FAD-A743-4B1A-91FA-8D12A0926855}"/>
    <cellStyle name="Normal 10 2 3 2 3 4" xfId="2530" xr:uid="{ED7242D4-ED60-456A-8E1B-509FD07770CE}"/>
    <cellStyle name="Normal 10 2 3 2 4" xfId="985" xr:uid="{63547690-D12A-4EF2-A223-2915CF12F0A2}"/>
    <cellStyle name="Normal 10 2 3 2 4 2" xfId="986" xr:uid="{660EF1DD-40BB-4400-AFD7-7EACD92853B2}"/>
    <cellStyle name="Normal 10 2 3 2 5" xfId="987" xr:uid="{2F58C6A9-FF21-4EB7-9598-DC3B84F45655}"/>
    <cellStyle name="Normal 10 2 3 2 6" xfId="2531" xr:uid="{4576C284-93AE-4F52-9FA0-F2FF98F523C9}"/>
    <cellStyle name="Normal 10 2 3 3" xfId="243" xr:uid="{93FD7818-C263-4250-AB6F-AC50B5470309}"/>
    <cellStyle name="Normal 10 2 3 3 2" xfId="474" xr:uid="{3DA38A39-2B69-4165-815C-00DF7AEB4107}"/>
    <cellStyle name="Normal 10 2 3 3 2 2" xfId="475" xr:uid="{F0BD0ECA-81D4-44F9-AE08-F386679486CA}"/>
    <cellStyle name="Normal 10 2 3 3 2 2 2" xfId="988" xr:uid="{6F886E4C-49FB-45D3-B663-17C7014E0BC9}"/>
    <cellStyle name="Normal 10 2 3 3 2 2 2 2" xfId="989" xr:uid="{F68D6B36-DBFE-4E75-A810-0539F5DD87E6}"/>
    <cellStyle name="Normal 10 2 3 3 2 2 3" xfId="990" xr:uid="{5CB54C56-2606-4B6A-8E62-BE6469D9D1A2}"/>
    <cellStyle name="Normal 10 2 3 3 2 3" xfId="991" xr:uid="{0E6AC5C9-BED8-48E2-A815-C7C15697C4B0}"/>
    <cellStyle name="Normal 10 2 3 3 2 3 2" xfId="992" xr:uid="{4D572840-91C2-4664-BA44-77285FDAC0C0}"/>
    <cellStyle name="Normal 10 2 3 3 2 4" xfId="993" xr:uid="{0B635213-5B05-449B-A2E9-2384586C99E9}"/>
    <cellStyle name="Normal 10 2 3 3 3" xfId="476" xr:uid="{5EE7BAA7-40E9-4A4B-AFF4-F3D535AF8BF6}"/>
    <cellStyle name="Normal 10 2 3 3 3 2" xfId="994" xr:uid="{7E2F64C4-E672-4948-8CFF-B099AB7A3E51}"/>
    <cellStyle name="Normal 10 2 3 3 3 2 2" xfId="995" xr:uid="{A9483DF1-5150-4DB3-9A93-7565298F748F}"/>
    <cellStyle name="Normal 10 2 3 3 3 3" xfId="996" xr:uid="{44AFA4FA-0D4A-46E7-814D-B63100D8AA8B}"/>
    <cellStyle name="Normal 10 2 3 3 4" xfId="997" xr:uid="{B79A1192-98E9-4699-B450-0A0751750FAE}"/>
    <cellStyle name="Normal 10 2 3 3 4 2" xfId="998" xr:uid="{BF13336A-5792-4479-BBB1-EDD578CDE4B4}"/>
    <cellStyle name="Normal 10 2 3 3 5" xfId="999" xr:uid="{8A929FA4-78E1-4BF0-846C-FFAD566FFA48}"/>
    <cellStyle name="Normal 10 2 3 4" xfId="244" xr:uid="{C13A4CD6-571F-4114-9F6C-92DF927BA171}"/>
    <cellStyle name="Normal 10 2 3 4 2" xfId="477" xr:uid="{1FEE5C99-75CE-434B-9FBA-1192090551A8}"/>
    <cellStyle name="Normal 10 2 3 4 2 2" xfId="1000" xr:uid="{AA617C15-E735-48B4-A78B-C7D4FE10D513}"/>
    <cellStyle name="Normal 10 2 3 4 2 2 2" xfId="1001" xr:uid="{19CDD8F0-C935-4015-AFEB-90C94FD0B36F}"/>
    <cellStyle name="Normal 10 2 3 4 2 3" xfId="1002" xr:uid="{BD62D027-4E47-43E4-8D58-179FDBC00B87}"/>
    <cellStyle name="Normal 10 2 3 4 3" xfId="1003" xr:uid="{83A217A6-4650-432E-81B5-1321EE26A0A2}"/>
    <cellStyle name="Normal 10 2 3 4 3 2" xfId="1004" xr:uid="{7AB028F2-C12A-4D84-B1F3-0AEBB3841051}"/>
    <cellStyle name="Normal 10 2 3 4 4" xfId="1005" xr:uid="{EC4619A4-B941-4046-9263-72669AAF6357}"/>
    <cellStyle name="Normal 10 2 3 5" xfId="478" xr:uid="{9BA9E8AA-4C8D-4024-8280-781DE9893026}"/>
    <cellStyle name="Normal 10 2 3 5 2" xfId="1006" xr:uid="{E4CC3467-01AE-4195-87C3-3321EC047BB3}"/>
    <cellStyle name="Normal 10 2 3 5 2 2" xfId="1007" xr:uid="{872821A2-D898-491B-B08C-DE2535BEE7F4}"/>
    <cellStyle name="Normal 10 2 3 5 2 3" xfId="4334" xr:uid="{B92343D0-EA91-489E-BC49-5D5D0E868193}"/>
    <cellStyle name="Normal 10 2 3 5 3" xfId="1008" xr:uid="{526BE9F4-5D84-4C56-BD18-1E73980AFC43}"/>
    <cellStyle name="Normal 10 2 3 5 4" xfId="2532" xr:uid="{93B08EB8-1C9A-4F0D-B77D-788862A678C7}"/>
    <cellStyle name="Normal 10 2 3 5 4 2" xfId="4565" xr:uid="{448ECAB0-C809-41E8-907D-8573E173602C}"/>
    <cellStyle name="Normal 10 2 3 5 4 3" xfId="4677" xr:uid="{C6535F4E-10F3-4315-AEF1-E35F497AA7B0}"/>
    <cellStyle name="Normal 10 2 3 5 4 4" xfId="4603" xr:uid="{76C72D94-1FC3-40A6-92B5-3A4BD919B0E7}"/>
    <cellStyle name="Normal 10 2 3 6" xfId="1009" xr:uid="{1B57D301-901B-4630-9657-707A56CE7275}"/>
    <cellStyle name="Normal 10 2 3 6 2" xfId="1010" xr:uid="{2265FFFA-F44D-483A-9685-6F6C2B8186BB}"/>
    <cellStyle name="Normal 10 2 3 7" xfId="1011" xr:uid="{1F2A60FF-500C-4C55-93D1-312B5B08843B}"/>
    <cellStyle name="Normal 10 2 3 8" xfId="2533" xr:uid="{AD24EF7A-3962-4135-B492-561962F6C9FB}"/>
    <cellStyle name="Normal 10 2 4" xfId="49" xr:uid="{B3A8E451-7964-4C8D-969C-074EB8F8F888}"/>
    <cellStyle name="Normal 10 2 4 2" xfId="429" xr:uid="{91B8CEFF-6387-4692-B390-D6DAC09E8942}"/>
    <cellStyle name="Normal 10 2 4 2 2" xfId="479" xr:uid="{1D54C91D-2C06-4E27-A08F-FD0DB9069CF0}"/>
    <cellStyle name="Normal 10 2 4 2 2 2" xfId="1012" xr:uid="{4B719C22-C5EE-446B-88D5-C4340533EE99}"/>
    <cellStyle name="Normal 10 2 4 2 2 2 2" xfId="1013" xr:uid="{92825AC8-4E2E-44D6-A9E7-5247068B0AAA}"/>
    <cellStyle name="Normal 10 2 4 2 2 3" xfId="1014" xr:uid="{3EAC3B4A-327C-477C-A828-E22F281874B0}"/>
    <cellStyle name="Normal 10 2 4 2 2 4" xfId="2534" xr:uid="{B13F2341-399C-4EA0-A967-6E799ED75DA4}"/>
    <cellStyle name="Normal 10 2 4 2 3" xfId="1015" xr:uid="{83F7DDB6-9132-43EF-828A-EAE39AEEF009}"/>
    <cellStyle name="Normal 10 2 4 2 3 2" xfId="1016" xr:uid="{D21B7165-98CA-4B3D-87E1-A2CE123D8DD9}"/>
    <cellStyle name="Normal 10 2 4 2 4" xfId="1017" xr:uid="{6C565231-3DCD-428C-966A-508257D70293}"/>
    <cellStyle name="Normal 10 2 4 2 5" xfId="2535" xr:uid="{4F185AF7-32A6-4DFA-942B-A71F0CA58E59}"/>
    <cellStyle name="Normal 10 2 4 3" xfId="480" xr:uid="{CD2BAD0A-D412-4303-9EAF-78614D03265D}"/>
    <cellStyle name="Normal 10 2 4 3 2" xfId="1018" xr:uid="{F1339055-B3ED-46ED-B55F-9DEC7E3C73E8}"/>
    <cellStyle name="Normal 10 2 4 3 2 2" xfId="1019" xr:uid="{998C2AE4-5FC2-44B3-A15D-4044F9A73B1C}"/>
    <cellStyle name="Normal 10 2 4 3 3" xfId="1020" xr:uid="{36B445CF-C3B2-4DE1-931F-818270ACCDAB}"/>
    <cellStyle name="Normal 10 2 4 3 4" xfId="2536" xr:uid="{A099055D-7E81-4560-92B9-63418067A8A0}"/>
    <cellStyle name="Normal 10 2 4 4" xfId="1021" xr:uid="{3B198B45-A47D-489D-93BB-1A12E083C61F}"/>
    <cellStyle name="Normal 10 2 4 4 2" xfId="1022" xr:uid="{1298AC40-E52E-480E-91C9-3A0996B15854}"/>
    <cellStyle name="Normal 10 2 4 4 3" xfId="2537" xr:uid="{B9B028AA-4ED2-4587-81DF-EB8CD694E061}"/>
    <cellStyle name="Normal 10 2 4 4 4" xfId="2538" xr:uid="{152FBDE9-9885-460A-83B9-A9C4A9BE6561}"/>
    <cellStyle name="Normal 10 2 4 5" xfId="1023" xr:uid="{269FFD59-4C99-4E9A-93F1-60949EB63AF5}"/>
    <cellStyle name="Normal 10 2 4 6" xfId="2539" xr:uid="{99DF8B26-BE0E-429C-AC33-7879CDD887E5}"/>
    <cellStyle name="Normal 10 2 4 7" xfId="2540" xr:uid="{6C172D22-52E0-4766-BFED-C855ACD21BEA}"/>
    <cellStyle name="Normal 10 2 5" xfId="245" xr:uid="{04819F79-576C-4906-96EF-3C614929241C}"/>
    <cellStyle name="Normal 10 2 5 2" xfId="481" xr:uid="{70383F73-2EC3-4570-BF84-35AF5B5C3698}"/>
    <cellStyle name="Normal 10 2 5 2 2" xfId="482" xr:uid="{DFC406C2-6256-4338-9152-9DC05658027D}"/>
    <cellStyle name="Normal 10 2 5 2 2 2" xfId="1024" xr:uid="{ADFDD255-4C76-458B-9755-5E87EFA6508C}"/>
    <cellStyle name="Normal 10 2 5 2 2 2 2" xfId="1025" xr:uid="{6885E714-012C-4E2A-9EFA-6CCB4E10927E}"/>
    <cellStyle name="Normal 10 2 5 2 2 3" xfId="1026" xr:uid="{9AC5B828-6983-48D8-86A6-B951F93CA48E}"/>
    <cellStyle name="Normal 10 2 5 2 3" xfId="1027" xr:uid="{76AB0F1F-6C74-475C-8110-65840BAB70B0}"/>
    <cellStyle name="Normal 10 2 5 2 3 2" xfId="1028" xr:uid="{8E747B4F-CDE1-4859-9636-BB2D30C1A816}"/>
    <cellStyle name="Normal 10 2 5 2 4" xfId="1029" xr:uid="{E903805E-7E6F-4915-844E-5DA384B8AF75}"/>
    <cellStyle name="Normal 10 2 5 3" xfId="483" xr:uid="{52D12818-5B89-456E-B766-8139170584DD}"/>
    <cellStyle name="Normal 10 2 5 3 2" xfId="1030" xr:uid="{5308A680-EA69-425D-99C2-A563424E2A88}"/>
    <cellStyle name="Normal 10 2 5 3 2 2" xfId="1031" xr:uid="{ECFFC9AC-05B7-44B0-9FE5-92DA786575B8}"/>
    <cellStyle name="Normal 10 2 5 3 3" xfId="1032" xr:uid="{45619EC4-3F83-4B04-8B8D-0911D4BD0163}"/>
    <cellStyle name="Normal 10 2 5 3 4" xfId="2541" xr:uid="{1E47FFCB-1BA1-4A91-801A-7039C69AC838}"/>
    <cellStyle name="Normal 10 2 5 4" xfId="1033" xr:uid="{892B3EEB-1C21-4CCF-B84D-8697823742EB}"/>
    <cellStyle name="Normal 10 2 5 4 2" xfId="1034" xr:uid="{BC9ED2ED-FD52-4731-BF05-EAF40A6E410C}"/>
    <cellStyle name="Normal 10 2 5 5" xfId="1035" xr:uid="{63BC1932-F423-49CD-8460-C3F45AB652F5}"/>
    <cellStyle name="Normal 10 2 5 6" xfId="2542" xr:uid="{9D0FB6FB-1045-49DC-A10E-4F1203CFDEF1}"/>
    <cellStyle name="Normal 10 2 6" xfId="246" xr:uid="{8F00F257-F063-4D15-8EDD-8BDC9E1942CF}"/>
    <cellStyle name="Normal 10 2 6 2" xfId="484" xr:uid="{6D966B23-0177-46F3-A00D-F4751183C0E9}"/>
    <cellStyle name="Normal 10 2 6 2 2" xfId="1036" xr:uid="{7F331B8C-702A-4571-BA19-9A2498E7D863}"/>
    <cellStyle name="Normal 10 2 6 2 2 2" xfId="1037" xr:uid="{6CEE3E28-10CC-425A-8EBA-4FCE31D413BF}"/>
    <cellStyle name="Normal 10 2 6 2 3" xfId="1038" xr:uid="{B71E9C56-FCC3-442C-AAEA-FA257BEC332E}"/>
    <cellStyle name="Normal 10 2 6 2 4" xfId="2543" xr:uid="{C488EA37-8E7B-41E3-B051-A409EB31C291}"/>
    <cellStyle name="Normal 10 2 6 3" xfId="1039" xr:uid="{7D8B6067-39C3-402D-A70A-4AD960189A4D}"/>
    <cellStyle name="Normal 10 2 6 3 2" xfId="1040" xr:uid="{0DF191C8-9418-4874-BF7D-9F88FB2CBDFB}"/>
    <cellStyle name="Normal 10 2 6 4" xfId="1041" xr:uid="{00BE3273-1E28-423D-82C2-5659145F23EC}"/>
    <cellStyle name="Normal 10 2 6 5" xfId="2544" xr:uid="{52FD1030-D808-49B2-83A4-A5084A8165F4}"/>
    <cellStyle name="Normal 10 2 7" xfId="485" xr:uid="{58887B67-4F25-4668-9A24-A19A1C9E1FE7}"/>
    <cellStyle name="Normal 10 2 7 2" xfId="1042" xr:uid="{ADF61413-7CB6-4DC4-A733-6C94236D2274}"/>
    <cellStyle name="Normal 10 2 7 2 2" xfId="1043" xr:uid="{FC1E84C7-A7D5-430A-8FDD-10759C82C9EE}"/>
    <cellStyle name="Normal 10 2 7 2 3" xfId="4332" xr:uid="{AE7EE725-F744-458A-99DC-450BCCB804E2}"/>
    <cellStyle name="Normal 10 2 7 3" xfId="1044" xr:uid="{80354A4F-B287-4CA7-AF36-5256BB1B8CBB}"/>
    <cellStyle name="Normal 10 2 7 4" xfId="2545" xr:uid="{60789506-DB08-4897-ADC1-E5A93A0DB474}"/>
    <cellStyle name="Normal 10 2 7 4 2" xfId="4563" xr:uid="{51C725B0-AE37-43FB-838C-1965C83C26A9}"/>
    <cellStyle name="Normal 10 2 7 4 3" xfId="4678" xr:uid="{440D5C48-A146-4F80-B33B-5A0E88979844}"/>
    <cellStyle name="Normal 10 2 7 4 4" xfId="4601" xr:uid="{1EBCD1DC-644A-4871-9D04-EF0BD290EFF1}"/>
    <cellStyle name="Normal 10 2 8" xfId="1045" xr:uid="{6A88F89C-DCFE-46E5-8199-BFB7C3D0435B}"/>
    <cellStyle name="Normal 10 2 8 2" xfId="1046" xr:uid="{1941B046-CD9B-4D77-8DAD-5551990EDC9D}"/>
    <cellStyle name="Normal 10 2 8 3" xfId="2546" xr:uid="{3159DAE2-52A4-481E-8D20-E2995646ECAE}"/>
    <cellStyle name="Normal 10 2 8 4" xfId="2547" xr:uid="{F9169440-A67B-498D-9ADB-B3D991BCA6DE}"/>
    <cellStyle name="Normal 10 2 9" xfId="1047" xr:uid="{58FC2623-D396-4366-9192-510397DA7717}"/>
    <cellStyle name="Normal 10 3" xfId="50" xr:uid="{78D78BCB-F8D6-4538-BD24-0C80C38B6229}"/>
    <cellStyle name="Normal 10 3 10" xfId="2548" xr:uid="{AB484870-1E2D-4A77-B9A4-649633CD79E0}"/>
    <cellStyle name="Normal 10 3 11" xfId="2549" xr:uid="{74C50B3B-9FCA-4382-8B08-B0771BA192CA}"/>
    <cellStyle name="Normal 10 3 2" xfId="51" xr:uid="{E973A70E-86F3-42EB-B003-7A06E3EE71BE}"/>
    <cellStyle name="Normal 10 3 2 2" xfId="52" xr:uid="{761BE988-3613-49D5-8F13-924099B90941}"/>
    <cellStyle name="Normal 10 3 2 2 2" xfId="247" xr:uid="{90B68A8F-4CCD-4FA6-ABE5-D7111024D854}"/>
    <cellStyle name="Normal 10 3 2 2 2 2" xfId="486" xr:uid="{A27023D1-5768-46A4-A7A1-04C04AF750A2}"/>
    <cellStyle name="Normal 10 3 2 2 2 2 2" xfId="1048" xr:uid="{323CFE57-2A53-46A4-B07C-8AB79651CAE8}"/>
    <cellStyle name="Normal 10 3 2 2 2 2 2 2" xfId="1049" xr:uid="{7970D696-0DAF-49B6-A4BF-F0F8EABD838F}"/>
    <cellStyle name="Normal 10 3 2 2 2 2 3" xfId="1050" xr:uid="{2BD7938E-EC83-44FF-B773-3E43C0B988D2}"/>
    <cellStyle name="Normal 10 3 2 2 2 2 4" xfId="2550" xr:uid="{2DC19C91-5F86-4952-8541-278370BCEF30}"/>
    <cellStyle name="Normal 10 3 2 2 2 3" xfId="1051" xr:uid="{AC620C25-632D-450A-A495-DE53E15FB9ED}"/>
    <cellStyle name="Normal 10 3 2 2 2 3 2" xfId="1052" xr:uid="{64F424C9-1E3C-47A9-A565-595E160E67FB}"/>
    <cellStyle name="Normal 10 3 2 2 2 3 3" xfId="2551" xr:uid="{A4F745B0-405C-465F-863D-FBDEA056EF77}"/>
    <cellStyle name="Normal 10 3 2 2 2 3 4" xfId="2552" xr:uid="{9BA945A7-5C95-4F16-94A2-B0A164A62229}"/>
    <cellStyle name="Normal 10 3 2 2 2 4" xfId="1053" xr:uid="{B9AF9719-F9E8-4C85-ACBE-CCA90DE68C5E}"/>
    <cellStyle name="Normal 10 3 2 2 2 5" xfId="2553" xr:uid="{A306FA45-53C6-4A4B-80E8-2E209C2B0AD5}"/>
    <cellStyle name="Normal 10 3 2 2 2 6" xfId="2554" xr:uid="{1A1C86A3-6CA7-420C-8E51-5E1E65864336}"/>
    <cellStyle name="Normal 10 3 2 2 3" xfId="487" xr:uid="{57E2C198-8187-4B78-BDFB-2931812447FC}"/>
    <cellStyle name="Normal 10 3 2 2 3 2" xfId="1054" xr:uid="{448BFD7A-D0C0-48FD-AE77-55F67DBB7B80}"/>
    <cellStyle name="Normal 10 3 2 2 3 2 2" xfId="1055" xr:uid="{2ACCA5D5-023B-4049-B1AF-986BA63437E0}"/>
    <cellStyle name="Normal 10 3 2 2 3 2 3" xfId="2555" xr:uid="{BBA8F14B-5D65-4AD0-A5D3-D5E0E56A6629}"/>
    <cellStyle name="Normal 10 3 2 2 3 2 4" xfId="2556" xr:uid="{F860FB92-EA81-42D5-BE1D-FB785CE91AB2}"/>
    <cellStyle name="Normal 10 3 2 2 3 3" xfId="1056" xr:uid="{B76279AD-33FD-49CB-AE01-D368ED5CEBEE}"/>
    <cellStyle name="Normal 10 3 2 2 3 4" xfId="2557" xr:uid="{E50ED7ED-89B1-4027-8C39-B9A41CE40C18}"/>
    <cellStyle name="Normal 10 3 2 2 3 5" xfId="2558" xr:uid="{9BE018A3-09AA-4D7C-B387-48ED11043019}"/>
    <cellStyle name="Normal 10 3 2 2 4" xfId="1057" xr:uid="{2F34966A-BBAA-45E0-849D-8F85AFD254AA}"/>
    <cellStyle name="Normal 10 3 2 2 4 2" xfId="1058" xr:uid="{4BD7A7EB-0725-45FE-8CC1-74B14EE64E3E}"/>
    <cellStyle name="Normal 10 3 2 2 4 3" xfId="2559" xr:uid="{0E0AEA72-6218-4E5A-8BF1-7D05C64367C0}"/>
    <cellStyle name="Normal 10 3 2 2 4 4" xfId="2560" xr:uid="{2543F843-DCDE-438B-909E-AB37A0C939D7}"/>
    <cellStyle name="Normal 10 3 2 2 5" xfId="1059" xr:uid="{ECA12F2E-B7FE-49FC-B596-92451D5CB979}"/>
    <cellStyle name="Normal 10 3 2 2 5 2" xfId="2561" xr:uid="{6C8E8388-E58D-4645-9FC7-12E8080AE091}"/>
    <cellStyle name="Normal 10 3 2 2 5 3" xfId="2562" xr:uid="{E9EAC499-9814-4A61-B118-91BE0E0C51A3}"/>
    <cellStyle name="Normal 10 3 2 2 5 4" xfId="2563" xr:uid="{1EED9E90-A037-431A-B472-E5252E0153E7}"/>
    <cellStyle name="Normal 10 3 2 2 6" xfId="2564" xr:uid="{460E721F-CC4D-4B0B-9B7A-25100DED2F46}"/>
    <cellStyle name="Normal 10 3 2 2 7" xfId="2565" xr:uid="{D21F6897-6E89-447B-B75B-E7345457EE3B}"/>
    <cellStyle name="Normal 10 3 2 2 8" xfId="2566" xr:uid="{0FDA29FF-407B-4824-BB89-44099BE31DC2}"/>
    <cellStyle name="Normal 10 3 2 3" xfId="248" xr:uid="{CA51FB27-7B91-4B06-9159-2D764C07603E}"/>
    <cellStyle name="Normal 10 3 2 3 2" xfId="488" xr:uid="{D247DC94-98EE-402E-B35B-88835816E254}"/>
    <cellStyle name="Normal 10 3 2 3 2 2" xfId="489" xr:uid="{1735DCAD-6963-4A47-B766-FF41BC85D618}"/>
    <cellStyle name="Normal 10 3 2 3 2 2 2" xfId="1060" xr:uid="{F5B3BF0C-3BF2-47EF-8363-D1BE10D0BD7B}"/>
    <cellStyle name="Normal 10 3 2 3 2 2 2 2" xfId="1061" xr:uid="{B2C66020-69D4-4E8F-9B81-639BF87F3BF6}"/>
    <cellStyle name="Normal 10 3 2 3 2 2 3" xfId="1062" xr:uid="{133F125F-D1EE-4011-8871-9656E5F45CFD}"/>
    <cellStyle name="Normal 10 3 2 3 2 3" xfId="1063" xr:uid="{575EC3E7-A1A6-437F-A808-556469947F60}"/>
    <cellStyle name="Normal 10 3 2 3 2 3 2" xfId="1064" xr:uid="{2F7E604E-F33B-4E0E-BBCA-20C0F35950D3}"/>
    <cellStyle name="Normal 10 3 2 3 2 4" xfId="1065" xr:uid="{791378ED-5BEB-4FAE-9486-C235B8ADD176}"/>
    <cellStyle name="Normal 10 3 2 3 3" xfId="490" xr:uid="{B4FFE506-D0CB-4EEA-AD4F-1FF55B056DC9}"/>
    <cellStyle name="Normal 10 3 2 3 3 2" xfId="1066" xr:uid="{4CD331BE-FE6B-42FC-930E-5E0F0FA308F2}"/>
    <cellStyle name="Normal 10 3 2 3 3 2 2" xfId="1067" xr:uid="{0AE3D8D3-3B7F-4A6B-82E3-54B24B01E673}"/>
    <cellStyle name="Normal 10 3 2 3 3 3" xfId="1068" xr:uid="{261A8DC1-81FF-4FCC-9BEE-5A55139D108D}"/>
    <cellStyle name="Normal 10 3 2 3 3 4" xfId="2567" xr:uid="{3248176C-5A8C-459F-A3EE-38AB93B7E635}"/>
    <cellStyle name="Normal 10 3 2 3 4" xfId="1069" xr:uid="{F4CEEE49-D912-457C-A8C4-BFD31F0C50DA}"/>
    <cellStyle name="Normal 10 3 2 3 4 2" xfId="1070" xr:uid="{FADBB3F2-8341-42D5-BE4E-88873373734C}"/>
    <cellStyle name="Normal 10 3 2 3 5" xfId="1071" xr:uid="{0FF853D6-67E7-4CD4-822C-782A80E170F3}"/>
    <cellStyle name="Normal 10 3 2 3 6" xfId="2568" xr:uid="{5A37C913-84CB-456A-BD70-976D4608C6AD}"/>
    <cellStyle name="Normal 10 3 2 4" xfId="249" xr:uid="{75EA1606-714E-4498-AE28-31D0F727181A}"/>
    <cellStyle name="Normal 10 3 2 4 2" xfId="491" xr:uid="{53F12110-7827-4E68-A3DA-A1837FE1304F}"/>
    <cellStyle name="Normal 10 3 2 4 2 2" xfId="1072" xr:uid="{92114953-8C10-4BC8-A1B2-D07A41C539C2}"/>
    <cellStyle name="Normal 10 3 2 4 2 2 2" xfId="1073" xr:uid="{32568823-116E-4CCE-AEBB-7C0A8FEDE367}"/>
    <cellStyle name="Normal 10 3 2 4 2 3" xfId="1074" xr:uid="{4E3DE35E-25CE-46CE-AC86-C7F5BA368D17}"/>
    <cellStyle name="Normal 10 3 2 4 2 4" xfId="2569" xr:uid="{D81C7E1E-097C-4481-997D-C457941A8B09}"/>
    <cellStyle name="Normal 10 3 2 4 3" xfId="1075" xr:uid="{A1460BFA-B211-4CE8-B87B-DC0698902367}"/>
    <cellStyle name="Normal 10 3 2 4 3 2" xfId="1076" xr:uid="{0B7E5C20-D02F-4BFB-A356-400AC8B9B599}"/>
    <cellStyle name="Normal 10 3 2 4 4" xfId="1077" xr:uid="{CCD99891-EF86-419C-A66B-E9231BCCFECE}"/>
    <cellStyle name="Normal 10 3 2 4 5" xfId="2570" xr:uid="{DF30790E-57CE-4BE1-B79E-1A7A87103B98}"/>
    <cellStyle name="Normal 10 3 2 5" xfId="251" xr:uid="{FC8A93AE-A200-44AB-B775-4CD6F3EBC05E}"/>
    <cellStyle name="Normal 10 3 2 5 2" xfId="1078" xr:uid="{D54B6D8A-7935-4DAC-956C-3FEBFD1BE2BD}"/>
    <cellStyle name="Normal 10 3 2 5 2 2" xfId="1079" xr:uid="{E72B5C20-99AE-4640-9B1A-DA0219357CB2}"/>
    <cellStyle name="Normal 10 3 2 5 3" xfId="1080" xr:uid="{BF364295-DAA2-4DF3-B1C2-DEB43A5CACA7}"/>
    <cellStyle name="Normal 10 3 2 5 4" xfId="2571" xr:uid="{FADB19E6-5407-4AD8-B2FC-B04E72341769}"/>
    <cellStyle name="Normal 10 3 2 6" xfId="1081" xr:uid="{5AFEBADE-4F2E-4194-B591-566B889D06FD}"/>
    <cellStyle name="Normal 10 3 2 6 2" xfId="1082" xr:uid="{B3EEE913-0C87-4F75-B362-74EC1219D936}"/>
    <cellStyle name="Normal 10 3 2 6 3" xfId="2572" xr:uid="{A2A77CA7-B934-4BA0-9F0D-19ADF9F8D0CC}"/>
    <cellStyle name="Normal 10 3 2 6 4" xfId="2573" xr:uid="{DC17F134-05F9-440E-948F-092B10F6DD20}"/>
    <cellStyle name="Normal 10 3 2 7" xfId="1083" xr:uid="{12A4E3E3-3A90-492B-AB70-8EF010673E34}"/>
    <cellStyle name="Normal 10 3 2 8" xfId="2574" xr:uid="{75B481B9-DA83-4AA2-82AA-B466541DD223}"/>
    <cellStyle name="Normal 10 3 2 9" xfId="2575" xr:uid="{47C28D56-47A4-4EA1-9DB5-B0B7DA23EF8B}"/>
    <cellStyle name="Normal 10 3 3" xfId="53" xr:uid="{383C3E5D-4F73-4D1B-9087-4F8B87B9132A}"/>
    <cellStyle name="Normal 10 3 3 2" xfId="54" xr:uid="{656C295E-62EA-4BA5-BAC5-B86E4667C832}"/>
    <cellStyle name="Normal 10 3 3 2 2" xfId="492" xr:uid="{57750935-DF1D-4F97-A1FD-41AC49526BB0}"/>
    <cellStyle name="Normal 10 3 3 2 2 2" xfId="1084" xr:uid="{751D4B5E-3663-4B14-8EE4-AC11761F2556}"/>
    <cellStyle name="Normal 10 3 3 2 2 2 2" xfId="1085" xr:uid="{D081EFE4-B37A-4176-9856-85BF0D0E5786}"/>
    <cellStyle name="Normal 10 3 3 2 2 2 2 2" xfId="4445" xr:uid="{DD0C72B0-8263-4BFE-ACE0-5F4F320FC3CC}"/>
    <cellStyle name="Normal 10 3 3 2 2 2 3" xfId="4446" xr:uid="{C42E8FFB-3E31-4C9C-B1A0-FB90FD30F3AB}"/>
    <cellStyle name="Normal 10 3 3 2 2 3" xfId="1086" xr:uid="{DAAC9C44-0B44-4F11-A84C-2ECA9F1EEF41}"/>
    <cellStyle name="Normal 10 3 3 2 2 3 2" xfId="4447" xr:uid="{EF99BA46-E53B-4CC6-9156-96CB894DA83A}"/>
    <cellStyle name="Normal 10 3 3 2 2 4" xfId="2576" xr:uid="{6F1C0AD5-B0F6-445D-A4A4-945384E18343}"/>
    <cellStyle name="Normal 10 3 3 2 3" xfId="1087" xr:uid="{B3B36CD3-B11D-42C8-9DAD-6718263D6A62}"/>
    <cellStyle name="Normal 10 3 3 2 3 2" xfId="1088" xr:uid="{3FC11F42-EB9E-4C78-BCDE-AA42742FD353}"/>
    <cellStyle name="Normal 10 3 3 2 3 2 2" xfId="4448" xr:uid="{4D7B7EDA-F60C-491D-9D48-883FE71C81FD}"/>
    <cellStyle name="Normal 10 3 3 2 3 3" xfId="2577" xr:uid="{859332FF-B99C-405A-969C-27F7D6B2ED00}"/>
    <cellStyle name="Normal 10 3 3 2 3 4" xfId="2578" xr:uid="{ABAF5A98-4D2C-48B2-BF96-1BEBAD12735E}"/>
    <cellStyle name="Normal 10 3 3 2 4" xfId="1089" xr:uid="{526F5D13-DBCF-44C4-BDAE-52EDE6141C75}"/>
    <cellStyle name="Normal 10 3 3 2 4 2" xfId="4449" xr:uid="{545CE894-6190-41CA-985B-CCE64F111996}"/>
    <cellStyle name="Normal 10 3 3 2 5" xfId="2579" xr:uid="{661C87E3-9000-4413-857B-B984909A4668}"/>
    <cellStyle name="Normal 10 3 3 2 6" xfId="2580" xr:uid="{24BAA94A-7CB3-4DA3-8658-E043B591B3A0}"/>
    <cellStyle name="Normal 10 3 3 3" xfId="252" xr:uid="{AE867C11-DD42-4ED6-9E64-45533E0E81B7}"/>
    <cellStyle name="Normal 10 3 3 3 2" xfId="1090" xr:uid="{26C525E7-EDA4-4E91-90BA-D7F936042F36}"/>
    <cellStyle name="Normal 10 3 3 3 2 2" xfId="1091" xr:uid="{B23F49F1-4F9D-476F-889E-2862CDA940E6}"/>
    <cellStyle name="Normal 10 3 3 3 2 2 2" xfId="4450" xr:uid="{F24B32D5-455F-46ED-A462-5364178994EA}"/>
    <cellStyle name="Normal 10 3 3 3 2 3" xfId="2581" xr:uid="{CA4DB037-B778-4976-BC52-2AB0B26E9635}"/>
    <cellStyle name="Normal 10 3 3 3 2 4" xfId="2582" xr:uid="{08D4D116-6094-4F53-BC44-515A9513D49D}"/>
    <cellStyle name="Normal 10 3 3 3 3" xfId="1092" xr:uid="{50B93D64-8B25-44E4-A646-10A3BF4F6F0A}"/>
    <cellStyle name="Normal 10 3 3 3 3 2" xfId="4451" xr:uid="{8791B8F7-6859-4949-99C8-270E2CEA7A84}"/>
    <cellStyle name="Normal 10 3 3 3 4" xfId="2583" xr:uid="{0632D4E9-04A8-4AFA-ABAD-EA93B5973184}"/>
    <cellStyle name="Normal 10 3 3 3 5" xfId="2584" xr:uid="{5E19FD34-A332-4E3F-8BF1-D1FB350A63D5}"/>
    <cellStyle name="Normal 10 3 3 4" xfId="1093" xr:uid="{0E215F92-9AA0-4144-A1F9-8896E3599A31}"/>
    <cellStyle name="Normal 10 3 3 4 2" xfId="1094" xr:uid="{07BEC319-634E-44AA-B2FF-D303358CAC16}"/>
    <cellStyle name="Normal 10 3 3 4 2 2" xfId="4452" xr:uid="{5BAB354F-DF3E-471E-8F9F-C8F3C28F1657}"/>
    <cellStyle name="Normal 10 3 3 4 3" xfId="2585" xr:uid="{13C650A1-6647-4D4E-B153-A2E3115FF6B1}"/>
    <cellStyle name="Normal 10 3 3 4 4" xfId="2586" xr:uid="{521A7B5C-4933-493F-A4ED-9FB47FB5A430}"/>
    <cellStyle name="Normal 10 3 3 5" xfId="1095" xr:uid="{B3EBD3E1-85E4-4A50-B7AC-0DF77BDF0F4C}"/>
    <cellStyle name="Normal 10 3 3 5 2" xfId="2587" xr:uid="{69636D6B-A04D-4A59-A860-D194C70A8D09}"/>
    <cellStyle name="Normal 10 3 3 5 3" xfId="2588" xr:uid="{69163245-12C4-477F-B756-8267CFCC12D2}"/>
    <cellStyle name="Normal 10 3 3 5 4" xfId="2589" xr:uid="{C22FEC34-F2EE-468A-9F88-A02ED09CE346}"/>
    <cellStyle name="Normal 10 3 3 6" xfId="2590" xr:uid="{A296E439-5E94-4A24-B474-2FA93A6F94CB}"/>
    <cellStyle name="Normal 10 3 3 7" xfId="2591" xr:uid="{69518070-7F22-4E4C-84BD-541D2C94ABBA}"/>
    <cellStyle name="Normal 10 3 3 8" xfId="2592" xr:uid="{E2CE406D-93DA-46E3-8130-71DC2C803C31}"/>
    <cellStyle name="Normal 10 3 4" xfId="55" xr:uid="{B3B7E597-C360-4E69-A5B1-A254A6545F40}"/>
    <cellStyle name="Normal 10 3 4 2" xfId="493" xr:uid="{3FC9EA26-15BF-449D-9F2F-BCA6D030A8E7}"/>
    <cellStyle name="Normal 10 3 4 2 2" xfId="494" xr:uid="{538C9D9D-C71B-49E1-BE03-4BEFC12C794A}"/>
    <cellStyle name="Normal 10 3 4 2 2 2" xfId="1096" xr:uid="{0FDCBE6E-C433-474C-ABD4-48FE7276DD7E}"/>
    <cellStyle name="Normal 10 3 4 2 2 2 2" xfId="1097" xr:uid="{B2E505C7-8B1C-4D89-BB95-A958A9C261BE}"/>
    <cellStyle name="Normal 10 3 4 2 2 3" xfId="1098" xr:uid="{8B6ED59B-A830-4FDA-9D25-E72D75AC9EAB}"/>
    <cellStyle name="Normal 10 3 4 2 2 4" xfId="2593" xr:uid="{8EA33313-7819-46CB-B794-A73DC5C79E1D}"/>
    <cellStyle name="Normal 10 3 4 2 3" xfId="1099" xr:uid="{23C78F12-7B58-4179-9843-DA25356B16A0}"/>
    <cellStyle name="Normal 10 3 4 2 3 2" xfId="1100" xr:uid="{F07A9CEB-E3B9-48AF-AC71-0118443E5B85}"/>
    <cellStyle name="Normal 10 3 4 2 4" xfId="1101" xr:uid="{2534A085-E88B-47D1-BB4B-5638B369DE8D}"/>
    <cellStyle name="Normal 10 3 4 2 5" xfId="2594" xr:uid="{8E6905B5-D870-4DA6-AF36-865EEC822211}"/>
    <cellStyle name="Normal 10 3 4 3" xfId="495" xr:uid="{33832F91-DAE9-4053-80E0-54FB8F35E4CD}"/>
    <cellStyle name="Normal 10 3 4 3 2" xfId="1102" xr:uid="{C0EFAD1D-BEA4-4D44-BDC8-BC4BB1CD91F2}"/>
    <cellStyle name="Normal 10 3 4 3 2 2" xfId="1103" xr:uid="{35AAD9D8-D948-4B1E-9324-B959F457A918}"/>
    <cellStyle name="Normal 10 3 4 3 3" xfId="1104" xr:uid="{55A33444-7FDF-4BC4-B953-4946ED6791E7}"/>
    <cellStyle name="Normal 10 3 4 3 4" xfId="2595" xr:uid="{A8947005-FCEB-46D4-B868-05F8F5664A27}"/>
    <cellStyle name="Normal 10 3 4 4" xfId="1105" xr:uid="{B123CC56-1874-48BF-8995-859E6D5B6B8C}"/>
    <cellStyle name="Normal 10 3 4 4 2" xfId="1106" xr:uid="{9DA0BA34-00CC-4BD0-9DF4-85910E71B6FF}"/>
    <cellStyle name="Normal 10 3 4 4 3" xfId="2596" xr:uid="{7A6F6162-9E07-40D0-ABBA-1930B110D372}"/>
    <cellStyle name="Normal 10 3 4 4 4" xfId="2597" xr:uid="{8C74B30B-C88B-441A-A373-7ABCFEDA0233}"/>
    <cellStyle name="Normal 10 3 4 5" xfId="1107" xr:uid="{68DED029-8D31-4CF8-AC17-80758093ABFC}"/>
    <cellStyle name="Normal 10 3 4 6" xfId="2598" xr:uid="{35BD811A-E191-471C-BD21-080377AB0FE6}"/>
    <cellStyle name="Normal 10 3 4 7" xfId="2599" xr:uid="{E53538FA-CA7D-4402-B35C-E7ECA9F47643}"/>
    <cellStyle name="Normal 10 3 5" xfId="253" xr:uid="{FDBBABD7-EE79-4BA2-BD05-11D472EA3FA7}"/>
    <cellStyle name="Normal 10 3 5 2" xfId="496" xr:uid="{F2F6C0D7-CE35-4481-8D7E-8AC637809EFB}"/>
    <cellStyle name="Normal 10 3 5 2 2" xfId="1108" xr:uid="{27EF7572-2FC5-4037-9FFF-7A2969617AEC}"/>
    <cellStyle name="Normal 10 3 5 2 2 2" xfId="1109" xr:uid="{225C7D69-9597-47A1-97B7-4711E2BEBF34}"/>
    <cellStyle name="Normal 10 3 5 2 3" xfId="1110" xr:uid="{BF176E9D-E102-4BA8-91E4-DC151F8EE3FD}"/>
    <cellStyle name="Normal 10 3 5 2 4" xfId="2600" xr:uid="{21D1023C-6168-40E6-BAA7-2E0BC48E4201}"/>
    <cellStyle name="Normal 10 3 5 3" xfId="1111" xr:uid="{C7D7492C-A76B-4308-B441-78C551ECA2DF}"/>
    <cellStyle name="Normal 10 3 5 3 2" xfId="1112" xr:uid="{C1A47F44-B2CD-49C4-B0E4-6D6D929FF148}"/>
    <cellStyle name="Normal 10 3 5 3 3" xfId="2601" xr:uid="{A58194F3-7DA2-4460-9680-E22F697D100D}"/>
    <cellStyle name="Normal 10 3 5 3 4" xfId="2602" xr:uid="{2A6168A4-4EA2-4576-9E72-E86F07715F3A}"/>
    <cellStyle name="Normal 10 3 5 4" xfId="1113" xr:uid="{F7F3B384-63B9-4E91-B9A3-4B6D3EE6423B}"/>
    <cellStyle name="Normal 10 3 5 5" xfId="2603" xr:uid="{087439BA-4328-4464-AF5A-9F2FEFC591E1}"/>
    <cellStyle name="Normal 10 3 5 6" xfId="2604" xr:uid="{632E1CE5-1CB6-4783-8194-55DD2CBB94C1}"/>
    <cellStyle name="Normal 10 3 6" xfId="254" xr:uid="{49539DBD-C1BB-4C91-867F-F70D5521E8EE}"/>
    <cellStyle name="Normal 10 3 6 2" xfId="1114" xr:uid="{579C1A81-ACE4-4ADB-968C-904C61C52021}"/>
    <cellStyle name="Normal 10 3 6 2 2" xfId="1115" xr:uid="{8B4928EA-0BE8-4E7A-859F-A3E49B1FB731}"/>
    <cellStyle name="Normal 10 3 6 2 3" xfId="2605" xr:uid="{5910D8F6-D1B5-4D5C-B1D8-1D86BFB491CE}"/>
    <cellStyle name="Normal 10 3 6 2 4" xfId="2606" xr:uid="{9F9CB2AE-78F2-4EDE-93F6-DA63276098D7}"/>
    <cellStyle name="Normal 10 3 6 3" xfId="1116" xr:uid="{63946B89-DF9C-415E-98DA-07007114A874}"/>
    <cellStyle name="Normal 10 3 6 4" xfId="2607" xr:uid="{32E37BF4-601D-4500-BED3-13E157BFF85C}"/>
    <cellStyle name="Normal 10 3 6 5" xfId="2608" xr:uid="{C8A27677-8D0B-4189-9D79-7AC0AA872E7C}"/>
    <cellStyle name="Normal 10 3 7" xfId="1117" xr:uid="{CB4BE0E3-3FD7-4EDE-AE6B-616F6E5AD8B1}"/>
    <cellStyle name="Normal 10 3 7 2" xfId="1118" xr:uid="{7A32EE2E-0053-4E3E-BA37-244A5BA8A9BE}"/>
    <cellStyle name="Normal 10 3 7 3" xfId="2609" xr:uid="{DC8A7471-1988-4761-AC5B-A7164AC90FB7}"/>
    <cellStyle name="Normal 10 3 7 4" xfId="2610" xr:uid="{B3CA47D0-97B4-49AC-B714-3587A0751AFC}"/>
    <cellStyle name="Normal 10 3 8" xfId="1119" xr:uid="{FB45B872-FA5C-4179-A8BF-3C6FB920FE67}"/>
    <cellStyle name="Normal 10 3 8 2" xfId="2611" xr:uid="{34AFDDD8-3FA6-4DEB-85E6-52374811A672}"/>
    <cellStyle name="Normal 10 3 8 3" xfId="2612" xr:uid="{C2255AC0-D2C6-4C43-B4A9-3522704FDA29}"/>
    <cellStyle name="Normal 10 3 8 4" xfId="2613" xr:uid="{970BEF20-8A57-4FF5-8276-517049FEFFE2}"/>
    <cellStyle name="Normal 10 3 9" xfId="2614" xr:uid="{6DE09A1B-4900-4A0A-99BD-95C18567E82C}"/>
    <cellStyle name="Normal 10 4" xfId="56" xr:uid="{0B23DFCB-ED47-4FCC-B663-2443FEEC5650}"/>
    <cellStyle name="Normal 10 4 10" xfId="2615" xr:uid="{97E63BC8-DCE8-4105-B733-92A261792508}"/>
    <cellStyle name="Normal 10 4 11" xfId="2616" xr:uid="{6409DB15-5623-465A-85F7-681697519703}"/>
    <cellStyle name="Normal 10 4 2" xfId="57" xr:uid="{B261F7F3-DD21-43EF-A2A6-07D5354A5489}"/>
    <cellStyle name="Normal 10 4 2 2" xfId="255" xr:uid="{45B2D1F2-AF45-453A-B739-63A78D5EFC75}"/>
    <cellStyle name="Normal 10 4 2 2 2" xfId="497" xr:uid="{83C5D71A-A6F2-4E55-A6D1-7D72B5E29CD3}"/>
    <cellStyle name="Normal 10 4 2 2 2 2" xfId="498" xr:uid="{D6C27989-A64A-48D3-B2A3-82B972B9CFBA}"/>
    <cellStyle name="Normal 10 4 2 2 2 2 2" xfId="1120" xr:uid="{9EED7E4E-EADF-451B-848C-380BDC345ED1}"/>
    <cellStyle name="Normal 10 4 2 2 2 2 3" xfId="2617" xr:uid="{8B475F5A-1E01-4B05-9433-8C1BB26A1DBB}"/>
    <cellStyle name="Normal 10 4 2 2 2 2 4" xfId="2618" xr:uid="{01754EC0-7BE4-4260-9DF9-6F4885DC16E8}"/>
    <cellStyle name="Normal 10 4 2 2 2 3" xfId="1121" xr:uid="{D1C31293-9435-4348-B798-D4613F227743}"/>
    <cellStyle name="Normal 10 4 2 2 2 3 2" xfId="2619" xr:uid="{5712ED05-2AB5-477E-AB13-D139AF707A6A}"/>
    <cellStyle name="Normal 10 4 2 2 2 3 3" xfId="2620" xr:uid="{A05C6862-2D65-4030-93DF-C83221AE2885}"/>
    <cellStyle name="Normal 10 4 2 2 2 3 4" xfId="2621" xr:uid="{EFEAE8BE-5271-4DF4-9C9E-F54D1376BC2F}"/>
    <cellStyle name="Normal 10 4 2 2 2 4" xfId="2622" xr:uid="{1D26383D-C2C0-455C-8801-05ABF1C3E757}"/>
    <cellStyle name="Normal 10 4 2 2 2 5" xfId="2623" xr:uid="{11AE79B4-8BA9-4CEC-88DD-D9E3BD8E29B6}"/>
    <cellStyle name="Normal 10 4 2 2 2 6" xfId="2624" xr:uid="{6121781E-71A6-4C79-98DE-359653E7BF05}"/>
    <cellStyle name="Normal 10 4 2 2 3" xfId="499" xr:uid="{BC1D8466-7026-42F9-967B-7075A72A7590}"/>
    <cellStyle name="Normal 10 4 2 2 3 2" xfId="1122" xr:uid="{8928DB72-8A58-402D-B5D5-A10491A5560B}"/>
    <cellStyle name="Normal 10 4 2 2 3 2 2" xfId="2625" xr:uid="{3D28DD08-51EE-4D3F-A868-D3D9798CB188}"/>
    <cellStyle name="Normal 10 4 2 2 3 2 3" xfId="2626" xr:uid="{4602B798-BD6C-4BDD-A4FA-C7862824D90F}"/>
    <cellStyle name="Normal 10 4 2 2 3 2 4" xfId="2627" xr:uid="{E3D39B9D-D2FA-4702-B39F-FC5436A5EB5E}"/>
    <cellStyle name="Normal 10 4 2 2 3 3" xfId="2628" xr:uid="{AAA42CEE-B144-4116-88AF-B1B0D9C155FD}"/>
    <cellStyle name="Normal 10 4 2 2 3 4" xfId="2629" xr:uid="{4B0978E5-58CA-4CF3-B83A-5E869C9CEF62}"/>
    <cellStyle name="Normal 10 4 2 2 3 5" xfId="2630" xr:uid="{97431C02-12EF-4395-A81D-3455F6E0E70C}"/>
    <cellStyle name="Normal 10 4 2 2 4" xfId="1123" xr:uid="{9EE75278-891D-4516-8097-A43628FE329F}"/>
    <cellStyle name="Normal 10 4 2 2 4 2" xfId="2631" xr:uid="{9DD678F9-673A-49BD-B6D4-3B3199FE2509}"/>
    <cellStyle name="Normal 10 4 2 2 4 3" xfId="2632" xr:uid="{19998A78-89BD-4CC0-9395-563E1622EBCF}"/>
    <cellStyle name="Normal 10 4 2 2 4 4" xfId="2633" xr:uid="{B7138A86-F1A6-4E0D-A0EE-4745295DBF5F}"/>
    <cellStyle name="Normal 10 4 2 2 5" xfId="2634" xr:uid="{A0707EE1-853E-4DC1-9A6A-07E0C5259766}"/>
    <cellStyle name="Normal 10 4 2 2 5 2" xfId="2635" xr:uid="{337F8344-5780-49B3-9406-E34E9C65686E}"/>
    <cellStyle name="Normal 10 4 2 2 5 3" xfId="2636" xr:uid="{2070C862-B2C5-4941-A5EE-1AD35A2D3DC5}"/>
    <cellStyle name="Normal 10 4 2 2 5 4" xfId="2637" xr:uid="{B85F69D2-6E3C-44CB-B62B-607F8947C316}"/>
    <cellStyle name="Normal 10 4 2 2 6" xfId="2638" xr:uid="{7236316E-E0CF-4090-8D2A-C8998FB29EE6}"/>
    <cellStyle name="Normal 10 4 2 2 7" xfId="2639" xr:uid="{61DBED70-705F-4607-A8B5-A2012FF34C9D}"/>
    <cellStyle name="Normal 10 4 2 2 8" xfId="2640" xr:uid="{88273232-10A6-4E1A-AB65-F07B03F9FCF8}"/>
    <cellStyle name="Normal 10 4 2 3" xfId="500" xr:uid="{5A652915-50E3-4025-89A5-A419D59A8285}"/>
    <cellStyle name="Normal 10 4 2 3 2" xfId="501" xr:uid="{3B5D680B-3F02-4E4A-91B2-4F63E1F9527D}"/>
    <cellStyle name="Normal 10 4 2 3 2 2" xfId="502" xr:uid="{74B1E527-FA0F-4C0E-A828-CA00143EB518}"/>
    <cellStyle name="Normal 10 4 2 3 2 3" xfId="2641" xr:uid="{D3BA3A05-504C-4637-8426-9536B5C09D1F}"/>
    <cellStyle name="Normal 10 4 2 3 2 4" xfId="2642" xr:uid="{F3EA87C7-8114-4F84-BBB2-4A4F46A3CDD6}"/>
    <cellStyle name="Normal 10 4 2 3 3" xfId="503" xr:uid="{B3EF088B-8700-4851-8E06-5BD529E4EFEF}"/>
    <cellStyle name="Normal 10 4 2 3 3 2" xfId="2643" xr:uid="{711DE6A3-B2F0-4772-B570-5C69E90DC180}"/>
    <cellStyle name="Normal 10 4 2 3 3 3" xfId="2644" xr:uid="{6B5D33C5-31F4-45B2-AB53-808D24FBE548}"/>
    <cellStyle name="Normal 10 4 2 3 3 4" xfId="2645" xr:uid="{61F5A8AC-5238-40FB-A1A6-523181327C48}"/>
    <cellStyle name="Normal 10 4 2 3 4" xfId="2646" xr:uid="{70DE34A7-BA61-4E99-B9EA-8AB5C424E78D}"/>
    <cellStyle name="Normal 10 4 2 3 5" xfId="2647" xr:uid="{9BE366BC-C095-4ECC-B345-A4D114E6AEDA}"/>
    <cellStyle name="Normal 10 4 2 3 6" xfId="2648" xr:uid="{70892436-963C-4FC4-ADB8-23CC698E1774}"/>
    <cellStyle name="Normal 10 4 2 4" xfId="504" xr:uid="{17437907-0710-4971-94A6-446F84A542C8}"/>
    <cellStyle name="Normal 10 4 2 4 2" xfId="505" xr:uid="{2C48A162-729C-4671-8FB6-FC3091FF43CD}"/>
    <cellStyle name="Normal 10 4 2 4 2 2" xfId="2649" xr:uid="{3FCB2053-6F6C-4620-AD18-9A2C04339C92}"/>
    <cellStyle name="Normal 10 4 2 4 2 3" xfId="2650" xr:uid="{A028831D-E22B-4241-BFCE-F4B00F24DD03}"/>
    <cellStyle name="Normal 10 4 2 4 2 4" xfId="2651" xr:uid="{04CA0569-B652-4F01-AFC6-25420E660AA7}"/>
    <cellStyle name="Normal 10 4 2 4 3" xfId="2652" xr:uid="{36F41A9F-A150-44F6-BFDC-D1D6B18E068D}"/>
    <cellStyle name="Normal 10 4 2 4 4" xfId="2653" xr:uid="{1F8E64F7-09FA-4E54-BDE5-551AD418D0B5}"/>
    <cellStyle name="Normal 10 4 2 4 5" xfId="2654" xr:uid="{FBADFBF9-E7E9-4A90-AFC1-CBAA6D373F10}"/>
    <cellStyle name="Normal 10 4 2 5" xfId="506" xr:uid="{13BB2B8F-D175-4C65-A84D-AA18B30FE411}"/>
    <cellStyle name="Normal 10 4 2 5 2" xfId="2655" xr:uid="{F5CB6010-D22F-4879-934B-D0AE9771CDEB}"/>
    <cellStyle name="Normal 10 4 2 5 3" xfId="2656" xr:uid="{8C9E15D2-E51D-407B-873F-43955225D771}"/>
    <cellStyle name="Normal 10 4 2 5 4" xfId="2657" xr:uid="{D9E7961A-E0A1-4657-BE56-4AFD9B92F0C2}"/>
    <cellStyle name="Normal 10 4 2 6" xfId="2658" xr:uid="{391D766F-05C9-4A80-B25B-4196317B1DFC}"/>
    <cellStyle name="Normal 10 4 2 6 2" xfId="2659" xr:uid="{27E2F759-AC53-4931-BB9B-F7F3B81779E9}"/>
    <cellStyle name="Normal 10 4 2 6 3" xfId="2660" xr:uid="{413ADD93-8961-41B0-BF85-189221385B1C}"/>
    <cellStyle name="Normal 10 4 2 6 4" xfId="2661" xr:uid="{83C9B80C-E72D-4312-A5D9-BC1ABD2AA526}"/>
    <cellStyle name="Normal 10 4 2 7" xfId="2662" xr:uid="{AFB5E4EE-FB2A-46C2-A9FA-E54B19B30D22}"/>
    <cellStyle name="Normal 10 4 2 8" xfId="2663" xr:uid="{E89AEF40-60F3-4267-87E1-E3268DCEF8F8}"/>
    <cellStyle name="Normal 10 4 2 9" xfId="2664" xr:uid="{0E585F48-A5A8-4B5D-BAED-F79CF04F3F1C}"/>
    <cellStyle name="Normal 10 4 3" xfId="256" xr:uid="{B88F732E-8C12-4880-BD19-2253C7F6440D}"/>
    <cellStyle name="Normal 10 4 3 2" xfId="507" xr:uid="{D87B62FC-8B24-45F5-B4E0-68A4B8E08A2C}"/>
    <cellStyle name="Normal 10 4 3 2 2" xfId="508" xr:uid="{5EE74B7C-4BB9-4481-A464-29084C502A74}"/>
    <cellStyle name="Normal 10 4 3 2 2 2" xfId="1124" xr:uid="{B63C76D4-6659-4A1D-830F-5CCD6424635F}"/>
    <cellStyle name="Normal 10 4 3 2 2 2 2" xfId="1125" xr:uid="{D714FB02-C497-4FF0-9FD8-D8117985F4AC}"/>
    <cellStyle name="Normal 10 4 3 2 2 3" xfId="1126" xr:uid="{8547DB91-788C-4D84-B515-19E36CF678BB}"/>
    <cellStyle name="Normal 10 4 3 2 2 4" xfId="2665" xr:uid="{52E86573-52CB-470B-BAAD-B40489A5C7CD}"/>
    <cellStyle name="Normal 10 4 3 2 3" xfId="1127" xr:uid="{A6138E06-1A11-4879-ACA8-86DB7B772634}"/>
    <cellStyle name="Normal 10 4 3 2 3 2" xfId="1128" xr:uid="{B20D7F64-04E8-470E-881B-F7EC93439C51}"/>
    <cellStyle name="Normal 10 4 3 2 3 3" xfId="2666" xr:uid="{F885A402-021D-44E8-8DFF-DA96C82BBA56}"/>
    <cellStyle name="Normal 10 4 3 2 3 4" xfId="2667" xr:uid="{E18A88F0-09D3-449B-972A-BA081E1E08EA}"/>
    <cellStyle name="Normal 10 4 3 2 4" xfId="1129" xr:uid="{DDACA022-A889-466D-BAA0-92AEC9B1AA56}"/>
    <cellStyle name="Normal 10 4 3 2 5" xfId="2668" xr:uid="{705A9EBB-8533-4266-8CB8-FCF08D882570}"/>
    <cellStyle name="Normal 10 4 3 2 6" xfId="2669" xr:uid="{489C4875-254D-4FCC-AC46-62F8ADB503C8}"/>
    <cellStyle name="Normal 10 4 3 3" xfId="509" xr:uid="{EDBF41AB-3B18-4CE3-8321-21003FCAB5F2}"/>
    <cellStyle name="Normal 10 4 3 3 2" xfId="1130" xr:uid="{D3DAA609-1611-4F39-A57B-8587FB6A7F38}"/>
    <cellStyle name="Normal 10 4 3 3 2 2" xfId="1131" xr:uid="{C0A81310-FBE6-45F3-81DA-D700021B6306}"/>
    <cellStyle name="Normal 10 4 3 3 2 3" xfId="2670" xr:uid="{4F6F76CB-4984-4698-BB1B-12618F4C6B1D}"/>
    <cellStyle name="Normal 10 4 3 3 2 4" xfId="2671" xr:uid="{B5ADA201-BCDD-4705-AF7D-3E84CF628F3C}"/>
    <cellStyle name="Normal 10 4 3 3 3" xfId="1132" xr:uid="{961BD388-1BEA-4605-8865-C8176E42A938}"/>
    <cellStyle name="Normal 10 4 3 3 4" xfId="2672" xr:uid="{2F8B719C-167C-4DD9-B158-8C08F0342E00}"/>
    <cellStyle name="Normal 10 4 3 3 5" xfId="2673" xr:uid="{00F52F48-F6A0-4F33-9997-7661B477192D}"/>
    <cellStyle name="Normal 10 4 3 4" xfId="1133" xr:uid="{FD7FDB24-9F8C-48C5-9696-A5097FC9D170}"/>
    <cellStyle name="Normal 10 4 3 4 2" xfId="1134" xr:uid="{3EDB352D-394B-4830-8EA8-6C01BF6D4C58}"/>
    <cellStyle name="Normal 10 4 3 4 3" xfId="2674" xr:uid="{35AC42E9-935A-4E8C-A2AD-2B9C43BD33D7}"/>
    <cellStyle name="Normal 10 4 3 4 4" xfId="2675" xr:uid="{14987A20-9BCC-4EAB-A082-9AA7D74B616A}"/>
    <cellStyle name="Normal 10 4 3 5" xfId="1135" xr:uid="{B6913B20-C185-45D1-B9BF-3FD84FCC9BAA}"/>
    <cellStyle name="Normal 10 4 3 5 2" xfId="2676" xr:uid="{DD83C672-0EE9-4E87-AE4D-33A207B5261A}"/>
    <cellStyle name="Normal 10 4 3 5 3" xfId="2677" xr:uid="{7466BA18-BB79-49DF-BEDE-78E430FAE04B}"/>
    <cellStyle name="Normal 10 4 3 5 4" xfId="2678" xr:uid="{CDF4EF88-E181-4913-91A3-EA8A04FA5DBA}"/>
    <cellStyle name="Normal 10 4 3 6" xfId="2679" xr:uid="{1A3A1682-09D1-44A8-98FE-76BF04630771}"/>
    <cellStyle name="Normal 10 4 3 7" xfId="2680" xr:uid="{D498ACCA-8813-4A90-9BD1-BB3282A28EE8}"/>
    <cellStyle name="Normal 10 4 3 8" xfId="2681" xr:uid="{609A2D5C-E3F7-47ED-9779-9ADF96D92CE7}"/>
    <cellStyle name="Normal 10 4 4" xfId="257" xr:uid="{27BC6421-D42B-4CC9-B18B-147593C833C4}"/>
    <cellStyle name="Normal 10 4 4 2" xfId="510" xr:uid="{B957FA49-7913-44FF-A94C-ABF9937596E2}"/>
    <cellStyle name="Normal 10 4 4 2 2" xfId="511" xr:uid="{EADB6E57-7857-436A-8C5A-72118EBB1EF4}"/>
    <cellStyle name="Normal 10 4 4 2 2 2" xfId="1136" xr:uid="{0B63D2BF-7503-4D60-B14E-6972F29FA9DA}"/>
    <cellStyle name="Normal 10 4 4 2 2 3" xfId="2682" xr:uid="{A63C6F23-3D8A-46A0-88C0-42919168760E}"/>
    <cellStyle name="Normal 10 4 4 2 2 4" xfId="2683" xr:uid="{66CA73E8-AC81-4C6C-9D2C-0BB04966B0D5}"/>
    <cellStyle name="Normal 10 4 4 2 3" xfId="1137" xr:uid="{72141F5E-C0A6-4959-89A0-C12FDBFB6322}"/>
    <cellStyle name="Normal 10 4 4 2 4" xfId="2684" xr:uid="{378041FE-564E-47FB-ABCF-02AF6738E9B9}"/>
    <cellStyle name="Normal 10 4 4 2 5" xfId="2685" xr:uid="{D9250776-476F-4F8F-A14A-5A043097FA3C}"/>
    <cellStyle name="Normal 10 4 4 3" xfId="512" xr:uid="{BDBDA293-988A-47EF-B042-C6D9621FDE9B}"/>
    <cellStyle name="Normal 10 4 4 3 2" xfId="1138" xr:uid="{26E6230A-9FB6-4375-AE3C-2BE533FA2027}"/>
    <cellStyle name="Normal 10 4 4 3 3" xfId="2686" xr:uid="{E0443AFD-3450-457C-92F5-F824816F056C}"/>
    <cellStyle name="Normal 10 4 4 3 4" xfId="2687" xr:uid="{BCD0A631-9636-42F8-9A92-7E5480C34827}"/>
    <cellStyle name="Normal 10 4 4 4" xfId="1139" xr:uid="{0DB42ADE-1E9E-4E5F-8703-2797CE53D375}"/>
    <cellStyle name="Normal 10 4 4 4 2" xfId="2688" xr:uid="{9934E448-1A1C-42F1-A9C0-ABA329178E7F}"/>
    <cellStyle name="Normal 10 4 4 4 3" xfId="2689" xr:uid="{64EF1162-30ED-4886-A8EE-32B9494B599F}"/>
    <cellStyle name="Normal 10 4 4 4 4" xfId="2690" xr:uid="{34FA6799-E3A5-44E8-ABB2-3D71044AB55D}"/>
    <cellStyle name="Normal 10 4 4 5" xfId="2691" xr:uid="{2AC37721-82F2-4817-97DE-64DE245E4255}"/>
    <cellStyle name="Normal 10 4 4 6" xfId="2692" xr:uid="{EFAA44CA-0031-46B9-A54A-1F5B85D1DC82}"/>
    <cellStyle name="Normal 10 4 4 7" xfId="2693" xr:uid="{D116DB8B-4CCE-4026-94EC-D50C1854E68D}"/>
    <cellStyle name="Normal 10 4 5" xfId="258" xr:uid="{4A445270-2126-4AB2-8695-BD44B84E69DC}"/>
    <cellStyle name="Normal 10 4 5 2" xfId="513" xr:uid="{072099CE-4A84-41BE-BD5E-746EB1237253}"/>
    <cellStyle name="Normal 10 4 5 2 2" xfId="1140" xr:uid="{D4B70846-1F7E-4B27-B8F6-C308CDAC9746}"/>
    <cellStyle name="Normal 10 4 5 2 3" xfId="2694" xr:uid="{A6B623D8-19BA-4E71-90B4-82642EDB50A5}"/>
    <cellStyle name="Normal 10 4 5 2 4" xfId="2695" xr:uid="{AE1B2C33-9FC8-41A3-8275-40A5266756C4}"/>
    <cellStyle name="Normal 10 4 5 3" xfId="1141" xr:uid="{C257370A-A81B-47D5-8040-BD5E38EDC231}"/>
    <cellStyle name="Normal 10 4 5 3 2" xfId="2696" xr:uid="{7B551CC2-11EA-4A81-B260-4A67239063CD}"/>
    <cellStyle name="Normal 10 4 5 3 3" xfId="2697" xr:uid="{D8720B15-C63A-4862-BEC4-DE538485A733}"/>
    <cellStyle name="Normal 10 4 5 3 4" xfId="2698" xr:uid="{69E50A72-F738-4E74-8D3C-A3156F4516B7}"/>
    <cellStyle name="Normal 10 4 5 4" xfId="2699" xr:uid="{C16262C0-0DB3-4AFE-9CFD-AD5A46D289BA}"/>
    <cellStyle name="Normal 10 4 5 5" xfId="2700" xr:uid="{5369EE81-4446-46D1-9879-F37D17F77A2F}"/>
    <cellStyle name="Normal 10 4 5 6" xfId="2701" xr:uid="{DF273C9F-EBE2-4218-B39F-92B555CC3F83}"/>
    <cellStyle name="Normal 10 4 6" xfId="514" xr:uid="{18999B7F-A8FB-48EA-9F56-BD6F1E08237C}"/>
    <cellStyle name="Normal 10 4 6 2" xfId="1142" xr:uid="{3E683DE5-734A-482A-97D7-3842838D2740}"/>
    <cellStyle name="Normal 10 4 6 2 2" xfId="2702" xr:uid="{037BC83C-133C-4BBB-BEDE-FED0162A9CD9}"/>
    <cellStyle name="Normal 10 4 6 2 3" xfId="2703" xr:uid="{A499F3F8-382C-400E-8A4B-B684A4BC9F54}"/>
    <cellStyle name="Normal 10 4 6 2 4" xfId="2704" xr:uid="{5EDBAED2-D6F1-4D61-94C8-4369830FBFFA}"/>
    <cellStyle name="Normal 10 4 6 3" xfId="2705" xr:uid="{A78E836B-34DB-41E2-AD01-84CCF39505B5}"/>
    <cellStyle name="Normal 10 4 6 4" xfId="2706" xr:uid="{7354F93B-E574-4590-865A-C66F270862FA}"/>
    <cellStyle name="Normal 10 4 6 5" xfId="2707" xr:uid="{768E3DA4-3A6D-4ED3-B014-EB14F72E52E8}"/>
    <cellStyle name="Normal 10 4 7" xfId="1143" xr:uid="{4A6629DA-1D9B-4DA9-A0B4-50D65D0D2B50}"/>
    <cellStyle name="Normal 10 4 7 2" xfId="2708" xr:uid="{F3725C54-898E-4247-A956-411F2E19C42D}"/>
    <cellStyle name="Normal 10 4 7 3" xfId="2709" xr:uid="{5949F733-9939-46A9-8E86-5EE01B56944F}"/>
    <cellStyle name="Normal 10 4 7 4" xfId="2710" xr:uid="{1F0ACB53-C509-4440-B7D5-F764C0270A7B}"/>
    <cellStyle name="Normal 10 4 8" xfId="2711" xr:uid="{AAAD2D0B-7B24-43C2-B571-A98AEBDA88F7}"/>
    <cellStyle name="Normal 10 4 8 2" xfId="2712" xr:uid="{AA0CF503-BBA0-4CC3-997B-F911338BCFC9}"/>
    <cellStyle name="Normal 10 4 8 3" xfId="2713" xr:uid="{A62ECFEF-7EAF-4C0F-A2C3-897975F62278}"/>
    <cellStyle name="Normal 10 4 8 4" xfId="2714" xr:uid="{B2830A8B-8FD1-49AD-95EF-D3334DFFA744}"/>
    <cellStyle name="Normal 10 4 9" xfId="2715" xr:uid="{0E2D2FBA-78F4-4728-8F12-B72E611F66D0}"/>
    <cellStyle name="Normal 10 5" xfId="58" xr:uid="{92B66FFA-CE1A-45E5-A679-1C4E067EC0D0}"/>
    <cellStyle name="Normal 10 5 2" xfId="59" xr:uid="{986EC994-34EF-4C7C-B3A9-1CF5ED84EB09}"/>
    <cellStyle name="Normal 10 5 2 2" xfId="259" xr:uid="{745A79C7-9CCD-4700-A6A3-5FD461FEB5CF}"/>
    <cellStyle name="Normal 10 5 2 2 2" xfId="515" xr:uid="{C220C37E-A53F-4814-9827-0409A8B9BF9A}"/>
    <cellStyle name="Normal 10 5 2 2 2 2" xfId="1144" xr:uid="{0A77C1E7-AEDB-4150-BFCD-E2AAB7F78889}"/>
    <cellStyle name="Normal 10 5 2 2 2 3" xfId="2716" xr:uid="{FF24984F-FAD0-4F06-B849-46FC39B41664}"/>
    <cellStyle name="Normal 10 5 2 2 2 4" xfId="2717" xr:uid="{71BC5250-67E7-49A5-89DC-3AD642380A6E}"/>
    <cellStyle name="Normal 10 5 2 2 3" xfId="1145" xr:uid="{4677842E-9084-4DB2-B433-6E2C7EEDED18}"/>
    <cellStyle name="Normal 10 5 2 2 3 2" xfId="2718" xr:uid="{E85FDF99-AADF-4E12-BE28-782D5B4FF3B9}"/>
    <cellStyle name="Normal 10 5 2 2 3 3" xfId="2719" xr:uid="{D1FA4DA4-C8E7-4DBB-85C1-FE7E46F6DE16}"/>
    <cellStyle name="Normal 10 5 2 2 3 4" xfId="2720" xr:uid="{4A40EB5A-5D74-4784-B23D-71C53B1F63B6}"/>
    <cellStyle name="Normal 10 5 2 2 4" xfId="2721" xr:uid="{FCC9DC89-CFDC-4C30-810D-0DA97F563273}"/>
    <cellStyle name="Normal 10 5 2 2 5" xfId="2722" xr:uid="{7F0496EE-8361-4704-B916-B952AFFDD7C4}"/>
    <cellStyle name="Normal 10 5 2 2 6" xfId="2723" xr:uid="{74E258C6-0314-483E-AA35-1D0D6D473254}"/>
    <cellStyle name="Normal 10 5 2 3" xfId="516" xr:uid="{E2842A96-3510-48A5-A9CC-7B8BD7E525D9}"/>
    <cellStyle name="Normal 10 5 2 3 2" xfId="1146" xr:uid="{C323BE40-EF39-4BA3-889B-1E0151CAE981}"/>
    <cellStyle name="Normal 10 5 2 3 2 2" xfId="2724" xr:uid="{E2936DB8-27FB-4686-91C6-06FFEBD86081}"/>
    <cellStyle name="Normal 10 5 2 3 2 3" xfId="2725" xr:uid="{59658A77-FF5E-433D-A26E-B91F248107F7}"/>
    <cellStyle name="Normal 10 5 2 3 2 4" xfId="2726" xr:uid="{91A0ED89-BF52-4627-B339-4614F366BB70}"/>
    <cellStyle name="Normal 10 5 2 3 3" xfId="2727" xr:uid="{88139514-215A-4492-B3C6-EF48C6764B1B}"/>
    <cellStyle name="Normal 10 5 2 3 4" xfId="2728" xr:uid="{FAFE4D5B-CF22-4DD0-91BC-FD2F00BCF26E}"/>
    <cellStyle name="Normal 10 5 2 3 5" xfId="2729" xr:uid="{F6A52EF4-1694-4E24-9B48-5B44D869F4B9}"/>
    <cellStyle name="Normal 10 5 2 4" xfId="1147" xr:uid="{72A087E2-CE26-42DD-82F4-5A9E7AE9EF3A}"/>
    <cellStyle name="Normal 10 5 2 4 2" xfId="2730" xr:uid="{FA9541C2-9B46-4D59-AE63-12210F64F844}"/>
    <cellStyle name="Normal 10 5 2 4 3" xfId="2731" xr:uid="{60F79915-CCB5-4D90-8D0F-D4594913C45B}"/>
    <cellStyle name="Normal 10 5 2 4 4" xfId="2732" xr:uid="{34A4E52B-50F5-4BBC-9FFC-BB425037A806}"/>
    <cellStyle name="Normal 10 5 2 5" xfId="2733" xr:uid="{41A69F67-FAD2-4437-827E-02DD89F49552}"/>
    <cellStyle name="Normal 10 5 2 5 2" xfId="2734" xr:uid="{A0E92E52-C9E4-479F-ABAA-E9D9F2B3C377}"/>
    <cellStyle name="Normal 10 5 2 5 3" xfId="2735" xr:uid="{54655738-F5DA-4106-8F9A-C1692E3679DD}"/>
    <cellStyle name="Normal 10 5 2 5 4" xfId="2736" xr:uid="{18F83315-EFC4-4FC9-8328-5412EFA82871}"/>
    <cellStyle name="Normal 10 5 2 6" xfId="2737" xr:uid="{E0AA48F2-1E66-473D-909B-5BFB5BE6B9C0}"/>
    <cellStyle name="Normal 10 5 2 7" xfId="2738" xr:uid="{1AEFF3D1-44FC-419C-8CE9-259C1F9567C3}"/>
    <cellStyle name="Normal 10 5 2 8" xfId="2739" xr:uid="{1745E5AC-8ACB-4DD5-84FF-827ADCE0D57D}"/>
    <cellStyle name="Normal 10 5 3" xfId="260" xr:uid="{5BB4DE47-997F-488E-8F16-F5662C970807}"/>
    <cellStyle name="Normal 10 5 3 2" xfId="517" xr:uid="{B6642762-4B44-4BFD-A322-2254213B1CDC}"/>
    <cellStyle name="Normal 10 5 3 2 2" xfId="518" xr:uid="{A315A2A3-824F-4C6B-9CAB-14EF3C178396}"/>
    <cellStyle name="Normal 10 5 3 2 3" xfId="2740" xr:uid="{F8C08A72-92A6-4B7E-98AB-95B639958DD8}"/>
    <cellStyle name="Normal 10 5 3 2 4" xfId="2741" xr:uid="{89A1AD2D-7DC4-4931-BE81-3DE6C6BED0F5}"/>
    <cellStyle name="Normal 10 5 3 3" xfId="519" xr:uid="{DE07566F-0FD9-4DF5-996A-CD3EF699073F}"/>
    <cellStyle name="Normal 10 5 3 3 2" xfId="2742" xr:uid="{21245600-94ED-429C-A305-0813B0D920E7}"/>
    <cellStyle name="Normal 10 5 3 3 3" xfId="2743" xr:uid="{EE3ECC5F-62A7-4CD6-B013-A37A2EBAA800}"/>
    <cellStyle name="Normal 10 5 3 3 4" xfId="2744" xr:uid="{36383C82-4C0E-4062-9D39-095819BDA100}"/>
    <cellStyle name="Normal 10 5 3 4" xfId="2745" xr:uid="{9F76123F-F1A6-40A1-B041-858EA8962516}"/>
    <cellStyle name="Normal 10 5 3 5" xfId="2746" xr:uid="{FFFFA936-20BF-4217-836F-12BCE3CCB92E}"/>
    <cellStyle name="Normal 10 5 3 6" xfId="2747" xr:uid="{00A205F7-2612-4E72-A674-D539C0E4D805}"/>
    <cellStyle name="Normal 10 5 4" xfId="261" xr:uid="{22BEC7EF-1B6B-44CA-B396-7D5F84C31BA4}"/>
    <cellStyle name="Normal 10 5 4 2" xfId="520" xr:uid="{2D86CE18-72F4-42C3-88B1-509DABC7B8ED}"/>
    <cellStyle name="Normal 10 5 4 2 2" xfId="2748" xr:uid="{0B925274-0B52-452E-A24A-B3FCD459E8E0}"/>
    <cellStyle name="Normal 10 5 4 2 3" xfId="2749" xr:uid="{6F916D63-E47A-4814-B53B-2CE37011313A}"/>
    <cellStyle name="Normal 10 5 4 2 4" xfId="2750" xr:uid="{0B68DAC3-BDD6-47C9-B050-A0FE169C7D3D}"/>
    <cellStyle name="Normal 10 5 4 3" xfId="2751" xr:uid="{5F641A20-C86A-48E7-84BF-CC762A662935}"/>
    <cellStyle name="Normal 10 5 4 4" xfId="2752" xr:uid="{DD62F58A-6E96-47E8-89CD-8E63CD83D9D8}"/>
    <cellStyle name="Normal 10 5 4 5" xfId="2753" xr:uid="{13D1FEC3-C930-4493-9D6D-A74F665E43E1}"/>
    <cellStyle name="Normal 10 5 5" xfId="521" xr:uid="{C23DCC9B-5C53-40AE-B3D1-FA759C6BF739}"/>
    <cellStyle name="Normal 10 5 5 2" xfId="2754" xr:uid="{9206B368-05CF-43AD-B4B4-2F279DB3700F}"/>
    <cellStyle name="Normal 10 5 5 3" xfId="2755" xr:uid="{0EF8407B-5BB3-4CEB-A25E-22757E79270B}"/>
    <cellStyle name="Normal 10 5 5 4" xfId="2756" xr:uid="{5B468505-9A78-4B96-8FDD-6BBBC51618E6}"/>
    <cellStyle name="Normal 10 5 6" xfId="2757" xr:uid="{A1C88157-2E86-4D03-96AC-03F2C9D77048}"/>
    <cellStyle name="Normal 10 5 6 2" xfId="2758" xr:uid="{87BA47BE-C8DD-4A7A-874F-E0148D4BBDFE}"/>
    <cellStyle name="Normal 10 5 6 3" xfId="2759" xr:uid="{2CD571EE-6EFE-4B3F-A070-21CDA6AEC529}"/>
    <cellStyle name="Normal 10 5 6 4" xfId="2760" xr:uid="{9A70180D-3C44-49E7-8137-4E0D0E34664B}"/>
    <cellStyle name="Normal 10 5 7" xfId="2761" xr:uid="{193F75E0-BC4A-4FD2-879F-F62F2D2C3346}"/>
    <cellStyle name="Normal 10 5 8" xfId="2762" xr:uid="{400D96DE-6339-44D1-9E4D-397606AF7574}"/>
    <cellStyle name="Normal 10 5 9" xfId="2763" xr:uid="{8669D1F9-5211-40BB-BEBD-F4B91E73680F}"/>
    <cellStyle name="Normal 10 6" xfId="60" xr:uid="{589FA7DA-128A-4BC0-8A93-67ADD7658D16}"/>
    <cellStyle name="Normal 10 6 2" xfId="262" xr:uid="{90B133A1-1EA8-4365-9B48-50A8F4C2C4CF}"/>
    <cellStyle name="Normal 10 6 2 2" xfId="522" xr:uid="{63AFE1D4-0527-4C67-AA78-5701E9ACA873}"/>
    <cellStyle name="Normal 10 6 2 2 2" xfId="1148" xr:uid="{9750FEE9-79ED-4915-86B6-095F18C9A4FD}"/>
    <cellStyle name="Normal 10 6 2 2 2 2" xfId="1149" xr:uid="{B5312ED3-41C3-4891-98E1-0C5240A454B6}"/>
    <cellStyle name="Normal 10 6 2 2 3" xfId="1150" xr:uid="{0F2A09BF-7004-4D59-8A15-A2603679458C}"/>
    <cellStyle name="Normal 10 6 2 2 4" xfId="2764" xr:uid="{CE37D2DB-879B-449B-97F6-B287C120C8CF}"/>
    <cellStyle name="Normal 10 6 2 3" xfId="1151" xr:uid="{7DFCD014-D89B-48A6-8152-1EA1FA689A5D}"/>
    <cellStyle name="Normal 10 6 2 3 2" xfId="1152" xr:uid="{6A37901D-3348-4FC8-8FDE-8098C4EE8AE9}"/>
    <cellStyle name="Normal 10 6 2 3 3" xfId="2765" xr:uid="{711C8E5B-4D5C-49E2-B18E-DA7FD91E34E9}"/>
    <cellStyle name="Normal 10 6 2 3 4" xfId="2766" xr:uid="{AA3E9E72-4959-48AE-955F-FC02E6043683}"/>
    <cellStyle name="Normal 10 6 2 4" xfId="1153" xr:uid="{3665DDFD-4A1D-4178-8981-7BBABDCAAE3E}"/>
    <cellStyle name="Normal 10 6 2 5" xfId="2767" xr:uid="{30D3DB0A-58E5-4E05-B6BA-A6FA5E2C300B}"/>
    <cellStyle name="Normal 10 6 2 6" xfId="2768" xr:uid="{E5B315F3-F7CE-40B4-B47E-3501D5EA4F1E}"/>
    <cellStyle name="Normal 10 6 3" xfId="523" xr:uid="{0EA77889-C492-4229-B112-0244DBF7016B}"/>
    <cellStyle name="Normal 10 6 3 2" xfId="1154" xr:uid="{9C8B2B65-5511-49D6-A693-F5302F97B848}"/>
    <cellStyle name="Normal 10 6 3 2 2" xfId="1155" xr:uid="{29AFF1EF-4B95-45F1-AB16-DBFBB34C8382}"/>
    <cellStyle name="Normal 10 6 3 2 3" xfId="2769" xr:uid="{F9794306-3043-4DDC-BF05-DA7AF84DD376}"/>
    <cellStyle name="Normal 10 6 3 2 4" xfId="2770" xr:uid="{0D384D51-BC30-418C-AF5E-BA34F0A188C3}"/>
    <cellStyle name="Normal 10 6 3 3" xfId="1156" xr:uid="{0E0DB1B9-AD62-44DD-B554-8353B3E0CFAE}"/>
    <cellStyle name="Normal 10 6 3 4" xfId="2771" xr:uid="{61D17804-EF0C-4794-BFFD-C7DBE9641F0D}"/>
    <cellStyle name="Normal 10 6 3 5" xfId="2772" xr:uid="{B031A179-0EAC-4AFA-BCEC-FC4BA9271F36}"/>
    <cellStyle name="Normal 10 6 4" xfId="1157" xr:uid="{0B55D4D8-DCD0-4114-B28A-197CBECF2F3F}"/>
    <cellStyle name="Normal 10 6 4 2" xfId="1158" xr:uid="{5EE804D8-ACA4-4F91-A09B-8E794BF1CAA6}"/>
    <cellStyle name="Normal 10 6 4 3" xfId="2773" xr:uid="{4DA5D03F-E031-4F42-8B24-CDC02C6BDC3E}"/>
    <cellStyle name="Normal 10 6 4 4" xfId="2774" xr:uid="{86FFBAF3-DBC4-450F-8E79-B3148D79D5EB}"/>
    <cellStyle name="Normal 10 6 5" xfId="1159" xr:uid="{FADC7D11-015F-4DBC-84B1-0421E19ADF72}"/>
    <cellStyle name="Normal 10 6 5 2" xfId="2775" xr:uid="{D1864849-CCA0-4BA3-A6B9-85D82C760B6C}"/>
    <cellStyle name="Normal 10 6 5 3" xfId="2776" xr:uid="{306250F9-502D-415E-9406-082014BFEBBD}"/>
    <cellStyle name="Normal 10 6 5 4" xfId="2777" xr:uid="{B29319F8-C2B0-482F-A496-8115CA51EAF5}"/>
    <cellStyle name="Normal 10 6 6" xfId="2778" xr:uid="{E597B9C5-ADF4-40DC-BC14-9B0BACFAE8D3}"/>
    <cellStyle name="Normal 10 6 7" xfId="2779" xr:uid="{19AA5F58-17E9-4C93-8EE7-3935249237BD}"/>
    <cellStyle name="Normal 10 6 8" xfId="2780" xr:uid="{E6817EA7-DCB1-402D-949E-F4F83847129F}"/>
    <cellStyle name="Normal 10 7" xfId="263" xr:uid="{CA5627CD-3E61-4AFF-893E-AA7826800400}"/>
    <cellStyle name="Normal 10 7 2" xfId="524" xr:uid="{B2BBE7EF-5E47-412D-B582-442562E7AAD6}"/>
    <cellStyle name="Normal 10 7 2 2" xfId="525" xr:uid="{5FA5389B-2044-4B96-A16D-5B2030CDBB83}"/>
    <cellStyle name="Normal 10 7 2 2 2" xfId="1160" xr:uid="{9922917B-9EE0-4F29-B8A2-46FBC78BD5D4}"/>
    <cellStyle name="Normal 10 7 2 2 3" xfId="2781" xr:uid="{70FB7767-733B-432A-A84F-C54BBC355C6B}"/>
    <cellStyle name="Normal 10 7 2 2 4" xfId="2782" xr:uid="{F5B4BD7E-9DC4-4631-9CB1-1CEC06B009D8}"/>
    <cellStyle name="Normal 10 7 2 3" xfId="1161" xr:uid="{64741463-B1B1-407F-BC18-02FA74026807}"/>
    <cellStyle name="Normal 10 7 2 4" xfId="2783" xr:uid="{836BBA18-FBFD-4CA8-B802-32B365C5E6E3}"/>
    <cellStyle name="Normal 10 7 2 5" xfId="2784" xr:uid="{0668401A-EB7E-4A1A-8908-834D9DFCBCDF}"/>
    <cellStyle name="Normal 10 7 3" xfId="526" xr:uid="{B074D9C2-3786-48A5-A7DF-46914C355BCD}"/>
    <cellStyle name="Normal 10 7 3 2" xfId="1162" xr:uid="{D3A1D0A6-A708-42A6-AE35-AA2C44F8F70A}"/>
    <cellStyle name="Normal 10 7 3 3" xfId="2785" xr:uid="{3D1FC28B-36F1-4F4B-AE36-3AB874D42B65}"/>
    <cellStyle name="Normal 10 7 3 4" xfId="2786" xr:uid="{501309D5-9397-43F7-8400-EC82FF93B579}"/>
    <cellStyle name="Normal 10 7 4" xfId="1163" xr:uid="{9EFA4E4D-459B-47AD-A482-E06198876465}"/>
    <cellStyle name="Normal 10 7 4 2" xfId="2787" xr:uid="{5C12F0B2-D7A7-445E-A834-60886D808DB5}"/>
    <cellStyle name="Normal 10 7 4 3" xfId="2788" xr:uid="{C8CC8AC4-B2A0-493D-A231-A856FF0FC4DB}"/>
    <cellStyle name="Normal 10 7 4 4" xfId="2789" xr:uid="{B3A282B5-2DD2-4EEA-8477-32F649A09CAC}"/>
    <cellStyle name="Normal 10 7 5" xfId="2790" xr:uid="{4A03ADFD-32E3-4F99-9A54-6034B30E7ADF}"/>
    <cellStyle name="Normal 10 7 6" xfId="2791" xr:uid="{7257672E-3391-4AAD-ACBC-6B7E9A1B3AF4}"/>
    <cellStyle name="Normal 10 7 7" xfId="2792" xr:uid="{96E16035-4164-473F-AA92-121D569ED44C}"/>
    <cellStyle name="Normal 10 8" xfId="264" xr:uid="{6D85AF21-4FB4-4CBC-A8E8-62881E66D28C}"/>
    <cellStyle name="Normal 10 8 2" xfId="527" xr:uid="{CF594603-FF95-4B4B-89CF-626D459A6B17}"/>
    <cellStyle name="Normal 10 8 2 2" xfId="1164" xr:uid="{738FDD7E-1BD1-40CE-8C7A-9FADD0E82EAF}"/>
    <cellStyle name="Normal 10 8 2 3" xfId="2793" xr:uid="{7F3879CB-CEDD-4E73-989D-688E64B6278E}"/>
    <cellStyle name="Normal 10 8 2 4" xfId="2794" xr:uid="{E3B220FA-1EFC-4C37-A228-9488ED0FDEAF}"/>
    <cellStyle name="Normal 10 8 3" xfId="1165" xr:uid="{D9F4A817-DBC5-4136-A227-18EB7F9D2C5C}"/>
    <cellStyle name="Normal 10 8 3 2" xfId="2795" xr:uid="{7594F27B-5D0A-43E7-9A39-93C1E75ED891}"/>
    <cellStyle name="Normal 10 8 3 3" xfId="2796" xr:uid="{659703E5-E64D-47C8-914C-A1571BBDC0D4}"/>
    <cellStyle name="Normal 10 8 3 4" xfId="2797" xr:uid="{A38F37BF-D542-4399-9B43-5B0CD0C8170A}"/>
    <cellStyle name="Normal 10 8 4" xfId="2798" xr:uid="{B31E8E91-ACD3-48FA-AEF3-4D3C568B4731}"/>
    <cellStyle name="Normal 10 8 5" xfId="2799" xr:uid="{2BD7B1CD-A782-452D-95BE-CC56F57668FE}"/>
    <cellStyle name="Normal 10 8 6" xfId="2800" xr:uid="{E2CD7B5F-BD22-4C9B-A02F-3B6B5F464297}"/>
    <cellStyle name="Normal 10 9" xfId="265" xr:uid="{AE2C6AC3-D252-407F-B91F-A0394D9E1E86}"/>
    <cellStyle name="Normal 10 9 2" xfId="1166" xr:uid="{7D34D7D6-EBB7-4175-AD82-F703BE81CB4F}"/>
    <cellStyle name="Normal 10 9 2 2" xfId="2801" xr:uid="{06A70FA4-3412-4495-AEE3-53AD9326291B}"/>
    <cellStyle name="Normal 10 9 2 2 2" xfId="4330" xr:uid="{F1225905-86CE-41AB-B522-CDC00484E39F}"/>
    <cellStyle name="Normal 10 9 2 2 3" xfId="4679" xr:uid="{FB775290-9B5F-457F-8B2D-47C1C570A38E}"/>
    <cellStyle name="Normal 10 9 2 3" xfId="2802" xr:uid="{ABEA7824-2B88-4957-BA2A-DB0E4EE660D1}"/>
    <cellStyle name="Normal 10 9 2 4" xfId="2803" xr:uid="{80D83CED-0295-4739-A6F6-60146EEC1C23}"/>
    <cellStyle name="Normal 10 9 3" xfId="2804" xr:uid="{0D93DFCB-E654-44DF-AA37-E9098B498F77}"/>
    <cellStyle name="Normal 10 9 3 2" xfId="5339" xr:uid="{D4DF0B5F-4602-419B-A6CE-C2567EFF8F06}"/>
    <cellStyle name="Normal 10 9 4" xfId="2805" xr:uid="{96C22AB7-8679-40ED-B602-8DC93684BAD2}"/>
    <cellStyle name="Normal 10 9 4 2" xfId="4562" xr:uid="{B3C7E98F-37FB-4E97-9454-260EF13018B1}"/>
    <cellStyle name="Normal 10 9 4 3" xfId="4680" xr:uid="{4B0C0397-6184-42E4-AC8C-0B090A2AC58C}"/>
    <cellStyle name="Normal 10 9 4 4" xfId="4600" xr:uid="{26F81FE3-B563-4CAB-B413-D4E1B36E9D78}"/>
    <cellStyle name="Normal 10 9 5" xfId="2806" xr:uid="{9B613531-057D-4113-BAEE-26D912011BB1}"/>
    <cellStyle name="Normal 11" xfId="61" xr:uid="{48480877-F306-44A0-805C-112E64643C9A}"/>
    <cellStyle name="Normal 11 2" xfId="266" xr:uid="{64B8D359-6C35-4685-9400-78B38A4CEBCF}"/>
    <cellStyle name="Normal 11 2 2" xfId="4647" xr:uid="{16A05351-8514-4323-87BE-97B20C2AF1EE}"/>
    <cellStyle name="Normal 11 3" xfId="4335" xr:uid="{98ACD7EC-5B5B-46DA-94F6-25E233C555D6}"/>
    <cellStyle name="Normal 11 3 2" xfId="4541" xr:uid="{EBD1143A-71E3-4253-AE3D-B0111B29F097}"/>
    <cellStyle name="Normal 11 3 3" xfId="4724" xr:uid="{EB2C9768-23CD-491A-BAC6-2B1C7CBF6440}"/>
    <cellStyle name="Normal 11 3 4" xfId="4701" xr:uid="{25067F75-A099-4E2D-87D2-CAEAFFD382AC}"/>
    <cellStyle name="Normal 12" xfId="62" xr:uid="{AEEE4F49-6836-421D-8B37-B724D660D440}"/>
    <cellStyle name="Normal 12 2" xfId="267" xr:uid="{5379B288-F322-45D7-8E71-4E4BCA12C60C}"/>
    <cellStyle name="Normal 12 2 2" xfId="4648" xr:uid="{3ED10099-6FCB-4F13-8322-30828D1E58C3}"/>
    <cellStyle name="Normal 12 3" xfId="4542" xr:uid="{8A31D67E-9A31-453D-8D1F-84614A7014D2}"/>
    <cellStyle name="Normal 13" xfId="63" xr:uid="{2772BF2E-2A7D-48CA-9A2C-50D4BC240119}"/>
    <cellStyle name="Normal 13 2" xfId="64" xr:uid="{6F77B7C4-F832-412E-8DC2-17AE6BE860F6}"/>
    <cellStyle name="Normal 13 2 2" xfId="268" xr:uid="{A554522B-E138-432B-A556-3F7EE0265CD3}"/>
    <cellStyle name="Normal 13 2 2 2" xfId="4649" xr:uid="{409995F1-75CA-47D0-94E7-144FF4F6AB58}"/>
    <cellStyle name="Normal 13 2 3" xfId="4337" xr:uid="{10335099-81C6-459C-8B67-D40F8903BCCA}"/>
    <cellStyle name="Normal 13 2 3 2" xfId="4543" xr:uid="{78F1F750-B562-412B-BDE5-2BB42A20F0E8}"/>
    <cellStyle name="Normal 13 2 3 3" xfId="4725" xr:uid="{48267AB5-ED74-46D2-978F-B56F47F629F3}"/>
    <cellStyle name="Normal 13 2 3 4" xfId="4702" xr:uid="{18CDED04-F0A5-4646-88FB-A57BE1E59CEE}"/>
    <cellStyle name="Normal 13 3" xfId="269" xr:uid="{959F5471-6CF1-40D2-AEE4-8A92A1F57098}"/>
    <cellStyle name="Normal 13 3 2" xfId="4421" xr:uid="{C0941760-F83B-4068-A8C0-2D8E7CA6BB18}"/>
    <cellStyle name="Normal 13 3 3" xfId="4338" xr:uid="{4FEE2E77-36B0-4B87-BF70-CD6E874C4A20}"/>
    <cellStyle name="Normal 13 3 4" xfId="4566" xr:uid="{879201D6-1774-4CC6-96A7-141BDF551B92}"/>
    <cellStyle name="Normal 13 3 5" xfId="4726" xr:uid="{8B43795F-1851-46A7-8C90-C934F208DF02}"/>
    <cellStyle name="Normal 13 4" xfId="4339" xr:uid="{C5E2D7E5-2F80-4A18-8D9A-4F8A1C8685C9}"/>
    <cellStyle name="Normal 13 5" xfId="4336" xr:uid="{D1002408-A42B-4188-B696-0B5431B73B41}"/>
    <cellStyle name="Normal 14" xfId="65" xr:uid="{E76C92D8-2325-4753-B1C6-5335B61E6FE3}"/>
    <cellStyle name="Normal 14 18" xfId="4341" xr:uid="{45CE961B-FE03-4B2B-AC0B-95BB5FB8CC2F}"/>
    <cellStyle name="Normal 14 2" xfId="270" xr:uid="{5B975E97-54F5-4D5C-8712-00F9DE4E2B2A}"/>
    <cellStyle name="Normal 14 2 2" xfId="430" xr:uid="{468FDA11-3E9D-4166-808E-07BD7C8EAC23}"/>
    <cellStyle name="Normal 14 2 2 2" xfId="431" xr:uid="{6683F636-19C3-4896-BFE9-2C6F4CB2ADA8}"/>
    <cellStyle name="Normal 14 2 3" xfId="432" xr:uid="{558087A6-E18D-4756-87A4-768D5A4205E8}"/>
    <cellStyle name="Normal 14 3" xfId="433" xr:uid="{4D69DCBB-D57C-4C40-832D-4559360E1F1C}"/>
    <cellStyle name="Normal 14 3 2" xfId="4650" xr:uid="{37661FC3-4C69-4D23-A65D-CC33520A5876}"/>
    <cellStyle name="Normal 14 4" xfId="4340" xr:uid="{401C34C1-04F5-4276-8B91-262064A2A50F}"/>
    <cellStyle name="Normal 14 4 2" xfId="4544" xr:uid="{9124FF7B-AA82-472A-BA66-AB57A477ECE3}"/>
    <cellStyle name="Normal 14 4 3" xfId="4727" xr:uid="{4E3529DD-0898-4492-9590-EF1215B5A246}"/>
    <cellStyle name="Normal 14 4 4" xfId="4703" xr:uid="{4351C64B-9903-41DF-8B7E-C5BE267120DD}"/>
    <cellStyle name="Normal 15" xfId="66" xr:uid="{55B1B262-7A43-4E34-83D3-9EDDA23B0742}"/>
    <cellStyle name="Normal 15 2" xfId="67" xr:uid="{156DCDE7-932B-45DC-9023-4283FDA13C03}"/>
    <cellStyle name="Normal 15 2 2" xfId="271" xr:uid="{8AA0F977-79DE-426A-B305-6C076441442B}"/>
    <cellStyle name="Normal 15 2 2 2" xfId="4453" xr:uid="{00D95A02-1F9D-4095-9BFF-DD0065EA643E}"/>
    <cellStyle name="Normal 15 2 3" xfId="4546" xr:uid="{8BE955C6-EBAD-429A-9E22-6895EC339885}"/>
    <cellStyle name="Normal 15 3" xfId="272" xr:uid="{22F0072C-BB8B-46E9-A792-484C8ED5D502}"/>
    <cellStyle name="Normal 15 3 2" xfId="4422" xr:uid="{C779A1E8-4C0F-4AA0-83AA-2225BA28043D}"/>
    <cellStyle name="Normal 15 3 3" xfId="4343" xr:uid="{F60EC006-D8BD-4816-8304-62FFF46466C3}"/>
    <cellStyle name="Normal 15 3 4" xfId="4567" xr:uid="{8FC93983-DD95-4C6A-B95C-B1CE816B834B}"/>
    <cellStyle name="Normal 15 3 5" xfId="4729" xr:uid="{DBFA09A2-0648-48EA-91F3-07F95063B7C2}"/>
    <cellStyle name="Normal 15 4" xfId="4342" xr:uid="{1168C885-9257-4083-AEBC-2BEC84535528}"/>
    <cellStyle name="Normal 15 4 2" xfId="4545" xr:uid="{05679B0A-FF97-4596-97F2-B4F1BCA5CFC2}"/>
    <cellStyle name="Normal 15 4 3" xfId="4728" xr:uid="{AA4E0C9A-7240-45E0-83E5-A6DA3F463275}"/>
    <cellStyle name="Normal 15 4 4" xfId="4704" xr:uid="{3372F5F0-28B6-4E1C-9D4C-161452C42FAC}"/>
    <cellStyle name="Normal 16" xfId="68" xr:uid="{CD6CBB85-2912-4CA2-8AF7-9CA701E3BC5B}"/>
    <cellStyle name="Normal 16 2" xfId="273" xr:uid="{8B44B582-6AAF-4E02-A984-7A88569D1949}"/>
    <cellStyle name="Normal 16 2 2" xfId="4423" xr:uid="{B28E7BE9-577D-4531-80F2-89C6BDA5AB38}"/>
    <cellStyle name="Normal 16 2 3" xfId="4344" xr:uid="{038F6D64-E89E-4658-BE3D-0E2A0EBAA666}"/>
    <cellStyle name="Normal 16 2 4" xfId="4568" xr:uid="{6D1B01E2-61DB-43B6-9D8F-CD5D4D01D16A}"/>
    <cellStyle name="Normal 16 2 5" xfId="4730" xr:uid="{7BE8A45B-B8CE-4BEB-B9B5-6F5685D03E46}"/>
    <cellStyle name="Normal 16 3" xfId="274" xr:uid="{AD5F7BA6-7529-4E4E-986C-CC0E9E7F4C99}"/>
    <cellStyle name="Normal 17" xfId="69" xr:uid="{190F10F5-A40A-4279-AF1A-8C4E65DF009A}"/>
    <cellStyle name="Normal 17 2" xfId="275" xr:uid="{B8DF82DD-2E2E-4B24-A2D5-4624C5C8D812}"/>
    <cellStyle name="Normal 17 2 2" xfId="4424" xr:uid="{EBAFB56A-061B-4464-A9CA-0A5678E4D70A}"/>
    <cellStyle name="Normal 17 2 3" xfId="4346" xr:uid="{8B3C9B83-9666-4133-AEEC-C1F78B0AB460}"/>
    <cellStyle name="Normal 17 2 4" xfId="4569" xr:uid="{16A9B032-A1A5-4327-A836-9120014A0D4E}"/>
    <cellStyle name="Normal 17 2 5" xfId="4731" xr:uid="{1EE91DFD-15D6-4027-A386-5C537C4FD1FC}"/>
    <cellStyle name="Normal 17 3" xfId="4347" xr:uid="{BCC97460-B683-4E45-92E2-8E3B54BC328A}"/>
    <cellStyle name="Normal 17 4" xfId="4345" xr:uid="{B1F738FB-8057-4DE2-B9EF-5E605D7F5ED1}"/>
    <cellStyle name="Normal 18" xfId="70" xr:uid="{9D6F4C4A-751C-4F5A-9965-5AC91943911F}"/>
    <cellStyle name="Normal 18 2" xfId="276" xr:uid="{535B3EEA-0354-4D4B-97D9-2DB6CB3B27CD}"/>
    <cellStyle name="Normal 18 2 2" xfId="4454" xr:uid="{47CBC2EE-B21B-4AFC-9972-06E2CDCADE26}"/>
    <cellStyle name="Normal 18 3" xfId="4348" xr:uid="{4AE2F8BC-1CA5-4DEC-BDAB-98C9DFFE7594}"/>
    <cellStyle name="Normal 18 3 2" xfId="4547" xr:uid="{3BAA1BCF-29F5-439F-A5D6-7C9E56EDDC4D}"/>
    <cellStyle name="Normal 18 3 3" xfId="4732" xr:uid="{F80CFDCA-6665-4782-970B-4FED10A629DE}"/>
    <cellStyle name="Normal 18 3 4" xfId="4705" xr:uid="{E69702FE-D34F-496C-A2B7-EE3A656B08CA}"/>
    <cellStyle name="Normal 19" xfId="71" xr:uid="{30F28285-97B0-4777-BC40-026D30C398BD}"/>
    <cellStyle name="Normal 19 2" xfId="72" xr:uid="{BD324FF8-4DC6-4C5D-855F-3DF7FF4999D1}"/>
    <cellStyle name="Normal 19 2 2" xfId="277" xr:uid="{72AB1790-17F5-44D1-93ED-C5EC33DEE2F6}"/>
    <cellStyle name="Normal 19 2 2 2" xfId="4651" xr:uid="{65A8FCC0-98FF-406F-AB75-9E74EDAD7EEE}"/>
    <cellStyle name="Normal 19 2 3" xfId="4549" xr:uid="{51B18F2E-A2F7-40EA-9A13-E9A7FE72D81D}"/>
    <cellStyle name="Normal 19 3" xfId="278" xr:uid="{10A8AAA6-5F25-440C-83DC-7080C8221A77}"/>
    <cellStyle name="Normal 19 3 2" xfId="4652" xr:uid="{0FA80F56-80B9-4EBB-BDFB-6BD3DBCC9A88}"/>
    <cellStyle name="Normal 19 4" xfId="4548" xr:uid="{B9760569-FC69-4949-9268-A4B064A9D57F}"/>
    <cellStyle name="Normal 2" xfId="3" xr:uid="{0035700C-F3A5-4A6F-B63A-5CE25669DEE2}"/>
    <cellStyle name="Normal 2 2" xfId="73" xr:uid="{C99435F5-DF6F-40A9-BBA8-46D028A19718}"/>
    <cellStyle name="Normal 2 2 2" xfId="74" xr:uid="{2362E5EF-B947-411B-9A73-4C415B5A0F07}"/>
    <cellStyle name="Normal 2 2 2 2" xfId="279" xr:uid="{CD466C9C-A0B1-4AC9-B89B-348D14008D4B}"/>
    <cellStyle name="Normal 2 2 2 2 2" xfId="4655" xr:uid="{B26961DC-EA04-4DDA-93C9-036BDCA4332B}"/>
    <cellStyle name="Normal 2 2 2 3" xfId="4551" xr:uid="{0D57D7E1-1BEF-49DD-991E-281583E90C16}"/>
    <cellStyle name="Normal 2 2 3" xfId="280" xr:uid="{CA718E83-C791-4A6B-ACD2-CC8D2D9425A9}"/>
    <cellStyle name="Normal 2 2 3 2" xfId="4455" xr:uid="{AF922933-3B40-4DEA-AB7C-DD5863D3FF3F}"/>
    <cellStyle name="Normal 2 2 3 2 2" xfId="4585" xr:uid="{FE2D33D0-85E6-4B59-A3F8-31E517C0E8CF}"/>
    <cellStyle name="Normal 2 2 3 2 2 2" xfId="4656" xr:uid="{25B4F5D7-A0C7-4A70-8035-15CDBCD87101}"/>
    <cellStyle name="Normal 2 2 3 2 3" xfId="4750" xr:uid="{44F7EEBD-443D-4667-91BD-AAD4893CE7A8}"/>
    <cellStyle name="Normal 2 2 3 2 4" xfId="5305" xr:uid="{134AF4E4-7A66-41EF-AF24-55D7EB437E85}"/>
    <cellStyle name="Normal 2 2 3 3" xfId="4435" xr:uid="{A058EE21-6F0B-4B70-B429-7608665D4AC1}"/>
    <cellStyle name="Normal 2 2 3 4" xfId="4706" xr:uid="{D0ABF748-7602-4D01-B546-67F127119CAD}"/>
    <cellStyle name="Normal 2 2 3 5" xfId="4695" xr:uid="{0BA25F07-C7D5-4578-8D5E-1510816FEC60}"/>
    <cellStyle name="Normal 2 2 4" xfId="4349" xr:uid="{6B4FE794-3609-4DF0-8FD5-2CF3041849E2}"/>
    <cellStyle name="Normal 2 2 4 2" xfId="4550" xr:uid="{0CC032AA-F8EF-410F-81D9-F991C8268230}"/>
    <cellStyle name="Normal 2 2 4 3" xfId="4733" xr:uid="{D271547D-B489-4BDB-8CFD-2D71C2F81A85}"/>
    <cellStyle name="Normal 2 2 4 4" xfId="4707" xr:uid="{D8A5463F-B968-4CB4-B89E-75F95456D2B9}"/>
    <cellStyle name="Normal 2 2 5" xfId="4654" xr:uid="{17875680-BC09-45BB-A79F-97984F5F2342}"/>
    <cellStyle name="Normal 2 2 6" xfId="4753" xr:uid="{829507E3-9930-4F93-85B2-A895D7B1000E}"/>
    <cellStyle name="Normal 2 3" xfId="75" xr:uid="{EB79A15E-2037-48BF-AF0F-169CCDFCFDA3}"/>
    <cellStyle name="Normal 2 3 2" xfId="76" xr:uid="{9D9F5428-8DE4-455A-9661-19491E9C739E}"/>
    <cellStyle name="Normal 2 3 2 2" xfId="281" xr:uid="{390EE0AF-5C36-46C2-8449-609A844E38B2}"/>
    <cellStyle name="Normal 2 3 2 2 2" xfId="4657" xr:uid="{B6BD5F40-87D7-44EE-A377-B719CA937DC3}"/>
    <cellStyle name="Normal 2 3 2 3" xfId="4351" xr:uid="{18F3765E-F114-4E4C-9809-41A168B439DF}"/>
    <cellStyle name="Normal 2 3 2 3 2" xfId="4553" xr:uid="{8DA6078E-3CF5-497E-B640-53BE17A90CB1}"/>
    <cellStyle name="Normal 2 3 2 3 3" xfId="4735" xr:uid="{1C60F41B-4A15-4932-AAAC-AEC97A101253}"/>
    <cellStyle name="Normal 2 3 2 3 4" xfId="4708" xr:uid="{91F55AA0-B8F2-4B76-8B00-624696967280}"/>
    <cellStyle name="Normal 2 3 3" xfId="77" xr:uid="{C2CB5438-E0BF-4796-BE30-1D0C264FFFA4}"/>
    <cellStyle name="Normal 2 3 4" xfId="78" xr:uid="{923E76E7-FBF4-4231-970E-60BCF86D5104}"/>
    <cellStyle name="Normal 2 3 5" xfId="185" xr:uid="{02906309-D101-48EC-B1CE-51AD1748DDD6}"/>
    <cellStyle name="Normal 2 3 5 2" xfId="4658" xr:uid="{AD9ADA26-2E71-462B-9CD2-43AE6EC991E9}"/>
    <cellStyle name="Normal 2 3 6" xfId="4350" xr:uid="{7ADDBB82-C3FC-488B-861A-A1CBA3118B56}"/>
    <cellStyle name="Normal 2 3 6 2" xfId="4552" xr:uid="{CC23205F-1703-49B9-A766-E51FA8BAF6EC}"/>
    <cellStyle name="Normal 2 3 6 3" xfId="4734" xr:uid="{729E426E-2C55-43EA-A4E5-4553D663605C}"/>
    <cellStyle name="Normal 2 3 6 4" xfId="4709" xr:uid="{9BB203A1-1854-47EF-B8F9-ACCE2A891EF8}"/>
    <cellStyle name="Normal 2 3 7" xfId="5318" xr:uid="{89F5CB82-F961-4EDC-928A-E83974084109}"/>
    <cellStyle name="Normal 2 4" xfId="79" xr:uid="{674DE1BF-5C1F-47FA-8827-6A649E9F172C}"/>
    <cellStyle name="Normal 2 4 2" xfId="80" xr:uid="{1D34A4EA-EAF6-461D-80CD-209914217E4E}"/>
    <cellStyle name="Normal 2 4 3" xfId="282" xr:uid="{F8335927-B08E-4E4E-A59D-AC4E4578882B}"/>
    <cellStyle name="Normal 2 4 3 2" xfId="4659" xr:uid="{8325C7DC-B974-475C-8492-1A988DF38E55}"/>
    <cellStyle name="Normal 2 4 3 3" xfId="4673" xr:uid="{8A8A1A6F-A7BA-47A7-9432-E8B3EC4E0BEF}"/>
    <cellStyle name="Normal 2 4 4" xfId="4554" xr:uid="{F45B3091-C455-4DA0-8362-6F96DD31ADDB}"/>
    <cellStyle name="Normal 2 4 5" xfId="4754" xr:uid="{4C4D4D9D-4DC8-4E4B-94DF-DD6AF385135B}"/>
    <cellStyle name="Normal 2 4 6" xfId="4752" xr:uid="{39D5CA3C-D340-4267-BDE9-90FC88CA2D97}"/>
    <cellStyle name="Normal 2 5" xfId="184" xr:uid="{DC73D663-469F-40F6-8823-54615BBD754A}"/>
    <cellStyle name="Normal 2 5 2" xfId="284" xr:uid="{2EC1EC1A-C283-460D-AC39-AFD56DCA98B7}"/>
    <cellStyle name="Normal 2 5 2 2" xfId="2505" xr:uid="{F1EAC087-4A8C-4071-A8E9-B38AAC5E426C}"/>
    <cellStyle name="Normal 2 5 3" xfId="283" xr:uid="{821156F5-344D-4ED7-9ABA-91ECC7482277}"/>
    <cellStyle name="Normal 2 5 3 2" xfId="4586" xr:uid="{5B46D6AD-F960-4E8C-B82B-DA66F53FD61A}"/>
    <cellStyle name="Normal 2 5 3 3" xfId="4746" xr:uid="{D1688EA7-2B4E-4ED0-9F93-EEFA6E71B5AA}"/>
    <cellStyle name="Normal 2 5 3 4" xfId="5302" xr:uid="{80D36837-01AE-4D00-AF13-CF71735B6809}"/>
    <cellStyle name="Normal 2 5 4" xfId="4660" xr:uid="{F21BBB07-AC72-428E-9626-6F5E73850141}"/>
    <cellStyle name="Normal 2 5 5" xfId="4615" xr:uid="{0B162742-9D21-4C53-8843-E299028E561F}"/>
    <cellStyle name="Normal 2 5 6" xfId="4614" xr:uid="{74220DBE-5B4D-413C-B98C-0C60BDE8A758}"/>
    <cellStyle name="Normal 2 5 7" xfId="4749" xr:uid="{ECA8F752-3217-4A0E-9FBA-EFF21EAA44ED}"/>
    <cellStyle name="Normal 2 5 8" xfId="4719" xr:uid="{62078BE8-3633-47F9-A78C-17BD2353375C}"/>
    <cellStyle name="Normal 2 6" xfId="285" xr:uid="{7642ED1B-FFBC-4A1D-A407-9EB41AA7A2C2}"/>
    <cellStyle name="Normal 2 6 2" xfId="286" xr:uid="{F13A742B-09F7-4EA3-954C-C6197A296ADB}"/>
    <cellStyle name="Normal 2 6 3" xfId="452" xr:uid="{242BCFCF-1DB3-417B-A268-5FEBBC22F2BB}"/>
    <cellStyle name="Normal 2 6 3 2" xfId="5335" xr:uid="{0FF65605-62E8-46DD-B874-4B183FD78DDE}"/>
    <cellStyle name="Normal 2 6 4" xfId="4661" xr:uid="{900BED33-A0EF-48E3-83EB-72F738609074}"/>
    <cellStyle name="Normal 2 6 4 2" xfId="5351" xr:uid="{316F5C81-8E35-4968-9CA8-C7E6B3D9E022}"/>
    <cellStyle name="Normal 2 6 5" xfId="4612" xr:uid="{F9978180-2E92-4F71-B01D-FB136F87BF38}"/>
    <cellStyle name="Normal 2 6 5 2" xfId="4710" xr:uid="{86CD0A35-3D40-4312-B7AF-850DAB0B4967}"/>
    <cellStyle name="Normal 2 6 6" xfId="4598" xr:uid="{5B7B7677-DAD5-4148-9158-5F53C3246BA6}"/>
    <cellStyle name="Normal 2 6 7" xfId="5322" xr:uid="{D7AABBD9-BFB2-4A28-9455-C12D2F2F25F3}"/>
    <cellStyle name="Normal 2 6 8" xfId="5331" xr:uid="{D7C7ED97-B24F-49A3-89AE-02812939BDDB}"/>
    <cellStyle name="Normal 2 7" xfId="287" xr:uid="{53F8DE8F-7E45-4CC4-A682-887FA8FFF4D8}"/>
    <cellStyle name="Normal 2 7 2" xfId="4456" xr:uid="{1DB35A40-40A4-4564-9FF7-4B75735F831C}"/>
    <cellStyle name="Normal 2 7 2 2" xfId="5350" xr:uid="{93ADDA92-4F1F-448C-8A64-A0A4EB776E20}"/>
    <cellStyle name="Normal 2 7 3" xfId="4662" xr:uid="{1521D03F-1611-4455-9849-FBC98283824A}"/>
    <cellStyle name="Normal 2 7 4" xfId="5303" xr:uid="{272A07A2-ABFC-4DAB-B94B-1E65224B3D53}"/>
    <cellStyle name="Normal 2 8" xfId="4508" xr:uid="{BDF456AE-8494-4A0F-814E-3E9728CF4CC3}"/>
    <cellStyle name="Normal 2 9" xfId="4653" xr:uid="{9110FC03-7C1B-4D76-B98B-A3AE1DC5BCD6}"/>
    <cellStyle name="Normal 20" xfId="434" xr:uid="{393C6687-D839-4318-90CD-6DFEF1BA43DF}"/>
    <cellStyle name="Normal 20 2" xfId="435" xr:uid="{89146FC3-9967-4B8A-BB22-97DDA6048680}"/>
    <cellStyle name="Normal 20 2 2" xfId="436" xr:uid="{DAD744D5-622E-4919-BE47-E796A39CFE70}"/>
    <cellStyle name="Normal 20 2 2 2" xfId="4425" xr:uid="{326F7EE2-D3E9-4303-8E11-E13AFAF01810}"/>
    <cellStyle name="Normal 20 2 2 3" xfId="4417" xr:uid="{E434DC1F-01BB-49CA-AC29-ACC0B6001A56}"/>
    <cellStyle name="Normal 20 2 2 4" xfId="4582" xr:uid="{82FA4A70-59B5-44EC-A334-51BBE6A97440}"/>
    <cellStyle name="Normal 20 2 2 5" xfId="4744" xr:uid="{4F3A57C6-DB62-46F8-85A1-623DA47876A4}"/>
    <cellStyle name="Normal 20 2 3" xfId="4420" xr:uid="{298EEEF7-9291-4FFB-938E-BBE0FA2F3348}"/>
    <cellStyle name="Normal 20 2 4" xfId="4416" xr:uid="{BC403FAA-25BB-4DD6-B6BE-D6F7F753D726}"/>
    <cellStyle name="Normal 20 2 5" xfId="4581" xr:uid="{AAF652A5-E520-4716-B824-4E971905C674}"/>
    <cellStyle name="Normal 20 2 6" xfId="4743" xr:uid="{23D1CD59-4625-4358-88B0-1D1570D7B2D7}"/>
    <cellStyle name="Normal 20 3" xfId="1167" xr:uid="{E0463CDD-254A-40CD-890A-2AE27997D17C}"/>
    <cellStyle name="Normal 20 3 2" xfId="4457" xr:uid="{5FE13FD2-C081-4A99-82F2-00400D58BEAC}"/>
    <cellStyle name="Normal 20 4" xfId="4352" xr:uid="{6D1C1FFE-B476-469D-8509-778D356E833A}"/>
    <cellStyle name="Normal 20 4 2" xfId="4555" xr:uid="{193D31D8-1837-4889-83A8-0A81ED4531DE}"/>
    <cellStyle name="Normal 20 4 3" xfId="4736" xr:uid="{22FC1BCF-D358-4736-9D83-57FF36F8101D}"/>
    <cellStyle name="Normal 20 4 4" xfId="4711" xr:uid="{501F53A0-5636-48E0-BB25-F4CFF8633538}"/>
    <cellStyle name="Normal 20 5" xfId="4433" xr:uid="{8ED1BB65-D69E-4D43-A6DC-F8B080060E2E}"/>
    <cellStyle name="Normal 20 5 2" xfId="5328" xr:uid="{38DC7923-A8F4-41FB-A069-B16769E1F777}"/>
    <cellStyle name="Normal 20 6" xfId="4587" xr:uid="{C85E7E83-7E58-43AF-B91A-0CFC29D27A90}"/>
    <cellStyle name="Normal 20 7" xfId="4696" xr:uid="{B682BAE2-416D-4492-A525-0C07D94110E3}"/>
    <cellStyle name="Normal 20 8" xfId="4717" xr:uid="{14478566-C2DC-470E-A98B-F2B0DBABD5D9}"/>
    <cellStyle name="Normal 20 9" xfId="4716" xr:uid="{A08D9281-8C84-4789-81DF-47D3DE44BDF8}"/>
    <cellStyle name="Normal 21" xfId="437" xr:uid="{3CE4B343-9ECA-4747-B57D-7CBB3832F419}"/>
    <cellStyle name="Normal 21 2" xfId="438" xr:uid="{E9C0DD82-7D87-4A3A-AD81-2EA1B371EC65}"/>
    <cellStyle name="Normal 21 2 2" xfId="439" xr:uid="{34F9104F-24F4-4692-BD81-DEC270CE03BF}"/>
    <cellStyle name="Normal 21 3" xfId="4353" xr:uid="{BEE307AC-157A-434A-B6B0-0C1F5844A119}"/>
    <cellStyle name="Normal 21 3 2" xfId="4459" xr:uid="{D558980B-0C84-44C6-92A9-FBA7A118150A}"/>
    <cellStyle name="Normal 21 3 3" xfId="4458" xr:uid="{48CC7B07-0B5D-4870-AF41-E79745744FB6}"/>
    <cellStyle name="Normal 21 4" xfId="4570" xr:uid="{6B4902C5-B65F-46F3-A059-8AADF8B72E2F}"/>
    <cellStyle name="Normal 21 5" xfId="4737" xr:uid="{808E376E-F899-4834-95B4-013108C29E3A}"/>
    <cellStyle name="Normal 22" xfId="440" xr:uid="{841EB75A-483A-40D8-BF43-9E6304B6E81F}"/>
    <cellStyle name="Normal 22 2" xfId="441" xr:uid="{D9724870-C886-400B-B02D-5DB3B21FE47A}"/>
    <cellStyle name="Normal 22 3" xfId="4310" xr:uid="{84CFA413-7E2D-42F3-AA26-676E771EB01B}"/>
    <cellStyle name="Normal 22 3 2" xfId="4354" xr:uid="{5E98BFEE-92C3-40AA-A833-7DB58CE41129}"/>
    <cellStyle name="Normal 22 3 2 2" xfId="4461" xr:uid="{5A981C1E-1EF2-4641-B5F8-5B9D8789D744}"/>
    <cellStyle name="Normal 22 3 3" xfId="4460" xr:uid="{97448F99-9FA7-4305-ABA7-6168978AAC43}"/>
    <cellStyle name="Normal 22 3 4" xfId="4691" xr:uid="{44412E8F-B1D4-4EE5-A93A-3B385D1CC1CF}"/>
    <cellStyle name="Normal 22 4" xfId="4313" xr:uid="{2A38CB61-CC98-4CDE-9234-FF34BFDC1D0E}"/>
    <cellStyle name="Normal 22 4 2" xfId="4431" xr:uid="{087BC28F-5012-4FFE-99C2-E5EAFBFC86E3}"/>
    <cellStyle name="Normal 22 4 3" xfId="4571" xr:uid="{D85E0B96-B7D3-411F-98CD-27ECB69F55E8}"/>
    <cellStyle name="Normal 22 4 3 2" xfId="4590" xr:uid="{B740B45A-D5FB-42E7-B2C6-C546CE0CB286}"/>
    <cellStyle name="Normal 22 4 3 3" xfId="4748" xr:uid="{9A810349-2769-4324-98EA-6EE9D98C7C83}"/>
    <cellStyle name="Normal 22 4 3 4" xfId="5338" xr:uid="{1E4709B4-DE31-4E8C-803C-C60C4018DD97}"/>
    <cellStyle name="Normal 22 4 3 5" xfId="5334" xr:uid="{3047C6E1-8233-472D-A1DB-346294BA9F7F}"/>
    <cellStyle name="Normal 22 4 4" xfId="4692" xr:uid="{6175D515-4E0C-4FD9-8A72-FC0D32BCB456}"/>
    <cellStyle name="Normal 22 4 5" xfId="4604" xr:uid="{B0829A53-C328-4F3E-914D-F9461BBF6299}"/>
    <cellStyle name="Normal 22 4 6" xfId="4595" xr:uid="{7523C1A3-179A-4E0B-BC52-E48E839BECFF}"/>
    <cellStyle name="Normal 22 4 7" xfId="4594" xr:uid="{4033EC17-B51F-4787-AE31-A5CAC29FD46A}"/>
    <cellStyle name="Normal 22 4 8" xfId="4593" xr:uid="{7AF21E4E-2EBF-4BA4-845E-7B6710DEDB49}"/>
    <cellStyle name="Normal 22 4 9" xfId="4592" xr:uid="{CBB7D6CF-D193-41BD-A80A-55DF75F55180}"/>
    <cellStyle name="Normal 22 5" xfId="4738" xr:uid="{05DD06F5-F00A-4AED-B718-BAFE53399C01}"/>
    <cellStyle name="Normal 23" xfId="442" xr:uid="{8AB51481-35C0-470C-8A6E-AE20F2733B86}"/>
    <cellStyle name="Normal 23 2" xfId="2500" xr:uid="{D96A553D-21AE-47FB-836D-B207E91A4BB5}"/>
    <cellStyle name="Normal 23 2 2" xfId="4356" xr:uid="{41BD0650-542D-48A7-9129-8E3796EADB1A}"/>
    <cellStyle name="Normal 23 2 2 2" xfId="4751" xr:uid="{51E8C9E5-5B25-4F3A-AA24-6E9FC9AA8454}"/>
    <cellStyle name="Normal 23 2 2 3" xfId="4693" xr:uid="{656C5D43-1550-4DE5-9C1C-D67BF2EA6EE8}"/>
    <cellStyle name="Normal 23 2 2 4" xfId="4663" xr:uid="{CD2DE32A-1F52-4C97-8027-D2124BD8661A}"/>
    <cellStyle name="Normal 23 2 3" xfId="4605" xr:uid="{50C5234F-2BA1-42B1-A0AD-DE0AE3817D99}"/>
    <cellStyle name="Normal 23 2 4" xfId="4712" xr:uid="{0FEF2754-9B3B-4B8E-80E6-04C2F415FE32}"/>
    <cellStyle name="Normal 23 3" xfId="4426" xr:uid="{A517E574-7413-457F-97C7-43BF32415FC7}"/>
    <cellStyle name="Normal 23 4" xfId="4355" xr:uid="{296FFE27-1950-455D-B51E-C5B875157A1F}"/>
    <cellStyle name="Normal 23 5" xfId="4572" xr:uid="{D3920534-2706-4A36-9329-05FB7B15E89A}"/>
    <cellStyle name="Normal 23 6" xfId="4739" xr:uid="{975F7202-C4B6-4600-8595-1568300F55B8}"/>
    <cellStyle name="Normal 24" xfId="443" xr:uid="{AA916797-9E6A-45CA-B6F4-8B83FE8410EB}"/>
    <cellStyle name="Normal 24 2" xfId="444" xr:uid="{861EEC86-5009-48E4-8F67-95DE19707ABB}"/>
    <cellStyle name="Normal 24 2 2" xfId="4428" xr:uid="{43C836D5-B6CB-471E-89E3-7085C524F784}"/>
    <cellStyle name="Normal 24 2 3" xfId="4358" xr:uid="{30CBA637-164A-4DE7-AADA-74A92B3B8CFE}"/>
    <cellStyle name="Normal 24 2 4" xfId="4574" xr:uid="{2B1EA52B-1B36-47B6-ADA8-521AA3F1D5F8}"/>
    <cellStyle name="Normal 24 2 5" xfId="4741" xr:uid="{AA969F58-DB75-435F-8997-555F6273A78F}"/>
    <cellStyle name="Normal 24 3" xfId="4427" xr:uid="{86F25639-80CA-4D5D-B49A-84C6D6A9A5C4}"/>
    <cellStyle name="Normal 24 4" xfId="4357" xr:uid="{997C7B8D-0207-4CC9-AB2F-63227761E056}"/>
    <cellStyle name="Normal 24 5" xfId="4573" xr:uid="{C4526A96-6B49-4A10-A7A8-D40A25F1ACF0}"/>
    <cellStyle name="Normal 24 6" xfId="4740" xr:uid="{64D1BF04-2232-4E08-B9B3-E9A756739E78}"/>
    <cellStyle name="Normal 25" xfId="451" xr:uid="{D5CCE2F5-DB7A-4EC6-A498-7D11ED4B31B2}"/>
    <cellStyle name="Normal 25 2" xfId="4360" xr:uid="{E419D1E5-B345-4BAD-8932-AAD9EA60096A}"/>
    <cellStyle name="Normal 25 2 2" xfId="5337" xr:uid="{5E8CC51B-BC39-43C7-9D37-3A1E266ED6AE}"/>
    <cellStyle name="Normal 25 3" xfId="4429" xr:uid="{BFA4212C-1CAC-41AF-9DD4-CDD87E4E4538}"/>
    <cellStyle name="Normal 25 4" xfId="4359" xr:uid="{9BB8A93C-E844-48FD-9880-6C47431E842E}"/>
    <cellStyle name="Normal 25 5" xfId="4575" xr:uid="{E80814DE-F56D-49C9-95E9-552C35C48488}"/>
    <cellStyle name="Normal 26" xfId="2498" xr:uid="{BA536381-00AB-4C7B-8D8C-B9C67101CA8A}"/>
    <cellStyle name="Normal 26 2" xfId="2499" xr:uid="{706D06A4-0F2E-49DC-9216-D5DD24120C4A}"/>
    <cellStyle name="Normal 26 2 2" xfId="4362" xr:uid="{A22B8E9A-CFFE-4806-A01D-E78309CD6C4B}"/>
    <cellStyle name="Normal 26 3" xfId="4361" xr:uid="{561F13E9-6415-498E-8A66-A8BFFE651D27}"/>
    <cellStyle name="Normal 26 3 2" xfId="4436" xr:uid="{4C6F0AC4-70D2-431C-80EB-5511DD914AA2}"/>
    <cellStyle name="Normal 27" xfId="2507" xr:uid="{587D5B4B-EE4B-48B3-A87E-392777F81827}"/>
    <cellStyle name="Normal 27 2" xfId="4364" xr:uid="{1986E60B-C05A-4E34-8AA7-00897FB3AC0E}"/>
    <cellStyle name="Normal 27 3" xfId="4363" xr:uid="{36883044-5146-4F3B-A55A-94AF74CDAD04}"/>
    <cellStyle name="Normal 27 4" xfId="4599" xr:uid="{B363BA84-2C30-4E28-A772-A1B7FC451351}"/>
    <cellStyle name="Normal 27 5" xfId="5320" xr:uid="{5F56538B-1ACB-4485-BE64-BEA66198DE11}"/>
    <cellStyle name="Normal 27 6" xfId="4589" xr:uid="{C489F3A9-27AF-49F3-A325-44F236CF5AB9}"/>
    <cellStyle name="Normal 27 7" xfId="5332" xr:uid="{BF25FA6D-39ED-4B9F-AD4A-D2233BDAE6B5}"/>
    <cellStyle name="Normal 28" xfId="4365" xr:uid="{EFD584E0-3227-4BDB-855F-6DB31F1A9C1F}"/>
    <cellStyle name="Normal 28 2" xfId="4366" xr:uid="{283B557F-BEF8-47B4-B0B1-649D9AD3490C}"/>
    <cellStyle name="Normal 28 3" xfId="4367" xr:uid="{EB9CCA0C-7DF9-47AD-97BD-636762010AB5}"/>
    <cellStyle name="Normal 29" xfId="4368" xr:uid="{55226BCE-E9C8-402E-90BB-26CDE0B6EDF6}"/>
    <cellStyle name="Normal 29 2" xfId="4369" xr:uid="{FBD530F7-D9FC-4ABF-A5D6-93C1A5A5483C}"/>
    <cellStyle name="Normal 3" xfId="2" xr:uid="{665067A7-73F8-4B7E-BFD2-7BB3B9468366}"/>
    <cellStyle name="Normal 3 2" xfId="81" xr:uid="{95831AAB-5FF9-46FA-A829-ADEBD24A966F}"/>
    <cellStyle name="Normal 3 2 2" xfId="82" xr:uid="{9F72D001-679C-42C5-A5FA-600C9B18D7A6}"/>
    <cellStyle name="Normal 3 2 2 2" xfId="288" xr:uid="{2F0D9396-0687-4002-8E92-A7A7DFE0D65C}"/>
    <cellStyle name="Normal 3 2 2 2 2" xfId="4665" xr:uid="{ECFBBEE1-018F-4332-A2C9-74240DE5FC02}"/>
    <cellStyle name="Normal 3 2 2 3" xfId="4556" xr:uid="{802D6A39-2C30-48AB-922D-3341D8CF580B}"/>
    <cellStyle name="Normal 3 2 3" xfId="83" xr:uid="{32C6AF70-FE06-4824-BF0C-F7DEE1B9706A}"/>
    <cellStyle name="Normal 3 2 4" xfId="289" xr:uid="{106DA6A0-E640-46A2-8672-ACADA14BD74F}"/>
    <cellStyle name="Normal 3 2 4 2" xfId="4666" xr:uid="{7A60C436-F2EF-4DB8-A258-0BF00919B0A5}"/>
    <cellStyle name="Normal 3 2 5" xfId="2506" xr:uid="{C0787446-7BE3-4EAF-BC44-1CB66E7817A7}"/>
    <cellStyle name="Normal 3 2 5 2" xfId="4509" xr:uid="{E0D940CF-9790-4C60-AAC4-70519A5F40B7}"/>
    <cellStyle name="Normal 3 2 5 3" xfId="5304" xr:uid="{FDEB7BD0-3E05-4C7C-8DB2-0D496D417C3E}"/>
    <cellStyle name="Normal 3 3" xfId="84" xr:uid="{7F54477A-8999-49AD-8EEC-62A5AADF1222}"/>
    <cellStyle name="Normal 3 3 2" xfId="290" xr:uid="{7E474968-73F7-4389-897E-D8E1E3ECB48C}"/>
    <cellStyle name="Normal 3 3 2 2" xfId="4667" xr:uid="{B16C6775-1C67-4193-B28D-7C7AC4521D3F}"/>
    <cellStyle name="Normal 3 3 3" xfId="4557" xr:uid="{9610E4D8-C3AC-4EDC-BFC2-06B7D6843D02}"/>
    <cellStyle name="Normal 3 4" xfId="85" xr:uid="{FA72C814-D77B-46C0-8BFF-2B0A093D4CF2}"/>
    <cellStyle name="Normal 3 4 2" xfId="2502" xr:uid="{545D676E-E2DA-4DFA-80A0-0736683E2C81}"/>
    <cellStyle name="Normal 3 4 2 2" xfId="4668" xr:uid="{154C0B61-F8E6-401A-8250-17BAC498F350}"/>
    <cellStyle name="Normal 3 4 3" xfId="5341" xr:uid="{F189ADE9-CD87-4D9A-8CB3-CD328026487D}"/>
    <cellStyle name="Normal 3 5" xfId="2501" xr:uid="{12B42B76-5B73-4173-A087-AE421E3F8974}"/>
    <cellStyle name="Normal 3 5 2" xfId="4669" xr:uid="{ABA090F3-8B55-4DB9-B398-4F0E0E023B9F}"/>
    <cellStyle name="Normal 3 5 3" xfId="4745" xr:uid="{F432E3D2-4112-4F55-9143-97F71BD9B9E6}"/>
    <cellStyle name="Normal 3 5 4" xfId="4713" xr:uid="{31415B06-B433-4DD8-9043-A5BAC8A3BB6D}"/>
    <cellStyle name="Normal 3 6" xfId="4664" xr:uid="{81C053AF-41A1-4E71-8CFC-F2AA4AAA33F0}"/>
    <cellStyle name="Normal 3 6 2" xfId="5336" xr:uid="{7F2E61C5-8C1F-4BEB-B9EA-CFE2E8BA1AC9}"/>
    <cellStyle name="Normal 3 6 2 2" xfId="5333" xr:uid="{BF02E68B-0133-48A7-82B3-4618306461BD}"/>
    <cellStyle name="Normal 30" xfId="4370" xr:uid="{9397702C-A0DB-45A1-9DCE-CD6229877CCC}"/>
    <cellStyle name="Normal 30 2" xfId="4371" xr:uid="{FE2D284B-9DB4-4DF3-BFD4-3D7E3DA8EBDE}"/>
    <cellStyle name="Normal 31" xfId="4372" xr:uid="{DB54E04A-D9B4-456A-A411-843821E4CA72}"/>
    <cellStyle name="Normal 31 2" xfId="4373" xr:uid="{66520443-68A7-4734-961A-FB2F2060C86F}"/>
    <cellStyle name="Normal 32" xfId="4374" xr:uid="{56E39A00-FC44-4530-8704-AAB26036BE96}"/>
    <cellStyle name="Normal 33" xfId="4375" xr:uid="{64FC6AB9-F2A8-4D76-A5C6-8925ECC52D5C}"/>
    <cellStyle name="Normal 33 2" xfId="4376" xr:uid="{275715CE-F18A-4336-AE53-8EC52664C652}"/>
    <cellStyle name="Normal 34" xfId="4377" xr:uid="{2D8EDA51-0501-438B-A31A-A8E62D0A56EF}"/>
    <cellStyle name="Normal 34 2" xfId="4378" xr:uid="{D41D77D0-E740-4AF5-9F89-7BE2063F19F1}"/>
    <cellStyle name="Normal 35" xfId="4379" xr:uid="{2E72A066-1623-47FC-85BD-E56B48704197}"/>
    <cellStyle name="Normal 35 2" xfId="4380" xr:uid="{8B1DABC8-5DA7-4305-B212-D07DB94849C1}"/>
    <cellStyle name="Normal 36" xfId="4381" xr:uid="{6A1CBA15-5926-40AA-8CCA-519FFE076D14}"/>
    <cellStyle name="Normal 36 2" xfId="4382" xr:uid="{787CD0D0-88FA-4BC3-9D3C-6530804A4376}"/>
    <cellStyle name="Normal 37" xfId="4383" xr:uid="{0EE09CA2-99DA-4552-A80F-3C88027340D6}"/>
    <cellStyle name="Normal 37 2" xfId="4384" xr:uid="{E43FDBBC-6CDC-4EDF-80C7-F3FD7254BA9D}"/>
    <cellStyle name="Normal 38" xfId="4385" xr:uid="{054BFD5A-F45F-45CE-A46C-2937E6CBA448}"/>
    <cellStyle name="Normal 38 2" xfId="4386" xr:uid="{828FBA63-2A86-4FD5-9FDF-F12BD3236089}"/>
    <cellStyle name="Normal 39" xfId="4387" xr:uid="{74B41AA0-79EF-4E37-9120-EEEDA5CA74BF}"/>
    <cellStyle name="Normal 39 2" xfId="4388" xr:uid="{C06EB6D5-C303-454E-9CF2-FE0B14D4527C}"/>
    <cellStyle name="Normal 39 2 2" xfId="4389" xr:uid="{B933CF02-4B51-4FF9-9ED6-D0E073C62AAA}"/>
    <cellStyle name="Normal 39 3" xfId="4390" xr:uid="{0D9DDC07-DB38-4F31-AE3C-95EAE94BCFEE}"/>
    <cellStyle name="Normal 4" xfId="86" xr:uid="{6529B3FC-F3E6-4E83-ADDD-2119E62C9C23}"/>
    <cellStyle name="Normal 4 2" xfId="87" xr:uid="{857D4649-A7D3-44D3-8CCD-8B3535903144}"/>
    <cellStyle name="Normal 4 2 2" xfId="88" xr:uid="{4DCC46E3-F49C-4BE8-9FDC-75613B6B1082}"/>
    <cellStyle name="Normal 4 2 2 2" xfId="445" xr:uid="{14DA5D67-07E3-47FF-8086-CF4CE4D911B9}"/>
    <cellStyle name="Normal 4 2 2 3" xfId="2807" xr:uid="{291EAEA2-210C-4549-BC8F-B1E8C2057008}"/>
    <cellStyle name="Normal 4 2 2 4" xfId="2808" xr:uid="{5CC44236-7529-4B72-AFBA-720694578D77}"/>
    <cellStyle name="Normal 4 2 2 4 2" xfId="2809" xr:uid="{4F87C96F-6780-43FA-94C2-EA1F1574A4F7}"/>
    <cellStyle name="Normal 4 2 2 4 3" xfId="2810" xr:uid="{D1CF7278-15B5-4AB2-B497-7BDE194F2DAE}"/>
    <cellStyle name="Normal 4 2 2 4 3 2" xfId="2811" xr:uid="{697877F1-AE00-4E36-AEB2-0AB9D89EF25F}"/>
    <cellStyle name="Normal 4 2 2 4 3 3" xfId="4312" xr:uid="{2FEB002B-34B7-4508-A0BA-53DF864B6624}"/>
    <cellStyle name="Normal 4 2 3" xfId="2493" xr:uid="{D6607F4A-483C-46CA-9CCF-19D595E6EE10}"/>
    <cellStyle name="Normal 4 2 3 2" xfId="2504" xr:uid="{8A9B9166-6CD0-4757-A0A4-94829FBCF470}"/>
    <cellStyle name="Normal 4 2 3 2 2" xfId="4462" xr:uid="{8F26138D-B095-436E-AD1A-E3BD434BB475}"/>
    <cellStyle name="Normal 4 2 3 2 3" xfId="5347" xr:uid="{949B20F1-5643-408B-8B01-20D1AA8E082C}"/>
    <cellStyle name="Normal 4 2 3 3" xfId="4463" xr:uid="{0EEDB2D5-8158-4844-9040-D6A643AE18E1}"/>
    <cellStyle name="Normal 4 2 3 3 2" xfId="4464" xr:uid="{2ED82959-54B7-446D-B90A-A1E02A142515}"/>
    <cellStyle name="Normal 4 2 3 4" xfId="4465" xr:uid="{6CE3BDD3-ECBC-4FBC-A657-BBC072DB24BA}"/>
    <cellStyle name="Normal 4 2 3 5" xfId="4466" xr:uid="{551D0929-603E-44FB-AE8C-AFAEE2090F3A}"/>
    <cellStyle name="Normal 4 2 4" xfId="2494" xr:uid="{AECC93EC-2481-416C-83E4-632AE7678869}"/>
    <cellStyle name="Normal 4 2 4 2" xfId="4392" xr:uid="{661AC404-62B3-44A5-8E01-25BEF2F83351}"/>
    <cellStyle name="Normal 4 2 4 2 2" xfId="4467" xr:uid="{FB2BF44B-5734-4BB5-9D96-2F72A9F65F0E}"/>
    <cellStyle name="Normal 4 2 4 2 3" xfId="4694" xr:uid="{17D460A7-CD90-4935-9FC1-B825A5D2D996}"/>
    <cellStyle name="Normal 4 2 4 2 4" xfId="4613" xr:uid="{B2BE4FB2-8DF7-4383-9731-2607C036C88B}"/>
    <cellStyle name="Normal 4 2 4 3" xfId="4576" xr:uid="{D4E9B723-5BA0-4515-8EA4-13F66876F48F}"/>
    <cellStyle name="Normal 4 2 4 4" xfId="4714" xr:uid="{3621D180-FB21-4B1A-BC5E-5E87F96F4C52}"/>
    <cellStyle name="Normal 4 2 5" xfId="1168" xr:uid="{711620F9-226E-44A5-B2E0-5C6A0E3C99D3}"/>
    <cellStyle name="Normal 4 2 6" xfId="4558" xr:uid="{4D8E93EC-EAE1-4C92-B213-F96A076A72E1}"/>
    <cellStyle name="Normal 4 3" xfId="528" xr:uid="{5BB68E07-F4C3-4D77-BB36-DF54C28BBDC1}"/>
    <cellStyle name="Normal 4 3 2" xfId="1170" xr:uid="{8D0585DC-5F62-4217-9E3E-8850AFE4A48D}"/>
    <cellStyle name="Normal 4 3 2 2" xfId="1171" xr:uid="{C7ECDFCC-C531-46BA-9E7D-FDCB1232C790}"/>
    <cellStyle name="Normal 4 3 2 3" xfId="1172" xr:uid="{6FF6535B-5A4C-4C10-BDEA-16C368822FB9}"/>
    <cellStyle name="Normal 4 3 3" xfId="1169" xr:uid="{62A5E289-E226-4B32-8786-4A150E972DB3}"/>
    <cellStyle name="Normal 4 3 3 2" xfId="4434" xr:uid="{58B2B7E4-CEF7-4893-8751-7F4F2440CC01}"/>
    <cellStyle name="Normal 4 3 4" xfId="2812" xr:uid="{EDCAAB73-950D-4475-87F7-93BE7355DE86}"/>
    <cellStyle name="Normal 4 3 5" xfId="2813" xr:uid="{7602C15B-C50B-458B-8E70-BF11E01F3A23}"/>
    <cellStyle name="Normal 4 3 5 2" xfId="2814" xr:uid="{08BFFA20-7CDE-46CD-8F74-8CD100F7115D}"/>
    <cellStyle name="Normal 4 3 5 3" xfId="2815" xr:uid="{FF1A26DB-8915-4528-8747-A4B9CCB5A51C}"/>
    <cellStyle name="Normal 4 3 5 3 2" xfId="2816" xr:uid="{C757B12B-D8D8-4B4D-8388-C101FEF9C80F}"/>
    <cellStyle name="Normal 4 3 5 3 3" xfId="4311" xr:uid="{E15133DD-3483-4B83-8F39-C89EC16E5EBF}"/>
    <cellStyle name="Normal 4 3 6" xfId="4314" xr:uid="{F1C48A5D-AA59-4C94-B33A-CC5F71D62B52}"/>
    <cellStyle name="Normal 4 3 7" xfId="5346" xr:uid="{65650DF3-A7C4-4787-ADAE-1465AC4E2146}"/>
    <cellStyle name="Normal 4 4" xfId="453" xr:uid="{4E71EAD6-EBED-430F-B231-860F9AB0D44B}"/>
    <cellStyle name="Normal 4 4 2" xfId="2495" xr:uid="{79284AF9-85C9-483A-90A1-5575C5D82220}"/>
    <cellStyle name="Normal 4 4 3" xfId="2503" xr:uid="{57973B28-AB8F-456F-B0D7-C792B9997304}"/>
    <cellStyle name="Normal 4 4 3 2" xfId="4317" xr:uid="{6DC78623-CF88-4530-BE51-C2A1B5A44A54}"/>
    <cellStyle name="Normal 4 4 3 3" xfId="4316" xr:uid="{C69CEF9B-A54C-49B2-9A69-B219C63A989A}"/>
    <cellStyle name="Normal 4 4 4" xfId="4747" xr:uid="{20C76081-F3E7-4685-B7A1-E6F43E305D3A}"/>
    <cellStyle name="Normal 4 4 5" xfId="5345" xr:uid="{B7CAFB78-AB45-4F64-8B54-C969238C034C}"/>
    <cellStyle name="Normal 4 5" xfId="2496" xr:uid="{33D516B2-B697-407A-A16D-B7F6334ADA74}"/>
    <cellStyle name="Normal 4 5 2" xfId="4391" xr:uid="{A8F6A2F9-5A98-4C1A-9D94-357F1E1CBC47}"/>
    <cellStyle name="Normal 4 6" xfId="2497" xr:uid="{CDBE265B-FAC5-4506-90B6-D9CC540ACFD5}"/>
    <cellStyle name="Normal 4 7" xfId="900" xr:uid="{B9DC6FD4-49F5-4A97-8168-FBC075AD4828}"/>
    <cellStyle name="Normal 40" xfId="4393" xr:uid="{A6AE0EA7-A213-496E-B4A3-7FFEFAA4E158}"/>
    <cellStyle name="Normal 40 2" xfId="4394" xr:uid="{5FCD56A3-8300-45CC-A62F-21F1FB37D2D5}"/>
    <cellStyle name="Normal 40 2 2" xfId="4395" xr:uid="{115E6249-67D2-4E94-9A4D-F8E5C71B1682}"/>
    <cellStyle name="Normal 40 3" xfId="4396" xr:uid="{43231BF1-7E20-4408-9B06-2BC267578B9C}"/>
    <cellStyle name="Normal 41" xfId="4397" xr:uid="{BDD24ABB-C0E5-4205-979B-67E1F298F31E}"/>
    <cellStyle name="Normal 41 2" xfId="4398" xr:uid="{99CD40E0-3389-4BED-AAE8-8CCD1F19E3AF}"/>
    <cellStyle name="Normal 42" xfId="4399" xr:uid="{98065698-877E-4BEE-8EF6-224877BA500B}"/>
    <cellStyle name="Normal 42 2" xfId="4400" xr:uid="{6F3BF320-D4F2-418C-A974-7611683D6394}"/>
    <cellStyle name="Normal 43" xfId="4401" xr:uid="{F590C811-5709-47F4-971D-8B030375015B}"/>
    <cellStyle name="Normal 43 2" xfId="4402" xr:uid="{D156BAAD-CD93-4C6F-97BD-51D134299798}"/>
    <cellStyle name="Normal 44" xfId="4412" xr:uid="{00E60752-5E44-4EC9-8EA8-B22A842BA435}"/>
    <cellStyle name="Normal 44 2" xfId="4413" xr:uid="{4917FB25-4D07-4F1A-B1CF-3F4E76D27175}"/>
    <cellStyle name="Normal 45" xfId="4674" xr:uid="{DF97B464-BC74-4A3B-B8F6-FBE20F9C54EC}"/>
    <cellStyle name="Normal 45 2" xfId="5324" xr:uid="{F1524704-80F4-4298-B847-C3B116B9D070}"/>
    <cellStyle name="Normal 45 3" xfId="5323" xr:uid="{CF266287-0A75-4307-BF58-871B9FA02F79}"/>
    <cellStyle name="Normal 5" xfId="89" xr:uid="{C691F3B2-1220-4BD3-ABFD-7E5C26DFFB23}"/>
    <cellStyle name="Normal 5 10" xfId="291" xr:uid="{13F301A3-8041-47FB-A420-00D0C061727E}"/>
    <cellStyle name="Normal 5 10 2" xfId="529" xr:uid="{21E7A68C-C970-4CD6-B9FC-5680954E15FF}"/>
    <cellStyle name="Normal 5 10 2 2" xfId="1173" xr:uid="{0DC2F0C1-566C-4DED-B5F0-AD6762463335}"/>
    <cellStyle name="Normal 5 10 2 3" xfId="2817" xr:uid="{F0110E2D-D3CA-4FCB-8A28-8F8BD51EC263}"/>
    <cellStyle name="Normal 5 10 2 4" xfId="2818" xr:uid="{60DEE131-2F91-4489-B1CF-E044145650BE}"/>
    <cellStyle name="Normal 5 10 3" xfId="1174" xr:uid="{05A6F883-0561-4E30-A07A-104365160ECD}"/>
    <cellStyle name="Normal 5 10 3 2" xfId="2819" xr:uid="{73F4B18C-4851-40CC-8492-F6D660037351}"/>
    <cellStyle name="Normal 5 10 3 3" xfId="2820" xr:uid="{BD2F9DB3-3E28-4B01-93F0-C2F731ECDA72}"/>
    <cellStyle name="Normal 5 10 3 4" xfId="2821" xr:uid="{79F9C2D4-AA05-4407-9267-5AD755A47328}"/>
    <cellStyle name="Normal 5 10 4" xfId="2822" xr:uid="{C1A3208D-810D-4850-A642-D1B205C94F8C}"/>
    <cellStyle name="Normal 5 10 5" xfId="2823" xr:uid="{978DCDB2-3054-4284-B74F-5BF6094C8C39}"/>
    <cellStyle name="Normal 5 10 6" xfId="2824" xr:uid="{B23B0941-9DB4-44C7-8515-BB9778053F58}"/>
    <cellStyle name="Normal 5 11" xfId="292" xr:uid="{10664085-F209-4AD9-879D-0980701AFF0F}"/>
    <cellStyle name="Normal 5 11 2" xfId="1175" xr:uid="{17A9A03F-4094-41C2-A84E-5DEA5628C008}"/>
    <cellStyle name="Normal 5 11 2 2" xfId="2825" xr:uid="{139F4FC8-FE66-49FB-9E58-C7D0E7692445}"/>
    <cellStyle name="Normal 5 11 2 2 2" xfId="4403" xr:uid="{23CC74A6-F3A7-4D11-B9DC-F231A5257A39}"/>
    <cellStyle name="Normal 5 11 2 2 3" xfId="4681" xr:uid="{EF661E9B-89B7-4E0D-8F9E-2A73E281494C}"/>
    <cellStyle name="Normal 5 11 2 3" xfId="2826" xr:uid="{4D803D1B-6947-4018-9D28-9B98EAA20ACB}"/>
    <cellStyle name="Normal 5 11 2 4" xfId="2827" xr:uid="{79FCB5B6-F9CB-4F71-AB6D-2A912458CF8C}"/>
    <cellStyle name="Normal 5 11 3" xfId="2828" xr:uid="{E2573E03-7402-4E85-92F1-8844C94E0166}"/>
    <cellStyle name="Normal 5 11 3 2" xfId="5340" xr:uid="{8C2D5496-8A41-4E89-AD68-917777FE5497}"/>
    <cellStyle name="Normal 5 11 4" xfId="2829" xr:uid="{B38EB921-5744-4671-BB70-337561FAAED8}"/>
    <cellStyle name="Normal 5 11 4 2" xfId="4577" xr:uid="{2E6DFFD1-2DA0-4530-AF93-EF296C87E4C7}"/>
    <cellStyle name="Normal 5 11 4 3" xfId="4682" xr:uid="{E3CBC09E-1E90-48F1-A41B-F773A42BECF2}"/>
    <cellStyle name="Normal 5 11 4 4" xfId="4606" xr:uid="{598F8723-A045-4CB0-92E1-C86815554EB8}"/>
    <cellStyle name="Normal 5 11 5" xfId="2830" xr:uid="{A5F33FA7-1BC7-48AF-BC6F-D66709119958}"/>
    <cellStyle name="Normal 5 12" xfId="1176" xr:uid="{800DC61E-853C-44D8-9546-AEEEBC010414}"/>
    <cellStyle name="Normal 5 12 2" xfId="2831" xr:uid="{DEBAC379-E513-4244-B669-842EEF83A82F}"/>
    <cellStyle name="Normal 5 12 3" xfId="2832" xr:uid="{F5DE8C75-287F-4C93-BF17-7C425B7B55C1}"/>
    <cellStyle name="Normal 5 12 4" xfId="2833" xr:uid="{10B988DD-D7C3-4C3F-BB6C-B037B0B669BC}"/>
    <cellStyle name="Normal 5 13" xfId="901" xr:uid="{3FBADE5F-5FE6-4FF0-91D0-2748C3D1C8B0}"/>
    <cellStyle name="Normal 5 13 2" xfId="2834" xr:uid="{18DEAD6A-6044-4FF3-B180-1B679EDEB84C}"/>
    <cellStyle name="Normal 5 13 3" xfId="2835" xr:uid="{ADA779AF-01E0-48AB-9B5C-196511412247}"/>
    <cellStyle name="Normal 5 13 4" xfId="2836" xr:uid="{5ED52B59-2A3E-4D77-9F15-F4C9D8E882AF}"/>
    <cellStyle name="Normal 5 14" xfId="2837" xr:uid="{FFEC7F21-523B-4FDB-9D0F-873861A91947}"/>
    <cellStyle name="Normal 5 14 2" xfId="2838" xr:uid="{DCFAB4C9-1188-4A4C-B39E-D0BDD55535FE}"/>
    <cellStyle name="Normal 5 15" xfId="2839" xr:uid="{6D19AE8B-8CA7-4A1C-B9FA-B60B5D43D88F}"/>
    <cellStyle name="Normal 5 16" xfId="2840" xr:uid="{37DE2A69-E10C-4A5F-8E1B-A99065905C96}"/>
    <cellStyle name="Normal 5 17" xfId="2841" xr:uid="{4313B0AB-F8C6-4FA2-AFB7-74A36870C152}"/>
    <cellStyle name="Normal 5 2" xfId="90" xr:uid="{867D77E2-84CB-4F42-858B-BBD7438B38BE}"/>
    <cellStyle name="Normal 5 2 2" xfId="187" xr:uid="{6065F812-ACB9-4355-A3FE-942A48382B3D}"/>
    <cellStyle name="Normal 5 2 2 2" xfId="188" xr:uid="{43AB39F6-E414-4D48-91EA-05A72BB6E6CA}"/>
    <cellStyle name="Normal 5 2 2 2 2" xfId="189" xr:uid="{4FE56736-73F5-4A37-98C3-CE6DD34F3503}"/>
    <cellStyle name="Normal 5 2 2 2 2 2" xfId="190" xr:uid="{79838450-2D92-4AB5-9528-9518E9B7B734}"/>
    <cellStyle name="Normal 5 2 2 2 3" xfId="191" xr:uid="{FA36C6F2-CF10-4003-A6C8-2378C2709FE8}"/>
    <cellStyle name="Normal 5 2 2 2 4" xfId="4670" xr:uid="{F320873E-F5E6-4F9D-A3E0-BAE89891E5C8}"/>
    <cellStyle name="Normal 5 2 2 2 5" xfId="5300" xr:uid="{CFD962C8-003F-46C7-A21F-591CC97ABC5A}"/>
    <cellStyle name="Normal 5 2 2 3" xfId="192" xr:uid="{D067A22E-4B64-49EF-BE60-F38E7874D11C}"/>
    <cellStyle name="Normal 5 2 2 3 2" xfId="193" xr:uid="{A5A30A45-C79E-4015-877E-99A632EFBD7C}"/>
    <cellStyle name="Normal 5 2 2 4" xfId="194" xr:uid="{25FF0B79-9258-4CE0-A501-5357DFA4F0E0}"/>
    <cellStyle name="Normal 5 2 2 5" xfId="293" xr:uid="{675AC228-783F-4E33-A1BA-94068FCB91B6}"/>
    <cellStyle name="Normal 5 2 2 6" xfId="4596" xr:uid="{A010FC04-C13C-4EAE-9D40-258CA1185F32}"/>
    <cellStyle name="Normal 5 2 2 7" xfId="5329" xr:uid="{163BFF53-5FB4-49A8-BFD3-9B192AACBE28}"/>
    <cellStyle name="Normal 5 2 3" xfId="195" xr:uid="{D53A25C0-0D06-47C3-83EE-893252449B18}"/>
    <cellStyle name="Normal 5 2 3 2" xfId="196" xr:uid="{541814DC-96C4-4046-B7BD-1012DBCC49F1}"/>
    <cellStyle name="Normal 5 2 3 2 2" xfId="197" xr:uid="{95A3E98F-012C-4B60-9077-01ECBF2A0D2C}"/>
    <cellStyle name="Normal 5 2 3 2 3" xfId="4559" xr:uid="{48D7252E-B98E-4A61-96E8-CD04BBBB0019}"/>
    <cellStyle name="Normal 5 2 3 2 3 2" xfId="5349" xr:uid="{23E03ED5-5098-4A7A-ABA7-577FCC515952}"/>
    <cellStyle name="Normal 5 2 3 2 4" xfId="5301" xr:uid="{F213FF4F-58E6-4256-AF02-FA31BACE21FA}"/>
    <cellStyle name="Normal 5 2 3 2 4 2" xfId="5348" xr:uid="{DFD9F34B-6DE7-4542-A30B-84E9D3695BB9}"/>
    <cellStyle name="Normal 5 2 3 3" xfId="198" xr:uid="{ADF0B5BA-58F8-481A-8FB9-3A17251EB445}"/>
    <cellStyle name="Normal 5 2 3 3 2" xfId="4742" xr:uid="{4ADD988C-A04C-4AD7-BB26-21AF0FA834B3}"/>
    <cellStyle name="Normal 5 2 3 4" xfId="4404" xr:uid="{776A21E6-00E7-46DB-983B-87BC6C0F6DC4}"/>
    <cellStyle name="Normal 5 2 3 4 2" xfId="4715" xr:uid="{CCFE1489-FA54-4373-B732-2555A10A53D7}"/>
    <cellStyle name="Normal 5 2 3 5" xfId="4597" xr:uid="{E2AC7799-FA5A-4738-B046-3EFC5303E98C}"/>
    <cellStyle name="Normal 5 2 3 6" xfId="5321" xr:uid="{E376E0C4-809C-49CB-A4F0-AFD833ACDC26}"/>
    <cellStyle name="Normal 5 2 3 7" xfId="5330" xr:uid="{F1ED0260-3B7B-49A3-B2E1-E93629DC4E46}"/>
    <cellStyle name="Normal 5 2 4" xfId="199" xr:uid="{2D7A1B9B-F5F5-4A55-A568-62C08BDEB6A1}"/>
    <cellStyle name="Normal 5 2 4 2" xfId="200" xr:uid="{57D2AA57-F811-410B-B4E9-88FA88D7B4B8}"/>
    <cellStyle name="Normal 5 2 5" xfId="201" xr:uid="{F01D5D38-7EF1-43C4-8A5B-62825D6C6CB1}"/>
    <cellStyle name="Normal 5 2 6" xfId="186" xr:uid="{E8C97F52-20A8-4555-B363-CA0D0E94FD86}"/>
    <cellStyle name="Normal 5 3" xfId="91" xr:uid="{D8A46289-4028-4564-94C4-E1DB286B6907}"/>
    <cellStyle name="Normal 5 3 2" xfId="4406" xr:uid="{4D84946C-F70B-4D11-91F1-3F7B73BD98E6}"/>
    <cellStyle name="Normal 5 3 3" xfId="4405" xr:uid="{E59988E1-D31B-4323-9FA0-55257903679A}"/>
    <cellStyle name="Normal 5 4" xfId="92" xr:uid="{F56C6602-85DA-45DB-BFCE-D855CF89D210}"/>
    <cellStyle name="Normal 5 4 10" xfId="2842" xr:uid="{415A0DA4-9720-4D7A-AA40-B9CC7EEFDF75}"/>
    <cellStyle name="Normal 5 4 11" xfId="2843" xr:uid="{33452DE5-858B-4807-BC3A-AAEB1E3E0E9E}"/>
    <cellStyle name="Normal 5 4 2" xfId="93" xr:uid="{7157CBD8-5029-4DE5-9D80-C16C4966F2F1}"/>
    <cellStyle name="Normal 5 4 2 2" xfId="94" xr:uid="{64BC4CDD-6D44-4BAE-9C0B-D5FB4E228873}"/>
    <cellStyle name="Normal 5 4 2 2 2" xfId="294" xr:uid="{9C844788-0CE4-4678-909F-10C781C8D9C4}"/>
    <cellStyle name="Normal 5 4 2 2 2 2" xfId="530" xr:uid="{DADC14F0-64C3-4408-98A3-76FC53D835BA}"/>
    <cellStyle name="Normal 5 4 2 2 2 2 2" xfId="531" xr:uid="{8B42A41E-3669-4F12-9B2B-A9FDF11377BF}"/>
    <cellStyle name="Normal 5 4 2 2 2 2 2 2" xfId="1177" xr:uid="{81F72EB0-1DD1-43A6-B5F7-3880DF0FF69B}"/>
    <cellStyle name="Normal 5 4 2 2 2 2 2 2 2" xfId="1178" xr:uid="{7C436546-A53A-45C9-B320-11B8CA0F0288}"/>
    <cellStyle name="Normal 5 4 2 2 2 2 2 3" xfId="1179" xr:uid="{21FEF4EF-F071-4804-9DB3-AB23B58AF883}"/>
    <cellStyle name="Normal 5 4 2 2 2 2 3" xfId="1180" xr:uid="{955C52FD-D8DE-4E9D-B6C9-03244FAF61C3}"/>
    <cellStyle name="Normal 5 4 2 2 2 2 3 2" xfId="1181" xr:uid="{E2173622-06DB-4464-AC8E-95189B289117}"/>
    <cellStyle name="Normal 5 4 2 2 2 2 4" xfId="1182" xr:uid="{57CA64EE-7004-459D-89E3-FD64B2B661A8}"/>
    <cellStyle name="Normal 5 4 2 2 2 3" xfId="532" xr:uid="{5B6E7318-783D-4D68-A081-282666299FFA}"/>
    <cellStyle name="Normal 5 4 2 2 2 3 2" xfId="1183" xr:uid="{85199CCC-0D44-4907-8577-C54133144FA0}"/>
    <cellStyle name="Normal 5 4 2 2 2 3 2 2" xfId="1184" xr:uid="{A53519E6-3859-433D-9634-8128354637E0}"/>
    <cellStyle name="Normal 5 4 2 2 2 3 3" xfId="1185" xr:uid="{61A44572-1B61-472A-9E0D-982395631905}"/>
    <cellStyle name="Normal 5 4 2 2 2 3 4" xfId="2844" xr:uid="{CACD3EE3-2B35-4BEF-8AAB-446F57B4A8F1}"/>
    <cellStyle name="Normal 5 4 2 2 2 4" xfId="1186" xr:uid="{1E151B86-71B6-4606-90A3-084D4AF6EF34}"/>
    <cellStyle name="Normal 5 4 2 2 2 4 2" xfId="1187" xr:uid="{A692D83F-0BEF-40CF-8111-3EBF68DE59F8}"/>
    <cellStyle name="Normal 5 4 2 2 2 5" xfId="1188" xr:uid="{0041BCB8-B59C-4F38-8F90-2DB43692D54C}"/>
    <cellStyle name="Normal 5 4 2 2 2 6" xfId="2845" xr:uid="{035BC44D-D01F-485D-8960-3B240E86BE4F}"/>
    <cellStyle name="Normal 5 4 2 2 3" xfId="295" xr:uid="{0DCC17E2-253B-4B8F-A261-6899933FEAD8}"/>
    <cellStyle name="Normal 5 4 2 2 3 2" xfId="533" xr:uid="{E8E358E2-2497-48FC-9E28-90FA0499EA30}"/>
    <cellStyle name="Normal 5 4 2 2 3 2 2" xfId="534" xr:uid="{A5BFF2A5-0355-40AB-B9A8-FDA89EC25B78}"/>
    <cellStyle name="Normal 5 4 2 2 3 2 2 2" xfId="1189" xr:uid="{EFC68183-BABA-44A9-BCEA-98793C097F87}"/>
    <cellStyle name="Normal 5 4 2 2 3 2 2 2 2" xfId="1190" xr:uid="{5735E604-746A-40B8-900C-9999BD1D3123}"/>
    <cellStyle name="Normal 5 4 2 2 3 2 2 3" xfId="1191" xr:uid="{5EDFC766-92B7-4FB4-801F-C84BF78DEE43}"/>
    <cellStyle name="Normal 5 4 2 2 3 2 3" xfId="1192" xr:uid="{521F739E-E969-4189-B8C6-65C15D3844CD}"/>
    <cellStyle name="Normal 5 4 2 2 3 2 3 2" xfId="1193" xr:uid="{BB2C19FF-E4C0-4D60-A876-99189739B695}"/>
    <cellStyle name="Normal 5 4 2 2 3 2 4" xfId="1194" xr:uid="{9258663F-B70E-4C29-BB70-DB723966BDCE}"/>
    <cellStyle name="Normal 5 4 2 2 3 3" xfId="535" xr:uid="{84B17D70-65D7-483C-95D1-19A0EBC5B109}"/>
    <cellStyle name="Normal 5 4 2 2 3 3 2" xfId="1195" xr:uid="{EFB1710F-443A-4B38-839C-65E3F7A6F0E4}"/>
    <cellStyle name="Normal 5 4 2 2 3 3 2 2" xfId="1196" xr:uid="{87A3CAE8-6782-489C-9356-43B0B350015F}"/>
    <cellStyle name="Normal 5 4 2 2 3 3 3" xfId="1197" xr:uid="{2BE26216-1FB5-46E8-90A8-A8379C17BE98}"/>
    <cellStyle name="Normal 5 4 2 2 3 4" xfId="1198" xr:uid="{E1B9CB83-0211-463D-8A29-246C35C1182F}"/>
    <cellStyle name="Normal 5 4 2 2 3 4 2" xfId="1199" xr:uid="{A30C8501-50BF-4983-81F1-7F562A609F99}"/>
    <cellStyle name="Normal 5 4 2 2 3 5" xfId="1200" xr:uid="{6ED04BC7-381D-4A85-872A-2448F7C07217}"/>
    <cellStyle name="Normal 5 4 2 2 4" xfId="536" xr:uid="{FC63775A-5CF0-4758-8790-8589A3689042}"/>
    <cellStyle name="Normal 5 4 2 2 4 2" xfId="537" xr:uid="{A61693AD-0A41-4FE7-A734-2A284CF0D09E}"/>
    <cellStyle name="Normal 5 4 2 2 4 2 2" xfId="1201" xr:uid="{FF0B004B-3907-449F-8696-2F266456F79A}"/>
    <cellStyle name="Normal 5 4 2 2 4 2 2 2" xfId="1202" xr:uid="{DB3A7FCD-D6C8-4F97-B00C-7A0D7E39A4DD}"/>
    <cellStyle name="Normal 5 4 2 2 4 2 3" xfId="1203" xr:uid="{2B6A5B95-1C34-4C3D-B710-6E60996E65E2}"/>
    <cellStyle name="Normal 5 4 2 2 4 3" xfId="1204" xr:uid="{CDB53E59-027D-4799-9354-CDFB52316C56}"/>
    <cellStyle name="Normal 5 4 2 2 4 3 2" xfId="1205" xr:uid="{EF8A9CEC-9723-4AA5-B9C1-71B601E4C959}"/>
    <cellStyle name="Normal 5 4 2 2 4 4" xfId="1206" xr:uid="{186313C7-4901-4FD6-8991-1B793B70D5CA}"/>
    <cellStyle name="Normal 5 4 2 2 5" xfId="538" xr:uid="{ED4A95AF-FE58-489F-9D29-51B367CC8C84}"/>
    <cellStyle name="Normal 5 4 2 2 5 2" xfId="1207" xr:uid="{682DA9DF-9AAF-4422-961D-6DCBCCEC101D}"/>
    <cellStyle name="Normal 5 4 2 2 5 2 2" xfId="1208" xr:uid="{CE8BAE2F-360F-41F3-9953-50D22BE5E71C}"/>
    <cellStyle name="Normal 5 4 2 2 5 3" xfId="1209" xr:uid="{B8C023A0-F25E-4C58-9474-13E69E6C7215}"/>
    <cellStyle name="Normal 5 4 2 2 5 4" xfId="2846" xr:uid="{0A2A8837-6179-47BB-8415-F5E0EC1B40BB}"/>
    <cellStyle name="Normal 5 4 2 2 6" xfId="1210" xr:uid="{7B6E275D-5D79-4D9B-A66A-F4554468F4D7}"/>
    <cellStyle name="Normal 5 4 2 2 6 2" xfId="1211" xr:uid="{0144C237-B8EC-44A0-8921-AD0A41DA53F8}"/>
    <cellStyle name="Normal 5 4 2 2 7" xfId="1212" xr:uid="{D39F0A22-B219-40EF-8E69-B6F335571A22}"/>
    <cellStyle name="Normal 5 4 2 2 8" xfId="2847" xr:uid="{98549C6C-5220-4B15-A7A9-0C2E10FB1FC7}"/>
    <cellStyle name="Normal 5 4 2 3" xfId="296" xr:uid="{B562C605-CBA2-4ADB-8AE1-47769F99D979}"/>
    <cellStyle name="Normal 5 4 2 3 2" xfId="539" xr:uid="{087A4822-87CE-431A-99EA-55D7ED4CD8F3}"/>
    <cellStyle name="Normal 5 4 2 3 2 2" xfId="540" xr:uid="{2F038D57-3884-4527-85E5-98F7AEB5B3D4}"/>
    <cellStyle name="Normal 5 4 2 3 2 2 2" xfId="1213" xr:uid="{A639C439-0C90-424F-8800-9C72C84A1416}"/>
    <cellStyle name="Normal 5 4 2 3 2 2 2 2" xfId="1214" xr:uid="{63DFEAD6-F37C-4682-883C-CAE0EFEA94B6}"/>
    <cellStyle name="Normal 5 4 2 3 2 2 3" xfId="1215" xr:uid="{4FA38B30-CE48-4D35-B83C-F6207E173C7D}"/>
    <cellStyle name="Normal 5 4 2 3 2 3" xfId="1216" xr:uid="{280A9FF1-49CB-4486-B2E0-87240C9E9C28}"/>
    <cellStyle name="Normal 5 4 2 3 2 3 2" xfId="1217" xr:uid="{35C1FB7C-689F-4F29-8AD9-60CEBCB03F3B}"/>
    <cellStyle name="Normal 5 4 2 3 2 4" xfId="1218" xr:uid="{DEDA1A86-532A-4F35-B204-25E124B7C98D}"/>
    <cellStyle name="Normal 5 4 2 3 3" xfId="541" xr:uid="{BDFAD4DA-34A5-464E-BDFB-36D866C70577}"/>
    <cellStyle name="Normal 5 4 2 3 3 2" xfId="1219" xr:uid="{035C3DF6-9E19-40BD-A7E7-EAC3A0FFB143}"/>
    <cellStyle name="Normal 5 4 2 3 3 2 2" xfId="1220" xr:uid="{DF6ADE4E-9358-4CB6-B51C-6F51E36E3A3E}"/>
    <cellStyle name="Normal 5 4 2 3 3 3" xfId="1221" xr:uid="{0E44CB73-08A1-4A7D-B71F-73A60C023EE1}"/>
    <cellStyle name="Normal 5 4 2 3 3 4" xfId="2848" xr:uid="{8AC7C2D8-1F36-42D3-A897-8B01B1436D2D}"/>
    <cellStyle name="Normal 5 4 2 3 4" xfId="1222" xr:uid="{96FC68D2-0365-42F5-9411-FCF54AC79918}"/>
    <cellStyle name="Normal 5 4 2 3 4 2" xfId="1223" xr:uid="{AD8A7831-C721-468C-80AD-3F93759C7B08}"/>
    <cellStyle name="Normal 5 4 2 3 5" xfId="1224" xr:uid="{5A550C9B-4D7F-46B6-A679-A1D37459869A}"/>
    <cellStyle name="Normal 5 4 2 3 6" xfId="2849" xr:uid="{3D5A2789-A483-41BE-BDB9-9FD7DA7E9DCC}"/>
    <cellStyle name="Normal 5 4 2 4" xfId="297" xr:uid="{96812DDB-60FD-42BF-9142-93BE23419767}"/>
    <cellStyle name="Normal 5 4 2 4 2" xfId="542" xr:uid="{AF83BEA1-1FB8-492E-9E01-BC5CA7C0D767}"/>
    <cellStyle name="Normal 5 4 2 4 2 2" xfId="543" xr:uid="{B73F0022-C0E3-4F99-A2E5-5094F454D3B4}"/>
    <cellStyle name="Normal 5 4 2 4 2 2 2" xfId="1225" xr:uid="{4AA3DEDA-87EC-41BE-AB4A-D18BF1AF6857}"/>
    <cellStyle name="Normal 5 4 2 4 2 2 2 2" xfId="1226" xr:uid="{A6D68B1B-4CAB-4551-88EE-B5F4126B1B6C}"/>
    <cellStyle name="Normal 5 4 2 4 2 2 3" xfId="1227" xr:uid="{DBC9B90B-406E-4AB5-BE11-FF7930DC9114}"/>
    <cellStyle name="Normal 5 4 2 4 2 3" xfId="1228" xr:uid="{7E787326-8C7C-4E43-85E1-43A962C343C3}"/>
    <cellStyle name="Normal 5 4 2 4 2 3 2" xfId="1229" xr:uid="{D538FEF8-C94C-4289-A486-FC83387B0F67}"/>
    <cellStyle name="Normal 5 4 2 4 2 4" xfId="1230" xr:uid="{17FDB7C0-7B34-4532-829F-20655E5081FA}"/>
    <cellStyle name="Normal 5 4 2 4 3" xfId="544" xr:uid="{7F6DAA83-3566-47B0-A5C5-E4190BC784AF}"/>
    <cellStyle name="Normal 5 4 2 4 3 2" xfId="1231" xr:uid="{DE76C881-C918-4C78-83E3-11B38206F95B}"/>
    <cellStyle name="Normal 5 4 2 4 3 2 2" xfId="1232" xr:uid="{596F8807-8D48-4296-A2C9-6A16645F7135}"/>
    <cellStyle name="Normal 5 4 2 4 3 3" xfId="1233" xr:uid="{2019DC5F-A542-4B75-A6F0-F537B1A96A31}"/>
    <cellStyle name="Normal 5 4 2 4 4" xfId="1234" xr:uid="{6C84A365-62BD-4BB5-A76A-621305DA645C}"/>
    <cellStyle name="Normal 5 4 2 4 4 2" xfId="1235" xr:uid="{184C34B3-19A1-4076-93A9-2B1D47D47DB8}"/>
    <cellStyle name="Normal 5 4 2 4 5" xfId="1236" xr:uid="{33C243AE-3C79-41FF-A08E-7B1745F25E96}"/>
    <cellStyle name="Normal 5 4 2 5" xfId="298" xr:uid="{B7DE1B13-7103-470C-849A-5BB06CB9CD7A}"/>
    <cellStyle name="Normal 5 4 2 5 2" xfId="545" xr:uid="{38B6E90D-777F-4809-A710-935C02F72DBB}"/>
    <cellStyle name="Normal 5 4 2 5 2 2" xfId="1237" xr:uid="{4EA37AA0-9667-4012-9308-18B6AB805B90}"/>
    <cellStyle name="Normal 5 4 2 5 2 2 2" xfId="1238" xr:uid="{ACE234A5-E3B8-4813-8C0B-CB777C15984C}"/>
    <cellStyle name="Normal 5 4 2 5 2 3" xfId="1239" xr:uid="{4209BB10-A297-4C5F-B16C-76A05681CCB3}"/>
    <cellStyle name="Normal 5 4 2 5 3" xfId="1240" xr:uid="{F07D0EFD-AA64-4DDC-AA88-C5C04C1CD940}"/>
    <cellStyle name="Normal 5 4 2 5 3 2" xfId="1241" xr:uid="{FF0FB251-6178-4AEB-89E2-1E6BE7AF4A63}"/>
    <cellStyle name="Normal 5 4 2 5 4" xfId="1242" xr:uid="{E9815ADF-005C-4F0B-8054-A354BB3BF7FE}"/>
    <cellStyle name="Normal 5 4 2 6" xfId="546" xr:uid="{99F46FEC-BAA0-45F0-A71F-2928DB8FE9C5}"/>
    <cellStyle name="Normal 5 4 2 6 2" xfId="1243" xr:uid="{45EC0554-A09B-48BD-89A9-DE24B480A3E8}"/>
    <cellStyle name="Normal 5 4 2 6 2 2" xfId="1244" xr:uid="{760C8B18-FDAB-49CE-BAEC-ED330D40D1FB}"/>
    <cellStyle name="Normal 5 4 2 6 2 3" xfId="4419" xr:uid="{ADD987A1-05E2-425C-B171-D00814DDAB20}"/>
    <cellStyle name="Normal 5 4 2 6 3" xfId="1245" xr:uid="{645B097D-3565-4E34-8A4C-3B2959B8714F}"/>
    <cellStyle name="Normal 5 4 2 6 4" xfId="2850" xr:uid="{1EABF6F4-B4F7-41C1-977A-B1C52F721C1A}"/>
    <cellStyle name="Normal 5 4 2 6 4 2" xfId="4584" xr:uid="{92C95378-BC3A-4ABF-B1D8-A88D516C4BC4}"/>
    <cellStyle name="Normal 5 4 2 6 4 3" xfId="4683" xr:uid="{124A27B1-3486-4564-9593-9A21C19A854C}"/>
    <cellStyle name="Normal 5 4 2 6 4 4" xfId="4611" xr:uid="{A536C8E2-57C1-4D85-BB3B-BD6F86A72DB2}"/>
    <cellStyle name="Normal 5 4 2 7" xfId="1246" xr:uid="{BCEC5325-712E-48A0-B5E1-5B12803FBBCB}"/>
    <cellStyle name="Normal 5 4 2 7 2" xfId="1247" xr:uid="{CF3A3C0C-9DC2-4182-8EC3-FB0F7297EECC}"/>
    <cellStyle name="Normal 5 4 2 8" xfId="1248" xr:uid="{70097F74-1909-4EA5-B3CD-644A377BF0F1}"/>
    <cellStyle name="Normal 5 4 2 9" xfId="2851" xr:uid="{85E3719F-2B78-4117-8486-97A77A62DFF9}"/>
    <cellStyle name="Normal 5 4 3" xfId="95" xr:uid="{2FE42ADE-B281-4FBA-912E-B3B64C2C48E4}"/>
    <cellStyle name="Normal 5 4 3 2" xfId="96" xr:uid="{BA82B042-6975-4383-904B-A9ACA74DF491}"/>
    <cellStyle name="Normal 5 4 3 2 2" xfId="547" xr:uid="{6B18646F-1B53-4ADF-A698-6A209BFE763C}"/>
    <cellStyle name="Normal 5 4 3 2 2 2" xfId="548" xr:uid="{F81713F8-1E12-4BE5-99B6-29A50B260580}"/>
    <cellStyle name="Normal 5 4 3 2 2 2 2" xfId="1249" xr:uid="{5877B8FA-8A0F-479C-9F12-B41163F2A5E2}"/>
    <cellStyle name="Normal 5 4 3 2 2 2 2 2" xfId="1250" xr:uid="{8CEF2725-4B93-4D28-9071-C1F8E526DB0D}"/>
    <cellStyle name="Normal 5 4 3 2 2 2 3" xfId="1251" xr:uid="{B7D82D08-983D-479F-A1DD-38A4A0E5221D}"/>
    <cellStyle name="Normal 5 4 3 2 2 3" xfId="1252" xr:uid="{5FFEA6D3-F3F8-4883-A11B-DDFE5484F042}"/>
    <cellStyle name="Normal 5 4 3 2 2 3 2" xfId="1253" xr:uid="{0E0F320E-AED8-4D09-9D5B-5449286C244C}"/>
    <cellStyle name="Normal 5 4 3 2 2 4" xfId="1254" xr:uid="{E66B45C9-69AF-49BB-9DB7-18DC38EC4C63}"/>
    <cellStyle name="Normal 5 4 3 2 3" xfId="549" xr:uid="{00DA9D74-CAA1-478B-86AA-1F2A359C423E}"/>
    <cellStyle name="Normal 5 4 3 2 3 2" xfId="1255" xr:uid="{8E24F61D-AC7C-4081-BFC8-99B236C152FD}"/>
    <cellStyle name="Normal 5 4 3 2 3 2 2" xfId="1256" xr:uid="{B9B48AC7-DE4F-431E-864E-0D542EE32B87}"/>
    <cellStyle name="Normal 5 4 3 2 3 3" xfId="1257" xr:uid="{CBDB1BEF-8DC5-4A46-BCA6-4EDBF0C82937}"/>
    <cellStyle name="Normal 5 4 3 2 3 4" xfId="2852" xr:uid="{BDAC3AA8-380F-4831-8FEC-DCF1A4D42985}"/>
    <cellStyle name="Normal 5 4 3 2 4" xfId="1258" xr:uid="{0FC6B257-D38D-4686-86EC-15A2213F5462}"/>
    <cellStyle name="Normal 5 4 3 2 4 2" xfId="1259" xr:uid="{B6D0E1D5-09A7-408C-B59F-62AD022D5842}"/>
    <cellStyle name="Normal 5 4 3 2 5" xfId="1260" xr:uid="{A63A1BF7-E588-476F-B185-8453845EE1FF}"/>
    <cellStyle name="Normal 5 4 3 2 6" xfId="2853" xr:uid="{87EE0765-A465-4803-A70D-8E86D9D5AA21}"/>
    <cellStyle name="Normal 5 4 3 3" xfId="299" xr:uid="{9C4F9EE0-8AF2-4843-B92D-C4DD7C8E229C}"/>
    <cellStyle name="Normal 5 4 3 3 2" xfId="550" xr:uid="{8C769CA7-A8C7-445A-A1D5-66731F9FB53E}"/>
    <cellStyle name="Normal 5 4 3 3 2 2" xfId="551" xr:uid="{68A9ACE7-8F6C-40E7-A70A-FB50998B8C06}"/>
    <cellStyle name="Normal 5 4 3 3 2 2 2" xfId="1261" xr:uid="{23DB9054-4DE1-4FEE-8B96-827C023D85CA}"/>
    <cellStyle name="Normal 5 4 3 3 2 2 2 2" xfId="1262" xr:uid="{C6A7B7B3-F90F-4097-A75C-FAC9ED4A0933}"/>
    <cellStyle name="Normal 5 4 3 3 2 2 3" xfId="1263" xr:uid="{222BAE6D-D2EA-4087-8F63-1504292779CA}"/>
    <cellStyle name="Normal 5 4 3 3 2 3" xfId="1264" xr:uid="{F9081D42-D0B5-4C81-9A6D-CB0DF48B79D5}"/>
    <cellStyle name="Normal 5 4 3 3 2 3 2" xfId="1265" xr:uid="{F2F85656-21B2-4387-BEA5-CF2ABCA7E46A}"/>
    <cellStyle name="Normal 5 4 3 3 2 4" xfId="1266" xr:uid="{4AB83434-F4A7-4152-83F2-4529675F983D}"/>
    <cellStyle name="Normal 5 4 3 3 3" xfId="552" xr:uid="{A0AF1E83-3FDE-4C5F-9EAE-307EB50B813E}"/>
    <cellStyle name="Normal 5 4 3 3 3 2" xfId="1267" xr:uid="{2EC63B87-EB3A-4AD6-A357-8A3DD82ADFC2}"/>
    <cellStyle name="Normal 5 4 3 3 3 2 2" xfId="1268" xr:uid="{5CE9BD66-FC07-4C02-8E9F-8DA7DB1AD528}"/>
    <cellStyle name="Normal 5 4 3 3 3 3" xfId="1269" xr:uid="{8DDD1972-EAED-4183-932F-611F92BE4A8E}"/>
    <cellStyle name="Normal 5 4 3 3 4" xfId="1270" xr:uid="{391D0051-055F-4DCC-9AF3-44EB282F661E}"/>
    <cellStyle name="Normal 5 4 3 3 4 2" xfId="1271" xr:uid="{A3353520-4B92-496B-B801-40EEBF08258C}"/>
    <cellStyle name="Normal 5 4 3 3 5" xfId="1272" xr:uid="{47596A74-A9FE-4437-83A5-F2792F163A9F}"/>
    <cellStyle name="Normal 5 4 3 4" xfId="300" xr:uid="{66330E39-CFBA-43EB-B5C0-50BD132EF712}"/>
    <cellStyle name="Normal 5 4 3 4 2" xfId="553" xr:uid="{2DCD1716-4BAA-41D0-9B05-DEF4EC3C5467}"/>
    <cellStyle name="Normal 5 4 3 4 2 2" xfId="1273" xr:uid="{9E44ADFB-C78C-4F22-862F-87CF6409F783}"/>
    <cellStyle name="Normal 5 4 3 4 2 2 2" xfId="1274" xr:uid="{F448697B-57AB-4386-A472-E9E487DC7052}"/>
    <cellStyle name="Normal 5 4 3 4 2 3" xfId="1275" xr:uid="{3239E66D-8DBD-4E20-A576-88EDBAF195AC}"/>
    <cellStyle name="Normal 5 4 3 4 3" xfId="1276" xr:uid="{EEC7046A-E92E-4BE6-873C-14D3D91F76DC}"/>
    <cellStyle name="Normal 5 4 3 4 3 2" xfId="1277" xr:uid="{7211B0A2-F40B-4628-9D34-5909AF41F566}"/>
    <cellStyle name="Normal 5 4 3 4 4" xfId="1278" xr:uid="{B2308AF7-3C44-48CB-BDFD-B64B4ABB0EDD}"/>
    <cellStyle name="Normal 5 4 3 5" xfId="554" xr:uid="{FDBC3B7D-5FA2-4A58-B692-F22D898C7E84}"/>
    <cellStyle name="Normal 5 4 3 5 2" xfId="1279" xr:uid="{826BB77D-EB71-46F5-AF99-C3EFF1F3A766}"/>
    <cellStyle name="Normal 5 4 3 5 2 2" xfId="1280" xr:uid="{842177B9-8E79-449A-9F36-0157CC25035B}"/>
    <cellStyle name="Normal 5 4 3 5 3" xfId="1281" xr:uid="{5F02F5D9-5C23-4849-90E8-BF338A8DA30E}"/>
    <cellStyle name="Normal 5 4 3 5 4" xfId="2854" xr:uid="{C7E20EED-EC63-4A74-816B-755F3DAE93E6}"/>
    <cellStyle name="Normal 5 4 3 6" xfId="1282" xr:uid="{0EB30CD6-05FA-4DFE-AC7C-90FB9685AA33}"/>
    <cellStyle name="Normal 5 4 3 6 2" xfId="1283" xr:uid="{718DFD22-9C0C-4295-9C76-18C3846F1DB9}"/>
    <cellStyle name="Normal 5 4 3 7" xfId="1284" xr:uid="{21C07B7C-8D9F-46D8-96BA-6267AE39C578}"/>
    <cellStyle name="Normal 5 4 3 8" xfId="2855" xr:uid="{AE87A806-AF9B-4C0E-AAD4-70B5EBC22116}"/>
    <cellStyle name="Normal 5 4 4" xfId="97" xr:uid="{6BC744A2-BC7D-42A2-91C5-AE35962DE07B}"/>
    <cellStyle name="Normal 5 4 4 2" xfId="446" xr:uid="{832B0BFC-52D4-46B5-AF73-B42B328170F6}"/>
    <cellStyle name="Normal 5 4 4 2 2" xfId="555" xr:uid="{0C05EAC5-FC33-4080-92EF-871323F37B0B}"/>
    <cellStyle name="Normal 5 4 4 2 2 2" xfId="1285" xr:uid="{8B19DC14-88C7-4AC7-98B7-B45DCC28A505}"/>
    <cellStyle name="Normal 5 4 4 2 2 2 2" xfId="1286" xr:uid="{307C5E79-E340-4480-AAC7-5ED8DC711793}"/>
    <cellStyle name="Normal 5 4 4 2 2 3" xfId="1287" xr:uid="{6EDCB7CC-5487-4449-9DAA-109DC8605B4A}"/>
    <cellStyle name="Normal 5 4 4 2 2 4" xfId="2856" xr:uid="{A243E4E6-BBDB-4D47-A04D-2BBD606B234B}"/>
    <cellStyle name="Normal 5 4 4 2 3" xfId="1288" xr:uid="{9A4346AB-6F1D-414B-98A8-73D768D0A807}"/>
    <cellStyle name="Normal 5 4 4 2 3 2" xfId="1289" xr:uid="{39EBCD94-3F12-4D43-836E-873CF100AB26}"/>
    <cellStyle name="Normal 5 4 4 2 4" xfId="1290" xr:uid="{2583DD4E-6E40-4397-B360-F90B972EE94A}"/>
    <cellStyle name="Normal 5 4 4 2 5" xfId="2857" xr:uid="{3EA186B1-B08F-4235-94AC-D343A38046B6}"/>
    <cellStyle name="Normal 5 4 4 3" xfId="556" xr:uid="{CE715198-8ADC-4478-A0DA-10D1F3BBDE29}"/>
    <cellStyle name="Normal 5 4 4 3 2" xfId="1291" xr:uid="{47C1D7F0-17E4-464C-8C36-40F072C5519A}"/>
    <cellStyle name="Normal 5 4 4 3 2 2" xfId="1292" xr:uid="{59277A3B-0694-4866-A982-3C65D01AD226}"/>
    <cellStyle name="Normal 5 4 4 3 3" xfId="1293" xr:uid="{C67EEC18-F8BF-4D7D-97D5-34AB80E1A4E0}"/>
    <cellStyle name="Normal 5 4 4 3 4" xfId="2858" xr:uid="{586A2CF2-17EA-41E7-AF49-90B6C8FB690D}"/>
    <cellStyle name="Normal 5 4 4 4" xfId="1294" xr:uid="{FBF6BAA5-ECDD-486E-B05C-DF601047C6E5}"/>
    <cellStyle name="Normal 5 4 4 4 2" xfId="1295" xr:uid="{F6A126C8-1114-4DD7-B510-56BF16C1A8B4}"/>
    <cellStyle name="Normal 5 4 4 4 3" xfId="2859" xr:uid="{26974660-3A78-4B10-A0BE-946054C5380D}"/>
    <cellStyle name="Normal 5 4 4 4 4" xfId="2860" xr:uid="{AE82D4EC-411A-4E82-AC7E-BCD6E48CE27F}"/>
    <cellStyle name="Normal 5 4 4 5" xfId="1296" xr:uid="{035746F1-7EF6-46A1-9AA5-02CCEB0F929A}"/>
    <cellStyle name="Normal 5 4 4 6" xfId="2861" xr:uid="{F8C69474-4CA8-46CB-B31C-A6C5EA0FCCD3}"/>
    <cellStyle name="Normal 5 4 4 7" xfId="2862" xr:uid="{016C30BC-7C13-4426-BB38-7423B7FF33BC}"/>
    <cellStyle name="Normal 5 4 5" xfId="301" xr:uid="{408C215F-D59C-42DE-9FEB-CD86D1B4D185}"/>
    <cellStyle name="Normal 5 4 5 2" xfId="557" xr:uid="{55C065C5-2992-4EE4-BA58-177DEBACBC67}"/>
    <cellStyle name="Normal 5 4 5 2 2" xfId="558" xr:uid="{62E29500-B26D-4DC3-A630-0F3C1D568C56}"/>
    <cellStyle name="Normal 5 4 5 2 2 2" xfId="1297" xr:uid="{5953EB00-1157-4E16-BEA7-C22479F56A8A}"/>
    <cellStyle name="Normal 5 4 5 2 2 2 2" xfId="1298" xr:uid="{D82F697D-FD21-42D6-871E-A720912EF944}"/>
    <cellStyle name="Normal 5 4 5 2 2 3" xfId="1299" xr:uid="{CCDA5F68-1B18-4D7B-BEBC-03770F4D3FC4}"/>
    <cellStyle name="Normal 5 4 5 2 3" xfId="1300" xr:uid="{83A0E79F-487D-43CF-BA8F-B6B31B0A138D}"/>
    <cellStyle name="Normal 5 4 5 2 3 2" xfId="1301" xr:uid="{8A4C0048-1DDB-45F7-A434-AA4B8EEBE9AC}"/>
    <cellStyle name="Normal 5 4 5 2 4" xfId="1302" xr:uid="{BB477129-A6BF-4056-9745-ADC0242185F5}"/>
    <cellStyle name="Normal 5 4 5 3" xfId="559" xr:uid="{186BE50A-678A-44CE-8984-D8E75933C435}"/>
    <cellStyle name="Normal 5 4 5 3 2" xfId="1303" xr:uid="{9A12A72A-04F0-43CD-B861-EFDF3300B56A}"/>
    <cellStyle name="Normal 5 4 5 3 2 2" xfId="1304" xr:uid="{5F2F07B7-F545-4E70-9734-AE4BC3FAF3DE}"/>
    <cellStyle name="Normal 5 4 5 3 3" xfId="1305" xr:uid="{0EC37683-0DDE-40F9-AF41-847BAECF5750}"/>
    <cellStyle name="Normal 5 4 5 3 4" xfId="2863" xr:uid="{3F317F68-02AC-4168-B4C6-1D4122DD0BA2}"/>
    <cellStyle name="Normal 5 4 5 4" xfId="1306" xr:uid="{E2E46027-D2F7-4089-A863-D5391582BD24}"/>
    <cellStyle name="Normal 5 4 5 4 2" xfId="1307" xr:uid="{FCA6484B-9B17-43EC-8678-F625C9C4FBC2}"/>
    <cellStyle name="Normal 5 4 5 5" xfId="1308" xr:uid="{98A0D1F1-35AB-4191-9991-A49FA672AFC3}"/>
    <cellStyle name="Normal 5 4 5 6" xfId="2864" xr:uid="{7FABCDB1-397B-4F55-A514-FEB0D1FD3475}"/>
    <cellStyle name="Normal 5 4 6" xfId="302" xr:uid="{71381481-4304-4131-9E14-A4B042CBC910}"/>
    <cellStyle name="Normal 5 4 6 2" xfId="560" xr:uid="{F831EA80-5036-4D84-966A-B0DD4C649145}"/>
    <cellStyle name="Normal 5 4 6 2 2" xfId="1309" xr:uid="{624E645C-D7A4-46A7-B7D7-26E73D0178EB}"/>
    <cellStyle name="Normal 5 4 6 2 2 2" xfId="1310" xr:uid="{CAAAA5BD-13B5-437C-8840-0242842704B0}"/>
    <cellStyle name="Normal 5 4 6 2 3" xfId="1311" xr:uid="{7EE45A1E-DB89-454F-94CD-66E04A746882}"/>
    <cellStyle name="Normal 5 4 6 2 4" xfId="2865" xr:uid="{E9AB4E44-724C-4951-96D7-587998903F6B}"/>
    <cellStyle name="Normal 5 4 6 3" xfId="1312" xr:uid="{8BFE654D-40A9-4871-BBBC-39020E4D166F}"/>
    <cellStyle name="Normal 5 4 6 3 2" xfId="1313" xr:uid="{D5104FD2-A1BA-4D6A-9994-2B1C5AFA77A9}"/>
    <cellStyle name="Normal 5 4 6 4" xfId="1314" xr:uid="{300B16C3-AA95-4338-B8B5-CEBE85E3ACB5}"/>
    <cellStyle name="Normal 5 4 6 5" xfId="2866" xr:uid="{50D5E931-B9C1-451B-A29D-37683686B0A5}"/>
    <cellStyle name="Normal 5 4 7" xfId="561" xr:uid="{AFC47534-789A-4A1E-91A0-A951F85D25C6}"/>
    <cellStyle name="Normal 5 4 7 2" xfId="1315" xr:uid="{166321C5-0D39-4AE7-8E60-EA087C4810B2}"/>
    <cellStyle name="Normal 5 4 7 2 2" xfId="1316" xr:uid="{A6436BCA-3BD2-4709-A245-4C3388D8FECF}"/>
    <cellStyle name="Normal 5 4 7 2 3" xfId="4418" xr:uid="{9EFBD615-1F51-49E1-BE3D-44096DBFC8D9}"/>
    <cellStyle name="Normal 5 4 7 3" xfId="1317" xr:uid="{14C6DEB9-53DF-4F64-90D5-7B62F3D7EFE2}"/>
    <cellStyle name="Normal 5 4 7 4" xfId="2867" xr:uid="{D20A5FE5-1538-4A73-B05F-1198CEDDF17C}"/>
    <cellStyle name="Normal 5 4 7 4 2" xfId="4583" xr:uid="{AC2B34CD-FC4D-447A-A423-53422B6C0B54}"/>
    <cellStyle name="Normal 5 4 7 4 3" xfId="4684" xr:uid="{500252D6-AA09-41D6-80FB-B596C9146F44}"/>
    <cellStyle name="Normal 5 4 7 4 4" xfId="4610" xr:uid="{603D750A-2D66-4899-A53E-DC4DFBE815E1}"/>
    <cellStyle name="Normal 5 4 8" xfId="1318" xr:uid="{562C2A72-94E4-4B2A-9B40-0D85E55B9F05}"/>
    <cellStyle name="Normal 5 4 8 2" xfId="1319" xr:uid="{ADD84B6C-F93F-4DB0-BA4D-24784AC2BF4D}"/>
    <cellStyle name="Normal 5 4 8 3" xfId="2868" xr:uid="{393ECC95-9857-4E72-AD91-70A351E3BC6C}"/>
    <cellStyle name="Normal 5 4 8 4" xfId="2869" xr:uid="{EC946483-87F0-4913-A12D-D14AACC82E0F}"/>
    <cellStyle name="Normal 5 4 9" xfId="1320" xr:uid="{76FB6511-31AA-4623-8D6B-B43FAF4A089A}"/>
    <cellStyle name="Normal 5 5" xfId="98" xr:uid="{C1285D5C-EB9D-4B57-969B-02FCCFFE0C62}"/>
    <cellStyle name="Normal 5 5 10" xfId="2870" xr:uid="{EDCB83C3-85BE-4DD3-9D9B-102DB9C6A3CA}"/>
    <cellStyle name="Normal 5 5 11" xfId="2871" xr:uid="{1DA8BF67-A0D5-477F-92C0-BE41C38D79AC}"/>
    <cellStyle name="Normal 5 5 2" xfId="99" xr:uid="{A9EA5480-5B24-4B3B-BE5C-1BEC9C94B78C}"/>
    <cellStyle name="Normal 5 5 2 2" xfId="100" xr:uid="{822280C0-6698-40D8-8078-F2448B4C13DB}"/>
    <cellStyle name="Normal 5 5 2 2 2" xfId="303" xr:uid="{C101E4EA-48DB-48B4-8588-402908638C62}"/>
    <cellStyle name="Normal 5 5 2 2 2 2" xfId="562" xr:uid="{DEA5F91E-44F0-436D-B52E-B61784470867}"/>
    <cellStyle name="Normal 5 5 2 2 2 2 2" xfId="1321" xr:uid="{953B3840-1DCB-4BBD-85A7-67D29CFC53E8}"/>
    <cellStyle name="Normal 5 5 2 2 2 2 2 2" xfId="1322" xr:uid="{ACBF438A-D10A-4A91-BDFB-81C3EDC2381F}"/>
    <cellStyle name="Normal 5 5 2 2 2 2 3" xfId="1323" xr:uid="{4A972F3B-A877-4AC1-9190-6305713345D2}"/>
    <cellStyle name="Normal 5 5 2 2 2 2 4" xfId="2872" xr:uid="{EF7732FE-B71B-4C97-9BD4-88C22DC6A9DD}"/>
    <cellStyle name="Normal 5 5 2 2 2 3" xfId="1324" xr:uid="{C40596E0-CC93-4A80-A0E5-E7BFDAB087BD}"/>
    <cellStyle name="Normal 5 5 2 2 2 3 2" xfId="1325" xr:uid="{4A7E87F2-8850-4F77-BB2A-9664E10705D9}"/>
    <cellStyle name="Normal 5 5 2 2 2 3 3" xfId="2873" xr:uid="{74BAD1E6-DFC4-4709-BAAC-873F897E2047}"/>
    <cellStyle name="Normal 5 5 2 2 2 3 4" xfId="2874" xr:uid="{273EE8E9-B3BB-447E-BCA8-881ECCEB4A85}"/>
    <cellStyle name="Normal 5 5 2 2 2 4" xfId="1326" xr:uid="{87F21B63-F22A-418C-B9A9-F6A29EC80302}"/>
    <cellStyle name="Normal 5 5 2 2 2 5" xfId="2875" xr:uid="{3527178A-646F-4175-A7E0-37C293DCD112}"/>
    <cellStyle name="Normal 5 5 2 2 2 6" xfId="2876" xr:uid="{D4D2A796-91B7-43D6-A8EB-F005B13BC401}"/>
    <cellStyle name="Normal 5 5 2 2 3" xfId="563" xr:uid="{BEA74C18-5C0F-4A18-B0CE-47720F27ADF8}"/>
    <cellStyle name="Normal 5 5 2 2 3 2" xfId="1327" xr:uid="{848C6B59-FE0A-498A-A44B-423EB94E9249}"/>
    <cellStyle name="Normal 5 5 2 2 3 2 2" xfId="1328" xr:uid="{B8D4B9FC-1963-4CE4-BCF7-B46574D16EEB}"/>
    <cellStyle name="Normal 5 5 2 2 3 2 3" xfId="2877" xr:uid="{16C929CE-BE38-4F18-8E97-4A8B53C1E026}"/>
    <cellStyle name="Normal 5 5 2 2 3 2 4" xfId="2878" xr:uid="{0E99B499-7A96-402E-B2F3-1ABAA4C3A7FB}"/>
    <cellStyle name="Normal 5 5 2 2 3 3" xfId="1329" xr:uid="{5AFC2271-29D3-4948-9401-41B533940DCD}"/>
    <cellStyle name="Normal 5 5 2 2 3 4" xfId="2879" xr:uid="{4DFB44CA-0954-4BCC-8373-7F65BD2F66A0}"/>
    <cellStyle name="Normal 5 5 2 2 3 5" xfId="2880" xr:uid="{364AA5F7-35AB-42B3-BB88-B7AAED9B2412}"/>
    <cellStyle name="Normal 5 5 2 2 4" xfId="1330" xr:uid="{4900476E-BE7F-4188-B6F7-647ECEC406CF}"/>
    <cellStyle name="Normal 5 5 2 2 4 2" xfId="1331" xr:uid="{0B7A3676-2AC8-41E5-AF28-7F8C7154AD46}"/>
    <cellStyle name="Normal 5 5 2 2 4 3" xfId="2881" xr:uid="{40F39B17-A1DA-43FC-A743-343206EAEC2F}"/>
    <cellStyle name="Normal 5 5 2 2 4 4" xfId="2882" xr:uid="{301B856B-2957-436F-BAD8-B61143A50526}"/>
    <cellStyle name="Normal 5 5 2 2 5" xfId="1332" xr:uid="{E280A584-BFF0-4F7A-A096-A1FB87503C86}"/>
    <cellStyle name="Normal 5 5 2 2 5 2" xfId="2883" xr:uid="{F0DBA23F-FC0E-49AC-89B9-43A0E8604EA7}"/>
    <cellStyle name="Normal 5 5 2 2 5 3" xfId="2884" xr:uid="{6B1B4E9E-A878-4B25-AEAC-F8FBAD53A77E}"/>
    <cellStyle name="Normal 5 5 2 2 5 4" xfId="2885" xr:uid="{DC01775B-3429-4995-BF82-1195AD7785E6}"/>
    <cellStyle name="Normal 5 5 2 2 6" xfId="2886" xr:uid="{2DE4454E-46BB-4B02-8FCE-677F10CDAA55}"/>
    <cellStyle name="Normal 5 5 2 2 7" xfId="2887" xr:uid="{056E3472-B173-48FE-84B1-97D9A15EEB14}"/>
    <cellStyle name="Normal 5 5 2 2 8" xfId="2888" xr:uid="{CC789125-702A-4C5D-BB60-2EEAF45ABDEB}"/>
    <cellStyle name="Normal 5 5 2 3" xfId="304" xr:uid="{549D3D1A-2C0E-4508-93D5-7DF88025E67D}"/>
    <cellStyle name="Normal 5 5 2 3 2" xfId="564" xr:uid="{B0C53D77-C64D-4D63-A261-54E5B23AE6BC}"/>
    <cellStyle name="Normal 5 5 2 3 2 2" xfId="565" xr:uid="{E4F34DAD-EEC2-42E7-A76D-5CC47000C870}"/>
    <cellStyle name="Normal 5 5 2 3 2 2 2" xfId="1333" xr:uid="{BF7B7F7B-B464-4D7D-80E9-FD030DEE432C}"/>
    <cellStyle name="Normal 5 5 2 3 2 2 2 2" xfId="1334" xr:uid="{97946CA9-B2C2-4957-B058-A0EC27701D17}"/>
    <cellStyle name="Normal 5 5 2 3 2 2 3" xfId="1335" xr:uid="{CA401CE7-1DCE-4712-99AD-BA4B6AFBE249}"/>
    <cellStyle name="Normal 5 5 2 3 2 3" xfId="1336" xr:uid="{2ED94AEB-A373-46EC-877D-62A25009BD05}"/>
    <cellStyle name="Normal 5 5 2 3 2 3 2" xfId="1337" xr:uid="{58E80B17-01E9-475D-8B7F-BD09382FBDCF}"/>
    <cellStyle name="Normal 5 5 2 3 2 4" xfId="1338" xr:uid="{9E08E4AA-9089-413D-8E6E-F5AE1A4DFE4A}"/>
    <cellStyle name="Normal 5 5 2 3 3" xfId="566" xr:uid="{A34AAB86-6EA6-4F5A-9A5E-901CF357B5BC}"/>
    <cellStyle name="Normal 5 5 2 3 3 2" xfId="1339" xr:uid="{0C38A0FA-C06A-43F3-9CD7-80DB64DE59CF}"/>
    <cellStyle name="Normal 5 5 2 3 3 2 2" xfId="1340" xr:uid="{F18D5FEE-4E9E-4533-9672-1B6DA82BDDFA}"/>
    <cellStyle name="Normal 5 5 2 3 3 3" xfId="1341" xr:uid="{9E1A1D86-3889-4815-984D-1B1E06C6A21E}"/>
    <cellStyle name="Normal 5 5 2 3 3 4" xfId="2889" xr:uid="{0C7EC50C-1D9D-41F3-A7B1-A847169EB22B}"/>
    <cellStyle name="Normal 5 5 2 3 4" xfId="1342" xr:uid="{56BDFA47-9A7D-4FD4-B0B0-9B2F5D40DA69}"/>
    <cellStyle name="Normal 5 5 2 3 4 2" xfId="1343" xr:uid="{2D022052-8CC6-4A86-B56C-B7335B893B5A}"/>
    <cellStyle name="Normal 5 5 2 3 5" xfId="1344" xr:uid="{09CCA064-2AB7-44F0-AB51-505F3B2FF510}"/>
    <cellStyle name="Normal 5 5 2 3 6" xfId="2890" xr:uid="{8F850676-8281-416F-8E39-4029F7CCCC49}"/>
    <cellStyle name="Normal 5 5 2 4" xfId="305" xr:uid="{331546AA-3A2A-4F02-8A00-1B377422EDF2}"/>
    <cellStyle name="Normal 5 5 2 4 2" xfId="567" xr:uid="{93B3D66E-8DA5-44CB-B402-562A355AD0C7}"/>
    <cellStyle name="Normal 5 5 2 4 2 2" xfId="1345" xr:uid="{E6AD5600-9CF7-459E-BFEA-FE85F660811F}"/>
    <cellStyle name="Normal 5 5 2 4 2 2 2" xfId="1346" xr:uid="{3F6F63FA-01D8-4FCD-9D75-B3D509C5BB41}"/>
    <cellStyle name="Normal 5 5 2 4 2 3" xfId="1347" xr:uid="{5DBD657E-23B9-4C96-B026-A5D1F7C915D3}"/>
    <cellStyle name="Normal 5 5 2 4 2 4" xfId="2891" xr:uid="{95D704BC-DC1B-49A0-8DD8-863C4DC12207}"/>
    <cellStyle name="Normal 5 5 2 4 3" xfId="1348" xr:uid="{A7B2FCAF-086E-40EE-A4EF-7603539C3958}"/>
    <cellStyle name="Normal 5 5 2 4 3 2" xfId="1349" xr:uid="{B3729A1F-F597-4995-AAC5-CDBBF9450335}"/>
    <cellStyle name="Normal 5 5 2 4 4" xfId="1350" xr:uid="{B5E4E9D1-CC57-4FC7-992D-CEE5F7012C06}"/>
    <cellStyle name="Normal 5 5 2 4 5" xfId="2892" xr:uid="{77955224-B72D-42AF-949B-C4A4E3C02A32}"/>
    <cellStyle name="Normal 5 5 2 5" xfId="306" xr:uid="{8A4777CE-22A1-4ECA-A4FF-9E15BBA293DB}"/>
    <cellStyle name="Normal 5 5 2 5 2" xfId="1351" xr:uid="{D34B93A1-2D20-42B2-8541-3A3D0C324878}"/>
    <cellStyle name="Normal 5 5 2 5 2 2" xfId="1352" xr:uid="{647103E2-950B-40FF-8614-022542C4C482}"/>
    <cellStyle name="Normal 5 5 2 5 3" xfId="1353" xr:uid="{163C9FA3-42CE-4A58-B415-3FF4BC286891}"/>
    <cellStyle name="Normal 5 5 2 5 4" xfId="2893" xr:uid="{E91A2ED1-0CD4-4CBF-9A56-7041BFC7AB86}"/>
    <cellStyle name="Normal 5 5 2 6" xfId="1354" xr:uid="{C3D46A75-F96D-4E69-99F1-39789F47B473}"/>
    <cellStyle name="Normal 5 5 2 6 2" xfId="1355" xr:uid="{F868F82F-C64D-4341-AB2D-82668C61BE5D}"/>
    <cellStyle name="Normal 5 5 2 6 3" xfId="2894" xr:uid="{11FB75E0-C635-4925-A2BD-0AE256A35BE7}"/>
    <cellStyle name="Normal 5 5 2 6 4" xfId="2895" xr:uid="{276E86D6-2BA6-49BC-85F8-B23AE4CE2639}"/>
    <cellStyle name="Normal 5 5 2 7" xfId="1356" xr:uid="{687EDF7B-337B-4AB6-A931-494F72E40357}"/>
    <cellStyle name="Normal 5 5 2 8" xfId="2896" xr:uid="{BE52777C-B413-4938-96EF-84DDECF404FF}"/>
    <cellStyle name="Normal 5 5 2 9" xfId="2897" xr:uid="{2C2FE356-AB1C-4776-89E2-C76C37D387A5}"/>
    <cellStyle name="Normal 5 5 3" xfId="101" xr:uid="{FA360FB1-AA4A-4B70-82C8-AE68FA1C66AB}"/>
    <cellStyle name="Normal 5 5 3 2" xfId="102" xr:uid="{B7CC919D-3A7C-4F57-AF94-E62A8323B6DA}"/>
    <cellStyle name="Normal 5 5 3 2 2" xfId="568" xr:uid="{18330300-B24D-4444-AC2A-68A03ECE25A8}"/>
    <cellStyle name="Normal 5 5 3 2 2 2" xfId="1357" xr:uid="{3ED4E3CF-2229-4BA0-9C86-DE4F3AAEEB67}"/>
    <cellStyle name="Normal 5 5 3 2 2 2 2" xfId="1358" xr:uid="{BBE0EFD5-E924-47A3-81FF-77A468155F9F}"/>
    <cellStyle name="Normal 5 5 3 2 2 2 2 2" xfId="4468" xr:uid="{C474F2A3-23FE-49E5-96C4-A78D0333816C}"/>
    <cellStyle name="Normal 5 5 3 2 2 2 3" xfId="4469" xr:uid="{DE6200BC-D9D9-4FD2-90E5-AC9B30E736B3}"/>
    <cellStyle name="Normal 5 5 3 2 2 3" xfId="1359" xr:uid="{1E6374E3-2D9B-48DB-B63A-ABE3F2FB339B}"/>
    <cellStyle name="Normal 5 5 3 2 2 3 2" xfId="4470" xr:uid="{9B1C2DAA-A408-4626-97DE-53747A7F30C6}"/>
    <cellStyle name="Normal 5 5 3 2 2 4" xfId="2898" xr:uid="{AD999FB8-FA81-46E9-8F9E-F66B9F6CD0D7}"/>
    <cellStyle name="Normal 5 5 3 2 3" xfId="1360" xr:uid="{C3BFE84F-2BCD-4A3F-973E-6DC03849D5D6}"/>
    <cellStyle name="Normal 5 5 3 2 3 2" xfId="1361" xr:uid="{B96758A0-5F8A-4A49-905A-68EF0401E550}"/>
    <cellStyle name="Normal 5 5 3 2 3 2 2" xfId="4471" xr:uid="{8EEB9461-670E-4539-B3AB-12E5A7B96A20}"/>
    <cellStyle name="Normal 5 5 3 2 3 3" xfId="2899" xr:uid="{A8C0F3A0-1CB1-450D-B834-DA7F02EA1313}"/>
    <cellStyle name="Normal 5 5 3 2 3 4" xfId="2900" xr:uid="{12CFFFC2-67A6-41DA-88C2-41F806F3C2CB}"/>
    <cellStyle name="Normal 5 5 3 2 4" xfId="1362" xr:uid="{9CA0DECF-D3E6-4076-B92A-263291013BDB}"/>
    <cellStyle name="Normal 5 5 3 2 4 2" xfId="4472" xr:uid="{C45874DA-0A1E-45FA-AED6-56A8A67E9087}"/>
    <cellStyle name="Normal 5 5 3 2 5" xfId="2901" xr:uid="{1DC94D84-824F-47DE-A87D-DECDBEFF311D}"/>
    <cellStyle name="Normal 5 5 3 2 6" xfId="2902" xr:uid="{A1E15F6F-8E39-4C86-8BEF-2510880FF645}"/>
    <cellStyle name="Normal 5 5 3 3" xfId="307" xr:uid="{27433892-2A81-45D5-A2E7-4939C091E450}"/>
    <cellStyle name="Normal 5 5 3 3 2" xfId="1363" xr:uid="{A0EEF99E-B413-492B-8846-2CF74603DE5B}"/>
    <cellStyle name="Normal 5 5 3 3 2 2" xfId="1364" xr:uid="{E336B611-CFB1-46C2-B4E6-9D9032D360B4}"/>
    <cellStyle name="Normal 5 5 3 3 2 2 2" xfId="4473" xr:uid="{2C2770D4-8682-4673-B9A4-989436112530}"/>
    <cellStyle name="Normal 5 5 3 3 2 3" xfId="2903" xr:uid="{8EE027C8-7C12-45BE-AB18-7770E34F130D}"/>
    <cellStyle name="Normal 5 5 3 3 2 4" xfId="2904" xr:uid="{4B58D220-9D5B-45BA-9638-FB2A02B700AC}"/>
    <cellStyle name="Normal 5 5 3 3 3" xfId="1365" xr:uid="{59D34AF7-5375-4204-B171-800BEAD39331}"/>
    <cellStyle name="Normal 5 5 3 3 3 2" xfId="4474" xr:uid="{F98F5BAD-2F73-4827-86A0-2E2433177568}"/>
    <cellStyle name="Normal 5 5 3 3 4" xfId="2905" xr:uid="{12D34F7E-6EA9-4FBB-AABA-FE6FB78B6190}"/>
    <cellStyle name="Normal 5 5 3 3 5" xfId="2906" xr:uid="{50974A00-7E20-42E2-B8F8-6E5805E63878}"/>
    <cellStyle name="Normal 5 5 3 4" xfId="1366" xr:uid="{ACB0B5A3-3BB5-4FAC-B405-F0BA467BA68D}"/>
    <cellStyle name="Normal 5 5 3 4 2" xfId="1367" xr:uid="{DB66C6E3-6987-4894-B57D-794BF20F0ADA}"/>
    <cellStyle name="Normal 5 5 3 4 2 2" xfId="4475" xr:uid="{0EBF5D33-F818-4D12-BF2C-353464AC0358}"/>
    <cellStyle name="Normal 5 5 3 4 3" xfId="2907" xr:uid="{6EEE045A-308B-4147-8654-DFBB05E1416C}"/>
    <cellStyle name="Normal 5 5 3 4 4" xfId="2908" xr:uid="{2C09A927-1D67-4DA1-8D18-C13BA29BA1EF}"/>
    <cellStyle name="Normal 5 5 3 5" xfId="1368" xr:uid="{9841D033-8719-4A48-A711-7EA273D65BCB}"/>
    <cellStyle name="Normal 5 5 3 5 2" xfId="2909" xr:uid="{CEF10DCC-5419-4551-B77D-F6C5AE7D947E}"/>
    <cellStyle name="Normal 5 5 3 5 3" xfId="2910" xr:uid="{B487D851-BFF3-47B4-814B-4107F6BDEFE2}"/>
    <cellStyle name="Normal 5 5 3 5 4" xfId="2911" xr:uid="{03084EF8-A142-4415-A8D5-05A1F3AEFBB4}"/>
    <cellStyle name="Normal 5 5 3 6" xfId="2912" xr:uid="{F229FF3E-0D30-49B2-94DD-2CF1633DB38E}"/>
    <cellStyle name="Normal 5 5 3 7" xfId="2913" xr:uid="{21FFA283-6A6E-4071-B481-C3483D0B768F}"/>
    <cellStyle name="Normal 5 5 3 8" xfId="2914" xr:uid="{EF5D4710-8637-4395-B280-1AF605861BC8}"/>
    <cellStyle name="Normal 5 5 4" xfId="103" xr:uid="{5CB24178-4787-43F2-A3D3-DB5AF9DE930C}"/>
    <cellStyle name="Normal 5 5 4 2" xfId="569" xr:uid="{03AD47F0-2A12-42F0-9B1C-3CCA4097DBF9}"/>
    <cellStyle name="Normal 5 5 4 2 2" xfId="570" xr:uid="{60CD5528-AE77-4AAF-B6BB-DD8FAAEB46F6}"/>
    <cellStyle name="Normal 5 5 4 2 2 2" xfId="1369" xr:uid="{1EB8669B-41BB-457A-BF40-FB4E9388DF2A}"/>
    <cellStyle name="Normal 5 5 4 2 2 2 2" xfId="1370" xr:uid="{7E96CE81-8496-4E7C-A4CB-C43BD856E342}"/>
    <cellStyle name="Normal 5 5 4 2 2 3" xfId="1371" xr:uid="{D9A0A2B6-F442-469A-82F2-408189A2CD79}"/>
    <cellStyle name="Normal 5 5 4 2 2 4" xfId="2915" xr:uid="{8794E2A6-0D4D-4139-A347-298EB909BF03}"/>
    <cellStyle name="Normal 5 5 4 2 3" xfId="1372" xr:uid="{92F9A5B0-DC7F-4472-92F7-18DC4ACFC729}"/>
    <cellStyle name="Normal 5 5 4 2 3 2" xfId="1373" xr:uid="{20B9D8E4-661B-461E-93C2-2E55A9861AC6}"/>
    <cellStyle name="Normal 5 5 4 2 4" xfId="1374" xr:uid="{13622622-E2B7-49EF-93E8-D0B38BAA0DE7}"/>
    <cellStyle name="Normal 5 5 4 2 5" xfId="2916" xr:uid="{F935D97C-2C03-4211-B886-6ACFC14CED5F}"/>
    <cellStyle name="Normal 5 5 4 3" xfId="571" xr:uid="{95145599-9DE4-4B30-9101-1B684C4B3806}"/>
    <cellStyle name="Normal 5 5 4 3 2" xfId="1375" xr:uid="{416D13CC-92CE-44F5-8987-DAA7E6E5DE0C}"/>
    <cellStyle name="Normal 5 5 4 3 2 2" xfId="1376" xr:uid="{5C4E382C-6480-4E63-A8C3-0519782A11BE}"/>
    <cellStyle name="Normal 5 5 4 3 3" xfId="1377" xr:uid="{E7A2461F-1F63-4C7D-B438-218F78A94910}"/>
    <cellStyle name="Normal 5 5 4 3 4" xfId="2917" xr:uid="{0C02B2D9-E192-44BD-A65F-EDC8D1F730C0}"/>
    <cellStyle name="Normal 5 5 4 4" xfId="1378" xr:uid="{586AD7F3-9F3A-4481-B7BD-DFCF4953EE0F}"/>
    <cellStyle name="Normal 5 5 4 4 2" xfId="1379" xr:uid="{9C36217C-910E-4593-A979-B49DBE4415C8}"/>
    <cellStyle name="Normal 5 5 4 4 3" xfId="2918" xr:uid="{2FA53046-C63B-4B9D-BCFB-4974AAF9C1AE}"/>
    <cellStyle name="Normal 5 5 4 4 4" xfId="2919" xr:uid="{86DB3C17-0CD9-4E3F-A006-6820C0CF0A33}"/>
    <cellStyle name="Normal 5 5 4 5" xfId="1380" xr:uid="{9BEE9591-DF67-4A48-BC79-769CF9945BB3}"/>
    <cellStyle name="Normal 5 5 4 6" xfId="2920" xr:uid="{F92F698B-B4CF-4031-BED1-211F93F503CD}"/>
    <cellStyle name="Normal 5 5 4 7" xfId="2921" xr:uid="{ECAC8E78-233D-4B98-93CD-1A6B06794508}"/>
    <cellStyle name="Normal 5 5 5" xfId="308" xr:uid="{3ADD73EE-DDB8-45C0-9CCD-353B46C84256}"/>
    <cellStyle name="Normal 5 5 5 2" xfId="572" xr:uid="{DBC161EB-912E-4E3E-8AE1-B5A04472A04A}"/>
    <cellStyle name="Normal 5 5 5 2 2" xfId="1381" xr:uid="{C999F341-BEE9-4426-991A-BDF7C8F07979}"/>
    <cellStyle name="Normal 5 5 5 2 2 2" xfId="1382" xr:uid="{86EBABAD-F992-4A1C-A0F8-5E3C7E4EE1B8}"/>
    <cellStyle name="Normal 5 5 5 2 3" xfId="1383" xr:uid="{66D5F61E-CEA9-4123-A111-E88939855032}"/>
    <cellStyle name="Normal 5 5 5 2 4" xfId="2922" xr:uid="{BCBD67DA-5098-4035-B765-A7A723A165E1}"/>
    <cellStyle name="Normal 5 5 5 3" xfId="1384" xr:uid="{CAB4A523-8685-4E7F-B53B-40DB7568346F}"/>
    <cellStyle name="Normal 5 5 5 3 2" xfId="1385" xr:uid="{5ABE56B6-6E2F-43C2-AE83-81A3A583DF72}"/>
    <cellStyle name="Normal 5 5 5 3 3" xfId="2923" xr:uid="{B4A8CE87-F3ED-46C5-B253-F43033B9DCC5}"/>
    <cellStyle name="Normal 5 5 5 3 4" xfId="2924" xr:uid="{F1F3F756-43C7-4CB1-B78A-1107B559925C}"/>
    <cellStyle name="Normal 5 5 5 4" xfId="1386" xr:uid="{2D43D645-8EA5-4E01-9779-F10C42E01FAA}"/>
    <cellStyle name="Normal 5 5 5 5" xfId="2925" xr:uid="{1EDCC9D4-440F-4D8C-A9A5-2D37583D915E}"/>
    <cellStyle name="Normal 5 5 5 6" xfId="2926" xr:uid="{D384B808-FEA5-4F50-889E-4E6937B5A66C}"/>
    <cellStyle name="Normal 5 5 6" xfId="309" xr:uid="{CF2870DD-1DB4-428F-9487-4AC52035DD06}"/>
    <cellStyle name="Normal 5 5 6 2" xfId="1387" xr:uid="{9BA8F0FB-C905-461E-88BF-A87CD596EE39}"/>
    <cellStyle name="Normal 5 5 6 2 2" xfId="1388" xr:uid="{2A7D6239-CB36-406B-B442-17DFD695B3AE}"/>
    <cellStyle name="Normal 5 5 6 2 3" xfId="2927" xr:uid="{6EE818FA-F05F-4362-B87B-6FE280854119}"/>
    <cellStyle name="Normal 5 5 6 2 4" xfId="2928" xr:uid="{FA23BA68-C866-4ABA-A4B1-A8526B8273D8}"/>
    <cellStyle name="Normal 5 5 6 3" xfId="1389" xr:uid="{0333A374-781C-46B7-AA00-6BF2654A8482}"/>
    <cellStyle name="Normal 5 5 6 4" xfId="2929" xr:uid="{27849D52-FED5-44F4-AB68-842CC888BBC6}"/>
    <cellStyle name="Normal 5 5 6 5" xfId="2930" xr:uid="{282658C9-9ED0-4F11-940A-5D41F61B729E}"/>
    <cellStyle name="Normal 5 5 7" xfId="1390" xr:uid="{D9359A10-CE16-4D04-A3ED-EB991CDB6B53}"/>
    <cellStyle name="Normal 5 5 7 2" xfId="1391" xr:uid="{8A66F864-C4D7-435F-BE6F-3FBD11823576}"/>
    <cellStyle name="Normal 5 5 7 3" xfId="2931" xr:uid="{715EB02C-4FBF-4FFC-A379-DF170D451FDC}"/>
    <cellStyle name="Normal 5 5 7 4" xfId="2932" xr:uid="{D1903E48-83B8-4957-8627-D5A6F04F89A7}"/>
    <cellStyle name="Normal 5 5 8" xfId="1392" xr:uid="{A7871EAB-8894-49FF-8B26-F921962CA52E}"/>
    <cellStyle name="Normal 5 5 8 2" xfId="2933" xr:uid="{CF1EC71D-02A4-4F43-A536-7B83FEBAAFFC}"/>
    <cellStyle name="Normal 5 5 8 3" xfId="2934" xr:uid="{FAEE5917-3930-4D71-BB0C-8E850F43DEC1}"/>
    <cellStyle name="Normal 5 5 8 4" xfId="2935" xr:uid="{2337D0E4-DDF3-45DA-BEED-D92CB898C39B}"/>
    <cellStyle name="Normal 5 5 9" xfId="2936" xr:uid="{FD9CA212-5F4E-4264-B481-9BA2A256B503}"/>
    <cellStyle name="Normal 5 6" xfId="104" xr:uid="{C087B044-11C6-4DE7-A814-F307211A18DA}"/>
    <cellStyle name="Normal 5 6 10" xfId="2937" xr:uid="{5609547C-84C6-462B-91CA-E64A303E65C7}"/>
    <cellStyle name="Normal 5 6 11" xfId="2938" xr:uid="{D5EE0A7E-CF8B-42C9-9ED3-6DF6C63B8CC3}"/>
    <cellStyle name="Normal 5 6 2" xfId="105" xr:uid="{DE4368C2-3613-4931-95E4-E16DCFEA2309}"/>
    <cellStyle name="Normal 5 6 2 2" xfId="310" xr:uid="{664D9333-0D7D-49F5-8678-72F90F94EE40}"/>
    <cellStyle name="Normal 5 6 2 2 2" xfId="573" xr:uid="{04571B54-65F1-475C-A908-429F6D022FF8}"/>
    <cellStyle name="Normal 5 6 2 2 2 2" xfId="574" xr:uid="{B88973F1-7545-40BF-B613-61E32713A8FE}"/>
    <cellStyle name="Normal 5 6 2 2 2 2 2" xfId="1393" xr:uid="{22922F37-9BCD-4114-B2C0-0AA9085DCD6E}"/>
    <cellStyle name="Normal 5 6 2 2 2 2 3" xfId="2939" xr:uid="{4D3F8FBB-C3FA-4921-B904-3A5B81C5912B}"/>
    <cellStyle name="Normal 5 6 2 2 2 2 4" xfId="2940" xr:uid="{AF20C26D-D99E-4B25-AF9F-BFA32865E7D1}"/>
    <cellStyle name="Normal 5 6 2 2 2 3" xfId="1394" xr:uid="{F5546972-3390-4679-AEF2-9DE56BBB92B3}"/>
    <cellStyle name="Normal 5 6 2 2 2 3 2" xfId="2941" xr:uid="{39DD1CFA-D079-4883-9C32-49B4100012EB}"/>
    <cellStyle name="Normal 5 6 2 2 2 3 3" xfId="2942" xr:uid="{D65658F5-173C-449E-8B4B-CCAEE36B0892}"/>
    <cellStyle name="Normal 5 6 2 2 2 3 4" xfId="2943" xr:uid="{9554B026-C706-488C-8AE5-A6B7872B514F}"/>
    <cellStyle name="Normal 5 6 2 2 2 4" xfId="2944" xr:uid="{0AD5B3CD-D9EB-441F-B970-C8E7BC96E72A}"/>
    <cellStyle name="Normal 5 6 2 2 2 5" xfId="2945" xr:uid="{1AC62CD4-722C-4991-95C9-F0EB1E166CE4}"/>
    <cellStyle name="Normal 5 6 2 2 2 6" xfId="2946" xr:uid="{C0772225-8E75-49DE-85AC-F1E0B57470DC}"/>
    <cellStyle name="Normal 5 6 2 2 3" xfId="575" xr:uid="{A51EBFC6-6F7D-4F0C-BED6-FB9803710380}"/>
    <cellStyle name="Normal 5 6 2 2 3 2" xfId="1395" xr:uid="{95DDADE1-82B9-4B54-95C5-7D9D506EA461}"/>
    <cellStyle name="Normal 5 6 2 2 3 2 2" xfId="2947" xr:uid="{1CBEDF25-9768-48E5-A0E7-9B207A6FDFDB}"/>
    <cellStyle name="Normal 5 6 2 2 3 2 3" xfId="2948" xr:uid="{B635EB0B-7AF3-4B3E-B87C-F5FEA949EADB}"/>
    <cellStyle name="Normal 5 6 2 2 3 2 4" xfId="2949" xr:uid="{1686CD29-7313-4182-8721-BDD4B841ABE6}"/>
    <cellStyle name="Normal 5 6 2 2 3 3" xfId="2950" xr:uid="{DC1A5ECD-FC35-41E1-9F27-16DD55D76ED4}"/>
    <cellStyle name="Normal 5 6 2 2 3 4" xfId="2951" xr:uid="{43D59364-FD39-43F5-A3EA-DB372228ABA5}"/>
    <cellStyle name="Normal 5 6 2 2 3 5" xfId="2952" xr:uid="{B900FA79-E66B-4F36-9CCC-08B4D20F8491}"/>
    <cellStyle name="Normal 5 6 2 2 4" xfId="1396" xr:uid="{21A43DE8-9619-41F0-BFEF-8191F71D4E46}"/>
    <cellStyle name="Normal 5 6 2 2 4 2" xfId="2953" xr:uid="{99978202-A178-4505-96A4-937089E7B9DD}"/>
    <cellStyle name="Normal 5 6 2 2 4 3" xfId="2954" xr:uid="{F86C2273-B615-4E01-909A-034D2D60299F}"/>
    <cellStyle name="Normal 5 6 2 2 4 4" xfId="2955" xr:uid="{F574D71B-2818-4FE8-A273-1809E4EE9EAC}"/>
    <cellStyle name="Normal 5 6 2 2 5" xfId="2956" xr:uid="{ABCBBB09-B0F1-4C3A-BD4F-F1BFC2387F5D}"/>
    <cellStyle name="Normal 5 6 2 2 5 2" xfId="2957" xr:uid="{0682BE80-0373-4816-86EE-9B3EBD6FC3D9}"/>
    <cellStyle name="Normal 5 6 2 2 5 3" xfId="2958" xr:uid="{E9E55B43-351A-468C-9CB5-848BA0481171}"/>
    <cellStyle name="Normal 5 6 2 2 5 4" xfId="2959" xr:uid="{E393C3DC-83C0-4165-B745-1CFF3DAD44C9}"/>
    <cellStyle name="Normal 5 6 2 2 6" xfId="2960" xr:uid="{1BFD7A62-6989-4F96-9DEB-52B3ED8711E7}"/>
    <cellStyle name="Normal 5 6 2 2 7" xfId="2961" xr:uid="{E7C0C16C-145D-4261-8252-D057BE760B15}"/>
    <cellStyle name="Normal 5 6 2 2 8" xfId="2962" xr:uid="{E13ACA23-6014-4663-8191-DCFEC7F5988C}"/>
    <cellStyle name="Normal 5 6 2 3" xfId="576" xr:uid="{749934C8-57E2-4F65-821A-6694E5BE8B65}"/>
    <cellStyle name="Normal 5 6 2 3 2" xfId="577" xr:uid="{090BCFAD-75F5-41B9-91C4-68C30084B74C}"/>
    <cellStyle name="Normal 5 6 2 3 2 2" xfId="578" xr:uid="{E24DB833-04C1-469F-AC87-A963C7DB2BDC}"/>
    <cellStyle name="Normal 5 6 2 3 2 3" xfId="2963" xr:uid="{990D3803-0F37-4C83-8A20-1AED8D35D7AF}"/>
    <cellStyle name="Normal 5 6 2 3 2 4" xfId="2964" xr:uid="{0E53A186-F9A1-45D2-879C-5EF007D2D12B}"/>
    <cellStyle name="Normal 5 6 2 3 3" xfId="579" xr:uid="{0C17AE0E-7D84-4C65-9D49-45A545C93739}"/>
    <cellStyle name="Normal 5 6 2 3 3 2" xfId="2965" xr:uid="{F08D97B5-9728-4888-854B-DDCF06240266}"/>
    <cellStyle name="Normal 5 6 2 3 3 3" xfId="2966" xr:uid="{9D2E54BA-60D4-47D4-BCF5-C023BA6C9786}"/>
    <cellStyle name="Normal 5 6 2 3 3 4" xfId="2967" xr:uid="{F67C514A-907F-48CF-8E4C-C7A84C4FD162}"/>
    <cellStyle name="Normal 5 6 2 3 4" xfId="2968" xr:uid="{6A1FB785-F907-4BB7-B1B7-7F40E95D1DC8}"/>
    <cellStyle name="Normal 5 6 2 3 5" xfId="2969" xr:uid="{4C1DF3D2-E8A1-4C7A-94F7-0E1F718E3513}"/>
    <cellStyle name="Normal 5 6 2 3 6" xfId="2970" xr:uid="{79EF945E-95C2-49F1-82C5-9C8659E4D6BF}"/>
    <cellStyle name="Normal 5 6 2 4" xfId="580" xr:uid="{BDAC5D74-BEF1-4C87-B742-685262FA4DB5}"/>
    <cellStyle name="Normal 5 6 2 4 2" xfId="581" xr:uid="{7C0C52BF-703B-4649-B13A-98EC28AC4DE6}"/>
    <cellStyle name="Normal 5 6 2 4 2 2" xfId="2971" xr:uid="{34964850-CDB2-4D52-A688-BB4D4E60CB70}"/>
    <cellStyle name="Normal 5 6 2 4 2 3" xfId="2972" xr:uid="{DF916BEB-106B-4338-9ED7-8E456E207124}"/>
    <cellStyle name="Normal 5 6 2 4 2 4" xfId="2973" xr:uid="{ED4F14F1-1724-4B4E-99E3-A56C69EE1998}"/>
    <cellStyle name="Normal 5 6 2 4 3" xfId="2974" xr:uid="{11307316-2888-4E06-84A7-BE6D094529DE}"/>
    <cellStyle name="Normal 5 6 2 4 4" xfId="2975" xr:uid="{9203872B-5CFE-4E0C-B957-C9879217690B}"/>
    <cellStyle name="Normal 5 6 2 4 5" xfId="2976" xr:uid="{6BAD9C7A-FAD8-46F3-A3A9-B9B0ED461FBF}"/>
    <cellStyle name="Normal 5 6 2 5" xfId="582" xr:uid="{AD94B549-0E86-4796-8F7E-EF3F3625EDCA}"/>
    <cellStyle name="Normal 5 6 2 5 2" xfId="2977" xr:uid="{CE14D8FF-FBCA-4362-8858-610C8DD72A10}"/>
    <cellStyle name="Normal 5 6 2 5 3" xfId="2978" xr:uid="{A5AFE0D7-7377-4576-85B9-8D287D89E2F9}"/>
    <cellStyle name="Normal 5 6 2 5 4" xfId="2979" xr:uid="{C17D3689-ED8C-4458-914E-EE8C36307F81}"/>
    <cellStyle name="Normal 5 6 2 6" xfId="2980" xr:uid="{F05F04D0-05C6-40B1-BCAF-45597BE90576}"/>
    <cellStyle name="Normal 5 6 2 6 2" xfId="2981" xr:uid="{55E2A003-0329-49D2-943C-F27879DBDDFA}"/>
    <cellStyle name="Normal 5 6 2 6 3" xfId="2982" xr:uid="{D8825508-3B32-467B-B768-25A7D9EF8D85}"/>
    <cellStyle name="Normal 5 6 2 6 4" xfId="2983" xr:uid="{76CAE1F6-7849-49FB-B4D1-467428FB9A51}"/>
    <cellStyle name="Normal 5 6 2 7" xfId="2984" xr:uid="{83127491-2699-4F4B-A5F1-5EBB11986114}"/>
    <cellStyle name="Normal 5 6 2 8" xfId="2985" xr:uid="{CD941EC9-985F-4C7F-936E-B4BFEFB216D5}"/>
    <cellStyle name="Normal 5 6 2 9" xfId="2986" xr:uid="{A48DF94C-70CB-4929-A6E9-7903276B12F8}"/>
    <cellStyle name="Normal 5 6 3" xfId="311" xr:uid="{C7129E0B-C7E9-4469-B440-2E06269C1995}"/>
    <cellStyle name="Normal 5 6 3 2" xfId="583" xr:uid="{8F5D5DA9-1D57-4107-A3A7-A6C2BF56BDA0}"/>
    <cellStyle name="Normal 5 6 3 2 2" xfId="584" xr:uid="{E586C0E9-AD1F-46F8-A518-44F374D318B2}"/>
    <cellStyle name="Normal 5 6 3 2 2 2" xfId="1397" xr:uid="{6666EE44-FAD6-4136-9B1B-DF03A4CC3725}"/>
    <cellStyle name="Normal 5 6 3 2 2 2 2" xfId="1398" xr:uid="{A384921F-68D3-4264-A716-583AC4BA31FA}"/>
    <cellStyle name="Normal 5 6 3 2 2 3" xfId="1399" xr:uid="{8D37C137-D19B-429A-9C85-EAA6E1431ECF}"/>
    <cellStyle name="Normal 5 6 3 2 2 4" xfId="2987" xr:uid="{8D73A654-DFD2-4F86-9505-7115632D3821}"/>
    <cellStyle name="Normal 5 6 3 2 3" xfId="1400" xr:uid="{FEEAD0C3-B430-4D94-86C5-6894D6674407}"/>
    <cellStyle name="Normal 5 6 3 2 3 2" xfId="1401" xr:uid="{D56A65F2-7CFF-4E10-A404-685D46596FCB}"/>
    <cellStyle name="Normal 5 6 3 2 3 3" xfId="2988" xr:uid="{92909005-A897-4D91-A658-D4202BB4E346}"/>
    <cellStyle name="Normal 5 6 3 2 3 4" xfId="2989" xr:uid="{655D8D17-946E-453C-AE6B-06084750CF87}"/>
    <cellStyle name="Normal 5 6 3 2 4" xfId="1402" xr:uid="{868DD1F9-3F1F-4AC1-ACFC-78522DE1E3B9}"/>
    <cellStyle name="Normal 5 6 3 2 5" xfId="2990" xr:uid="{EB6E0324-58AF-4573-830B-CC06DB030C87}"/>
    <cellStyle name="Normal 5 6 3 2 6" xfId="2991" xr:uid="{97CE9AB3-712E-4F6D-B43F-B8A87E94E64D}"/>
    <cellStyle name="Normal 5 6 3 3" xfId="585" xr:uid="{A564D08E-F0FE-49D0-982C-A0F8AB35D6A1}"/>
    <cellStyle name="Normal 5 6 3 3 2" xfId="1403" xr:uid="{E3E80D62-A7AB-44CB-9AA4-8F8694A1AFFB}"/>
    <cellStyle name="Normal 5 6 3 3 2 2" xfId="1404" xr:uid="{2CF07577-601F-4785-A1A3-D6241BE7E596}"/>
    <cellStyle name="Normal 5 6 3 3 2 3" xfId="2992" xr:uid="{C152C0BE-384E-406A-8D90-50B752F7B792}"/>
    <cellStyle name="Normal 5 6 3 3 2 4" xfId="2993" xr:uid="{C435E38A-96B0-47F9-9ABA-44C01BF06736}"/>
    <cellStyle name="Normal 5 6 3 3 3" xfId="1405" xr:uid="{177B0A6C-B905-4C33-825D-AAD0C7A0694B}"/>
    <cellStyle name="Normal 5 6 3 3 4" xfId="2994" xr:uid="{E7BC667A-8D7E-4955-A24F-9755B6B2BE96}"/>
    <cellStyle name="Normal 5 6 3 3 5" xfId="2995" xr:uid="{294383FB-5A4D-42D1-B206-3C46F6918D6C}"/>
    <cellStyle name="Normal 5 6 3 4" xfId="1406" xr:uid="{6EB9A95E-AC62-48CF-803D-DA971FBE0AEA}"/>
    <cellStyle name="Normal 5 6 3 4 2" xfId="1407" xr:uid="{CA2CB98A-C9AF-437C-A4C3-13194FDCF427}"/>
    <cellStyle name="Normal 5 6 3 4 3" xfId="2996" xr:uid="{C1C38FDA-8544-45C8-9DA6-8307C167FB11}"/>
    <cellStyle name="Normal 5 6 3 4 4" xfId="2997" xr:uid="{600C0972-0D48-4BB3-902D-3A00AD371559}"/>
    <cellStyle name="Normal 5 6 3 5" xfId="1408" xr:uid="{944764F3-1DDE-4945-A9C9-89D0272A322B}"/>
    <cellStyle name="Normal 5 6 3 5 2" xfId="2998" xr:uid="{F932C566-6DBE-40F3-825C-045E42FBB298}"/>
    <cellStyle name="Normal 5 6 3 5 3" xfId="2999" xr:uid="{AEB0600E-7026-4A10-A2E0-0EE8166221FD}"/>
    <cellStyle name="Normal 5 6 3 5 4" xfId="3000" xr:uid="{7F33C434-0975-4FF7-A3D9-856CD62859B2}"/>
    <cellStyle name="Normal 5 6 3 6" xfId="3001" xr:uid="{4F90CE86-8A70-4B60-A6D7-1CE3D9355215}"/>
    <cellStyle name="Normal 5 6 3 7" xfId="3002" xr:uid="{865B6A6D-2E53-4B86-8AEB-BFF971053465}"/>
    <cellStyle name="Normal 5 6 3 8" xfId="3003" xr:uid="{A5A2E71D-B0B7-46C4-AAA9-4880D7B149A8}"/>
    <cellStyle name="Normal 5 6 4" xfId="312" xr:uid="{F82B45B8-3EC4-49A0-A608-B0E209B605DA}"/>
    <cellStyle name="Normal 5 6 4 2" xfId="586" xr:uid="{D0A4C54F-2EBF-4C1A-8D9A-B96005A9A458}"/>
    <cellStyle name="Normal 5 6 4 2 2" xfId="587" xr:uid="{28E82DD1-5D2B-492C-AF7A-954D5ABB7118}"/>
    <cellStyle name="Normal 5 6 4 2 2 2" xfId="1409" xr:uid="{AAB67F77-27BA-49CE-AFAC-1754A56AEAA6}"/>
    <cellStyle name="Normal 5 6 4 2 2 3" xfId="3004" xr:uid="{08F480AC-3618-497A-91D0-EC2FFE6E3119}"/>
    <cellStyle name="Normal 5 6 4 2 2 4" xfId="3005" xr:uid="{73E693D6-CD23-4DC8-986E-31E0E88E08CA}"/>
    <cellStyle name="Normal 5 6 4 2 3" xfId="1410" xr:uid="{81B823CA-CC27-4686-8E2F-453848B3E1B5}"/>
    <cellStyle name="Normal 5 6 4 2 4" xfId="3006" xr:uid="{E2A9268A-BE6C-4B55-9214-C14ABE3D52AF}"/>
    <cellStyle name="Normal 5 6 4 2 5" xfId="3007" xr:uid="{6A57A71B-553B-40B1-BFFE-EA14A1F3D121}"/>
    <cellStyle name="Normal 5 6 4 3" xfId="588" xr:uid="{AFC63C55-3FDB-4D75-AA38-15402ABA1AB4}"/>
    <cellStyle name="Normal 5 6 4 3 2" xfId="1411" xr:uid="{DCF34813-7FBC-47B7-B01C-808F3B0DEAAC}"/>
    <cellStyle name="Normal 5 6 4 3 3" xfId="3008" xr:uid="{797B0940-D43D-43C0-ACCA-E6D515EC5F63}"/>
    <cellStyle name="Normal 5 6 4 3 4" xfId="3009" xr:uid="{49E77C7C-4C6E-4787-9245-949367AE2AE1}"/>
    <cellStyle name="Normal 5 6 4 4" xfId="1412" xr:uid="{300D075C-9017-45FB-AF08-F74E6AECF2C6}"/>
    <cellStyle name="Normal 5 6 4 4 2" xfId="3010" xr:uid="{2DB88B89-6A8E-457C-8DB4-12EEDA720813}"/>
    <cellStyle name="Normal 5 6 4 4 3" xfId="3011" xr:uid="{BECDF3D0-F91C-46E2-BD7B-55FC11FD3018}"/>
    <cellStyle name="Normal 5 6 4 4 4" xfId="3012" xr:uid="{7B36B30D-A763-43BB-83C4-8FC5C37B4584}"/>
    <cellStyle name="Normal 5 6 4 5" xfId="3013" xr:uid="{556463B8-5BA7-4F91-A33F-96ECA3B736B8}"/>
    <cellStyle name="Normal 5 6 4 6" xfId="3014" xr:uid="{2279E146-FD79-4744-A2D3-25DA18A0D97F}"/>
    <cellStyle name="Normal 5 6 4 7" xfId="3015" xr:uid="{15A43729-C17C-49FA-816C-F94BF0168FE7}"/>
    <cellStyle name="Normal 5 6 5" xfId="313" xr:uid="{44916940-BAE0-4EC5-B1D5-672A4B770D3C}"/>
    <cellStyle name="Normal 5 6 5 2" xfId="589" xr:uid="{9E766F2D-9440-43E6-89E2-AA328C528118}"/>
    <cellStyle name="Normal 5 6 5 2 2" xfId="1413" xr:uid="{BD323203-EDBC-4492-9661-3D1D6E951672}"/>
    <cellStyle name="Normal 5 6 5 2 3" xfId="3016" xr:uid="{19882E9A-9DD5-46DD-8B4F-A7BCE94A64D5}"/>
    <cellStyle name="Normal 5 6 5 2 4" xfId="3017" xr:uid="{960FF3C1-A7D4-4B12-9047-A788AC5E148C}"/>
    <cellStyle name="Normal 5 6 5 3" xfId="1414" xr:uid="{80082F53-306E-453C-BD22-64B30D1F4C70}"/>
    <cellStyle name="Normal 5 6 5 3 2" xfId="3018" xr:uid="{38D33005-91AD-430A-B103-A92756884EAB}"/>
    <cellStyle name="Normal 5 6 5 3 3" xfId="3019" xr:uid="{32E0C512-D4C0-4E9A-AF3C-C6D0F5B5ED2F}"/>
    <cellStyle name="Normal 5 6 5 3 4" xfId="3020" xr:uid="{57637F33-481B-4A15-98FB-652F82D7EDA6}"/>
    <cellStyle name="Normal 5 6 5 4" xfId="3021" xr:uid="{80BD64ED-902D-4F97-9289-8ECA39EC4E30}"/>
    <cellStyle name="Normal 5 6 5 5" xfId="3022" xr:uid="{AA9B0F02-ED22-4325-ABE2-5BA09C88BF02}"/>
    <cellStyle name="Normal 5 6 5 6" xfId="3023" xr:uid="{DD1B0D8B-F9BD-4B4B-A1C5-4DE50FF46CDF}"/>
    <cellStyle name="Normal 5 6 6" xfId="590" xr:uid="{1C64F81C-84C4-45C1-96A1-4DFF0019298E}"/>
    <cellStyle name="Normal 5 6 6 2" xfId="1415" xr:uid="{074D3596-5297-44E2-8728-CF2D27091D5C}"/>
    <cellStyle name="Normal 5 6 6 2 2" xfId="3024" xr:uid="{864D0FC2-FDCE-427B-8680-E6E5FFB6F674}"/>
    <cellStyle name="Normal 5 6 6 2 3" xfId="3025" xr:uid="{0332D0CA-96EF-4C21-A39A-25E3A6C88E29}"/>
    <cellStyle name="Normal 5 6 6 2 4" xfId="3026" xr:uid="{00B2EEEF-2063-4C7B-BE7F-164B6224B4AC}"/>
    <cellStyle name="Normal 5 6 6 3" xfId="3027" xr:uid="{6BE58B45-AC8A-48C7-9D53-921E85AB4356}"/>
    <cellStyle name="Normal 5 6 6 4" xfId="3028" xr:uid="{E0E140A8-707D-4AA7-89F1-D97C76ABF4F8}"/>
    <cellStyle name="Normal 5 6 6 5" xfId="3029" xr:uid="{70472E72-248A-4C8E-AFCB-2D15E8D8626F}"/>
    <cellStyle name="Normal 5 6 7" xfId="1416" xr:uid="{3FBFE332-4EBE-4D9A-8653-87850FE27C7F}"/>
    <cellStyle name="Normal 5 6 7 2" xfId="3030" xr:uid="{B48409E2-8D56-4754-8EDE-5F9BAA992704}"/>
    <cellStyle name="Normal 5 6 7 3" xfId="3031" xr:uid="{C1071AA6-AA07-477D-9B61-42C9E4904459}"/>
    <cellStyle name="Normal 5 6 7 4" xfId="3032" xr:uid="{6EA1185E-8EBE-4F99-8E2F-9D611E8B5637}"/>
    <cellStyle name="Normal 5 6 8" xfId="3033" xr:uid="{ED58E863-B7C3-465F-806D-1D61B0FC4525}"/>
    <cellStyle name="Normal 5 6 8 2" xfId="3034" xr:uid="{1D08EA68-B526-4EC0-95B3-68A78C38261B}"/>
    <cellStyle name="Normal 5 6 8 3" xfId="3035" xr:uid="{E2CA34AD-9443-4156-93DE-92DDB30EFCAF}"/>
    <cellStyle name="Normal 5 6 8 4" xfId="3036" xr:uid="{EA94EBA7-47EA-4151-82FC-EE2DC609F700}"/>
    <cellStyle name="Normal 5 6 9" xfId="3037" xr:uid="{72E9FB44-EEBE-4F80-BB45-B7906FD135AE}"/>
    <cellStyle name="Normal 5 7" xfId="106" xr:uid="{11C0A17E-48AA-4BC1-B8C7-5B542DAD9606}"/>
    <cellStyle name="Normal 5 7 2" xfId="107" xr:uid="{D5706E69-1808-42DC-915E-C6D5E84115CF}"/>
    <cellStyle name="Normal 5 7 2 2" xfId="314" xr:uid="{EDFCA979-7835-44E3-9256-34EF9E11FA81}"/>
    <cellStyle name="Normal 5 7 2 2 2" xfId="591" xr:uid="{7CD16CC6-C7F0-4BC5-B61C-3FA3985BD37E}"/>
    <cellStyle name="Normal 5 7 2 2 2 2" xfId="1417" xr:uid="{DD76434D-E4F7-4353-B3E7-BF957A9A06BC}"/>
    <cellStyle name="Normal 5 7 2 2 2 3" xfId="3038" xr:uid="{CEE15E7E-B70C-4F6F-815E-0AC2B5CD9940}"/>
    <cellStyle name="Normal 5 7 2 2 2 4" xfId="3039" xr:uid="{62BAEBA3-8206-437A-9E7C-45C49ABB4824}"/>
    <cellStyle name="Normal 5 7 2 2 3" xfId="1418" xr:uid="{6041AD07-6628-4207-8054-61B2DB0BEB20}"/>
    <cellStyle name="Normal 5 7 2 2 3 2" xfId="3040" xr:uid="{6C28FC4E-774B-4F89-AB7D-E538656F096B}"/>
    <cellStyle name="Normal 5 7 2 2 3 3" xfId="3041" xr:uid="{07D8A4DB-4E82-4115-B4D2-86D51645CF9C}"/>
    <cellStyle name="Normal 5 7 2 2 3 4" xfId="3042" xr:uid="{5730B867-4F95-4309-9A32-9C98F5432E0F}"/>
    <cellStyle name="Normal 5 7 2 2 4" xfId="3043" xr:uid="{489792F9-7FC8-41FB-A407-ACCF8236E069}"/>
    <cellStyle name="Normal 5 7 2 2 5" xfId="3044" xr:uid="{81BB6B31-32E5-4167-8250-70007BA5E5D2}"/>
    <cellStyle name="Normal 5 7 2 2 6" xfId="3045" xr:uid="{65BCBB42-E454-419B-BC38-72D72A74A14D}"/>
    <cellStyle name="Normal 5 7 2 3" xfId="592" xr:uid="{33C4C6F4-3C06-4C12-B9B4-377D4DB19743}"/>
    <cellStyle name="Normal 5 7 2 3 2" xfId="1419" xr:uid="{1E3A27FB-205E-4428-8E45-5FA46527D1A0}"/>
    <cellStyle name="Normal 5 7 2 3 2 2" xfId="3046" xr:uid="{E57AAEE4-0AB8-45FB-8337-C0D8F33F88B8}"/>
    <cellStyle name="Normal 5 7 2 3 2 3" xfId="3047" xr:uid="{8C2EB335-D106-4CEB-BF73-6C3493E251C3}"/>
    <cellStyle name="Normal 5 7 2 3 2 4" xfId="3048" xr:uid="{F05259B0-D328-4799-9B4C-746BF8E38ED5}"/>
    <cellStyle name="Normal 5 7 2 3 3" xfId="3049" xr:uid="{DE153DDB-F02F-4212-9B4D-C3612BD7E5F9}"/>
    <cellStyle name="Normal 5 7 2 3 4" xfId="3050" xr:uid="{6D6AD955-0888-48CA-8FBB-46D2A6696C7C}"/>
    <cellStyle name="Normal 5 7 2 3 5" xfId="3051" xr:uid="{2DE92A95-4FBC-4897-B162-E831A2A718D3}"/>
    <cellStyle name="Normal 5 7 2 4" xfId="1420" xr:uid="{61702337-BBC9-4FDC-9747-7A4745437CAA}"/>
    <cellStyle name="Normal 5 7 2 4 2" xfId="3052" xr:uid="{6B459EB8-4578-44E4-9B2F-6620E72974DD}"/>
    <cellStyle name="Normal 5 7 2 4 3" xfId="3053" xr:uid="{E7952694-0CD7-4544-9139-19667E16755A}"/>
    <cellStyle name="Normal 5 7 2 4 4" xfId="3054" xr:uid="{1B333621-3CF3-46FA-9B54-D8E62872F9FC}"/>
    <cellStyle name="Normal 5 7 2 5" xfId="3055" xr:uid="{3014F51B-5031-4FB0-91DE-79B0C64E055C}"/>
    <cellStyle name="Normal 5 7 2 5 2" xfId="3056" xr:uid="{55A5F4CA-15D9-44A2-AB9E-BE1E545DF39F}"/>
    <cellStyle name="Normal 5 7 2 5 3" xfId="3057" xr:uid="{CB0EEC50-F8B7-46BE-A26E-F5C347525102}"/>
    <cellStyle name="Normal 5 7 2 5 4" xfId="3058" xr:uid="{01844690-F7F2-4775-AC1A-A6CD9ADE7F36}"/>
    <cellStyle name="Normal 5 7 2 6" xfId="3059" xr:uid="{0D659344-F110-4E75-A14E-182421693016}"/>
    <cellStyle name="Normal 5 7 2 7" xfId="3060" xr:uid="{285B9883-1F4B-4235-91D1-FE1EB90C0DF4}"/>
    <cellStyle name="Normal 5 7 2 8" xfId="3061" xr:uid="{9EDA4B40-69C9-4DC0-A1D5-CA36E6AF20EB}"/>
    <cellStyle name="Normal 5 7 3" xfId="315" xr:uid="{8E173E39-9354-4958-A5C5-A49F9942ED3D}"/>
    <cellStyle name="Normal 5 7 3 2" xfId="593" xr:uid="{DF22D358-E85A-434B-BF0C-2DD234F8E39C}"/>
    <cellStyle name="Normal 5 7 3 2 2" xfId="594" xr:uid="{AD7419D9-A5F5-407D-9C32-4BDA628276D0}"/>
    <cellStyle name="Normal 5 7 3 2 3" xfId="3062" xr:uid="{6313D57D-8EE0-4FD7-A8F0-080F0141A7AF}"/>
    <cellStyle name="Normal 5 7 3 2 4" xfId="3063" xr:uid="{A827B1F1-477F-4909-815A-2AEB298337C9}"/>
    <cellStyle name="Normal 5 7 3 3" xfId="595" xr:uid="{782F68DB-07B3-446E-8EAE-FDA5E660F414}"/>
    <cellStyle name="Normal 5 7 3 3 2" xfId="3064" xr:uid="{53FC432A-4466-4D5A-9F03-2082E39C592C}"/>
    <cellStyle name="Normal 5 7 3 3 3" xfId="3065" xr:uid="{6F10EB4C-E7EC-41F8-BDAB-49FD059BCD23}"/>
    <cellStyle name="Normal 5 7 3 3 4" xfId="3066" xr:uid="{2EEDF34E-DFE4-4FBF-861A-B029141F0086}"/>
    <cellStyle name="Normal 5 7 3 4" xfId="3067" xr:uid="{AE760DE1-443A-43C4-B1DD-E693B207DF96}"/>
    <cellStyle name="Normal 5 7 3 5" xfId="3068" xr:uid="{5FA6C317-EB58-4362-9052-166A6A10C863}"/>
    <cellStyle name="Normal 5 7 3 6" xfId="3069" xr:uid="{BBE0AE7F-34EF-4129-B8F6-49F1B32900BB}"/>
    <cellStyle name="Normal 5 7 4" xfId="316" xr:uid="{3F8B53C3-217B-496B-97CF-5E66602151D5}"/>
    <cellStyle name="Normal 5 7 4 2" xfId="596" xr:uid="{1C18AC32-FD9F-418B-8BAC-F8AD0B7400E6}"/>
    <cellStyle name="Normal 5 7 4 2 2" xfId="3070" xr:uid="{C7B3E14A-B6DB-4AAC-ADE3-E78685918AEE}"/>
    <cellStyle name="Normal 5 7 4 2 3" xfId="3071" xr:uid="{3B594E24-FC11-482C-B1D1-F1B4F40177AA}"/>
    <cellStyle name="Normal 5 7 4 2 4" xfId="3072" xr:uid="{6F9450A8-DEFD-40F3-A38E-836C086DEE56}"/>
    <cellStyle name="Normal 5 7 4 3" xfId="3073" xr:uid="{DAF3160A-DD0C-4D9A-B5AB-1BEBA4CD2706}"/>
    <cellStyle name="Normal 5 7 4 4" xfId="3074" xr:uid="{92FF51E9-33EF-4C36-8850-6260E92A48AB}"/>
    <cellStyle name="Normal 5 7 4 5" xfId="3075" xr:uid="{37E7C495-ED0E-4439-968D-18F6BC438D6A}"/>
    <cellStyle name="Normal 5 7 5" xfId="597" xr:uid="{DE0FC5EA-B30D-4CCD-8627-B88259F30702}"/>
    <cellStyle name="Normal 5 7 5 2" xfId="3076" xr:uid="{036D2F62-381F-4FB3-8DAD-669F27BC74CC}"/>
    <cellStyle name="Normal 5 7 5 3" xfId="3077" xr:uid="{02D88EC0-1C1E-46F7-B8B2-BD577629B579}"/>
    <cellStyle name="Normal 5 7 5 4" xfId="3078" xr:uid="{0CC08E0A-612B-48FF-B59B-BC1EAEA87C14}"/>
    <cellStyle name="Normal 5 7 6" xfId="3079" xr:uid="{FFFD347B-23E1-4F52-AF30-B4863A996383}"/>
    <cellStyle name="Normal 5 7 6 2" xfId="3080" xr:uid="{3F46CDB4-BB84-4A8B-9334-7D4E30B80E5E}"/>
    <cellStyle name="Normal 5 7 6 3" xfId="3081" xr:uid="{A48AFAF2-3A5F-4167-A944-13C73020EAFA}"/>
    <cellStyle name="Normal 5 7 6 4" xfId="3082" xr:uid="{63DDF4BD-739D-42F8-B390-2C8B9A233F62}"/>
    <cellStyle name="Normal 5 7 7" xfId="3083" xr:uid="{480EDE01-20A7-4B08-9AA2-5884D6F40F60}"/>
    <cellStyle name="Normal 5 7 8" xfId="3084" xr:uid="{1420D2DF-1021-43CB-BDFD-BACB97A9DC78}"/>
    <cellStyle name="Normal 5 7 9" xfId="3085" xr:uid="{87DCA8C7-4E40-479C-ABA7-3FAF4F5329FB}"/>
    <cellStyle name="Normal 5 8" xfId="108" xr:uid="{CDCA9399-2D22-4772-ABB2-A95D1C2BC537}"/>
    <cellStyle name="Normal 5 8 2" xfId="317" xr:uid="{F19E13A8-7F56-4678-B6CD-9D4764F74A35}"/>
    <cellStyle name="Normal 5 8 2 2" xfId="598" xr:uid="{C13C0BE9-9E5C-43AA-9AEC-CF0184C6FFF2}"/>
    <cellStyle name="Normal 5 8 2 2 2" xfId="1421" xr:uid="{597F08E2-5A61-421C-B045-5A9180DB377A}"/>
    <cellStyle name="Normal 5 8 2 2 2 2" xfId="1422" xr:uid="{2F2D0540-F5EE-4A1B-B15E-AF328A2880A1}"/>
    <cellStyle name="Normal 5 8 2 2 3" xfId="1423" xr:uid="{603EA58F-1325-4EB9-988B-AC7380F1B427}"/>
    <cellStyle name="Normal 5 8 2 2 4" xfId="3086" xr:uid="{723BDBD2-0F44-42AD-A30E-E0799ED106E8}"/>
    <cellStyle name="Normal 5 8 2 3" xfId="1424" xr:uid="{86B9C3F1-2E3A-4FB4-B14C-686300E124DB}"/>
    <cellStyle name="Normal 5 8 2 3 2" xfId="1425" xr:uid="{DBBE624C-0062-4571-A957-CFDE58642401}"/>
    <cellStyle name="Normal 5 8 2 3 3" xfId="3087" xr:uid="{08EEEFF6-3DB6-4D1B-BFC7-3E38E6D68115}"/>
    <cellStyle name="Normal 5 8 2 3 4" xfId="3088" xr:uid="{C54316F8-231D-4947-A059-D6913F08418E}"/>
    <cellStyle name="Normal 5 8 2 4" xfId="1426" xr:uid="{C1C9854D-3DEC-4985-A7A7-FA081627C8D4}"/>
    <cellStyle name="Normal 5 8 2 5" xfId="3089" xr:uid="{0C123622-4068-458B-807B-69DCB88C0D82}"/>
    <cellStyle name="Normal 5 8 2 6" xfId="3090" xr:uid="{7A906625-F2C1-4538-BBC9-18C7A624DE1A}"/>
    <cellStyle name="Normal 5 8 3" xfId="599" xr:uid="{203814FC-4369-4646-B771-8A090C846B31}"/>
    <cellStyle name="Normal 5 8 3 2" xfId="1427" xr:uid="{22BFC026-D15B-4E27-92D3-9278D28F3241}"/>
    <cellStyle name="Normal 5 8 3 2 2" xfId="1428" xr:uid="{E5BC123B-A47B-4526-B77C-512E1A8C6D33}"/>
    <cellStyle name="Normal 5 8 3 2 3" xfId="3091" xr:uid="{C01A2938-9FB8-4769-864F-111614149B74}"/>
    <cellStyle name="Normal 5 8 3 2 4" xfId="3092" xr:uid="{DA156E38-62A8-4B61-9AF8-84F3D5C27679}"/>
    <cellStyle name="Normal 5 8 3 3" xfId="1429" xr:uid="{6026485F-23F5-4B3D-A1FB-F0F0893E5836}"/>
    <cellStyle name="Normal 5 8 3 4" xfId="3093" xr:uid="{4967ECD6-14E8-43B4-BEAE-A5806E548A16}"/>
    <cellStyle name="Normal 5 8 3 5" xfId="3094" xr:uid="{41DCE2D7-3075-47D7-A35F-030ABB3C618A}"/>
    <cellStyle name="Normal 5 8 4" xfId="1430" xr:uid="{0563320D-4E1D-4442-8BCA-710F96AB992B}"/>
    <cellStyle name="Normal 5 8 4 2" xfId="1431" xr:uid="{4FED05FA-1376-43F6-B4DF-2C19E983BCE6}"/>
    <cellStyle name="Normal 5 8 4 3" xfId="3095" xr:uid="{A8E215C4-A6EB-4F0B-88A9-93BDE635509D}"/>
    <cellStyle name="Normal 5 8 4 4" xfId="3096" xr:uid="{72AD2E34-2B9E-4500-889C-744E2AC73532}"/>
    <cellStyle name="Normal 5 8 5" xfId="1432" xr:uid="{A19284C3-61EC-41D1-923E-6A17EC9DD237}"/>
    <cellStyle name="Normal 5 8 5 2" xfId="3097" xr:uid="{D0A7922A-2CB4-4EDF-993C-7161922B0776}"/>
    <cellStyle name="Normal 5 8 5 3" xfId="3098" xr:uid="{14EB4081-0D03-49AB-BE27-7DBA8DB85225}"/>
    <cellStyle name="Normal 5 8 5 4" xfId="3099" xr:uid="{A45F582A-4014-4C14-A953-08F25E20992B}"/>
    <cellStyle name="Normal 5 8 6" xfId="3100" xr:uid="{DF2EDAD5-B965-474A-9739-5B337E208CAB}"/>
    <cellStyle name="Normal 5 8 7" xfId="3101" xr:uid="{6B6548AF-7563-4AB5-8CE4-39C587A8A33F}"/>
    <cellStyle name="Normal 5 8 8" xfId="3102" xr:uid="{6E78A8C5-CF6E-41BE-910B-57E0C8326053}"/>
    <cellStyle name="Normal 5 9" xfId="318" xr:uid="{5949FE46-B189-4F6C-A9C5-E872011CD814}"/>
    <cellStyle name="Normal 5 9 2" xfId="600" xr:uid="{60084EC2-C3B2-4FC7-9465-10AB837B19F7}"/>
    <cellStyle name="Normal 5 9 2 2" xfId="601" xr:uid="{DC4C6DF2-AE1C-4E99-BF9B-6AFF46741AA9}"/>
    <cellStyle name="Normal 5 9 2 2 2" xfId="1433" xr:uid="{DE4A5EEB-D06D-46CD-B8D8-F4A04C68B65A}"/>
    <cellStyle name="Normal 5 9 2 2 3" xfId="3103" xr:uid="{96892BDA-F721-435E-B3BD-120705A2FA47}"/>
    <cellStyle name="Normal 5 9 2 2 4" xfId="3104" xr:uid="{17C61109-9D7F-4BB4-A0A2-AFAD574FB9ED}"/>
    <cellStyle name="Normal 5 9 2 3" xfId="1434" xr:uid="{4BB70101-A132-4ADF-94E6-9A5E214FD137}"/>
    <cellStyle name="Normal 5 9 2 4" xfId="3105" xr:uid="{E6C5B892-1723-4624-866E-0E8233D7FAAF}"/>
    <cellStyle name="Normal 5 9 2 5" xfId="3106" xr:uid="{C468BEAE-15AE-4B7F-85C7-80114DCBB8ED}"/>
    <cellStyle name="Normal 5 9 3" xfId="602" xr:uid="{32CC8EA1-E329-4F15-A449-E423A9AAD85D}"/>
    <cellStyle name="Normal 5 9 3 2" xfId="1435" xr:uid="{A9D7F4A6-E320-4F06-8696-F6C1C3397CD3}"/>
    <cellStyle name="Normal 5 9 3 3" xfId="3107" xr:uid="{05FA205D-6583-4B66-8496-0427A1842134}"/>
    <cellStyle name="Normal 5 9 3 4" xfId="3108" xr:uid="{508B8F27-5584-48A1-BEDE-C6A96A711963}"/>
    <cellStyle name="Normal 5 9 4" xfId="1436" xr:uid="{78BDD330-4BBD-4EA4-845F-4E10D5F9C0A7}"/>
    <cellStyle name="Normal 5 9 4 2" xfId="3109" xr:uid="{BC648BB1-1594-4CD9-97CA-542D85E883C9}"/>
    <cellStyle name="Normal 5 9 4 3" xfId="3110" xr:uid="{9308CC5E-E0C5-44DB-9C17-31FBFFFD3C7D}"/>
    <cellStyle name="Normal 5 9 4 4" xfId="3111" xr:uid="{42B904E1-162A-4A79-A85D-33EE3AD9C116}"/>
    <cellStyle name="Normal 5 9 5" xfId="3112" xr:uid="{7AF6A64E-FA2D-4DEF-A853-70BF82070215}"/>
    <cellStyle name="Normal 5 9 6" xfId="3113" xr:uid="{A7FBB7AB-CAE8-4226-AECE-52A362E47506}"/>
    <cellStyle name="Normal 5 9 7" xfId="3114" xr:uid="{933B182D-432A-4D4B-B6E3-C0D188CDDB0A}"/>
    <cellStyle name="Normal 6" xfId="109" xr:uid="{BC02AD94-E357-4F9F-AFD9-619DCB94C756}"/>
    <cellStyle name="Normal 6 10" xfId="319" xr:uid="{367DB6B2-10CF-4AD1-B5B9-0601DBDC5B23}"/>
    <cellStyle name="Normal 6 10 2" xfId="1437" xr:uid="{262DFDBA-2DEB-43C3-AF33-431873C462D6}"/>
    <cellStyle name="Normal 6 10 2 2" xfId="3115" xr:uid="{A11A852B-6F45-4D62-BC2C-72BB41DAAE24}"/>
    <cellStyle name="Normal 6 10 2 2 2" xfId="4588" xr:uid="{C148F140-0B81-4D24-A69C-826C4977BD7F}"/>
    <cellStyle name="Normal 6 10 2 3" xfId="3116" xr:uid="{AD5927C4-3A92-4C80-AFFA-675AFE4334EC}"/>
    <cellStyle name="Normal 6 10 2 4" xfId="3117" xr:uid="{950249B8-28E6-440E-B1F6-BCD4DE133C59}"/>
    <cellStyle name="Normal 6 10 3" xfId="3118" xr:uid="{0CC3F066-EBDF-4C21-83FE-8B41DF22930E}"/>
    <cellStyle name="Normal 6 10 4" xfId="3119" xr:uid="{DF506AB4-A463-40B7-9EF6-687ACE9A4F01}"/>
    <cellStyle name="Normal 6 10 5" xfId="3120" xr:uid="{8DB43F45-4FF9-454A-B742-A007A5EE5453}"/>
    <cellStyle name="Normal 6 11" xfId="1438" xr:uid="{532CF0BD-0B80-4BAF-9FE1-4D6961D96C26}"/>
    <cellStyle name="Normal 6 11 2" xfId="3121" xr:uid="{C2B9733B-562B-4E25-A69F-7866E96194C1}"/>
    <cellStyle name="Normal 6 11 3" xfId="3122" xr:uid="{A5517610-C63C-4C94-935C-E47A16327433}"/>
    <cellStyle name="Normal 6 11 4" xfId="3123" xr:uid="{F203BBCF-B997-4F4B-945A-C56024E55CD2}"/>
    <cellStyle name="Normal 6 12" xfId="902" xr:uid="{024F5C6F-A512-4223-BDC5-EF98B5CAB787}"/>
    <cellStyle name="Normal 6 12 2" xfId="3124" xr:uid="{48B01725-0DBB-41A2-9285-A393FD38E40C}"/>
    <cellStyle name="Normal 6 12 3" xfId="3125" xr:uid="{49C36D34-EE20-4C1C-97E1-AC220394669F}"/>
    <cellStyle name="Normal 6 12 4" xfId="3126" xr:uid="{F8A219B5-DB33-491F-93C6-2797BBD4866F}"/>
    <cellStyle name="Normal 6 13" xfId="899" xr:uid="{7C1BC59C-4225-46C5-B9A2-50BC01BD5047}"/>
    <cellStyle name="Normal 6 13 2" xfId="3128" xr:uid="{D13AEC01-C640-4179-92A2-4BF868E0FA4A}"/>
    <cellStyle name="Normal 6 13 3" xfId="4315" xr:uid="{02416A21-4635-4BEA-9864-AD19B2AA0F74}"/>
    <cellStyle name="Normal 6 13 4" xfId="3127" xr:uid="{58DA47D7-FB19-474E-B7D8-A589F55DE354}"/>
    <cellStyle name="Normal 6 13 5" xfId="5319" xr:uid="{D8ACEF4F-A94F-4FF7-AC76-EEFE14B378DE}"/>
    <cellStyle name="Normal 6 14" xfId="3129" xr:uid="{80BDFE92-ED87-4ADB-B449-A5CDB03ACFFD}"/>
    <cellStyle name="Normal 6 15" xfId="3130" xr:uid="{C0ECCF6E-980E-47C2-BACF-60B79175AC1B}"/>
    <cellStyle name="Normal 6 16" xfId="3131" xr:uid="{FF5C8E1C-5B7D-469B-B52A-A2220823C3FD}"/>
    <cellStyle name="Normal 6 2" xfId="110" xr:uid="{93CECE6B-F202-4946-8BA4-6152367BDC6C}"/>
    <cellStyle name="Normal 6 2 2" xfId="320" xr:uid="{544909E6-1565-4A94-8F7A-1AC2581AEAA7}"/>
    <cellStyle name="Normal 6 2 2 2" xfId="4671" xr:uid="{0DB3DBDC-29AC-4600-8E07-918E0B050575}"/>
    <cellStyle name="Normal 6 2 3" xfId="4560" xr:uid="{B1A3E2B8-AA8F-4FA8-BA05-BE716ADFDE0C}"/>
    <cellStyle name="Normal 6 3" xfId="111" xr:uid="{84E0F9BA-A76D-4594-8E43-091FEA8076FA}"/>
    <cellStyle name="Normal 6 3 10" xfId="3132" xr:uid="{2FF5461D-ABCD-4E56-B7FC-EA6D66680F63}"/>
    <cellStyle name="Normal 6 3 11" xfId="3133" xr:uid="{77A84050-8790-4B10-99AF-9F022E513284}"/>
    <cellStyle name="Normal 6 3 2" xfId="112" xr:uid="{E9C2FE53-8875-4DCB-B6F6-D13298164C81}"/>
    <cellStyle name="Normal 6 3 2 2" xfId="113" xr:uid="{895B9ED3-4FC3-4FEC-8C87-C3539337E0B6}"/>
    <cellStyle name="Normal 6 3 2 2 2" xfId="321" xr:uid="{D3CD3979-657C-4390-A009-B9A7D4EB71FD}"/>
    <cellStyle name="Normal 6 3 2 2 2 2" xfId="603" xr:uid="{E481AAC0-5399-47A1-B193-3A3AA843BE03}"/>
    <cellStyle name="Normal 6 3 2 2 2 2 2" xfId="604" xr:uid="{EEE91ED9-AB4A-4C98-BB7C-E908547F06CA}"/>
    <cellStyle name="Normal 6 3 2 2 2 2 2 2" xfId="1439" xr:uid="{D929C951-17E9-48EC-BC17-FA29B171CA77}"/>
    <cellStyle name="Normal 6 3 2 2 2 2 2 2 2" xfId="1440" xr:uid="{552F9ACE-B5A9-4D43-B659-AD897FCDBBC7}"/>
    <cellStyle name="Normal 6 3 2 2 2 2 2 3" xfId="1441" xr:uid="{A583DD61-2CB6-4DD1-8E50-AC457FF4E6BB}"/>
    <cellStyle name="Normal 6 3 2 2 2 2 3" xfId="1442" xr:uid="{DAF7513B-B0D6-4BBF-9282-6E9166915B97}"/>
    <cellStyle name="Normal 6 3 2 2 2 2 3 2" xfId="1443" xr:uid="{3B1D0871-3BBC-4D85-BC45-6925850B6AF0}"/>
    <cellStyle name="Normal 6 3 2 2 2 2 4" xfId="1444" xr:uid="{612756CA-D2EB-4459-A0B0-309B66FC3BC1}"/>
    <cellStyle name="Normal 6 3 2 2 2 3" xfId="605" xr:uid="{3A59F4A7-B935-4ECB-9BB7-12D55C729BB8}"/>
    <cellStyle name="Normal 6 3 2 2 2 3 2" xfId="1445" xr:uid="{DFD25C7F-8628-4831-9A04-B33A698F8067}"/>
    <cellStyle name="Normal 6 3 2 2 2 3 2 2" xfId="1446" xr:uid="{7907772A-0C22-4ABC-A692-BE0A1D3E3196}"/>
    <cellStyle name="Normal 6 3 2 2 2 3 3" xfId="1447" xr:uid="{E510C0A4-83A2-4477-B88F-7F05F0A508D0}"/>
    <cellStyle name="Normal 6 3 2 2 2 3 4" xfId="3134" xr:uid="{F4C867EF-FD9A-4E36-A443-E6DD8F244CEF}"/>
    <cellStyle name="Normal 6 3 2 2 2 4" xfId="1448" xr:uid="{B54F32F2-D2A0-4758-9B4E-563969760F30}"/>
    <cellStyle name="Normal 6 3 2 2 2 4 2" xfId="1449" xr:uid="{7A21ABC8-B693-4409-B318-5716AC80CC48}"/>
    <cellStyle name="Normal 6 3 2 2 2 5" xfId="1450" xr:uid="{67FD44E6-4D7E-427E-A323-BA90A9A0CA82}"/>
    <cellStyle name="Normal 6 3 2 2 2 6" xfId="3135" xr:uid="{0E81309A-5EAB-47D6-AA84-68D9BB4A9FCC}"/>
    <cellStyle name="Normal 6 3 2 2 3" xfId="322" xr:uid="{CD270239-8AB2-4C60-AE40-58C3284DE507}"/>
    <cellStyle name="Normal 6 3 2 2 3 2" xfId="606" xr:uid="{62390C90-6BBE-4789-8455-8FA636B8590A}"/>
    <cellStyle name="Normal 6 3 2 2 3 2 2" xfId="607" xr:uid="{D37DD85B-EEBE-4C1A-B2B6-A05958543207}"/>
    <cellStyle name="Normal 6 3 2 2 3 2 2 2" xfId="1451" xr:uid="{5F349B4E-3596-4E5F-9318-B2C825EDAE3C}"/>
    <cellStyle name="Normal 6 3 2 2 3 2 2 2 2" xfId="1452" xr:uid="{7854317F-EC38-43BD-A410-5DAD3E0E2D26}"/>
    <cellStyle name="Normal 6 3 2 2 3 2 2 3" xfId="1453" xr:uid="{08BC83CC-BD5D-4686-A768-815D99D090FD}"/>
    <cellStyle name="Normal 6 3 2 2 3 2 3" xfId="1454" xr:uid="{50EF2356-E6E8-42B5-BDFB-080EC54546E6}"/>
    <cellStyle name="Normal 6 3 2 2 3 2 3 2" xfId="1455" xr:uid="{84348C25-680F-4FBE-A3D0-04349653229A}"/>
    <cellStyle name="Normal 6 3 2 2 3 2 4" xfId="1456" xr:uid="{8CC2109A-F349-4AC9-A1C8-2555462051DF}"/>
    <cellStyle name="Normal 6 3 2 2 3 3" xfId="608" xr:uid="{91F05EE1-B57F-4A07-9660-B104666BD952}"/>
    <cellStyle name="Normal 6 3 2 2 3 3 2" xfId="1457" xr:uid="{831E55DA-AC81-44C1-8FBC-339FDF42808F}"/>
    <cellStyle name="Normal 6 3 2 2 3 3 2 2" xfId="1458" xr:uid="{A4CBDD22-EE00-4107-A0D4-CE1D3CE7E2AF}"/>
    <cellStyle name="Normal 6 3 2 2 3 3 3" xfId="1459" xr:uid="{F6011CC5-2206-44CD-A59A-2C0D94E3AB44}"/>
    <cellStyle name="Normal 6 3 2 2 3 4" xfId="1460" xr:uid="{35537BC0-6E33-40E1-AF2E-12725296EDE3}"/>
    <cellStyle name="Normal 6 3 2 2 3 4 2" xfId="1461" xr:uid="{571067DC-0881-418F-B924-5B1D5E16A6F5}"/>
    <cellStyle name="Normal 6 3 2 2 3 5" xfId="1462" xr:uid="{AF2AD75E-C52C-4C30-9733-66331F524ECF}"/>
    <cellStyle name="Normal 6 3 2 2 4" xfId="609" xr:uid="{8577995A-9B9C-48F0-A3F9-7D6C1CD4A704}"/>
    <cellStyle name="Normal 6 3 2 2 4 2" xfId="610" xr:uid="{6D32AF0B-8602-494D-901F-F3D75035F374}"/>
    <cellStyle name="Normal 6 3 2 2 4 2 2" xfId="1463" xr:uid="{48E2C3B6-41F2-452B-B08F-D189D202236F}"/>
    <cellStyle name="Normal 6 3 2 2 4 2 2 2" xfId="1464" xr:uid="{8035C6B1-6C3E-49BB-84BE-2B692973959F}"/>
    <cellStyle name="Normal 6 3 2 2 4 2 3" xfId="1465" xr:uid="{8A1C10D4-94BD-4EAD-A229-BEE60227EF14}"/>
    <cellStyle name="Normal 6 3 2 2 4 3" xfId="1466" xr:uid="{BA906FDE-2670-4F4C-972A-432D56C284BD}"/>
    <cellStyle name="Normal 6 3 2 2 4 3 2" xfId="1467" xr:uid="{CDCBB501-11A7-4A27-A261-D86A9E9F08BA}"/>
    <cellStyle name="Normal 6 3 2 2 4 4" xfId="1468" xr:uid="{E2BC404E-3362-4F5B-8CCC-617176C4A760}"/>
    <cellStyle name="Normal 6 3 2 2 5" xfId="611" xr:uid="{FF106038-9634-488B-85E2-D0BCC80CAAF8}"/>
    <cellStyle name="Normal 6 3 2 2 5 2" xfId="1469" xr:uid="{0418B66B-D5DB-41CD-9D98-00F2728CC661}"/>
    <cellStyle name="Normal 6 3 2 2 5 2 2" xfId="1470" xr:uid="{ADBE7B2C-83DD-4B42-9071-0EF57FEB2915}"/>
    <cellStyle name="Normal 6 3 2 2 5 3" xfId="1471" xr:uid="{BD16231D-E8F3-40B3-9AA3-CB01B4FEFA06}"/>
    <cellStyle name="Normal 6 3 2 2 5 4" xfId="3136" xr:uid="{5197AD80-D68D-4C22-A0F1-3A21A9B62387}"/>
    <cellStyle name="Normal 6 3 2 2 6" xfId="1472" xr:uid="{07CAEC04-A56F-4D0C-BFC9-3D4FBC1108C4}"/>
    <cellStyle name="Normal 6 3 2 2 6 2" xfId="1473" xr:uid="{8844E3A5-15F0-429B-926B-83E3B718917C}"/>
    <cellStyle name="Normal 6 3 2 2 7" xfId="1474" xr:uid="{7F941D0D-FDF8-4A28-804C-A4DBC03C5B54}"/>
    <cellStyle name="Normal 6 3 2 2 8" xfId="3137" xr:uid="{368E5718-2799-4A1D-A07D-E6A47DD73FB0}"/>
    <cellStyle name="Normal 6 3 2 3" xfId="323" xr:uid="{23FD2996-CD26-41A1-8DCC-B63F1F659C4B}"/>
    <cellStyle name="Normal 6 3 2 3 2" xfId="612" xr:uid="{4C899B23-0C96-4A08-8F9B-B57661E15EDF}"/>
    <cellStyle name="Normal 6 3 2 3 2 2" xfId="613" xr:uid="{7D1E4673-272D-4E29-B603-9A2008D0F1E6}"/>
    <cellStyle name="Normal 6 3 2 3 2 2 2" xfId="1475" xr:uid="{518F5FD8-6A72-4F94-9942-F499C90E315F}"/>
    <cellStyle name="Normal 6 3 2 3 2 2 2 2" xfId="1476" xr:uid="{B580B8D8-17BA-4A0E-8696-5667BC69AF13}"/>
    <cellStyle name="Normal 6 3 2 3 2 2 3" xfId="1477" xr:uid="{65B878F2-CF26-4A2B-92CF-59AF2280DDD9}"/>
    <cellStyle name="Normal 6 3 2 3 2 3" xfId="1478" xr:uid="{54D774C8-4AC7-4EE1-A96C-B532A633D24F}"/>
    <cellStyle name="Normal 6 3 2 3 2 3 2" xfId="1479" xr:uid="{24B32CD1-EDBA-433F-9932-A8D95D0749F6}"/>
    <cellStyle name="Normal 6 3 2 3 2 4" xfId="1480" xr:uid="{B10FEA11-D8D4-40A5-B638-59CEEFE24FA8}"/>
    <cellStyle name="Normal 6 3 2 3 3" xfId="614" xr:uid="{F1D3604D-47F7-4C9A-BCE4-A47A63ECBD5F}"/>
    <cellStyle name="Normal 6 3 2 3 3 2" xfId="1481" xr:uid="{C5C9B518-7A0B-48DB-A557-0B814AF44386}"/>
    <cellStyle name="Normal 6 3 2 3 3 2 2" xfId="1482" xr:uid="{E3874768-C42B-4177-ADDE-A7290F40791D}"/>
    <cellStyle name="Normal 6 3 2 3 3 3" xfId="1483" xr:uid="{80641CD3-593B-492E-A9BD-4552F11AE9C1}"/>
    <cellStyle name="Normal 6 3 2 3 3 4" xfId="3138" xr:uid="{B88AB851-5E38-4FA2-86D8-DD44622351E6}"/>
    <cellStyle name="Normal 6 3 2 3 4" xfId="1484" xr:uid="{6CD726E3-DD8A-4E55-9E43-32D994B9D533}"/>
    <cellStyle name="Normal 6 3 2 3 4 2" xfId="1485" xr:uid="{77E8EE11-D961-414D-B0A8-7D706CE9EE12}"/>
    <cellStyle name="Normal 6 3 2 3 5" xfId="1486" xr:uid="{F224478F-F032-4B6B-8FF5-D7963335FC9A}"/>
    <cellStyle name="Normal 6 3 2 3 6" xfId="3139" xr:uid="{83D20DBA-7CDB-4C08-9DDF-DEFDB51D9A2A}"/>
    <cellStyle name="Normal 6 3 2 4" xfId="324" xr:uid="{8643B211-1950-421F-9742-1A39819213B8}"/>
    <cellStyle name="Normal 6 3 2 4 2" xfId="615" xr:uid="{75C0039E-1AC5-4F9F-923C-C5CBF6F0959E}"/>
    <cellStyle name="Normal 6 3 2 4 2 2" xfId="616" xr:uid="{9194E8AB-9152-46FA-B8BF-BE0ED8B12139}"/>
    <cellStyle name="Normal 6 3 2 4 2 2 2" xfId="1487" xr:uid="{1B67FE8D-DE3B-41CA-8EFD-D440DDFFCFBC}"/>
    <cellStyle name="Normal 6 3 2 4 2 2 2 2" xfId="1488" xr:uid="{C191C2B0-A47F-4EE1-A1FD-F231B39ECDEF}"/>
    <cellStyle name="Normal 6 3 2 4 2 2 3" xfId="1489" xr:uid="{67E46B29-1FE0-4232-BA5C-2EEA0F0E983C}"/>
    <cellStyle name="Normal 6 3 2 4 2 3" xfId="1490" xr:uid="{24C5B07B-94AC-4986-847F-8F6395497806}"/>
    <cellStyle name="Normal 6 3 2 4 2 3 2" xfId="1491" xr:uid="{67EF4C12-3676-498F-9AD5-B635554DC2E8}"/>
    <cellStyle name="Normal 6 3 2 4 2 4" xfId="1492" xr:uid="{5F08778E-45FE-4E49-A768-979B83E26747}"/>
    <cellStyle name="Normal 6 3 2 4 3" xfId="617" xr:uid="{008D1E42-4F95-4099-B55C-11864254A295}"/>
    <cellStyle name="Normal 6 3 2 4 3 2" xfId="1493" xr:uid="{CB8BEEB3-CC30-4C6D-B2FE-0CEE1B2C7287}"/>
    <cellStyle name="Normal 6 3 2 4 3 2 2" xfId="1494" xr:uid="{3B6E5021-BBD9-40DA-99CE-BDCD4E7F42C3}"/>
    <cellStyle name="Normal 6 3 2 4 3 3" xfId="1495" xr:uid="{5585FFE0-029C-47D9-BFB8-C12D1868DEE9}"/>
    <cellStyle name="Normal 6 3 2 4 4" xfId="1496" xr:uid="{39E0E0A3-5906-4684-B89E-BA3E595F1905}"/>
    <cellStyle name="Normal 6 3 2 4 4 2" xfId="1497" xr:uid="{7E17AE1C-95FC-4508-882A-2F11E343CB94}"/>
    <cellStyle name="Normal 6 3 2 4 5" xfId="1498" xr:uid="{7ED885F8-8942-4D24-8874-0901E91F380B}"/>
    <cellStyle name="Normal 6 3 2 5" xfId="325" xr:uid="{33872E6C-2956-4C10-AFBB-7FABE2F9D097}"/>
    <cellStyle name="Normal 6 3 2 5 2" xfId="618" xr:uid="{6184A1EA-E5B3-499D-8D94-191978638458}"/>
    <cellStyle name="Normal 6 3 2 5 2 2" xfId="1499" xr:uid="{8C047A8A-16B3-48F1-BB96-9B76241B10B5}"/>
    <cellStyle name="Normal 6 3 2 5 2 2 2" xfId="1500" xr:uid="{D9F40E87-E2B6-49FD-947F-B909E3580141}"/>
    <cellStyle name="Normal 6 3 2 5 2 3" xfId="1501" xr:uid="{D4F9EEA3-A7F8-4CB5-9883-84043A15642A}"/>
    <cellStyle name="Normal 6 3 2 5 3" xfId="1502" xr:uid="{6845FD36-45A0-4F23-A7F0-3E6944F4D060}"/>
    <cellStyle name="Normal 6 3 2 5 3 2" xfId="1503" xr:uid="{6BD6CF23-E6E8-4879-9E97-1083F5D78E4F}"/>
    <cellStyle name="Normal 6 3 2 5 4" xfId="1504" xr:uid="{886C11BC-04EF-44F7-B3D0-D1BFAF1ADB90}"/>
    <cellStyle name="Normal 6 3 2 6" xfId="619" xr:uid="{7BC1D2BE-248B-4F5B-BD44-8EDCB1A8D8E3}"/>
    <cellStyle name="Normal 6 3 2 6 2" xfId="1505" xr:uid="{8EDB6F08-9840-4084-B43C-573193DF60C1}"/>
    <cellStyle name="Normal 6 3 2 6 2 2" xfId="1506" xr:uid="{3CD157AF-A2BC-4D48-A339-65704265FA4F}"/>
    <cellStyle name="Normal 6 3 2 6 3" xfId="1507" xr:uid="{4B21C818-6FC8-48E5-9772-D6B165055023}"/>
    <cellStyle name="Normal 6 3 2 6 4" xfId="3140" xr:uid="{6AB1397D-2938-4BD9-B199-CE7FE0792517}"/>
    <cellStyle name="Normal 6 3 2 7" xfId="1508" xr:uid="{42FB2228-9FFA-4BA6-85B7-C363BD337EF8}"/>
    <cellStyle name="Normal 6 3 2 7 2" xfId="1509" xr:uid="{07F6CD6D-C70A-472B-8107-FF21ACF97C4B}"/>
    <cellStyle name="Normal 6 3 2 8" xfId="1510" xr:uid="{9E20B4D8-CB0E-444B-9B17-09B78902C2F6}"/>
    <cellStyle name="Normal 6 3 2 9" xfId="3141" xr:uid="{E9AA7150-38C8-46B9-ABC2-EBD4652024F2}"/>
    <cellStyle name="Normal 6 3 3" xfId="114" xr:uid="{6C6BF3E3-3A00-426A-82A2-FB18ECCB68DE}"/>
    <cellStyle name="Normal 6 3 3 2" xfId="115" xr:uid="{2C669006-1AF7-4E70-B479-4D16FDF545DB}"/>
    <cellStyle name="Normal 6 3 3 2 2" xfId="620" xr:uid="{B4C61DB8-039A-401F-B7B2-968718B4B940}"/>
    <cellStyle name="Normal 6 3 3 2 2 2" xfId="621" xr:uid="{7530F24C-28EE-46CB-A4EF-31C9743AB13E}"/>
    <cellStyle name="Normal 6 3 3 2 2 2 2" xfId="1511" xr:uid="{9E0D185D-04BF-4271-90F6-45F37071B93D}"/>
    <cellStyle name="Normal 6 3 3 2 2 2 2 2" xfId="1512" xr:uid="{5329699F-3355-4A6C-BD60-9426975BA7DD}"/>
    <cellStyle name="Normal 6 3 3 2 2 2 3" xfId="1513" xr:uid="{D1246039-7437-4991-BC96-6898BF38E4E8}"/>
    <cellStyle name="Normal 6 3 3 2 2 3" xfId="1514" xr:uid="{67FBEDFB-EA0E-45FB-AACB-F4000A0592F2}"/>
    <cellStyle name="Normal 6 3 3 2 2 3 2" xfId="1515" xr:uid="{7F4C3670-643D-4953-B3CD-6481042DD074}"/>
    <cellStyle name="Normal 6 3 3 2 2 4" xfId="1516" xr:uid="{5A7E2630-B5BD-41CB-AF7A-127802BFDBE9}"/>
    <cellStyle name="Normal 6 3 3 2 3" xfId="622" xr:uid="{AC93A3B5-D1D7-40D1-A3FC-5E7F16DEC7D4}"/>
    <cellStyle name="Normal 6 3 3 2 3 2" xfId="1517" xr:uid="{3E99D8CE-E2BD-480E-859B-24D9C9CAB648}"/>
    <cellStyle name="Normal 6 3 3 2 3 2 2" xfId="1518" xr:uid="{1341ACC9-63E6-4DFC-91EA-93FF2BB10B65}"/>
    <cellStyle name="Normal 6 3 3 2 3 3" xfId="1519" xr:uid="{618EB9D7-BEA7-44F8-90F9-C0C574079330}"/>
    <cellStyle name="Normal 6 3 3 2 3 4" xfId="3142" xr:uid="{D5606DDE-22F8-4E98-AD21-D811E338E464}"/>
    <cellStyle name="Normal 6 3 3 2 4" xfId="1520" xr:uid="{B9ECEF47-4E58-4354-A4EF-BFCCC8190D5D}"/>
    <cellStyle name="Normal 6 3 3 2 4 2" xfId="1521" xr:uid="{B66EA309-4CBD-4238-85D4-5403AD0204ED}"/>
    <cellStyle name="Normal 6 3 3 2 5" xfId="1522" xr:uid="{5FB9C114-3A4F-4E8A-BF31-AB0206B167BD}"/>
    <cellStyle name="Normal 6 3 3 2 6" xfId="3143" xr:uid="{08F5C4E6-3153-4BA6-8B31-1A205EC4A15C}"/>
    <cellStyle name="Normal 6 3 3 3" xfId="326" xr:uid="{CDD2E00A-BB28-477A-AB2F-CE17709F4287}"/>
    <cellStyle name="Normal 6 3 3 3 2" xfId="623" xr:uid="{207F0C1B-8C75-4A09-9178-8A995D65749F}"/>
    <cellStyle name="Normal 6 3 3 3 2 2" xfId="624" xr:uid="{17876121-2ADE-401D-9D43-DBE3084D294A}"/>
    <cellStyle name="Normal 6 3 3 3 2 2 2" xfId="1523" xr:uid="{A658A0FB-FF0B-4B90-A26F-6CA63F60D546}"/>
    <cellStyle name="Normal 6 3 3 3 2 2 2 2" xfId="1524" xr:uid="{C1100E30-DB73-471F-AF4D-1DDF23CE3A09}"/>
    <cellStyle name="Normal 6 3 3 3 2 2 3" xfId="1525" xr:uid="{30215FB5-7E13-4305-8F53-16B6D2DA6955}"/>
    <cellStyle name="Normal 6 3 3 3 2 3" xfId="1526" xr:uid="{93D7AEEB-92EF-4C45-92C7-4EEE29B984F4}"/>
    <cellStyle name="Normal 6 3 3 3 2 3 2" xfId="1527" xr:uid="{F4A4896E-DFEF-4957-93CE-D36520E2A721}"/>
    <cellStyle name="Normal 6 3 3 3 2 4" xfId="1528" xr:uid="{0DB73E9B-5A54-4C89-AB55-D5EF02DE1471}"/>
    <cellStyle name="Normal 6 3 3 3 3" xfId="625" xr:uid="{7F5FF58C-E2A6-450A-9C1B-23580D4C3F42}"/>
    <cellStyle name="Normal 6 3 3 3 3 2" xfId="1529" xr:uid="{1E1F6105-7D02-4C36-899C-9B953A090909}"/>
    <cellStyle name="Normal 6 3 3 3 3 2 2" xfId="1530" xr:uid="{4F167270-2541-4D8A-8F83-38A6F5F32088}"/>
    <cellStyle name="Normal 6 3 3 3 3 3" xfId="1531" xr:uid="{4CC49226-F3F5-43DE-879A-25C18E9F6333}"/>
    <cellStyle name="Normal 6 3 3 3 4" xfId="1532" xr:uid="{518F3C0F-B3BC-41C9-B115-E83B2E9915D5}"/>
    <cellStyle name="Normal 6 3 3 3 4 2" xfId="1533" xr:uid="{F1FBB92E-752F-4CA0-B1D8-D2C5F64098FF}"/>
    <cellStyle name="Normal 6 3 3 3 5" xfId="1534" xr:uid="{B61DEF4D-1BB6-4445-889F-25F090DF978E}"/>
    <cellStyle name="Normal 6 3 3 4" xfId="327" xr:uid="{6EA14F43-8DD8-4E31-B2BD-F2211A4A2F83}"/>
    <cellStyle name="Normal 6 3 3 4 2" xfId="626" xr:uid="{BC0A02D8-45CB-4D05-9F66-88FBC80399EC}"/>
    <cellStyle name="Normal 6 3 3 4 2 2" xfId="1535" xr:uid="{CE770B15-ED2F-43BD-ACF6-CEFDFD2D5696}"/>
    <cellStyle name="Normal 6 3 3 4 2 2 2" xfId="1536" xr:uid="{BF67A4BB-E027-480F-8919-A429F943AD2E}"/>
    <cellStyle name="Normal 6 3 3 4 2 3" xfId="1537" xr:uid="{2DFFF5AE-9B5D-4BE7-9D8F-27AB4C352E4A}"/>
    <cellStyle name="Normal 6 3 3 4 3" xfId="1538" xr:uid="{2187C1F3-A577-4D53-9165-ED260B11FE29}"/>
    <cellStyle name="Normal 6 3 3 4 3 2" xfId="1539" xr:uid="{5FBC0E43-A6BC-4CE2-A02F-AA384F3D777C}"/>
    <cellStyle name="Normal 6 3 3 4 4" xfId="1540" xr:uid="{1526BCAE-9207-4879-A2CF-634896DF2419}"/>
    <cellStyle name="Normal 6 3 3 5" xfId="627" xr:uid="{E8DA0469-D9EC-43CC-B284-B6D6EE03303C}"/>
    <cellStyle name="Normal 6 3 3 5 2" xfId="1541" xr:uid="{67194315-A597-4543-A207-49C58435DD08}"/>
    <cellStyle name="Normal 6 3 3 5 2 2" xfId="1542" xr:uid="{CF5553D3-A71C-4776-A05E-31ED48204177}"/>
    <cellStyle name="Normal 6 3 3 5 3" xfId="1543" xr:uid="{A1936621-257D-4C95-8A37-F693BBACD5EB}"/>
    <cellStyle name="Normal 6 3 3 5 4" xfId="3144" xr:uid="{47C48D03-F6DC-4941-A742-8A94AEF539F4}"/>
    <cellStyle name="Normal 6 3 3 6" xfId="1544" xr:uid="{02ADF599-183C-4022-BBEA-85CDCDFEBDB9}"/>
    <cellStyle name="Normal 6 3 3 6 2" xfId="1545" xr:uid="{3F3BD266-53CC-44E3-8921-7221AC161F0B}"/>
    <cellStyle name="Normal 6 3 3 7" xfId="1546" xr:uid="{A89D1763-D5FA-47E6-B772-B268452B0142}"/>
    <cellStyle name="Normal 6 3 3 8" xfId="3145" xr:uid="{B2C1D87C-110C-4FA9-AB62-9C02AA49F1D9}"/>
    <cellStyle name="Normal 6 3 4" xfId="116" xr:uid="{58CD0A3E-D5E2-416D-AFB6-28BE0D520340}"/>
    <cellStyle name="Normal 6 3 4 2" xfId="447" xr:uid="{52092C08-7844-4C92-BC51-60A9F123C84D}"/>
    <cellStyle name="Normal 6 3 4 2 2" xfId="628" xr:uid="{61C08A17-3404-4733-8CB2-672064EA3DDB}"/>
    <cellStyle name="Normal 6 3 4 2 2 2" xfId="1547" xr:uid="{78EBB0DE-EF82-4C8B-AA10-912D63E1DD58}"/>
    <cellStyle name="Normal 6 3 4 2 2 2 2" xfId="1548" xr:uid="{59BC2E91-7FBE-4B55-A6F9-52BACFB4A482}"/>
    <cellStyle name="Normal 6 3 4 2 2 3" xfId="1549" xr:uid="{95DFE38E-BC35-4B35-B789-7B1225AF10F7}"/>
    <cellStyle name="Normal 6 3 4 2 2 4" xfId="3146" xr:uid="{0C369B99-07CB-4005-92B1-3B0F4B5ABFA9}"/>
    <cellStyle name="Normal 6 3 4 2 3" xfId="1550" xr:uid="{0F92BE69-65A8-4FF1-A8E1-07057245E89B}"/>
    <cellStyle name="Normal 6 3 4 2 3 2" xfId="1551" xr:uid="{7A191056-3B5B-42BB-BCE0-C52D7D983B7F}"/>
    <cellStyle name="Normal 6 3 4 2 4" xfId="1552" xr:uid="{C21D9D74-95BC-42EF-87D6-CC503D262807}"/>
    <cellStyle name="Normal 6 3 4 2 5" xfId="3147" xr:uid="{129EE1C4-31E7-4236-935B-223997F6E481}"/>
    <cellStyle name="Normal 6 3 4 3" xfId="629" xr:uid="{292C531A-A9DD-4472-ADDD-6A0F962F29AC}"/>
    <cellStyle name="Normal 6 3 4 3 2" xfId="1553" xr:uid="{87C63971-519F-4EEB-9E20-DA6A71DE6528}"/>
    <cellStyle name="Normal 6 3 4 3 2 2" xfId="1554" xr:uid="{C70D0F6F-7F3D-471B-BEDE-033C71A770A1}"/>
    <cellStyle name="Normal 6 3 4 3 3" xfId="1555" xr:uid="{41E56A29-C825-493B-A078-3E62DB691D36}"/>
    <cellStyle name="Normal 6 3 4 3 4" xfId="3148" xr:uid="{345E1AD2-22F3-42AC-962D-512D63C14AB2}"/>
    <cellStyle name="Normal 6 3 4 4" xfId="1556" xr:uid="{E644BC88-DE65-408E-96A6-2A12321D83A1}"/>
    <cellStyle name="Normal 6 3 4 4 2" xfId="1557" xr:uid="{8E18952C-DDA9-44DE-9CEE-3D6871A6A896}"/>
    <cellStyle name="Normal 6 3 4 4 3" xfId="3149" xr:uid="{A6E4A3AF-DBC9-42FE-8DF7-DBE9EA48DD32}"/>
    <cellStyle name="Normal 6 3 4 4 4" xfId="3150" xr:uid="{87B1B39C-B337-4F63-BAD8-F3492E9C7369}"/>
    <cellStyle name="Normal 6 3 4 5" xfId="1558" xr:uid="{83D5E97B-4E51-42AA-8D29-4FB95FEC63DB}"/>
    <cellStyle name="Normal 6 3 4 6" xfId="3151" xr:uid="{7CA8C69E-1D88-4B0B-966A-68B25C4D3988}"/>
    <cellStyle name="Normal 6 3 4 7" xfId="3152" xr:uid="{0027EA5B-B5FD-4082-9199-593C5961DA3B}"/>
    <cellStyle name="Normal 6 3 5" xfId="328" xr:uid="{A2A6F12A-5982-48D4-9F37-2FB86036DDDA}"/>
    <cellStyle name="Normal 6 3 5 2" xfId="630" xr:uid="{95EA0926-5387-4905-8945-9A788BD7DC56}"/>
    <cellStyle name="Normal 6 3 5 2 2" xfId="631" xr:uid="{00FCE315-9FD4-4BEB-81E9-D05F88958485}"/>
    <cellStyle name="Normal 6 3 5 2 2 2" xfId="1559" xr:uid="{4CEE9225-84D7-4195-B99D-F88C777E0D76}"/>
    <cellStyle name="Normal 6 3 5 2 2 2 2" xfId="1560" xr:uid="{8B643814-A766-4687-9AFD-BA15A65DCAED}"/>
    <cellStyle name="Normal 6 3 5 2 2 3" xfId="1561" xr:uid="{19CD7007-584C-4148-802C-B5D26D60F71E}"/>
    <cellStyle name="Normal 6 3 5 2 3" xfId="1562" xr:uid="{C4E91D71-0DAF-487D-9453-FEF26F99BDFA}"/>
    <cellStyle name="Normal 6 3 5 2 3 2" xfId="1563" xr:uid="{5069EA5C-3036-4459-A598-4D92A74D4DB1}"/>
    <cellStyle name="Normal 6 3 5 2 4" xfId="1564" xr:uid="{4DDE89CF-4490-40E4-BFAF-330732454533}"/>
    <cellStyle name="Normal 6 3 5 3" xfId="632" xr:uid="{B5E4EB3E-F42D-4CBC-AB0D-29EDBC5C6FB0}"/>
    <cellStyle name="Normal 6 3 5 3 2" xfId="1565" xr:uid="{36AB6163-5392-447E-A5CD-F2E9232BB592}"/>
    <cellStyle name="Normal 6 3 5 3 2 2" xfId="1566" xr:uid="{FD2D459F-3168-44D9-970C-C6B8B9169B59}"/>
    <cellStyle name="Normal 6 3 5 3 3" xfId="1567" xr:uid="{136011B6-4385-4E41-8F04-35E8EE2D8648}"/>
    <cellStyle name="Normal 6 3 5 3 4" xfId="3153" xr:uid="{0A03E39B-B12B-4A11-B51D-D44E12551B1C}"/>
    <cellStyle name="Normal 6 3 5 4" xfId="1568" xr:uid="{77C3B44D-C747-409A-A265-8A16CABDDB7D}"/>
    <cellStyle name="Normal 6 3 5 4 2" xfId="1569" xr:uid="{03E88623-8CC3-4342-883D-E24EC5ADA900}"/>
    <cellStyle name="Normal 6 3 5 5" xfId="1570" xr:uid="{5FB7A789-7650-4E27-8443-E4CA251C27B0}"/>
    <cellStyle name="Normal 6 3 5 6" xfId="3154" xr:uid="{0B26C213-6F70-482B-B625-CF04856EB878}"/>
    <cellStyle name="Normal 6 3 5 7" xfId="5344" xr:uid="{FA3A41D9-AFF1-4DB3-B08E-D51206E462C1}"/>
    <cellStyle name="Normal 6 3 6" xfId="329" xr:uid="{FFDC5DB4-FC06-4C04-B29F-D9F82AB29218}"/>
    <cellStyle name="Normal 6 3 6 2" xfId="633" xr:uid="{A5369FB8-4E13-4B3F-B9E0-20A48AD10686}"/>
    <cellStyle name="Normal 6 3 6 2 2" xfId="1571" xr:uid="{B94E9304-D08A-4CD6-9A24-9FCE41FBF6FA}"/>
    <cellStyle name="Normal 6 3 6 2 2 2" xfId="1572" xr:uid="{F0ACEFAA-3080-43F0-B25B-EE10B3BAA0E2}"/>
    <cellStyle name="Normal 6 3 6 2 3" xfId="1573" xr:uid="{AACF2EBF-B687-49BD-B41A-B885CE0EA74A}"/>
    <cellStyle name="Normal 6 3 6 2 4" xfId="3155" xr:uid="{6A51F00A-559E-48B2-AE86-3DA42EFECA75}"/>
    <cellStyle name="Normal 6 3 6 3" xfId="1574" xr:uid="{C2910718-7526-4ADD-AE9B-72E3B639EA67}"/>
    <cellStyle name="Normal 6 3 6 3 2" xfId="1575" xr:uid="{0403CFC2-790E-4907-8658-9014CF955ED5}"/>
    <cellStyle name="Normal 6 3 6 4" xfId="1576" xr:uid="{04BB4057-F058-4AAA-B9E9-54F9A7194AC9}"/>
    <cellStyle name="Normal 6 3 6 5" xfId="3156" xr:uid="{6C823198-447A-4AED-8F21-6A021490CA7C}"/>
    <cellStyle name="Normal 6 3 7" xfId="634" xr:uid="{67D803DB-9C20-4066-A70F-03D885B73978}"/>
    <cellStyle name="Normal 6 3 7 2" xfId="1577" xr:uid="{3F3A2C24-56AC-447E-B83A-99B16E563962}"/>
    <cellStyle name="Normal 6 3 7 2 2" xfId="1578" xr:uid="{65B76F57-ED0E-4939-A981-57666802B0F3}"/>
    <cellStyle name="Normal 6 3 7 3" xfId="1579" xr:uid="{AC88EC85-8898-43F6-8A46-8E9FB39FC36F}"/>
    <cellStyle name="Normal 6 3 7 4" xfId="3157" xr:uid="{6251AD86-2354-4550-8F03-6A4B27D25263}"/>
    <cellStyle name="Normal 6 3 8" xfId="1580" xr:uid="{DD67CA88-F076-495B-AD2C-97F0A59E229B}"/>
    <cellStyle name="Normal 6 3 8 2" xfId="1581" xr:uid="{DBF1F8CE-E93C-43CA-8BA7-5718E01FF91E}"/>
    <cellStyle name="Normal 6 3 8 3" xfId="3158" xr:uid="{60959898-A0D8-4ACB-8F00-0A599D5C5BF8}"/>
    <cellStyle name="Normal 6 3 8 4" xfId="3159" xr:uid="{DD69AB75-02D7-433A-9A19-DAAB034DBAFD}"/>
    <cellStyle name="Normal 6 3 9" xfId="1582" xr:uid="{7FEF2973-1BAF-4574-8332-9C35A97F5C26}"/>
    <cellStyle name="Normal 6 3 9 2" xfId="4718" xr:uid="{848361BC-0EE8-4804-BE57-9EB0A96D52D7}"/>
    <cellStyle name="Normal 6 4" xfId="117" xr:uid="{50898EA3-CF85-4607-A862-37E749F1C88C}"/>
    <cellStyle name="Normal 6 4 10" xfId="3160" xr:uid="{53AD2005-8F59-4E17-8954-09FD8234FBCF}"/>
    <cellStyle name="Normal 6 4 11" xfId="3161" xr:uid="{E6C75D2B-5B66-4F2E-9593-ADB5142F153F}"/>
    <cellStyle name="Normal 6 4 2" xfId="118" xr:uid="{57E8606F-05C6-487E-85B4-1B80E630F807}"/>
    <cellStyle name="Normal 6 4 2 2" xfId="119" xr:uid="{FAFBE349-7611-462B-98FC-C61D2CF181F0}"/>
    <cellStyle name="Normal 6 4 2 2 2" xfId="330" xr:uid="{02A42CF4-A2B6-45BB-ABF6-40F423F5328D}"/>
    <cellStyle name="Normal 6 4 2 2 2 2" xfId="635" xr:uid="{545E58FF-A0CE-42B8-BB91-4EB4C1192D79}"/>
    <cellStyle name="Normal 6 4 2 2 2 2 2" xfId="1583" xr:uid="{0C2982AE-FAF8-43F5-8735-6C10524EA8CF}"/>
    <cellStyle name="Normal 6 4 2 2 2 2 2 2" xfId="1584" xr:uid="{58BA869B-3211-46D8-B01C-923D6719F65A}"/>
    <cellStyle name="Normal 6 4 2 2 2 2 3" xfId="1585" xr:uid="{512084D8-FBEE-414F-97C5-992DF827D539}"/>
    <cellStyle name="Normal 6 4 2 2 2 2 4" xfId="3162" xr:uid="{3A3EA01B-5B25-4B77-9A74-0FDA909C432B}"/>
    <cellStyle name="Normal 6 4 2 2 2 3" xfId="1586" xr:uid="{77A77447-C600-45BC-9DE5-EE5475C4D66C}"/>
    <cellStyle name="Normal 6 4 2 2 2 3 2" xfId="1587" xr:uid="{40F5F034-6EB0-4518-BCBF-F9C05EA98F17}"/>
    <cellStyle name="Normal 6 4 2 2 2 3 3" xfId="3163" xr:uid="{1ABA01E4-56DA-424D-B9E4-A55E8E7ED471}"/>
    <cellStyle name="Normal 6 4 2 2 2 3 4" xfId="3164" xr:uid="{8A89FAE3-CC3F-46BC-87B0-89656DED0C07}"/>
    <cellStyle name="Normal 6 4 2 2 2 4" xfId="1588" xr:uid="{647F94BE-DD92-4676-87EF-CE372C718CC0}"/>
    <cellStyle name="Normal 6 4 2 2 2 5" xfId="3165" xr:uid="{9D5AE540-6122-49F7-9F73-37ADAB500274}"/>
    <cellStyle name="Normal 6 4 2 2 2 6" xfId="3166" xr:uid="{DF7198AB-7685-4749-A5E4-B93F3994977F}"/>
    <cellStyle name="Normal 6 4 2 2 3" xfId="636" xr:uid="{2E7E39BC-C268-43A7-A56E-EC18C71320D6}"/>
    <cellStyle name="Normal 6 4 2 2 3 2" xfId="1589" xr:uid="{B4A3D4AB-E699-44C0-A9DD-3833935BEDD0}"/>
    <cellStyle name="Normal 6 4 2 2 3 2 2" xfId="1590" xr:uid="{B71D460B-32F1-4CBF-B306-DEE33ECAB2BE}"/>
    <cellStyle name="Normal 6 4 2 2 3 2 3" xfId="3167" xr:uid="{E1B64585-2E83-46E0-9B35-A4848DF0D77D}"/>
    <cellStyle name="Normal 6 4 2 2 3 2 4" xfId="3168" xr:uid="{78408E1E-43FB-4027-8B95-7C74324C731B}"/>
    <cellStyle name="Normal 6 4 2 2 3 3" xfId="1591" xr:uid="{707F4EC4-E4EA-4F40-A179-FCFDF31BAD80}"/>
    <cellStyle name="Normal 6 4 2 2 3 4" xfId="3169" xr:uid="{EF1674BD-DFCA-48A6-AF21-3CEE071FC6BF}"/>
    <cellStyle name="Normal 6 4 2 2 3 5" xfId="3170" xr:uid="{B8774473-7882-4AEE-9B3A-A4570C410AA8}"/>
    <cellStyle name="Normal 6 4 2 2 4" xfId="1592" xr:uid="{064E0D19-3024-4BBC-A36F-6FD279ABF7DC}"/>
    <cellStyle name="Normal 6 4 2 2 4 2" xfId="1593" xr:uid="{BA12E1E5-DF11-44F3-925D-172E4A285320}"/>
    <cellStyle name="Normal 6 4 2 2 4 3" xfId="3171" xr:uid="{4303F1A5-3800-4FC3-B353-E8E3481F348C}"/>
    <cellStyle name="Normal 6 4 2 2 4 4" xfId="3172" xr:uid="{60D92C2A-F2F9-4BAC-9FA7-7F25284258D5}"/>
    <cellStyle name="Normal 6 4 2 2 5" xfId="1594" xr:uid="{2D935FC0-2B4B-4D02-8227-71EA66A8D16A}"/>
    <cellStyle name="Normal 6 4 2 2 5 2" xfId="3173" xr:uid="{D47DD51F-501F-432C-B2EF-5C29FC8E3EA0}"/>
    <cellStyle name="Normal 6 4 2 2 5 3" xfId="3174" xr:uid="{6CA1A92D-3CAE-4605-9E2B-B9E65904144E}"/>
    <cellStyle name="Normal 6 4 2 2 5 4" xfId="3175" xr:uid="{FB3BC56B-949F-4B0B-B186-538C3349F607}"/>
    <cellStyle name="Normal 6 4 2 2 6" xfId="3176" xr:uid="{C6292296-185E-465B-A25C-D0F4DCACBE01}"/>
    <cellStyle name="Normal 6 4 2 2 7" xfId="3177" xr:uid="{8E33930B-795C-41AA-9386-0B78DB042ED2}"/>
    <cellStyle name="Normal 6 4 2 2 8" xfId="3178" xr:uid="{4E4D99F5-53F1-41E1-9A29-B3C31D3503C7}"/>
    <cellStyle name="Normal 6 4 2 3" xfId="331" xr:uid="{99A112E1-8265-4C70-9989-B21C17B234A4}"/>
    <cellStyle name="Normal 6 4 2 3 2" xfId="637" xr:uid="{0535B060-AF87-4920-AAE5-B38D5AB0942A}"/>
    <cellStyle name="Normal 6 4 2 3 2 2" xfId="638" xr:uid="{D845D1B9-26A0-47F0-9963-8ED31260B05E}"/>
    <cellStyle name="Normal 6 4 2 3 2 2 2" xfId="1595" xr:uid="{EF298F04-ADBE-4FE4-A3C0-9C7E4FC05F4B}"/>
    <cellStyle name="Normal 6 4 2 3 2 2 2 2" xfId="1596" xr:uid="{040FF8EB-9B5E-4402-8861-56C316D48663}"/>
    <cellStyle name="Normal 6 4 2 3 2 2 3" xfId="1597" xr:uid="{5BFA779E-2894-4629-BBF8-F00D2EC1B7E6}"/>
    <cellStyle name="Normal 6 4 2 3 2 3" xfId="1598" xr:uid="{D6822009-CA63-4F02-9473-9FB3F3EC97F6}"/>
    <cellStyle name="Normal 6 4 2 3 2 3 2" xfId="1599" xr:uid="{4B46DEA1-0182-4BC5-87F2-C9F2F51D8409}"/>
    <cellStyle name="Normal 6 4 2 3 2 4" xfId="1600" xr:uid="{7ACD96B3-4AED-41B7-810D-E8E8E56CA726}"/>
    <cellStyle name="Normal 6 4 2 3 3" xfId="639" xr:uid="{FAC30C7B-4C06-4643-A930-DE38882229A2}"/>
    <cellStyle name="Normal 6 4 2 3 3 2" xfId="1601" xr:uid="{F6057FDA-548D-4E38-9869-CC2CC460B12A}"/>
    <cellStyle name="Normal 6 4 2 3 3 2 2" xfId="1602" xr:uid="{5E8F6851-6C07-4CAE-B751-EC090A46D3FE}"/>
    <cellStyle name="Normal 6 4 2 3 3 3" xfId="1603" xr:uid="{653FA246-5313-449E-9E86-CD2652B5E54C}"/>
    <cellStyle name="Normal 6 4 2 3 3 4" xfId="3179" xr:uid="{0552AE01-66F9-42EF-8891-0F06C35DDEA8}"/>
    <cellStyle name="Normal 6 4 2 3 4" xfId="1604" xr:uid="{6E4B37CE-464E-46DB-B255-F96CA6B759A4}"/>
    <cellStyle name="Normal 6 4 2 3 4 2" xfId="1605" xr:uid="{36762D3C-4D48-4F46-A879-149FA1B01044}"/>
    <cellStyle name="Normal 6 4 2 3 5" xfId="1606" xr:uid="{A29949D8-C425-42FC-9EA2-D42C40BB3E97}"/>
    <cellStyle name="Normal 6 4 2 3 6" xfId="3180" xr:uid="{0C003C05-D02F-4A1F-861D-B58F2C57E95F}"/>
    <cellStyle name="Normal 6 4 2 4" xfId="332" xr:uid="{9D7FE4BD-3F15-42E8-82D4-6F6E483026A1}"/>
    <cellStyle name="Normal 6 4 2 4 2" xfId="640" xr:uid="{B065D791-F3C8-4426-A7C7-5702B8989C6D}"/>
    <cellStyle name="Normal 6 4 2 4 2 2" xfId="1607" xr:uid="{35A50B3E-F73F-492F-989F-8D9EA056BDD1}"/>
    <cellStyle name="Normal 6 4 2 4 2 2 2" xfId="1608" xr:uid="{851E7062-BF3B-492C-8268-3C4C4029E27D}"/>
    <cellStyle name="Normal 6 4 2 4 2 3" xfId="1609" xr:uid="{DC8FA3A8-C66B-4C68-8E57-D6CBB3C17E7A}"/>
    <cellStyle name="Normal 6 4 2 4 2 4" xfId="3181" xr:uid="{B7FFC16C-25CB-4A4D-9D78-B2763BD4F83F}"/>
    <cellStyle name="Normal 6 4 2 4 3" xfId="1610" xr:uid="{9C904101-0702-4369-BFCB-76097E469B26}"/>
    <cellStyle name="Normal 6 4 2 4 3 2" xfId="1611" xr:uid="{7DC05FB1-576B-43AF-BE88-F7BD08CA1417}"/>
    <cellStyle name="Normal 6 4 2 4 4" xfId="1612" xr:uid="{E0E59FE0-198A-467A-B20A-4DC2AB8C7258}"/>
    <cellStyle name="Normal 6 4 2 4 5" xfId="3182" xr:uid="{485DA580-ADB7-461F-8A67-9F404D9020F7}"/>
    <cellStyle name="Normal 6 4 2 5" xfId="333" xr:uid="{DFE0181B-84F7-4A71-8503-88F86FA1FBDA}"/>
    <cellStyle name="Normal 6 4 2 5 2" xfId="1613" xr:uid="{64C98F01-4A79-47A1-978F-428B97620631}"/>
    <cellStyle name="Normal 6 4 2 5 2 2" xfId="1614" xr:uid="{BF1569D4-BB41-43D6-9B99-5F8540F66490}"/>
    <cellStyle name="Normal 6 4 2 5 3" xfId="1615" xr:uid="{DEDDD269-4317-482D-8E87-C24DB11DAE93}"/>
    <cellStyle name="Normal 6 4 2 5 4" xfId="3183" xr:uid="{54620133-7FDF-42B4-B64C-9CD5189D9431}"/>
    <cellStyle name="Normal 6 4 2 6" xfId="1616" xr:uid="{3C696F7A-0B65-4EB9-8F50-3C901A16111D}"/>
    <cellStyle name="Normal 6 4 2 6 2" xfId="1617" xr:uid="{5377FA3A-CF4D-4C90-AECB-D495D5FF8F8D}"/>
    <cellStyle name="Normal 6 4 2 6 3" xfId="3184" xr:uid="{DA4C649E-BCA7-4772-89AB-FD26EE92857B}"/>
    <cellStyle name="Normal 6 4 2 6 4" xfId="3185" xr:uid="{CBD97693-D83A-4802-BF8C-70F0CD36BC8E}"/>
    <cellStyle name="Normal 6 4 2 7" xfId="1618" xr:uid="{42C71F05-1B15-48E4-8FF0-83E90ACB6E05}"/>
    <cellStyle name="Normal 6 4 2 8" xfId="3186" xr:uid="{EB50E559-15B8-40E1-B37D-636DA151E48C}"/>
    <cellStyle name="Normal 6 4 2 9" xfId="3187" xr:uid="{AB150860-C648-42A9-B525-5445233A0221}"/>
    <cellStyle name="Normal 6 4 3" xfId="120" xr:uid="{D935D055-D08A-4AD6-A70E-ADA05E440EA4}"/>
    <cellStyle name="Normal 6 4 3 2" xfId="121" xr:uid="{513BF3F1-2B0F-4C47-9F09-01DE1B2E8383}"/>
    <cellStyle name="Normal 6 4 3 2 2" xfId="641" xr:uid="{73DC5E32-221C-4AFA-A657-260DFDD8308B}"/>
    <cellStyle name="Normal 6 4 3 2 2 2" xfId="1619" xr:uid="{29FF30C1-F6B2-40B4-8353-D7124A9E9046}"/>
    <cellStyle name="Normal 6 4 3 2 2 2 2" xfId="1620" xr:uid="{432485DA-5F49-4A10-9C18-24555E470F81}"/>
    <cellStyle name="Normal 6 4 3 2 2 2 2 2" xfId="4476" xr:uid="{86374B96-6ADD-4DBF-8E88-EB0A2F206856}"/>
    <cellStyle name="Normal 6 4 3 2 2 2 3" xfId="4477" xr:uid="{EF67B44B-9EF2-4C76-AA10-B9B0C8368A55}"/>
    <cellStyle name="Normal 6 4 3 2 2 3" xfId="1621" xr:uid="{02C65062-08A5-405D-8907-634E3DA55638}"/>
    <cellStyle name="Normal 6 4 3 2 2 3 2" xfId="4478" xr:uid="{DE67AD14-6D4C-4C28-8EB7-33DFF70E57B4}"/>
    <cellStyle name="Normal 6 4 3 2 2 4" xfId="3188" xr:uid="{28DB0A4F-8D44-4E2A-93BF-96D3BF640261}"/>
    <cellStyle name="Normal 6 4 3 2 3" xfId="1622" xr:uid="{D002B5B6-6BB7-4697-B94A-875B4EF54250}"/>
    <cellStyle name="Normal 6 4 3 2 3 2" xfId="1623" xr:uid="{91F690D5-B581-41E0-BE92-0135203F2BC4}"/>
    <cellStyle name="Normal 6 4 3 2 3 2 2" xfId="4479" xr:uid="{3093C62F-6A8C-4343-98CE-D5BB0A782822}"/>
    <cellStyle name="Normal 6 4 3 2 3 3" xfId="3189" xr:uid="{7DD0907E-AC95-418C-8D27-99FB8EEDB4E8}"/>
    <cellStyle name="Normal 6 4 3 2 3 4" xfId="3190" xr:uid="{BCC1F51D-5440-436C-83CE-1FAFD042EB9D}"/>
    <cellStyle name="Normal 6 4 3 2 4" xfId="1624" xr:uid="{30485116-3519-465C-997C-5FA5634EE282}"/>
    <cellStyle name="Normal 6 4 3 2 4 2" xfId="4480" xr:uid="{DDBF945B-30DD-4AD5-A0D2-EB51D899597E}"/>
    <cellStyle name="Normal 6 4 3 2 5" xfId="3191" xr:uid="{CF18D8D9-464E-4D9F-90DA-5F79C3080B6D}"/>
    <cellStyle name="Normal 6 4 3 2 6" xfId="3192" xr:uid="{2E5D2295-A69F-4ED9-B062-356DA1F0E474}"/>
    <cellStyle name="Normal 6 4 3 3" xfId="334" xr:uid="{D2B5B7F2-B996-4BB6-BF0C-86AAA7535ADF}"/>
    <cellStyle name="Normal 6 4 3 3 2" xfId="1625" xr:uid="{910FB278-C31E-425E-BEA7-2EB26B9FF3C6}"/>
    <cellStyle name="Normal 6 4 3 3 2 2" xfId="1626" xr:uid="{45901A88-9A7C-4E23-8149-A9FA3CA9CFEF}"/>
    <cellStyle name="Normal 6 4 3 3 2 2 2" xfId="4481" xr:uid="{1D1BB577-7697-44E0-A579-A265C7E49FC7}"/>
    <cellStyle name="Normal 6 4 3 3 2 3" xfId="3193" xr:uid="{2172A6EF-932D-42E0-859D-7EC2A2DA1612}"/>
    <cellStyle name="Normal 6 4 3 3 2 4" xfId="3194" xr:uid="{826FCFA7-40FA-400A-AE02-710140F1AE59}"/>
    <cellStyle name="Normal 6 4 3 3 3" xfId="1627" xr:uid="{882FFAE7-674C-4097-9B94-D997D3C691CB}"/>
    <cellStyle name="Normal 6 4 3 3 3 2" xfId="4482" xr:uid="{E0D74C67-B8DA-4AA8-A299-8AE195081A9C}"/>
    <cellStyle name="Normal 6 4 3 3 4" xfId="3195" xr:uid="{073227A1-C63F-41A3-9A89-1DBD7B8B59F9}"/>
    <cellStyle name="Normal 6 4 3 3 5" xfId="3196" xr:uid="{77E26992-4166-451C-AD5E-C61E6DBCEA06}"/>
    <cellStyle name="Normal 6 4 3 4" xfId="1628" xr:uid="{8834CFF1-7484-4770-898B-566644B5C66A}"/>
    <cellStyle name="Normal 6 4 3 4 2" xfId="1629" xr:uid="{26F2DEA8-999D-4D58-B8C2-C78F820546C0}"/>
    <cellStyle name="Normal 6 4 3 4 2 2" xfId="4483" xr:uid="{B059717E-DD55-4288-9685-C38DBDF021AD}"/>
    <cellStyle name="Normal 6 4 3 4 3" xfId="3197" xr:uid="{C44EED19-3FD4-4D09-9AAA-CA34832CE181}"/>
    <cellStyle name="Normal 6 4 3 4 4" xfId="3198" xr:uid="{30AC3539-27C4-4BB3-BB2B-66D503F2369C}"/>
    <cellStyle name="Normal 6 4 3 5" xfId="1630" xr:uid="{1FF2186F-BEDB-4D67-A3FF-768207C25D7E}"/>
    <cellStyle name="Normal 6 4 3 5 2" xfId="3199" xr:uid="{D5F91261-1311-49DC-B35B-5BADA19B2440}"/>
    <cellStyle name="Normal 6 4 3 5 3" xfId="3200" xr:uid="{685ED5D5-3BA3-407B-ABDD-0070AD3A11F9}"/>
    <cellStyle name="Normal 6 4 3 5 4" xfId="3201" xr:uid="{C302FB35-7309-40B7-A398-8B33082BE178}"/>
    <cellStyle name="Normal 6 4 3 6" xfId="3202" xr:uid="{0E8D6622-B9C9-4D0A-9BDD-45C53858A124}"/>
    <cellStyle name="Normal 6 4 3 7" xfId="3203" xr:uid="{DE87C88D-E9B3-4789-8A3B-4423FA7D9BD0}"/>
    <cellStyle name="Normal 6 4 3 8" xfId="3204" xr:uid="{BEA7B535-49D4-4542-B46D-FD0E63B3E9C3}"/>
    <cellStyle name="Normal 6 4 4" xfId="122" xr:uid="{CCD203E5-ACDC-463B-8BC0-D0EA6AB72080}"/>
    <cellStyle name="Normal 6 4 4 2" xfId="642" xr:uid="{51124FF7-6FEB-4E0E-BACD-F81038FFDAAA}"/>
    <cellStyle name="Normal 6 4 4 2 2" xfId="643" xr:uid="{5E81AD8A-D0E2-43CD-9360-672FBFDE2740}"/>
    <cellStyle name="Normal 6 4 4 2 2 2" xfId="1631" xr:uid="{3D3670F9-EE83-4381-BE64-97EEC0EE807E}"/>
    <cellStyle name="Normal 6 4 4 2 2 2 2" xfId="1632" xr:uid="{EDB9F25C-7DC0-4494-89BD-0792BE6E6452}"/>
    <cellStyle name="Normal 6 4 4 2 2 3" xfId="1633" xr:uid="{C8CEE42A-DF25-467E-BA21-52B16942E0E1}"/>
    <cellStyle name="Normal 6 4 4 2 2 4" xfId="3205" xr:uid="{5FB8C03F-4090-4089-9DAD-6509EB155ACB}"/>
    <cellStyle name="Normal 6 4 4 2 3" xfId="1634" xr:uid="{A597165D-DFBF-4517-8CCB-5AD26B8FF231}"/>
    <cellStyle name="Normal 6 4 4 2 3 2" xfId="1635" xr:uid="{BF973256-6C00-41DD-A23F-10D27CD59AFC}"/>
    <cellStyle name="Normal 6 4 4 2 4" xfId="1636" xr:uid="{B0724886-F4D1-44A0-AE44-FB39342B5362}"/>
    <cellStyle name="Normal 6 4 4 2 5" xfId="3206" xr:uid="{19CF7041-2325-43B5-A1F9-0E33EB8EEFCD}"/>
    <cellStyle name="Normal 6 4 4 3" xfId="644" xr:uid="{F744DEAC-28B3-4458-84D3-B7B86F20DD43}"/>
    <cellStyle name="Normal 6 4 4 3 2" xfId="1637" xr:uid="{478BCFB6-C183-45EC-A8CE-9BB2123CA73C}"/>
    <cellStyle name="Normal 6 4 4 3 2 2" xfId="1638" xr:uid="{154ABA9E-8C82-4961-B884-C39B9B4F047D}"/>
    <cellStyle name="Normal 6 4 4 3 3" xfId="1639" xr:uid="{96FEAEE8-26BF-4BCB-8983-9E2214E0A7D0}"/>
    <cellStyle name="Normal 6 4 4 3 4" xfId="3207" xr:uid="{972F96DA-81A9-4946-A14B-92E8712F5C13}"/>
    <cellStyle name="Normal 6 4 4 4" xfId="1640" xr:uid="{5F6FE261-50CD-47BD-92F6-21A40154CFA6}"/>
    <cellStyle name="Normal 6 4 4 4 2" xfId="1641" xr:uid="{C21337D1-B98D-4795-81D4-B95DF8AC0C58}"/>
    <cellStyle name="Normal 6 4 4 4 3" xfId="3208" xr:uid="{71BAEC6D-A114-4C0D-93FE-A077B97C72B2}"/>
    <cellStyle name="Normal 6 4 4 4 4" xfId="3209" xr:uid="{887A0B4A-31D2-4EC5-9D4C-AD6599892DFA}"/>
    <cellStyle name="Normal 6 4 4 5" xfId="1642" xr:uid="{5F7A44B1-EDF2-4640-8565-A7864F4C5BD0}"/>
    <cellStyle name="Normal 6 4 4 6" xfId="3210" xr:uid="{765EDE8F-AFA5-4353-AAD3-D1E39311152D}"/>
    <cellStyle name="Normal 6 4 4 7" xfId="3211" xr:uid="{D1731599-2AE7-4591-A39E-FB9B7BF5C2C3}"/>
    <cellStyle name="Normal 6 4 5" xfId="335" xr:uid="{FC3D5E56-03A9-4652-98D8-C6824B946DA4}"/>
    <cellStyle name="Normal 6 4 5 2" xfId="645" xr:uid="{6E0A3F42-6C11-4991-B157-D57380AA4E35}"/>
    <cellStyle name="Normal 6 4 5 2 2" xfId="1643" xr:uid="{06932703-775C-4A9C-8FBE-61A1F3DD561F}"/>
    <cellStyle name="Normal 6 4 5 2 2 2" xfId="1644" xr:uid="{2B4E11E4-80C7-45E6-AC58-C49716D36440}"/>
    <cellStyle name="Normal 6 4 5 2 3" xfId="1645" xr:uid="{17B7BD9D-C11C-4C42-90D3-7FDFD3704B0C}"/>
    <cellStyle name="Normal 6 4 5 2 4" xfId="3212" xr:uid="{21EC2AA2-2E1C-4FF5-9E70-9653F30913CD}"/>
    <cellStyle name="Normal 6 4 5 3" xfId="1646" xr:uid="{607DC2CC-2659-4649-B252-556E14B830D4}"/>
    <cellStyle name="Normal 6 4 5 3 2" xfId="1647" xr:uid="{3CBFC095-6E12-4A0D-A1FE-6A0F2154A148}"/>
    <cellStyle name="Normal 6 4 5 3 3" xfId="3213" xr:uid="{1F4D2528-7252-417F-819F-E196EFD78CD1}"/>
    <cellStyle name="Normal 6 4 5 3 4" xfId="3214" xr:uid="{8DFE2820-600E-48E9-B40E-E8ED844DC184}"/>
    <cellStyle name="Normal 6 4 5 4" xfId="1648" xr:uid="{C2A1D413-FD7C-4F72-B9E3-27F9463DE27B}"/>
    <cellStyle name="Normal 6 4 5 5" xfId="3215" xr:uid="{EE8C996B-3363-4E96-ADB5-D19D3DAC7F97}"/>
    <cellStyle name="Normal 6 4 5 6" xfId="3216" xr:uid="{792F8BC7-C98D-4A25-A4C1-0B46B409721C}"/>
    <cellStyle name="Normal 6 4 6" xfId="336" xr:uid="{D91FF9BB-BF0D-41CA-AFB2-53CD198BC4AE}"/>
    <cellStyle name="Normal 6 4 6 2" xfId="1649" xr:uid="{3DCD9060-D177-4AA9-9B00-A568910E18A8}"/>
    <cellStyle name="Normal 6 4 6 2 2" xfId="1650" xr:uid="{8544DD70-7A27-42FF-A279-86E2A14BD81F}"/>
    <cellStyle name="Normal 6 4 6 2 3" xfId="3217" xr:uid="{FBE4365B-7688-481B-B5DB-312209699968}"/>
    <cellStyle name="Normal 6 4 6 2 4" xfId="3218" xr:uid="{515330DA-0C6F-4D0D-ACBA-DA1E66EC4AFB}"/>
    <cellStyle name="Normal 6 4 6 3" xfId="1651" xr:uid="{D198B0B9-DB2C-48A1-B49B-C8C3735A4E22}"/>
    <cellStyle name="Normal 6 4 6 4" xfId="3219" xr:uid="{A7A96665-EC5A-4315-8951-856FE30F11E6}"/>
    <cellStyle name="Normal 6 4 6 5" xfId="3220" xr:uid="{01E86A44-D8C7-4E92-8098-9CB62DC749C5}"/>
    <cellStyle name="Normal 6 4 7" xfId="1652" xr:uid="{21443C80-80D1-4B92-8783-4383F1852145}"/>
    <cellStyle name="Normal 6 4 7 2" xfId="1653" xr:uid="{0725BFF6-3D6D-4388-AEEB-5257CCF1B6B1}"/>
    <cellStyle name="Normal 6 4 7 3" xfId="3221" xr:uid="{E55EF115-7FB4-446F-A61D-2A6BB054D193}"/>
    <cellStyle name="Normal 6 4 7 3 2" xfId="4407" xr:uid="{56DEFC74-4071-4FD5-8C9B-DF57ACFC0459}"/>
    <cellStyle name="Normal 6 4 7 3 3" xfId="4685" xr:uid="{728A2E1E-F0AA-4755-B166-26260CA15C8D}"/>
    <cellStyle name="Normal 6 4 7 4" xfId="3222" xr:uid="{CF645140-F8C8-4EF5-9443-CA243CAC0070}"/>
    <cellStyle name="Normal 6 4 8" xfId="1654" xr:uid="{7CE38836-7A1F-491A-B5F3-7F31EA43D891}"/>
    <cellStyle name="Normal 6 4 8 2" xfId="3223" xr:uid="{070782CE-86C2-4B6A-A95B-93C2B647BA64}"/>
    <cellStyle name="Normal 6 4 8 3" xfId="3224" xr:uid="{35A26F5A-208E-42DA-9320-1C2DC33B81DE}"/>
    <cellStyle name="Normal 6 4 8 4" xfId="3225" xr:uid="{1B42C3B5-B4A0-4872-BBBE-11C2E8EEA954}"/>
    <cellStyle name="Normal 6 4 9" xfId="3226" xr:uid="{D9A3DB4C-1D65-48AF-8C87-91784B2BFB4E}"/>
    <cellStyle name="Normal 6 5" xfId="123" xr:uid="{B0F6AFB1-38C4-4CE9-905E-C5F849ED343F}"/>
    <cellStyle name="Normal 6 5 10" xfId="3227" xr:uid="{27D46D30-42AE-41CF-8C77-DA959EAA0417}"/>
    <cellStyle name="Normal 6 5 11" xfId="3228" xr:uid="{45BBD35B-7E3D-4A98-87E9-0872BC6EEDC6}"/>
    <cellStyle name="Normal 6 5 2" xfId="124" xr:uid="{AB952AD2-636D-4F7E-AFA1-536A6190F51D}"/>
    <cellStyle name="Normal 6 5 2 2" xfId="337" xr:uid="{9C42E894-893F-42A6-AB37-347660952807}"/>
    <cellStyle name="Normal 6 5 2 2 2" xfId="646" xr:uid="{BC8DB2A9-B7A4-451D-A37A-38903742C5A2}"/>
    <cellStyle name="Normal 6 5 2 2 2 2" xfId="647" xr:uid="{2314500C-E9DE-4247-99D0-8604323BD35D}"/>
    <cellStyle name="Normal 6 5 2 2 2 2 2" xfId="1655" xr:uid="{76947B83-E4D0-4282-8A48-2E69450187B0}"/>
    <cellStyle name="Normal 6 5 2 2 2 2 3" xfId="3229" xr:uid="{85F4715D-CCDE-455E-936E-104A7766CD30}"/>
    <cellStyle name="Normal 6 5 2 2 2 2 4" xfId="3230" xr:uid="{CBFFD1DA-53F8-455D-B51E-0D15B79D4000}"/>
    <cellStyle name="Normal 6 5 2 2 2 3" xfId="1656" xr:uid="{D4D28B35-FC45-437F-B6D7-699E45BF0FB1}"/>
    <cellStyle name="Normal 6 5 2 2 2 3 2" xfId="3231" xr:uid="{6EBF2BB2-0BCB-4566-913B-F66B3E2701B0}"/>
    <cellStyle name="Normal 6 5 2 2 2 3 3" xfId="3232" xr:uid="{8A17616F-2274-44DF-9537-38F34298E31D}"/>
    <cellStyle name="Normal 6 5 2 2 2 3 4" xfId="3233" xr:uid="{D0C8E1AB-7DD8-4FE4-8550-49B89C11DA20}"/>
    <cellStyle name="Normal 6 5 2 2 2 4" xfId="3234" xr:uid="{1C27FAE8-0291-41CA-BDFA-3173E67F5AF0}"/>
    <cellStyle name="Normal 6 5 2 2 2 5" xfId="3235" xr:uid="{B1BED430-62E2-4513-A0AA-8668307BF7A9}"/>
    <cellStyle name="Normal 6 5 2 2 2 6" xfId="3236" xr:uid="{9402BB35-A444-4581-9F06-61776C6237B8}"/>
    <cellStyle name="Normal 6 5 2 2 3" xfId="648" xr:uid="{EB1A95EC-6085-459D-BCBD-AE5CBAFFE8D2}"/>
    <cellStyle name="Normal 6 5 2 2 3 2" xfId="1657" xr:uid="{BBA75320-2E04-4BCB-928B-887F4B6AA7E0}"/>
    <cellStyle name="Normal 6 5 2 2 3 2 2" xfId="3237" xr:uid="{CE7A86B8-BCBD-48CA-B648-8ADCBE99F2C6}"/>
    <cellStyle name="Normal 6 5 2 2 3 2 3" xfId="3238" xr:uid="{0EB03C23-4BFD-48A6-A286-41ADFC1D8288}"/>
    <cellStyle name="Normal 6 5 2 2 3 2 4" xfId="3239" xr:uid="{B34ADBB7-D6B5-4AAD-82CF-5A8A38FD425B}"/>
    <cellStyle name="Normal 6 5 2 2 3 3" xfId="3240" xr:uid="{8550C3BC-CF23-4514-8364-99B7A4E52BA8}"/>
    <cellStyle name="Normal 6 5 2 2 3 4" xfId="3241" xr:uid="{6D021152-74C7-48C1-BAFC-02985DDCA146}"/>
    <cellStyle name="Normal 6 5 2 2 3 5" xfId="3242" xr:uid="{79C03551-4EDD-4C48-B52D-E9C799446AD0}"/>
    <cellStyle name="Normal 6 5 2 2 4" xfId="1658" xr:uid="{B0C55F0C-EEF4-42B6-B53A-4B67F8A88BC6}"/>
    <cellStyle name="Normal 6 5 2 2 4 2" xfId="3243" xr:uid="{172E882B-6C7E-485E-9126-8A65A77AB47D}"/>
    <cellStyle name="Normal 6 5 2 2 4 3" xfId="3244" xr:uid="{E4DF10AE-501E-44E0-ADAB-13CA3DB50F71}"/>
    <cellStyle name="Normal 6 5 2 2 4 4" xfId="3245" xr:uid="{410914AD-B2DE-446A-B1E9-1BEF8C7F696B}"/>
    <cellStyle name="Normal 6 5 2 2 5" xfId="3246" xr:uid="{B9DE9F30-FB45-4523-B613-E67212307960}"/>
    <cellStyle name="Normal 6 5 2 2 5 2" xfId="3247" xr:uid="{916B7393-39A3-401D-872B-06B66A839917}"/>
    <cellStyle name="Normal 6 5 2 2 5 3" xfId="3248" xr:uid="{33DBDA8A-6FC3-4AE4-878D-AD5C28AE00E5}"/>
    <cellStyle name="Normal 6 5 2 2 5 4" xfId="3249" xr:uid="{6858351D-BBDE-4123-AE82-4FE16951886F}"/>
    <cellStyle name="Normal 6 5 2 2 6" xfId="3250" xr:uid="{4E3467AC-A3E4-4014-AE61-5B1B023F1B55}"/>
    <cellStyle name="Normal 6 5 2 2 7" xfId="3251" xr:uid="{84C19608-4373-4C69-A1F4-2EF7245407EA}"/>
    <cellStyle name="Normal 6 5 2 2 8" xfId="3252" xr:uid="{4426D829-A916-4C32-8633-9AD728EF9F5D}"/>
    <cellStyle name="Normal 6 5 2 3" xfId="649" xr:uid="{252B03AB-941D-4093-A3AA-F6B2F6F081F0}"/>
    <cellStyle name="Normal 6 5 2 3 2" xfId="650" xr:uid="{3FC256BB-670A-4375-9F66-95FF4D135BF8}"/>
    <cellStyle name="Normal 6 5 2 3 2 2" xfId="651" xr:uid="{B6410A27-C54C-426F-8292-38C7BC7AE23F}"/>
    <cellStyle name="Normal 6 5 2 3 2 3" xfId="3253" xr:uid="{DE5E5E7F-DC5C-43C7-9D2C-0D8BF8F50600}"/>
    <cellStyle name="Normal 6 5 2 3 2 4" xfId="3254" xr:uid="{9B609DAA-373D-4474-9999-5C68696DE101}"/>
    <cellStyle name="Normal 6 5 2 3 3" xfId="652" xr:uid="{462D4BB5-E638-488B-A6B9-E4CC3C7DACF3}"/>
    <cellStyle name="Normal 6 5 2 3 3 2" xfId="3255" xr:uid="{DCC3C84A-3FDC-4772-8742-5395F6712D84}"/>
    <cellStyle name="Normal 6 5 2 3 3 3" xfId="3256" xr:uid="{EB60846F-86BA-428E-85BC-3E1FF3B8A45B}"/>
    <cellStyle name="Normal 6 5 2 3 3 4" xfId="3257" xr:uid="{F649894B-C812-40A8-BE41-A0CACE5DEDAC}"/>
    <cellStyle name="Normal 6 5 2 3 4" xfId="3258" xr:uid="{12E81A0F-E182-4F9B-A6E0-2720985A1D62}"/>
    <cellStyle name="Normal 6 5 2 3 5" xfId="3259" xr:uid="{F3AEB751-835B-4D4C-AAA4-37215E29561F}"/>
    <cellStyle name="Normal 6 5 2 3 6" xfId="3260" xr:uid="{37C73845-A2AE-43AB-9658-BFED192E8059}"/>
    <cellStyle name="Normal 6 5 2 4" xfId="653" xr:uid="{87E24A4D-A47D-4022-8416-F0A0AFEF0653}"/>
    <cellStyle name="Normal 6 5 2 4 2" xfId="654" xr:uid="{A2C86EBD-D380-49CF-8143-905256C6E5A8}"/>
    <cellStyle name="Normal 6 5 2 4 2 2" xfId="3261" xr:uid="{647F4497-C70B-460D-8302-346506C3FEBD}"/>
    <cellStyle name="Normal 6 5 2 4 2 3" xfId="3262" xr:uid="{AE24FEFA-309F-4AE0-8BE9-1EC170D98B31}"/>
    <cellStyle name="Normal 6 5 2 4 2 4" xfId="3263" xr:uid="{A9524080-3EFC-4C59-AAEC-489852C8784E}"/>
    <cellStyle name="Normal 6 5 2 4 3" xfId="3264" xr:uid="{4DFCCE40-59F6-47DC-B9BA-1D566A71343C}"/>
    <cellStyle name="Normal 6 5 2 4 4" xfId="3265" xr:uid="{A8E9ADEF-635E-44F3-B287-3D9593C37D45}"/>
    <cellStyle name="Normal 6 5 2 4 5" xfId="3266" xr:uid="{EDC81905-C0CD-46E2-8145-1A5D569B2F4E}"/>
    <cellStyle name="Normal 6 5 2 5" xfId="655" xr:uid="{80CE89BA-4A8A-43E3-9C9A-BA14F71791BE}"/>
    <cellStyle name="Normal 6 5 2 5 2" xfId="3267" xr:uid="{38656CB9-E5F7-4AFD-8353-41A56CA8FC29}"/>
    <cellStyle name="Normal 6 5 2 5 3" xfId="3268" xr:uid="{D4D6D20A-E044-41F5-AD1F-8CC72E00B256}"/>
    <cellStyle name="Normal 6 5 2 5 4" xfId="3269" xr:uid="{E143C9DB-C874-4E4C-887C-A0D85E3DAE96}"/>
    <cellStyle name="Normal 6 5 2 6" xfId="3270" xr:uid="{24BB77D3-FD52-47CD-9A88-FA5C049561E9}"/>
    <cellStyle name="Normal 6 5 2 6 2" xfId="3271" xr:uid="{55659F3D-E6C8-45F7-9313-17D6D527C01E}"/>
    <cellStyle name="Normal 6 5 2 6 3" xfId="3272" xr:uid="{F9D58472-9501-4EDC-A3E5-AF33623D2352}"/>
    <cellStyle name="Normal 6 5 2 6 4" xfId="3273" xr:uid="{E1CA4281-26CE-4733-9DDA-3D1317986850}"/>
    <cellStyle name="Normal 6 5 2 7" xfId="3274" xr:uid="{146D48CE-4EBF-44FE-AB3C-55F696A06269}"/>
    <cellStyle name="Normal 6 5 2 8" xfId="3275" xr:uid="{B41F9FB7-C9FA-475E-B7E0-A0477FD7A6A7}"/>
    <cellStyle name="Normal 6 5 2 9" xfId="3276" xr:uid="{870CF9D5-0CB2-4207-A9AA-2ADCA6D00F3D}"/>
    <cellStyle name="Normal 6 5 3" xfId="338" xr:uid="{8F5EBE3D-0762-4B59-AC7F-D96EF1324F98}"/>
    <cellStyle name="Normal 6 5 3 2" xfId="656" xr:uid="{E0F956C3-4801-4690-81A0-6DC7A1589E3C}"/>
    <cellStyle name="Normal 6 5 3 2 2" xfId="657" xr:uid="{B9AA2852-9B8F-48BE-A48C-718DD23DE107}"/>
    <cellStyle name="Normal 6 5 3 2 2 2" xfId="1659" xr:uid="{008F41CB-8B85-42A4-839E-16D3E36A4926}"/>
    <cellStyle name="Normal 6 5 3 2 2 2 2" xfId="1660" xr:uid="{107F26D8-6370-4C75-8DA0-DF7304DC4710}"/>
    <cellStyle name="Normal 6 5 3 2 2 3" xfId="1661" xr:uid="{ED3D7F47-024F-4B6E-A28B-D6B3160FFC6B}"/>
    <cellStyle name="Normal 6 5 3 2 2 4" xfId="3277" xr:uid="{9576FAFB-9806-4FCE-8706-1BAF3E9DA7A8}"/>
    <cellStyle name="Normal 6 5 3 2 3" xfId="1662" xr:uid="{E027F3B2-DD28-412E-BEAC-E26179D9908A}"/>
    <cellStyle name="Normal 6 5 3 2 3 2" xfId="1663" xr:uid="{A5D136A5-EBE2-402C-B7CD-0B5D4501B5D9}"/>
    <cellStyle name="Normal 6 5 3 2 3 3" xfId="3278" xr:uid="{E9630BD3-BF62-4101-9ACD-2D1A7DCE8FE9}"/>
    <cellStyle name="Normal 6 5 3 2 3 4" xfId="3279" xr:uid="{E2811962-4D98-42CC-8A9B-E56539AE0A4D}"/>
    <cellStyle name="Normal 6 5 3 2 4" xfId="1664" xr:uid="{1E44FAB2-3D6E-4218-A36E-0CDBC8D5DD68}"/>
    <cellStyle name="Normal 6 5 3 2 5" xfId="3280" xr:uid="{9CC20168-2817-4EA1-BB8D-03A39228424E}"/>
    <cellStyle name="Normal 6 5 3 2 6" xfId="3281" xr:uid="{C90CC49D-87B2-4693-9935-38878FA810CA}"/>
    <cellStyle name="Normal 6 5 3 3" xfId="658" xr:uid="{CF6EFF77-E363-4EAD-AE19-889DE84FBDFE}"/>
    <cellStyle name="Normal 6 5 3 3 2" xfId="1665" xr:uid="{98C3E33B-8B94-4217-A289-293A5970211A}"/>
    <cellStyle name="Normal 6 5 3 3 2 2" xfId="1666" xr:uid="{46A91447-72F7-414D-AFBF-F13B524C69E5}"/>
    <cellStyle name="Normal 6 5 3 3 2 3" xfId="3282" xr:uid="{4B5934FC-7B34-457B-A1E3-5D1308F4A35A}"/>
    <cellStyle name="Normal 6 5 3 3 2 4" xfId="3283" xr:uid="{87A55A5C-8FA7-43BE-BA6D-ACA19831410A}"/>
    <cellStyle name="Normal 6 5 3 3 3" xfId="1667" xr:uid="{832F0571-F009-49AE-B02D-0A82156612C1}"/>
    <cellStyle name="Normal 6 5 3 3 4" xfId="3284" xr:uid="{5DD961F1-6B94-422F-97EC-279A4EC836FB}"/>
    <cellStyle name="Normal 6 5 3 3 5" xfId="3285" xr:uid="{53E7EEB5-B4FE-4B7A-A125-FA37132D2890}"/>
    <cellStyle name="Normal 6 5 3 4" xfId="1668" xr:uid="{AA37FE74-56B5-4EB1-BF98-6920DD4AB92A}"/>
    <cellStyle name="Normal 6 5 3 4 2" xfId="1669" xr:uid="{CF01A481-7996-4E54-9A09-2FFB6333A07B}"/>
    <cellStyle name="Normal 6 5 3 4 3" xfId="3286" xr:uid="{66B47737-0A83-4B7B-9C3B-42B0D6277872}"/>
    <cellStyle name="Normal 6 5 3 4 4" xfId="3287" xr:uid="{5F0B92AC-21FA-4863-B021-CDF13C6B330F}"/>
    <cellStyle name="Normal 6 5 3 5" xfId="1670" xr:uid="{E25EF3BB-95E0-4570-B02D-5683AD691851}"/>
    <cellStyle name="Normal 6 5 3 5 2" xfId="3288" xr:uid="{CB03F96E-D030-4D90-911B-255CB4313C0B}"/>
    <cellStyle name="Normal 6 5 3 5 3" xfId="3289" xr:uid="{851D3394-9925-4270-9DD2-63FA640E3684}"/>
    <cellStyle name="Normal 6 5 3 5 4" xfId="3290" xr:uid="{0A1E5E62-55F8-4AF1-99C7-1E1AA40A465C}"/>
    <cellStyle name="Normal 6 5 3 6" xfId="3291" xr:uid="{1837998C-41E3-49C7-9478-50678DDB77F9}"/>
    <cellStyle name="Normal 6 5 3 7" xfId="3292" xr:uid="{3E992FD0-84AC-416E-BE0D-830C6918C74E}"/>
    <cellStyle name="Normal 6 5 3 8" xfId="3293" xr:uid="{7A0854E1-FCF6-4187-B596-810FFA2AB513}"/>
    <cellStyle name="Normal 6 5 4" xfId="339" xr:uid="{BA9D159F-D3A9-47A9-890F-4D15224715C0}"/>
    <cellStyle name="Normal 6 5 4 2" xfId="659" xr:uid="{28D80A00-B198-414A-A6F6-B90D6A912303}"/>
    <cellStyle name="Normal 6 5 4 2 2" xfId="660" xr:uid="{58D87D7F-7F05-42AB-A003-0FD44ECD8933}"/>
    <cellStyle name="Normal 6 5 4 2 2 2" xfId="1671" xr:uid="{F8F8B157-8297-4985-AD3F-E81AB1323166}"/>
    <cellStyle name="Normal 6 5 4 2 2 3" xfId="3294" xr:uid="{A84B5D10-7774-4C0C-91C1-FF2EC3B0684D}"/>
    <cellStyle name="Normal 6 5 4 2 2 4" xfId="3295" xr:uid="{96B78722-4B79-4642-A4C7-C8D5F7AF7A6D}"/>
    <cellStyle name="Normal 6 5 4 2 3" xfId="1672" xr:uid="{E1DDE706-DCDA-4DB9-BE96-24A3A8A26B1D}"/>
    <cellStyle name="Normal 6 5 4 2 4" xfId="3296" xr:uid="{8D5C425C-3AA2-44E0-B963-806709F78EAF}"/>
    <cellStyle name="Normal 6 5 4 2 5" xfId="3297" xr:uid="{CFAE5EF3-ED57-4462-82B8-671729EC537C}"/>
    <cellStyle name="Normal 6 5 4 3" xfId="661" xr:uid="{3ACAF402-78CA-4115-A1BC-65688969B267}"/>
    <cellStyle name="Normal 6 5 4 3 2" xfId="1673" xr:uid="{13D92D1A-0F4A-4871-9AB3-41439D5E2E32}"/>
    <cellStyle name="Normal 6 5 4 3 3" xfId="3298" xr:uid="{9DEEE095-7D46-4ABC-B4FF-47C62CF82D7B}"/>
    <cellStyle name="Normal 6 5 4 3 4" xfId="3299" xr:uid="{DC8B2DB6-9F3E-4F21-80F7-AAA3227B2A81}"/>
    <cellStyle name="Normal 6 5 4 4" xfId="1674" xr:uid="{27385E9A-1A20-49A3-85A7-9984E0352362}"/>
    <cellStyle name="Normal 6 5 4 4 2" xfId="3300" xr:uid="{40D4CA7C-51E4-4EF4-A033-8F2E07F79FFA}"/>
    <cellStyle name="Normal 6 5 4 4 3" xfId="3301" xr:uid="{706DA0F7-2B82-4562-A3D6-31D2D10088E5}"/>
    <cellStyle name="Normal 6 5 4 4 4" xfId="3302" xr:uid="{D5552C4D-78D2-4D99-AA43-D27E2F76167A}"/>
    <cellStyle name="Normal 6 5 4 5" xfId="3303" xr:uid="{4297E95F-08D4-40D3-BBC7-E54F3303065C}"/>
    <cellStyle name="Normal 6 5 4 6" xfId="3304" xr:uid="{9C1C7977-B19E-4142-B0B3-9517F1F899B0}"/>
    <cellStyle name="Normal 6 5 4 7" xfId="3305" xr:uid="{4CF03D05-3FA5-41A7-B150-6BCB5A044303}"/>
    <cellStyle name="Normal 6 5 5" xfId="340" xr:uid="{09C5D7FF-14F4-44DE-ABC8-23FF9337499B}"/>
    <cellStyle name="Normal 6 5 5 2" xfId="662" xr:uid="{29EB6429-8AE1-420C-BC47-22BB53590D4A}"/>
    <cellStyle name="Normal 6 5 5 2 2" xfId="1675" xr:uid="{C1B7D3C5-D70E-474F-AC86-EA0CC15162D2}"/>
    <cellStyle name="Normal 6 5 5 2 3" xfId="3306" xr:uid="{95C750C4-97F6-4C81-A944-79E81C964CC7}"/>
    <cellStyle name="Normal 6 5 5 2 4" xfId="3307" xr:uid="{06DEDDCF-9111-4462-B7A4-BD43F7C49039}"/>
    <cellStyle name="Normal 6 5 5 3" xfId="1676" xr:uid="{66E7E568-9E31-4DF9-A1C2-C9531FA26A01}"/>
    <cellStyle name="Normal 6 5 5 3 2" xfId="3308" xr:uid="{434D5FE4-E253-4F23-B527-13BCECFAC724}"/>
    <cellStyle name="Normal 6 5 5 3 3" xfId="3309" xr:uid="{82E6FC5F-82A8-42D6-AAB3-CC7CE3B1F4E6}"/>
    <cellStyle name="Normal 6 5 5 3 4" xfId="3310" xr:uid="{B68D36B3-2664-4EC4-BE67-73330004AD34}"/>
    <cellStyle name="Normal 6 5 5 4" xfId="3311" xr:uid="{593519F4-E900-45E3-A56E-6694015FBE72}"/>
    <cellStyle name="Normal 6 5 5 5" xfId="3312" xr:uid="{DAC64FC1-3576-4041-BC2C-B3A945D5EF59}"/>
    <cellStyle name="Normal 6 5 5 6" xfId="3313" xr:uid="{8B507862-3F23-4AF1-A95F-464C1B1091C0}"/>
    <cellStyle name="Normal 6 5 6" xfId="663" xr:uid="{ED0B2F26-7C71-4AA8-B1C0-E954130AD994}"/>
    <cellStyle name="Normal 6 5 6 2" xfId="1677" xr:uid="{2BF136F4-0D2F-4D3D-B89E-AB53FFA87A56}"/>
    <cellStyle name="Normal 6 5 6 2 2" xfId="3314" xr:uid="{A2D1D231-79EE-46E3-B18E-45ED3F4649B6}"/>
    <cellStyle name="Normal 6 5 6 2 3" xfId="3315" xr:uid="{7894A490-333C-49CE-B83F-60DCEDA1B2B7}"/>
    <cellStyle name="Normal 6 5 6 2 4" xfId="3316" xr:uid="{632F4C71-2F73-4ABA-9DE1-5A4F54F68B31}"/>
    <cellStyle name="Normal 6 5 6 3" xfId="3317" xr:uid="{D96431E8-9052-4576-9439-EFE81FF396DC}"/>
    <cellStyle name="Normal 6 5 6 4" xfId="3318" xr:uid="{ECFB8C7F-2847-4312-9E32-807B1C321EB6}"/>
    <cellStyle name="Normal 6 5 6 5" xfId="3319" xr:uid="{ABC4C49E-7EFF-413F-9D7E-BD1B8402FF97}"/>
    <cellStyle name="Normal 6 5 7" xfId="1678" xr:uid="{ACAD73F4-E069-48A8-B88A-7E049D7C84B8}"/>
    <cellStyle name="Normal 6 5 7 2" xfId="3320" xr:uid="{1D5E715D-B8C1-4AE8-942C-153885BFD83D}"/>
    <cellStyle name="Normal 6 5 7 3" xfId="3321" xr:uid="{CE11BEE6-99ED-4A85-BD0B-3AB6D1E7BA4F}"/>
    <cellStyle name="Normal 6 5 7 4" xfId="3322" xr:uid="{DC9DDD92-CD5A-4412-9752-445315E8F921}"/>
    <cellStyle name="Normal 6 5 8" xfId="3323" xr:uid="{122284C3-B8F9-445B-8709-B4B645DEA7A4}"/>
    <cellStyle name="Normal 6 5 8 2" xfId="3324" xr:uid="{DD2F73EB-5DB7-4BE8-914C-9B19D9F0E34F}"/>
    <cellStyle name="Normal 6 5 8 3" xfId="3325" xr:uid="{97C09BF2-1D56-471F-84AE-B789E8BE9F8B}"/>
    <cellStyle name="Normal 6 5 8 4" xfId="3326" xr:uid="{AA4933A3-449D-4103-AD36-9A8ADA3185BA}"/>
    <cellStyle name="Normal 6 5 9" xfId="3327" xr:uid="{EF2308D2-E8FB-4F0E-9E4B-EDC15351DE50}"/>
    <cellStyle name="Normal 6 6" xfId="125" xr:uid="{8CB8128C-5DBA-4E5C-B89F-8888BC38715E}"/>
    <cellStyle name="Normal 6 6 2" xfId="126" xr:uid="{A6BBCFC8-4680-4197-97DB-094FBD8A6FE4}"/>
    <cellStyle name="Normal 6 6 2 2" xfId="341" xr:uid="{E31E7DF8-4920-4D43-938B-DB88B3D80A8D}"/>
    <cellStyle name="Normal 6 6 2 2 2" xfId="664" xr:uid="{6C507B0E-6CF3-40E7-B578-6644F740EAC3}"/>
    <cellStyle name="Normal 6 6 2 2 2 2" xfId="1679" xr:uid="{0F35B242-727F-42FF-A255-A4015EE6EFBA}"/>
    <cellStyle name="Normal 6 6 2 2 2 3" xfId="3328" xr:uid="{6D4A1649-9AE8-42F7-AA08-DCCC2176AEA1}"/>
    <cellStyle name="Normal 6 6 2 2 2 4" xfId="3329" xr:uid="{A0258EFC-F645-4833-9944-EEEACAF485D3}"/>
    <cellStyle name="Normal 6 6 2 2 3" xfId="1680" xr:uid="{CFCEEBE8-5010-48D6-AC75-EF9E099E7FFA}"/>
    <cellStyle name="Normal 6 6 2 2 3 2" xfId="3330" xr:uid="{0CD7EA14-D4C6-402D-8AF2-3208C9105282}"/>
    <cellStyle name="Normal 6 6 2 2 3 3" xfId="3331" xr:uid="{DB7FE490-BEA4-441C-8E51-8C3B448C572C}"/>
    <cellStyle name="Normal 6 6 2 2 3 4" xfId="3332" xr:uid="{00BFE1C4-D55E-4E7C-AAA7-DB9E1B9F0784}"/>
    <cellStyle name="Normal 6 6 2 2 4" xfId="3333" xr:uid="{2BDCEAE3-31A5-4814-9196-2ABCB16D4164}"/>
    <cellStyle name="Normal 6 6 2 2 5" xfId="3334" xr:uid="{7E9815DB-ADDA-48D5-9027-CE2160B97BAF}"/>
    <cellStyle name="Normal 6 6 2 2 6" xfId="3335" xr:uid="{2F2D7112-3F1F-4927-8A33-4BCB852C5464}"/>
    <cellStyle name="Normal 6 6 2 3" xfId="665" xr:uid="{96412056-CC56-4C70-B396-755AD39D98D4}"/>
    <cellStyle name="Normal 6 6 2 3 2" xfId="1681" xr:uid="{14E3997C-7DC7-4230-9660-5162D8379CCA}"/>
    <cellStyle name="Normal 6 6 2 3 2 2" xfId="3336" xr:uid="{C08D4CBF-B517-49B0-BC59-850AB0167614}"/>
    <cellStyle name="Normal 6 6 2 3 2 3" xfId="3337" xr:uid="{0FCEF27C-3C39-40DE-9249-41C91B1F3DE6}"/>
    <cellStyle name="Normal 6 6 2 3 2 4" xfId="3338" xr:uid="{F9F5301C-84D3-40B0-8C86-44EF1FE9904D}"/>
    <cellStyle name="Normal 6 6 2 3 3" xfId="3339" xr:uid="{8D18806B-32C3-4F59-B688-BA97C9416B7A}"/>
    <cellStyle name="Normal 6 6 2 3 4" xfId="3340" xr:uid="{641D7166-E48F-4A5E-A6D7-2B0804803B70}"/>
    <cellStyle name="Normal 6 6 2 3 5" xfId="3341" xr:uid="{06A0672A-655B-48FB-829A-9E681301423E}"/>
    <cellStyle name="Normal 6 6 2 4" xfId="1682" xr:uid="{D9F3297E-55C3-4E17-9A17-CEF6831A558F}"/>
    <cellStyle name="Normal 6 6 2 4 2" xfId="3342" xr:uid="{3E3D8551-066E-4196-8EF2-E71F1BE1007A}"/>
    <cellStyle name="Normal 6 6 2 4 3" xfId="3343" xr:uid="{4DF26FCF-C895-48BD-A673-AB72C93E2353}"/>
    <cellStyle name="Normal 6 6 2 4 4" xfId="3344" xr:uid="{458075C7-83D1-4C9A-8920-577792D07A9D}"/>
    <cellStyle name="Normal 6 6 2 5" xfId="3345" xr:uid="{7747CD55-3015-4888-9A4B-6D30DAAB1622}"/>
    <cellStyle name="Normal 6 6 2 5 2" xfId="3346" xr:uid="{16886177-942F-4F9C-A6E0-0B455552D81C}"/>
    <cellStyle name="Normal 6 6 2 5 3" xfId="3347" xr:uid="{968C763D-897A-4BFB-9C63-F0A53742741A}"/>
    <cellStyle name="Normal 6 6 2 5 4" xfId="3348" xr:uid="{B76E8C91-12C8-4E8E-B080-3E52E544B6D1}"/>
    <cellStyle name="Normal 6 6 2 6" xfId="3349" xr:uid="{54D69E15-69BB-465C-8516-70F18D7BE020}"/>
    <cellStyle name="Normal 6 6 2 7" xfId="3350" xr:uid="{7A708A5D-9F1A-4DD7-89DB-EC72F99542B4}"/>
    <cellStyle name="Normal 6 6 2 8" xfId="3351" xr:uid="{2165E0F6-302E-4B9F-80C5-CDDADD50325D}"/>
    <cellStyle name="Normal 6 6 3" xfId="342" xr:uid="{E6B377FC-2589-4A21-9D8E-6E4D202F17E9}"/>
    <cellStyle name="Normal 6 6 3 2" xfId="666" xr:uid="{9F2605AC-3CD7-4E72-8467-CFA91763E2C3}"/>
    <cellStyle name="Normal 6 6 3 2 2" xfId="667" xr:uid="{F2CE1502-6088-4429-AB4E-BE576045B2AC}"/>
    <cellStyle name="Normal 6 6 3 2 3" xfId="3352" xr:uid="{4B29D5AE-9E89-44C6-887B-C1E430CBE86E}"/>
    <cellStyle name="Normal 6 6 3 2 4" xfId="3353" xr:uid="{94CECC32-D276-4ECB-9163-AABB513C8CE1}"/>
    <cellStyle name="Normal 6 6 3 3" xfId="668" xr:uid="{531AFAB0-3F7D-4054-A5BA-7B256554DFFE}"/>
    <cellStyle name="Normal 6 6 3 3 2" xfId="3354" xr:uid="{9137EED1-C411-4082-A501-33CADBD16F0D}"/>
    <cellStyle name="Normal 6 6 3 3 3" xfId="3355" xr:uid="{449AE2CB-9D4C-4D2A-BC68-B4FB327E0797}"/>
    <cellStyle name="Normal 6 6 3 3 4" xfId="3356" xr:uid="{D4033333-7245-442F-A160-07050B7A4DD9}"/>
    <cellStyle name="Normal 6 6 3 4" xfId="3357" xr:uid="{5DA1ECF2-0693-4C0C-81C1-754EF85068E7}"/>
    <cellStyle name="Normal 6 6 3 5" xfId="3358" xr:uid="{05A3CB39-3B99-43C1-A57B-B94790950AD4}"/>
    <cellStyle name="Normal 6 6 3 6" xfId="3359" xr:uid="{18A75AA4-E3A9-4CFE-AF90-5604CB3BC397}"/>
    <cellStyle name="Normal 6 6 4" xfId="343" xr:uid="{49D32945-FE42-4AA2-A365-EDBC8D7B265B}"/>
    <cellStyle name="Normal 6 6 4 2" xfId="669" xr:uid="{0038966F-0EBD-4E98-9029-8AFE639A1DF2}"/>
    <cellStyle name="Normal 6 6 4 2 2" xfId="3360" xr:uid="{8440681C-6175-4076-A005-CFACABEDF399}"/>
    <cellStyle name="Normal 6 6 4 2 3" xfId="3361" xr:uid="{F8FAD6C7-93F9-4CA3-9112-6E7EB3F8D428}"/>
    <cellStyle name="Normal 6 6 4 2 4" xfId="3362" xr:uid="{D83E7C33-D7A6-4444-8493-262D5457FCC9}"/>
    <cellStyle name="Normal 6 6 4 3" xfId="3363" xr:uid="{C67CF020-A0A8-43F6-8804-652FBAEC1B35}"/>
    <cellStyle name="Normal 6 6 4 4" xfId="3364" xr:uid="{8113B799-AE72-4256-BB24-74ACEB2A89AE}"/>
    <cellStyle name="Normal 6 6 4 5" xfId="3365" xr:uid="{0E8493E6-6DCD-4975-AF35-D6EECECF7759}"/>
    <cellStyle name="Normal 6 6 5" xfId="670" xr:uid="{6669E7C9-FC81-4C1C-A287-0FA62C69B62D}"/>
    <cellStyle name="Normal 6 6 5 2" xfId="3366" xr:uid="{4ADDEB08-11F0-4488-ADC8-3F40C7D0C8A1}"/>
    <cellStyle name="Normal 6 6 5 3" xfId="3367" xr:uid="{BE50B870-5A12-492C-8141-F47459E53D21}"/>
    <cellStyle name="Normal 6 6 5 4" xfId="3368" xr:uid="{632BFF83-EBDD-4927-903C-DCCCFFD31276}"/>
    <cellStyle name="Normal 6 6 6" xfId="3369" xr:uid="{EF26C03F-6946-41E4-BD87-EBB8F51F8156}"/>
    <cellStyle name="Normal 6 6 6 2" xfId="3370" xr:uid="{F0468594-153D-402A-BE6E-B9BF948CFC35}"/>
    <cellStyle name="Normal 6 6 6 3" xfId="3371" xr:uid="{F2B1DD05-B66E-420F-9EAE-DFE12DA3624B}"/>
    <cellStyle name="Normal 6 6 6 4" xfId="3372" xr:uid="{2FF1D918-5CEA-43DF-AD60-FF8384E699F5}"/>
    <cellStyle name="Normal 6 6 7" xfId="3373" xr:uid="{7D172562-CC54-4001-A0E5-F3B4E7D58F09}"/>
    <cellStyle name="Normal 6 6 8" xfId="3374" xr:uid="{9909C2F9-66ED-4A94-81DB-6088437E4798}"/>
    <cellStyle name="Normal 6 6 9" xfId="3375" xr:uid="{5328A303-886A-46F0-ADEA-608AD093321B}"/>
    <cellStyle name="Normal 6 7" xfId="127" xr:uid="{042F8EE0-7108-41C6-8BBD-4BCC2D1EB52E}"/>
    <cellStyle name="Normal 6 7 2" xfId="344" xr:uid="{4B118160-3342-4C28-B256-6A3EE96AF4A7}"/>
    <cellStyle name="Normal 6 7 2 2" xfId="671" xr:uid="{F1A852B0-E4CA-470A-A4A1-EAA066CF9BF4}"/>
    <cellStyle name="Normal 6 7 2 2 2" xfId="1683" xr:uid="{43B640EF-D272-4BFD-9F11-44E71ED43BAF}"/>
    <cellStyle name="Normal 6 7 2 2 2 2" xfId="1684" xr:uid="{6D333668-E45C-4975-85B9-C11AC636423A}"/>
    <cellStyle name="Normal 6 7 2 2 3" xfId="1685" xr:uid="{C2BBC210-6CAC-4755-938C-2D84A7A41BD5}"/>
    <cellStyle name="Normal 6 7 2 2 4" xfId="3376" xr:uid="{C0612ACE-95DB-46C4-888B-B58E99056E75}"/>
    <cellStyle name="Normal 6 7 2 3" xfId="1686" xr:uid="{24BBAD7A-ACB5-44D3-A512-528FE91D7E0F}"/>
    <cellStyle name="Normal 6 7 2 3 2" xfId="1687" xr:uid="{1C8D1BAB-5CDF-4BF9-BEDF-E654D74C4DE0}"/>
    <cellStyle name="Normal 6 7 2 3 3" xfId="3377" xr:uid="{479F1FB5-B411-4D23-A90E-D2FDEF477079}"/>
    <cellStyle name="Normal 6 7 2 3 4" xfId="3378" xr:uid="{AC278570-6EA7-40BB-985D-8462A9CFE76B}"/>
    <cellStyle name="Normal 6 7 2 4" xfId="1688" xr:uid="{A46EE65E-395B-462F-B17D-2DE650A4B20A}"/>
    <cellStyle name="Normal 6 7 2 5" xfId="3379" xr:uid="{74148161-3EFA-4061-8304-C86881C06F14}"/>
    <cellStyle name="Normal 6 7 2 6" xfId="3380" xr:uid="{B754FD84-4425-4122-BD07-5C28CE8CC629}"/>
    <cellStyle name="Normal 6 7 3" xfId="672" xr:uid="{64B758F7-AA42-40F9-8D2B-B71533E97E6C}"/>
    <cellStyle name="Normal 6 7 3 2" xfId="1689" xr:uid="{C4C3F2BC-F09D-44CA-BFF3-3C316BC1851A}"/>
    <cellStyle name="Normal 6 7 3 2 2" xfId="1690" xr:uid="{510BC2CA-997F-46D8-B988-3ED2312393F3}"/>
    <cellStyle name="Normal 6 7 3 2 3" xfId="3381" xr:uid="{3ADC2436-931D-40A3-ACB8-4408E796AD2B}"/>
    <cellStyle name="Normal 6 7 3 2 4" xfId="3382" xr:uid="{846E44A7-BC6F-404C-A4ED-0F03354ABEF1}"/>
    <cellStyle name="Normal 6 7 3 3" xfId="1691" xr:uid="{AE68DA8C-D85B-483B-9E51-18A455086CC6}"/>
    <cellStyle name="Normal 6 7 3 4" xfId="3383" xr:uid="{E7DD5BCD-3708-4644-9243-BFAA1E702918}"/>
    <cellStyle name="Normal 6 7 3 5" xfId="3384" xr:uid="{971138D3-959C-48E9-84F7-4159E1511087}"/>
    <cellStyle name="Normal 6 7 4" xfId="1692" xr:uid="{1A41025F-72E7-446B-BC60-087E89D64208}"/>
    <cellStyle name="Normal 6 7 4 2" xfId="1693" xr:uid="{D136A213-5C93-4093-AC09-B18F53897C4F}"/>
    <cellStyle name="Normal 6 7 4 3" xfId="3385" xr:uid="{40D8B1CC-F05C-4458-82AC-4B0EF0D6426C}"/>
    <cellStyle name="Normal 6 7 4 4" xfId="3386" xr:uid="{F3643895-C573-4FBE-8B0D-050D522CF0F3}"/>
    <cellStyle name="Normal 6 7 5" xfId="1694" xr:uid="{B7ADB51E-C0D3-403C-BD9D-530044517C04}"/>
    <cellStyle name="Normal 6 7 5 2" xfId="3387" xr:uid="{F2E2B434-B7D0-40D5-AA61-7956862AC05A}"/>
    <cellStyle name="Normal 6 7 5 3" xfId="3388" xr:uid="{CE77E4D1-5462-44E6-98E7-2B0B628C59AF}"/>
    <cellStyle name="Normal 6 7 5 4" xfId="3389" xr:uid="{E6CC26C2-0EE1-4C90-8C05-CC48F6F51A1F}"/>
    <cellStyle name="Normal 6 7 6" xfId="3390" xr:uid="{885F5FF9-6284-4705-92D7-C09202FE2BBB}"/>
    <cellStyle name="Normal 6 7 7" xfId="3391" xr:uid="{9AC5DDB1-C517-402B-BC4D-66C7E84D8B1E}"/>
    <cellStyle name="Normal 6 7 8" xfId="3392" xr:uid="{DE28E805-879D-4173-9B4B-C1380C5FB5B6}"/>
    <cellStyle name="Normal 6 8" xfId="345" xr:uid="{BB836387-7804-49F4-A28C-6EA953394621}"/>
    <cellStyle name="Normal 6 8 2" xfId="673" xr:uid="{59226961-84E1-4BA3-B0DA-F2CD535145E6}"/>
    <cellStyle name="Normal 6 8 2 2" xfId="674" xr:uid="{AEB8517D-1561-4A56-892B-7A6F3E586A2E}"/>
    <cellStyle name="Normal 6 8 2 2 2" xfId="1695" xr:uid="{5FF3E85C-D027-4397-96BB-960BFA1296F9}"/>
    <cellStyle name="Normal 6 8 2 2 3" xfId="3393" xr:uid="{BBF11588-64EE-44F6-A62F-09541B4D592F}"/>
    <cellStyle name="Normal 6 8 2 2 4" xfId="3394" xr:uid="{04CBBB0F-0E37-4FA5-8A52-7B14818B62F0}"/>
    <cellStyle name="Normal 6 8 2 3" xfId="1696" xr:uid="{867C37C0-137C-4E61-BEC3-AF054BAD8E70}"/>
    <cellStyle name="Normal 6 8 2 4" xfId="3395" xr:uid="{93DD38D1-87B0-4A8D-B9A5-D6A304F36E40}"/>
    <cellStyle name="Normal 6 8 2 5" xfId="3396" xr:uid="{33D2A885-97D4-4D83-A936-3B03A5176184}"/>
    <cellStyle name="Normal 6 8 3" xfId="675" xr:uid="{5F92939A-4C70-4068-B442-179FE8803F82}"/>
    <cellStyle name="Normal 6 8 3 2" xfId="1697" xr:uid="{08F4CEB9-368E-45A1-AD3E-C6AEC62AD3D4}"/>
    <cellStyle name="Normal 6 8 3 3" xfId="3397" xr:uid="{39D079C0-002B-45EF-B992-05857C428FFF}"/>
    <cellStyle name="Normal 6 8 3 4" xfId="3398" xr:uid="{E280F115-D083-44B5-8072-9611F8859499}"/>
    <cellStyle name="Normal 6 8 4" xfId="1698" xr:uid="{842460E1-8207-4E75-824D-D65F0F3B9DC2}"/>
    <cellStyle name="Normal 6 8 4 2" xfId="3399" xr:uid="{50A8C5C8-8D15-4A86-9CC5-C912B4F7065F}"/>
    <cellStyle name="Normal 6 8 4 3" xfId="3400" xr:uid="{2EEFDDC1-D65F-4B7E-8760-4AE7D90F83DE}"/>
    <cellStyle name="Normal 6 8 4 4" xfId="3401" xr:uid="{9F2BD7B6-05B0-4183-9EEC-901A34DFC50B}"/>
    <cellStyle name="Normal 6 8 5" xfId="3402" xr:uid="{FDF963EA-046A-4D7B-9F2D-33C73373A175}"/>
    <cellStyle name="Normal 6 8 6" xfId="3403" xr:uid="{FDDA3EBF-02B8-4737-AFFC-C6BDCB158076}"/>
    <cellStyle name="Normal 6 8 7" xfId="3404" xr:uid="{5A13A51C-19AE-4555-AB6D-51A082047851}"/>
    <cellStyle name="Normal 6 9" xfId="346" xr:uid="{ADE6AE78-6AF0-44BE-B921-CF03A08FFDEA}"/>
    <cellStyle name="Normal 6 9 2" xfId="676" xr:uid="{97DAA76B-7AB6-448A-AE75-82F7FAC27D23}"/>
    <cellStyle name="Normal 6 9 2 2" xfId="1699" xr:uid="{4D04E185-11E5-4101-875D-1E8094B38358}"/>
    <cellStyle name="Normal 6 9 2 3" xfId="3405" xr:uid="{6B961285-0053-4F12-BC7F-350105DD5FDA}"/>
    <cellStyle name="Normal 6 9 2 4" xfId="3406" xr:uid="{7404AD66-D283-48F6-85DE-1A033E9E2A43}"/>
    <cellStyle name="Normal 6 9 3" xfId="1700" xr:uid="{2C82D540-FC29-43E3-A4AD-AFF66385A642}"/>
    <cellStyle name="Normal 6 9 3 2" xfId="3407" xr:uid="{3E527FAC-0938-49A6-88A3-4827D20E70F4}"/>
    <cellStyle name="Normal 6 9 3 3" xfId="3408" xr:uid="{6E135017-C15E-486C-82A9-1C965DB3170A}"/>
    <cellStyle name="Normal 6 9 3 4" xfId="3409" xr:uid="{A0422A3B-0625-4FCE-8E53-1FEA9F64CFB4}"/>
    <cellStyle name="Normal 6 9 4" xfId="3410" xr:uid="{B1587042-1EB8-422C-B05F-FC3D272F4EF9}"/>
    <cellStyle name="Normal 6 9 5" xfId="3411" xr:uid="{4EDFE34A-3F5E-4B2E-8065-D092FCA9B15E}"/>
    <cellStyle name="Normal 6 9 6" xfId="3412" xr:uid="{5CB3D077-DCCE-45EB-BE0E-838003B6EDCB}"/>
    <cellStyle name="Normal 7" xfId="128" xr:uid="{6BB6905B-7426-48F2-BA17-58303F3508D4}"/>
    <cellStyle name="Normal 7 10" xfId="1701" xr:uid="{1EB5B65C-6F72-4D5D-8153-79DBE292B97F}"/>
    <cellStyle name="Normal 7 10 2" xfId="3413" xr:uid="{F8DAF554-0412-41F3-986C-F6B9214C889D}"/>
    <cellStyle name="Normal 7 10 3" xfId="3414" xr:uid="{23B8877B-235C-43AA-BBBF-D051AA72B90B}"/>
    <cellStyle name="Normal 7 10 4" xfId="3415" xr:uid="{7908EEA2-7DBB-484C-9186-FA7285604B8F}"/>
    <cellStyle name="Normal 7 11" xfId="3416" xr:uid="{258C5A1D-CF94-4EFB-80E3-AF73277D7A36}"/>
    <cellStyle name="Normal 7 11 2" xfId="3417" xr:uid="{21C188F5-4338-4BB7-9F89-6E3EDEBD951B}"/>
    <cellStyle name="Normal 7 11 3" xfId="3418" xr:uid="{0A6BBCAA-BEB4-4B74-B030-499EBF8FC144}"/>
    <cellStyle name="Normal 7 11 4" xfId="3419" xr:uid="{03A77EEC-92D8-4F0F-AA47-A8731FD62529}"/>
    <cellStyle name="Normal 7 12" xfId="3420" xr:uid="{304CC2CB-379E-4DF9-A456-979A004B6C4B}"/>
    <cellStyle name="Normal 7 12 2" xfId="3421" xr:uid="{AA7ED721-002F-4A8D-85BC-2607D05E7042}"/>
    <cellStyle name="Normal 7 13" xfId="3422" xr:uid="{B5FC7437-C6DD-4C64-ADDD-56D25DE62A82}"/>
    <cellStyle name="Normal 7 14" xfId="3423" xr:uid="{4E446D94-D87B-47BF-8975-70DE4CC2AA42}"/>
    <cellStyle name="Normal 7 15" xfId="3424" xr:uid="{EC0A1CEB-AEFF-442A-A803-427067F51E64}"/>
    <cellStyle name="Normal 7 2" xfId="129" xr:uid="{092BD957-94ED-4EFD-BA1B-EE29366A20A8}"/>
    <cellStyle name="Normal 7 2 10" xfId="3425" xr:uid="{54797D9D-D7CA-46E6-A35C-32F7FC19A95C}"/>
    <cellStyle name="Normal 7 2 11" xfId="3426" xr:uid="{536552BD-B1EF-4C3E-90DC-D0D46A06E5FF}"/>
    <cellStyle name="Normal 7 2 2" xfId="130" xr:uid="{6F9D5F8A-7FAA-4281-9E2C-3C2F070FC327}"/>
    <cellStyle name="Normal 7 2 2 2" xfId="131" xr:uid="{F143906F-1BBD-43C9-B15E-A2BA468656AC}"/>
    <cellStyle name="Normal 7 2 2 2 2" xfId="347" xr:uid="{5C98DCA2-E098-4F74-ACE0-3C00069396F9}"/>
    <cellStyle name="Normal 7 2 2 2 2 2" xfId="677" xr:uid="{1F9FFC96-237D-415F-ACAC-CFBE08DCEE1D}"/>
    <cellStyle name="Normal 7 2 2 2 2 2 2" xfId="678" xr:uid="{D44DC5BA-C6BF-4453-BF21-3A270CFF65F0}"/>
    <cellStyle name="Normal 7 2 2 2 2 2 2 2" xfId="1702" xr:uid="{FC6902DC-5752-43A6-83E8-F19D3375DC7E}"/>
    <cellStyle name="Normal 7 2 2 2 2 2 2 2 2" xfId="1703" xr:uid="{89533E9A-C9E7-4996-8225-52656785692B}"/>
    <cellStyle name="Normal 7 2 2 2 2 2 2 3" xfId="1704" xr:uid="{0098745B-B258-44FC-BB92-E894964AA64F}"/>
    <cellStyle name="Normal 7 2 2 2 2 2 3" xfId="1705" xr:uid="{0F7FA216-042C-470E-A510-4C477FE9E41A}"/>
    <cellStyle name="Normal 7 2 2 2 2 2 3 2" xfId="1706" xr:uid="{38927FAC-3DF4-4BF0-87A8-699C00CDE03E}"/>
    <cellStyle name="Normal 7 2 2 2 2 2 4" xfId="1707" xr:uid="{EC2A4CE1-D1DF-49A2-9A58-23F265121A6E}"/>
    <cellStyle name="Normal 7 2 2 2 2 3" xfId="679" xr:uid="{FEAC6DA7-20D1-4481-BD9D-6CACC63EF44D}"/>
    <cellStyle name="Normal 7 2 2 2 2 3 2" xfId="1708" xr:uid="{490B6A58-4471-4CE0-AE85-7DACA4F14526}"/>
    <cellStyle name="Normal 7 2 2 2 2 3 2 2" xfId="1709" xr:uid="{5A97D9A1-8ADC-4A65-B4AB-B45E9060AA29}"/>
    <cellStyle name="Normal 7 2 2 2 2 3 3" xfId="1710" xr:uid="{F368C974-6AEF-4B12-A3C1-554AE632053B}"/>
    <cellStyle name="Normal 7 2 2 2 2 3 4" xfId="3427" xr:uid="{82EC4147-455D-41B8-B129-46965E076092}"/>
    <cellStyle name="Normal 7 2 2 2 2 4" xfId="1711" xr:uid="{9AE7251C-800B-4A5F-B2D2-5F2D72A26F3B}"/>
    <cellStyle name="Normal 7 2 2 2 2 4 2" xfId="1712" xr:uid="{AF63B386-C0D3-4C2F-8EB0-404510EE7D71}"/>
    <cellStyle name="Normal 7 2 2 2 2 5" xfId="1713" xr:uid="{934D3678-FD72-4152-ADAC-B091BE204A8A}"/>
    <cellStyle name="Normal 7 2 2 2 2 6" xfId="3428" xr:uid="{D6E6A721-9836-468D-9895-9AB52B46FE7C}"/>
    <cellStyle name="Normal 7 2 2 2 3" xfId="348" xr:uid="{E0964D3F-A4CF-4D18-B030-0D375725CB53}"/>
    <cellStyle name="Normal 7 2 2 2 3 2" xfId="680" xr:uid="{D1C8E37E-443C-4F4E-A758-878F965386CF}"/>
    <cellStyle name="Normal 7 2 2 2 3 2 2" xfId="681" xr:uid="{CFFD4FCF-F2D7-4AED-8789-02D01F12ADC4}"/>
    <cellStyle name="Normal 7 2 2 2 3 2 2 2" xfId="1714" xr:uid="{4B888D9C-4997-4454-BFD9-EFFDF6B0779D}"/>
    <cellStyle name="Normal 7 2 2 2 3 2 2 2 2" xfId="1715" xr:uid="{09718D75-3463-47F4-95E6-86C82774FC5B}"/>
    <cellStyle name="Normal 7 2 2 2 3 2 2 3" xfId="1716" xr:uid="{4B902F3E-2B5A-4303-B68E-42B8BC2631F1}"/>
    <cellStyle name="Normal 7 2 2 2 3 2 3" xfId="1717" xr:uid="{E554FB48-152E-4E33-885A-AB3ED0BC43F9}"/>
    <cellStyle name="Normal 7 2 2 2 3 2 3 2" xfId="1718" xr:uid="{F51D6039-3023-442F-B128-33CB6E2804F1}"/>
    <cellStyle name="Normal 7 2 2 2 3 2 4" xfId="1719" xr:uid="{75F23B1A-DC4A-42C7-8472-0C7DE5ECCCBB}"/>
    <cellStyle name="Normal 7 2 2 2 3 3" xfId="682" xr:uid="{27DA858F-C26A-44F8-8535-39239803DC2B}"/>
    <cellStyle name="Normal 7 2 2 2 3 3 2" xfId="1720" xr:uid="{E2B91155-5130-411C-B2BC-903DB555D228}"/>
    <cellStyle name="Normal 7 2 2 2 3 3 2 2" xfId="1721" xr:uid="{82A7552F-D1C2-4C6E-97F7-C268F0FC993C}"/>
    <cellStyle name="Normal 7 2 2 2 3 3 3" xfId="1722" xr:uid="{5E41C3B3-0537-4739-8E7D-C4FCF87A9888}"/>
    <cellStyle name="Normal 7 2 2 2 3 4" xfId="1723" xr:uid="{527BAEA4-23EA-4E4B-94E7-F5FE4091C046}"/>
    <cellStyle name="Normal 7 2 2 2 3 4 2" xfId="1724" xr:uid="{5CAB2719-6313-4D7D-8570-C2E01E32AFBC}"/>
    <cellStyle name="Normal 7 2 2 2 3 5" xfId="1725" xr:uid="{F2868AB5-BD52-43CC-8B07-73420CA3FF79}"/>
    <cellStyle name="Normal 7 2 2 2 4" xfId="683" xr:uid="{7F1D7204-15AD-4396-BE08-74C0814B2CC1}"/>
    <cellStyle name="Normal 7 2 2 2 4 2" xfId="684" xr:uid="{A0CA9656-44FA-4450-A8F3-6D137D69C474}"/>
    <cellStyle name="Normal 7 2 2 2 4 2 2" xfId="1726" xr:uid="{177A7D80-2256-43EB-BB8A-C192E1978E05}"/>
    <cellStyle name="Normal 7 2 2 2 4 2 2 2" xfId="1727" xr:uid="{0C3920E5-43F6-4DC5-82B8-F73FFC1FA367}"/>
    <cellStyle name="Normal 7 2 2 2 4 2 3" xfId="1728" xr:uid="{78238EA0-EAF2-44CA-8B6C-10EB942DAE87}"/>
    <cellStyle name="Normal 7 2 2 2 4 3" xfId="1729" xr:uid="{9A258488-D484-4AAB-8799-39C3F026F919}"/>
    <cellStyle name="Normal 7 2 2 2 4 3 2" xfId="1730" xr:uid="{E099FDED-BC82-4B03-B9B1-AD0DA391686B}"/>
    <cellStyle name="Normal 7 2 2 2 4 4" xfId="1731" xr:uid="{589F07DE-927D-4375-979A-C4A492DFE751}"/>
    <cellStyle name="Normal 7 2 2 2 5" xfId="685" xr:uid="{F4DAE915-B815-4EF8-BF94-9380B7AA0877}"/>
    <cellStyle name="Normal 7 2 2 2 5 2" xfId="1732" xr:uid="{431CFFAD-07A5-4BE0-8184-F3444582FDC6}"/>
    <cellStyle name="Normal 7 2 2 2 5 2 2" xfId="1733" xr:uid="{27B3985E-0867-4E70-8017-1E5188035069}"/>
    <cellStyle name="Normal 7 2 2 2 5 3" xfId="1734" xr:uid="{BC9304AE-7DF2-469E-A2E8-A16C64E0EE44}"/>
    <cellStyle name="Normal 7 2 2 2 5 4" xfId="3429" xr:uid="{45F131EB-4692-450F-BF89-BB098D0055A9}"/>
    <cellStyle name="Normal 7 2 2 2 6" xfId="1735" xr:uid="{111A66C8-F4D4-44AE-9E50-CD74B2AABD43}"/>
    <cellStyle name="Normal 7 2 2 2 6 2" xfId="1736" xr:uid="{FE860556-127C-4BB2-A70B-9A0166FC1823}"/>
    <cellStyle name="Normal 7 2 2 2 7" xfId="1737" xr:uid="{4732FFB2-BC56-4EBC-8142-CCF0CF897B2F}"/>
    <cellStyle name="Normal 7 2 2 2 8" xfId="3430" xr:uid="{E874B67A-0154-458A-A39B-360BA3C7767C}"/>
    <cellStyle name="Normal 7 2 2 3" xfId="349" xr:uid="{E6D9507A-341D-4221-BA3E-CEA7E4449372}"/>
    <cellStyle name="Normal 7 2 2 3 2" xfId="686" xr:uid="{BEBBEB36-C64F-4B48-8286-769B81389A44}"/>
    <cellStyle name="Normal 7 2 2 3 2 2" xfId="687" xr:uid="{283F6825-136B-4714-87CD-A91759109DFA}"/>
    <cellStyle name="Normal 7 2 2 3 2 2 2" xfId="1738" xr:uid="{AB8798E6-0A76-4D0C-A66E-9689410D754C}"/>
    <cellStyle name="Normal 7 2 2 3 2 2 2 2" xfId="1739" xr:uid="{7497B0AC-7C3D-4D43-870B-3AAE5ADE8D68}"/>
    <cellStyle name="Normal 7 2 2 3 2 2 3" xfId="1740" xr:uid="{E9FCB6A6-8CB2-4B3D-86C5-4FACC78D45BA}"/>
    <cellStyle name="Normal 7 2 2 3 2 3" xfId="1741" xr:uid="{6B483895-8A0D-4E77-AEE0-4AC02C34C421}"/>
    <cellStyle name="Normal 7 2 2 3 2 3 2" xfId="1742" xr:uid="{64D044EF-8BEF-4540-ACDF-78EF31AFF21D}"/>
    <cellStyle name="Normal 7 2 2 3 2 4" xfId="1743" xr:uid="{807B6FCF-AF93-4AB2-9242-C7DA01293DA6}"/>
    <cellStyle name="Normal 7 2 2 3 3" xfId="688" xr:uid="{90AB9083-F9AE-4B19-831D-9A023190AF45}"/>
    <cellStyle name="Normal 7 2 2 3 3 2" xfId="1744" xr:uid="{15EBC237-98DE-4BFC-B0A6-C130ACFA824C}"/>
    <cellStyle name="Normal 7 2 2 3 3 2 2" xfId="1745" xr:uid="{C5EF0AA0-11A5-43EE-912C-05BC03445AD4}"/>
    <cellStyle name="Normal 7 2 2 3 3 3" xfId="1746" xr:uid="{09C86846-9804-4B8D-9178-ED2857DFB899}"/>
    <cellStyle name="Normal 7 2 2 3 3 4" xfId="3431" xr:uid="{E0885F45-D654-46A7-AD5B-8C0DB9DF1526}"/>
    <cellStyle name="Normal 7 2 2 3 4" xfId="1747" xr:uid="{E70C439F-FACF-417D-AA2A-5592C9F6AA18}"/>
    <cellStyle name="Normal 7 2 2 3 4 2" xfId="1748" xr:uid="{BA37F63C-38A3-4685-8F6A-0FB97944AA73}"/>
    <cellStyle name="Normal 7 2 2 3 5" xfId="1749" xr:uid="{204F7208-765B-459D-A52D-93A9411F7671}"/>
    <cellStyle name="Normal 7 2 2 3 6" xfId="3432" xr:uid="{1C5EA06D-6C6F-4D31-93E8-BF56168E2361}"/>
    <cellStyle name="Normal 7 2 2 4" xfId="350" xr:uid="{1A1433AB-B199-47F3-9D68-273C97E72E88}"/>
    <cellStyle name="Normal 7 2 2 4 2" xfId="689" xr:uid="{974E5D46-06DD-4959-8AA3-224760E2462E}"/>
    <cellStyle name="Normal 7 2 2 4 2 2" xfId="690" xr:uid="{B41AFB06-FD30-4638-A758-38C441E50685}"/>
    <cellStyle name="Normal 7 2 2 4 2 2 2" xfId="1750" xr:uid="{861DE94E-B5B9-45B0-B3C5-200B002309C3}"/>
    <cellStyle name="Normal 7 2 2 4 2 2 2 2" xfId="1751" xr:uid="{54ED677F-B3CA-44DC-9DA5-83B078988CE0}"/>
    <cellStyle name="Normal 7 2 2 4 2 2 3" xfId="1752" xr:uid="{D35ABDD5-844A-4628-90F8-E4BCF8151AFF}"/>
    <cellStyle name="Normal 7 2 2 4 2 3" xfId="1753" xr:uid="{0A80C56C-400D-41D4-B509-E663B99DB27E}"/>
    <cellStyle name="Normal 7 2 2 4 2 3 2" xfId="1754" xr:uid="{8995F34C-EC4E-48D6-8E9E-A62B3AA100EA}"/>
    <cellStyle name="Normal 7 2 2 4 2 4" xfId="1755" xr:uid="{90AA4899-15F7-419B-80EF-A8612367D577}"/>
    <cellStyle name="Normal 7 2 2 4 3" xfId="691" xr:uid="{A4A44F4C-AA86-45B1-A585-E6D4A8F31E06}"/>
    <cellStyle name="Normal 7 2 2 4 3 2" xfId="1756" xr:uid="{B267696D-C53D-459F-9E67-5718F2C5230D}"/>
    <cellStyle name="Normal 7 2 2 4 3 2 2" xfId="1757" xr:uid="{5848EF83-5BCD-4437-9C32-515295042AB7}"/>
    <cellStyle name="Normal 7 2 2 4 3 3" xfId="1758" xr:uid="{630F885F-DEDF-42E0-B2FD-B2913C760C6D}"/>
    <cellStyle name="Normal 7 2 2 4 4" xfId="1759" xr:uid="{E5A20DE0-D362-4E1B-8B70-6DAD1CBBA905}"/>
    <cellStyle name="Normal 7 2 2 4 4 2" xfId="1760" xr:uid="{6256BCA8-C2B8-46C6-BC1A-6C980C6F99D3}"/>
    <cellStyle name="Normal 7 2 2 4 5" xfId="1761" xr:uid="{6F3349B3-AABB-4A16-A72A-F0BD957A41C4}"/>
    <cellStyle name="Normal 7 2 2 5" xfId="351" xr:uid="{EF595520-EFAD-402D-8EF5-33F96042067C}"/>
    <cellStyle name="Normal 7 2 2 5 2" xfId="692" xr:uid="{0C13B5CF-33F7-4A2C-AA49-9CCC7003264A}"/>
    <cellStyle name="Normal 7 2 2 5 2 2" xfId="1762" xr:uid="{F18E0D6B-8DE5-4ED9-B414-4DEFB5224184}"/>
    <cellStyle name="Normal 7 2 2 5 2 2 2" xfId="1763" xr:uid="{346A31F8-FE8C-434F-B83D-3F177CEE27BF}"/>
    <cellStyle name="Normal 7 2 2 5 2 3" xfId="1764" xr:uid="{28AD0BA8-F1DC-4189-B0DF-5DE29B0B9BBF}"/>
    <cellStyle name="Normal 7 2 2 5 3" xfId="1765" xr:uid="{ABF492BB-DD14-4D26-A611-7C6A48C0D17E}"/>
    <cellStyle name="Normal 7 2 2 5 3 2" xfId="1766" xr:uid="{156D83E1-AF36-428D-A6BE-11BD5E82D501}"/>
    <cellStyle name="Normal 7 2 2 5 4" xfId="1767" xr:uid="{462016D5-70D0-476E-88E0-51EA773E492C}"/>
    <cellStyle name="Normal 7 2 2 6" xfId="693" xr:uid="{2AAC5A6F-AA40-4EB3-8FE5-7E277ED66860}"/>
    <cellStyle name="Normal 7 2 2 6 2" xfId="1768" xr:uid="{B5EC7EFA-58FE-4582-BB1C-5B7E61165E94}"/>
    <cellStyle name="Normal 7 2 2 6 2 2" xfId="1769" xr:uid="{6384898B-2E71-455C-8D85-78A6076AF2C3}"/>
    <cellStyle name="Normal 7 2 2 6 3" xfId="1770" xr:uid="{169F7D57-EFC9-40D0-B1A3-B76C4A076BB1}"/>
    <cellStyle name="Normal 7 2 2 6 4" xfId="3433" xr:uid="{559CDD7A-5A56-4167-A81B-CCCCFE2A52CC}"/>
    <cellStyle name="Normal 7 2 2 7" xfId="1771" xr:uid="{EA86BDB6-054C-4AA2-A388-BD4BFA978A0C}"/>
    <cellStyle name="Normal 7 2 2 7 2" xfId="1772" xr:uid="{36CCD86D-491B-4604-A903-449AB844E309}"/>
    <cellStyle name="Normal 7 2 2 8" xfId="1773" xr:uid="{657BB3F2-185E-485C-90F2-3042652E1864}"/>
    <cellStyle name="Normal 7 2 2 9" xfId="3434" xr:uid="{E3B60104-7E39-4CAD-8D64-3B4CCC9B709A}"/>
    <cellStyle name="Normal 7 2 3" xfId="132" xr:uid="{1DD69636-FEB0-4DFC-82E3-49B05432D560}"/>
    <cellStyle name="Normal 7 2 3 2" xfId="133" xr:uid="{A0093646-3E96-4CCE-B480-3E35B5E57E85}"/>
    <cellStyle name="Normal 7 2 3 2 2" xfId="694" xr:uid="{CBA32D09-88C2-4D8B-8F69-4290D147074F}"/>
    <cellStyle name="Normal 7 2 3 2 2 2" xfId="695" xr:uid="{96BF2B1A-6219-403F-8E7F-7D8668A5927D}"/>
    <cellStyle name="Normal 7 2 3 2 2 2 2" xfId="1774" xr:uid="{2A3B5ECC-F7D5-4EDB-9405-8882B8065E7D}"/>
    <cellStyle name="Normal 7 2 3 2 2 2 2 2" xfId="1775" xr:uid="{717F54CD-B7CA-4610-928E-6D4341E16C17}"/>
    <cellStyle name="Normal 7 2 3 2 2 2 3" xfId="1776" xr:uid="{98923848-7E46-445B-BFEE-8DE8BDC4D408}"/>
    <cellStyle name="Normal 7 2 3 2 2 3" xfId="1777" xr:uid="{4D6D17F9-6CD7-466A-A208-8167C2EE2A06}"/>
    <cellStyle name="Normal 7 2 3 2 2 3 2" xfId="1778" xr:uid="{0F94B71A-9AB8-46C3-80A8-103B6F42C62E}"/>
    <cellStyle name="Normal 7 2 3 2 2 4" xfId="1779" xr:uid="{D233EA3A-8295-4338-A0E3-8CFFF977B409}"/>
    <cellStyle name="Normal 7 2 3 2 3" xfId="696" xr:uid="{DB9339F8-DA0C-4B1C-8D47-A0DC95C6EE10}"/>
    <cellStyle name="Normal 7 2 3 2 3 2" xfId="1780" xr:uid="{B2D3C21E-1837-42B1-B9AB-C19654CF2DB1}"/>
    <cellStyle name="Normal 7 2 3 2 3 2 2" xfId="1781" xr:uid="{3BF21AED-4CD2-421F-896D-7CF075C8E9A0}"/>
    <cellStyle name="Normal 7 2 3 2 3 3" xfId="1782" xr:uid="{AA698DBA-5142-476F-A0DC-A422B6954DEC}"/>
    <cellStyle name="Normal 7 2 3 2 3 4" xfId="3435" xr:uid="{BC542635-3036-4FCB-B3D9-2025B4325581}"/>
    <cellStyle name="Normal 7 2 3 2 4" xfId="1783" xr:uid="{769BCBF4-568D-4312-A461-E4B786C0B024}"/>
    <cellStyle name="Normal 7 2 3 2 4 2" xfId="1784" xr:uid="{77645B3C-3047-4108-AF17-436E1E31AC31}"/>
    <cellStyle name="Normal 7 2 3 2 5" xfId="1785" xr:uid="{20874223-77CE-4AD7-B38D-FEB66F29C3AF}"/>
    <cellStyle name="Normal 7 2 3 2 6" xfId="3436" xr:uid="{2A5D20A7-7A0A-41DB-A2DA-A42A62954EE6}"/>
    <cellStyle name="Normal 7 2 3 3" xfId="352" xr:uid="{26CDCFD6-9B9E-44E4-9AB4-69F855B30C48}"/>
    <cellStyle name="Normal 7 2 3 3 2" xfId="697" xr:uid="{F39FBDCD-0ACC-4B3A-9868-97589B511E3C}"/>
    <cellStyle name="Normal 7 2 3 3 2 2" xfId="698" xr:uid="{A3D96D3D-CAD0-4BDB-84F4-4118F8246296}"/>
    <cellStyle name="Normal 7 2 3 3 2 2 2" xfId="1786" xr:uid="{56A02073-0D9D-42FE-AD41-2CBA7E1F0BF7}"/>
    <cellStyle name="Normal 7 2 3 3 2 2 2 2" xfId="1787" xr:uid="{C17E66D6-0B8D-4225-9925-AF699F9D3F48}"/>
    <cellStyle name="Normal 7 2 3 3 2 2 3" xfId="1788" xr:uid="{E062F3C6-D7BD-40AA-82DF-35DE26715D17}"/>
    <cellStyle name="Normal 7 2 3 3 2 3" xfId="1789" xr:uid="{8824825D-401E-46AD-A75A-D99E7B568D22}"/>
    <cellStyle name="Normal 7 2 3 3 2 3 2" xfId="1790" xr:uid="{2DA74F40-3B5E-46C0-94F3-85D38AA8058D}"/>
    <cellStyle name="Normal 7 2 3 3 2 4" xfId="1791" xr:uid="{1739722F-4B1F-4C9C-BDCF-DE46AFB03C6F}"/>
    <cellStyle name="Normal 7 2 3 3 3" xfId="699" xr:uid="{167F4B28-80D0-45E4-BB52-90C502A6B715}"/>
    <cellStyle name="Normal 7 2 3 3 3 2" xfId="1792" xr:uid="{54F26BB6-6891-4CAE-8AC6-13A2AD24D573}"/>
    <cellStyle name="Normal 7 2 3 3 3 2 2" xfId="1793" xr:uid="{438B5C17-2F97-4856-BB35-29E4F808609F}"/>
    <cellStyle name="Normal 7 2 3 3 3 3" xfId="1794" xr:uid="{8A2F250A-97D4-483A-965A-55322421BD7C}"/>
    <cellStyle name="Normal 7 2 3 3 4" xfId="1795" xr:uid="{BC920D02-DCF7-4E92-9CC1-8AFD5E4F1808}"/>
    <cellStyle name="Normal 7 2 3 3 4 2" xfId="1796" xr:uid="{0EE2098F-2758-4912-AB30-EEB9784EC118}"/>
    <cellStyle name="Normal 7 2 3 3 5" xfId="1797" xr:uid="{5796437F-71D8-4448-A0AB-93FF7FDFE8A2}"/>
    <cellStyle name="Normal 7 2 3 4" xfId="353" xr:uid="{B96278FE-6DB9-4A2E-B34E-D5DB0E2AF732}"/>
    <cellStyle name="Normal 7 2 3 4 2" xfId="700" xr:uid="{7D175A1F-2119-4973-ACFF-10BE2CEAD5FD}"/>
    <cellStyle name="Normal 7 2 3 4 2 2" xfId="1798" xr:uid="{9255DD29-9F2A-4A93-A3BA-C759DBD59E7A}"/>
    <cellStyle name="Normal 7 2 3 4 2 2 2" xfId="1799" xr:uid="{4D7AA713-EB65-4B90-B81E-C7703CADBF2B}"/>
    <cellStyle name="Normal 7 2 3 4 2 3" xfId="1800" xr:uid="{E389F346-7495-43F4-9F5E-7A42A538C319}"/>
    <cellStyle name="Normal 7 2 3 4 3" xfId="1801" xr:uid="{4F79F0E5-7557-41EA-A006-A59683F55368}"/>
    <cellStyle name="Normal 7 2 3 4 3 2" xfId="1802" xr:uid="{4EEFF961-3411-41B2-8F26-2C9651331036}"/>
    <cellStyle name="Normal 7 2 3 4 4" xfId="1803" xr:uid="{6EB6BB86-07CF-4CEB-AC9A-957423E6128D}"/>
    <cellStyle name="Normal 7 2 3 5" xfId="701" xr:uid="{48D63DEC-73A1-4981-AC6A-D28B7CECC70F}"/>
    <cellStyle name="Normal 7 2 3 5 2" xfId="1804" xr:uid="{1E806A97-60F7-4E20-A768-84F0F12AE51F}"/>
    <cellStyle name="Normal 7 2 3 5 2 2" xfId="1805" xr:uid="{F98BA660-556C-458A-95E7-989DDD45762D}"/>
    <cellStyle name="Normal 7 2 3 5 3" xfId="1806" xr:uid="{4A4B873B-E32D-4D70-B195-D0ACF8131E81}"/>
    <cellStyle name="Normal 7 2 3 5 4" xfId="3437" xr:uid="{3D83BADC-2213-4886-A209-809B8993EF35}"/>
    <cellStyle name="Normal 7 2 3 6" xfId="1807" xr:uid="{A1E11EB0-678D-4814-9615-1BCE096FF5FA}"/>
    <cellStyle name="Normal 7 2 3 6 2" xfId="1808" xr:uid="{CD04F419-A50D-4E90-9E6D-4DDBE56609FC}"/>
    <cellStyle name="Normal 7 2 3 7" xfId="1809" xr:uid="{93377235-6D91-4169-9DDC-EF935BE51629}"/>
    <cellStyle name="Normal 7 2 3 8" xfId="3438" xr:uid="{FA48B615-8D71-40DF-9594-41133E763C9D}"/>
    <cellStyle name="Normal 7 2 4" xfId="134" xr:uid="{5DD9C2AC-24D5-4A61-BA8E-EFCFF45AFE50}"/>
    <cellStyle name="Normal 7 2 4 2" xfId="448" xr:uid="{46AAC8AC-9996-4598-9603-6FD696F2755C}"/>
    <cellStyle name="Normal 7 2 4 2 2" xfId="702" xr:uid="{C70DDD14-A640-42DF-97A9-3DFE995397D1}"/>
    <cellStyle name="Normal 7 2 4 2 2 2" xfId="1810" xr:uid="{C2CC9A92-FAF5-4743-8122-330A5CE0A7E3}"/>
    <cellStyle name="Normal 7 2 4 2 2 2 2" xfId="1811" xr:uid="{E60D7EE6-E82D-4B02-9E45-11A827714D68}"/>
    <cellStyle name="Normal 7 2 4 2 2 3" xfId="1812" xr:uid="{8D288C1F-3A64-440E-ADBB-FA5A31D7EF26}"/>
    <cellStyle name="Normal 7 2 4 2 2 4" xfId="3439" xr:uid="{01AA411C-96ED-4AA1-A973-6E352EEF7D87}"/>
    <cellStyle name="Normal 7 2 4 2 3" xfId="1813" xr:uid="{80B97215-F7A8-45C6-B50C-1EBEFFEE6C4A}"/>
    <cellStyle name="Normal 7 2 4 2 3 2" xfId="1814" xr:uid="{05A2786A-2F8A-4949-8A51-357410B57BCB}"/>
    <cellStyle name="Normal 7 2 4 2 4" xfId="1815" xr:uid="{CD4D85D2-0A5B-45FF-A6D3-5F03C3C6880A}"/>
    <cellStyle name="Normal 7 2 4 2 5" xfId="3440" xr:uid="{B8C90DA8-2932-4FA2-962A-360C463CBF4F}"/>
    <cellStyle name="Normal 7 2 4 3" xfId="703" xr:uid="{32488E40-196D-47D8-8FDA-83D7B7FA7A1D}"/>
    <cellStyle name="Normal 7 2 4 3 2" xfId="1816" xr:uid="{7B0D9D1E-23C1-4E62-B39F-56D2BDEBA3EC}"/>
    <cellStyle name="Normal 7 2 4 3 2 2" xfId="1817" xr:uid="{230B0CAD-F9D0-40FB-A863-2F8BFFCB63C8}"/>
    <cellStyle name="Normal 7 2 4 3 3" xfId="1818" xr:uid="{2D22A680-6D0B-4B83-8A04-A114D087A3CB}"/>
    <cellStyle name="Normal 7 2 4 3 4" xfId="3441" xr:uid="{49CCB5F1-EC6A-42DB-B4D5-7593D72D0C30}"/>
    <cellStyle name="Normal 7 2 4 4" xfId="1819" xr:uid="{5AE24CC9-315B-4022-A250-B8F1FB414BDE}"/>
    <cellStyle name="Normal 7 2 4 4 2" xfId="1820" xr:uid="{7EFBD220-9805-4E06-9AD8-EC2FDEB15D59}"/>
    <cellStyle name="Normal 7 2 4 4 3" xfId="3442" xr:uid="{31B41437-F8AB-46EA-8EC6-21738E7334DE}"/>
    <cellStyle name="Normal 7 2 4 4 4" xfId="3443" xr:uid="{DEC2449F-F94B-4A7D-A069-5C641F434939}"/>
    <cellStyle name="Normal 7 2 4 5" xfId="1821" xr:uid="{026EF021-CF86-423E-B499-AEB9C8CC3941}"/>
    <cellStyle name="Normal 7 2 4 6" xfId="3444" xr:uid="{3B29A594-0446-4E82-A8A7-D306637F2ABA}"/>
    <cellStyle name="Normal 7 2 4 7" xfId="3445" xr:uid="{3DD0E6A3-EAB8-46C0-8E47-811D69C83093}"/>
    <cellStyle name="Normal 7 2 5" xfId="354" xr:uid="{C492734D-2984-4963-9FF1-305AB06486D8}"/>
    <cellStyle name="Normal 7 2 5 2" xfId="704" xr:uid="{F069380C-F889-44B9-BAE4-8E350531BC04}"/>
    <cellStyle name="Normal 7 2 5 2 2" xfId="705" xr:uid="{D2765235-15A6-49D4-9D06-E72450C0ADA1}"/>
    <cellStyle name="Normal 7 2 5 2 2 2" xfId="1822" xr:uid="{A6C084F8-E2EE-47DF-8451-A3A00288CCC2}"/>
    <cellStyle name="Normal 7 2 5 2 2 2 2" xfId="1823" xr:uid="{9E5CC1C7-B363-42D5-9487-71DA24431406}"/>
    <cellStyle name="Normal 7 2 5 2 2 3" xfId="1824" xr:uid="{74B68907-B9E3-475F-873A-6F5F6312C7AE}"/>
    <cellStyle name="Normal 7 2 5 2 3" xfId="1825" xr:uid="{15EED7E1-AE47-4DF7-BF55-D23E2D915C05}"/>
    <cellStyle name="Normal 7 2 5 2 3 2" xfId="1826" xr:uid="{81A250FB-F8AC-4224-BD5B-86E1E2B9984E}"/>
    <cellStyle name="Normal 7 2 5 2 4" xfId="1827" xr:uid="{DEBA9A66-318D-4FB4-8247-CA0622A2CECB}"/>
    <cellStyle name="Normal 7 2 5 3" xfId="706" xr:uid="{8BE5CCE7-2A01-48B1-A3F1-D6258FF844EC}"/>
    <cellStyle name="Normal 7 2 5 3 2" xfId="1828" xr:uid="{58D889B6-73A9-47BA-822F-D5331FD7C8C2}"/>
    <cellStyle name="Normal 7 2 5 3 2 2" xfId="1829" xr:uid="{7971CE6F-F4DB-481A-9853-46E55AC42AFF}"/>
    <cellStyle name="Normal 7 2 5 3 3" xfId="1830" xr:uid="{AEBBB206-6A67-4076-BE11-B9AC28E550A6}"/>
    <cellStyle name="Normal 7 2 5 3 4" xfId="3446" xr:uid="{F2476460-95AE-4270-9B72-6040E07EB79D}"/>
    <cellStyle name="Normal 7 2 5 4" xfId="1831" xr:uid="{0B4AD399-49D0-43B6-90D2-E29C1BD90471}"/>
    <cellStyle name="Normal 7 2 5 4 2" xfId="1832" xr:uid="{613D2C3C-0481-4142-A27C-AB2F5BEE537E}"/>
    <cellStyle name="Normal 7 2 5 5" xfId="1833" xr:uid="{7D6CA4F7-A841-4928-8BF8-18F239AF9ACF}"/>
    <cellStyle name="Normal 7 2 5 6" xfId="3447" xr:uid="{07C25037-F53C-4F91-8A24-941A0274C293}"/>
    <cellStyle name="Normal 7 2 6" xfId="355" xr:uid="{95855B03-1629-4811-98EA-A8A420C4593C}"/>
    <cellStyle name="Normal 7 2 6 2" xfId="707" xr:uid="{BC49391D-A49F-4F1E-88FC-9381653865C4}"/>
    <cellStyle name="Normal 7 2 6 2 2" xfId="1834" xr:uid="{F3880046-4682-4174-B1E6-9BA59806CBF6}"/>
    <cellStyle name="Normal 7 2 6 2 2 2" xfId="1835" xr:uid="{395102E8-E7EA-4E80-A4EF-8E592AC7C86A}"/>
    <cellStyle name="Normal 7 2 6 2 3" xfId="1836" xr:uid="{F53130A6-998F-4323-9015-C55F82BF44B7}"/>
    <cellStyle name="Normal 7 2 6 2 4" xfId="3448" xr:uid="{381E820D-A601-44EA-B874-4FC2BC989569}"/>
    <cellStyle name="Normal 7 2 6 3" xfId="1837" xr:uid="{B828C27B-F284-4511-A738-08DC15DCC923}"/>
    <cellStyle name="Normal 7 2 6 3 2" xfId="1838" xr:uid="{CC702BB0-F981-42FC-B2BA-FA4F7387A767}"/>
    <cellStyle name="Normal 7 2 6 4" xfId="1839" xr:uid="{D74EB9C3-7CA1-46BC-B7DD-29CE7D5DD3CD}"/>
    <cellStyle name="Normal 7 2 6 5" xfId="3449" xr:uid="{E1655888-2265-4AB3-85CC-A8C34AD240EF}"/>
    <cellStyle name="Normal 7 2 7" xfId="708" xr:uid="{7BED6328-4DE6-4EDE-822B-92B7A123670E}"/>
    <cellStyle name="Normal 7 2 7 2" xfId="1840" xr:uid="{70ABB8D9-5CCB-4C63-9A81-F5895C7AAF4C}"/>
    <cellStyle name="Normal 7 2 7 2 2" xfId="1841" xr:uid="{710146C5-8F20-438F-B7EA-0695B609E209}"/>
    <cellStyle name="Normal 7 2 7 2 3" xfId="4409" xr:uid="{2ABBF0AA-1A0D-4BB4-BFCE-98332A54E270}"/>
    <cellStyle name="Normal 7 2 7 3" xfId="1842" xr:uid="{906D3AF8-5A72-45ED-825B-16F95366450E}"/>
    <cellStyle name="Normal 7 2 7 4" xfId="3450" xr:uid="{21B64DA6-C7E4-4B1F-ABF7-13A214E91497}"/>
    <cellStyle name="Normal 7 2 7 4 2" xfId="4579" xr:uid="{F4EBF63B-E84A-46BC-8FD2-8F20C6438C17}"/>
    <cellStyle name="Normal 7 2 7 4 3" xfId="4686" xr:uid="{87700FD0-01FA-4345-A0AA-275CB4B813BA}"/>
    <cellStyle name="Normal 7 2 7 4 4" xfId="4608" xr:uid="{02B5A1C4-1040-45B4-9F94-653FF54F34A5}"/>
    <cellStyle name="Normal 7 2 8" xfId="1843" xr:uid="{D4689376-FCD1-4E03-B7EC-64FF66605851}"/>
    <cellStyle name="Normal 7 2 8 2" xfId="1844" xr:uid="{9B4010D1-8E52-4E9F-8A4E-362484D82833}"/>
    <cellStyle name="Normal 7 2 8 3" xfId="3451" xr:uid="{A9CEBA8D-9B15-4621-B627-22E1E9C615AA}"/>
    <cellStyle name="Normal 7 2 8 4" xfId="3452" xr:uid="{FBA90D8E-0D7D-4E99-9B00-28B4D411339F}"/>
    <cellStyle name="Normal 7 2 9" xfId="1845" xr:uid="{D1AFB7A1-3E93-47A7-89CC-B609E1434013}"/>
    <cellStyle name="Normal 7 3" xfId="135" xr:uid="{DF3DBF17-07B5-4307-AB6F-68CAFC3FBDA3}"/>
    <cellStyle name="Normal 7 3 10" xfId="3453" xr:uid="{0C1C2687-68BE-409D-AABD-8DDEE39DF349}"/>
    <cellStyle name="Normal 7 3 11" xfId="3454" xr:uid="{605A4BD9-F338-4DC8-A8D2-D6C4ADE61169}"/>
    <cellStyle name="Normal 7 3 2" xfId="136" xr:uid="{90916B02-6B9C-48AC-8A73-3C0A9B17F318}"/>
    <cellStyle name="Normal 7 3 2 2" xfId="137" xr:uid="{45358119-FA32-44E7-811F-B2711263D1B3}"/>
    <cellStyle name="Normal 7 3 2 2 2" xfId="356" xr:uid="{8378E650-9C24-4A8D-93D3-C46F6909839C}"/>
    <cellStyle name="Normal 7 3 2 2 2 2" xfId="709" xr:uid="{6B5EB888-9D36-4954-BF06-3F0298C93EE4}"/>
    <cellStyle name="Normal 7 3 2 2 2 2 2" xfId="1846" xr:uid="{B8F8183A-6677-47D5-9AA4-B25864599CB7}"/>
    <cellStyle name="Normal 7 3 2 2 2 2 2 2" xfId="1847" xr:uid="{BF858A37-C521-472A-B497-CAA5BD767A80}"/>
    <cellStyle name="Normal 7 3 2 2 2 2 3" xfId="1848" xr:uid="{053C7D62-341D-4B93-8BD0-951947D349A1}"/>
    <cellStyle name="Normal 7 3 2 2 2 2 4" xfId="3455" xr:uid="{63D62EB5-E82C-4D0A-9979-12362CCF07B1}"/>
    <cellStyle name="Normal 7 3 2 2 2 3" xfId="1849" xr:uid="{A0510392-5CB4-4225-8ADD-1E8CA3821FE3}"/>
    <cellStyle name="Normal 7 3 2 2 2 3 2" xfId="1850" xr:uid="{3779647D-382E-4157-8660-81F005BE98F6}"/>
    <cellStyle name="Normal 7 3 2 2 2 3 3" xfId="3456" xr:uid="{8730C50F-7DF3-4166-A151-8134AB876D73}"/>
    <cellStyle name="Normal 7 3 2 2 2 3 4" xfId="3457" xr:uid="{B4B47DC3-2CA0-4E4F-9D5D-FAC95F08CFFB}"/>
    <cellStyle name="Normal 7 3 2 2 2 4" xfId="1851" xr:uid="{E8F18129-4D00-4F0A-96C2-B28DC8D2369A}"/>
    <cellStyle name="Normal 7 3 2 2 2 5" xfId="3458" xr:uid="{E52D5CD0-3F56-4D08-8B20-EF09C6218948}"/>
    <cellStyle name="Normal 7 3 2 2 2 6" xfId="3459" xr:uid="{A29AF3C9-A986-42E2-96AA-E82AB8394DBF}"/>
    <cellStyle name="Normal 7 3 2 2 3" xfId="710" xr:uid="{8AB744FB-319A-4015-A2AE-241CA8042EE3}"/>
    <cellStyle name="Normal 7 3 2 2 3 2" xfId="1852" xr:uid="{499D034E-C062-42D6-B184-EC3264F6BAAE}"/>
    <cellStyle name="Normal 7 3 2 2 3 2 2" xfId="1853" xr:uid="{F80DEB7C-32A5-4EFC-9D63-2EF0C35CAF4A}"/>
    <cellStyle name="Normal 7 3 2 2 3 2 3" xfId="3460" xr:uid="{02DCA180-0051-4C3A-B630-275677680B43}"/>
    <cellStyle name="Normal 7 3 2 2 3 2 4" xfId="3461" xr:uid="{7D649EBE-4C7F-459C-861C-9321BF064897}"/>
    <cellStyle name="Normal 7 3 2 2 3 3" xfId="1854" xr:uid="{6E240F09-B801-4B39-923A-0DA29D3AA2D0}"/>
    <cellStyle name="Normal 7 3 2 2 3 4" xfId="3462" xr:uid="{9E485D89-E99F-4613-B5DB-0D77D9F7A073}"/>
    <cellStyle name="Normal 7 3 2 2 3 5" xfId="3463" xr:uid="{B036CADD-CC9A-4C81-B4AC-449B4546CB51}"/>
    <cellStyle name="Normal 7 3 2 2 4" xfId="1855" xr:uid="{30C029B4-1000-41AB-98DC-C73F5A6EF976}"/>
    <cellStyle name="Normal 7 3 2 2 4 2" xfId="1856" xr:uid="{CEFCE2BF-41C1-4BA0-9EF5-6EBE9C99F660}"/>
    <cellStyle name="Normal 7 3 2 2 4 3" xfId="3464" xr:uid="{3E75DEE7-A6DA-4BAA-9C8C-F31821B8DC73}"/>
    <cellStyle name="Normal 7 3 2 2 4 4" xfId="3465" xr:uid="{C5843619-5D6C-4E6D-BC37-FE3A413D8053}"/>
    <cellStyle name="Normal 7 3 2 2 5" xfId="1857" xr:uid="{9750C35C-5227-45AC-A7AD-BDB88F7320A7}"/>
    <cellStyle name="Normal 7 3 2 2 5 2" xfId="3466" xr:uid="{6C3802E1-E8DF-44F1-8D68-1BCF7A754077}"/>
    <cellStyle name="Normal 7 3 2 2 5 3" xfId="3467" xr:uid="{2CF07251-80BB-4406-AE02-2D348211651B}"/>
    <cellStyle name="Normal 7 3 2 2 5 4" xfId="3468" xr:uid="{AE025AD9-92CF-48A7-8B4C-583E9BF06B36}"/>
    <cellStyle name="Normal 7 3 2 2 6" xfId="3469" xr:uid="{965AA392-97A8-4741-8EEE-9592E6B485A1}"/>
    <cellStyle name="Normal 7 3 2 2 7" xfId="3470" xr:uid="{4E408D2A-8B93-4C1C-8CA4-41F46A641F49}"/>
    <cellStyle name="Normal 7 3 2 2 8" xfId="3471" xr:uid="{3F4F40DD-A04C-4363-8B3A-64C54735448D}"/>
    <cellStyle name="Normal 7 3 2 3" xfId="357" xr:uid="{57938D50-45DA-4A27-92F4-75D9C63D79A7}"/>
    <cellStyle name="Normal 7 3 2 3 2" xfId="711" xr:uid="{D9CCE1CC-C342-48D7-99D3-317624A37D7F}"/>
    <cellStyle name="Normal 7 3 2 3 2 2" xfId="712" xr:uid="{D150BC05-02C0-4004-BDD3-FA66DC1330E2}"/>
    <cellStyle name="Normal 7 3 2 3 2 2 2" xfId="1858" xr:uid="{DD3CC6E0-5E0F-4788-A168-D1688E8A2438}"/>
    <cellStyle name="Normal 7 3 2 3 2 2 2 2" xfId="1859" xr:uid="{E8675E0F-94F7-4F84-A211-59AD96E632B4}"/>
    <cellStyle name="Normal 7 3 2 3 2 2 3" xfId="1860" xr:uid="{AD9A7001-2E92-4CF2-A3D3-21FF946688CB}"/>
    <cellStyle name="Normal 7 3 2 3 2 3" xfId="1861" xr:uid="{6D0740A5-DF43-4646-9EE0-5BB95971EB9C}"/>
    <cellStyle name="Normal 7 3 2 3 2 3 2" xfId="1862" xr:uid="{B1F256BA-26D8-4038-9D9B-D5D3459B9276}"/>
    <cellStyle name="Normal 7 3 2 3 2 4" xfId="1863" xr:uid="{04617C3D-F0AF-40F2-85ED-655B7B370545}"/>
    <cellStyle name="Normal 7 3 2 3 3" xfId="713" xr:uid="{78DD9C5A-54AF-4308-88C6-C410B5F61A9B}"/>
    <cellStyle name="Normal 7 3 2 3 3 2" xfId="1864" xr:uid="{8D06B3DB-0415-4C50-AA61-E2A2BB89587A}"/>
    <cellStyle name="Normal 7 3 2 3 3 2 2" xfId="1865" xr:uid="{767D2BE6-A574-41C3-93BD-72B03008E24D}"/>
    <cellStyle name="Normal 7 3 2 3 3 3" xfId="1866" xr:uid="{ACA69014-B3B0-4758-91CC-257B83DC75DD}"/>
    <cellStyle name="Normal 7 3 2 3 3 4" xfId="3472" xr:uid="{825FE3EE-EEBB-423F-A630-A2B61A0C78FE}"/>
    <cellStyle name="Normal 7 3 2 3 4" xfId="1867" xr:uid="{6F6C5D8A-FBED-41AC-BE73-91219F30CBBB}"/>
    <cellStyle name="Normal 7 3 2 3 4 2" xfId="1868" xr:uid="{D3DB0EE2-E0EA-41CF-B65C-148BB471097F}"/>
    <cellStyle name="Normal 7 3 2 3 5" xfId="1869" xr:uid="{39EF57A8-529D-4A3F-9E4B-CD3900F187EC}"/>
    <cellStyle name="Normal 7 3 2 3 6" xfId="3473" xr:uid="{875CCF09-0027-43B5-9CD1-EECF68C294DB}"/>
    <cellStyle name="Normal 7 3 2 4" xfId="358" xr:uid="{DD4D8F98-5A49-4C86-AF8F-BF06092E3F10}"/>
    <cellStyle name="Normal 7 3 2 4 2" xfId="714" xr:uid="{43786429-27C4-4576-AF4B-3B45A8923589}"/>
    <cellStyle name="Normal 7 3 2 4 2 2" xfId="1870" xr:uid="{E645D84B-FEDE-4C29-9575-082F11258CD8}"/>
    <cellStyle name="Normal 7 3 2 4 2 2 2" xfId="1871" xr:uid="{773EFF24-C425-4816-B497-AAD955C1612A}"/>
    <cellStyle name="Normal 7 3 2 4 2 3" xfId="1872" xr:uid="{045C312D-930F-4286-85A0-84E4D45FBE21}"/>
    <cellStyle name="Normal 7 3 2 4 2 4" xfId="3474" xr:uid="{A22D63BB-8C26-4E55-8141-2C8DFEFCC182}"/>
    <cellStyle name="Normal 7 3 2 4 3" xfId="1873" xr:uid="{C23A3CC2-8892-469B-9656-829FCF24CD69}"/>
    <cellStyle name="Normal 7 3 2 4 3 2" xfId="1874" xr:uid="{F17A6B9B-04A4-4274-A9B4-C9F76715E361}"/>
    <cellStyle name="Normal 7 3 2 4 4" xfId="1875" xr:uid="{4358ECFA-5E87-4289-AA19-5CFE10266F9F}"/>
    <cellStyle name="Normal 7 3 2 4 5" xfId="3475" xr:uid="{F8444FA7-EDEA-4B35-A74D-8A0F3D40D6F6}"/>
    <cellStyle name="Normal 7 3 2 5" xfId="359" xr:uid="{46BF7BC9-36E1-4C42-904D-0704874D8B29}"/>
    <cellStyle name="Normal 7 3 2 5 2" xfId="1876" xr:uid="{FA836916-DF8B-4AE0-8404-895FB9D74911}"/>
    <cellStyle name="Normal 7 3 2 5 2 2" xfId="1877" xr:uid="{345DEF0D-6B18-4F98-9C2B-927369A45EEA}"/>
    <cellStyle name="Normal 7 3 2 5 3" xfId="1878" xr:uid="{C5D0DC17-9816-4FE1-8B46-064D7D65A97D}"/>
    <cellStyle name="Normal 7 3 2 5 4" xfId="3476" xr:uid="{55CAC113-B64A-443A-A27A-D293CF7903F9}"/>
    <cellStyle name="Normal 7 3 2 6" xfId="1879" xr:uid="{8E38EFD2-8972-41E2-BA13-B1D1A89D5C44}"/>
    <cellStyle name="Normal 7 3 2 6 2" xfId="1880" xr:uid="{D606A6D3-9287-4708-A5F5-71BB1DA5DBA3}"/>
    <cellStyle name="Normal 7 3 2 6 3" xfId="3477" xr:uid="{CFDE10A0-5009-479F-9506-5F40F2B39CC3}"/>
    <cellStyle name="Normal 7 3 2 6 4" xfId="3478" xr:uid="{7A049EFB-EFB8-4FCA-AF1C-9DE91A6F9AA7}"/>
    <cellStyle name="Normal 7 3 2 7" xfId="1881" xr:uid="{FEE2D411-5B19-43A2-A5C4-C369AF0F2682}"/>
    <cellStyle name="Normal 7 3 2 8" xfId="3479" xr:uid="{1E95F7C3-C709-40BE-ACFE-3B5D8980EE30}"/>
    <cellStyle name="Normal 7 3 2 9" xfId="3480" xr:uid="{B611D0B2-9810-411C-9CB6-8C7E24A1631C}"/>
    <cellStyle name="Normal 7 3 3" xfId="138" xr:uid="{19AC5EB0-D222-40CF-B587-A02F3EAE52B3}"/>
    <cellStyle name="Normal 7 3 3 2" xfId="139" xr:uid="{F6A829A7-E141-4F8B-88A0-82027505580F}"/>
    <cellStyle name="Normal 7 3 3 2 2" xfId="715" xr:uid="{7371E0D7-0B0B-4995-8592-6E8A4C4EF940}"/>
    <cellStyle name="Normal 7 3 3 2 2 2" xfId="1882" xr:uid="{B2D32A3B-85D7-477C-8517-2670EFACB80F}"/>
    <cellStyle name="Normal 7 3 3 2 2 2 2" xfId="1883" xr:uid="{2CADBC95-A523-4EB9-9270-019995EEDD22}"/>
    <cellStyle name="Normal 7 3 3 2 2 2 2 2" xfId="4484" xr:uid="{1BDE4E9F-8E1D-4B17-9834-7384EC1F4ABD}"/>
    <cellStyle name="Normal 7 3 3 2 2 2 3" xfId="4485" xr:uid="{61726D88-43BD-438C-AD39-C880114A7001}"/>
    <cellStyle name="Normal 7 3 3 2 2 3" xfId="1884" xr:uid="{F6AF85A3-16D3-4617-BBC3-E85EB37A3582}"/>
    <cellStyle name="Normal 7 3 3 2 2 3 2" xfId="4486" xr:uid="{A40A23D0-A99C-468B-B831-104F00796D8B}"/>
    <cellStyle name="Normal 7 3 3 2 2 4" xfId="3481" xr:uid="{B465D97C-E3BD-4002-BC8D-E992709FD441}"/>
    <cellStyle name="Normal 7 3 3 2 3" xfId="1885" xr:uid="{C7B65DF8-9807-46FA-A002-2A8FA5A9CD2A}"/>
    <cellStyle name="Normal 7 3 3 2 3 2" xfId="1886" xr:uid="{EE085575-F66F-48AB-8322-D11D7A2E0173}"/>
    <cellStyle name="Normal 7 3 3 2 3 2 2" xfId="4487" xr:uid="{E6A07911-72B3-4476-B050-02081DD760C3}"/>
    <cellStyle name="Normal 7 3 3 2 3 3" xfId="3482" xr:uid="{2B2D0550-F821-4045-AA4A-B0E0A6F33021}"/>
    <cellStyle name="Normal 7 3 3 2 3 4" xfId="3483" xr:uid="{12417466-0085-4996-BFC4-0DB35BB4C787}"/>
    <cellStyle name="Normal 7 3 3 2 4" xfId="1887" xr:uid="{FC6C22BD-5957-4BD9-9270-26145DF52720}"/>
    <cellStyle name="Normal 7 3 3 2 4 2" xfId="4488" xr:uid="{D328F723-2D33-49C6-8226-3D8870E79BF7}"/>
    <cellStyle name="Normal 7 3 3 2 5" xfId="3484" xr:uid="{45891730-3359-456E-95B8-03F96512D1C1}"/>
    <cellStyle name="Normal 7 3 3 2 6" xfId="3485" xr:uid="{D9277D59-856C-40D9-B53A-4E7F7C12E072}"/>
    <cellStyle name="Normal 7 3 3 3" xfId="360" xr:uid="{762393C9-FD85-4063-92BC-338A0B0C611E}"/>
    <cellStyle name="Normal 7 3 3 3 2" xfId="1888" xr:uid="{094DCECF-CB06-4695-A3F4-6596D58E3847}"/>
    <cellStyle name="Normal 7 3 3 3 2 2" xfId="1889" xr:uid="{0B7C2C8F-9AEB-4B07-ACC8-262C6E6F0F70}"/>
    <cellStyle name="Normal 7 3 3 3 2 2 2" xfId="4489" xr:uid="{17F6B610-723D-4F20-960A-358432F90891}"/>
    <cellStyle name="Normal 7 3 3 3 2 3" xfId="3486" xr:uid="{C10B2005-3811-48DA-9ADB-66F2A4D4ECBD}"/>
    <cellStyle name="Normal 7 3 3 3 2 4" xfId="3487" xr:uid="{B700B571-F2BF-4FBA-950C-47C94815EC2E}"/>
    <cellStyle name="Normal 7 3 3 3 3" xfId="1890" xr:uid="{45B4E75A-0835-4B4B-911A-8982FEA36C53}"/>
    <cellStyle name="Normal 7 3 3 3 3 2" xfId="4490" xr:uid="{68253B41-B0CA-4B82-AECA-4B2D39105279}"/>
    <cellStyle name="Normal 7 3 3 3 4" xfId="3488" xr:uid="{1B6F2404-DE98-4236-AF99-F91799F72BD6}"/>
    <cellStyle name="Normal 7 3 3 3 5" xfId="3489" xr:uid="{A5FBD265-AEBA-40CB-A149-5536D7DA7595}"/>
    <cellStyle name="Normal 7 3 3 4" xfId="1891" xr:uid="{8692A389-DC78-4289-BDB9-AE6527C83C9D}"/>
    <cellStyle name="Normal 7 3 3 4 2" xfId="1892" xr:uid="{EBCEF709-5856-4CEA-8D12-B50B532FAE4D}"/>
    <cellStyle name="Normal 7 3 3 4 2 2" xfId="4491" xr:uid="{B0032A5F-FB99-42A4-9D88-DEF47D0A3940}"/>
    <cellStyle name="Normal 7 3 3 4 3" xfId="3490" xr:uid="{3D6EABB1-C292-442A-96AD-037D3C6B440B}"/>
    <cellStyle name="Normal 7 3 3 4 4" xfId="3491" xr:uid="{CC2D7B40-57FA-4D37-8E40-689C1D3DDEF9}"/>
    <cellStyle name="Normal 7 3 3 5" xfId="1893" xr:uid="{096E386C-D653-4A2E-9DE5-5C0B576439E6}"/>
    <cellStyle name="Normal 7 3 3 5 2" xfId="3492" xr:uid="{C5F6043D-98C4-4E5A-9669-D1E6BF82BB15}"/>
    <cellStyle name="Normal 7 3 3 5 3" xfId="3493" xr:uid="{0CDC961F-1B74-48CE-9132-0B2F0E07E20F}"/>
    <cellStyle name="Normal 7 3 3 5 4" xfId="3494" xr:uid="{582E29D0-C07C-42AD-8660-7A3CB471D6B8}"/>
    <cellStyle name="Normal 7 3 3 6" xfId="3495" xr:uid="{FBF9567E-5DA2-429D-A61E-AF6335C44585}"/>
    <cellStyle name="Normal 7 3 3 7" xfId="3496" xr:uid="{D71A0A5A-0CCF-4436-87EA-75C096E5667E}"/>
    <cellStyle name="Normal 7 3 3 8" xfId="3497" xr:uid="{06E6DE6B-9528-4EE4-BDBD-B19FBBC31352}"/>
    <cellStyle name="Normal 7 3 4" xfId="140" xr:uid="{C3B9BE43-68CD-4C47-A291-ECD600B3FE1B}"/>
    <cellStyle name="Normal 7 3 4 2" xfId="716" xr:uid="{FCB89980-6259-4B9D-BA84-15EE5F8A347C}"/>
    <cellStyle name="Normal 7 3 4 2 2" xfId="717" xr:uid="{4C0EED5C-9743-4861-BF21-8803E1FD700F}"/>
    <cellStyle name="Normal 7 3 4 2 2 2" xfId="1894" xr:uid="{33413A7F-C42A-4F11-BC4B-FE51F3700E26}"/>
    <cellStyle name="Normal 7 3 4 2 2 2 2" xfId="1895" xr:uid="{A62E1F83-ACE2-4F8C-97B9-2C374865F2CA}"/>
    <cellStyle name="Normal 7 3 4 2 2 3" xfId="1896" xr:uid="{41EB3D56-BFD4-4B78-B744-5C70C25E6DAA}"/>
    <cellStyle name="Normal 7 3 4 2 2 4" xfId="3498" xr:uid="{6434FB6C-C680-4063-B444-4B4611BA95C3}"/>
    <cellStyle name="Normal 7 3 4 2 3" xfId="1897" xr:uid="{3E74ED84-CA1D-4468-8C77-5B9FD759F437}"/>
    <cellStyle name="Normal 7 3 4 2 3 2" xfId="1898" xr:uid="{25772CFB-39B1-4728-9B9B-BAA1F2BED9C2}"/>
    <cellStyle name="Normal 7 3 4 2 4" xfId="1899" xr:uid="{2668680F-4B39-4901-A421-35333328FC92}"/>
    <cellStyle name="Normal 7 3 4 2 5" xfId="3499" xr:uid="{591BEC8F-DC82-4805-B0A3-49E1E96836DE}"/>
    <cellStyle name="Normal 7 3 4 3" xfId="718" xr:uid="{18A4C601-FAFF-4B82-A6C1-71264FBF3B20}"/>
    <cellStyle name="Normal 7 3 4 3 2" xfId="1900" xr:uid="{CD14373A-7932-4531-A2B3-093DCF23F8B3}"/>
    <cellStyle name="Normal 7 3 4 3 2 2" xfId="1901" xr:uid="{00B9A663-2BF5-498E-9997-18A1B84A77A2}"/>
    <cellStyle name="Normal 7 3 4 3 3" xfId="1902" xr:uid="{8E4E8DEC-24BA-4D59-9057-CD61703960E3}"/>
    <cellStyle name="Normal 7 3 4 3 4" xfId="3500" xr:uid="{5852C165-7923-49E4-89CB-DF26D9591D22}"/>
    <cellStyle name="Normal 7 3 4 4" xfId="1903" xr:uid="{8DB98DEB-264B-4D25-ADC7-30472839A713}"/>
    <cellStyle name="Normal 7 3 4 4 2" xfId="1904" xr:uid="{E604BCC3-1781-4D2F-9A73-24181F113DB7}"/>
    <cellStyle name="Normal 7 3 4 4 3" xfId="3501" xr:uid="{88965CDA-35E8-4C5D-A55B-4BAF6B6E4706}"/>
    <cellStyle name="Normal 7 3 4 4 4" xfId="3502" xr:uid="{1D8246D7-140A-4CB3-9980-98C824E3332D}"/>
    <cellStyle name="Normal 7 3 4 5" xfId="1905" xr:uid="{920034DA-0914-4D54-ACD3-174A49E1FC2F}"/>
    <cellStyle name="Normal 7 3 4 6" xfId="3503" xr:uid="{DB0E3EA6-CF41-42FB-AC95-FCE87F549E00}"/>
    <cellStyle name="Normal 7 3 4 7" xfId="3504" xr:uid="{4B4448BB-A3A6-40DA-976C-5014022C8F3C}"/>
    <cellStyle name="Normal 7 3 5" xfId="361" xr:uid="{FE53A000-0028-4BFE-89DE-B578AFE74B2C}"/>
    <cellStyle name="Normal 7 3 5 2" xfId="719" xr:uid="{E62A1871-B688-4123-9B4E-BD5F4ECED458}"/>
    <cellStyle name="Normal 7 3 5 2 2" xfId="1906" xr:uid="{F8AFB3B8-4478-4666-B465-7FF1C63FE6BA}"/>
    <cellStyle name="Normal 7 3 5 2 2 2" xfId="1907" xr:uid="{C0B7F076-6BE6-4FB3-8BC0-670127F59DC9}"/>
    <cellStyle name="Normal 7 3 5 2 3" xfId="1908" xr:uid="{19220296-995E-4902-8130-CB331BD8922C}"/>
    <cellStyle name="Normal 7 3 5 2 4" xfId="3505" xr:uid="{C50C0AB1-0A99-4AD9-937A-2432E24D65B5}"/>
    <cellStyle name="Normal 7 3 5 3" xfId="1909" xr:uid="{7653CD03-110F-49B7-8D77-0F08BE83F3F8}"/>
    <cellStyle name="Normal 7 3 5 3 2" xfId="1910" xr:uid="{21686DD1-5500-4ED5-AEC6-CB1A28D6E37F}"/>
    <cellStyle name="Normal 7 3 5 3 3" xfId="3506" xr:uid="{139FA13E-8419-42E3-A604-FD3E22BE8A18}"/>
    <cellStyle name="Normal 7 3 5 3 4" xfId="3507" xr:uid="{E6630B5D-3C21-4953-BB70-2478B2C0DCBB}"/>
    <cellStyle name="Normal 7 3 5 4" xfId="1911" xr:uid="{CD806CF2-0878-4111-8A58-2C92EA95B4C9}"/>
    <cellStyle name="Normal 7 3 5 5" xfId="3508" xr:uid="{131B863E-996D-4FE9-B0AD-EDCBC1C35807}"/>
    <cellStyle name="Normal 7 3 5 6" xfId="3509" xr:uid="{F510FBD6-65C9-425E-A5F3-26E665522A75}"/>
    <cellStyle name="Normal 7 3 6" xfId="362" xr:uid="{B7085126-D7ED-440A-8E77-5347C7068F1B}"/>
    <cellStyle name="Normal 7 3 6 2" xfId="1912" xr:uid="{6F5B1101-C5FD-4C82-96D4-C9DC47F14E6F}"/>
    <cellStyle name="Normal 7 3 6 2 2" xfId="1913" xr:uid="{9E39891E-D2BA-439F-8CE9-C2B46BEBEBB0}"/>
    <cellStyle name="Normal 7 3 6 2 3" xfId="3510" xr:uid="{23B415B5-3A14-4C71-83C0-CBC7BEB86D22}"/>
    <cellStyle name="Normal 7 3 6 2 4" xfId="3511" xr:uid="{3003A278-F73E-4834-86E1-E223A807B713}"/>
    <cellStyle name="Normal 7 3 6 3" xfId="1914" xr:uid="{DEC2F4EF-B67F-4252-B727-57F8F00B1BD9}"/>
    <cellStyle name="Normal 7 3 6 4" xfId="3512" xr:uid="{12E1DCBF-2138-4A16-810D-349660D6F16E}"/>
    <cellStyle name="Normal 7 3 6 5" xfId="3513" xr:uid="{65835A25-5131-406F-AECE-E2ADF7CB34B1}"/>
    <cellStyle name="Normal 7 3 7" xfId="1915" xr:uid="{7B8F1677-19C9-46F3-8017-ADB5C54E77BD}"/>
    <cellStyle name="Normal 7 3 7 2" xfId="1916" xr:uid="{B573BF35-6E47-4A50-8E07-EB96B03CE3AB}"/>
    <cellStyle name="Normal 7 3 7 3" xfId="3514" xr:uid="{901B6F3E-2F89-4263-934B-B014940DED74}"/>
    <cellStyle name="Normal 7 3 7 4" xfId="3515" xr:uid="{EB0B0FD4-A24E-4EF8-98D2-7E0919283932}"/>
    <cellStyle name="Normal 7 3 8" xfId="1917" xr:uid="{A81A42F0-FDF1-4AF5-9435-B8015892AE57}"/>
    <cellStyle name="Normal 7 3 8 2" xfId="3516" xr:uid="{BB729844-2D85-4574-9817-4E96512AB794}"/>
    <cellStyle name="Normal 7 3 8 3" xfId="3517" xr:uid="{E44F3A09-01E5-4571-8556-3538F7C8FFA6}"/>
    <cellStyle name="Normal 7 3 8 4" xfId="3518" xr:uid="{E28ECB80-E4AE-4DC0-8827-A333B154D53F}"/>
    <cellStyle name="Normal 7 3 9" xfId="3519" xr:uid="{32139FBF-0CFB-43D8-8E1B-473E0F49AE04}"/>
    <cellStyle name="Normal 7 4" xfId="141" xr:uid="{12D35053-CD70-408D-B775-2B4FC4FA5F21}"/>
    <cellStyle name="Normal 7 4 10" xfId="3520" xr:uid="{3B47D9DD-3F7E-4A23-AE19-C1AA1D6A129A}"/>
    <cellStyle name="Normal 7 4 11" xfId="3521" xr:uid="{D461B96C-AEC2-44F3-BAF3-A8D545B4A555}"/>
    <cellStyle name="Normal 7 4 2" xfId="142" xr:uid="{2F068A3C-223D-4002-8A0B-546C6E2DA3CC}"/>
    <cellStyle name="Normal 7 4 2 2" xfId="363" xr:uid="{9A98927E-35D0-4802-82EC-958B64FE81AF}"/>
    <cellStyle name="Normal 7 4 2 2 2" xfId="720" xr:uid="{75F7E18D-8907-4B94-BCFA-DBAC861606C4}"/>
    <cellStyle name="Normal 7 4 2 2 2 2" xfId="721" xr:uid="{EAC4EE2C-7590-422F-930B-F444EB495D31}"/>
    <cellStyle name="Normal 7 4 2 2 2 2 2" xfId="1918" xr:uid="{48A7017A-4F17-4926-B6E0-F324B89ADA22}"/>
    <cellStyle name="Normal 7 4 2 2 2 2 3" xfId="3522" xr:uid="{6FF38033-4546-40D2-95C0-702352281D30}"/>
    <cellStyle name="Normal 7 4 2 2 2 2 4" xfId="3523" xr:uid="{08088E19-93EB-41C7-9A94-AECF43911283}"/>
    <cellStyle name="Normal 7 4 2 2 2 3" xfId="1919" xr:uid="{82AC450E-1F7F-4F60-BAF5-5F365FC73F14}"/>
    <cellStyle name="Normal 7 4 2 2 2 3 2" xfId="3524" xr:uid="{F9615691-5E5F-44A5-9442-7D86F0A52773}"/>
    <cellStyle name="Normal 7 4 2 2 2 3 3" xfId="3525" xr:uid="{AA17625F-AC87-4CC8-B165-C496A044F8AB}"/>
    <cellStyle name="Normal 7 4 2 2 2 3 4" xfId="3526" xr:uid="{DE514E18-90BC-400A-B9CF-C0759318DC4D}"/>
    <cellStyle name="Normal 7 4 2 2 2 4" xfId="3527" xr:uid="{3D122DBC-035C-4AF8-A523-43ABBAE0F8B0}"/>
    <cellStyle name="Normal 7 4 2 2 2 5" xfId="3528" xr:uid="{FF498F46-1C19-4438-B809-660C5692BCAC}"/>
    <cellStyle name="Normal 7 4 2 2 2 6" xfId="3529" xr:uid="{6208ADB9-739B-4567-BB09-DED3E84DF2CC}"/>
    <cellStyle name="Normal 7 4 2 2 3" xfId="722" xr:uid="{DD51C2F5-5A51-433D-ABC1-7C6490A61BC0}"/>
    <cellStyle name="Normal 7 4 2 2 3 2" xfId="1920" xr:uid="{DD85121F-7DDD-4099-BAED-EE588C0E3C10}"/>
    <cellStyle name="Normal 7 4 2 2 3 2 2" xfId="3530" xr:uid="{2C100EF9-025A-46AC-B417-C44264FF260E}"/>
    <cellStyle name="Normal 7 4 2 2 3 2 3" xfId="3531" xr:uid="{7652E006-9A42-4B7A-A69C-5B064CA631A9}"/>
    <cellStyle name="Normal 7 4 2 2 3 2 4" xfId="3532" xr:uid="{83E15624-9017-4596-A047-10B6F1FA74B2}"/>
    <cellStyle name="Normal 7 4 2 2 3 3" xfId="3533" xr:uid="{B510A88E-4D90-4671-8716-A4BD9D56D74E}"/>
    <cellStyle name="Normal 7 4 2 2 3 4" xfId="3534" xr:uid="{DC0521ED-DA81-4A98-8A0A-42BE53D95A2A}"/>
    <cellStyle name="Normal 7 4 2 2 3 5" xfId="3535" xr:uid="{D583A6C2-4185-4F99-92AC-9F1BAE671CF6}"/>
    <cellStyle name="Normal 7 4 2 2 4" xfId="1921" xr:uid="{3D81D594-340F-4AD4-AD5D-196BC839BE76}"/>
    <cellStyle name="Normal 7 4 2 2 4 2" xfId="3536" xr:uid="{88912E72-5F4F-46E4-A009-DCFE78213FEF}"/>
    <cellStyle name="Normal 7 4 2 2 4 3" xfId="3537" xr:uid="{CE346562-BE91-4AF2-A7DF-D8CFB3BB36B3}"/>
    <cellStyle name="Normal 7 4 2 2 4 4" xfId="3538" xr:uid="{44E9C4D7-492C-4168-B358-77A10533E234}"/>
    <cellStyle name="Normal 7 4 2 2 5" xfId="3539" xr:uid="{85331D2D-0D28-4BAA-993C-58A6B6841B31}"/>
    <cellStyle name="Normal 7 4 2 2 5 2" xfId="3540" xr:uid="{33CEFE98-43EE-49D5-B5F8-9566F5C52E79}"/>
    <cellStyle name="Normal 7 4 2 2 5 3" xfId="3541" xr:uid="{1727C216-BF18-4B8C-9135-383C3F67F3C0}"/>
    <cellStyle name="Normal 7 4 2 2 5 4" xfId="3542" xr:uid="{12AD2ACA-68A2-4E2E-8ADE-FB2FAE2FF88B}"/>
    <cellStyle name="Normal 7 4 2 2 6" xfId="3543" xr:uid="{764E76DE-BF71-4894-B790-3628012855C2}"/>
    <cellStyle name="Normal 7 4 2 2 7" xfId="3544" xr:uid="{72825561-6280-4BCF-9D95-D7EB7B1368A0}"/>
    <cellStyle name="Normal 7 4 2 2 8" xfId="3545" xr:uid="{FFE00D0C-D3AE-4E08-8058-2DAD7D7C8154}"/>
    <cellStyle name="Normal 7 4 2 3" xfId="723" xr:uid="{CCFA8450-C10C-4CCA-A4E1-78FFF9AE4C02}"/>
    <cellStyle name="Normal 7 4 2 3 2" xfId="724" xr:uid="{C0D9FA12-8559-4A82-82CB-C7015B1FFEC8}"/>
    <cellStyle name="Normal 7 4 2 3 2 2" xfId="725" xr:uid="{09C41A3A-2006-481F-8ED0-679F6A0BABD9}"/>
    <cellStyle name="Normal 7 4 2 3 2 3" xfId="3546" xr:uid="{BD1C0013-516B-4176-9F66-F807EAD59E66}"/>
    <cellStyle name="Normal 7 4 2 3 2 4" xfId="3547" xr:uid="{4D0EB0B5-369C-4FBB-B647-7CC83C821956}"/>
    <cellStyle name="Normal 7 4 2 3 3" xfId="726" xr:uid="{05C603F7-89D9-4752-A56A-16FFD14663D1}"/>
    <cellStyle name="Normal 7 4 2 3 3 2" xfId="3548" xr:uid="{0DA49481-4D95-4906-8DFB-95ACC6E7BB25}"/>
    <cellStyle name="Normal 7 4 2 3 3 3" xfId="3549" xr:uid="{6719B5A2-F42E-474B-9554-4F80C0B83500}"/>
    <cellStyle name="Normal 7 4 2 3 3 4" xfId="3550" xr:uid="{39B51335-34A6-4A2B-BCBF-0679F06F5620}"/>
    <cellStyle name="Normal 7 4 2 3 4" xfId="3551" xr:uid="{E2D89C0C-A460-497E-A5EB-3D136F47B785}"/>
    <cellStyle name="Normal 7 4 2 3 5" xfId="3552" xr:uid="{17B0156E-2D5F-4F3E-A730-1D351B5F24DA}"/>
    <cellStyle name="Normal 7 4 2 3 6" xfId="3553" xr:uid="{C3DCA691-F18E-4264-9B2D-6F97A48ACE00}"/>
    <cellStyle name="Normal 7 4 2 4" xfId="727" xr:uid="{CC478696-9D04-4077-8E43-AF28CF09A5D7}"/>
    <cellStyle name="Normal 7 4 2 4 2" xfId="728" xr:uid="{AFB1747C-98E2-40B8-9398-B8C7B741B493}"/>
    <cellStyle name="Normal 7 4 2 4 2 2" xfId="3554" xr:uid="{A3F6554B-7373-4600-9CBC-8BA8AE0E3AEF}"/>
    <cellStyle name="Normal 7 4 2 4 2 3" xfId="3555" xr:uid="{D56C813C-B89D-463F-AEFE-36E7CD2A8428}"/>
    <cellStyle name="Normal 7 4 2 4 2 4" xfId="3556" xr:uid="{42C5F1FE-3A42-4DB8-800C-38D2601FE04D}"/>
    <cellStyle name="Normal 7 4 2 4 3" xfId="3557" xr:uid="{70B7FACF-CCA1-40A6-96FC-877B3374E8C6}"/>
    <cellStyle name="Normal 7 4 2 4 4" xfId="3558" xr:uid="{C1BF7CA0-DE5E-4EF2-9880-CC4D398B1E3C}"/>
    <cellStyle name="Normal 7 4 2 4 5" xfId="3559" xr:uid="{14AF678A-93C6-40C4-9D1A-C1BF624237E5}"/>
    <cellStyle name="Normal 7 4 2 5" xfId="729" xr:uid="{A15B88F1-60F1-477C-87AF-5ED6BF86C968}"/>
    <cellStyle name="Normal 7 4 2 5 2" xfId="3560" xr:uid="{B4F23078-BB8E-4DBF-89AE-2BA44F0EC2C6}"/>
    <cellStyle name="Normal 7 4 2 5 3" xfId="3561" xr:uid="{F17D7531-B47E-4F0B-8507-6625E01A8B43}"/>
    <cellStyle name="Normal 7 4 2 5 4" xfId="3562" xr:uid="{89032C7B-098B-4D13-84C4-9D2A43ED2080}"/>
    <cellStyle name="Normal 7 4 2 6" xfId="3563" xr:uid="{0D326F82-E6AF-4076-B345-2F9CD50F75B4}"/>
    <cellStyle name="Normal 7 4 2 6 2" xfId="3564" xr:uid="{835CCC2C-47A7-4F97-874A-1A217E591AE0}"/>
    <cellStyle name="Normal 7 4 2 6 3" xfId="3565" xr:uid="{E8A3D654-2D3D-43BA-AC05-817849E6DABB}"/>
    <cellStyle name="Normal 7 4 2 6 4" xfId="3566" xr:uid="{E4C3C359-53F0-45D5-9214-DCEDD16348F0}"/>
    <cellStyle name="Normal 7 4 2 7" xfId="3567" xr:uid="{7B9B1F4C-222E-49E7-B207-1586EA850DA3}"/>
    <cellStyle name="Normal 7 4 2 8" xfId="3568" xr:uid="{EF577D58-B78F-4CC4-812C-24BAC4626520}"/>
    <cellStyle name="Normal 7 4 2 9" xfId="3569" xr:uid="{A684AC9C-0FAD-4188-AE91-70BFD3AEA98F}"/>
    <cellStyle name="Normal 7 4 3" xfId="364" xr:uid="{2B24DE96-6EDC-4809-8372-1127CB0D288B}"/>
    <cellStyle name="Normal 7 4 3 2" xfId="730" xr:uid="{C4FCE7F7-D154-47F5-9671-D9252651D9BF}"/>
    <cellStyle name="Normal 7 4 3 2 2" xfId="731" xr:uid="{E50D2A7C-FFBC-4D3E-B9EA-93ACF11B4FC7}"/>
    <cellStyle name="Normal 7 4 3 2 2 2" xfId="1922" xr:uid="{DC5E3164-54D0-4426-A2C0-22B30D50C859}"/>
    <cellStyle name="Normal 7 4 3 2 2 2 2" xfId="1923" xr:uid="{FF8E1A48-F469-4A41-A84E-5A72E44E5A13}"/>
    <cellStyle name="Normal 7 4 3 2 2 3" xfId="1924" xr:uid="{8C0E2F93-D127-4513-9165-2A1BF40BAD56}"/>
    <cellStyle name="Normal 7 4 3 2 2 4" xfId="3570" xr:uid="{3F3AE1BB-FED1-41ED-8684-AD0464CC68AD}"/>
    <cellStyle name="Normal 7 4 3 2 3" xfId="1925" xr:uid="{7F4FBCD1-0584-4DEA-BAEF-DDFFEC982B4A}"/>
    <cellStyle name="Normal 7 4 3 2 3 2" xfId="1926" xr:uid="{86D04055-17CE-4D35-8A77-2802C19EACFA}"/>
    <cellStyle name="Normal 7 4 3 2 3 3" xfId="3571" xr:uid="{0F1B6B58-B3D8-4FD7-A8F6-6308FDA37AE0}"/>
    <cellStyle name="Normal 7 4 3 2 3 4" xfId="3572" xr:uid="{0B55AA32-474B-40D6-8AF9-CAB9F131E310}"/>
    <cellStyle name="Normal 7 4 3 2 4" xfId="1927" xr:uid="{EA9FD89B-9309-4E96-B3D7-F43D44A93168}"/>
    <cellStyle name="Normal 7 4 3 2 5" xfId="3573" xr:uid="{42771930-4BC2-4081-92E1-15102E8F26AB}"/>
    <cellStyle name="Normal 7 4 3 2 6" xfId="3574" xr:uid="{29EA29AB-818A-41BF-BA5B-238F71BCA1FE}"/>
    <cellStyle name="Normal 7 4 3 3" xfId="732" xr:uid="{C5D2C179-5F30-4C72-9410-FC7C4F01A5AC}"/>
    <cellStyle name="Normal 7 4 3 3 2" xfId="1928" xr:uid="{3A63EE5F-2F21-4707-A88F-6B51F9C40E6B}"/>
    <cellStyle name="Normal 7 4 3 3 2 2" xfId="1929" xr:uid="{553483A8-648A-4184-9FFD-29D6D7B602AA}"/>
    <cellStyle name="Normal 7 4 3 3 2 3" xfId="3575" xr:uid="{7560B711-D264-4EE2-85D5-032AB00FA83C}"/>
    <cellStyle name="Normal 7 4 3 3 2 4" xfId="3576" xr:uid="{A554418D-AE5B-4F70-9A65-EB48A39B3E95}"/>
    <cellStyle name="Normal 7 4 3 3 3" xfId="1930" xr:uid="{79DC0480-DA00-43F2-8372-E98C4688B601}"/>
    <cellStyle name="Normal 7 4 3 3 4" xfId="3577" xr:uid="{88B8DC8C-F56B-4FBC-84A8-528AB1FBCF5A}"/>
    <cellStyle name="Normal 7 4 3 3 5" xfId="3578" xr:uid="{A318C713-4E2B-4CE1-8B51-960A86F9FA80}"/>
    <cellStyle name="Normal 7 4 3 4" xfId="1931" xr:uid="{3B194D7C-AAB3-4B63-A42C-37AEF855ADA2}"/>
    <cellStyle name="Normal 7 4 3 4 2" xfId="1932" xr:uid="{62177C0B-6073-438E-AEC7-2C394F55DEC9}"/>
    <cellStyle name="Normal 7 4 3 4 3" xfId="3579" xr:uid="{557E26FB-1544-4BFF-A679-9A17ECD02D68}"/>
    <cellStyle name="Normal 7 4 3 4 4" xfId="3580" xr:uid="{F464F600-B577-40F1-8924-63FE28DFD97A}"/>
    <cellStyle name="Normal 7 4 3 5" xfId="1933" xr:uid="{EFE8E8E7-ACD2-42D8-9A18-F1DB0A24C3A7}"/>
    <cellStyle name="Normal 7 4 3 5 2" xfId="3581" xr:uid="{64768B63-C4E3-46BD-95A9-E73F673B40D6}"/>
    <cellStyle name="Normal 7 4 3 5 3" xfId="3582" xr:uid="{FFFA6EBD-B775-4E7F-A258-56D3D6FEBB2A}"/>
    <cellStyle name="Normal 7 4 3 5 4" xfId="3583" xr:uid="{F9C64E98-FEC5-4177-BAE9-86909B1B1351}"/>
    <cellStyle name="Normal 7 4 3 6" xfId="3584" xr:uid="{FBC07704-B9E8-44E0-88D3-D7E05420B8F6}"/>
    <cellStyle name="Normal 7 4 3 7" xfId="3585" xr:uid="{30E8943D-747B-4872-BDCE-17048A63C351}"/>
    <cellStyle name="Normal 7 4 3 8" xfId="3586" xr:uid="{15B0BFA2-59CB-4DCC-988A-D2025BCE2846}"/>
    <cellStyle name="Normal 7 4 4" xfId="365" xr:uid="{59FF3F77-DB41-457C-98BB-D73862905A6C}"/>
    <cellStyle name="Normal 7 4 4 2" xfId="733" xr:uid="{D8E8B614-5CB8-4092-B520-6180331929F3}"/>
    <cellStyle name="Normal 7 4 4 2 2" xfId="734" xr:uid="{A97BBD84-A1E3-4042-B62B-BAE4001EF83B}"/>
    <cellStyle name="Normal 7 4 4 2 2 2" xfId="1934" xr:uid="{5CF59A4D-FCBD-43AF-B2A9-06E49BF3DA4C}"/>
    <cellStyle name="Normal 7 4 4 2 2 3" xfId="3587" xr:uid="{2815D881-E05D-4BB5-8669-F3F841C4DC82}"/>
    <cellStyle name="Normal 7 4 4 2 2 4" xfId="3588" xr:uid="{14A8DEF5-D05D-4025-86A2-A5B9927D1178}"/>
    <cellStyle name="Normal 7 4 4 2 3" xfId="1935" xr:uid="{7CF1CB27-626D-4753-A0D2-439A763A8ED3}"/>
    <cellStyle name="Normal 7 4 4 2 4" xfId="3589" xr:uid="{4E11957A-C7A7-45DA-9899-ED2CA90C66F5}"/>
    <cellStyle name="Normal 7 4 4 2 5" xfId="3590" xr:uid="{C290E096-CFDE-4CA4-ADD7-7107A9444B80}"/>
    <cellStyle name="Normal 7 4 4 3" xfId="735" xr:uid="{24BE6FD5-3732-41ED-9ED7-E6CDEAD72B35}"/>
    <cellStyle name="Normal 7 4 4 3 2" xfId="1936" xr:uid="{A5046A1B-D169-40DD-89B1-7C71304EA985}"/>
    <cellStyle name="Normal 7 4 4 3 3" xfId="3591" xr:uid="{99B08620-3F0F-418E-A349-F4E90B888F04}"/>
    <cellStyle name="Normal 7 4 4 3 4" xfId="3592" xr:uid="{A6427B63-E282-4F4D-B08A-0823F11328D0}"/>
    <cellStyle name="Normal 7 4 4 4" xfId="1937" xr:uid="{0175992E-2895-4577-9DE8-CE4F362AFDFB}"/>
    <cellStyle name="Normal 7 4 4 4 2" xfId="3593" xr:uid="{13EDCFC0-98EA-45A9-8300-C3E51C031BAD}"/>
    <cellStyle name="Normal 7 4 4 4 3" xfId="3594" xr:uid="{969A7F96-FA34-4752-90E6-8F163C7C3CDD}"/>
    <cellStyle name="Normal 7 4 4 4 4" xfId="3595" xr:uid="{5F7D9C58-48B0-41C4-8BC0-D3E99009A63A}"/>
    <cellStyle name="Normal 7 4 4 5" xfId="3596" xr:uid="{310446B3-CF19-4B56-BB90-0A60EC6A1867}"/>
    <cellStyle name="Normal 7 4 4 6" xfId="3597" xr:uid="{F6527F52-A0E6-4D99-8872-AB4EEF370BB4}"/>
    <cellStyle name="Normal 7 4 4 7" xfId="3598" xr:uid="{283ECB2F-5088-41AD-8D1C-DB398B830B4C}"/>
    <cellStyle name="Normal 7 4 5" xfId="366" xr:uid="{3262BA8E-CEDA-4CBF-A5F8-FD908F22CD7F}"/>
    <cellStyle name="Normal 7 4 5 2" xfId="736" xr:uid="{D8DD7F0B-D1F0-4DC2-AC98-F3E1F996997E}"/>
    <cellStyle name="Normal 7 4 5 2 2" xfId="1938" xr:uid="{E48C305B-41D0-4633-A43D-4E0688FF9777}"/>
    <cellStyle name="Normal 7 4 5 2 3" xfId="3599" xr:uid="{9FCE1098-3604-4103-AE35-153766FC6B79}"/>
    <cellStyle name="Normal 7 4 5 2 4" xfId="3600" xr:uid="{A5090D6E-813D-4DEA-81ED-8AAE2B71090B}"/>
    <cellStyle name="Normal 7 4 5 3" xfId="1939" xr:uid="{E7879FF7-E861-4795-86F0-8930DF6FA331}"/>
    <cellStyle name="Normal 7 4 5 3 2" xfId="3601" xr:uid="{907A90F6-F1A8-42A4-A9C3-4CA7DBE36FD5}"/>
    <cellStyle name="Normal 7 4 5 3 3" xfId="3602" xr:uid="{84C0ED2B-113E-4E15-ADC3-0BA41193E915}"/>
    <cellStyle name="Normal 7 4 5 3 4" xfId="3603" xr:uid="{042F4514-D2A2-4F3B-B71F-D2FC3AAD0E19}"/>
    <cellStyle name="Normal 7 4 5 4" xfId="3604" xr:uid="{B930B476-6E95-44DB-9DEE-B0925A1D5E2A}"/>
    <cellStyle name="Normal 7 4 5 5" xfId="3605" xr:uid="{1F5045FB-CE6B-4662-8256-BA33847CED6E}"/>
    <cellStyle name="Normal 7 4 5 6" xfId="3606" xr:uid="{46A80E75-9EB0-45B7-A4E6-3B8E8F050ED9}"/>
    <cellStyle name="Normal 7 4 6" xfId="737" xr:uid="{96F75AA4-2606-4967-AE6F-27CF5C382E36}"/>
    <cellStyle name="Normal 7 4 6 2" xfId="1940" xr:uid="{3364E92B-775A-496F-A8C5-E40F711BBBC6}"/>
    <cellStyle name="Normal 7 4 6 2 2" xfId="3607" xr:uid="{DBCAFA22-046C-4685-9672-73F6C47C40B6}"/>
    <cellStyle name="Normal 7 4 6 2 3" xfId="3608" xr:uid="{EF7AB023-C2A6-4EA8-A5C0-5D50852C1890}"/>
    <cellStyle name="Normal 7 4 6 2 4" xfId="3609" xr:uid="{2C4F9266-8658-48D8-B96B-31DAC0356C1A}"/>
    <cellStyle name="Normal 7 4 6 3" xfId="3610" xr:uid="{40301724-F804-4650-BFE8-E81F1BA679F0}"/>
    <cellStyle name="Normal 7 4 6 4" xfId="3611" xr:uid="{CD919AD9-D2D5-47ED-B763-640040FDD53E}"/>
    <cellStyle name="Normal 7 4 6 5" xfId="3612" xr:uid="{386EA468-F2A8-4639-8AF7-7D0FB8EF6948}"/>
    <cellStyle name="Normal 7 4 7" xfId="1941" xr:uid="{606B8C35-1B8D-4EEB-8991-C90CFEF6EC94}"/>
    <cellStyle name="Normal 7 4 7 2" xfId="3613" xr:uid="{0EE6B621-5746-4E84-BFE9-0256CA26F33C}"/>
    <cellStyle name="Normal 7 4 7 3" xfId="3614" xr:uid="{55848B68-C206-438E-92C5-C17ED9C81ECC}"/>
    <cellStyle name="Normal 7 4 7 4" xfId="3615" xr:uid="{63CA1F24-C9C5-447A-BF5B-B9F82E3C257F}"/>
    <cellStyle name="Normal 7 4 8" xfId="3616" xr:uid="{F3AC0D61-6E71-447C-AF34-BB06C561A11E}"/>
    <cellStyle name="Normal 7 4 8 2" xfId="3617" xr:uid="{8F1ACCB3-B87C-4B7E-9DC0-0357F62FE39C}"/>
    <cellStyle name="Normal 7 4 8 3" xfId="3618" xr:uid="{57BC1518-EDE3-415F-9BDB-51FADAFE48B7}"/>
    <cellStyle name="Normal 7 4 8 4" xfId="3619" xr:uid="{E43B8D4B-7ADA-4EC1-8625-37DB8739D7F1}"/>
    <cellStyle name="Normal 7 4 9" xfId="3620" xr:uid="{5E74CAC7-9771-47A0-9AF5-CFD7723202BD}"/>
    <cellStyle name="Normal 7 5" xfId="143" xr:uid="{D55C5E9E-DF58-48DB-8587-5B76989C4E39}"/>
    <cellStyle name="Normal 7 5 2" xfId="144" xr:uid="{C062C2C7-1325-49DB-B749-1B760C9DEA93}"/>
    <cellStyle name="Normal 7 5 2 2" xfId="367" xr:uid="{BE947665-FB55-4255-AF74-417C223C7304}"/>
    <cellStyle name="Normal 7 5 2 2 2" xfId="738" xr:uid="{43E58AB4-8AA6-49F0-92EE-D9EDDC45B99D}"/>
    <cellStyle name="Normal 7 5 2 2 2 2" xfId="1942" xr:uid="{3B69F448-81F3-4B7E-985E-E75C69FEFE93}"/>
    <cellStyle name="Normal 7 5 2 2 2 3" xfId="3621" xr:uid="{6A496514-169E-49B1-B6CE-A4B58A217304}"/>
    <cellStyle name="Normal 7 5 2 2 2 4" xfId="3622" xr:uid="{871C5266-5BB3-46B9-AA8C-0462BA882D4B}"/>
    <cellStyle name="Normal 7 5 2 2 3" xfId="1943" xr:uid="{511B67F8-725D-4D5B-92D1-E0087F01698D}"/>
    <cellStyle name="Normal 7 5 2 2 3 2" xfId="3623" xr:uid="{20246840-8D9A-43B2-8922-B3F64FA07A93}"/>
    <cellStyle name="Normal 7 5 2 2 3 3" xfId="3624" xr:uid="{00004ECF-FA9F-494B-8851-301F86039A3C}"/>
    <cellStyle name="Normal 7 5 2 2 3 4" xfId="3625" xr:uid="{66369A0F-1599-4038-8ECB-15510E3D1A08}"/>
    <cellStyle name="Normal 7 5 2 2 4" xfId="3626" xr:uid="{B51A2422-2FE6-4AF9-B165-9160125C070A}"/>
    <cellStyle name="Normal 7 5 2 2 5" xfId="3627" xr:uid="{C6DDEFD4-0348-475E-8C88-24DBF8EED54D}"/>
    <cellStyle name="Normal 7 5 2 2 6" xfId="3628" xr:uid="{87F1F8A2-1C64-4483-B708-A225EB1F68E1}"/>
    <cellStyle name="Normal 7 5 2 3" xfId="739" xr:uid="{F7124AC2-C17E-431C-B85A-70C77A4FF98F}"/>
    <cellStyle name="Normal 7 5 2 3 2" xfId="1944" xr:uid="{F19497A3-692D-43CF-8726-9B5D36F1E590}"/>
    <cellStyle name="Normal 7 5 2 3 2 2" xfId="3629" xr:uid="{6F363F59-99E7-4673-9F33-3F281FAF9C4B}"/>
    <cellStyle name="Normal 7 5 2 3 2 3" xfId="3630" xr:uid="{D9B79913-D0EA-4EBA-8E6C-9F01C24EBECD}"/>
    <cellStyle name="Normal 7 5 2 3 2 4" xfId="3631" xr:uid="{80A07EBE-E34D-4721-BC94-7C228194B339}"/>
    <cellStyle name="Normal 7 5 2 3 3" xfId="3632" xr:uid="{F0DF7BEE-9CE8-4BC7-9DA9-ACCF89A4308D}"/>
    <cellStyle name="Normal 7 5 2 3 4" xfId="3633" xr:uid="{47B629D8-F8CE-4900-BEA4-E070BD2797C7}"/>
    <cellStyle name="Normal 7 5 2 3 5" xfId="3634" xr:uid="{BF96EC11-50D9-4219-B9CD-262382CBD9CD}"/>
    <cellStyle name="Normal 7 5 2 4" xfId="1945" xr:uid="{B2AA9B7A-89BD-4DBE-9B1C-0A3B4F640F62}"/>
    <cellStyle name="Normal 7 5 2 4 2" xfId="3635" xr:uid="{18E2FEF4-C91E-4DFA-80D7-3E03A9A9A978}"/>
    <cellStyle name="Normal 7 5 2 4 3" xfId="3636" xr:uid="{433FA43B-2DB0-4C4F-B967-5A82FCE5F99B}"/>
    <cellStyle name="Normal 7 5 2 4 4" xfId="3637" xr:uid="{2EEA7216-540C-4BA8-9C37-FAB86878B128}"/>
    <cellStyle name="Normal 7 5 2 5" xfId="3638" xr:uid="{1179D482-7283-4274-8227-2226CF327BE4}"/>
    <cellStyle name="Normal 7 5 2 5 2" xfId="3639" xr:uid="{4C5BF2AD-494B-45A9-B184-9EB874180839}"/>
    <cellStyle name="Normal 7 5 2 5 3" xfId="3640" xr:uid="{DE41F34F-A80F-419F-8595-AF5F0B3A4D7A}"/>
    <cellStyle name="Normal 7 5 2 5 4" xfId="3641" xr:uid="{D3D07611-1541-4E8D-80AF-121949CF4C8B}"/>
    <cellStyle name="Normal 7 5 2 6" xfId="3642" xr:uid="{62B314AE-BDEE-40F0-BA16-25F805089A1B}"/>
    <cellStyle name="Normal 7 5 2 7" xfId="3643" xr:uid="{F604E9DB-6BA4-41D8-9BE3-5D2BD6159898}"/>
    <cellStyle name="Normal 7 5 2 8" xfId="3644" xr:uid="{4909C7A8-7CF5-42A5-BEBB-A9AC40C1057E}"/>
    <cellStyle name="Normal 7 5 3" xfId="368" xr:uid="{947D3AD8-0B9C-4362-91C2-37A06BF654C4}"/>
    <cellStyle name="Normal 7 5 3 2" xfId="740" xr:uid="{4161404E-90C9-4A24-B015-22E13761A85A}"/>
    <cellStyle name="Normal 7 5 3 2 2" xfId="741" xr:uid="{BDFB5B35-91EC-4E97-A791-45441E2C7442}"/>
    <cellStyle name="Normal 7 5 3 2 3" xfId="3645" xr:uid="{8071D4C6-7E37-43F3-A851-4556450CA2C0}"/>
    <cellStyle name="Normal 7 5 3 2 4" xfId="3646" xr:uid="{E8D7AE00-CBCF-40E5-8C3F-B49871519DB2}"/>
    <cellStyle name="Normal 7 5 3 3" xfId="742" xr:uid="{9211EB3C-80D6-401D-8A89-441A9FDC9900}"/>
    <cellStyle name="Normal 7 5 3 3 2" xfId="3647" xr:uid="{83A9D7AB-2012-4A2E-8726-13B422FC9F92}"/>
    <cellStyle name="Normal 7 5 3 3 3" xfId="3648" xr:uid="{C73B59D3-A30D-4C4E-ACAC-0876637EC5BA}"/>
    <cellStyle name="Normal 7 5 3 3 4" xfId="3649" xr:uid="{DCB51467-14F8-4BE1-B7B5-740184548C93}"/>
    <cellStyle name="Normal 7 5 3 4" xfId="3650" xr:uid="{CE76A4AE-60C1-48B8-B070-17186F22E6C9}"/>
    <cellStyle name="Normal 7 5 3 5" xfId="3651" xr:uid="{039719DD-7976-43EE-84C6-5852BE7D6C3D}"/>
    <cellStyle name="Normal 7 5 3 6" xfId="3652" xr:uid="{8905DDE0-7C67-4C3B-B8FC-D2F901146BB5}"/>
    <cellStyle name="Normal 7 5 4" xfId="369" xr:uid="{74E6D3D9-F9B3-4A06-928D-CC8DE8A02E74}"/>
    <cellStyle name="Normal 7 5 4 2" xfId="743" xr:uid="{BD0F40A8-1DEE-4AE5-979C-540B19E5678C}"/>
    <cellStyle name="Normal 7 5 4 2 2" xfId="3653" xr:uid="{C81F3723-77C3-452E-AA89-3A7A15BDFD6C}"/>
    <cellStyle name="Normal 7 5 4 2 3" xfId="3654" xr:uid="{88BE9D7D-B435-489D-9733-5CBFD71E7AB9}"/>
    <cellStyle name="Normal 7 5 4 2 4" xfId="3655" xr:uid="{03E767D1-C4AD-446C-867C-B9AA09A6BECA}"/>
    <cellStyle name="Normal 7 5 4 3" xfId="3656" xr:uid="{C475AF6A-CF1D-4DE9-9C17-DB03C8C68F70}"/>
    <cellStyle name="Normal 7 5 4 4" xfId="3657" xr:uid="{26EECC38-3A6D-41BB-8D25-E999BE1835B0}"/>
    <cellStyle name="Normal 7 5 4 5" xfId="3658" xr:uid="{81622A47-FC14-497E-9C12-5EF9A1F304C0}"/>
    <cellStyle name="Normal 7 5 5" xfId="744" xr:uid="{99AE3EFC-1236-42E9-8324-38CE8FA77A08}"/>
    <cellStyle name="Normal 7 5 5 2" xfId="3659" xr:uid="{85ED2209-6D21-4772-92E1-89B85CD2BA57}"/>
    <cellStyle name="Normal 7 5 5 3" xfId="3660" xr:uid="{2721A9C3-62A8-48E0-9CC3-1B66C95BEE3B}"/>
    <cellStyle name="Normal 7 5 5 4" xfId="3661" xr:uid="{8E1E905A-7450-414C-B915-1C6C5D891007}"/>
    <cellStyle name="Normal 7 5 6" xfId="3662" xr:uid="{EB5B74CB-B02E-466F-9438-5A2BB8857019}"/>
    <cellStyle name="Normal 7 5 6 2" xfId="3663" xr:uid="{5AFFDB88-0388-444A-A2CB-CB78D7C8A74F}"/>
    <cellStyle name="Normal 7 5 6 3" xfId="3664" xr:uid="{A4810AE1-9762-437B-9525-B01B2300DBC7}"/>
    <cellStyle name="Normal 7 5 6 4" xfId="3665" xr:uid="{89A3B875-D4BA-4352-9D52-63B7C3CDF037}"/>
    <cellStyle name="Normal 7 5 7" xfId="3666" xr:uid="{B814E935-019F-4D2E-A39A-432AA718CA4C}"/>
    <cellStyle name="Normal 7 5 8" xfId="3667" xr:uid="{1D41E1C5-50E0-4696-A936-D396D22846DD}"/>
    <cellStyle name="Normal 7 5 9" xfId="3668" xr:uid="{83133DE3-FAEF-42E5-9158-BB38BC95008C}"/>
    <cellStyle name="Normal 7 6" xfId="145" xr:uid="{7EC2F20F-B302-4641-A9CC-A79D17376F79}"/>
    <cellStyle name="Normal 7 6 2" xfId="370" xr:uid="{5A002F4C-0B77-49E3-B5C6-7D4AA92FDB20}"/>
    <cellStyle name="Normal 7 6 2 2" xfId="745" xr:uid="{1F5CA80A-D878-4012-B327-2540CAAA5B72}"/>
    <cellStyle name="Normal 7 6 2 2 2" xfId="1946" xr:uid="{13ABA5E5-2B50-468E-A6DD-0D050571951A}"/>
    <cellStyle name="Normal 7 6 2 2 2 2" xfId="1947" xr:uid="{126CA3D4-B662-4E43-9220-95620BA3AE41}"/>
    <cellStyle name="Normal 7 6 2 2 3" xfId="1948" xr:uid="{BDC03CE3-2B2C-418A-8823-D0422A330405}"/>
    <cellStyle name="Normal 7 6 2 2 4" xfId="3669" xr:uid="{72A29611-C2AC-4F22-9F72-0B8C5ACA4777}"/>
    <cellStyle name="Normal 7 6 2 3" xfId="1949" xr:uid="{19BF8708-12B1-45A4-8088-702E941FFCF6}"/>
    <cellStyle name="Normal 7 6 2 3 2" xfId="1950" xr:uid="{289086F1-4588-47D5-A35B-CB092E76A35D}"/>
    <cellStyle name="Normal 7 6 2 3 3" xfId="3670" xr:uid="{1F2FA8EB-1B8F-4071-A06C-EE46195ECED0}"/>
    <cellStyle name="Normal 7 6 2 3 4" xfId="3671" xr:uid="{D19A0D50-1CBE-48CF-A047-871A93A118CF}"/>
    <cellStyle name="Normal 7 6 2 4" xfId="1951" xr:uid="{C3828400-3CF7-44D2-9AA0-23AC6402BC46}"/>
    <cellStyle name="Normal 7 6 2 5" xfId="3672" xr:uid="{833F2D54-39E8-4B21-97FF-B67E8E0F0DBD}"/>
    <cellStyle name="Normal 7 6 2 6" xfId="3673" xr:uid="{1F4E45D7-9BEF-4509-94F5-FAF2B2480CBC}"/>
    <cellStyle name="Normal 7 6 3" xfId="746" xr:uid="{E60C2CE2-D78D-4601-88BC-1B57C6DDFACC}"/>
    <cellStyle name="Normal 7 6 3 2" xfId="1952" xr:uid="{B0445C15-211E-4872-8675-7B16D6FF01F4}"/>
    <cellStyle name="Normal 7 6 3 2 2" xfId="1953" xr:uid="{2D3EEE05-53F0-4F84-8A64-51AB59233F9B}"/>
    <cellStyle name="Normal 7 6 3 2 3" xfId="3674" xr:uid="{9E38FF38-83F6-49DC-819D-C2815172BD5C}"/>
    <cellStyle name="Normal 7 6 3 2 4" xfId="3675" xr:uid="{368644F3-9C70-4285-9AB2-974DA4FA0C33}"/>
    <cellStyle name="Normal 7 6 3 3" xfId="1954" xr:uid="{EF628BE1-959C-4199-8B67-7B6D496146CA}"/>
    <cellStyle name="Normal 7 6 3 4" xfId="3676" xr:uid="{3A118389-EE5B-4F11-802D-9F90A9D22C68}"/>
    <cellStyle name="Normal 7 6 3 5" xfId="3677" xr:uid="{045BE21A-C6AC-4E34-86B6-2C4511EDCB77}"/>
    <cellStyle name="Normal 7 6 4" xfId="1955" xr:uid="{0232C4D0-BD35-49F5-B2D8-50EBED64A48F}"/>
    <cellStyle name="Normal 7 6 4 2" xfId="1956" xr:uid="{06258192-8875-4D6A-9946-0B88F38DD0D2}"/>
    <cellStyle name="Normal 7 6 4 3" xfId="3678" xr:uid="{1E518D7A-57C7-497F-9579-1109C2511671}"/>
    <cellStyle name="Normal 7 6 4 4" xfId="3679" xr:uid="{01F69A6A-90A1-4955-A4B1-EE95BBB938F6}"/>
    <cellStyle name="Normal 7 6 5" xfId="1957" xr:uid="{B3941B0E-9432-418D-BBD8-41E751FF9240}"/>
    <cellStyle name="Normal 7 6 5 2" xfId="3680" xr:uid="{5C36EF6D-4B85-494D-B4A7-4C7CB0926859}"/>
    <cellStyle name="Normal 7 6 5 3" xfId="3681" xr:uid="{A44A7097-3FDA-4EA3-B0BF-B66BCAC4252D}"/>
    <cellStyle name="Normal 7 6 5 4" xfId="3682" xr:uid="{9E768AED-B773-4F62-ADBE-C899B46DEF85}"/>
    <cellStyle name="Normal 7 6 6" xfId="3683" xr:uid="{B4AB8EF3-9900-40B7-93EF-5F7710B4A2E8}"/>
    <cellStyle name="Normal 7 6 7" xfId="3684" xr:uid="{A80BDD1D-5BCD-4822-8C9F-E4B5929F0C46}"/>
    <cellStyle name="Normal 7 6 8" xfId="3685" xr:uid="{1238AA59-65D5-4E06-9791-3682397FC889}"/>
    <cellStyle name="Normal 7 7" xfId="371" xr:uid="{71474910-A2BB-43A0-96BF-08724287FE0E}"/>
    <cellStyle name="Normal 7 7 2" xfId="747" xr:uid="{3762D0BE-380E-4E71-8D4C-7288ED92ECDF}"/>
    <cellStyle name="Normal 7 7 2 2" xfId="748" xr:uid="{5D981EE4-AFC0-47B6-A7FF-5C22683B12DF}"/>
    <cellStyle name="Normal 7 7 2 2 2" xfId="1958" xr:uid="{12D0F32E-B31D-48E9-BAC6-BF7F57A25FC8}"/>
    <cellStyle name="Normal 7 7 2 2 3" xfId="3686" xr:uid="{A7FE96E9-E3C4-4D48-9ED7-64F9150B1FE4}"/>
    <cellStyle name="Normal 7 7 2 2 4" xfId="3687" xr:uid="{AD17E215-6CF9-436C-9CF2-512CE1608063}"/>
    <cellStyle name="Normal 7 7 2 3" xfId="1959" xr:uid="{DC047C42-20C4-4AC2-86FE-D7426CEB7C49}"/>
    <cellStyle name="Normal 7 7 2 4" xfId="3688" xr:uid="{F672406B-41A1-4CB2-9E66-D39DEFBB59D1}"/>
    <cellStyle name="Normal 7 7 2 5" xfId="3689" xr:uid="{EB72E400-FC62-488D-B955-B9CEE16337F2}"/>
    <cellStyle name="Normal 7 7 3" xfId="749" xr:uid="{200B3B27-C0EB-458D-A665-403BFD654C78}"/>
    <cellStyle name="Normal 7 7 3 2" xfId="1960" xr:uid="{E11C815F-7CBA-40B1-99F6-F13D05DD08F5}"/>
    <cellStyle name="Normal 7 7 3 3" xfId="3690" xr:uid="{7C988161-7882-4FC7-9089-CBBE87415D4E}"/>
    <cellStyle name="Normal 7 7 3 4" xfId="3691" xr:uid="{A6052B5A-2CB6-47D6-BCD7-8DE16D66EC60}"/>
    <cellStyle name="Normal 7 7 4" xfId="1961" xr:uid="{38F88102-20AE-4304-B024-C4A0DC3647A9}"/>
    <cellStyle name="Normal 7 7 4 2" xfId="3692" xr:uid="{B72DFC0D-549E-4347-99E9-8C21BA962F7D}"/>
    <cellStyle name="Normal 7 7 4 3" xfId="3693" xr:uid="{3D8E75F4-A209-4F40-B189-F7AD3C79AB98}"/>
    <cellStyle name="Normal 7 7 4 4" xfId="3694" xr:uid="{091C398E-7C1A-4B4F-BA72-2A97D3CA5FE3}"/>
    <cellStyle name="Normal 7 7 5" xfId="3695" xr:uid="{0292BB6A-4A88-4357-83D8-36FFBDCC3922}"/>
    <cellStyle name="Normal 7 7 6" xfId="3696" xr:uid="{2F0898AB-EDD1-4FDC-BEA8-0B3215965F8E}"/>
    <cellStyle name="Normal 7 7 7" xfId="3697" xr:uid="{974B82EE-4FB5-487B-AFD0-FDB5E753FE64}"/>
    <cellStyle name="Normal 7 8" xfId="372" xr:uid="{F24865BC-D740-4B72-B603-956C29C27C8E}"/>
    <cellStyle name="Normal 7 8 2" xfId="750" xr:uid="{9142497D-2059-4C06-A40B-4E8E3F1C3111}"/>
    <cellStyle name="Normal 7 8 2 2" xfId="1962" xr:uid="{84F7DD27-B634-417D-84A8-DF47A791C5C2}"/>
    <cellStyle name="Normal 7 8 2 3" xfId="3698" xr:uid="{1B08C904-50D1-4141-A2AE-0133180DEFE8}"/>
    <cellStyle name="Normal 7 8 2 4" xfId="3699" xr:uid="{7EADE948-F999-4BE0-93AD-99FA5BBE5F13}"/>
    <cellStyle name="Normal 7 8 3" xfId="1963" xr:uid="{842DFFFA-887D-461A-8861-05B0D672447D}"/>
    <cellStyle name="Normal 7 8 3 2" xfId="3700" xr:uid="{4A57864A-0B39-4C2D-9B6F-06B85D285275}"/>
    <cellStyle name="Normal 7 8 3 3" xfId="3701" xr:uid="{A50AD0BB-64F9-404C-9417-E23D347370D9}"/>
    <cellStyle name="Normal 7 8 3 4" xfId="3702" xr:uid="{7BA85A77-EDC4-4AB4-8657-0D87481DA97E}"/>
    <cellStyle name="Normal 7 8 4" xfId="3703" xr:uid="{346FA583-FD2A-4D44-8C91-E98DDB5FDCCA}"/>
    <cellStyle name="Normal 7 8 5" xfId="3704" xr:uid="{E052CFC0-6043-4BAC-B1A4-F6BC14BB1528}"/>
    <cellStyle name="Normal 7 8 6" xfId="3705" xr:uid="{53BCCDF7-7D9C-4C3F-ADC2-46BD6571E1D1}"/>
    <cellStyle name="Normal 7 9" xfId="373" xr:uid="{8C692739-DBD0-4241-85C2-D682CBCD8D76}"/>
    <cellStyle name="Normal 7 9 2" xfId="1964" xr:uid="{E8132CFB-820E-414D-AA41-E9B286B26CF9}"/>
    <cellStyle name="Normal 7 9 2 2" xfId="3706" xr:uid="{EED95BBA-9CDA-4D3A-A89D-3CE55613B67C}"/>
    <cellStyle name="Normal 7 9 2 2 2" xfId="4408" xr:uid="{4C22D5CB-6CBD-4ABC-8F07-9498617A7724}"/>
    <cellStyle name="Normal 7 9 2 2 3" xfId="4687" xr:uid="{9181D99A-3F86-4FDB-91C6-EBE0E0D3BB03}"/>
    <cellStyle name="Normal 7 9 2 3" xfId="3707" xr:uid="{CC676BC3-4452-4D3C-B3EE-B6206A6E7FD6}"/>
    <cellStyle name="Normal 7 9 2 4" xfId="3708" xr:uid="{5260D5EB-50F5-4939-944F-87C7A9E4C48C}"/>
    <cellStyle name="Normal 7 9 3" xfId="3709" xr:uid="{A2BAA24D-0C8D-482F-8BE5-4E2FA9CB5E60}"/>
    <cellStyle name="Normal 7 9 3 2" xfId="5342" xr:uid="{4A1939E2-3D46-4D5E-8022-2FB5FF2E20B6}"/>
    <cellStyle name="Normal 7 9 4" xfId="3710" xr:uid="{1A5CFCE2-870F-448A-B95A-4CAD8AEE6180}"/>
    <cellStyle name="Normal 7 9 4 2" xfId="4578" xr:uid="{2D69412D-8D51-4C03-AB60-2E4D993ED69A}"/>
    <cellStyle name="Normal 7 9 4 3" xfId="4688" xr:uid="{61093582-DEFC-49FD-B58A-F78D59C5A233}"/>
    <cellStyle name="Normal 7 9 4 4" xfId="4607" xr:uid="{21FE2802-352B-4DDA-AC0C-CB911B9C5D5A}"/>
    <cellStyle name="Normal 7 9 5" xfId="3711" xr:uid="{C4609482-8ED4-4076-B99F-7330E10094E9}"/>
    <cellStyle name="Normal 8" xfId="146" xr:uid="{D589DF54-8790-4B0D-8DF2-1CA822DFB1AB}"/>
    <cellStyle name="Normal 8 10" xfId="1965" xr:uid="{1A03574E-C106-4648-B655-3D604CBDD02F}"/>
    <cellStyle name="Normal 8 10 2" xfId="3712" xr:uid="{592AEEF4-8ED7-4FA2-B97F-D0C7B3E4D738}"/>
    <cellStyle name="Normal 8 10 3" xfId="3713" xr:uid="{1A8C561F-D98E-4933-A53A-1277D10F6F8E}"/>
    <cellStyle name="Normal 8 10 4" xfId="3714" xr:uid="{52EBE631-550B-4CA4-9E6A-2B05680B1685}"/>
    <cellStyle name="Normal 8 11" xfId="3715" xr:uid="{349BFD39-2D3B-4955-9690-1006FE097B58}"/>
    <cellStyle name="Normal 8 11 2" xfId="3716" xr:uid="{3F256274-B3A9-4842-99EA-2253AD6F3283}"/>
    <cellStyle name="Normal 8 11 3" xfId="3717" xr:uid="{E198C0FD-361B-4F9C-8C7C-BBAD3FEF064B}"/>
    <cellStyle name="Normal 8 11 4" xfId="3718" xr:uid="{335D1E4C-44EA-4BAF-BB29-FB8929AF6E4A}"/>
    <cellStyle name="Normal 8 12" xfId="3719" xr:uid="{21FEEA5D-4FEC-44EC-921E-8736EDB967FB}"/>
    <cellStyle name="Normal 8 12 2" xfId="3720" xr:uid="{5F2ACE18-B763-4DD4-8E4B-5F9B2E462C45}"/>
    <cellStyle name="Normal 8 13" xfId="3721" xr:uid="{7F5604D1-0B89-4624-B081-075F9E341DE3}"/>
    <cellStyle name="Normal 8 14" xfId="3722" xr:uid="{79FFB29D-2CE6-4D51-8FDD-91F0656F75D3}"/>
    <cellStyle name="Normal 8 15" xfId="3723" xr:uid="{AFA2269A-0F7A-4FE2-A346-BAE82797E27E}"/>
    <cellStyle name="Normal 8 2" xfId="147" xr:uid="{2FA5B0D2-D616-4733-9EC6-6DFFC502EEE1}"/>
    <cellStyle name="Normal 8 2 10" xfId="3724" xr:uid="{6146EF1F-1EFE-454B-833C-33BBD5968678}"/>
    <cellStyle name="Normal 8 2 11" xfId="3725" xr:uid="{D24736F1-5B6C-42F4-8D79-CB2482293D4D}"/>
    <cellStyle name="Normal 8 2 2" xfId="148" xr:uid="{F1041CA6-85BD-4ABE-A138-E9E6529B08F2}"/>
    <cellStyle name="Normal 8 2 2 2" xfId="149" xr:uid="{AEE2A596-D86F-4304-A9BF-5BC6F013D66D}"/>
    <cellStyle name="Normal 8 2 2 2 2" xfId="374" xr:uid="{530FB2AE-BE02-4B6C-886E-7945B8ACE2EF}"/>
    <cellStyle name="Normal 8 2 2 2 2 2" xfId="751" xr:uid="{BECC9FB1-7D76-4B54-9D43-DAC16ACC79E6}"/>
    <cellStyle name="Normal 8 2 2 2 2 2 2" xfId="752" xr:uid="{F7052A6A-2877-443F-8531-5C95EE100470}"/>
    <cellStyle name="Normal 8 2 2 2 2 2 2 2" xfId="1966" xr:uid="{B1328659-70B0-4DF9-A542-0BBA04FE7367}"/>
    <cellStyle name="Normal 8 2 2 2 2 2 2 2 2" xfId="1967" xr:uid="{81922EC2-6137-4EB4-BCAF-3D48AABA5ACD}"/>
    <cellStyle name="Normal 8 2 2 2 2 2 2 3" xfId="1968" xr:uid="{16DB58F8-0074-4E9A-8C64-DD8924DB576D}"/>
    <cellStyle name="Normal 8 2 2 2 2 2 3" xfId="1969" xr:uid="{50EAD3C1-0E00-40DB-A5DC-0267130964D5}"/>
    <cellStyle name="Normal 8 2 2 2 2 2 3 2" xfId="1970" xr:uid="{606CA808-A667-44B0-A606-77050A5CA34D}"/>
    <cellStyle name="Normal 8 2 2 2 2 2 4" xfId="1971" xr:uid="{275F6A64-E526-4E70-AD3B-0290084FEEBE}"/>
    <cellStyle name="Normal 8 2 2 2 2 3" xfId="753" xr:uid="{0AD87E44-29B6-4B4D-B9B5-12988FD20DDA}"/>
    <cellStyle name="Normal 8 2 2 2 2 3 2" xfId="1972" xr:uid="{E0779EB2-6E2F-44BA-834E-0499784208B5}"/>
    <cellStyle name="Normal 8 2 2 2 2 3 2 2" xfId="1973" xr:uid="{52F6669E-C312-4F0D-901A-E721D9FA5945}"/>
    <cellStyle name="Normal 8 2 2 2 2 3 3" xfId="1974" xr:uid="{A7BFFBD5-D697-4EFB-9F76-8BB9327A3911}"/>
    <cellStyle name="Normal 8 2 2 2 2 3 4" xfId="3726" xr:uid="{720D18B1-13F3-43EF-99F6-38B8C6C8A5B3}"/>
    <cellStyle name="Normal 8 2 2 2 2 4" xfId="1975" xr:uid="{634E65F6-A8DF-4401-8164-325681EB9E46}"/>
    <cellStyle name="Normal 8 2 2 2 2 4 2" xfId="1976" xr:uid="{1F394F35-212A-414D-BE46-5C5E49BE4E8F}"/>
    <cellStyle name="Normal 8 2 2 2 2 5" xfId="1977" xr:uid="{A3B78C38-97A8-45F5-90FA-1D899FD34905}"/>
    <cellStyle name="Normal 8 2 2 2 2 6" xfId="3727" xr:uid="{590EEB84-BE8D-479B-AF74-CF10614D711B}"/>
    <cellStyle name="Normal 8 2 2 2 3" xfId="375" xr:uid="{98936916-28A5-460B-8AF9-8093802EAE0C}"/>
    <cellStyle name="Normal 8 2 2 2 3 2" xfId="754" xr:uid="{6603E35E-F98F-4D18-8890-8E14E6AE195B}"/>
    <cellStyle name="Normal 8 2 2 2 3 2 2" xfId="755" xr:uid="{24EBC0F7-DE08-41F3-BF15-E32DAE10DB3D}"/>
    <cellStyle name="Normal 8 2 2 2 3 2 2 2" xfId="1978" xr:uid="{3DE348FC-5E64-4175-AD3C-D9F671E1EAB1}"/>
    <cellStyle name="Normal 8 2 2 2 3 2 2 2 2" xfId="1979" xr:uid="{E7C0C7C8-242E-4FAF-9FB2-AFEB9EA2C9CE}"/>
    <cellStyle name="Normal 8 2 2 2 3 2 2 3" xfId="1980" xr:uid="{95F0D655-6F5C-4E2E-A1F0-39B8025DA988}"/>
    <cellStyle name="Normal 8 2 2 2 3 2 3" xfId="1981" xr:uid="{28EA3B85-7D96-4B3E-B48A-192AF04F9F11}"/>
    <cellStyle name="Normal 8 2 2 2 3 2 3 2" xfId="1982" xr:uid="{4AA30C85-89BF-4451-8067-213633F2EBA1}"/>
    <cellStyle name="Normal 8 2 2 2 3 2 4" xfId="1983" xr:uid="{DB49C22C-8829-45AB-A18D-812944124B51}"/>
    <cellStyle name="Normal 8 2 2 2 3 3" xfId="756" xr:uid="{90E6E7E3-995E-4E32-AD6F-22AEE9333D50}"/>
    <cellStyle name="Normal 8 2 2 2 3 3 2" xfId="1984" xr:uid="{D3CD309A-F94C-43CC-9E7A-73F68A54A248}"/>
    <cellStyle name="Normal 8 2 2 2 3 3 2 2" xfId="1985" xr:uid="{CEC0DAEB-13A1-4323-A264-1DF187AE47F8}"/>
    <cellStyle name="Normal 8 2 2 2 3 3 3" xfId="1986" xr:uid="{5DE1042A-8737-45C3-A9DC-404070176D81}"/>
    <cellStyle name="Normal 8 2 2 2 3 4" xfId="1987" xr:uid="{9311F99C-AB1F-4171-8A39-DB513A38FE91}"/>
    <cellStyle name="Normal 8 2 2 2 3 4 2" xfId="1988" xr:uid="{F810163E-7A44-40B4-90F9-07959ACEA5A6}"/>
    <cellStyle name="Normal 8 2 2 2 3 5" xfId="1989" xr:uid="{D940B764-7D2C-4193-BB7F-71CA9D15BE82}"/>
    <cellStyle name="Normal 8 2 2 2 4" xfId="757" xr:uid="{9AD046E6-FA50-469E-B840-F918E3847EAF}"/>
    <cellStyle name="Normal 8 2 2 2 4 2" xfId="758" xr:uid="{F90E1315-5E5C-4DC2-8F50-A2FFBC973C9C}"/>
    <cellStyle name="Normal 8 2 2 2 4 2 2" xfId="1990" xr:uid="{D7B1DB10-7A03-45E0-9F5F-793665D24E74}"/>
    <cellStyle name="Normal 8 2 2 2 4 2 2 2" xfId="1991" xr:uid="{AFC4DC9C-071D-4AA5-B24C-A6C52DA91A26}"/>
    <cellStyle name="Normal 8 2 2 2 4 2 3" xfId="1992" xr:uid="{6F7E3BE4-0255-4B85-BC71-113184975B3F}"/>
    <cellStyle name="Normal 8 2 2 2 4 3" xfId="1993" xr:uid="{ED159EEE-C1A9-4B05-BF0E-979AF5E94FC8}"/>
    <cellStyle name="Normal 8 2 2 2 4 3 2" xfId="1994" xr:uid="{6EBFDFB5-E917-462A-B8DA-44E4BF5EDD75}"/>
    <cellStyle name="Normal 8 2 2 2 4 4" xfId="1995" xr:uid="{03A1EEFF-B568-45B9-8219-729DC73C581D}"/>
    <cellStyle name="Normal 8 2 2 2 5" xfId="759" xr:uid="{2AFC8C38-D7F1-4B17-BDF8-5B889D648DAE}"/>
    <cellStyle name="Normal 8 2 2 2 5 2" xfId="1996" xr:uid="{0CFF209F-DF94-4749-B158-2BCC6CD563FD}"/>
    <cellStyle name="Normal 8 2 2 2 5 2 2" xfId="1997" xr:uid="{C15F3037-F055-4E17-A6EF-58872866A84A}"/>
    <cellStyle name="Normal 8 2 2 2 5 3" xfId="1998" xr:uid="{77C51FBD-7427-43B9-A7E9-32B7A03C2D5A}"/>
    <cellStyle name="Normal 8 2 2 2 5 4" xfId="3728" xr:uid="{48FA595E-B519-421B-815B-3A44F9F5EE97}"/>
    <cellStyle name="Normal 8 2 2 2 6" xfId="1999" xr:uid="{B6689E32-3C15-425B-AD3D-4262C060DA37}"/>
    <cellStyle name="Normal 8 2 2 2 6 2" xfId="2000" xr:uid="{DD0A97BB-3CDD-43F1-9592-F954DF0FCFF7}"/>
    <cellStyle name="Normal 8 2 2 2 7" xfId="2001" xr:uid="{3EFAF0E3-091E-4E14-8E86-BCB6C514028B}"/>
    <cellStyle name="Normal 8 2 2 2 8" xfId="3729" xr:uid="{9BFCA5F2-C03E-4632-941F-9F0CF5AF333C}"/>
    <cellStyle name="Normal 8 2 2 3" xfId="376" xr:uid="{77ED381A-F6E1-41DF-8292-176488289B37}"/>
    <cellStyle name="Normal 8 2 2 3 2" xfId="760" xr:uid="{A00BA0C2-BE25-40A8-97C2-A8A67BE765E1}"/>
    <cellStyle name="Normal 8 2 2 3 2 2" xfId="761" xr:uid="{3DE1F575-1E32-44DE-86E6-139484C2D149}"/>
    <cellStyle name="Normal 8 2 2 3 2 2 2" xfId="2002" xr:uid="{37CF27AF-CC7E-46BA-A328-D8BB364CAAE0}"/>
    <cellStyle name="Normal 8 2 2 3 2 2 2 2" xfId="2003" xr:uid="{28077255-8FA4-4F71-AA79-406ABF6B5DAE}"/>
    <cellStyle name="Normal 8 2 2 3 2 2 3" xfId="2004" xr:uid="{9658B262-A908-4B0C-A0A6-BE8C3F30C115}"/>
    <cellStyle name="Normal 8 2 2 3 2 3" xfId="2005" xr:uid="{55E53E76-E0A2-4B94-ADD2-C85680AD2991}"/>
    <cellStyle name="Normal 8 2 2 3 2 3 2" xfId="2006" xr:uid="{D90F1CEB-1ADD-4A7D-A29A-E930E860056F}"/>
    <cellStyle name="Normal 8 2 2 3 2 4" xfId="2007" xr:uid="{BD5C7668-EEE9-4621-BC60-0B48AD932457}"/>
    <cellStyle name="Normal 8 2 2 3 3" xfId="762" xr:uid="{1AAA6D3B-4D45-4628-B7CC-1F2780185210}"/>
    <cellStyle name="Normal 8 2 2 3 3 2" xfId="2008" xr:uid="{6C9EA8F2-AC58-48C0-9F44-5310409C3800}"/>
    <cellStyle name="Normal 8 2 2 3 3 2 2" xfId="2009" xr:uid="{626579C3-4DC0-4FD4-BDAE-754113854376}"/>
    <cellStyle name="Normal 8 2 2 3 3 3" xfId="2010" xr:uid="{FFE3FF53-1E0D-4701-A576-8874046268FD}"/>
    <cellStyle name="Normal 8 2 2 3 3 4" xfId="3730" xr:uid="{098B2A02-D522-4793-91A7-ED341D63488C}"/>
    <cellStyle name="Normal 8 2 2 3 4" xfId="2011" xr:uid="{A7A912B7-7A60-4FCE-9D5B-A5492D42771B}"/>
    <cellStyle name="Normal 8 2 2 3 4 2" xfId="2012" xr:uid="{4CDA53DB-48E9-4D90-B378-35571A99AE7B}"/>
    <cellStyle name="Normal 8 2 2 3 5" xfId="2013" xr:uid="{A16D0313-7F32-4792-BDBA-798E691D9009}"/>
    <cellStyle name="Normal 8 2 2 3 6" xfId="3731" xr:uid="{A982C47A-2D82-4330-AF8F-8C7DF2BBD1A9}"/>
    <cellStyle name="Normal 8 2 2 4" xfId="377" xr:uid="{B669CAF3-216B-4F91-82BF-3D108E570360}"/>
    <cellStyle name="Normal 8 2 2 4 2" xfId="763" xr:uid="{3F023F84-7565-40D9-82E0-78E70DD85D53}"/>
    <cellStyle name="Normal 8 2 2 4 2 2" xfId="764" xr:uid="{6CE316A9-5DF7-45FD-AC72-6F8DA60A8813}"/>
    <cellStyle name="Normal 8 2 2 4 2 2 2" xfId="2014" xr:uid="{A8CB79EA-CDBB-4AC8-9DDA-168E286A5A29}"/>
    <cellStyle name="Normal 8 2 2 4 2 2 2 2" xfId="2015" xr:uid="{21B3568D-DA9B-489B-A578-386374779C14}"/>
    <cellStyle name="Normal 8 2 2 4 2 2 3" xfId="2016" xr:uid="{CDB79C18-32AA-4A13-B96C-91F1A5EC54B2}"/>
    <cellStyle name="Normal 8 2 2 4 2 3" xfId="2017" xr:uid="{F49CD6FA-3059-485D-8B9C-0EB07B711CF3}"/>
    <cellStyle name="Normal 8 2 2 4 2 3 2" xfId="2018" xr:uid="{EFC7BDB9-CF65-4DEA-A564-5EFD60B449FD}"/>
    <cellStyle name="Normal 8 2 2 4 2 4" xfId="2019" xr:uid="{586F7E4F-3131-4029-B07F-3F776E15FDFE}"/>
    <cellStyle name="Normal 8 2 2 4 3" xfId="765" xr:uid="{40D32DEC-278A-4252-A651-B2E543D218CA}"/>
    <cellStyle name="Normal 8 2 2 4 3 2" xfId="2020" xr:uid="{3828FBAB-F6D3-426E-8FE8-F298758A03F7}"/>
    <cellStyle name="Normal 8 2 2 4 3 2 2" xfId="2021" xr:uid="{86EC13D1-7536-49F5-998A-369ED507A9E2}"/>
    <cellStyle name="Normal 8 2 2 4 3 3" xfId="2022" xr:uid="{E5842F12-F950-476B-86EC-43928DD07974}"/>
    <cellStyle name="Normal 8 2 2 4 4" xfId="2023" xr:uid="{32214198-A69F-44A5-BCB5-4A34A34481DE}"/>
    <cellStyle name="Normal 8 2 2 4 4 2" xfId="2024" xr:uid="{A2094E4B-51EE-4CEE-81B4-BE7C0519F8B6}"/>
    <cellStyle name="Normal 8 2 2 4 5" xfId="2025" xr:uid="{10FBD7A2-9FD4-4978-9AEF-4A8E481AAEBD}"/>
    <cellStyle name="Normal 8 2 2 5" xfId="378" xr:uid="{4AF9B79F-C919-460A-80F3-E065D7788488}"/>
    <cellStyle name="Normal 8 2 2 5 2" xfId="766" xr:uid="{A3C857C0-7C55-459E-A72C-8755835222BF}"/>
    <cellStyle name="Normal 8 2 2 5 2 2" xfId="2026" xr:uid="{E931F3E4-BBE2-4E6A-8443-C3E0812B2F62}"/>
    <cellStyle name="Normal 8 2 2 5 2 2 2" xfId="2027" xr:uid="{452B8275-AC7C-45C1-8449-B83C12B5ED98}"/>
    <cellStyle name="Normal 8 2 2 5 2 3" xfId="2028" xr:uid="{0CDEAAB2-289A-489C-BEDC-86DC3368A0F1}"/>
    <cellStyle name="Normal 8 2 2 5 3" xfId="2029" xr:uid="{431E58F4-767F-43E9-A400-447832FA48E1}"/>
    <cellStyle name="Normal 8 2 2 5 3 2" xfId="2030" xr:uid="{9740F6AC-9267-4E91-93DB-EE1A7011A5ED}"/>
    <cellStyle name="Normal 8 2 2 5 4" xfId="2031" xr:uid="{34059D22-E1D0-4E11-A1CB-EA046958B5BE}"/>
    <cellStyle name="Normal 8 2 2 6" xfId="767" xr:uid="{97080D49-93A3-428C-8963-A4759E8E1163}"/>
    <cellStyle name="Normal 8 2 2 6 2" xfId="2032" xr:uid="{A54BD26A-5FAC-4EA7-BF0D-89607E62E708}"/>
    <cellStyle name="Normal 8 2 2 6 2 2" xfId="2033" xr:uid="{3351CA26-E995-4F3A-9ECD-E657AF3685AB}"/>
    <cellStyle name="Normal 8 2 2 6 3" xfId="2034" xr:uid="{EF74FD2B-9079-4BAC-B143-F05F68FE7772}"/>
    <cellStyle name="Normal 8 2 2 6 4" xfId="3732" xr:uid="{277AC300-D8F4-407B-AEE3-58C8E963985C}"/>
    <cellStyle name="Normal 8 2 2 7" xfId="2035" xr:uid="{034862F9-C552-4859-A491-57FAD87DF919}"/>
    <cellStyle name="Normal 8 2 2 7 2" xfId="2036" xr:uid="{BF77564E-9CBD-4711-96C3-B311CA2418EE}"/>
    <cellStyle name="Normal 8 2 2 8" xfId="2037" xr:uid="{8E57FECC-BF53-4B64-862F-7200C20A43F0}"/>
    <cellStyle name="Normal 8 2 2 9" xfId="3733" xr:uid="{9AE0395F-0F52-4705-84BD-284B1343F9FB}"/>
    <cellStyle name="Normal 8 2 3" xfId="150" xr:uid="{CA6E2A8E-A081-4B04-AC58-FD7D7EFAF3BC}"/>
    <cellStyle name="Normal 8 2 3 2" xfId="151" xr:uid="{3FD380CE-D6AA-4232-BE1D-204292AED2D9}"/>
    <cellStyle name="Normal 8 2 3 2 2" xfId="768" xr:uid="{2ED67DC4-776D-47D7-A08F-91482D47AAD4}"/>
    <cellStyle name="Normal 8 2 3 2 2 2" xfId="769" xr:uid="{CE203D49-6F00-4132-A550-61CF70B3372F}"/>
    <cellStyle name="Normal 8 2 3 2 2 2 2" xfId="2038" xr:uid="{6A816FC1-F690-4956-B574-F5275E0007FD}"/>
    <cellStyle name="Normal 8 2 3 2 2 2 2 2" xfId="2039" xr:uid="{23185772-7EED-441D-BEEF-19AD378E200D}"/>
    <cellStyle name="Normal 8 2 3 2 2 2 3" xfId="2040" xr:uid="{BFAFD65E-0A88-4AAA-AFC7-AE695DF664F0}"/>
    <cellStyle name="Normal 8 2 3 2 2 3" xfId="2041" xr:uid="{CEE449FB-DB6C-461A-9CBE-ACFEF45E67D3}"/>
    <cellStyle name="Normal 8 2 3 2 2 3 2" xfId="2042" xr:uid="{38ECF9E8-A11C-46E4-857F-711CD010E4F5}"/>
    <cellStyle name="Normal 8 2 3 2 2 4" xfId="2043" xr:uid="{4E013DB4-1D91-46CF-AD2F-BCE347EDF688}"/>
    <cellStyle name="Normal 8 2 3 2 3" xfId="770" xr:uid="{889A7286-F28A-47EE-A04C-5896388F89B5}"/>
    <cellStyle name="Normal 8 2 3 2 3 2" xfId="2044" xr:uid="{3D09E426-E297-4DB1-A688-8CEA8896FB48}"/>
    <cellStyle name="Normal 8 2 3 2 3 2 2" xfId="2045" xr:uid="{E0279F20-37A1-45C0-930E-2DA4311A1208}"/>
    <cellStyle name="Normal 8 2 3 2 3 3" xfId="2046" xr:uid="{BB7CF6C5-B863-459B-82D9-C8F75B077055}"/>
    <cellStyle name="Normal 8 2 3 2 3 4" xfId="3734" xr:uid="{B061A159-B940-4BD4-9F9B-90ADB96E079F}"/>
    <cellStyle name="Normal 8 2 3 2 4" xfId="2047" xr:uid="{4DC20A88-B87E-4F1B-8CCA-D6780CA54BE3}"/>
    <cellStyle name="Normal 8 2 3 2 4 2" xfId="2048" xr:uid="{EFD9F0EE-0743-4FF8-9100-A45B740A4C78}"/>
    <cellStyle name="Normal 8 2 3 2 5" xfId="2049" xr:uid="{AA223E27-A205-4063-9AE8-9D990C5D9D2D}"/>
    <cellStyle name="Normal 8 2 3 2 6" xfId="3735" xr:uid="{276C6BBA-A4C2-46D9-B167-CC1BACD7A21F}"/>
    <cellStyle name="Normal 8 2 3 3" xfId="379" xr:uid="{096C66E4-8CE6-4430-8757-FD18EE5316FA}"/>
    <cellStyle name="Normal 8 2 3 3 2" xfId="771" xr:uid="{07A31643-CEF4-42B9-A89F-589C2F1AF685}"/>
    <cellStyle name="Normal 8 2 3 3 2 2" xfId="772" xr:uid="{86F8F0AB-6EB5-43FA-8816-CB428F4F8E5C}"/>
    <cellStyle name="Normal 8 2 3 3 2 2 2" xfId="2050" xr:uid="{F823F117-99A2-4A3D-BA2F-52736FA2835E}"/>
    <cellStyle name="Normal 8 2 3 3 2 2 2 2" xfId="2051" xr:uid="{FE368379-BE95-42E9-A0C9-E4B19E470BD3}"/>
    <cellStyle name="Normal 8 2 3 3 2 2 3" xfId="2052" xr:uid="{7405329D-2DEB-40C5-A24D-17851B4605C9}"/>
    <cellStyle name="Normal 8 2 3 3 2 3" xfId="2053" xr:uid="{257D0AE0-B7DB-4A66-A8F7-5F0DC626FE14}"/>
    <cellStyle name="Normal 8 2 3 3 2 3 2" xfId="2054" xr:uid="{D3E34A89-47A7-470A-A16C-97230FC70D21}"/>
    <cellStyle name="Normal 8 2 3 3 2 4" xfId="2055" xr:uid="{801CFE86-3E24-4F68-8173-7CC7C0339E78}"/>
    <cellStyle name="Normal 8 2 3 3 3" xfId="773" xr:uid="{E87A827B-10E0-45EE-B6BB-2288FBB2785D}"/>
    <cellStyle name="Normal 8 2 3 3 3 2" xfId="2056" xr:uid="{AB28B010-15E3-49B2-A78D-EE3D21B8B1D7}"/>
    <cellStyle name="Normal 8 2 3 3 3 2 2" xfId="2057" xr:uid="{AF7BC820-2B53-42BB-8275-51B4024F3CFD}"/>
    <cellStyle name="Normal 8 2 3 3 3 3" xfId="2058" xr:uid="{90D6C844-E8B0-47B0-B97C-48A368E1B464}"/>
    <cellStyle name="Normal 8 2 3 3 4" xfId="2059" xr:uid="{220EF2A2-7E52-45AB-B0C7-430E2AF85947}"/>
    <cellStyle name="Normal 8 2 3 3 4 2" xfId="2060" xr:uid="{0B836FC2-A4AF-4231-ADA7-22FD216F4984}"/>
    <cellStyle name="Normal 8 2 3 3 5" xfId="2061" xr:uid="{013127BD-4811-4D3D-8F3E-1A8EB932879C}"/>
    <cellStyle name="Normal 8 2 3 4" xfId="380" xr:uid="{BC626F52-F213-4087-A01C-508209018554}"/>
    <cellStyle name="Normal 8 2 3 4 2" xfId="774" xr:uid="{BD4BBA08-84DE-4B90-B1B8-2D7A40E8B52E}"/>
    <cellStyle name="Normal 8 2 3 4 2 2" xfId="2062" xr:uid="{D4A4CF99-D7D1-413B-BEFC-2FBD2E69AF1A}"/>
    <cellStyle name="Normal 8 2 3 4 2 2 2" xfId="2063" xr:uid="{E6B3028C-CC37-4F6F-9539-C157002EB8E7}"/>
    <cellStyle name="Normal 8 2 3 4 2 3" xfId="2064" xr:uid="{E860E582-24B8-4123-BD1C-AF75E53E40F2}"/>
    <cellStyle name="Normal 8 2 3 4 3" xfId="2065" xr:uid="{281C778F-8205-435E-9413-48269FC3A6E3}"/>
    <cellStyle name="Normal 8 2 3 4 3 2" xfId="2066" xr:uid="{33CE92CE-CACC-4E38-90BD-7FEDFCB5B115}"/>
    <cellStyle name="Normal 8 2 3 4 4" xfId="2067" xr:uid="{90F4F7E5-22B9-4B3F-BE5F-746AB9A4EECE}"/>
    <cellStyle name="Normal 8 2 3 5" xfId="775" xr:uid="{D115DD12-2C08-4680-B459-EFA875D2A6A4}"/>
    <cellStyle name="Normal 8 2 3 5 2" xfId="2068" xr:uid="{03317039-628F-4F75-A670-845801B163F7}"/>
    <cellStyle name="Normal 8 2 3 5 2 2" xfId="2069" xr:uid="{0464D0FB-0F3B-4DE7-91B8-16919B57F1B7}"/>
    <cellStyle name="Normal 8 2 3 5 3" xfId="2070" xr:uid="{E5CBB4EB-079B-499D-9F32-62F766A3BD87}"/>
    <cellStyle name="Normal 8 2 3 5 4" xfId="3736" xr:uid="{1F8BC682-673E-466C-8087-414CE2DAE45E}"/>
    <cellStyle name="Normal 8 2 3 6" xfId="2071" xr:uid="{98546B0D-E6D4-417E-B7FA-84F1DEB9BCB6}"/>
    <cellStyle name="Normal 8 2 3 6 2" xfId="2072" xr:uid="{5909E9C7-04A0-4DBC-A81C-1B6B1005BD11}"/>
    <cellStyle name="Normal 8 2 3 7" xfId="2073" xr:uid="{FB19BBFA-6CF2-42F8-88DF-97774507501D}"/>
    <cellStyle name="Normal 8 2 3 8" xfId="3737" xr:uid="{0E40983B-2474-4725-B5B9-199389F931DD}"/>
    <cellStyle name="Normal 8 2 4" xfId="152" xr:uid="{597DE23A-ECC4-474A-B1A3-7BE6C1A68D57}"/>
    <cellStyle name="Normal 8 2 4 2" xfId="449" xr:uid="{D5C4E162-D134-4892-A531-28FA287973FA}"/>
    <cellStyle name="Normal 8 2 4 2 2" xfId="776" xr:uid="{A7D74216-FE2A-45C2-AF48-620448B00886}"/>
    <cellStyle name="Normal 8 2 4 2 2 2" xfId="2074" xr:uid="{2FB2B734-C78B-4CEE-9202-DE76E7086199}"/>
    <cellStyle name="Normal 8 2 4 2 2 2 2" xfId="2075" xr:uid="{4F9E069E-2406-4D54-ABE5-CB1036C33231}"/>
    <cellStyle name="Normal 8 2 4 2 2 3" xfId="2076" xr:uid="{75C3E21D-B467-402A-9F47-C11F664F2B9D}"/>
    <cellStyle name="Normal 8 2 4 2 2 4" xfId="3738" xr:uid="{F9F2A9CC-2AD3-4780-9078-F64196CA5682}"/>
    <cellStyle name="Normal 8 2 4 2 3" xfId="2077" xr:uid="{DEC666E6-1A72-400F-B5B1-71FD2723670C}"/>
    <cellStyle name="Normal 8 2 4 2 3 2" xfId="2078" xr:uid="{6A8D291B-66A2-4438-AE5E-A0F11C75DB95}"/>
    <cellStyle name="Normal 8 2 4 2 4" xfId="2079" xr:uid="{EF2C2C4B-E2AC-43E5-8505-F459976733F2}"/>
    <cellStyle name="Normal 8 2 4 2 5" xfId="3739" xr:uid="{7AE11BB4-8B92-4C70-B1FA-316B8154E67A}"/>
    <cellStyle name="Normal 8 2 4 3" xfId="777" xr:uid="{23448E25-FF49-458A-BCB2-039B478736A0}"/>
    <cellStyle name="Normal 8 2 4 3 2" xfId="2080" xr:uid="{60F964B7-5C6E-48B3-877E-9EAF42BB38AE}"/>
    <cellStyle name="Normal 8 2 4 3 2 2" xfId="2081" xr:uid="{8C625F65-05C4-4A1E-8F67-C376B9D327F5}"/>
    <cellStyle name="Normal 8 2 4 3 3" xfId="2082" xr:uid="{DA27A401-52D5-40FC-A508-2ECC00668250}"/>
    <cellStyle name="Normal 8 2 4 3 4" xfId="3740" xr:uid="{5EB8FBB8-E941-4022-B3E2-90797EB20919}"/>
    <cellStyle name="Normal 8 2 4 4" xfId="2083" xr:uid="{C0E60C3B-4FB9-4942-9757-E5A1F992D5F1}"/>
    <cellStyle name="Normal 8 2 4 4 2" xfId="2084" xr:uid="{8CC1F5E6-A7EE-4C92-B564-5B04A052DC67}"/>
    <cellStyle name="Normal 8 2 4 4 3" xfId="3741" xr:uid="{C13183AC-4506-46CF-8FB1-0DE3F2D1DD18}"/>
    <cellStyle name="Normal 8 2 4 4 4" xfId="3742" xr:uid="{5E61FC88-12D1-4A98-B6F4-9CBF62ABD59B}"/>
    <cellStyle name="Normal 8 2 4 5" xfId="2085" xr:uid="{3DCAEE4A-71C4-4CD2-8D1C-87F0FB73B6D8}"/>
    <cellStyle name="Normal 8 2 4 6" xfId="3743" xr:uid="{7079C942-2367-4121-95BD-BDD86D213C72}"/>
    <cellStyle name="Normal 8 2 4 7" xfId="3744" xr:uid="{C16B2517-6BEC-4DA8-A9ED-C9A9E1DC4AFD}"/>
    <cellStyle name="Normal 8 2 5" xfId="381" xr:uid="{A63B77C5-6BF2-4937-8A20-15E5BC26FBB8}"/>
    <cellStyle name="Normal 8 2 5 2" xfId="778" xr:uid="{040304C9-23C5-420F-8983-DFBA36791E95}"/>
    <cellStyle name="Normal 8 2 5 2 2" xfId="779" xr:uid="{62C9624D-EC93-434B-96CC-4BC61A020E42}"/>
    <cellStyle name="Normal 8 2 5 2 2 2" xfId="2086" xr:uid="{D8BC700E-5698-4B2E-9B45-F47F33A74FA4}"/>
    <cellStyle name="Normal 8 2 5 2 2 2 2" xfId="2087" xr:uid="{82F30F2F-EE18-4F9B-9489-4CD540B79232}"/>
    <cellStyle name="Normal 8 2 5 2 2 3" xfId="2088" xr:uid="{38F7169E-5FD3-4444-98CB-D4B034ABCE85}"/>
    <cellStyle name="Normal 8 2 5 2 3" xfId="2089" xr:uid="{A6C6A915-0AEC-4657-89AE-FD2C501231AE}"/>
    <cellStyle name="Normal 8 2 5 2 3 2" xfId="2090" xr:uid="{0B2C5B3A-033E-4F7E-84AA-C1B991E34E47}"/>
    <cellStyle name="Normal 8 2 5 2 4" xfId="2091" xr:uid="{792793D5-E94D-4BBB-90FD-61265B9A1E61}"/>
    <cellStyle name="Normal 8 2 5 3" xfId="780" xr:uid="{D5D923E9-83F3-4FB5-9249-E4C6F2D6D411}"/>
    <cellStyle name="Normal 8 2 5 3 2" xfId="2092" xr:uid="{E8D96AD3-2C28-4C2D-9ACF-AA761C18D5C1}"/>
    <cellStyle name="Normal 8 2 5 3 2 2" xfId="2093" xr:uid="{719B903E-DE40-47B1-BBEB-8905ABE81E44}"/>
    <cellStyle name="Normal 8 2 5 3 3" xfId="2094" xr:uid="{91044ECA-F27E-44E7-ACD7-2BB56A061BD3}"/>
    <cellStyle name="Normal 8 2 5 3 4" xfId="3745" xr:uid="{90ED2616-18F3-4D6C-933A-07D2942BDF84}"/>
    <cellStyle name="Normal 8 2 5 4" xfId="2095" xr:uid="{89044C86-D392-4DAF-B5E3-BEF11FDF57CB}"/>
    <cellStyle name="Normal 8 2 5 4 2" xfId="2096" xr:uid="{E9B85E1A-5AE1-4E3A-B231-7095F1D1D78A}"/>
    <cellStyle name="Normal 8 2 5 5" xfId="2097" xr:uid="{AECFC5FE-92F6-486A-8424-41DE8F3F825A}"/>
    <cellStyle name="Normal 8 2 5 6" xfId="3746" xr:uid="{0B066884-BD95-4349-91E9-E632DE0D05BD}"/>
    <cellStyle name="Normal 8 2 6" xfId="382" xr:uid="{BF4AEBC3-0C4D-4924-8529-C2692FA57481}"/>
    <cellStyle name="Normal 8 2 6 2" xfId="781" xr:uid="{CE903B18-17FE-4A35-AF3E-68C57C14DFBB}"/>
    <cellStyle name="Normal 8 2 6 2 2" xfId="2098" xr:uid="{4F55BA7A-DC07-4180-AEA1-B59644D74A5B}"/>
    <cellStyle name="Normal 8 2 6 2 2 2" xfId="2099" xr:uid="{B21DD869-FEA4-43F5-B3E8-08619183BAFB}"/>
    <cellStyle name="Normal 8 2 6 2 3" xfId="2100" xr:uid="{8013D4B3-D8B9-473D-8C0F-5DB28CBE7C04}"/>
    <cellStyle name="Normal 8 2 6 2 4" xfId="3747" xr:uid="{AB36EAEE-E1BD-4F64-85AA-C66284B3F30D}"/>
    <cellStyle name="Normal 8 2 6 3" xfId="2101" xr:uid="{D80F0697-D923-4C9B-BD96-6A176D825644}"/>
    <cellStyle name="Normal 8 2 6 3 2" xfId="2102" xr:uid="{45352031-F2BF-4C68-8C24-AB923494306C}"/>
    <cellStyle name="Normal 8 2 6 4" xfId="2103" xr:uid="{00AC4C6A-222F-4E78-985D-11106923941D}"/>
    <cellStyle name="Normal 8 2 6 5" xfId="3748" xr:uid="{C3FD9534-BB4D-4CBE-8183-397959986F55}"/>
    <cellStyle name="Normal 8 2 7" xfId="782" xr:uid="{1B457D17-138C-418A-A7B4-F6E6B32D21EB}"/>
    <cellStyle name="Normal 8 2 7 2" xfId="2104" xr:uid="{D54EC430-6DB1-4766-930B-1F2F6FA79965}"/>
    <cellStyle name="Normal 8 2 7 2 2" xfId="2105" xr:uid="{46E0A87F-A94C-4912-A7C9-1FA03AA0210B}"/>
    <cellStyle name="Normal 8 2 7 3" xfId="2106" xr:uid="{7A344604-A069-4DBF-96F4-6EAD124B893B}"/>
    <cellStyle name="Normal 8 2 7 4" xfId="3749" xr:uid="{FBD8F42C-893D-456D-8B53-6C3BB6FFFB4D}"/>
    <cellStyle name="Normal 8 2 8" xfId="2107" xr:uid="{A47E68B0-1F95-47DD-8168-40D1C1F5BCEA}"/>
    <cellStyle name="Normal 8 2 8 2" xfId="2108" xr:uid="{F70F0184-AF8C-4DE9-87D2-45892F0D7130}"/>
    <cellStyle name="Normal 8 2 8 3" xfId="3750" xr:uid="{32157C98-D16E-4C6E-8447-F43E0B6FBF06}"/>
    <cellStyle name="Normal 8 2 8 4" xfId="3751" xr:uid="{90BC094E-FEB4-4949-B5AE-DC83366057E1}"/>
    <cellStyle name="Normal 8 2 9" xfId="2109" xr:uid="{9903649B-F8BC-4ABA-8E82-CB2A7FA3B859}"/>
    <cellStyle name="Normal 8 3" xfId="153" xr:uid="{A59D4953-4EB9-4BB9-AD3C-40D383354832}"/>
    <cellStyle name="Normal 8 3 10" xfId="3752" xr:uid="{E4B2E8C5-D20B-4316-B5EB-60B17BB9C337}"/>
    <cellStyle name="Normal 8 3 11" xfId="3753" xr:uid="{AA0F855D-DBE1-490F-9D5F-01994594F6E6}"/>
    <cellStyle name="Normal 8 3 2" xfId="154" xr:uid="{1892C6AA-276D-4D9E-BAD1-61D8631729AA}"/>
    <cellStyle name="Normal 8 3 2 2" xfId="155" xr:uid="{DD09E98A-C1B9-4AA7-89D2-D186D5F7C6AE}"/>
    <cellStyle name="Normal 8 3 2 2 2" xfId="383" xr:uid="{F787CA62-AC7F-4D41-903E-363F63BC8A45}"/>
    <cellStyle name="Normal 8 3 2 2 2 2" xfId="783" xr:uid="{45BB2D57-D94F-4E45-8C59-6127F3302BC9}"/>
    <cellStyle name="Normal 8 3 2 2 2 2 2" xfId="2110" xr:uid="{340251E9-CD1B-47BA-B10A-05336B936F97}"/>
    <cellStyle name="Normal 8 3 2 2 2 2 2 2" xfId="2111" xr:uid="{AEBC4421-2074-4C3A-BF8E-C3C5AD1BE1EE}"/>
    <cellStyle name="Normal 8 3 2 2 2 2 3" xfId="2112" xr:uid="{76129029-1641-4ADE-9D81-DD03CE0E01DE}"/>
    <cellStyle name="Normal 8 3 2 2 2 2 4" xfId="3754" xr:uid="{4A2C717B-70B1-42D9-89C4-C7948C7EE602}"/>
    <cellStyle name="Normal 8 3 2 2 2 3" xfId="2113" xr:uid="{A7D66EA5-C3C7-4B8E-924C-1F26DB0315BB}"/>
    <cellStyle name="Normal 8 3 2 2 2 3 2" xfId="2114" xr:uid="{C85A79E0-A2B3-45F3-85F0-9ECB3394EA50}"/>
    <cellStyle name="Normal 8 3 2 2 2 3 3" xfId="3755" xr:uid="{35E00F46-9396-463A-B706-2E2D2EC6BB41}"/>
    <cellStyle name="Normal 8 3 2 2 2 3 4" xfId="3756" xr:uid="{8936501E-7DCE-4A48-984A-E942322E70E8}"/>
    <cellStyle name="Normal 8 3 2 2 2 4" xfId="2115" xr:uid="{E78DD54B-7220-47E4-B1C7-0B487775EFAB}"/>
    <cellStyle name="Normal 8 3 2 2 2 5" xfId="3757" xr:uid="{7059C870-C7A4-4BBC-A36A-5B9B15DB576E}"/>
    <cellStyle name="Normal 8 3 2 2 2 6" xfId="3758" xr:uid="{1E1FCB91-0A38-4136-A7B6-CBAD572BF7F7}"/>
    <cellStyle name="Normal 8 3 2 2 3" xfId="784" xr:uid="{A1278429-7B97-45AA-8A76-93AB1903C78B}"/>
    <cellStyle name="Normal 8 3 2 2 3 2" xfId="2116" xr:uid="{69E50797-EC20-4542-A9B2-463D57001D17}"/>
    <cellStyle name="Normal 8 3 2 2 3 2 2" xfId="2117" xr:uid="{29F370A1-1A0C-4952-9203-B22AC8DF07E5}"/>
    <cellStyle name="Normal 8 3 2 2 3 2 3" xfId="3759" xr:uid="{A67D950B-CC44-4103-88BA-F4BBF7BF2215}"/>
    <cellStyle name="Normal 8 3 2 2 3 2 4" xfId="3760" xr:uid="{82F8621D-0260-4C72-8243-F6D2536123FA}"/>
    <cellStyle name="Normal 8 3 2 2 3 3" xfId="2118" xr:uid="{5EC3FD6A-C58D-424A-AA23-2AD220778D00}"/>
    <cellStyle name="Normal 8 3 2 2 3 4" xfId="3761" xr:uid="{6743F4AE-7564-420E-AE64-6259E78E3181}"/>
    <cellStyle name="Normal 8 3 2 2 3 5" xfId="3762" xr:uid="{485530DE-E446-469C-B0D2-E1CADC07A492}"/>
    <cellStyle name="Normal 8 3 2 2 4" xfId="2119" xr:uid="{0662BAE7-9165-4781-BFA0-A049145F1F29}"/>
    <cellStyle name="Normal 8 3 2 2 4 2" xfId="2120" xr:uid="{EB6DA569-1F02-4446-9462-11D9C919CA5B}"/>
    <cellStyle name="Normal 8 3 2 2 4 3" xfId="3763" xr:uid="{6724E9A0-2192-4B0B-B94D-6E8EFDC1FCC9}"/>
    <cellStyle name="Normal 8 3 2 2 4 4" xfId="3764" xr:uid="{AA681358-9263-44B9-B3BE-6529FE43BDB4}"/>
    <cellStyle name="Normal 8 3 2 2 5" xfId="2121" xr:uid="{7F061E74-2768-44BE-AF90-EF9B9680D301}"/>
    <cellStyle name="Normal 8 3 2 2 5 2" xfId="3765" xr:uid="{FF6BFC6E-6925-45B7-91D5-BA691D1BDA4E}"/>
    <cellStyle name="Normal 8 3 2 2 5 3" xfId="3766" xr:uid="{C8E910B7-BFA2-43A2-BB28-990E1A2C63B0}"/>
    <cellStyle name="Normal 8 3 2 2 5 4" xfId="3767" xr:uid="{594F528B-BDF7-4033-BDE0-012F3EEBB44A}"/>
    <cellStyle name="Normal 8 3 2 2 6" xfId="3768" xr:uid="{73EF01E6-5793-42A9-A9E4-F47AC506BEC1}"/>
    <cellStyle name="Normal 8 3 2 2 7" xfId="3769" xr:uid="{8FD12B52-150D-43C1-9A89-0849C590DEBD}"/>
    <cellStyle name="Normal 8 3 2 2 8" xfId="3770" xr:uid="{A8767994-DBB7-4ECB-9B6A-DA64B61860DF}"/>
    <cellStyle name="Normal 8 3 2 3" xfId="384" xr:uid="{73822A65-D471-461F-B0E2-547455FBDB46}"/>
    <cellStyle name="Normal 8 3 2 3 2" xfId="785" xr:uid="{5DCF0493-4E1F-4025-A06D-771E03EF07B7}"/>
    <cellStyle name="Normal 8 3 2 3 2 2" xfId="786" xr:uid="{49EA4A52-A133-4C14-AD38-99101EAB0EAE}"/>
    <cellStyle name="Normal 8 3 2 3 2 2 2" xfId="2122" xr:uid="{50E08574-388B-4631-B607-A632135D16DA}"/>
    <cellStyle name="Normal 8 3 2 3 2 2 2 2" xfId="2123" xr:uid="{14C30D2B-1CAB-4994-A6A3-E4B483561F9D}"/>
    <cellStyle name="Normal 8 3 2 3 2 2 3" xfId="2124" xr:uid="{CB0C9360-9C34-442F-917A-9FDB5BA0254E}"/>
    <cellStyle name="Normal 8 3 2 3 2 3" xfId="2125" xr:uid="{082A9A5B-5518-471F-820C-604CBD0E6125}"/>
    <cellStyle name="Normal 8 3 2 3 2 3 2" xfId="2126" xr:uid="{35CF2524-C628-4281-A485-9C98C9886C1E}"/>
    <cellStyle name="Normal 8 3 2 3 2 4" xfId="2127" xr:uid="{07E85692-7882-43DC-BEF4-72A7AE7A3DD4}"/>
    <cellStyle name="Normal 8 3 2 3 3" xfId="787" xr:uid="{22D3373D-1E70-4DED-8E94-D82F372B6BC3}"/>
    <cellStyle name="Normal 8 3 2 3 3 2" xfId="2128" xr:uid="{CEDE29E2-72AD-4B9F-B4D1-BFA73782C897}"/>
    <cellStyle name="Normal 8 3 2 3 3 2 2" xfId="2129" xr:uid="{F1D3464B-00C5-4BBF-9AE3-D034C8FEF63A}"/>
    <cellStyle name="Normal 8 3 2 3 3 3" xfId="2130" xr:uid="{8E2F23EE-7008-4E4A-8714-73AE3C555905}"/>
    <cellStyle name="Normal 8 3 2 3 3 4" xfId="3771" xr:uid="{BF57F5A4-AFD0-42EB-AC53-8EA9E399BB86}"/>
    <cellStyle name="Normal 8 3 2 3 4" xfId="2131" xr:uid="{C1ACF2B3-3F99-4C71-A10E-38EF71EEECB2}"/>
    <cellStyle name="Normal 8 3 2 3 4 2" xfId="2132" xr:uid="{A3C3500C-A370-4F1D-A81E-9009D17D764E}"/>
    <cellStyle name="Normal 8 3 2 3 5" xfId="2133" xr:uid="{9F78A135-9F95-41D3-AB73-BF8817F3DB65}"/>
    <cellStyle name="Normal 8 3 2 3 6" xfId="3772" xr:uid="{907CEC33-3595-4A84-8600-730F8BBCB534}"/>
    <cellStyle name="Normal 8 3 2 4" xfId="385" xr:uid="{5EA8E48A-0186-456C-986E-72145CB97B82}"/>
    <cellStyle name="Normal 8 3 2 4 2" xfId="788" xr:uid="{965D513A-6C8C-4978-AEA6-53E72FB56569}"/>
    <cellStyle name="Normal 8 3 2 4 2 2" xfId="2134" xr:uid="{822E7503-C940-4A52-8BBC-8B341474495B}"/>
    <cellStyle name="Normal 8 3 2 4 2 2 2" xfId="2135" xr:uid="{BD037B5B-5123-478A-ABB5-575A73EBCC9C}"/>
    <cellStyle name="Normal 8 3 2 4 2 3" xfId="2136" xr:uid="{4DF71EB8-A4DB-4F78-99E6-D33D5A2A7C29}"/>
    <cellStyle name="Normal 8 3 2 4 2 4" xfId="3773" xr:uid="{1B81E1D9-2E65-45E1-B0C9-C4CBBB031276}"/>
    <cellStyle name="Normal 8 3 2 4 3" xfId="2137" xr:uid="{6379A614-4556-43F9-923D-023C5D4B30B5}"/>
    <cellStyle name="Normal 8 3 2 4 3 2" xfId="2138" xr:uid="{82FC3224-446E-4739-A140-F78375C8DB0F}"/>
    <cellStyle name="Normal 8 3 2 4 4" xfId="2139" xr:uid="{ADBC1540-8B3F-498A-B16D-C41FDDA531FB}"/>
    <cellStyle name="Normal 8 3 2 4 5" xfId="3774" xr:uid="{BAB7A82C-5C0B-4CC7-9ED8-0AB37EBC0B07}"/>
    <cellStyle name="Normal 8 3 2 5" xfId="386" xr:uid="{75743839-009C-4A33-A488-6690F9BBC2C1}"/>
    <cellStyle name="Normal 8 3 2 5 2" xfId="2140" xr:uid="{BEE6D006-848F-4357-8334-839C7C83183A}"/>
    <cellStyle name="Normal 8 3 2 5 2 2" xfId="2141" xr:uid="{EF4CABFA-441B-4C6B-A579-0432BB91706A}"/>
    <cellStyle name="Normal 8 3 2 5 3" xfId="2142" xr:uid="{E7FC8093-3AC1-4DFA-A47B-EEF2E4E07C91}"/>
    <cellStyle name="Normal 8 3 2 5 4" xfId="3775" xr:uid="{E138D79B-0076-45E6-A45F-9A8239E5CDFF}"/>
    <cellStyle name="Normal 8 3 2 6" xfId="2143" xr:uid="{479A56E8-BFD3-4B76-ADA3-A393BE6F504E}"/>
    <cellStyle name="Normal 8 3 2 6 2" xfId="2144" xr:uid="{FB2C9BEC-7711-41AE-A5DB-DE47182C6FF8}"/>
    <cellStyle name="Normal 8 3 2 6 3" xfId="3776" xr:uid="{D104965E-09DC-4E5E-A902-50E95EA3BB00}"/>
    <cellStyle name="Normal 8 3 2 6 4" xfId="3777" xr:uid="{2980B597-FADD-47AF-BFEB-697855EB0834}"/>
    <cellStyle name="Normal 8 3 2 7" xfId="2145" xr:uid="{545B3557-D33C-4303-86E9-20E0FEE758D9}"/>
    <cellStyle name="Normal 8 3 2 8" xfId="3778" xr:uid="{4688FBBB-D841-4CF0-8963-88562EB1EB24}"/>
    <cellStyle name="Normal 8 3 2 9" xfId="3779" xr:uid="{2C1F9014-5AB8-45F4-9852-BAD161CFBE29}"/>
    <cellStyle name="Normal 8 3 3" xfId="156" xr:uid="{76E6249D-CB9E-445D-A73F-1AAB9DB7BC05}"/>
    <cellStyle name="Normal 8 3 3 2" xfId="157" xr:uid="{FA2C1457-E185-4538-81C5-95B59BBD2477}"/>
    <cellStyle name="Normal 8 3 3 2 2" xfId="789" xr:uid="{4A5F3E57-F62D-41F1-8EDB-A6989A5EE6B6}"/>
    <cellStyle name="Normal 8 3 3 2 2 2" xfId="2146" xr:uid="{826C01D1-1F25-4975-806A-5C058A1EF1ED}"/>
    <cellStyle name="Normal 8 3 3 2 2 2 2" xfId="2147" xr:uid="{B17B34B2-84E0-400B-AB82-68AAF4408A59}"/>
    <cellStyle name="Normal 8 3 3 2 2 2 2 2" xfId="4492" xr:uid="{6A7B16A8-76A8-4C42-81D7-3B5BEEAB9723}"/>
    <cellStyle name="Normal 8 3 3 2 2 2 3" xfId="4493" xr:uid="{A3681916-D4C2-4FAB-B930-04279A32E6E3}"/>
    <cellStyle name="Normal 8 3 3 2 2 3" xfId="2148" xr:uid="{932D0E07-CF3F-45BD-AF24-B73E5CA8206A}"/>
    <cellStyle name="Normal 8 3 3 2 2 3 2" xfId="4494" xr:uid="{E34CAAA6-88B7-4450-BED4-F6B8627DDE73}"/>
    <cellStyle name="Normal 8 3 3 2 2 4" xfId="3780" xr:uid="{417A7813-9B1E-474E-A604-09CDBC3DA35E}"/>
    <cellStyle name="Normal 8 3 3 2 3" xfId="2149" xr:uid="{CF2E0821-84B0-4E53-8ACD-D38FE38AAA9A}"/>
    <cellStyle name="Normal 8 3 3 2 3 2" xfId="2150" xr:uid="{F70545DB-8796-4FB1-9398-428EC651615F}"/>
    <cellStyle name="Normal 8 3 3 2 3 2 2" xfId="4495" xr:uid="{3D8D9D27-2939-45AD-B193-3E258305A6D2}"/>
    <cellStyle name="Normal 8 3 3 2 3 3" xfId="3781" xr:uid="{A66FF94D-0671-414A-970D-34BDE4F8A1C5}"/>
    <cellStyle name="Normal 8 3 3 2 3 4" xfId="3782" xr:uid="{DABC1DD9-02ED-437B-8686-AB75612980C2}"/>
    <cellStyle name="Normal 8 3 3 2 4" xfId="2151" xr:uid="{53966A3E-9111-4FC4-9C45-54C05A09999C}"/>
    <cellStyle name="Normal 8 3 3 2 4 2" xfId="4496" xr:uid="{7261A93B-E0A4-46DA-B689-F92D63DA454D}"/>
    <cellStyle name="Normal 8 3 3 2 5" xfId="3783" xr:uid="{ADB202BC-D49D-44F3-B347-C2725CF07E6C}"/>
    <cellStyle name="Normal 8 3 3 2 6" xfId="3784" xr:uid="{B3D774D5-6413-4951-A4DB-9BB5289A6BC2}"/>
    <cellStyle name="Normal 8 3 3 3" xfId="387" xr:uid="{D4E2F653-C83F-478B-A5AF-63C9E0A292F6}"/>
    <cellStyle name="Normal 8 3 3 3 2" xfId="2152" xr:uid="{746B77E3-288A-4F8A-AB24-0D2A39156233}"/>
    <cellStyle name="Normal 8 3 3 3 2 2" xfId="2153" xr:uid="{B475A825-6EC5-4AF0-82A3-4B761A1D7286}"/>
    <cellStyle name="Normal 8 3 3 3 2 2 2" xfId="4497" xr:uid="{38A7F9E5-1F1A-4DAC-909A-B5789C632FEF}"/>
    <cellStyle name="Normal 8 3 3 3 2 3" xfId="3785" xr:uid="{48D31132-10C0-4AAC-9E9F-3DA97D910020}"/>
    <cellStyle name="Normal 8 3 3 3 2 4" xfId="3786" xr:uid="{60046BC7-C08D-4556-9196-0C83E8267FBE}"/>
    <cellStyle name="Normal 8 3 3 3 3" xfId="2154" xr:uid="{94562E26-5031-4447-9785-F93F47BF33D4}"/>
    <cellStyle name="Normal 8 3 3 3 3 2" xfId="4498" xr:uid="{2F540BBE-84FE-4B87-8D3D-8F9B00967BA6}"/>
    <cellStyle name="Normal 8 3 3 3 4" xfId="3787" xr:uid="{F6276832-A35E-4047-AAC0-519CD94F336E}"/>
    <cellStyle name="Normal 8 3 3 3 5" xfId="3788" xr:uid="{E4A1C8D8-17C2-457A-AFF3-64F1ED9275C9}"/>
    <cellStyle name="Normal 8 3 3 4" xfId="2155" xr:uid="{F93AB61D-A139-407D-B61D-F7ACB29E78A7}"/>
    <cellStyle name="Normal 8 3 3 4 2" xfId="2156" xr:uid="{C5EB679C-674A-403C-A82C-D8D6D7AD18FA}"/>
    <cellStyle name="Normal 8 3 3 4 2 2" xfId="4499" xr:uid="{776DDF3E-454F-4B51-A268-DCBB2BA27E20}"/>
    <cellStyle name="Normal 8 3 3 4 3" xfId="3789" xr:uid="{89915510-E3D3-405B-8C4C-45A591DB5ED5}"/>
    <cellStyle name="Normal 8 3 3 4 4" xfId="3790" xr:uid="{1A1EE41E-970A-466B-9C17-ED48D9DD7D92}"/>
    <cellStyle name="Normal 8 3 3 5" xfId="2157" xr:uid="{C1F19696-6BBC-4DB2-B429-196FD9DE0274}"/>
    <cellStyle name="Normal 8 3 3 5 2" xfId="3791" xr:uid="{FFC6991E-6196-4D13-AF2F-D0D0E451E45A}"/>
    <cellStyle name="Normal 8 3 3 5 3" xfId="3792" xr:uid="{D2E3BCA1-36F1-4231-9635-87E71C500751}"/>
    <cellStyle name="Normal 8 3 3 5 4" xfId="3793" xr:uid="{DD3EC1E0-E8E4-439C-829D-DDB83C6DD2E1}"/>
    <cellStyle name="Normal 8 3 3 6" xfId="3794" xr:uid="{1B3DAE23-330A-4B43-9E9F-E6C310CCFEFF}"/>
    <cellStyle name="Normal 8 3 3 7" xfId="3795" xr:uid="{8B60F633-9064-476D-84EB-0B1DDE33782A}"/>
    <cellStyle name="Normal 8 3 3 8" xfId="3796" xr:uid="{67811D75-6CC5-4E9A-9152-8F757AA59763}"/>
    <cellStyle name="Normal 8 3 4" xfId="158" xr:uid="{662A22F7-F251-4CD3-9CCC-11E9C31D98F5}"/>
    <cellStyle name="Normal 8 3 4 2" xfId="790" xr:uid="{46525544-A4E5-4B05-90A0-9294096CA1F7}"/>
    <cellStyle name="Normal 8 3 4 2 2" xfId="791" xr:uid="{FB7337B5-35A5-4CEF-BAAC-72C48477D264}"/>
    <cellStyle name="Normal 8 3 4 2 2 2" xfId="2158" xr:uid="{8E9038F4-B0CE-47DF-BEBB-F8760ED4CF56}"/>
    <cellStyle name="Normal 8 3 4 2 2 2 2" xfId="2159" xr:uid="{393B6874-0B60-4B72-AE5C-8C6E65FFB343}"/>
    <cellStyle name="Normal 8 3 4 2 2 3" xfId="2160" xr:uid="{6CD001DA-B435-455E-963C-94B603071289}"/>
    <cellStyle name="Normal 8 3 4 2 2 4" xfId="3797" xr:uid="{08FA4BA9-00E5-4323-B7C6-90CB93063A2C}"/>
    <cellStyle name="Normal 8 3 4 2 3" xfId="2161" xr:uid="{76A1247D-E7A1-42DE-8F26-AE18FCB18903}"/>
    <cellStyle name="Normal 8 3 4 2 3 2" xfId="2162" xr:uid="{3A20333A-9F1A-4155-8CB2-C4329887D6F3}"/>
    <cellStyle name="Normal 8 3 4 2 4" xfId="2163" xr:uid="{EFA85585-F088-44B2-87E5-B06492EA665A}"/>
    <cellStyle name="Normal 8 3 4 2 5" xfId="3798" xr:uid="{85940D41-5ABE-4103-AA69-8B73FCAE4A8E}"/>
    <cellStyle name="Normal 8 3 4 3" xfId="792" xr:uid="{F2A11EEE-0B54-40C7-AA53-7D237EDC1B7D}"/>
    <cellStyle name="Normal 8 3 4 3 2" xfId="2164" xr:uid="{F991B20B-A937-463A-B71D-162D3FE48981}"/>
    <cellStyle name="Normal 8 3 4 3 2 2" xfId="2165" xr:uid="{7B57DF42-A955-46EA-9EB8-C02137649832}"/>
    <cellStyle name="Normal 8 3 4 3 3" xfId="2166" xr:uid="{B14D301C-108C-4D3B-ADAA-34A1314D5F12}"/>
    <cellStyle name="Normal 8 3 4 3 4" xfId="3799" xr:uid="{67A7BA00-E1D8-4EDA-BD82-7F6FDB5FCC37}"/>
    <cellStyle name="Normal 8 3 4 4" xfId="2167" xr:uid="{8C6E8FBD-2964-4F72-B287-463FCBBCB30B}"/>
    <cellStyle name="Normal 8 3 4 4 2" xfId="2168" xr:uid="{63AD1B3E-3983-499F-9BBD-1FFEB76FCEC4}"/>
    <cellStyle name="Normal 8 3 4 4 3" xfId="3800" xr:uid="{E9764C28-987B-4722-954F-00D0DC202D4D}"/>
    <cellStyle name="Normal 8 3 4 4 4" xfId="3801" xr:uid="{93A6135B-3269-400D-8C2D-782ACAD0D92D}"/>
    <cellStyle name="Normal 8 3 4 5" xfId="2169" xr:uid="{918CBAC5-F0DF-4632-977E-F25C218036C1}"/>
    <cellStyle name="Normal 8 3 4 6" xfId="3802" xr:uid="{512E8D77-7E8D-4577-8582-9E17A2268E09}"/>
    <cellStyle name="Normal 8 3 4 7" xfId="3803" xr:uid="{D67C4B46-7C0D-4194-90C7-DF7E7D31C157}"/>
    <cellStyle name="Normal 8 3 5" xfId="388" xr:uid="{AF646742-6001-4A52-8111-E9EFEDBD27F3}"/>
    <cellStyle name="Normal 8 3 5 2" xfId="793" xr:uid="{4445AC44-C25B-4AB2-B3D4-93CBE962341D}"/>
    <cellStyle name="Normal 8 3 5 2 2" xfId="2170" xr:uid="{3C8D7CA5-A546-4981-B18F-C853DCAFC91F}"/>
    <cellStyle name="Normal 8 3 5 2 2 2" xfId="2171" xr:uid="{DADF2A1D-3256-4F11-918A-06897C86D307}"/>
    <cellStyle name="Normal 8 3 5 2 3" xfId="2172" xr:uid="{2D577468-1F9D-44AA-A04D-B49BF9235718}"/>
    <cellStyle name="Normal 8 3 5 2 4" xfId="3804" xr:uid="{F4B83C1C-65BA-4CD3-BA09-58CB44ADDA74}"/>
    <cellStyle name="Normal 8 3 5 3" xfId="2173" xr:uid="{DAD50353-6E79-4B31-BCAE-36C52C808E89}"/>
    <cellStyle name="Normal 8 3 5 3 2" xfId="2174" xr:uid="{CA484CD3-FB52-4435-9BA6-CD450C049389}"/>
    <cellStyle name="Normal 8 3 5 3 3" xfId="3805" xr:uid="{A5C0C8CA-0F34-4C83-813E-DC5A355FA2BC}"/>
    <cellStyle name="Normal 8 3 5 3 4" xfId="3806" xr:uid="{052F8B5D-CE88-4643-BC03-91D884C6A76C}"/>
    <cellStyle name="Normal 8 3 5 4" xfId="2175" xr:uid="{92DCD8E1-E215-4D9A-BCDB-E59E889CDD3F}"/>
    <cellStyle name="Normal 8 3 5 5" xfId="3807" xr:uid="{3BB6AD3C-7240-4CCB-A823-37A29646E48A}"/>
    <cellStyle name="Normal 8 3 5 6" xfId="3808" xr:uid="{08ADD05F-0BAE-460C-9D7D-AA04EE3974B1}"/>
    <cellStyle name="Normal 8 3 6" xfId="389" xr:uid="{0A657D14-3E59-4C9F-9627-433AB0E88E59}"/>
    <cellStyle name="Normal 8 3 6 2" xfId="2176" xr:uid="{3777D58A-6EB5-488D-B71A-49624BBB5F5C}"/>
    <cellStyle name="Normal 8 3 6 2 2" xfId="2177" xr:uid="{A51BFA97-4C7B-49B6-A4F2-C0B5B79D681F}"/>
    <cellStyle name="Normal 8 3 6 2 3" xfId="3809" xr:uid="{42E2452A-1743-4DDE-A5DF-A1FFE3DA8307}"/>
    <cellStyle name="Normal 8 3 6 2 4" xfId="3810" xr:uid="{D1B3086B-37B2-4296-8398-FB39F6E5C911}"/>
    <cellStyle name="Normal 8 3 6 3" xfId="2178" xr:uid="{8869705E-DB7B-4675-8D49-02C41481DA28}"/>
    <cellStyle name="Normal 8 3 6 4" xfId="3811" xr:uid="{1228E605-A6B5-4F96-BA61-E7E582D7BCF7}"/>
    <cellStyle name="Normal 8 3 6 5" xfId="3812" xr:uid="{FACAEA0D-D3BD-49FB-92E2-47D4C4205978}"/>
    <cellStyle name="Normal 8 3 7" xfId="2179" xr:uid="{209FE51B-4899-4B15-9696-153E25EFB10D}"/>
    <cellStyle name="Normal 8 3 7 2" xfId="2180" xr:uid="{B9690A1D-CEFF-4EB0-A7BC-F2AB16BA39B2}"/>
    <cellStyle name="Normal 8 3 7 3" xfId="3813" xr:uid="{0051DE85-6DB6-4721-9A2E-5529E2A4B36C}"/>
    <cellStyle name="Normal 8 3 7 4" xfId="3814" xr:uid="{F7D72210-D3A9-476A-9BD6-CE9C2FC21A0F}"/>
    <cellStyle name="Normal 8 3 8" xfId="2181" xr:uid="{8CE8C9E2-E543-4DE6-8F09-6FC16A7E337D}"/>
    <cellStyle name="Normal 8 3 8 2" xfId="3815" xr:uid="{4D7D48AA-ABF6-4194-A90D-E8B3E1184169}"/>
    <cellStyle name="Normal 8 3 8 3" xfId="3816" xr:uid="{975CAFF8-AD6D-4BD5-9FB4-295A01D37D18}"/>
    <cellStyle name="Normal 8 3 8 4" xfId="3817" xr:uid="{DF9751D4-EDEE-43C6-B244-BD5D6D17741C}"/>
    <cellStyle name="Normal 8 3 9" xfId="3818" xr:uid="{BF260E32-98CA-4420-9180-3B6278B83542}"/>
    <cellStyle name="Normal 8 4" xfId="159" xr:uid="{3C4B63F7-30EF-43F9-BC65-79ADE67E13FE}"/>
    <cellStyle name="Normal 8 4 10" xfId="3819" xr:uid="{3A4CEA9B-96FB-4516-BBB0-2F4DBE1A8B31}"/>
    <cellStyle name="Normal 8 4 11" xfId="3820" xr:uid="{C1785A40-3A30-40F8-BC3C-797FBE5BE49F}"/>
    <cellStyle name="Normal 8 4 2" xfId="160" xr:uid="{D04F2010-B36F-482F-A1B8-AAF1D174CD78}"/>
    <cellStyle name="Normal 8 4 2 2" xfId="390" xr:uid="{CD57A694-136D-4646-A73E-B64393C98BE9}"/>
    <cellStyle name="Normal 8 4 2 2 2" xfId="794" xr:uid="{944B03B0-F79A-4213-BA8A-B8701207D9BB}"/>
    <cellStyle name="Normal 8 4 2 2 2 2" xfId="795" xr:uid="{41950AB7-97EF-4F18-ACC1-14167B97D56E}"/>
    <cellStyle name="Normal 8 4 2 2 2 2 2" xfId="2182" xr:uid="{CCA9FD56-2876-4499-9E25-9794CAD9FA1C}"/>
    <cellStyle name="Normal 8 4 2 2 2 2 3" xfId="3821" xr:uid="{9B397F61-9B49-49BA-8079-AC01FE9E7EDC}"/>
    <cellStyle name="Normal 8 4 2 2 2 2 4" xfId="3822" xr:uid="{88A2D754-ADA3-4FD6-A68D-81BBFA793F6D}"/>
    <cellStyle name="Normal 8 4 2 2 2 3" xfId="2183" xr:uid="{1771A7EE-5061-448C-872D-63C4E04EF6C3}"/>
    <cellStyle name="Normal 8 4 2 2 2 3 2" xfId="3823" xr:uid="{06D15D6A-0AD8-4E6D-945A-EC47D5E0ED87}"/>
    <cellStyle name="Normal 8 4 2 2 2 3 3" xfId="3824" xr:uid="{FD47BB92-AA1D-4B4E-B810-A3E58E694DC9}"/>
    <cellStyle name="Normal 8 4 2 2 2 3 4" xfId="3825" xr:uid="{0B04CCC2-7CA8-46AA-8650-2EFA1CE4E9B9}"/>
    <cellStyle name="Normal 8 4 2 2 2 4" xfId="3826" xr:uid="{83B66283-6DCD-4284-8216-88E5B447DBC0}"/>
    <cellStyle name="Normal 8 4 2 2 2 5" xfId="3827" xr:uid="{EF15C9BD-6A6C-4917-8F70-F45B460AF752}"/>
    <cellStyle name="Normal 8 4 2 2 2 6" xfId="3828" xr:uid="{638D5F6D-89A4-433E-971F-A1DE60C6F9ED}"/>
    <cellStyle name="Normal 8 4 2 2 3" xfId="796" xr:uid="{5EFF5EEC-DD5E-4B23-AEA0-6DDDD4BB5228}"/>
    <cellStyle name="Normal 8 4 2 2 3 2" xfId="2184" xr:uid="{C0FB21AB-50C3-4D9A-AA9B-4057F11A22ED}"/>
    <cellStyle name="Normal 8 4 2 2 3 2 2" xfId="3829" xr:uid="{94BCDF30-ACC2-4E22-B127-C3EFEEC6A4E4}"/>
    <cellStyle name="Normal 8 4 2 2 3 2 3" xfId="3830" xr:uid="{594D6161-564E-4D1E-B9A5-64E0A5508261}"/>
    <cellStyle name="Normal 8 4 2 2 3 2 4" xfId="3831" xr:uid="{553181FD-F90C-435B-A0F0-2F91B02DE99F}"/>
    <cellStyle name="Normal 8 4 2 2 3 3" xfId="3832" xr:uid="{7221D8AF-C2DE-4143-AB5F-A92282D55AAB}"/>
    <cellStyle name="Normal 8 4 2 2 3 4" xfId="3833" xr:uid="{DF559AF3-4233-48AA-9C26-1778424378D6}"/>
    <cellStyle name="Normal 8 4 2 2 3 5" xfId="3834" xr:uid="{D5C56FA0-19A5-4D64-A462-8ECDD7B30770}"/>
    <cellStyle name="Normal 8 4 2 2 4" xfId="2185" xr:uid="{DEEE618B-5B60-4D42-A647-2C3D8DF28B1F}"/>
    <cellStyle name="Normal 8 4 2 2 4 2" xfId="3835" xr:uid="{2909390A-AEB1-4BB4-B776-F52258FCAC29}"/>
    <cellStyle name="Normal 8 4 2 2 4 3" xfId="3836" xr:uid="{7F527195-A0BA-4B18-956F-4A8D6E369CA5}"/>
    <cellStyle name="Normal 8 4 2 2 4 4" xfId="3837" xr:uid="{ED559500-A86C-43D4-BB8E-CB3D86C4AFDE}"/>
    <cellStyle name="Normal 8 4 2 2 5" xfId="3838" xr:uid="{963E9CA9-22FD-4FC4-BAB5-10F2420DB5C0}"/>
    <cellStyle name="Normal 8 4 2 2 5 2" xfId="3839" xr:uid="{6F27727E-5DD5-429D-A092-EC39B9D2A427}"/>
    <cellStyle name="Normal 8 4 2 2 5 3" xfId="3840" xr:uid="{AA2CB323-5867-4CF0-9807-BF1F34DB1E61}"/>
    <cellStyle name="Normal 8 4 2 2 5 4" xfId="3841" xr:uid="{622D05D4-D761-4D2E-9DE9-E7530515FCF7}"/>
    <cellStyle name="Normal 8 4 2 2 6" xfId="3842" xr:uid="{30E76E13-01EE-4AFF-B021-05C8FCE905B3}"/>
    <cellStyle name="Normal 8 4 2 2 7" xfId="3843" xr:uid="{86A9EEA2-CD42-4551-80E9-1A311C356599}"/>
    <cellStyle name="Normal 8 4 2 2 8" xfId="3844" xr:uid="{95C63AD6-DB0A-43A3-A53A-45751ACBC959}"/>
    <cellStyle name="Normal 8 4 2 3" xfId="797" xr:uid="{BEB7B22C-1B0E-4FAA-A9BF-71828B77E49B}"/>
    <cellStyle name="Normal 8 4 2 3 2" xfId="798" xr:uid="{201662EC-82DF-4CB2-A132-CC994D9770E7}"/>
    <cellStyle name="Normal 8 4 2 3 2 2" xfId="799" xr:uid="{31EBF483-0AFF-4211-A8E9-698081C19C5E}"/>
    <cellStyle name="Normal 8 4 2 3 2 3" xfId="3845" xr:uid="{DAFCA144-4FEE-41F5-923D-1E96CEAEC20C}"/>
    <cellStyle name="Normal 8 4 2 3 2 4" xfId="3846" xr:uid="{23209D61-BE55-496C-BEE6-6AF4F676E7BE}"/>
    <cellStyle name="Normal 8 4 2 3 3" xfId="800" xr:uid="{81453A58-76EC-4915-A694-7CC07B3C044A}"/>
    <cellStyle name="Normal 8 4 2 3 3 2" xfId="3847" xr:uid="{1FC54349-BC11-40B8-A59C-E97C18E751CF}"/>
    <cellStyle name="Normal 8 4 2 3 3 3" xfId="3848" xr:uid="{65B7404B-161A-4EF4-B712-BE07FE83A6C9}"/>
    <cellStyle name="Normal 8 4 2 3 3 4" xfId="3849" xr:uid="{9F18371B-8EEB-43EF-98A4-96CA4AE02981}"/>
    <cellStyle name="Normal 8 4 2 3 4" xfId="3850" xr:uid="{E3C88A5F-7D67-436A-8735-B28B6916B7EE}"/>
    <cellStyle name="Normal 8 4 2 3 5" xfId="3851" xr:uid="{767ED278-251F-4B08-A1FE-A8C9861E3344}"/>
    <cellStyle name="Normal 8 4 2 3 6" xfId="3852" xr:uid="{E97791BC-1AB8-478C-B5FA-B1CAFE606B82}"/>
    <cellStyle name="Normal 8 4 2 4" xfId="801" xr:uid="{B5E76821-E243-4C7F-B330-732FF93BF6F7}"/>
    <cellStyle name="Normal 8 4 2 4 2" xfId="802" xr:uid="{B7CBD817-EF80-4838-8C87-9B7E3E5CAD6B}"/>
    <cellStyle name="Normal 8 4 2 4 2 2" xfId="3853" xr:uid="{F730320F-6800-4F4D-8ABC-5D762F5948C1}"/>
    <cellStyle name="Normal 8 4 2 4 2 3" xfId="3854" xr:uid="{7F18B538-632D-41C6-9F48-CDB0E7BF5048}"/>
    <cellStyle name="Normal 8 4 2 4 2 4" xfId="3855" xr:uid="{9E0C4DF5-5ED7-4814-9DD2-07D47DA8A244}"/>
    <cellStyle name="Normal 8 4 2 4 3" xfId="3856" xr:uid="{4FF54BAB-975A-45FF-A365-AA9DCE67ABC7}"/>
    <cellStyle name="Normal 8 4 2 4 4" xfId="3857" xr:uid="{E8965E68-B487-442D-A23D-EE930FAD6D7C}"/>
    <cellStyle name="Normal 8 4 2 4 5" xfId="3858" xr:uid="{DB8DEAA6-DAE5-49C4-8DB1-7B3CBA2D2402}"/>
    <cellStyle name="Normal 8 4 2 5" xfId="803" xr:uid="{2F1C7204-F302-46A8-B16F-89A3ECC8F5D1}"/>
    <cellStyle name="Normal 8 4 2 5 2" xfId="3859" xr:uid="{0F4AC952-B51B-4488-BAEB-EEB4A1ED9F20}"/>
    <cellStyle name="Normal 8 4 2 5 3" xfId="3860" xr:uid="{3F9FA56E-4434-41CC-95D4-94B35FCC90FE}"/>
    <cellStyle name="Normal 8 4 2 5 4" xfId="3861" xr:uid="{0A8A371E-F17D-4311-8EFD-18714F3762A1}"/>
    <cellStyle name="Normal 8 4 2 6" xfId="3862" xr:uid="{A90F815D-73A7-4523-B5D5-52C86BED91D1}"/>
    <cellStyle name="Normal 8 4 2 6 2" xfId="3863" xr:uid="{B27AB567-78AF-4518-BAD6-3FDA0C6B8277}"/>
    <cellStyle name="Normal 8 4 2 6 3" xfId="3864" xr:uid="{A4E6D9B8-D8CE-44CD-8B23-8C4C6E6470A3}"/>
    <cellStyle name="Normal 8 4 2 6 4" xfId="3865" xr:uid="{363530E2-CD99-4A74-9656-BEC5A51AC922}"/>
    <cellStyle name="Normal 8 4 2 7" xfId="3866" xr:uid="{89D1D753-8D02-4369-8603-B843F84789E2}"/>
    <cellStyle name="Normal 8 4 2 8" xfId="3867" xr:uid="{18530EB6-4818-4294-AE26-763E75263BF1}"/>
    <cellStyle name="Normal 8 4 2 9" xfId="3868" xr:uid="{D0261D2C-8C03-470B-B564-AE75E0BAAD95}"/>
    <cellStyle name="Normal 8 4 3" xfId="391" xr:uid="{79B8B1AF-E760-43D8-8AF8-4CB9200FD696}"/>
    <cellStyle name="Normal 8 4 3 2" xfId="804" xr:uid="{451A9197-C67C-48F4-B9B1-A07CC74CA962}"/>
    <cellStyle name="Normal 8 4 3 2 2" xfId="805" xr:uid="{FAEB04D9-C208-41C7-A323-7293FB44F254}"/>
    <cellStyle name="Normal 8 4 3 2 2 2" xfId="2186" xr:uid="{CA4F84F7-6EF6-43B7-81F7-6CEFA12262B4}"/>
    <cellStyle name="Normal 8 4 3 2 2 2 2" xfId="2187" xr:uid="{9527B157-3360-4291-9555-B58BD9375B1A}"/>
    <cellStyle name="Normal 8 4 3 2 2 3" xfId="2188" xr:uid="{582F5474-2063-407E-A072-CB7C7F3D6D9D}"/>
    <cellStyle name="Normal 8 4 3 2 2 4" xfId="3869" xr:uid="{4D5B4363-8BDB-4BC5-81B3-05D09A2409C1}"/>
    <cellStyle name="Normal 8 4 3 2 3" xfId="2189" xr:uid="{CF62EE27-78C0-498A-A263-57335C79C0DB}"/>
    <cellStyle name="Normal 8 4 3 2 3 2" xfId="2190" xr:uid="{830C0575-3CB4-4A51-BAAA-6779A471D16B}"/>
    <cellStyle name="Normal 8 4 3 2 3 3" xfId="3870" xr:uid="{19BE172E-C145-4C4B-A5EB-341D92F4618F}"/>
    <cellStyle name="Normal 8 4 3 2 3 4" xfId="3871" xr:uid="{B75B7FE4-9137-49C4-BB07-073FD514BB53}"/>
    <cellStyle name="Normal 8 4 3 2 4" xfId="2191" xr:uid="{52A552EA-3CA6-4B5A-9E1C-3A2D355C29CB}"/>
    <cellStyle name="Normal 8 4 3 2 5" xfId="3872" xr:uid="{23D5DFDE-871C-40DD-8B1E-EBEB6935317B}"/>
    <cellStyle name="Normal 8 4 3 2 6" xfId="3873" xr:uid="{58F07B7E-AF8D-45B5-BC5C-F8B851460319}"/>
    <cellStyle name="Normal 8 4 3 3" xfId="806" xr:uid="{5193C809-8F6A-44CA-BFE6-95EC194E7910}"/>
    <cellStyle name="Normal 8 4 3 3 2" xfId="2192" xr:uid="{3F248B28-C162-4348-8FD9-89D1653C7B0C}"/>
    <cellStyle name="Normal 8 4 3 3 2 2" xfId="2193" xr:uid="{190BBC86-C8F2-4FC7-9854-BEDDD3026ABA}"/>
    <cellStyle name="Normal 8 4 3 3 2 3" xfId="3874" xr:uid="{AA45C547-61A2-40CB-84B1-3C83562A6117}"/>
    <cellStyle name="Normal 8 4 3 3 2 4" xfId="3875" xr:uid="{5E7AA4DB-9473-4416-AA89-695B323C47F8}"/>
    <cellStyle name="Normal 8 4 3 3 3" xfId="2194" xr:uid="{BD63B720-A186-4875-8C88-8203591E4E8F}"/>
    <cellStyle name="Normal 8 4 3 3 4" xfId="3876" xr:uid="{AECB476A-D2B4-4F49-B8C9-46B59D42BEB1}"/>
    <cellStyle name="Normal 8 4 3 3 5" xfId="3877" xr:uid="{3099CBDF-18C0-4867-AAB8-5CECDB89AA4D}"/>
    <cellStyle name="Normal 8 4 3 4" xfId="2195" xr:uid="{893A7692-2AB8-4091-A35B-0A03EF305546}"/>
    <cellStyle name="Normal 8 4 3 4 2" xfId="2196" xr:uid="{EC8CEC8E-AA95-4F0B-A44D-8ACEBDB473DF}"/>
    <cellStyle name="Normal 8 4 3 4 3" xfId="3878" xr:uid="{EEFA3BA0-7374-4B98-AFFF-3499D7ED38E0}"/>
    <cellStyle name="Normal 8 4 3 4 4" xfId="3879" xr:uid="{D48EF01C-9B5B-46C6-93AF-7A5065F3A9DB}"/>
    <cellStyle name="Normal 8 4 3 5" xfId="2197" xr:uid="{59480014-038B-401A-A4E3-0F705434B152}"/>
    <cellStyle name="Normal 8 4 3 5 2" xfId="3880" xr:uid="{770BC698-86A2-4A37-8F8C-A135374BC361}"/>
    <cellStyle name="Normal 8 4 3 5 3" xfId="3881" xr:uid="{32BAC3D3-D043-453A-955D-4B0AA4699DE1}"/>
    <cellStyle name="Normal 8 4 3 5 4" xfId="3882" xr:uid="{B27A982C-3E2B-47FD-89D2-7BC4A40F9316}"/>
    <cellStyle name="Normal 8 4 3 6" xfId="3883" xr:uid="{6D164D21-6199-4E65-986A-020A670DA2D2}"/>
    <cellStyle name="Normal 8 4 3 7" xfId="3884" xr:uid="{81C91039-5AB7-4356-9A26-3EA2A112E0FD}"/>
    <cellStyle name="Normal 8 4 3 8" xfId="3885" xr:uid="{5C2FC480-D411-4609-9783-695ADB8C86F9}"/>
    <cellStyle name="Normal 8 4 4" xfId="392" xr:uid="{AFDD20F2-7F5C-4BB7-B623-986779519F32}"/>
    <cellStyle name="Normal 8 4 4 2" xfId="807" xr:uid="{8B33E5D8-5D76-485A-A070-B7972C078691}"/>
    <cellStyle name="Normal 8 4 4 2 2" xfId="808" xr:uid="{B21B28AB-33EB-4300-A81C-522A3FC43BE5}"/>
    <cellStyle name="Normal 8 4 4 2 2 2" xfId="2198" xr:uid="{569A233D-DCB1-4ABB-9DB0-68EDA7BB8C89}"/>
    <cellStyle name="Normal 8 4 4 2 2 3" xfId="3886" xr:uid="{A21EC558-9E0B-4881-8DD9-5CC83EECE8DF}"/>
    <cellStyle name="Normal 8 4 4 2 2 4" xfId="3887" xr:uid="{B6D25CF7-2CA9-4CB6-852A-9115FE46B34D}"/>
    <cellStyle name="Normal 8 4 4 2 3" xfId="2199" xr:uid="{ACBE5705-1769-40C2-8DB4-6BDBFA84E44C}"/>
    <cellStyle name="Normal 8 4 4 2 4" xfId="3888" xr:uid="{90022CB8-150C-4582-9A18-27A1B3743DBB}"/>
    <cellStyle name="Normal 8 4 4 2 5" xfId="3889" xr:uid="{CFCC382B-9D3D-4853-A0F0-C785C3340932}"/>
    <cellStyle name="Normal 8 4 4 3" xfId="809" xr:uid="{08C21F79-2A0D-43B5-9AF7-BCB54743627E}"/>
    <cellStyle name="Normal 8 4 4 3 2" xfId="2200" xr:uid="{1B91E58A-1537-4E62-8CC7-9C44354F2423}"/>
    <cellStyle name="Normal 8 4 4 3 3" xfId="3890" xr:uid="{BC0994A6-9BDC-451A-8DC4-D5891374D88B}"/>
    <cellStyle name="Normal 8 4 4 3 4" xfId="3891" xr:uid="{3987ED26-9FF8-40DB-B7E8-89880D54BEAA}"/>
    <cellStyle name="Normal 8 4 4 4" xfId="2201" xr:uid="{30BA3146-8B53-4874-B5BF-60582FCC1302}"/>
    <cellStyle name="Normal 8 4 4 4 2" xfId="3892" xr:uid="{F876FB66-698C-473E-8BFC-78B534266149}"/>
    <cellStyle name="Normal 8 4 4 4 3" xfId="3893" xr:uid="{854F5EFF-7DE2-455A-A5D2-FA6D3E9D033E}"/>
    <cellStyle name="Normal 8 4 4 4 4" xfId="3894" xr:uid="{5A7A37C9-BF34-45EF-B3F2-134913822C28}"/>
    <cellStyle name="Normal 8 4 4 5" xfId="3895" xr:uid="{3A0EF717-2440-42B8-BA4E-723A4DB20973}"/>
    <cellStyle name="Normal 8 4 4 6" xfId="3896" xr:uid="{F9F9A5D0-67FB-4C4E-AC09-F289AF5F15F3}"/>
    <cellStyle name="Normal 8 4 4 7" xfId="3897" xr:uid="{EFAF9D72-EAD1-4DC6-9186-737F71D0EE5E}"/>
    <cellStyle name="Normal 8 4 5" xfId="393" xr:uid="{B587EE48-FDEA-4238-9336-CF6AF74BDC96}"/>
    <cellStyle name="Normal 8 4 5 2" xfId="810" xr:uid="{75619A11-9FCA-45DF-AE59-022C3B45C8B0}"/>
    <cellStyle name="Normal 8 4 5 2 2" xfId="2202" xr:uid="{77D6ABC8-E799-4110-9FF2-78D8931E9FE7}"/>
    <cellStyle name="Normal 8 4 5 2 3" xfId="3898" xr:uid="{5E896337-3E15-422A-A2D9-7EC68296FEA0}"/>
    <cellStyle name="Normal 8 4 5 2 4" xfId="3899" xr:uid="{0137A0DD-7C4A-4D5B-A46F-9A8D12B06960}"/>
    <cellStyle name="Normal 8 4 5 3" xfId="2203" xr:uid="{E88C81C7-825A-466B-8015-5BEAB7589D6D}"/>
    <cellStyle name="Normal 8 4 5 3 2" xfId="3900" xr:uid="{3C7D5776-AE7E-4EA1-B751-8202B1A40261}"/>
    <cellStyle name="Normal 8 4 5 3 3" xfId="3901" xr:uid="{906F8CC7-486C-4244-AD8F-406DC137E2D3}"/>
    <cellStyle name="Normal 8 4 5 3 4" xfId="3902" xr:uid="{748D3915-3D2B-4966-843C-D1550C5C51EB}"/>
    <cellStyle name="Normal 8 4 5 4" xfId="3903" xr:uid="{6A594C4B-14BD-42DF-82CA-AC3C9E128D4D}"/>
    <cellStyle name="Normal 8 4 5 5" xfId="3904" xr:uid="{A23271DB-5060-41FA-B71A-EBBEADC6CEEF}"/>
    <cellStyle name="Normal 8 4 5 6" xfId="3905" xr:uid="{709474F3-9EED-47BB-9539-6C2424B7059A}"/>
    <cellStyle name="Normal 8 4 6" xfId="811" xr:uid="{37A4B4D1-36A1-4BE9-840D-28581F8FAFB4}"/>
    <cellStyle name="Normal 8 4 6 2" xfId="2204" xr:uid="{A5218B79-2382-42F0-8E57-8C6B0F9C9B7C}"/>
    <cellStyle name="Normal 8 4 6 2 2" xfId="3906" xr:uid="{AB86F3BB-1A07-4DDB-AA0E-E1772F0EEE8C}"/>
    <cellStyle name="Normal 8 4 6 2 3" xfId="3907" xr:uid="{A6A0A359-57E1-4A57-B3E8-B3F5A9B3E742}"/>
    <cellStyle name="Normal 8 4 6 2 4" xfId="3908" xr:uid="{B1E9C6C8-C7D7-4BF1-B42A-12A4FED16BBD}"/>
    <cellStyle name="Normal 8 4 6 3" xfId="3909" xr:uid="{93493DEE-43F0-4F57-A8BB-0D24B6CBF6D8}"/>
    <cellStyle name="Normal 8 4 6 4" xfId="3910" xr:uid="{9363A92D-CB7E-4BB0-BD9F-DD53050B4480}"/>
    <cellStyle name="Normal 8 4 6 5" xfId="3911" xr:uid="{6E45ED5D-FEE5-4414-85B9-7AED08EC7478}"/>
    <cellStyle name="Normal 8 4 7" xfId="2205" xr:uid="{AA7D9411-4185-47C4-840F-14698C3A07F0}"/>
    <cellStyle name="Normal 8 4 7 2" xfId="3912" xr:uid="{A7EE9636-F1DE-4D05-90F2-DB573486ADDA}"/>
    <cellStyle name="Normal 8 4 7 3" xfId="3913" xr:uid="{8765073C-21B2-4BD7-981C-B44EFC7BFB07}"/>
    <cellStyle name="Normal 8 4 7 4" xfId="3914" xr:uid="{729A7CA3-BD2B-4EC5-B8BE-AB5527A9DE4D}"/>
    <cellStyle name="Normal 8 4 8" xfId="3915" xr:uid="{D7B80FFC-E42D-4002-A7A5-B9F94B5F6996}"/>
    <cellStyle name="Normal 8 4 8 2" xfId="3916" xr:uid="{1CF8132B-C6D6-4052-875E-06894D27FC79}"/>
    <cellStyle name="Normal 8 4 8 3" xfId="3917" xr:uid="{9EADB358-A1B4-4DA1-A5FA-168C2B2622AC}"/>
    <cellStyle name="Normal 8 4 8 4" xfId="3918" xr:uid="{818A7139-A5EE-499B-9EB6-9B4AA023759A}"/>
    <cellStyle name="Normal 8 4 9" xfId="3919" xr:uid="{9185ECB4-9217-4965-8707-F201A201BD51}"/>
    <cellStyle name="Normal 8 5" xfId="161" xr:uid="{6B6CBE78-EF7F-479A-A13A-6B6CC5DA2398}"/>
    <cellStyle name="Normal 8 5 2" xfId="162" xr:uid="{6B1FB994-BCC6-4C53-8190-2233D84DBCFF}"/>
    <cellStyle name="Normal 8 5 2 2" xfId="394" xr:uid="{4ED9C666-829A-4C76-AE5F-D00378BAC887}"/>
    <cellStyle name="Normal 8 5 2 2 2" xfId="812" xr:uid="{EF9F0DEA-6042-4E8A-BD84-D1C81B2ED670}"/>
    <cellStyle name="Normal 8 5 2 2 2 2" xfId="2206" xr:uid="{8DCDCF72-E375-46B4-A833-0B9F4A6A496C}"/>
    <cellStyle name="Normal 8 5 2 2 2 3" xfId="3920" xr:uid="{FD78046C-ED5F-408A-8BA3-1C3723C708F6}"/>
    <cellStyle name="Normal 8 5 2 2 2 4" xfId="3921" xr:uid="{EAF20586-8A43-4FA2-BF25-D9A093626D48}"/>
    <cellStyle name="Normal 8 5 2 2 3" xfId="2207" xr:uid="{23F0143C-4496-45B4-97C3-D10904ED3F49}"/>
    <cellStyle name="Normal 8 5 2 2 3 2" xfId="3922" xr:uid="{EB7DCA86-562B-408F-874C-7B2865EEBA4E}"/>
    <cellStyle name="Normal 8 5 2 2 3 3" xfId="3923" xr:uid="{A6A539DC-4EAF-41B2-972B-69A3E7FBC568}"/>
    <cellStyle name="Normal 8 5 2 2 3 4" xfId="3924" xr:uid="{ECDACDD0-36AA-4360-A77D-BB4F63FD23C7}"/>
    <cellStyle name="Normal 8 5 2 2 4" xfId="3925" xr:uid="{9E52950F-9221-4B4C-A138-3858905FE19D}"/>
    <cellStyle name="Normal 8 5 2 2 5" xfId="3926" xr:uid="{E5BE0601-4D5F-4D13-8C4B-68204E1C3E79}"/>
    <cellStyle name="Normal 8 5 2 2 6" xfId="3927" xr:uid="{08F617B9-E7BE-4DA9-905C-DFE5B9B217C1}"/>
    <cellStyle name="Normal 8 5 2 3" xfId="813" xr:uid="{AC1585EA-28DD-4279-8729-08A2E1C378DE}"/>
    <cellStyle name="Normal 8 5 2 3 2" xfId="2208" xr:uid="{A9B42969-912E-4778-A493-4DA0CC60B14A}"/>
    <cellStyle name="Normal 8 5 2 3 2 2" xfId="3928" xr:uid="{F06261DA-D878-4C6E-851D-9C68D8656F36}"/>
    <cellStyle name="Normal 8 5 2 3 2 3" xfId="3929" xr:uid="{ACAC09C6-B9C4-4C9F-808B-9D9DF2E78886}"/>
    <cellStyle name="Normal 8 5 2 3 2 4" xfId="3930" xr:uid="{7267262C-7CCD-4616-9A4C-DAA48A8FF636}"/>
    <cellStyle name="Normal 8 5 2 3 3" xfId="3931" xr:uid="{C51D4A30-DF5B-43E9-A7CA-D5A50E6449CF}"/>
    <cellStyle name="Normal 8 5 2 3 4" xfId="3932" xr:uid="{98CC876F-2400-40EE-9C8B-20AF3230DDDD}"/>
    <cellStyle name="Normal 8 5 2 3 5" xfId="3933" xr:uid="{2D86D013-3866-4428-ADFF-AD8BD2CAC262}"/>
    <cellStyle name="Normal 8 5 2 4" xfId="2209" xr:uid="{22DE10B8-7751-4F96-BD73-0D5C62A6782A}"/>
    <cellStyle name="Normal 8 5 2 4 2" xfId="3934" xr:uid="{4457A688-5687-4D27-910F-3FB40E51F6A3}"/>
    <cellStyle name="Normal 8 5 2 4 3" xfId="3935" xr:uid="{51C952C5-907F-4F87-BD61-45C40590183F}"/>
    <cellStyle name="Normal 8 5 2 4 4" xfId="3936" xr:uid="{8FAF4193-613F-4A7F-BE80-E4B565E6E374}"/>
    <cellStyle name="Normal 8 5 2 5" xfId="3937" xr:uid="{3132FB0D-E66B-4D53-B463-EC7EBB5818EB}"/>
    <cellStyle name="Normal 8 5 2 5 2" xfId="3938" xr:uid="{DB9B3445-A611-4BF1-9FFC-38E6299C7925}"/>
    <cellStyle name="Normal 8 5 2 5 3" xfId="3939" xr:uid="{85B2E381-6C28-4436-BAB5-42658E022E17}"/>
    <cellStyle name="Normal 8 5 2 5 4" xfId="3940" xr:uid="{B33CFDEA-EA4A-4351-A84B-0ABC6F28621B}"/>
    <cellStyle name="Normal 8 5 2 6" xfId="3941" xr:uid="{C945A915-A1D0-4A1B-AB0C-5C7107DCA2A2}"/>
    <cellStyle name="Normal 8 5 2 7" xfId="3942" xr:uid="{5CE75BD7-2789-4DDF-93DB-0ECD744B226B}"/>
    <cellStyle name="Normal 8 5 2 8" xfId="3943" xr:uid="{10B2BC68-F7B0-4C72-A437-6CA41B999921}"/>
    <cellStyle name="Normal 8 5 3" xfId="395" xr:uid="{9F0E9C7B-05C7-405F-8111-71C346AC2AD2}"/>
    <cellStyle name="Normal 8 5 3 2" xfId="814" xr:uid="{4BC8EC6B-4ECD-4DE7-BD0A-B51E64F2F6E3}"/>
    <cellStyle name="Normal 8 5 3 2 2" xfId="815" xr:uid="{5EA56391-8FA5-4C2B-AF06-6CCC62DE7FE8}"/>
    <cellStyle name="Normal 8 5 3 2 3" xfId="3944" xr:uid="{CCAE602C-3FA5-4084-8208-8418552C1C8A}"/>
    <cellStyle name="Normal 8 5 3 2 4" xfId="3945" xr:uid="{5F62CE31-9E66-4F61-80D5-54A339E82B63}"/>
    <cellStyle name="Normal 8 5 3 3" xfId="816" xr:uid="{2846BBEC-C5A8-478E-8573-AE8ABF2ACCDB}"/>
    <cellStyle name="Normal 8 5 3 3 2" xfId="3946" xr:uid="{E111457A-17A3-44CD-A6D5-0276A9E9BD6B}"/>
    <cellStyle name="Normal 8 5 3 3 3" xfId="3947" xr:uid="{31422D49-4B9D-4B34-B6F4-CF7DD37C1705}"/>
    <cellStyle name="Normal 8 5 3 3 4" xfId="3948" xr:uid="{706767D3-0D4C-49DD-A6E3-4A1D8BCAA0BD}"/>
    <cellStyle name="Normal 8 5 3 4" xfId="3949" xr:uid="{00FBB8C3-0A39-4D3F-873A-1DDCF9E9D6A6}"/>
    <cellStyle name="Normal 8 5 3 5" xfId="3950" xr:uid="{D8F9E455-05FA-42F8-B25E-F2BF6EE42195}"/>
    <cellStyle name="Normal 8 5 3 6" xfId="3951" xr:uid="{51A39059-A311-46FD-8D60-5E4E18EC77F8}"/>
    <cellStyle name="Normal 8 5 4" xfId="396" xr:uid="{FE6646CA-BAC3-4BE0-870F-3429340B5C89}"/>
    <cellStyle name="Normal 8 5 4 2" xfId="817" xr:uid="{9041D982-5685-40DC-8DCD-9EE703E9612C}"/>
    <cellStyle name="Normal 8 5 4 2 2" xfId="3952" xr:uid="{09E834B9-2BBC-47B0-A45C-6055B281A17E}"/>
    <cellStyle name="Normal 8 5 4 2 3" xfId="3953" xr:uid="{6C2A3E45-420C-4A1B-8249-3415FA7A4CB4}"/>
    <cellStyle name="Normal 8 5 4 2 4" xfId="3954" xr:uid="{AD65F160-ED1A-4739-AEB7-1317620D0BAA}"/>
    <cellStyle name="Normal 8 5 4 3" xfId="3955" xr:uid="{C12ECE21-D1F1-4572-BC54-2A4903B0369F}"/>
    <cellStyle name="Normal 8 5 4 4" xfId="3956" xr:uid="{8E869AE9-A952-4F3D-86DC-E54BB1D96BA1}"/>
    <cellStyle name="Normal 8 5 4 5" xfId="3957" xr:uid="{8E8D123B-EDE8-4DF9-A8CF-659E64B368E9}"/>
    <cellStyle name="Normal 8 5 5" xfId="818" xr:uid="{3084863E-7595-44C2-9EB0-9FAE39276C7D}"/>
    <cellStyle name="Normal 8 5 5 2" xfId="3958" xr:uid="{A09572D9-2FB0-4FFD-AC59-3ADD2ED7D12A}"/>
    <cellStyle name="Normal 8 5 5 3" xfId="3959" xr:uid="{87EFCBE4-3713-48D0-83B2-F463AD8B37F4}"/>
    <cellStyle name="Normal 8 5 5 4" xfId="3960" xr:uid="{7A8711D6-334B-49BC-8699-734463ECBBC9}"/>
    <cellStyle name="Normal 8 5 6" xfId="3961" xr:uid="{B99E9EBA-8167-4A99-BA6A-56016C4C3621}"/>
    <cellStyle name="Normal 8 5 6 2" xfId="3962" xr:uid="{83EE5C39-E1DD-4921-9DED-B3E09EA3247F}"/>
    <cellStyle name="Normal 8 5 6 3" xfId="3963" xr:uid="{ECF78746-C212-4A9E-809F-D65008307405}"/>
    <cellStyle name="Normal 8 5 6 4" xfId="3964" xr:uid="{1B9F5088-6FB6-47FB-BF71-F6AA8CB594D8}"/>
    <cellStyle name="Normal 8 5 7" xfId="3965" xr:uid="{E56CDE04-333E-41A3-80B5-0352996B1402}"/>
    <cellStyle name="Normal 8 5 8" xfId="3966" xr:uid="{1F0E8AE5-F406-4C15-AF9F-C31A124A84DB}"/>
    <cellStyle name="Normal 8 5 9" xfId="3967" xr:uid="{5985B1F9-00DF-45D4-84FA-0B78CD293A03}"/>
    <cellStyle name="Normal 8 6" xfId="163" xr:uid="{7ACDB613-132F-4909-A7C1-7BEC19DF1C05}"/>
    <cellStyle name="Normal 8 6 2" xfId="397" xr:uid="{81A0AA57-462E-4CC3-A32F-41BFC60B46E5}"/>
    <cellStyle name="Normal 8 6 2 2" xfId="819" xr:uid="{49D9551D-6B02-48AA-9942-FDA23D6670AA}"/>
    <cellStyle name="Normal 8 6 2 2 2" xfId="2210" xr:uid="{C38F6836-F4CB-475F-87CF-E95AAEC9F873}"/>
    <cellStyle name="Normal 8 6 2 2 2 2" xfId="2211" xr:uid="{88F6C072-FCEC-4580-BD62-6C0D8FDFCB3C}"/>
    <cellStyle name="Normal 8 6 2 2 3" xfId="2212" xr:uid="{5B2B41D5-A071-4957-B41B-EAB2087DC09F}"/>
    <cellStyle name="Normal 8 6 2 2 4" xfId="3968" xr:uid="{14647D33-895B-4BE7-AE76-F2181B460969}"/>
    <cellStyle name="Normal 8 6 2 3" xfId="2213" xr:uid="{EC99D82F-2FE5-4708-B804-E98D29575A32}"/>
    <cellStyle name="Normal 8 6 2 3 2" xfId="2214" xr:uid="{E437E08D-BF70-4A10-B76D-E71504C69B32}"/>
    <cellStyle name="Normal 8 6 2 3 3" xfId="3969" xr:uid="{575FF3C9-4D4D-4E79-A020-78E6A968642F}"/>
    <cellStyle name="Normal 8 6 2 3 4" xfId="3970" xr:uid="{4D08D6F6-A45D-4C4A-909C-A5CD14ABB7EF}"/>
    <cellStyle name="Normal 8 6 2 4" xfId="2215" xr:uid="{5D39C51C-4DD5-4F1F-B235-9A1ABB087324}"/>
    <cellStyle name="Normal 8 6 2 5" xfId="3971" xr:uid="{94C7A3FC-8784-49FF-8079-A2E38C9A94DA}"/>
    <cellStyle name="Normal 8 6 2 6" xfId="3972" xr:uid="{3CEBC026-9F85-49C8-9596-D41B945869A8}"/>
    <cellStyle name="Normal 8 6 3" xfId="820" xr:uid="{01647DD7-0D69-48CA-94F2-71ED3077E9D2}"/>
    <cellStyle name="Normal 8 6 3 2" xfId="2216" xr:uid="{CC129297-FA9C-408B-B326-2965F72445FC}"/>
    <cellStyle name="Normal 8 6 3 2 2" xfId="2217" xr:uid="{2E663EF6-1AFC-42F1-84D9-2F91A0CFC21D}"/>
    <cellStyle name="Normal 8 6 3 2 3" xfId="3973" xr:uid="{111E9EE6-5AA6-41F8-B456-62F0AEADBB88}"/>
    <cellStyle name="Normal 8 6 3 2 4" xfId="3974" xr:uid="{2BAC617C-E184-4BA6-AB3B-24279368AAEE}"/>
    <cellStyle name="Normal 8 6 3 3" xfId="2218" xr:uid="{74864DD2-EE17-4805-A0B4-17634F105582}"/>
    <cellStyle name="Normal 8 6 3 4" xfId="3975" xr:uid="{C3939960-4A62-4B15-943F-497ECDF6A20B}"/>
    <cellStyle name="Normal 8 6 3 5" xfId="3976" xr:uid="{7416DBF0-2FBD-4C5F-AFDB-093799B0440F}"/>
    <cellStyle name="Normal 8 6 4" xfId="2219" xr:uid="{A8AF2BC6-08CA-4900-AD9A-555C9E37173F}"/>
    <cellStyle name="Normal 8 6 4 2" xfId="2220" xr:uid="{200168CE-0A09-422F-9C0A-D12792348B63}"/>
    <cellStyle name="Normal 8 6 4 3" xfId="3977" xr:uid="{837DBBBE-63BF-42A9-B685-79D3EFDDD838}"/>
    <cellStyle name="Normal 8 6 4 4" xfId="3978" xr:uid="{57A0425B-AC8C-4CFE-B4F6-E824F1EE801E}"/>
    <cellStyle name="Normal 8 6 5" xfId="2221" xr:uid="{2A3D26BA-63DF-46DB-9FDE-344AE39A2046}"/>
    <cellStyle name="Normal 8 6 5 2" xfId="3979" xr:uid="{DA4A823F-9A16-42B9-BA34-F7D1B216797F}"/>
    <cellStyle name="Normal 8 6 5 3" xfId="3980" xr:uid="{BF8D45C3-0506-4C9F-904F-57679E994759}"/>
    <cellStyle name="Normal 8 6 5 4" xfId="3981" xr:uid="{6D1E45AE-9A85-448E-B840-D7EC6FAD6B3A}"/>
    <cellStyle name="Normal 8 6 6" xfId="3982" xr:uid="{6AE2B567-391E-49B9-82FF-67DF8E195E0A}"/>
    <cellStyle name="Normal 8 6 7" xfId="3983" xr:uid="{F1954FBF-ECF6-4732-87A3-C69A9281D696}"/>
    <cellStyle name="Normal 8 6 8" xfId="3984" xr:uid="{E3DE865A-C543-4ADF-A03A-469905E4B015}"/>
    <cellStyle name="Normal 8 7" xfId="398" xr:uid="{92BD9EAE-B1E5-4A2A-80A0-5B5143EDD78E}"/>
    <cellStyle name="Normal 8 7 2" xfId="821" xr:uid="{691DBEC1-CFE9-426F-8B8A-B5E6120A16E2}"/>
    <cellStyle name="Normal 8 7 2 2" xfId="822" xr:uid="{E6F204A1-54AA-453D-AAF3-F8CC5CC96C08}"/>
    <cellStyle name="Normal 8 7 2 2 2" xfId="2222" xr:uid="{158599BE-E39D-44F6-97BB-5E18F96A6BE0}"/>
    <cellStyle name="Normal 8 7 2 2 3" xfId="3985" xr:uid="{2E572DD0-9ED2-48BF-A0B3-F182E9593052}"/>
    <cellStyle name="Normal 8 7 2 2 4" xfId="3986" xr:uid="{CCA3BCAC-620C-405F-8EA9-91C299F4244A}"/>
    <cellStyle name="Normal 8 7 2 3" xfId="2223" xr:uid="{F4CEAC18-33B8-4F33-99F0-70BE204D25F2}"/>
    <cellStyle name="Normal 8 7 2 4" xfId="3987" xr:uid="{5F216C24-802C-4379-93DA-43B2EF823113}"/>
    <cellStyle name="Normal 8 7 2 5" xfId="3988" xr:uid="{68F227A6-147F-4197-8867-66D84BD9368B}"/>
    <cellStyle name="Normal 8 7 3" xfId="823" xr:uid="{541D95B7-AC5C-4DF5-9C9A-E5927766288A}"/>
    <cellStyle name="Normal 8 7 3 2" xfId="2224" xr:uid="{C803D2FC-DD5B-41A4-8846-E9B02A9AB0EA}"/>
    <cellStyle name="Normal 8 7 3 3" xfId="3989" xr:uid="{DF8937BB-95FB-4980-8E4F-4FAAAC69F2D5}"/>
    <cellStyle name="Normal 8 7 3 4" xfId="3990" xr:uid="{05AC2DC9-CADC-41CE-88C0-F44F303BA41A}"/>
    <cellStyle name="Normal 8 7 4" xfId="2225" xr:uid="{87BB7810-F8D0-4854-AE68-DA1FB4B2A492}"/>
    <cellStyle name="Normal 8 7 4 2" xfId="3991" xr:uid="{4B607550-B159-47BB-992E-C59B575FD34F}"/>
    <cellStyle name="Normal 8 7 4 3" xfId="3992" xr:uid="{C8FAF29F-B775-4C40-A661-A6A578843B65}"/>
    <cellStyle name="Normal 8 7 4 4" xfId="3993" xr:uid="{22D4B6B5-E898-4DC8-B7A2-BB594FC5017C}"/>
    <cellStyle name="Normal 8 7 5" xfId="3994" xr:uid="{8AE1DE83-0303-481E-AD94-339CB1572F62}"/>
    <cellStyle name="Normal 8 7 6" xfId="3995" xr:uid="{C1E3813E-3D5B-4E30-AD0C-D74C9D2B8ABB}"/>
    <cellStyle name="Normal 8 7 7" xfId="3996" xr:uid="{8B571E93-E740-4753-8D50-1AE060A2D167}"/>
    <cellStyle name="Normal 8 8" xfId="399" xr:uid="{85CFE1E4-2AB0-4578-B19A-A40467C4AD88}"/>
    <cellStyle name="Normal 8 8 2" xfId="824" xr:uid="{4235989B-3180-4573-B11C-9742710AA36F}"/>
    <cellStyle name="Normal 8 8 2 2" xfId="2226" xr:uid="{6FBD38A5-76EE-4AB7-97CE-B2CF8334725A}"/>
    <cellStyle name="Normal 8 8 2 3" xfId="3997" xr:uid="{AD371BF7-2BD1-4D6D-A443-3E505A167328}"/>
    <cellStyle name="Normal 8 8 2 4" xfId="3998" xr:uid="{50C47D56-783C-454B-873E-30977171486E}"/>
    <cellStyle name="Normal 8 8 3" xfId="2227" xr:uid="{A2438069-1B1C-4742-8929-DF719792F7BD}"/>
    <cellStyle name="Normal 8 8 3 2" xfId="3999" xr:uid="{95F31D47-F8CB-4821-A156-F5BF6B056733}"/>
    <cellStyle name="Normal 8 8 3 3" xfId="4000" xr:uid="{09812D70-90A1-495D-90EB-31235A4E69AD}"/>
    <cellStyle name="Normal 8 8 3 4" xfId="4001" xr:uid="{C6BA2665-7243-4D51-B0B8-4C546532F2D4}"/>
    <cellStyle name="Normal 8 8 4" xfId="4002" xr:uid="{E3D0F5D2-C4CB-4BA1-BB31-C159097B57C8}"/>
    <cellStyle name="Normal 8 8 5" xfId="4003" xr:uid="{8B8BECB3-7ACF-4676-93F3-82058CEBD4EA}"/>
    <cellStyle name="Normal 8 8 6" xfId="4004" xr:uid="{F583D7B0-076E-417A-AFB7-4C450944E1BB}"/>
    <cellStyle name="Normal 8 9" xfId="400" xr:uid="{0EA4EF42-744B-4D88-AB18-C6E06B3F1C32}"/>
    <cellStyle name="Normal 8 9 2" xfId="2228" xr:uid="{E859C865-577E-4BCD-9C03-AF1903784279}"/>
    <cellStyle name="Normal 8 9 2 2" xfId="4005" xr:uid="{D527F3BD-E346-44B1-A9D1-8F34F7F7B682}"/>
    <cellStyle name="Normal 8 9 2 2 2" xfId="4410" xr:uid="{98D69C4D-1082-4956-B776-E3250E106A0E}"/>
    <cellStyle name="Normal 8 9 2 2 3" xfId="4689" xr:uid="{9118EAB3-574B-45A0-8170-53989E7B81BE}"/>
    <cellStyle name="Normal 8 9 2 3" xfId="4006" xr:uid="{B432A219-DD28-4117-A864-CBEB39B02E09}"/>
    <cellStyle name="Normal 8 9 2 4" xfId="4007" xr:uid="{C37E7DE5-5824-4BC0-9883-521A47C8018A}"/>
    <cellStyle name="Normal 8 9 3" xfId="4008" xr:uid="{9F9B2360-60D1-4343-AD5C-B389ED0C179C}"/>
    <cellStyle name="Normal 8 9 3 2" xfId="5343" xr:uid="{FA4B6698-BAD1-4F1B-88E7-2E19E7569121}"/>
    <cellStyle name="Normal 8 9 4" xfId="4009" xr:uid="{18F68AA2-52DE-4C49-9A75-99EC67E2F43C}"/>
    <cellStyle name="Normal 8 9 4 2" xfId="4580" xr:uid="{C3E8CA98-D951-4EB6-B7B8-C10E7BAC8D65}"/>
    <cellStyle name="Normal 8 9 4 3" xfId="4690" xr:uid="{CF7B7E92-1A46-4442-A56F-3EA4134EF116}"/>
    <cellStyle name="Normal 8 9 4 4" xfId="4609" xr:uid="{15962198-A036-4E77-9C0C-08FBB65525BB}"/>
    <cellStyle name="Normal 8 9 5" xfId="4010" xr:uid="{C34DC37C-0D28-46C4-BA22-234B0D0920B5}"/>
    <cellStyle name="Normal 9" xfId="164" xr:uid="{DCFCDB6A-8ACC-46F5-9669-DB9F4CEF0227}"/>
    <cellStyle name="Normal 9 10" xfId="401" xr:uid="{81BF849A-FFD8-40DA-A8CF-BB210B23AB79}"/>
    <cellStyle name="Normal 9 10 2" xfId="2229" xr:uid="{8FE3C5D0-2170-4D81-BC32-3442E845716D}"/>
    <cellStyle name="Normal 9 10 2 2" xfId="4011" xr:uid="{73B4ECF1-046D-47F8-913F-54E98200D9D9}"/>
    <cellStyle name="Normal 9 10 2 3" xfId="4012" xr:uid="{D7B41D67-FCC6-4DA2-9365-3B9E423DA7C9}"/>
    <cellStyle name="Normal 9 10 2 4" xfId="4013" xr:uid="{3E39883D-EFBE-434A-89F4-4294D64B16BB}"/>
    <cellStyle name="Normal 9 10 3" xfId="4014" xr:uid="{ACB027BD-7EC4-4EB7-AE8C-CF0BC3BC61E1}"/>
    <cellStyle name="Normal 9 10 4" xfId="4015" xr:uid="{EDC2EF15-218D-4C43-A1CF-3F7EE40DA91C}"/>
    <cellStyle name="Normal 9 10 5" xfId="4016" xr:uid="{EABC2D28-BAE3-467F-99B4-803088FE0B33}"/>
    <cellStyle name="Normal 9 11" xfId="2230" xr:uid="{8209D507-5357-4B3F-84A4-DDCA654F0ED1}"/>
    <cellStyle name="Normal 9 11 2" xfId="4017" xr:uid="{BF4D1E5E-61F6-4D9A-B8B3-F7AF0B8BFB7B}"/>
    <cellStyle name="Normal 9 11 3" xfId="4018" xr:uid="{E864EF13-59CB-48AA-9D0E-957B4F7402E5}"/>
    <cellStyle name="Normal 9 11 4" xfId="4019" xr:uid="{62CC6F54-A60C-438B-9A81-6D9E19BBB023}"/>
    <cellStyle name="Normal 9 12" xfId="4020" xr:uid="{985469BB-81E3-46C2-A734-ACB0F52E2111}"/>
    <cellStyle name="Normal 9 12 2" xfId="4021" xr:uid="{D173930C-1D44-4EC2-ABA5-ACA7CE57E822}"/>
    <cellStyle name="Normal 9 12 3" xfId="4022" xr:uid="{4B612D5D-90AD-48D0-89F8-CE7DB7CFC345}"/>
    <cellStyle name="Normal 9 12 4" xfId="4023" xr:uid="{755FE7CD-922D-4A2F-B53C-B1A7DE301722}"/>
    <cellStyle name="Normal 9 13" xfId="4024" xr:uid="{32D47BAA-2291-4BBC-B25B-FE250B20D887}"/>
    <cellStyle name="Normal 9 13 2" xfId="4025" xr:uid="{E60DDB50-7E84-48EE-961D-FF45B823CA56}"/>
    <cellStyle name="Normal 9 14" xfId="4026" xr:uid="{A15258A6-EEA2-47BA-B783-9AE2AD74873A}"/>
    <cellStyle name="Normal 9 15" xfId="4027" xr:uid="{DB150241-2872-4225-975F-5580E1C50E86}"/>
    <cellStyle name="Normal 9 16" xfId="4028" xr:uid="{26D222EF-174A-4ED6-B1B6-16F0289CA409}"/>
    <cellStyle name="Normal 9 2" xfId="165" xr:uid="{CBB20547-F55E-4A56-808D-0A05FA7FE650}"/>
    <cellStyle name="Normal 9 2 2" xfId="402" xr:uid="{DB79C695-4049-4068-A789-C3BCA681BAC8}"/>
    <cellStyle name="Normal 9 2 2 2" xfId="4672" xr:uid="{08D102E6-0336-454D-A4D3-4811F05CB261}"/>
    <cellStyle name="Normal 9 2 3" xfId="4561" xr:uid="{78044109-2B34-43A4-9A65-AC9EDE4D663E}"/>
    <cellStyle name="Normal 9 3" xfId="166" xr:uid="{69804813-7BBC-49B2-8876-48C5A2FCD6F5}"/>
    <cellStyle name="Normal 9 3 10" xfId="4029" xr:uid="{EC052184-FA03-4C7C-AEB8-0DAD7419DA03}"/>
    <cellStyle name="Normal 9 3 11" xfId="4030" xr:uid="{F30A7CB9-108C-4341-B10C-DDF44DAEAF18}"/>
    <cellStyle name="Normal 9 3 2" xfId="167" xr:uid="{067F85BA-5835-49CB-B2E7-3C9EAB859897}"/>
    <cellStyle name="Normal 9 3 2 2" xfId="168" xr:uid="{5D39BBB3-41B7-4F18-84A4-313406857E10}"/>
    <cellStyle name="Normal 9 3 2 2 2" xfId="403" xr:uid="{2DDC2953-36D6-479F-83A3-373BAFD8192F}"/>
    <cellStyle name="Normal 9 3 2 2 2 2" xfId="825" xr:uid="{608927B4-89C0-4295-8382-8F781E589FEF}"/>
    <cellStyle name="Normal 9 3 2 2 2 2 2" xfId="826" xr:uid="{050524DC-22BF-4AF4-BEAB-30E817BB15F9}"/>
    <cellStyle name="Normal 9 3 2 2 2 2 2 2" xfId="2231" xr:uid="{84FC2B95-E4CF-4DF9-B0B0-AD4EC769B6B8}"/>
    <cellStyle name="Normal 9 3 2 2 2 2 2 2 2" xfId="2232" xr:uid="{C534D095-B28C-4413-B326-3708355F1AD1}"/>
    <cellStyle name="Normal 9 3 2 2 2 2 2 3" xfId="2233" xr:uid="{B5FA206F-1869-4D60-81E6-587038508C0F}"/>
    <cellStyle name="Normal 9 3 2 2 2 2 3" xfId="2234" xr:uid="{226C77EF-929E-4BD9-AB5B-ABF30A9D7E5D}"/>
    <cellStyle name="Normal 9 3 2 2 2 2 3 2" xfId="2235" xr:uid="{CCEA7E8C-7020-4D64-B61E-6D6F3035CB67}"/>
    <cellStyle name="Normal 9 3 2 2 2 2 4" xfId="2236" xr:uid="{D52EF461-54BE-470B-B783-F9311AEC2047}"/>
    <cellStyle name="Normal 9 3 2 2 2 3" xfId="827" xr:uid="{427D47FE-30F9-487D-8B9D-7B1C4BD1430F}"/>
    <cellStyle name="Normal 9 3 2 2 2 3 2" xfId="2237" xr:uid="{5C236858-DCE8-4899-AD06-0DA0432FE3D2}"/>
    <cellStyle name="Normal 9 3 2 2 2 3 2 2" xfId="2238" xr:uid="{F6F5600F-B3FE-46DC-8512-FF5DBF55A351}"/>
    <cellStyle name="Normal 9 3 2 2 2 3 3" xfId="2239" xr:uid="{9282D67E-3799-4194-B8C3-F0336A56F6C5}"/>
    <cellStyle name="Normal 9 3 2 2 2 3 4" xfId="4031" xr:uid="{CFDA7F68-7365-416D-B132-CFF811A86DFE}"/>
    <cellStyle name="Normal 9 3 2 2 2 4" xfId="2240" xr:uid="{8F11538E-536F-495D-9400-4477520DBB1B}"/>
    <cellStyle name="Normal 9 3 2 2 2 4 2" xfId="2241" xr:uid="{30A3DF3F-2BA3-42E1-814D-CB644848C052}"/>
    <cellStyle name="Normal 9 3 2 2 2 5" xfId="2242" xr:uid="{3E7BB532-5639-4717-AB60-B57CCD7B5120}"/>
    <cellStyle name="Normal 9 3 2 2 2 6" xfId="4032" xr:uid="{C621A9EB-132D-4704-BE6C-B8A513686A15}"/>
    <cellStyle name="Normal 9 3 2 2 3" xfId="404" xr:uid="{F6CAF601-F95E-45DD-95C5-F497B70327BD}"/>
    <cellStyle name="Normal 9 3 2 2 3 2" xfId="828" xr:uid="{1E389619-DE9D-4AC4-9437-A24B5BC14AA3}"/>
    <cellStyle name="Normal 9 3 2 2 3 2 2" xfId="829" xr:uid="{F29AF7F9-60A8-4342-924B-C3BD9DD7EAF1}"/>
    <cellStyle name="Normal 9 3 2 2 3 2 2 2" xfId="2243" xr:uid="{7B1BA0CD-6604-4591-A252-2F4BE244A417}"/>
    <cellStyle name="Normal 9 3 2 2 3 2 2 2 2" xfId="2244" xr:uid="{20B45970-935F-49B2-AD62-B1C90C95B812}"/>
    <cellStyle name="Normal 9 3 2 2 3 2 2 3" xfId="2245" xr:uid="{8ABDA815-5566-4F13-9B84-D6AC7101B026}"/>
    <cellStyle name="Normal 9 3 2 2 3 2 3" xfId="2246" xr:uid="{D8F64737-DE8E-40AA-80BB-3EBDCB5E99B5}"/>
    <cellStyle name="Normal 9 3 2 2 3 2 3 2" xfId="2247" xr:uid="{363ECD6D-3E89-47AE-AD86-0FDEBB8EB085}"/>
    <cellStyle name="Normal 9 3 2 2 3 2 4" xfId="2248" xr:uid="{A8950936-F7C0-450B-8798-3DB1A209D558}"/>
    <cellStyle name="Normal 9 3 2 2 3 3" xfId="830" xr:uid="{AE7F030B-5F70-4E26-8BF9-490F818E1A28}"/>
    <cellStyle name="Normal 9 3 2 2 3 3 2" xfId="2249" xr:uid="{365B6841-AFBE-4D63-8DE1-9235DF968FCF}"/>
    <cellStyle name="Normal 9 3 2 2 3 3 2 2" xfId="2250" xr:uid="{13DF88E2-2EF5-4597-ABEF-36D915AD4B41}"/>
    <cellStyle name="Normal 9 3 2 2 3 3 3" xfId="2251" xr:uid="{2EECA049-7B7D-4A7B-AC5A-434F9BDEC6F5}"/>
    <cellStyle name="Normal 9 3 2 2 3 4" xfId="2252" xr:uid="{CEDC0193-4429-4C94-B9BC-B5EDBFAEF2FD}"/>
    <cellStyle name="Normal 9 3 2 2 3 4 2" xfId="2253" xr:uid="{959380DE-91C2-42F4-B97F-5DDC53E01B06}"/>
    <cellStyle name="Normal 9 3 2 2 3 5" xfId="2254" xr:uid="{DB191C02-0D2E-47BC-A5A2-C3D9F1BF9C96}"/>
    <cellStyle name="Normal 9 3 2 2 4" xfId="831" xr:uid="{33BA3AF6-43E8-4C6D-8FFF-7D1464755E4B}"/>
    <cellStyle name="Normal 9 3 2 2 4 2" xfId="832" xr:uid="{2C61B656-491E-4B71-9C32-8C36DE95D638}"/>
    <cellStyle name="Normal 9 3 2 2 4 2 2" xfId="2255" xr:uid="{8E48F6D0-020B-4007-A291-767BD5259AB4}"/>
    <cellStyle name="Normal 9 3 2 2 4 2 2 2" xfId="2256" xr:uid="{915DC5D2-4394-4A07-8A0F-5BB95D2D00DF}"/>
    <cellStyle name="Normal 9 3 2 2 4 2 3" xfId="2257" xr:uid="{534B71CC-A442-43CD-9CD9-DD03814B166F}"/>
    <cellStyle name="Normal 9 3 2 2 4 3" xfId="2258" xr:uid="{B47269F6-3F54-432B-B5CE-7AE7A1A1B0F3}"/>
    <cellStyle name="Normal 9 3 2 2 4 3 2" xfId="2259" xr:uid="{EFC8A429-524F-4540-A13C-A1DD383D7C08}"/>
    <cellStyle name="Normal 9 3 2 2 4 4" xfId="2260" xr:uid="{331C7E20-A88A-4982-9B14-C844EDDDC4A6}"/>
    <cellStyle name="Normal 9 3 2 2 5" xfId="833" xr:uid="{BFC7FE91-7BCF-4B12-9378-27E085A3ABCC}"/>
    <cellStyle name="Normal 9 3 2 2 5 2" xfId="2261" xr:uid="{4686311E-0022-4192-AD63-F7AA088A98E1}"/>
    <cellStyle name="Normal 9 3 2 2 5 2 2" xfId="2262" xr:uid="{68C75669-5CD9-48B4-926F-CE3B29F6CF41}"/>
    <cellStyle name="Normal 9 3 2 2 5 3" xfId="2263" xr:uid="{4FB38B39-6DF8-4285-A3F3-4F9AAC486D75}"/>
    <cellStyle name="Normal 9 3 2 2 5 4" xfId="4033" xr:uid="{6A7677A3-CFCB-4801-A833-F7395B1736C8}"/>
    <cellStyle name="Normal 9 3 2 2 6" xfId="2264" xr:uid="{87A01F15-2BEF-4532-87D8-0EB77052CA07}"/>
    <cellStyle name="Normal 9 3 2 2 6 2" xfId="2265" xr:uid="{94A41B9B-4629-469A-95B9-6A5AE1D9448F}"/>
    <cellStyle name="Normal 9 3 2 2 7" xfId="2266" xr:uid="{34713E2E-67E1-45CE-B67F-6F96142B5592}"/>
    <cellStyle name="Normal 9 3 2 2 8" xfId="4034" xr:uid="{E07787C7-9DEC-4258-A8B5-5FAB8F8943E0}"/>
    <cellStyle name="Normal 9 3 2 3" xfId="405" xr:uid="{7E8B2C57-EF8C-47B9-B129-21843B9C666D}"/>
    <cellStyle name="Normal 9 3 2 3 2" xfId="834" xr:uid="{B324A9FE-E2AB-4CD9-9D2E-96675E0A2FA4}"/>
    <cellStyle name="Normal 9 3 2 3 2 2" xfId="835" xr:uid="{B8B0F443-6946-4D42-AB86-184FD0F018F8}"/>
    <cellStyle name="Normal 9 3 2 3 2 2 2" xfId="2267" xr:uid="{42CFA0F2-452A-4BAE-A323-B4EBC6F8AD46}"/>
    <cellStyle name="Normal 9 3 2 3 2 2 2 2" xfId="2268" xr:uid="{4ED82070-8368-473E-8B96-46B064C1A84C}"/>
    <cellStyle name="Normal 9 3 2 3 2 2 3" xfId="2269" xr:uid="{6613294E-BFC9-48EA-8F6A-A9B17FA7861E}"/>
    <cellStyle name="Normal 9 3 2 3 2 3" xfId="2270" xr:uid="{949D4B95-3A92-468C-8CCB-E177FA186FF6}"/>
    <cellStyle name="Normal 9 3 2 3 2 3 2" xfId="2271" xr:uid="{A79B4FE4-CB8D-4A2B-9ADA-E07E3CF24BB0}"/>
    <cellStyle name="Normal 9 3 2 3 2 4" xfId="2272" xr:uid="{AB9148FB-4699-4688-B0CE-C74699FB528C}"/>
    <cellStyle name="Normal 9 3 2 3 3" xfId="836" xr:uid="{094CC67F-0FF4-41CA-B9B2-D531D8E5B0D4}"/>
    <cellStyle name="Normal 9 3 2 3 3 2" xfId="2273" xr:uid="{F7FD3CC3-F749-4789-9005-FC4BA47B4EE5}"/>
    <cellStyle name="Normal 9 3 2 3 3 2 2" xfId="2274" xr:uid="{0AB3BF2D-564B-402D-B361-8E5420FE47B4}"/>
    <cellStyle name="Normal 9 3 2 3 3 3" xfId="2275" xr:uid="{B4E9684E-8F3E-42CA-9049-C2D1C6A2174F}"/>
    <cellStyle name="Normal 9 3 2 3 3 4" xfId="4035" xr:uid="{18CA9137-7C37-4482-9E5C-A13AB27647AC}"/>
    <cellStyle name="Normal 9 3 2 3 4" xfId="2276" xr:uid="{158A377F-54A3-4EE3-ADC0-800671AEA642}"/>
    <cellStyle name="Normal 9 3 2 3 4 2" xfId="2277" xr:uid="{77766813-C857-4A95-A6D2-D7446DC8D6A0}"/>
    <cellStyle name="Normal 9 3 2 3 5" xfId="2278" xr:uid="{3A867E3A-DFDD-467C-82BA-90EBEB712A6D}"/>
    <cellStyle name="Normal 9 3 2 3 6" xfId="4036" xr:uid="{E682D057-B5EC-4A8D-94EB-308A0E474154}"/>
    <cellStyle name="Normal 9 3 2 4" xfId="406" xr:uid="{F5FB63BB-F825-4000-B212-350D48036732}"/>
    <cellStyle name="Normal 9 3 2 4 2" xfId="837" xr:uid="{635F1FFA-5BF2-4D09-8BB4-A9DAEAF3AD87}"/>
    <cellStyle name="Normal 9 3 2 4 2 2" xfId="838" xr:uid="{681771F5-78BE-4157-9258-BB60AF288079}"/>
    <cellStyle name="Normal 9 3 2 4 2 2 2" xfId="2279" xr:uid="{29645DBF-350D-43A8-909D-8DF8C2FB61A4}"/>
    <cellStyle name="Normal 9 3 2 4 2 2 2 2" xfId="2280" xr:uid="{14FFA279-D9FE-4730-9FD8-2DB69DBC1C26}"/>
    <cellStyle name="Normal 9 3 2 4 2 2 3" xfId="2281" xr:uid="{B150E755-11BD-40A5-B5C7-63D71048A7B8}"/>
    <cellStyle name="Normal 9 3 2 4 2 3" xfId="2282" xr:uid="{BF5AB520-D340-441D-933D-9DD2232B82DD}"/>
    <cellStyle name="Normal 9 3 2 4 2 3 2" xfId="2283" xr:uid="{E4868A4C-96DF-4EF9-8725-66BECD785788}"/>
    <cellStyle name="Normal 9 3 2 4 2 4" xfId="2284" xr:uid="{2A5F1A8F-5AEC-4AAB-8279-6EDA4D23C791}"/>
    <cellStyle name="Normal 9 3 2 4 3" xfId="839" xr:uid="{2BF9084E-ADE0-4332-938E-739FC90F77E8}"/>
    <cellStyle name="Normal 9 3 2 4 3 2" xfId="2285" xr:uid="{CD03094C-E29A-438D-92B5-E6E824EB8D69}"/>
    <cellStyle name="Normal 9 3 2 4 3 2 2" xfId="2286" xr:uid="{D72E1FC2-5CA2-42B2-84EF-2F168981B90D}"/>
    <cellStyle name="Normal 9 3 2 4 3 3" xfId="2287" xr:uid="{3035D26D-2482-4CFB-848C-43EBE90E38D7}"/>
    <cellStyle name="Normal 9 3 2 4 4" xfId="2288" xr:uid="{FD10D671-3DC5-49F8-B161-A8312AAD1793}"/>
    <cellStyle name="Normal 9 3 2 4 4 2" xfId="2289" xr:uid="{9414E0AC-9907-4201-815E-945144F5909F}"/>
    <cellStyle name="Normal 9 3 2 4 5" xfId="2290" xr:uid="{C5ADA51E-4A71-4E5F-B20D-D0ADDA7EFCBE}"/>
    <cellStyle name="Normal 9 3 2 5" xfId="407" xr:uid="{60F299BF-27E0-4A13-9D67-307F8BF57087}"/>
    <cellStyle name="Normal 9 3 2 5 2" xfId="840" xr:uid="{24C7842B-3F28-41A1-BE38-E7B74E59895B}"/>
    <cellStyle name="Normal 9 3 2 5 2 2" xfId="2291" xr:uid="{26340A12-75A0-4AF9-AE92-F712A48D48C6}"/>
    <cellStyle name="Normal 9 3 2 5 2 2 2" xfId="2292" xr:uid="{25207886-52CF-4270-90B4-CDD074F7514E}"/>
    <cellStyle name="Normal 9 3 2 5 2 3" xfId="2293" xr:uid="{D7B6BD92-0A76-4ED1-A86D-BAB6596FA176}"/>
    <cellStyle name="Normal 9 3 2 5 3" xfId="2294" xr:uid="{598AF1F9-A8DB-4C71-B2FA-09F02D43CE29}"/>
    <cellStyle name="Normal 9 3 2 5 3 2" xfId="2295" xr:uid="{F7AA2D68-25A7-4467-B784-C753B5688887}"/>
    <cellStyle name="Normal 9 3 2 5 4" xfId="2296" xr:uid="{B1CA2894-8556-4BA3-977E-914E11620E1B}"/>
    <cellStyle name="Normal 9 3 2 6" xfId="841" xr:uid="{09FA9193-94C4-4DF5-BD3B-D00E9B73FE08}"/>
    <cellStyle name="Normal 9 3 2 6 2" xfId="2297" xr:uid="{64B05999-5F98-49E7-97C4-A9BAAA2C0DC4}"/>
    <cellStyle name="Normal 9 3 2 6 2 2" xfId="2298" xr:uid="{7D80BE9B-6D7E-4BAE-92AB-DC70FDBEB16F}"/>
    <cellStyle name="Normal 9 3 2 6 3" xfId="2299" xr:uid="{E755298D-E689-43DB-A6CD-0569E87B3FBC}"/>
    <cellStyle name="Normal 9 3 2 6 4" xfId="4037" xr:uid="{A9FF050E-7DA7-4704-AB04-E72D0E10EFA6}"/>
    <cellStyle name="Normal 9 3 2 7" xfId="2300" xr:uid="{DCD96220-F43F-48F9-8DF9-41601519A4CC}"/>
    <cellStyle name="Normal 9 3 2 7 2" xfId="2301" xr:uid="{785E45F3-480C-42DC-93B1-F48F12313D17}"/>
    <cellStyle name="Normal 9 3 2 8" xfId="2302" xr:uid="{4E9CF9D4-618C-4CB3-A84C-025A7D826A2B}"/>
    <cellStyle name="Normal 9 3 2 9" xfId="4038" xr:uid="{3F38C4D8-4E62-413D-A74D-46F40831F110}"/>
    <cellStyle name="Normal 9 3 3" xfId="169" xr:uid="{BE943F62-1D82-45CC-9AAA-562F071E1E43}"/>
    <cellStyle name="Normal 9 3 3 2" xfId="170" xr:uid="{15B7EC5E-6C54-4C76-9810-2E0BED53EF7C}"/>
    <cellStyle name="Normal 9 3 3 2 2" xfId="842" xr:uid="{06A0BD95-3D5A-429D-B395-4C2C1FE49CA2}"/>
    <cellStyle name="Normal 9 3 3 2 2 2" xfId="843" xr:uid="{6E54014C-2665-4B01-A320-27A9FB8DD204}"/>
    <cellStyle name="Normal 9 3 3 2 2 2 2" xfId="2303" xr:uid="{41325364-F5BC-4A90-B317-F7F471EED7F3}"/>
    <cellStyle name="Normal 9 3 3 2 2 2 2 2" xfId="2304" xr:uid="{1FE7BEAE-0E72-4826-9065-056077ED4348}"/>
    <cellStyle name="Normal 9 3 3 2 2 2 3" xfId="2305" xr:uid="{6A470A5A-5B58-4AF8-A381-79ACF8BFA9A9}"/>
    <cellStyle name="Normal 9 3 3 2 2 3" xfId="2306" xr:uid="{8DAA7259-AA39-43E5-AE4B-8529FEF3BE89}"/>
    <cellStyle name="Normal 9 3 3 2 2 3 2" xfId="2307" xr:uid="{8AEF5FB8-057D-4AE5-BF78-A77C2F14E563}"/>
    <cellStyle name="Normal 9 3 3 2 2 4" xfId="2308" xr:uid="{332CB1F7-C133-4164-954D-AD242240CDB3}"/>
    <cellStyle name="Normal 9 3 3 2 3" xfId="844" xr:uid="{6E950593-ED94-4E73-881F-214BAAE98138}"/>
    <cellStyle name="Normal 9 3 3 2 3 2" xfId="2309" xr:uid="{DE7DA8FB-FFBE-45A3-9F15-8F2A3C695DB8}"/>
    <cellStyle name="Normal 9 3 3 2 3 2 2" xfId="2310" xr:uid="{F00E38A3-4D09-47EC-B8C6-073F6A7363A7}"/>
    <cellStyle name="Normal 9 3 3 2 3 3" xfId="2311" xr:uid="{D382B366-2DCE-419C-B29F-DBBBC08B2399}"/>
    <cellStyle name="Normal 9 3 3 2 3 4" xfId="4039" xr:uid="{A17921E4-B9B2-4CCF-97EE-2CFC77DDEB53}"/>
    <cellStyle name="Normal 9 3 3 2 4" xfId="2312" xr:uid="{E0C57F18-EC10-4248-ADE8-BEBE58FEEA1C}"/>
    <cellStyle name="Normal 9 3 3 2 4 2" xfId="2313" xr:uid="{0D147F71-D59F-49B7-9F81-0611D940ECDB}"/>
    <cellStyle name="Normal 9 3 3 2 5" xfId="2314" xr:uid="{56608EBF-2F46-476B-A841-B6623B395760}"/>
    <cellStyle name="Normal 9 3 3 2 6" xfId="4040" xr:uid="{C82239AB-610A-44AC-BAB7-6A2B27AE3890}"/>
    <cellStyle name="Normal 9 3 3 3" xfId="408" xr:uid="{60C4A24A-BA57-42D4-87A0-48A1781E9C2C}"/>
    <cellStyle name="Normal 9 3 3 3 2" xfId="845" xr:uid="{DD1234E7-FF62-40C6-991B-60A90F132197}"/>
    <cellStyle name="Normal 9 3 3 3 2 2" xfId="846" xr:uid="{8A431860-1988-44C0-A72F-70A9EFAAF2B8}"/>
    <cellStyle name="Normal 9 3 3 3 2 2 2" xfId="2315" xr:uid="{A6F8B1F5-50FE-40F6-98BF-DD1CE529D6C6}"/>
    <cellStyle name="Normal 9 3 3 3 2 2 2 2" xfId="2316" xr:uid="{9C2A4234-3343-424F-B103-46EF03CFBF0A}"/>
    <cellStyle name="Normal 9 3 3 3 2 2 2 2 2" xfId="4765" xr:uid="{FE5BE068-CBDE-4DFB-93CE-43FE001D76FE}"/>
    <cellStyle name="Normal 9 3 3 3 2 2 3" xfId="2317" xr:uid="{F7127ECF-1D65-4B32-90E1-2ABED296FB87}"/>
    <cellStyle name="Normal 9 3 3 3 2 2 3 2" xfId="4766" xr:uid="{7F492AAF-0302-41C9-9541-30F660A1BA31}"/>
    <cellStyle name="Normal 9 3 3 3 2 3" xfId="2318" xr:uid="{D36DDC11-ED87-4EFE-B6D0-F7D46E958C92}"/>
    <cellStyle name="Normal 9 3 3 3 2 3 2" xfId="2319" xr:uid="{1856D1C1-CDE9-48EF-8BA4-A1FCCFA51103}"/>
    <cellStyle name="Normal 9 3 3 3 2 3 2 2" xfId="4768" xr:uid="{546EBFFD-C47E-4761-B518-3F251F567127}"/>
    <cellStyle name="Normal 9 3 3 3 2 3 3" xfId="4767" xr:uid="{F1F07CD3-7FD0-44FE-B50E-A353CBB6398A}"/>
    <cellStyle name="Normal 9 3 3 3 2 4" xfId="2320" xr:uid="{C575C387-28C2-46FF-AAF8-F1F93A9469DC}"/>
    <cellStyle name="Normal 9 3 3 3 2 4 2" xfId="4769" xr:uid="{86568F4A-4B51-4B78-BC84-4297A611E7D8}"/>
    <cellStyle name="Normal 9 3 3 3 3" xfId="847" xr:uid="{4E783BFD-293E-4D9F-B0D5-216F97B063BC}"/>
    <cellStyle name="Normal 9 3 3 3 3 2" xfId="2321" xr:uid="{51F819EC-6CE6-47F8-832F-281010C5A8A3}"/>
    <cellStyle name="Normal 9 3 3 3 3 2 2" xfId="2322" xr:uid="{63809B2B-CBA8-472E-AF7D-87459EC6B017}"/>
    <cellStyle name="Normal 9 3 3 3 3 2 2 2" xfId="4772" xr:uid="{866CF87B-6E6B-426A-AB31-A845DC2AED90}"/>
    <cellStyle name="Normal 9 3 3 3 3 2 3" xfId="4771" xr:uid="{C607F0BC-4E75-4332-AD64-4DF322DA1FE6}"/>
    <cellStyle name="Normal 9 3 3 3 3 3" xfId="2323" xr:uid="{D48792AC-DAA6-499A-BC95-87EFEB0240BF}"/>
    <cellStyle name="Normal 9 3 3 3 3 3 2" xfId="4773" xr:uid="{F19D45E6-4BC3-468A-88A6-F9B89DFFF625}"/>
    <cellStyle name="Normal 9 3 3 3 3 4" xfId="4770" xr:uid="{829700DC-E8E0-4371-B9B2-D87900C7E541}"/>
    <cellStyle name="Normal 9 3 3 3 4" xfId="2324" xr:uid="{A0ED6B86-8F4F-4587-8812-E693706D9848}"/>
    <cellStyle name="Normal 9 3 3 3 4 2" xfId="2325" xr:uid="{E29B2E21-E750-4726-91DD-28977DAE30A6}"/>
    <cellStyle name="Normal 9 3 3 3 4 2 2" xfId="4775" xr:uid="{7E46AAC9-5B08-4BD5-993C-1C502ABA1DB1}"/>
    <cellStyle name="Normal 9 3 3 3 4 3" xfId="4774" xr:uid="{B578E513-B155-4EE1-B6FC-A595E4A984AE}"/>
    <cellStyle name="Normal 9 3 3 3 5" xfId="2326" xr:uid="{2C3FDBAF-255A-42FA-9130-61246A83A109}"/>
    <cellStyle name="Normal 9 3 3 3 5 2" xfId="4776" xr:uid="{FA1ECD69-D443-48EF-982C-F6AE59E8839A}"/>
    <cellStyle name="Normal 9 3 3 4" xfId="409" xr:uid="{D52A86BD-BE9B-4154-9B79-25582DC7A22F}"/>
    <cellStyle name="Normal 9 3 3 4 2" xfId="848" xr:uid="{9591C4DF-9A37-4498-806E-DCB94FD66836}"/>
    <cellStyle name="Normal 9 3 3 4 2 2" xfId="2327" xr:uid="{560A35A0-F17C-4002-826B-58A930C5CEC3}"/>
    <cellStyle name="Normal 9 3 3 4 2 2 2" xfId="2328" xr:uid="{E49C08F5-76A6-496B-8DB3-0259EFD09E17}"/>
    <cellStyle name="Normal 9 3 3 4 2 2 2 2" xfId="4780" xr:uid="{0579E589-A6C0-48D1-A964-E5AD31D6B1FD}"/>
    <cellStyle name="Normal 9 3 3 4 2 2 3" xfId="4779" xr:uid="{BF5938D8-243A-4837-81E1-DB3F5B271A12}"/>
    <cellStyle name="Normal 9 3 3 4 2 3" xfId="2329" xr:uid="{6D2FF176-3A76-4B68-A038-273EFB6A9627}"/>
    <cellStyle name="Normal 9 3 3 4 2 3 2" xfId="4781" xr:uid="{4B9B6ED0-CADF-451E-8F13-905D9CCFEE92}"/>
    <cellStyle name="Normal 9 3 3 4 2 4" xfId="4778" xr:uid="{5CECC3C3-E29C-421E-B7D6-A49A9D1284A1}"/>
    <cellStyle name="Normal 9 3 3 4 3" xfId="2330" xr:uid="{C458A108-69A5-47E8-9901-BE5F0B905FCD}"/>
    <cellStyle name="Normal 9 3 3 4 3 2" xfId="2331" xr:uid="{FFB3443E-8D3C-4186-8D62-9D4FBE2C53BE}"/>
    <cellStyle name="Normal 9 3 3 4 3 2 2" xfId="4783" xr:uid="{715EEF18-10FB-4354-9086-C2E76E70ECDF}"/>
    <cellStyle name="Normal 9 3 3 4 3 3" xfId="4782" xr:uid="{B2AE0BA7-21BF-49DF-895B-B7F66C496060}"/>
    <cellStyle name="Normal 9 3 3 4 4" xfId="2332" xr:uid="{56E28E21-EDA4-435C-A7FB-AE6BFC0B0165}"/>
    <cellStyle name="Normal 9 3 3 4 4 2" xfId="4784" xr:uid="{73625546-40A1-4114-9E9A-E745A00094F9}"/>
    <cellStyle name="Normal 9 3 3 4 5" xfId="4777" xr:uid="{245A59E0-DF9E-463A-8244-5F8B211F706E}"/>
    <cellStyle name="Normal 9 3 3 5" xfId="849" xr:uid="{573D6DA2-CD85-4AEB-9C66-4C047B9BD078}"/>
    <cellStyle name="Normal 9 3 3 5 2" xfId="2333" xr:uid="{F586CEAF-92B0-482D-A102-28249460C23D}"/>
    <cellStyle name="Normal 9 3 3 5 2 2" xfId="2334" xr:uid="{23FE4FF5-B82A-4816-95EB-F72D228317AB}"/>
    <cellStyle name="Normal 9 3 3 5 2 2 2" xfId="4787" xr:uid="{37603FA4-583D-4802-8B8F-589391FC5CB6}"/>
    <cellStyle name="Normal 9 3 3 5 2 3" xfId="4786" xr:uid="{2B840D7B-5B56-4B77-8F86-8128A7F542FE}"/>
    <cellStyle name="Normal 9 3 3 5 3" xfId="2335" xr:uid="{53E1D90F-891D-4FE4-9461-AC69CAC4BEAB}"/>
    <cellStyle name="Normal 9 3 3 5 3 2" xfId="4788" xr:uid="{EBE5BEF2-B1DD-4807-AE2D-804207D408EF}"/>
    <cellStyle name="Normal 9 3 3 5 4" xfId="4041" xr:uid="{78B564C5-13D7-4468-B103-0DAC9D454809}"/>
    <cellStyle name="Normal 9 3 3 5 4 2" xfId="4789" xr:uid="{DBB320F2-4E10-4C8C-A8B2-0A62BD755112}"/>
    <cellStyle name="Normal 9 3 3 5 5" xfId="4785" xr:uid="{CB7A4DD5-96F7-4D82-B7AF-B3377B339088}"/>
    <cellStyle name="Normal 9 3 3 6" xfId="2336" xr:uid="{6F12C540-062A-499C-945F-D2430D56DFF5}"/>
    <cellStyle name="Normal 9 3 3 6 2" xfId="2337" xr:uid="{73B7CF53-AE77-4F4F-A5B7-E230A64A9CF5}"/>
    <cellStyle name="Normal 9 3 3 6 2 2" xfId="4791" xr:uid="{2471E967-63C6-4B3B-9D78-B7FCC04C174E}"/>
    <cellStyle name="Normal 9 3 3 6 3" xfId="4790" xr:uid="{234E2C2C-A2E3-4104-82A3-BD67631E8BA2}"/>
    <cellStyle name="Normal 9 3 3 7" xfId="2338" xr:uid="{88F0E9BD-E57B-47B9-8C60-F05C5151D2EC}"/>
    <cellStyle name="Normal 9 3 3 7 2" xfId="4792" xr:uid="{2B692DC1-0A07-4B1F-8119-27045260A0AB}"/>
    <cellStyle name="Normal 9 3 3 8" xfId="4042" xr:uid="{E027C237-C46C-472C-BA7E-A48D16BC91B7}"/>
    <cellStyle name="Normal 9 3 3 8 2" xfId="4793" xr:uid="{398F689E-99D1-4097-8BCE-9B1D73A6FA17}"/>
    <cellStyle name="Normal 9 3 4" xfId="171" xr:uid="{BB02F1FE-058A-45AF-A8A1-9A4299A7D047}"/>
    <cellStyle name="Normal 9 3 4 2" xfId="450" xr:uid="{A8CBEFB5-79EC-4B93-ABC1-F36A817D8184}"/>
    <cellStyle name="Normal 9 3 4 2 2" xfId="850" xr:uid="{A587E0EA-FFC1-4F6D-9C11-6F281CED7E8F}"/>
    <cellStyle name="Normal 9 3 4 2 2 2" xfId="2339" xr:uid="{679F1B9D-841D-4CB9-8208-40DE833202F4}"/>
    <cellStyle name="Normal 9 3 4 2 2 2 2" xfId="2340" xr:uid="{C7E8AB10-6242-4A93-82AF-9F2086CC3E12}"/>
    <cellStyle name="Normal 9 3 4 2 2 2 2 2" xfId="4798" xr:uid="{F6B8EF56-DF9E-44E5-8431-20445407C25B}"/>
    <cellStyle name="Normal 9 3 4 2 2 2 3" xfId="4797" xr:uid="{FFCC65DC-9356-4167-B785-FC698DF68848}"/>
    <cellStyle name="Normal 9 3 4 2 2 3" xfId="2341" xr:uid="{02742597-16C8-4B12-9F67-7911D23D54C5}"/>
    <cellStyle name="Normal 9 3 4 2 2 3 2" xfId="4799" xr:uid="{B2DB644E-2B85-4E71-97EB-ABC137034AE9}"/>
    <cellStyle name="Normal 9 3 4 2 2 4" xfId="4043" xr:uid="{F08FDC84-796D-441D-BB28-5B18420E73E2}"/>
    <cellStyle name="Normal 9 3 4 2 2 4 2" xfId="4800" xr:uid="{D74ECDD2-F430-4166-AA34-39CD1959C50A}"/>
    <cellStyle name="Normal 9 3 4 2 2 5" xfId="4796" xr:uid="{CBE49D86-B4C5-41FE-8668-C911E88E5DA4}"/>
    <cellStyle name="Normal 9 3 4 2 3" xfId="2342" xr:uid="{0DFB328B-312F-4FB2-8E1F-5F0726D9DBC8}"/>
    <cellStyle name="Normal 9 3 4 2 3 2" xfId="2343" xr:uid="{8C1A6CD0-6D01-44F4-983C-4286E3382C7C}"/>
    <cellStyle name="Normal 9 3 4 2 3 2 2" xfId="4802" xr:uid="{46119321-28D0-4BD8-A035-7A552A5493A5}"/>
    <cellStyle name="Normal 9 3 4 2 3 3" xfId="4801" xr:uid="{1E090D8E-55C0-4C45-B243-97E9B3CBC170}"/>
    <cellStyle name="Normal 9 3 4 2 4" xfId="2344" xr:uid="{F571BDD5-361C-46B2-B81E-2EE5A5A5E9C9}"/>
    <cellStyle name="Normal 9 3 4 2 4 2" xfId="4803" xr:uid="{AB0E1669-48D6-4BDE-BDAA-7D1CED310104}"/>
    <cellStyle name="Normal 9 3 4 2 5" xfId="4044" xr:uid="{B58D9A9F-4A67-472A-8551-E1F3DC0A68A6}"/>
    <cellStyle name="Normal 9 3 4 2 5 2" xfId="4804" xr:uid="{10E43812-B94C-407A-ABA3-57266E65E68C}"/>
    <cellStyle name="Normal 9 3 4 2 6" xfId="4795" xr:uid="{EE68C1CC-B8F2-49E4-86D1-D78610C6F8D0}"/>
    <cellStyle name="Normal 9 3 4 3" xfId="851" xr:uid="{1C740099-D99B-429C-B50D-CFA38D682B37}"/>
    <cellStyle name="Normal 9 3 4 3 2" xfId="2345" xr:uid="{CE992004-DA2E-44BC-8B1E-59C64BC00ED1}"/>
    <cellStyle name="Normal 9 3 4 3 2 2" xfId="2346" xr:uid="{6D23BE0B-EE1E-42B9-ABAA-08A7EB7CB63A}"/>
    <cellStyle name="Normal 9 3 4 3 2 2 2" xfId="4807" xr:uid="{812FD292-7A7C-4CBF-BD11-44A23153423F}"/>
    <cellStyle name="Normal 9 3 4 3 2 3" xfId="4806" xr:uid="{810A7FD4-C883-412C-BC6B-0F6159B6417A}"/>
    <cellStyle name="Normal 9 3 4 3 3" xfId="2347" xr:uid="{09DEDD5A-19D9-450D-887F-C635363DAE82}"/>
    <cellStyle name="Normal 9 3 4 3 3 2" xfId="4808" xr:uid="{1FF53640-2FA5-4974-ABDA-1EEAA116E069}"/>
    <cellStyle name="Normal 9 3 4 3 4" xfId="4045" xr:uid="{0C510D06-02F1-4A57-A5AF-D349DC62E43E}"/>
    <cellStyle name="Normal 9 3 4 3 4 2" xfId="4809" xr:uid="{771F32AC-6791-4ED4-84DC-017AF3D73A54}"/>
    <cellStyle name="Normal 9 3 4 3 5" xfId="4805" xr:uid="{8F78F8DD-DFE0-4EF7-9FF0-9EEDB80F5573}"/>
    <cellStyle name="Normal 9 3 4 4" xfId="2348" xr:uid="{398BEDC5-2AF0-476C-8097-5C4D12D38629}"/>
    <cellStyle name="Normal 9 3 4 4 2" xfId="2349" xr:uid="{C783F9E7-776A-4909-AA62-825B59792D24}"/>
    <cellStyle name="Normal 9 3 4 4 2 2" xfId="4811" xr:uid="{F439F2A1-0070-4A86-ABE7-3274125A09BF}"/>
    <cellStyle name="Normal 9 3 4 4 3" xfId="4046" xr:uid="{9C6C496E-5992-4F1B-A068-13384804BA22}"/>
    <cellStyle name="Normal 9 3 4 4 3 2" xfId="4812" xr:uid="{52A6DDC8-9656-4223-9865-D7F8294FCB7F}"/>
    <cellStyle name="Normal 9 3 4 4 4" xfId="4047" xr:uid="{EB5E5FE2-6460-4A23-AE0B-A518D6307BEB}"/>
    <cellStyle name="Normal 9 3 4 4 4 2" xfId="4813" xr:uid="{9919ECFA-FDAA-41AD-A0B2-3B41E3CD03DA}"/>
    <cellStyle name="Normal 9 3 4 4 5" xfId="4810" xr:uid="{345C7888-BD15-4D4A-97EB-760FC5E9B528}"/>
    <cellStyle name="Normal 9 3 4 5" xfId="2350" xr:uid="{AA474874-EC26-4CE0-BB37-6D0B39996094}"/>
    <cellStyle name="Normal 9 3 4 5 2" xfId="4814" xr:uid="{0E0F1CA1-EB76-474A-BF5F-D4E3292B5729}"/>
    <cellStyle name="Normal 9 3 4 6" xfId="4048" xr:uid="{CF4B30F0-4FBD-43D3-B046-C39AA12A7DA3}"/>
    <cellStyle name="Normal 9 3 4 6 2" xfId="4815" xr:uid="{DDDEEB9D-CC2C-4DDC-96BD-30A4D21363A9}"/>
    <cellStyle name="Normal 9 3 4 7" xfId="4049" xr:uid="{36FA4A0C-1DE1-4BE9-82CA-850C09B8779E}"/>
    <cellStyle name="Normal 9 3 4 7 2" xfId="4816" xr:uid="{971D46D5-8583-4F16-BEA8-399A795B1614}"/>
    <cellStyle name="Normal 9 3 4 8" xfId="4794" xr:uid="{C5041132-CD9C-459D-99E2-7776AC497A78}"/>
    <cellStyle name="Normal 9 3 5" xfId="410" xr:uid="{83790C29-B594-4979-B5D7-BBFA4A36DD5D}"/>
    <cellStyle name="Normal 9 3 5 2" xfId="852" xr:uid="{B4954647-DE71-40A5-BE29-1C337F449443}"/>
    <cellStyle name="Normal 9 3 5 2 2" xfId="853" xr:uid="{47DA7AA8-FE7F-4297-9220-2DA566820B17}"/>
    <cellStyle name="Normal 9 3 5 2 2 2" xfId="2351" xr:uid="{52173C85-1F1C-4C13-93D6-8DDE5FA9DA19}"/>
    <cellStyle name="Normal 9 3 5 2 2 2 2" xfId="2352" xr:uid="{B8CC371A-C438-40EF-9B1D-BF4E04E05FFB}"/>
    <cellStyle name="Normal 9 3 5 2 2 2 2 2" xfId="4821" xr:uid="{8EAF9FFE-1DBF-44F7-9271-5755E6B3BF8E}"/>
    <cellStyle name="Normal 9 3 5 2 2 2 3" xfId="4820" xr:uid="{AA3019DA-13EB-4661-98A6-E238BC6399D3}"/>
    <cellStyle name="Normal 9 3 5 2 2 3" xfId="2353" xr:uid="{0E38FFD4-13D0-46BA-BFC8-8E1A500D5947}"/>
    <cellStyle name="Normal 9 3 5 2 2 3 2" xfId="4822" xr:uid="{2533CBF8-4343-4F5E-9D7F-19B63D6DE05C}"/>
    <cellStyle name="Normal 9 3 5 2 2 4" xfId="4819" xr:uid="{BC0223B5-E1CD-4431-B593-D50CE6B4EE5F}"/>
    <cellStyle name="Normal 9 3 5 2 3" xfId="2354" xr:uid="{2AC89737-419D-48BD-9361-C0AE99331C35}"/>
    <cellStyle name="Normal 9 3 5 2 3 2" xfId="2355" xr:uid="{4E9264EC-F73F-4935-AF1B-158D1D1DC765}"/>
    <cellStyle name="Normal 9 3 5 2 3 2 2" xfId="4824" xr:uid="{8291556B-AE0E-4ADC-9C31-01E61B91D965}"/>
    <cellStyle name="Normal 9 3 5 2 3 3" xfId="4823" xr:uid="{6EC93419-049C-4D51-8C45-B7B558C1E651}"/>
    <cellStyle name="Normal 9 3 5 2 4" xfId="2356" xr:uid="{63BD1439-CAAC-420C-9C32-684EA7F50A5A}"/>
    <cellStyle name="Normal 9 3 5 2 4 2" xfId="4825" xr:uid="{DD12351C-979B-4C28-9B52-6CF9F3A79E49}"/>
    <cellStyle name="Normal 9 3 5 2 5" xfId="4818" xr:uid="{534AB812-BEAB-4201-9078-7893BE793515}"/>
    <cellStyle name="Normal 9 3 5 3" xfId="854" xr:uid="{A058C8E6-321A-4290-8C54-E85B5E65A2B4}"/>
    <cellStyle name="Normal 9 3 5 3 2" xfId="2357" xr:uid="{1B14E437-E7FD-4203-BAC9-B7BFE3C7A057}"/>
    <cellStyle name="Normal 9 3 5 3 2 2" xfId="2358" xr:uid="{616B19D9-E7D4-4AD6-A1E4-0C5FABE55480}"/>
    <cellStyle name="Normal 9 3 5 3 2 2 2" xfId="4828" xr:uid="{19F01455-5AD9-4805-B000-D205B2236357}"/>
    <cellStyle name="Normal 9 3 5 3 2 3" xfId="4827" xr:uid="{A8E2E2AB-2197-439B-84DD-25862133ACD8}"/>
    <cellStyle name="Normal 9 3 5 3 3" xfId="2359" xr:uid="{42CC237D-EEA8-49C4-A3F0-17393FCAFAD7}"/>
    <cellStyle name="Normal 9 3 5 3 3 2" xfId="4829" xr:uid="{7B721E77-3F06-4587-B72D-DB0EE9F511D2}"/>
    <cellStyle name="Normal 9 3 5 3 4" xfId="4050" xr:uid="{0857E863-B3E9-4AAF-923E-0B20EFAEE235}"/>
    <cellStyle name="Normal 9 3 5 3 4 2" xfId="4830" xr:uid="{0CF45DC2-F46D-40D0-874B-CB042B8AFCE6}"/>
    <cellStyle name="Normal 9 3 5 3 5" xfId="4826" xr:uid="{19EFAA2E-72C2-4CD2-9EF9-B14132BAF369}"/>
    <cellStyle name="Normal 9 3 5 4" xfId="2360" xr:uid="{026FDCD0-FF84-4EA8-B461-F4326C686FBE}"/>
    <cellStyle name="Normal 9 3 5 4 2" xfId="2361" xr:uid="{33D1E1F0-DEBA-4A34-B9C3-D89C4248D1BB}"/>
    <cellStyle name="Normal 9 3 5 4 2 2" xfId="4832" xr:uid="{A43DD630-134C-47C6-8C11-65AA4ADD8013}"/>
    <cellStyle name="Normal 9 3 5 4 3" xfId="4831" xr:uid="{A30A4CF7-F675-4006-B4D7-F53FA05B7C8E}"/>
    <cellStyle name="Normal 9 3 5 5" xfId="2362" xr:uid="{4455C609-62C9-4C6E-A4D5-4F10D4B07584}"/>
    <cellStyle name="Normal 9 3 5 5 2" xfId="4833" xr:uid="{35949CE7-447C-4E6E-81B1-27DBB789175B}"/>
    <cellStyle name="Normal 9 3 5 6" xfId="4051" xr:uid="{29AE629C-826F-4C07-98B9-81458F05A48B}"/>
    <cellStyle name="Normal 9 3 5 6 2" xfId="4834" xr:uid="{E7EA6E8F-24C3-42C4-8150-C10BF920823C}"/>
    <cellStyle name="Normal 9 3 5 7" xfId="4817" xr:uid="{11E9C41B-1457-4C0B-A7AA-4EEC5E5D66E4}"/>
    <cellStyle name="Normal 9 3 6" xfId="411" xr:uid="{6CB4C227-08D8-47E4-87BB-9B07C006D6AD}"/>
    <cellStyle name="Normal 9 3 6 2" xfId="855" xr:uid="{95E30BDC-0C02-40BC-83BB-73E62C0D672A}"/>
    <cellStyle name="Normal 9 3 6 2 2" xfId="2363" xr:uid="{BD9F67CF-42BD-4CB3-BC4F-9904D06EEC26}"/>
    <cellStyle name="Normal 9 3 6 2 2 2" xfId="2364" xr:uid="{9BA34E77-D63F-4DE2-96DF-0EB85F5B8873}"/>
    <cellStyle name="Normal 9 3 6 2 2 2 2" xfId="4838" xr:uid="{6D726AE1-332A-42A8-9129-8371A03EFC5E}"/>
    <cellStyle name="Normal 9 3 6 2 2 3" xfId="4837" xr:uid="{AB10854C-E9FB-4834-90C1-7BD6B224F7F7}"/>
    <cellStyle name="Normal 9 3 6 2 3" xfId="2365" xr:uid="{74DFAA83-92DE-4484-B0B7-EC983E757FE9}"/>
    <cellStyle name="Normal 9 3 6 2 3 2" xfId="4839" xr:uid="{FD5A1A4C-6AC4-4DAC-96B0-8E809CD1D89A}"/>
    <cellStyle name="Normal 9 3 6 2 4" xfId="4052" xr:uid="{1A2B82D2-A5EC-4DD8-A4DD-9E2ABB3A5EE9}"/>
    <cellStyle name="Normal 9 3 6 2 4 2" xfId="4840" xr:uid="{74DDF449-C56A-479A-8C6E-67326B60B95B}"/>
    <cellStyle name="Normal 9 3 6 2 5" xfId="4836" xr:uid="{3F0C9273-56C8-4340-8AC7-02FB2ED546AB}"/>
    <cellStyle name="Normal 9 3 6 3" xfId="2366" xr:uid="{87F51138-5C98-4087-9068-FC1E990E5E36}"/>
    <cellStyle name="Normal 9 3 6 3 2" xfId="2367" xr:uid="{CE2864C2-E406-4CEF-A344-CEFAA4424CB1}"/>
    <cellStyle name="Normal 9 3 6 3 2 2" xfId="4842" xr:uid="{2F64AACD-C676-4FC2-AA21-36C1D66B1E77}"/>
    <cellStyle name="Normal 9 3 6 3 3" xfId="4841" xr:uid="{4D516133-8406-40F0-81C1-F0914C395E07}"/>
    <cellStyle name="Normal 9 3 6 4" xfId="2368" xr:uid="{1FEB4359-4E94-44F4-953E-8F6593621A37}"/>
    <cellStyle name="Normal 9 3 6 4 2" xfId="4843" xr:uid="{C0FE3489-0FF6-4C8F-B430-3A48AA891133}"/>
    <cellStyle name="Normal 9 3 6 5" xfId="4053" xr:uid="{E370D3B5-AE23-4D48-A8B5-08767B7FCD76}"/>
    <cellStyle name="Normal 9 3 6 5 2" xfId="4844" xr:uid="{03CEC1CE-B8ED-4FD5-B880-4912C5221BA0}"/>
    <cellStyle name="Normal 9 3 6 6" xfId="4835" xr:uid="{D4C23F90-9AB7-4F39-9599-6EED10DB9785}"/>
    <cellStyle name="Normal 9 3 7" xfId="856" xr:uid="{196D1162-172B-46D2-9B29-C85CBBB9EFF6}"/>
    <cellStyle name="Normal 9 3 7 2" xfId="2369" xr:uid="{8C5CF747-87B4-4F61-8433-6BE10E365AC3}"/>
    <cellStyle name="Normal 9 3 7 2 2" xfId="2370" xr:uid="{C48EB1C0-B57A-4CEF-9019-BD7B348B39A6}"/>
    <cellStyle name="Normal 9 3 7 2 2 2" xfId="4847" xr:uid="{5F67E80C-1A43-49C5-B688-180676558361}"/>
    <cellStyle name="Normal 9 3 7 2 3" xfId="4846" xr:uid="{ACB123CE-B9AC-4AB7-A010-4792595320A2}"/>
    <cellStyle name="Normal 9 3 7 3" xfId="2371" xr:uid="{4982A722-0FCC-48B7-A8E9-C7BCC82DEB6E}"/>
    <cellStyle name="Normal 9 3 7 3 2" xfId="4848" xr:uid="{041FF6C1-D9C8-4A19-AF00-D035AE8EFB34}"/>
    <cellStyle name="Normal 9 3 7 4" xfId="4054" xr:uid="{12F7485A-A455-4E16-BC55-499482499BC1}"/>
    <cellStyle name="Normal 9 3 7 4 2" xfId="4849" xr:uid="{2631E0AB-B489-46AC-9B68-8ABF222256B2}"/>
    <cellStyle name="Normal 9 3 7 5" xfId="4845" xr:uid="{DDEA67CD-C09B-4CFC-94DA-DE7694676E7A}"/>
    <cellStyle name="Normal 9 3 8" xfId="2372" xr:uid="{68F9C667-FDEE-4BAF-A9F5-2E649886E231}"/>
    <cellStyle name="Normal 9 3 8 2" xfId="2373" xr:uid="{9118283B-ECC8-4F12-AF51-710F193F2BE8}"/>
    <cellStyle name="Normal 9 3 8 2 2" xfId="4851" xr:uid="{790E9AEC-E603-4D45-A3A5-0A37BDC0C9EF}"/>
    <cellStyle name="Normal 9 3 8 3" xfId="4055" xr:uid="{2D5D8898-F7DF-46BC-9D3B-53DEC08841C9}"/>
    <cellStyle name="Normal 9 3 8 3 2" xfId="4852" xr:uid="{23594C2D-3A43-4B07-AF79-39AE00B16C94}"/>
    <cellStyle name="Normal 9 3 8 4" xfId="4056" xr:uid="{748D5F7D-DF62-4C05-94DB-E4AC2CACE161}"/>
    <cellStyle name="Normal 9 3 8 4 2" xfId="4853" xr:uid="{13621016-EDC2-4CDF-95F3-715B8C1E4616}"/>
    <cellStyle name="Normal 9 3 8 5" xfId="4850" xr:uid="{145BBAC0-21F4-4E36-8D7C-C76FB74ED10C}"/>
    <cellStyle name="Normal 9 3 9" xfId="2374" xr:uid="{EEEBFFEF-2131-4999-9F32-7A75C790BD25}"/>
    <cellStyle name="Normal 9 3 9 2" xfId="4854" xr:uid="{A62E2A0F-C966-4083-A33E-E392CF81A707}"/>
    <cellStyle name="Normal 9 4" xfId="172" xr:uid="{69B052A6-BF5F-4A82-A504-2277CE7C135D}"/>
    <cellStyle name="Normal 9 4 10" xfId="4057" xr:uid="{9B982180-7D32-4E77-92DA-C2B79DAC8EED}"/>
    <cellStyle name="Normal 9 4 10 2" xfId="4856" xr:uid="{43E96EDF-C076-4DDE-8C4A-68C577913A8B}"/>
    <cellStyle name="Normal 9 4 11" xfId="4058" xr:uid="{3F0E77CE-FD3F-4309-8AD5-7D83889C34C4}"/>
    <cellStyle name="Normal 9 4 11 2" xfId="4857" xr:uid="{9ACC834D-2F23-43CA-BB91-1E5BD2D94DA0}"/>
    <cellStyle name="Normal 9 4 12" xfId="4855" xr:uid="{ED6BCE20-9045-461D-A83E-D1DB1E788F9D}"/>
    <cellStyle name="Normal 9 4 2" xfId="173" xr:uid="{470A0CFB-A25E-435F-A811-0F1FD698F312}"/>
    <cellStyle name="Normal 9 4 2 10" xfId="4858" xr:uid="{3EDDE3A5-C93E-4B6D-8933-D0839175D453}"/>
    <cellStyle name="Normal 9 4 2 2" xfId="174" xr:uid="{AA805A30-162D-4952-9508-FF70FACAFC4B}"/>
    <cellStyle name="Normal 9 4 2 2 2" xfId="412" xr:uid="{B1625C8B-4547-4235-B490-79DC7A67BB54}"/>
    <cellStyle name="Normal 9 4 2 2 2 2" xfId="857" xr:uid="{4556881A-3FD0-446B-B65B-ED5AA3514A73}"/>
    <cellStyle name="Normal 9 4 2 2 2 2 2" xfId="2375" xr:uid="{0B532EEC-3A10-43B3-8769-289E77B61B1C}"/>
    <cellStyle name="Normal 9 4 2 2 2 2 2 2" xfId="2376" xr:uid="{370B0516-1107-42E6-8764-6062A3D8E55C}"/>
    <cellStyle name="Normal 9 4 2 2 2 2 2 2 2" xfId="4863" xr:uid="{83319153-84C5-43D3-ACA4-2BD53A7CE69B}"/>
    <cellStyle name="Normal 9 4 2 2 2 2 2 3" xfId="4862" xr:uid="{EA577F6A-BCC6-4059-8F63-40B3B6E28CA1}"/>
    <cellStyle name="Normal 9 4 2 2 2 2 3" xfId="2377" xr:uid="{E0DBB160-5EF3-4840-B5DC-4782F7F9D748}"/>
    <cellStyle name="Normal 9 4 2 2 2 2 3 2" xfId="4864" xr:uid="{E71C5BE3-C1BA-4C1B-863D-5B82465F61F9}"/>
    <cellStyle name="Normal 9 4 2 2 2 2 4" xfId="4059" xr:uid="{15A7E112-1FC1-4457-ADB7-193727FDC685}"/>
    <cellStyle name="Normal 9 4 2 2 2 2 4 2" xfId="4865" xr:uid="{3875B6E2-8370-4D13-9ACD-948BAEBD7E61}"/>
    <cellStyle name="Normal 9 4 2 2 2 2 5" xfId="4861" xr:uid="{4B4E03A4-6D2E-43B0-8889-F2829FB38361}"/>
    <cellStyle name="Normal 9 4 2 2 2 3" xfId="2378" xr:uid="{0966B5B7-A9A1-4818-A49C-6C7FF9A69B0C}"/>
    <cellStyle name="Normal 9 4 2 2 2 3 2" xfId="2379" xr:uid="{66F34538-E9A6-4788-AFFC-8C2CA732E3A4}"/>
    <cellStyle name="Normal 9 4 2 2 2 3 2 2" xfId="4867" xr:uid="{74076042-4FA5-4D81-9B13-1C7506C35BF9}"/>
    <cellStyle name="Normal 9 4 2 2 2 3 3" xfId="4060" xr:uid="{E60D8EC1-D53F-4E06-9138-192CDD5A1F34}"/>
    <cellStyle name="Normal 9 4 2 2 2 3 3 2" xfId="4868" xr:uid="{B7616D47-CB91-4EAC-81E3-BDC19C602103}"/>
    <cellStyle name="Normal 9 4 2 2 2 3 4" xfId="4061" xr:uid="{7DC46F62-A01E-4640-BDA0-26749B307A76}"/>
    <cellStyle name="Normal 9 4 2 2 2 3 4 2" xfId="4869" xr:uid="{D7B58F61-E29C-4E94-827E-CBDF2E67C609}"/>
    <cellStyle name="Normal 9 4 2 2 2 3 5" xfId="4866" xr:uid="{630B6993-73BE-470B-8E3B-FC3D6B0FC0FB}"/>
    <cellStyle name="Normal 9 4 2 2 2 4" xfId="2380" xr:uid="{00C88B01-8D3A-4A15-968A-496E66C29400}"/>
    <cellStyle name="Normal 9 4 2 2 2 4 2" xfId="4870" xr:uid="{F8CC60FA-2B09-4E46-98C8-9AFC2E4E33A2}"/>
    <cellStyle name="Normal 9 4 2 2 2 5" xfId="4062" xr:uid="{E8A7EB1A-FD8C-4F85-9A95-FB8A0D01291C}"/>
    <cellStyle name="Normal 9 4 2 2 2 5 2" xfId="4871" xr:uid="{9109ED83-C8BE-47F7-AD71-207407373219}"/>
    <cellStyle name="Normal 9 4 2 2 2 6" xfId="4063" xr:uid="{BEA0E198-0663-4AD5-80C4-2E66B08D4154}"/>
    <cellStyle name="Normal 9 4 2 2 2 6 2" xfId="4872" xr:uid="{CA996BBB-A032-4923-B5FC-AFDDECC92D79}"/>
    <cellStyle name="Normal 9 4 2 2 2 7" xfId="4860" xr:uid="{AE9D2EF7-F843-482F-A310-D6072A5D18C4}"/>
    <cellStyle name="Normal 9 4 2 2 3" xfId="858" xr:uid="{C934DF66-7131-4102-AC98-68EFA4BD98E4}"/>
    <cellStyle name="Normal 9 4 2 2 3 2" xfId="2381" xr:uid="{6CE5A107-F31F-4225-9C6F-1452F9BEFEB4}"/>
    <cellStyle name="Normal 9 4 2 2 3 2 2" xfId="2382" xr:uid="{C19C88A7-EDA0-45EF-BABC-3C5F0E8D36DA}"/>
    <cellStyle name="Normal 9 4 2 2 3 2 2 2" xfId="4875" xr:uid="{FD50DE4D-0E9B-499A-8DD3-B19EACE53DCB}"/>
    <cellStyle name="Normal 9 4 2 2 3 2 3" xfId="4064" xr:uid="{3B9D632C-CA84-46C7-9459-0F4C1119C948}"/>
    <cellStyle name="Normal 9 4 2 2 3 2 3 2" xfId="4876" xr:uid="{3CC49E5F-D7D5-49DB-89F2-FD68F726FEB1}"/>
    <cellStyle name="Normal 9 4 2 2 3 2 4" xfId="4065" xr:uid="{252B70AB-CDD7-4A16-91F7-CBE9A3358A24}"/>
    <cellStyle name="Normal 9 4 2 2 3 2 4 2" xfId="4877" xr:uid="{84C5934B-A2AB-4AEA-BF88-C16AAF485920}"/>
    <cellStyle name="Normal 9 4 2 2 3 2 5" xfId="4874" xr:uid="{7F55C0E8-78F6-4B1C-AD9F-57E6ECEE5C35}"/>
    <cellStyle name="Normal 9 4 2 2 3 3" xfId="2383" xr:uid="{19B25938-4334-4AC3-9954-ACD15F004EB2}"/>
    <cellStyle name="Normal 9 4 2 2 3 3 2" xfId="4878" xr:uid="{E9F8B360-C9DA-49A3-BADC-4F5D1C54B6B2}"/>
    <cellStyle name="Normal 9 4 2 2 3 4" xfId="4066" xr:uid="{F6EC0F61-8AAA-400B-9B69-24A8B2998A42}"/>
    <cellStyle name="Normal 9 4 2 2 3 4 2" xfId="4879" xr:uid="{CA7152A3-4CC1-410B-A965-4068F24527BE}"/>
    <cellStyle name="Normal 9 4 2 2 3 5" xfId="4067" xr:uid="{5BFD2631-5C69-44C0-9882-46144AB82ABC}"/>
    <cellStyle name="Normal 9 4 2 2 3 5 2" xfId="4880" xr:uid="{CB6FFFA1-DF83-4CC9-9663-895273D030C7}"/>
    <cellStyle name="Normal 9 4 2 2 3 6" xfId="4873" xr:uid="{20F0FD27-1975-4B5F-8953-A4103F6FE836}"/>
    <cellStyle name="Normal 9 4 2 2 4" xfId="2384" xr:uid="{1C34EC1F-00BF-4A74-B679-EC5082D4BB94}"/>
    <cellStyle name="Normal 9 4 2 2 4 2" xfId="2385" xr:uid="{8B6172E6-D616-40A0-B3C5-DE2444199F70}"/>
    <cellStyle name="Normal 9 4 2 2 4 2 2" xfId="4882" xr:uid="{6C687E6D-DD9B-475A-86D9-CE8C70B8D199}"/>
    <cellStyle name="Normal 9 4 2 2 4 3" xfId="4068" xr:uid="{5EF05724-8977-4A9B-8173-5D570CF9153C}"/>
    <cellStyle name="Normal 9 4 2 2 4 3 2" xfId="4883" xr:uid="{E7AD1642-2813-4539-8811-101FDD16B42B}"/>
    <cellStyle name="Normal 9 4 2 2 4 4" xfId="4069" xr:uid="{192B7703-E2DB-4D53-A40B-C40A11013D2C}"/>
    <cellStyle name="Normal 9 4 2 2 4 4 2" xfId="4884" xr:uid="{837DFACA-052A-4B1C-A92D-2EAEC3F5EBC4}"/>
    <cellStyle name="Normal 9 4 2 2 4 5" xfId="4881" xr:uid="{783D3764-0976-4899-A29D-96AEE0C9F463}"/>
    <cellStyle name="Normal 9 4 2 2 5" xfId="2386" xr:uid="{1874C5D7-080D-4A9F-B307-12226525BBD7}"/>
    <cellStyle name="Normal 9 4 2 2 5 2" xfId="4070" xr:uid="{A77E07E9-DDCF-44CB-B528-227C694FDA2D}"/>
    <cellStyle name="Normal 9 4 2 2 5 2 2" xfId="4886" xr:uid="{831C9470-2EA6-4BFD-8431-5A0322E2CE40}"/>
    <cellStyle name="Normal 9 4 2 2 5 3" xfId="4071" xr:uid="{4461A032-C193-4C72-9287-C4F1072A117B}"/>
    <cellStyle name="Normal 9 4 2 2 5 3 2" xfId="4887" xr:uid="{2FC3E492-6CF1-42D1-AFBB-6BFE58171F9A}"/>
    <cellStyle name="Normal 9 4 2 2 5 4" xfId="4072" xr:uid="{4C38A790-10D8-4138-9205-8C331CCD3384}"/>
    <cellStyle name="Normal 9 4 2 2 5 4 2" xfId="4888" xr:uid="{B70F9EF1-26B0-4500-AC56-B9EC73911101}"/>
    <cellStyle name="Normal 9 4 2 2 5 5" xfId="4885" xr:uid="{3715DB47-E107-49FC-9678-472C49F6B040}"/>
    <cellStyle name="Normal 9 4 2 2 6" xfId="4073" xr:uid="{ECFE4B9C-645D-44AC-A3C1-EC1DA6A2D76E}"/>
    <cellStyle name="Normal 9 4 2 2 6 2" xfId="4889" xr:uid="{CC148450-61EC-47C2-9EEC-3F64648FCA5D}"/>
    <cellStyle name="Normal 9 4 2 2 7" xfId="4074" xr:uid="{D8A3CF0F-F854-483C-BA8E-55EEA3DFCB7E}"/>
    <cellStyle name="Normal 9 4 2 2 7 2" xfId="4890" xr:uid="{F421B51F-D2F9-4B51-93A7-A27B758661A5}"/>
    <cellStyle name="Normal 9 4 2 2 8" xfId="4075" xr:uid="{B0FE02FF-4D8C-487B-A584-6DFCEFA710F4}"/>
    <cellStyle name="Normal 9 4 2 2 8 2" xfId="4891" xr:uid="{2C0B54FF-E569-4BE9-B0D0-0791C428C139}"/>
    <cellStyle name="Normal 9 4 2 2 9" xfId="4859" xr:uid="{F7E35C34-8995-48D6-8944-0BCA1E32D2BB}"/>
    <cellStyle name="Normal 9 4 2 3" xfId="413" xr:uid="{C250BA6E-7CF9-4F5E-A5EE-51C3BD1A38F4}"/>
    <cellStyle name="Normal 9 4 2 3 2" xfId="859" xr:uid="{5AF63039-A914-4BDF-934D-510FA26D87D9}"/>
    <cellStyle name="Normal 9 4 2 3 2 2" xfId="860" xr:uid="{DBC97C0D-ABC4-491B-AD35-8804D90F232B}"/>
    <cellStyle name="Normal 9 4 2 3 2 2 2" xfId="2387" xr:uid="{9F826B71-E50D-4DFF-936A-13AE6DAF5BA2}"/>
    <cellStyle name="Normal 9 4 2 3 2 2 2 2" xfId="2388" xr:uid="{3AF94506-FAE0-42A8-9CA4-BE35E64E2E21}"/>
    <cellStyle name="Normal 9 4 2 3 2 2 2 2 2" xfId="4896" xr:uid="{12462E02-743F-4252-849E-E70AC6FF08EF}"/>
    <cellStyle name="Normal 9 4 2 3 2 2 2 3" xfId="4895" xr:uid="{F9886600-B519-4999-8832-D5FB79FE3AB4}"/>
    <cellStyle name="Normal 9 4 2 3 2 2 3" xfId="2389" xr:uid="{C0EC7B3F-5993-4599-B943-61199BD8CA5F}"/>
    <cellStyle name="Normal 9 4 2 3 2 2 3 2" xfId="4897" xr:uid="{7EB5A1D9-C071-401F-9ABA-2A4788F62FE3}"/>
    <cellStyle name="Normal 9 4 2 3 2 2 4" xfId="4894" xr:uid="{A069702A-F0F6-44A0-9426-C2DCDE55C02E}"/>
    <cellStyle name="Normal 9 4 2 3 2 3" xfId="2390" xr:uid="{11C08CBA-3C8A-4370-8D8E-AE174D8FA910}"/>
    <cellStyle name="Normal 9 4 2 3 2 3 2" xfId="2391" xr:uid="{D823421F-52CB-415C-8C4D-E13CD5B67073}"/>
    <cellStyle name="Normal 9 4 2 3 2 3 2 2" xfId="4899" xr:uid="{85DD1268-B2A7-488E-B1CC-13E8974855E7}"/>
    <cellStyle name="Normal 9 4 2 3 2 3 3" xfId="4898" xr:uid="{A242275A-3397-4D7E-9E5E-F36CC7D7A32E}"/>
    <cellStyle name="Normal 9 4 2 3 2 4" xfId="2392" xr:uid="{33911766-E69C-4876-9D78-E1AC31EAB3D3}"/>
    <cellStyle name="Normal 9 4 2 3 2 4 2" xfId="4900" xr:uid="{10D0D792-0E97-4066-8E0C-5706AACC7AE4}"/>
    <cellStyle name="Normal 9 4 2 3 2 5" xfId="4893" xr:uid="{630FB6E5-3E1B-4D69-ADAC-D42C9D4A79FD}"/>
    <cellStyle name="Normal 9 4 2 3 3" xfId="861" xr:uid="{B76E9E0D-35AF-41D0-97A4-A447F828F038}"/>
    <cellStyle name="Normal 9 4 2 3 3 2" xfId="2393" xr:uid="{C91522F9-6589-4354-9052-CA7665ECB542}"/>
    <cellStyle name="Normal 9 4 2 3 3 2 2" xfId="2394" xr:uid="{28629D69-682D-4CE0-8603-B62B047D50BE}"/>
    <cellStyle name="Normal 9 4 2 3 3 2 2 2" xfId="4903" xr:uid="{A00406B8-9B4D-4D29-A0E8-8CF026AF8319}"/>
    <cellStyle name="Normal 9 4 2 3 3 2 3" xfId="4902" xr:uid="{9383699D-1311-4E57-937D-40B91CA5C346}"/>
    <cellStyle name="Normal 9 4 2 3 3 3" xfId="2395" xr:uid="{CCA8CED8-48CA-494D-AC02-8C7E8C3410EA}"/>
    <cellStyle name="Normal 9 4 2 3 3 3 2" xfId="4904" xr:uid="{60C05946-0CFD-4AEA-9049-9A94B38A961D}"/>
    <cellStyle name="Normal 9 4 2 3 3 4" xfId="4076" xr:uid="{DBFD2809-88DD-4077-A0F1-05435E582314}"/>
    <cellStyle name="Normal 9 4 2 3 3 4 2" xfId="4905" xr:uid="{CE522038-92A2-4656-B707-85DCE67A4C7F}"/>
    <cellStyle name="Normal 9 4 2 3 3 5" xfId="4901" xr:uid="{56F0F155-412B-4453-8963-E913343ED3D5}"/>
    <cellStyle name="Normal 9 4 2 3 4" xfId="2396" xr:uid="{4A6A969D-FC02-45ED-9B03-D1049C251AD3}"/>
    <cellStyle name="Normal 9 4 2 3 4 2" xfId="2397" xr:uid="{2D6134E8-54CF-4327-9277-99B2A3A6BC13}"/>
    <cellStyle name="Normal 9 4 2 3 4 2 2" xfId="4907" xr:uid="{FC6C31EE-EF70-4578-90B8-34F38F3A493F}"/>
    <cellStyle name="Normal 9 4 2 3 4 3" xfId="4906" xr:uid="{F60F357A-CD63-44A7-8AF6-59C755E03585}"/>
    <cellStyle name="Normal 9 4 2 3 5" xfId="2398" xr:uid="{47525875-6F37-49C0-B37A-10E36436CA23}"/>
    <cellStyle name="Normal 9 4 2 3 5 2" xfId="4908" xr:uid="{44621595-4B2A-4295-B1EB-5CDC2CC03B9A}"/>
    <cellStyle name="Normal 9 4 2 3 6" xfId="4077" xr:uid="{AD0D4A69-BA35-4CE0-90C6-0A9E2EBAD03C}"/>
    <cellStyle name="Normal 9 4 2 3 6 2" xfId="4909" xr:uid="{BB9EF3AB-4D4C-4614-A84B-A72BF368F0C7}"/>
    <cellStyle name="Normal 9 4 2 3 7" xfId="4892" xr:uid="{D80A4BA6-8483-4536-BE30-432646C27A51}"/>
    <cellStyle name="Normal 9 4 2 4" xfId="414" xr:uid="{41FC66F1-897E-48B7-8CAA-91C637C4B54C}"/>
    <cellStyle name="Normal 9 4 2 4 2" xfId="862" xr:uid="{56F400C4-3839-4C1B-82A4-A545B6B66EEE}"/>
    <cellStyle name="Normal 9 4 2 4 2 2" xfId="2399" xr:uid="{8F904AA1-F084-45CC-BB6A-3AF527CB3116}"/>
    <cellStyle name="Normal 9 4 2 4 2 2 2" xfId="2400" xr:uid="{151EEBDC-0D52-4DCF-BC8C-796C311D6C84}"/>
    <cellStyle name="Normal 9 4 2 4 2 2 2 2" xfId="4913" xr:uid="{B96D5F19-5CF1-40C3-A48F-1EB43ECA22C9}"/>
    <cellStyle name="Normal 9 4 2 4 2 2 3" xfId="4912" xr:uid="{03F9890D-6306-4BD6-8368-31F6138A91A0}"/>
    <cellStyle name="Normal 9 4 2 4 2 3" xfId="2401" xr:uid="{3DDA0918-ED41-424B-A816-4B9DFA018E57}"/>
    <cellStyle name="Normal 9 4 2 4 2 3 2" xfId="4914" xr:uid="{BBCCED6B-E4AE-42E9-AD2F-243E8729A3E2}"/>
    <cellStyle name="Normal 9 4 2 4 2 4" xfId="4078" xr:uid="{9356B230-A4FB-4452-949A-6C0CC20D753D}"/>
    <cellStyle name="Normal 9 4 2 4 2 4 2" xfId="4915" xr:uid="{9B11340F-E344-4656-A2E8-BC32EFB406BB}"/>
    <cellStyle name="Normal 9 4 2 4 2 5" xfId="4911" xr:uid="{2A31340B-F159-47FF-81A4-8ABEB23B326F}"/>
    <cellStyle name="Normal 9 4 2 4 3" xfId="2402" xr:uid="{371F9C4C-CB69-4890-A6CA-033BE6C7D600}"/>
    <cellStyle name="Normal 9 4 2 4 3 2" xfId="2403" xr:uid="{EEB0C159-3061-4EBB-898F-CFD8E038142C}"/>
    <cellStyle name="Normal 9 4 2 4 3 2 2" xfId="4917" xr:uid="{C97BB408-E19B-4830-A14D-A88B12B7E18F}"/>
    <cellStyle name="Normal 9 4 2 4 3 3" xfId="4916" xr:uid="{CA1B22CB-406E-4D8D-8671-A4707802325F}"/>
    <cellStyle name="Normal 9 4 2 4 4" xfId="2404" xr:uid="{48DFC490-B85E-4A87-A588-7AB4861435BC}"/>
    <cellStyle name="Normal 9 4 2 4 4 2" xfId="4918" xr:uid="{E36F8086-3000-4966-B24A-FBC80438702F}"/>
    <cellStyle name="Normal 9 4 2 4 5" xfId="4079" xr:uid="{66989CAD-20F5-4EBC-8461-1EC067000F77}"/>
    <cellStyle name="Normal 9 4 2 4 5 2" xfId="4919" xr:uid="{8796CAEF-CCC7-4DD0-AC36-8A9526CD4EA8}"/>
    <cellStyle name="Normal 9 4 2 4 6" xfId="4910" xr:uid="{824B8641-775A-4D31-BA71-18B65B71595A}"/>
    <cellStyle name="Normal 9 4 2 5" xfId="415" xr:uid="{08FE6E0F-E437-42EC-8B54-A70B7C2A4165}"/>
    <cellStyle name="Normal 9 4 2 5 2" xfId="2405" xr:uid="{030833C7-8FA8-4E9A-87E2-035D3694D448}"/>
    <cellStyle name="Normal 9 4 2 5 2 2" xfId="2406" xr:uid="{5FC49C4D-97AB-4603-8DC6-C813C3A0C8B2}"/>
    <cellStyle name="Normal 9 4 2 5 2 2 2" xfId="4922" xr:uid="{C051C68D-CF43-4A90-8C70-FE1205567275}"/>
    <cellStyle name="Normal 9 4 2 5 2 3" xfId="4921" xr:uid="{C4604381-1533-44B2-A73D-86C189379D5E}"/>
    <cellStyle name="Normal 9 4 2 5 3" xfId="2407" xr:uid="{A52C806C-13A8-44E6-B603-8A0E2EED54FE}"/>
    <cellStyle name="Normal 9 4 2 5 3 2" xfId="4923" xr:uid="{F320513E-D429-493F-A6AE-AD63F7A3815F}"/>
    <cellStyle name="Normal 9 4 2 5 4" xfId="4080" xr:uid="{EDFA409D-1EE5-49FA-AE37-FD54164EA8F4}"/>
    <cellStyle name="Normal 9 4 2 5 4 2" xfId="4924" xr:uid="{B97A20D3-4CB0-4883-AFA3-29ADFA469C9C}"/>
    <cellStyle name="Normal 9 4 2 5 5" xfId="4920" xr:uid="{A3084206-329A-459F-ABF1-303C1168C5D4}"/>
    <cellStyle name="Normal 9 4 2 6" xfId="2408" xr:uid="{44367767-EFAD-4552-A20C-5EB0B7C6E106}"/>
    <cellStyle name="Normal 9 4 2 6 2" xfId="2409" xr:uid="{186ECC9E-766B-4119-8BC1-28B6ADF4E977}"/>
    <cellStyle name="Normal 9 4 2 6 2 2" xfId="4926" xr:uid="{CB342AEB-0288-44B8-B6DB-8B0BE279F2DD}"/>
    <cellStyle name="Normal 9 4 2 6 3" xfId="4081" xr:uid="{E0958AE4-7247-4DB6-9BBF-9D6ACB728FB2}"/>
    <cellStyle name="Normal 9 4 2 6 3 2" xfId="4927" xr:uid="{5EA54ACE-9642-4B49-A837-CA40F67CA359}"/>
    <cellStyle name="Normal 9 4 2 6 4" xfId="4082" xr:uid="{CF025BFF-CDA6-405C-9883-9A35BAEC4AEF}"/>
    <cellStyle name="Normal 9 4 2 6 4 2" xfId="4928" xr:uid="{81A6A419-F4B5-4BE6-BEF4-E6C2C28AC933}"/>
    <cellStyle name="Normal 9 4 2 6 5" xfId="4925" xr:uid="{E3CDD6F3-90A1-4BFE-AFE6-8C9720DF141B}"/>
    <cellStyle name="Normal 9 4 2 7" xfId="2410" xr:uid="{17616DE4-5881-4DB7-A533-4C7A1DE723E8}"/>
    <cellStyle name="Normal 9 4 2 7 2" xfId="4929" xr:uid="{89EA0F12-86C4-4DA4-BE66-8247A9AC492A}"/>
    <cellStyle name="Normal 9 4 2 8" xfId="4083" xr:uid="{C02CA5EC-B2AF-4387-9109-DD71D00754CB}"/>
    <cellStyle name="Normal 9 4 2 8 2" xfId="4930" xr:uid="{1828B608-5436-47BA-BA7F-12F8107D5EFF}"/>
    <cellStyle name="Normal 9 4 2 9" xfId="4084" xr:uid="{8E85E730-D36C-44C4-850E-BC9FE409341B}"/>
    <cellStyle name="Normal 9 4 2 9 2" xfId="4931" xr:uid="{464C1981-D6A5-4A30-B73D-AA010C349BD1}"/>
    <cellStyle name="Normal 9 4 3" xfId="175" xr:uid="{89549378-F80E-469C-B8F3-07A7E3434AB5}"/>
    <cellStyle name="Normal 9 4 3 2" xfId="176" xr:uid="{649843CA-8EDF-4C2C-B644-143F39618DA0}"/>
    <cellStyle name="Normal 9 4 3 2 2" xfId="863" xr:uid="{7362AB3F-061F-4C63-A581-DE24FED3C63B}"/>
    <cellStyle name="Normal 9 4 3 2 2 2" xfId="2411" xr:uid="{11709842-BDCC-499D-8963-61587155CDAE}"/>
    <cellStyle name="Normal 9 4 3 2 2 2 2" xfId="2412" xr:uid="{4E6F013B-B615-40DF-80BB-E3B410AD3082}"/>
    <cellStyle name="Normal 9 4 3 2 2 2 2 2" xfId="4500" xr:uid="{1BF8068C-AD5B-4673-A253-980B69E60B54}"/>
    <cellStyle name="Normal 9 4 3 2 2 2 2 2 2" xfId="5307" xr:uid="{4D66ADA4-51E6-4C44-A169-2B1B48F6C202}"/>
    <cellStyle name="Normal 9 4 3 2 2 2 2 2 3" xfId="4936" xr:uid="{3A3EA0E3-C001-4C3D-8D33-253CE25D6088}"/>
    <cellStyle name="Normal 9 4 3 2 2 2 3" xfId="4501" xr:uid="{2FC75C6C-0DB1-4E84-8986-4C1298ECC221}"/>
    <cellStyle name="Normal 9 4 3 2 2 2 3 2" xfId="5308" xr:uid="{2C62AF6E-F883-4F8E-8BD2-2015751CCF25}"/>
    <cellStyle name="Normal 9 4 3 2 2 2 3 3" xfId="4935" xr:uid="{D13ED17B-72A3-4B2B-BDA6-C462DBBBE118}"/>
    <cellStyle name="Normal 9 4 3 2 2 3" xfId="2413" xr:uid="{6C7137CC-FA80-4589-BBA7-257C577B6715}"/>
    <cellStyle name="Normal 9 4 3 2 2 3 2" xfId="4502" xr:uid="{7ABF3385-C3E5-4222-BEA7-2B9A2E0C841C}"/>
    <cellStyle name="Normal 9 4 3 2 2 3 2 2" xfId="5309" xr:uid="{3D4582BB-5CF7-47E0-9612-954883FA554F}"/>
    <cellStyle name="Normal 9 4 3 2 2 3 2 3" xfId="4937" xr:uid="{43DDE736-146A-47C7-BF91-BCE2246E0652}"/>
    <cellStyle name="Normal 9 4 3 2 2 4" xfId="4085" xr:uid="{EF666492-2292-47CB-B69E-3C9A5270DFF2}"/>
    <cellStyle name="Normal 9 4 3 2 2 4 2" xfId="4938" xr:uid="{DACD7D23-2399-4E4B-BEDC-681763FF1CDC}"/>
    <cellStyle name="Normal 9 4 3 2 2 5" xfId="4934" xr:uid="{9E8639DC-96C0-40F6-AD87-D315DB4BB7F2}"/>
    <cellStyle name="Normal 9 4 3 2 3" xfId="2414" xr:uid="{360C02A6-5B9C-4F1B-9008-799AF5D4FDD2}"/>
    <cellStyle name="Normal 9 4 3 2 3 2" xfId="2415" xr:uid="{B35AB43D-1517-4FFA-91A0-A77A95898BA4}"/>
    <cellStyle name="Normal 9 4 3 2 3 2 2" xfId="4503" xr:uid="{DA3241C8-728B-47A8-ABE3-8F7D75B15499}"/>
    <cellStyle name="Normal 9 4 3 2 3 2 2 2" xfId="5310" xr:uid="{9764AEAB-B3C5-4AA6-A11B-B4DCE2EB9AB2}"/>
    <cellStyle name="Normal 9 4 3 2 3 2 2 3" xfId="4940" xr:uid="{62AE2C64-6F2A-4FF9-98FD-10894BCF82EF}"/>
    <cellStyle name="Normal 9 4 3 2 3 3" xfId="4086" xr:uid="{1B54AF35-A0FF-42FB-811F-FCBE99873C22}"/>
    <cellStyle name="Normal 9 4 3 2 3 3 2" xfId="4941" xr:uid="{B7CF7804-A796-4ECC-918E-AC80467A580C}"/>
    <cellStyle name="Normal 9 4 3 2 3 4" xfId="4087" xr:uid="{750447B8-ADE8-4352-ACB3-0C3F3CA6798B}"/>
    <cellStyle name="Normal 9 4 3 2 3 4 2" xfId="4942" xr:uid="{F3AAC426-3995-429B-A837-31C19AE8BBBA}"/>
    <cellStyle name="Normal 9 4 3 2 3 5" xfId="4939" xr:uid="{E6FDCB0B-4AF9-407E-ACFA-0FFA90F7D46C}"/>
    <cellStyle name="Normal 9 4 3 2 4" xfId="2416" xr:uid="{B85A9483-A07E-43FE-AFE4-A6C6E3A704B9}"/>
    <cellStyle name="Normal 9 4 3 2 4 2" xfId="4504" xr:uid="{7A0A7776-04E3-48CD-9407-E67FEB218216}"/>
    <cellStyle name="Normal 9 4 3 2 4 2 2" xfId="5311" xr:uid="{D9E15CA6-33FB-4219-A74D-3AB9F05464B2}"/>
    <cellStyle name="Normal 9 4 3 2 4 2 3" xfId="4943" xr:uid="{FBAE4D54-F9BC-4413-96EA-7CEFF1610D8F}"/>
    <cellStyle name="Normal 9 4 3 2 5" xfId="4088" xr:uid="{8C4B2C39-2790-462E-A52C-87F94ADA304A}"/>
    <cellStyle name="Normal 9 4 3 2 5 2" xfId="4944" xr:uid="{F82D24F8-33F9-4167-9A78-549D442C1E33}"/>
    <cellStyle name="Normal 9 4 3 2 6" xfId="4089" xr:uid="{19C2035F-C1C9-4A2E-BCCE-57DED4733725}"/>
    <cellStyle name="Normal 9 4 3 2 6 2" xfId="4945" xr:uid="{0A5EE41C-BAA2-4221-8BC1-671C13637DE8}"/>
    <cellStyle name="Normal 9 4 3 2 7" xfId="4933" xr:uid="{14C9E8CD-14B5-4826-B7CB-44BF4A9C0B1B}"/>
    <cellStyle name="Normal 9 4 3 3" xfId="416" xr:uid="{C9455C83-B202-4A8A-956E-D896A43010F5}"/>
    <cellStyle name="Normal 9 4 3 3 2" xfId="2417" xr:uid="{47D9A99E-1121-4596-A1A5-1BC6BCEDD8F8}"/>
    <cellStyle name="Normal 9 4 3 3 2 2" xfId="2418" xr:uid="{6DC5BFDA-69BD-49FC-BA41-AC30912585DE}"/>
    <cellStyle name="Normal 9 4 3 3 2 2 2" xfId="4505" xr:uid="{4C1D004D-2ED3-4FFF-ACCF-40E4EE42E389}"/>
    <cellStyle name="Normal 9 4 3 3 2 2 2 2" xfId="5312" xr:uid="{E3037642-84C5-4E26-8DA9-E713D0A50FD7}"/>
    <cellStyle name="Normal 9 4 3 3 2 2 2 3" xfId="4948" xr:uid="{1D4A81B0-44E9-4466-8DC1-D89022A43BFA}"/>
    <cellStyle name="Normal 9 4 3 3 2 3" xfId="4090" xr:uid="{64E432DB-A5B7-4335-8B01-25A0CED753AE}"/>
    <cellStyle name="Normal 9 4 3 3 2 3 2" xfId="4949" xr:uid="{AB1496BF-70AF-4EFF-964E-9CDA2EE25053}"/>
    <cellStyle name="Normal 9 4 3 3 2 4" xfId="4091" xr:uid="{575E57E8-EAFB-4399-8AE2-3C11423C30B8}"/>
    <cellStyle name="Normal 9 4 3 3 2 4 2" xfId="4950" xr:uid="{0AC4E438-3B0D-4C55-9AAC-9B2BB245E6D5}"/>
    <cellStyle name="Normal 9 4 3 3 2 5" xfId="4947" xr:uid="{078D207B-F47C-4444-90F2-BA1239C6D303}"/>
    <cellStyle name="Normal 9 4 3 3 3" xfId="2419" xr:uid="{2E722959-DC31-4426-8059-2BEC23DFCB4F}"/>
    <cellStyle name="Normal 9 4 3 3 3 2" xfId="4506" xr:uid="{4887DD1B-860B-4B99-8E8E-C804DC34910A}"/>
    <cellStyle name="Normal 9 4 3 3 3 2 2" xfId="5313" xr:uid="{48B4E9FC-51ED-44C1-8562-E52FCD28AE0B}"/>
    <cellStyle name="Normal 9 4 3 3 3 2 3" xfId="4951" xr:uid="{30A1B736-C89B-4850-ABA5-60EE307BA327}"/>
    <cellStyle name="Normal 9 4 3 3 4" xfId="4092" xr:uid="{EA5CAF40-EF2E-471B-897C-65AC6329905C}"/>
    <cellStyle name="Normal 9 4 3 3 4 2" xfId="4952" xr:uid="{6FCC2B3F-A9A7-4B26-A32F-E959EE4D18FC}"/>
    <cellStyle name="Normal 9 4 3 3 5" xfId="4093" xr:uid="{7E26E6EE-375C-4056-8FA8-CFAE34926478}"/>
    <cellStyle name="Normal 9 4 3 3 5 2" xfId="4953" xr:uid="{4541FE7D-291B-4374-BCDA-B05AB6CA0412}"/>
    <cellStyle name="Normal 9 4 3 3 6" xfId="4946" xr:uid="{DDB181F2-CBBD-481F-8821-D277723BDF80}"/>
    <cellStyle name="Normal 9 4 3 4" xfId="2420" xr:uid="{7659312B-13A6-4703-BBC2-696C99068D66}"/>
    <cellStyle name="Normal 9 4 3 4 2" xfId="2421" xr:uid="{EF6A57EF-4439-4AA5-99DB-720F449255FB}"/>
    <cellStyle name="Normal 9 4 3 4 2 2" xfId="4507" xr:uid="{01683A4A-829A-4128-B5C9-53392590E9AF}"/>
    <cellStyle name="Normal 9 4 3 4 2 2 2" xfId="5314" xr:uid="{13B154D1-57CB-4165-911A-413205DB0DDE}"/>
    <cellStyle name="Normal 9 4 3 4 2 2 3" xfId="4955" xr:uid="{DA129E1D-454C-45E4-82CF-7EFFA6708A43}"/>
    <cellStyle name="Normal 9 4 3 4 3" xfId="4094" xr:uid="{4A59541F-CE6C-49AE-84C7-DB4026E91741}"/>
    <cellStyle name="Normal 9 4 3 4 3 2" xfId="4956" xr:uid="{18E4ABA9-D835-4785-BF7D-A39730EAD700}"/>
    <cellStyle name="Normal 9 4 3 4 4" xfId="4095" xr:uid="{FFF2A6C9-C4CF-4F96-8A35-C3AFC1FAD322}"/>
    <cellStyle name="Normal 9 4 3 4 4 2" xfId="4957" xr:uid="{BA383C5E-0DEB-423F-BB16-7045AE7CB35C}"/>
    <cellStyle name="Normal 9 4 3 4 5" xfId="4954" xr:uid="{F2BB17AD-A84D-414D-A2D1-430652FF8D22}"/>
    <cellStyle name="Normal 9 4 3 5" xfId="2422" xr:uid="{FC40DE22-1173-42BF-9B9A-C6A732D679F1}"/>
    <cellStyle name="Normal 9 4 3 5 2" xfId="4096" xr:uid="{5FD266F0-413C-4E82-9993-162D4AC60795}"/>
    <cellStyle name="Normal 9 4 3 5 2 2" xfId="4959" xr:uid="{37F0FDC0-C519-4333-B505-21657BCD5EA4}"/>
    <cellStyle name="Normal 9 4 3 5 3" xfId="4097" xr:uid="{6F9B3F00-9B1F-432E-832C-AA14A2B3CA25}"/>
    <cellStyle name="Normal 9 4 3 5 3 2" xfId="4960" xr:uid="{F68FB6DC-75D5-4FFD-8A2F-A7BE2C5B75F9}"/>
    <cellStyle name="Normal 9 4 3 5 4" xfId="4098" xr:uid="{4AAF49CF-0928-4F49-A971-21B90C76AFCE}"/>
    <cellStyle name="Normal 9 4 3 5 4 2" xfId="4961" xr:uid="{45E23E56-6AFD-45DE-A24E-FCC1EA6112FD}"/>
    <cellStyle name="Normal 9 4 3 5 5" xfId="4958" xr:uid="{26AC65E2-A101-45A4-BAB4-01CC29F810C6}"/>
    <cellStyle name="Normal 9 4 3 6" xfId="4099" xr:uid="{16B86F95-0CE3-40F3-9C04-31D63BFD47AD}"/>
    <cellStyle name="Normal 9 4 3 6 2" xfId="4962" xr:uid="{54977E86-3072-47CA-8D2D-C9A122954E45}"/>
    <cellStyle name="Normal 9 4 3 7" xfId="4100" xr:uid="{68DCC157-4A93-4C10-9C84-1C13B855997A}"/>
    <cellStyle name="Normal 9 4 3 7 2" xfId="4963" xr:uid="{A56F3164-EC22-41C7-9007-029733EFFC3D}"/>
    <cellStyle name="Normal 9 4 3 8" xfId="4101" xr:uid="{7257D2FA-3169-4276-B7C2-4B392C76E91A}"/>
    <cellStyle name="Normal 9 4 3 8 2" xfId="4964" xr:uid="{4CAEF308-226F-4B18-92D8-C28665C102F3}"/>
    <cellStyle name="Normal 9 4 3 9" xfId="4932" xr:uid="{08EDA920-CCCF-4AAB-83C0-115CE5EA144F}"/>
    <cellStyle name="Normal 9 4 4" xfId="177" xr:uid="{FE90178F-0038-443D-A062-0A3E5460C0C0}"/>
    <cellStyle name="Normal 9 4 4 2" xfId="864" xr:uid="{577EA4F8-5386-4786-8B73-2CF2E3122ED7}"/>
    <cellStyle name="Normal 9 4 4 2 2" xfId="865" xr:uid="{33693B57-F4DA-4154-A85A-909F375B1590}"/>
    <cellStyle name="Normal 9 4 4 2 2 2" xfId="2423" xr:uid="{4DC1F420-6B9D-46CC-9B09-D8A80325DD0D}"/>
    <cellStyle name="Normal 9 4 4 2 2 2 2" xfId="2424" xr:uid="{2D31BFA6-1440-4A61-9041-E9D1ECB8ADF8}"/>
    <cellStyle name="Normal 9 4 4 2 2 2 2 2" xfId="4969" xr:uid="{3C6B4477-B29B-41F3-8082-F5BE726964D1}"/>
    <cellStyle name="Normal 9 4 4 2 2 2 3" xfId="4968" xr:uid="{79B33FB2-B1EF-47F2-B5B5-6C587204501E}"/>
    <cellStyle name="Normal 9 4 4 2 2 3" xfId="2425" xr:uid="{0264C43D-BFD4-4C4A-A64F-06FF8D1451C3}"/>
    <cellStyle name="Normal 9 4 4 2 2 3 2" xfId="4970" xr:uid="{72751132-6DAD-4E95-88BB-7A8E87D3F1B1}"/>
    <cellStyle name="Normal 9 4 4 2 2 4" xfId="4102" xr:uid="{F3B800C0-2AF0-4539-9620-001A073278FF}"/>
    <cellStyle name="Normal 9 4 4 2 2 4 2" xfId="4971" xr:uid="{A0E8DE75-3BA0-42F5-B855-AE20AE6BB8F9}"/>
    <cellStyle name="Normal 9 4 4 2 2 5" xfId="4967" xr:uid="{23652609-F0FE-4885-B989-5B0BD926BBE0}"/>
    <cellStyle name="Normal 9 4 4 2 3" xfId="2426" xr:uid="{FAF03C6B-950A-4107-AA91-E908428396F4}"/>
    <cellStyle name="Normal 9 4 4 2 3 2" xfId="2427" xr:uid="{127FFD94-1DE1-4CAB-854F-F5722AF869A4}"/>
    <cellStyle name="Normal 9 4 4 2 3 2 2" xfId="4973" xr:uid="{5A6227A4-DE18-495A-8419-38C322986D40}"/>
    <cellStyle name="Normal 9 4 4 2 3 3" xfId="4972" xr:uid="{F0D55AB0-7C2D-4A07-BDF2-8D1A3021A6F5}"/>
    <cellStyle name="Normal 9 4 4 2 4" xfId="2428" xr:uid="{2B4B5179-635A-418B-BC1B-340B07D27C1A}"/>
    <cellStyle name="Normal 9 4 4 2 4 2" xfId="4974" xr:uid="{85A7F2C8-ECA1-4F86-B5A7-5B915B8B4A3C}"/>
    <cellStyle name="Normal 9 4 4 2 5" xfId="4103" xr:uid="{E7281805-A5DB-4C77-B75B-29E5F5E4A296}"/>
    <cellStyle name="Normal 9 4 4 2 5 2" xfId="4975" xr:uid="{4609129A-014A-431A-BF77-4EFBB31F2612}"/>
    <cellStyle name="Normal 9 4 4 2 6" xfId="4966" xr:uid="{24C36B86-A024-410E-B910-611F4DC9997A}"/>
    <cellStyle name="Normal 9 4 4 3" xfId="866" xr:uid="{60DAA82E-6F59-4E2B-9A77-24D01B879B82}"/>
    <cellStyle name="Normal 9 4 4 3 2" xfId="2429" xr:uid="{FF218691-EE2F-4DB3-8135-211C9BCD1F46}"/>
    <cellStyle name="Normal 9 4 4 3 2 2" xfId="2430" xr:uid="{2FA7DC18-C926-4582-91A9-B59FF372F8F4}"/>
    <cellStyle name="Normal 9 4 4 3 2 2 2" xfId="4978" xr:uid="{D7FA41B4-B72A-405B-905F-2446377BE5A4}"/>
    <cellStyle name="Normal 9 4 4 3 2 3" xfId="4977" xr:uid="{56B36D29-60E9-40B8-A646-2AEBC6E2F0A3}"/>
    <cellStyle name="Normal 9 4 4 3 3" xfId="2431" xr:uid="{C00E3E61-7655-42B9-A464-5671FCC14820}"/>
    <cellStyle name="Normal 9 4 4 3 3 2" xfId="4979" xr:uid="{74CC2CBC-CA0B-4B26-BA87-4311A73064C1}"/>
    <cellStyle name="Normal 9 4 4 3 4" xfId="4104" xr:uid="{DEBDB4B1-0DC2-41B5-BB10-1B5A8B8614D0}"/>
    <cellStyle name="Normal 9 4 4 3 4 2" xfId="4980" xr:uid="{DA9A1E4D-0E5B-42AE-8A30-93CFDDC9C00D}"/>
    <cellStyle name="Normal 9 4 4 3 5" xfId="4976" xr:uid="{57DBFB1B-9848-4A1C-A023-87AD5EB84CE8}"/>
    <cellStyle name="Normal 9 4 4 4" xfId="2432" xr:uid="{C6B25354-72E3-4AE6-851D-148BE2A70E30}"/>
    <cellStyle name="Normal 9 4 4 4 2" xfId="2433" xr:uid="{4B8A8690-01A6-475B-A4B5-FC5F227791D6}"/>
    <cellStyle name="Normal 9 4 4 4 2 2" xfId="4982" xr:uid="{39B649D6-DBCB-42AD-B18C-84F657A08242}"/>
    <cellStyle name="Normal 9 4 4 4 3" xfId="4105" xr:uid="{20F32006-50B8-407B-8714-7FB01CA4332B}"/>
    <cellStyle name="Normal 9 4 4 4 3 2" xfId="4983" xr:uid="{CD70940B-015E-407C-AC89-9639140BE6E4}"/>
    <cellStyle name="Normal 9 4 4 4 4" xfId="4106" xr:uid="{04CEFC26-1771-4578-92BF-68A9911F7E1B}"/>
    <cellStyle name="Normal 9 4 4 4 4 2" xfId="4984" xr:uid="{AB10882B-FA3C-4BBA-9685-BE0E2CAC8FB3}"/>
    <cellStyle name="Normal 9 4 4 4 5" xfId="4981" xr:uid="{4002B3EB-F12B-4CAC-85E9-E91A7DD6F9D4}"/>
    <cellStyle name="Normal 9 4 4 5" xfId="2434" xr:uid="{2F6C64D0-013D-48E0-AF02-A3371D036F87}"/>
    <cellStyle name="Normal 9 4 4 5 2" xfId="4985" xr:uid="{B33CB0AE-1F3D-4507-BD7B-6F943538AFE0}"/>
    <cellStyle name="Normal 9 4 4 6" xfId="4107" xr:uid="{03131794-3F0A-4F7B-B32A-1332F977A52C}"/>
    <cellStyle name="Normal 9 4 4 6 2" xfId="4986" xr:uid="{2F653A68-2C1F-49B8-9037-A7CFB5DF83F3}"/>
    <cellStyle name="Normal 9 4 4 7" xfId="4108" xr:uid="{517AD5A3-7FAD-446C-9009-612A73A0FB0B}"/>
    <cellStyle name="Normal 9 4 4 7 2" xfId="4987" xr:uid="{E23B2E8D-E1CF-46E7-B013-B874FE88EB5C}"/>
    <cellStyle name="Normal 9 4 4 8" xfId="4965" xr:uid="{E7DECADD-FD66-401B-BBE9-FEA8C74C47EA}"/>
    <cellStyle name="Normal 9 4 5" xfId="417" xr:uid="{8552E5B3-2B88-4FCF-B16D-B3F24AB5D995}"/>
    <cellStyle name="Normal 9 4 5 2" xfId="867" xr:uid="{7432A05F-E17F-4EB3-BA48-3305673EEF93}"/>
    <cellStyle name="Normal 9 4 5 2 2" xfId="2435" xr:uid="{141E0296-6010-46C9-A35E-2120D155BF28}"/>
    <cellStyle name="Normal 9 4 5 2 2 2" xfId="2436" xr:uid="{4D6A6D8C-3CC7-4CFD-B229-245F04B2B361}"/>
    <cellStyle name="Normal 9 4 5 2 2 2 2" xfId="4991" xr:uid="{A140248B-4DBD-43F3-8329-B2050A471496}"/>
    <cellStyle name="Normal 9 4 5 2 2 3" xfId="4990" xr:uid="{88DB8F0D-CF75-4970-AF8B-A8191F4CCE6D}"/>
    <cellStyle name="Normal 9 4 5 2 3" xfId="2437" xr:uid="{F7BE5243-9E1F-4F37-BC78-0F79265D2563}"/>
    <cellStyle name="Normal 9 4 5 2 3 2" xfId="4992" xr:uid="{C1790931-1CFC-4958-A375-9744FDB5D1AF}"/>
    <cellStyle name="Normal 9 4 5 2 4" xfId="4109" xr:uid="{7BB0B11A-422F-42A1-96E0-026405134B07}"/>
    <cellStyle name="Normal 9 4 5 2 4 2" xfId="4993" xr:uid="{34A5E72E-8FC9-42AF-8C34-42B2D7BCF56F}"/>
    <cellStyle name="Normal 9 4 5 2 5" xfId="4989" xr:uid="{94DD1550-E153-4436-A5AD-10EA4508BA00}"/>
    <cellStyle name="Normal 9 4 5 3" xfId="2438" xr:uid="{0DDB3C40-F3FC-4ADC-BECE-4832CBBD93CE}"/>
    <cellStyle name="Normal 9 4 5 3 2" xfId="2439" xr:uid="{650E4F91-9B47-4742-9201-FB0459A2133D}"/>
    <cellStyle name="Normal 9 4 5 3 2 2" xfId="4995" xr:uid="{0970194A-815B-4081-BF24-0C28B5587EE0}"/>
    <cellStyle name="Normal 9 4 5 3 3" xfId="4110" xr:uid="{CA2259D3-5F94-4704-8AC9-9AA4C30D1630}"/>
    <cellStyle name="Normal 9 4 5 3 3 2" xfId="4996" xr:uid="{A0D2E5F8-8A8A-4D84-B19C-E015A83E180D}"/>
    <cellStyle name="Normal 9 4 5 3 4" xfId="4111" xr:uid="{3D8EBB29-836D-4C3E-997C-2FCFBF30C4D0}"/>
    <cellStyle name="Normal 9 4 5 3 4 2" xfId="4997" xr:uid="{BDE1C41C-5C98-4912-B579-C715BE56FE3D}"/>
    <cellStyle name="Normal 9 4 5 3 5" xfId="4994" xr:uid="{337B0E75-DCFB-4D96-A54F-7493C31460D8}"/>
    <cellStyle name="Normal 9 4 5 4" xfId="2440" xr:uid="{3D45A710-F65B-4D0B-9A02-4C49A98B659C}"/>
    <cellStyle name="Normal 9 4 5 4 2" xfId="4998" xr:uid="{B3A85C3F-05B3-4766-A923-610F6DCC5243}"/>
    <cellStyle name="Normal 9 4 5 5" xfId="4112" xr:uid="{0D467AE7-DBD7-4163-B941-758EF4BF6D63}"/>
    <cellStyle name="Normal 9 4 5 5 2" xfId="4999" xr:uid="{27A4C6AC-5B5D-4186-A781-84EA4CB83C5E}"/>
    <cellStyle name="Normal 9 4 5 6" xfId="4113" xr:uid="{9A3991C2-7B7A-4C5C-ABA9-446B74BD1923}"/>
    <cellStyle name="Normal 9 4 5 6 2" xfId="5000" xr:uid="{3843EEEF-6A4E-415A-8A65-B0AAA3E7BB84}"/>
    <cellStyle name="Normal 9 4 5 7" xfId="4988" xr:uid="{85E6388F-BAAA-46C2-B684-4ED9E60815CD}"/>
    <cellStyle name="Normal 9 4 6" xfId="418" xr:uid="{43A78CBA-FF1E-457E-9941-F1B3AECD00B4}"/>
    <cellStyle name="Normal 9 4 6 2" xfId="2441" xr:uid="{224CE8B2-90EF-48AA-BEF4-F9E95409663A}"/>
    <cellStyle name="Normal 9 4 6 2 2" xfId="2442" xr:uid="{9A2D5DF2-BA91-41C7-BE0C-03BEF7DFAD5D}"/>
    <cellStyle name="Normal 9 4 6 2 2 2" xfId="5003" xr:uid="{BCCB1944-6EEA-4E4B-9D74-3834CD0DB721}"/>
    <cellStyle name="Normal 9 4 6 2 3" xfId="4114" xr:uid="{02945E22-ECDB-4D06-A2CF-6254BD2BFCB9}"/>
    <cellStyle name="Normal 9 4 6 2 3 2" xfId="5004" xr:uid="{1B7275C9-8625-4A38-AC5D-75BCEAAD76B2}"/>
    <cellStyle name="Normal 9 4 6 2 4" xfId="4115" xr:uid="{A216047B-C406-4148-8D96-560BC8466B37}"/>
    <cellStyle name="Normal 9 4 6 2 4 2" xfId="5005" xr:uid="{FD7AF5D4-A2D9-4CA3-849B-D455A8DADFAD}"/>
    <cellStyle name="Normal 9 4 6 2 5" xfId="5002" xr:uid="{C149148D-85EA-4F01-B2E6-14AE10C73B69}"/>
    <cellStyle name="Normal 9 4 6 3" xfId="2443" xr:uid="{C2A83889-77BD-4A12-A081-B43D31DB82F1}"/>
    <cellStyle name="Normal 9 4 6 3 2" xfId="5006" xr:uid="{07F243E9-B109-469A-AE6B-2D2184A08CED}"/>
    <cellStyle name="Normal 9 4 6 4" xfId="4116" xr:uid="{486ABFFE-45BD-448F-A401-C1BFAA68A074}"/>
    <cellStyle name="Normal 9 4 6 4 2" xfId="5007" xr:uid="{CE522986-0908-4412-A6A7-C193DC91081D}"/>
    <cellStyle name="Normal 9 4 6 5" xfId="4117" xr:uid="{D2367753-8034-4BC5-9158-904A85421E56}"/>
    <cellStyle name="Normal 9 4 6 5 2" xfId="5008" xr:uid="{60969CC2-6B66-47F6-A6D1-985799D5DD53}"/>
    <cellStyle name="Normal 9 4 6 6" xfId="5001" xr:uid="{6CAD5CCE-2F02-4531-B0D4-4BA59C335B50}"/>
    <cellStyle name="Normal 9 4 7" xfId="2444" xr:uid="{E2A4EB72-B156-44D4-85C4-4E1599F7CE3D}"/>
    <cellStyle name="Normal 9 4 7 2" xfId="2445" xr:uid="{22C8F85C-198C-4C5C-AD1A-04C1D3E43A0F}"/>
    <cellStyle name="Normal 9 4 7 2 2" xfId="5010" xr:uid="{49F7B216-DEF1-4BD8-B153-61B0A63CA4D2}"/>
    <cellStyle name="Normal 9 4 7 3" xfId="4118" xr:uid="{D48BA2AA-283D-4965-B8B0-E6C5F3832215}"/>
    <cellStyle name="Normal 9 4 7 3 2" xfId="5011" xr:uid="{5F5B4B25-0A5C-4CEF-B7EB-EBCF7DC27AFD}"/>
    <cellStyle name="Normal 9 4 7 4" xfId="4119" xr:uid="{4EC35ED1-CFAD-4447-A05C-CE24B6DBACAD}"/>
    <cellStyle name="Normal 9 4 7 4 2" xfId="5012" xr:uid="{F5DFAEFE-5814-479D-8979-1718CFFE5189}"/>
    <cellStyle name="Normal 9 4 7 5" xfId="5009" xr:uid="{92FFD857-EC25-43D8-B7E2-C99412519935}"/>
    <cellStyle name="Normal 9 4 8" xfId="2446" xr:uid="{E46CFA9D-7943-488C-80D0-F9E3631C996B}"/>
    <cellStyle name="Normal 9 4 8 2" xfId="4120" xr:uid="{C6E61C63-C861-4187-910F-ABA1055B4189}"/>
    <cellStyle name="Normal 9 4 8 2 2" xfId="5014" xr:uid="{8EBCBBFF-2001-49D7-A2CC-9A47FBB3BF27}"/>
    <cellStyle name="Normal 9 4 8 3" xfId="4121" xr:uid="{D650D676-D549-4001-8A95-6CC163901525}"/>
    <cellStyle name="Normal 9 4 8 3 2" xfId="5015" xr:uid="{9C475681-2685-489C-AF6B-27472E804735}"/>
    <cellStyle name="Normal 9 4 8 4" xfId="4122" xr:uid="{BC52E6DA-835B-4041-9B10-9444A2E6ACA5}"/>
    <cellStyle name="Normal 9 4 8 4 2" xfId="5016" xr:uid="{F9C7BE03-0FEE-4429-8DDE-E920A00D995E}"/>
    <cellStyle name="Normal 9 4 8 5" xfId="5013" xr:uid="{E06E186B-EA1A-47B6-8E53-35638851BCBD}"/>
    <cellStyle name="Normal 9 4 9" xfId="4123" xr:uid="{4C00747C-F5B8-4F71-9056-56F34718C885}"/>
    <cellStyle name="Normal 9 4 9 2" xfId="5017" xr:uid="{F35FF439-298B-4F62-B0A2-7E10607F27AD}"/>
    <cellStyle name="Normal 9 5" xfId="178" xr:uid="{B646E75C-73C2-4267-B2C5-8987B9081C9C}"/>
    <cellStyle name="Normal 9 5 10" xfId="4124" xr:uid="{537989E0-E10C-4EF3-818D-7CD75FB08B87}"/>
    <cellStyle name="Normal 9 5 10 2" xfId="5019" xr:uid="{C021498E-740E-4D69-81A9-3A267E4FA6D5}"/>
    <cellStyle name="Normal 9 5 11" xfId="4125" xr:uid="{416F1E2E-0F18-4D6C-B956-070B4D9825D8}"/>
    <cellStyle name="Normal 9 5 11 2" xfId="5020" xr:uid="{2827791F-309F-4282-B57A-9946524F35A5}"/>
    <cellStyle name="Normal 9 5 12" xfId="5018" xr:uid="{34B1744B-934B-4741-A080-5FE4A119C028}"/>
    <cellStyle name="Normal 9 5 2" xfId="179" xr:uid="{F878C908-EAE9-4612-8091-90690C8A8B0E}"/>
    <cellStyle name="Normal 9 5 2 10" xfId="5021" xr:uid="{68032534-BFF5-4BF4-A908-039DC2339665}"/>
    <cellStyle name="Normal 9 5 2 2" xfId="419" xr:uid="{75417174-A2FD-4891-AC9C-00EDDD609144}"/>
    <cellStyle name="Normal 9 5 2 2 2" xfId="868" xr:uid="{703EA2A8-D3B3-435A-8DBE-B020E85FC297}"/>
    <cellStyle name="Normal 9 5 2 2 2 2" xfId="869" xr:uid="{57031295-9548-4FDD-8DEB-B0345AB11677}"/>
    <cellStyle name="Normal 9 5 2 2 2 2 2" xfId="2447" xr:uid="{3B5E4420-688A-4C12-A4F9-A9BB4D64396C}"/>
    <cellStyle name="Normal 9 5 2 2 2 2 2 2" xfId="5025" xr:uid="{EC0F1591-3033-4040-AE78-6379EF090DBD}"/>
    <cellStyle name="Normal 9 5 2 2 2 2 3" xfId="4126" xr:uid="{42312932-C292-431C-9B45-CBF90BCAB964}"/>
    <cellStyle name="Normal 9 5 2 2 2 2 3 2" xfId="5026" xr:uid="{96D2C260-2059-4FC6-B42F-057A60B6A29A}"/>
    <cellStyle name="Normal 9 5 2 2 2 2 4" xfId="4127" xr:uid="{85B2A0DE-F9B4-4CB3-A7D1-6CB4B166F592}"/>
    <cellStyle name="Normal 9 5 2 2 2 2 4 2" xfId="5027" xr:uid="{975BF2A3-CF64-4C6E-94AC-4411DB159252}"/>
    <cellStyle name="Normal 9 5 2 2 2 2 5" xfId="5024" xr:uid="{44D9CDD5-90C5-46AF-A225-24D0B5E64036}"/>
    <cellStyle name="Normal 9 5 2 2 2 3" xfId="2448" xr:uid="{8F6B3B42-4755-458D-97BF-A5AF016DFCA3}"/>
    <cellStyle name="Normal 9 5 2 2 2 3 2" xfId="4128" xr:uid="{38B07E6F-324E-4651-A90B-19BFD196DEAF}"/>
    <cellStyle name="Normal 9 5 2 2 2 3 2 2" xfId="5029" xr:uid="{88457B2C-35D5-4593-BE7E-E0A6017EC0DC}"/>
    <cellStyle name="Normal 9 5 2 2 2 3 3" xfId="4129" xr:uid="{4DC80885-D05C-4BF2-BD8F-2574AE7E80F4}"/>
    <cellStyle name="Normal 9 5 2 2 2 3 3 2" xfId="5030" xr:uid="{E14EE8FC-56A3-46F0-AEF5-E6A0612284CC}"/>
    <cellStyle name="Normal 9 5 2 2 2 3 4" xfId="4130" xr:uid="{9ECEF10C-11CC-439F-875A-C5B58FB3303C}"/>
    <cellStyle name="Normal 9 5 2 2 2 3 4 2" xfId="5031" xr:uid="{FEC9ACD1-777B-443D-99C8-2BE7B9587E2F}"/>
    <cellStyle name="Normal 9 5 2 2 2 3 5" xfId="5028" xr:uid="{0D44A420-6CC4-4736-95A0-F232E1AC3B27}"/>
    <cellStyle name="Normal 9 5 2 2 2 4" xfId="4131" xr:uid="{E1828642-122E-4649-A68C-041F5AC84677}"/>
    <cellStyle name="Normal 9 5 2 2 2 4 2" xfId="5032" xr:uid="{817FD8AA-A75D-474D-8FBD-4CB157B4E830}"/>
    <cellStyle name="Normal 9 5 2 2 2 5" xfId="4132" xr:uid="{60CBBD18-6821-43B3-97F8-6A653B7F8D9B}"/>
    <cellStyle name="Normal 9 5 2 2 2 5 2" xfId="5033" xr:uid="{9206E62A-46F3-491C-B53F-9EBC892D9154}"/>
    <cellStyle name="Normal 9 5 2 2 2 6" xfId="4133" xr:uid="{D82B58F8-9272-4A52-B839-33F951D97B84}"/>
    <cellStyle name="Normal 9 5 2 2 2 6 2" xfId="5034" xr:uid="{43600638-00C4-4B32-8758-48CB57A39B4A}"/>
    <cellStyle name="Normal 9 5 2 2 2 7" xfId="5023" xr:uid="{BE65E496-A218-4E5A-9EA3-383ECDCF387C}"/>
    <cellStyle name="Normal 9 5 2 2 3" xfId="870" xr:uid="{711E65E2-92FB-47B2-9F46-E4EBC8DD7209}"/>
    <cellStyle name="Normal 9 5 2 2 3 2" xfId="2449" xr:uid="{638DD43F-D499-47A2-A974-AB7FECEC342C}"/>
    <cellStyle name="Normal 9 5 2 2 3 2 2" xfId="4134" xr:uid="{F9C3CCBE-6820-4363-95EE-B5CB0140F137}"/>
    <cellStyle name="Normal 9 5 2 2 3 2 2 2" xfId="5037" xr:uid="{CA0222A1-7F3D-4095-80F3-5447957300C0}"/>
    <cellStyle name="Normal 9 5 2 2 3 2 3" xfId="4135" xr:uid="{34E9FC63-21F9-471A-8DF2-7FDA0E44EC84}"/>
    <cellStyle name="Normal 9 5 2 2 3 2 3 2" xfId="5038" xr:uid="{AEC588EC-84D3-488F-A1C6-6EDD4FEDAE88}"/>
    <cellStyle name="Normal 9 5 2 2 3 2 4" xfId="4136" xr:uid="{509FF755-8A4E-487A-8B6D-EBB36A453B44}"/>
    <cellStyle name="Normal 9 5 2 2 3 2 4 2" xfId="5039" xr:uid="{54D75A37-79EF-45F4-AF30-4C89E5C700F8}"/>
    <cellStyle name="Normal 9 5 2 2 3 2 5" xfId="5036" xr:uid="{5DF74310-BD40-4A34-BA7D-47D0ABB0D4F2}"/>
    <cellStyle name="Normal 9 5 2 2 3 3" xfId="4137" xr:uid="{D0F977F7-C86B-4F17-8988-06B79E26D1BC}"/>
    <cellStyle name="Normal 9 5 2 2 3 3 2" xfId="5040" xr:uid="{D8B33AA6-22C9-46AC-B2E2-19D491C470BE}"/>
    <cellStyle name="Normal 9 5 2 2 3 4" xfId="4138" xr:uid="{2191B7D8-76A0-4023-BBCD-F80E04243DE2}"/>
    <cellStyle name="Normal 9 5 2 2 3 4 2" xfId="5041" xr:uid="{B5EFC6BC-5361-4259-AF2C-FD82284608D8}"/>
    <cellStyle name="Normal 9 5 2 2 3 5" xfId="4139" xr:uid="{19956AE5-7863-4FDE-B984-390730AD8AF5}"/>
    <cellStyle name="Normal 9 5 2 2 3 5 2" xfId="5042" xr:uid="{2F3B2962-98B7-4135-BE83-E2BB5AD54582}"/>
    <cellStyle name="Normal 9 5 2 2 3 6" xfId="5035" xr:uid="{CFA1EC70-0448-4D40-80E6-C6BEE059AABF}"/>
    <cellStyle name="Normal 9 5 2 2 4" xfId="2450" xr:uid="{48E44C3E-32DC-4803-B3E4-BD6504739892}"/>
    <cellStyle name="Normal 9 5 2 2 4 2" xfId="4140" xr:uid="{3462A891-4168-4BB4-AE49-9C5370077A0E}"/>
    <cellStyle name="Normal 9 5 2 2 4 2 2" xfId="5044" xr:uid="{DD6B34D2-CECA-4F7F-9E33-70A65E4549BD}"/>
    <cellStyle name="Normal 9 5 2 2 4 3" xfId="4141" xr:uid="{8108A23F-610B-47C9-95B2-840570A4A92C}"/>
    <cellStyle name="Normal 9 5 2 2 4 3 2" xfId="5045" xr:uid="{215B2FAD-A4C4-4535-9853-B200CDFDEF3E}"/>
    <cellStyle name="Normal 9 5 2 2 4 4" xfId="4142" xr:uid="{FCAE4735-0488-4394-89F1-4671603EBC51}"/>
    <cellStyle name="Normal 9 5 2 2 4 4 2" xfId="5046" xr:uid="{4C9F0D61-B9EC-4503-A4CA-23994835CA35}"/>
    <cellStyle name="Normal 9 5 2 2 4 5" xfId="5043" xr:uid="{2C6D2F01-D5AB-4A93-A338-79FA70375C2A}"/>
    <cellStyle name="Normal 9 5 2 2 5" xfId="4143" xr:uid="{3A5B33C9-775E-4519-97D1-B20AAE95EBEC}"/>
    <cellStyle name="Normal 9 5 2 2 5 2" xfId="4144" xr:uid="{0680B98B-326F-498F-95CD-D297F1CDFA15}"/>
    <cellStyle name="Normal 9 5 2 2 5 2 2" xfId="5048" xr:uid="{765B3414-828E-4364-ADDB-DCEE3919D7A6}"/>
    <cellStyle name="Normal 9 5 2 2 5 3" xfId="4145" xr:uid="{8D914B4A-3E60-407A-8E46-D331DA8DFE85}"/>
    <cellStyle name="Normal 9 5 2 2 5 3 2" xfId="5049" xr:uid="{69B65BD2-04E5-49FE-97D1-FB2FFAC6F834}"/>
    <cellStyle name="Normal 9 5 2 2 5 4" xfId="4146" xr:uid="{06DC7401-BCA8-4144-98EB-E3AD1EDB0B41}"/>
    <cellStyle name="Normal 9 5 2 2 5 4 2" xfId="5050" xr:uid="{E2A4C691-83AA-4620-B6A2-5511B20AAB1C}"/>
    <cellStyle name="Normal 9 5 2 2 5 5" xfId="5047" xr:uid="{9D3F056C-87C5-411D-8556-79A24D78E761}"/>
    <cellStyle name="Normal 9 5 2 2 6" xfId="4147" xr:uid="{D3A0D3A6-37A0-42DE-AE88-9E57B9310C07}"/>
    <cellStyle name="Normal 9 5 2 2 6 2" xfId="5051" xr:uid="{1D55C117-8420-41D6-997D-1E457721EE98}"/>
    <cellStyle name="Normal 9 5 2 2 7" xfId="4148" xr:uid="{DA173E09-C4A1-4576-A513-94133376411C}"/>
    <cellStyle name="Normal 9 5 2 2 7 2" xfId="5052" xr:uid="{09574214-0DC6-4B28-9DAC-6C78E58F748D}"/>
    <cellStyle name="Normal 9 5 2 2 8" xfId="4149" xr:uid="{1ED477DB-198C-4408-A8B0-38C80857B86F}"/>
    <cellStyle name="Normal 9 5 2 2 8 2" xfId="5053" xr:uid="{797FC64E-F7F6-4437-B3A0-D5540A9317D7}"/>
    <cellStyle name="Normal 9 5 2 2 9" xfId="5022" xr:uid="{202306B0-8B98-4E17-AC34-06784511FB5B}"/>
    <cellStyle name="Normal 9 5 2 3" xfId="871" xr:uid="{29BD813B-D50C-4768-957E-4FDFC2EF60D9}"/>
    <cellStyle name="Normal 9 5 2 3 2" xfId="872" xr:uid="{F4015F3A-01A5-41F3-938A-365124A1DFAF}"/>
    <cellStyle name="Normal 9 5 2 3 2 2" xfId="873" xr:uid="{9E5EB8CC-55A4-4B61-8F85-4064BF99EC1D}"/>
    <cellStyle name="Normal 9 5 2 3 2 2 2" xfId="5056" xr:uid="{36427406-E848-4C70-A512-826FB67C7C01}"/>
    <cellStyle name="Normal 9 5 2 3 2 3" xfId="4150" xr:uid="{B331E547-3C0F-4EFC-9537-37D7AC96C4D8}"/>
    <cellStyle name="Normal 9 5 2 3 2 3 2" xfId="5057" xr:uid="{F22AA970-2363-446D-B558-AEBB0FB3E059}"/>
    <cellStyle name="Normal 9 5 2 3 2 4" xfId="4151" xr:uid="{D0358D8B-3533-4D12-9973-28C45328A090}"/>
    <cellStyle name="Normal 9 5 2 3 2 4 2" xfId="5058" xr:uid="{C08FCDE2-C815-4678-A2B5-361ADD1F4955}"/>
    <cellStyle name="Normal 9 5 2 3 2 5" xfId="5055" xr:uid="{6FB05F5C-FEE1-4639-BB21-6DA3117BA531}"/>
    <cellStyle name="Normal 9 5 2 3 3" xfId="874" xr:uid="{A8AA8A15-C933-4871-9E33-120C3DB2409E}"/>
    <cellStyle name="Normal 9 5 2 3 3 2" xfId="4152" xr:uid="{7DEBBE8D-9737-4379-AEFC-AB62A731C1E5}"/>
    <cellStyle name="Normal 9 5 2 3 3 2 2" xfId="5060" xr:uid="{ED7C2E7D-9021-4D6F-B882-98687163321C}"/>
    <cellStyle name="Normal 9 5 2 3 3 3" xfId="4153" xr:uid="{6BDADA7D-ADC1-4B2E-8BBE-C611B403EB46}"/>
    <cellStyle name="Normal 9 5 2 3 3 3 2" xfId="5061" xr:uid="{0B50428A-F04A-4CEA-B070-71E3F7C49309}"/>
    <cellStyle name="Normal 9 5 2 3 3 4" xfId="4154" xr:uid="{4B51A3BE-D909-4EC1-98A1-A645053E7F8A}"/>
    <cellStyle name="Normal 9 5 2 3 3 4 2" xfId="5062" xr:uid="{C791505E-BD2E-4EA8-BCEC-E5094BECA5B5}"/>
    <cellStyle name="Normal 9 5 2 3 3 5" xfId="5059" xr:uid="{DCF48B90-7568-4D12-BEB5-96CDB8837C60}"/>
    <cellStyle name="Normal 9 5 2 3 4" xfId="4155" xr:uid="{D6FF1DF1-1AB3-432F-8EB2-48BCC5A11AF1}"/>
    <cellStyle name="Normal 9 5 2 3 4 2" xfId="5063" xr:uid="{7AD644AE-06ED-4A12-BBBC-F0A5FF15BE01}"/>
    <cellStyle name="Normal 9 5 2 3 5" xfId="4156" xr:uid="{04FA2238-213E-41EB-B495-C2141D2D0660}"/>
    <cellStyle name="Normal 9 5 2 3 5 2" xfId="5064" xr:uid="{97EF188A-40DB-444B-B14F-6A06EF0CE5C6}"/>
    <cellStyle name="Normal 9 5 2 3 6" xfId="4157" xr:uid="{27C77269-869B-43AA-B6F7-C39BD4F49EE0}"/>
    <cellStyle name="Normal 9 5 2 3 6 2" xfId="5065" xr:uid="{E4DECB63-DAE5-40CB-A7BB-4D7803B0B91E}"/>
    <cellStyle name="Normal 9 5 2 3 7" xfId="5054" xr:uid="{DA56484A-AB56-4D95-8619-6CDD3A725DAB}"/>
    <cellStyle name="Normal 9 5 2 4" xfId="875" xr:uid="{C66300FE-FEC0-4AA2-9DB8-FAD9BDF4C628}"/>
    <cellStyle name="Normal 9 5 2 4 2" xfId="876" xr:uid="{8D932D5E-9B0A-4217-8038-CBBE43A32543}"/>
    <cellStyle name="Normal 9 5 2 4 2 2" xfId="4158" xr:uid="{84F28B8B-5ECA-4EF2-AC72-46694F79E3A1}"/>
    <cellStyle name="Normal 9 5 2 4 2 2 2" xfId="5068" xr:uid="{3EC5BF8E-55F9-46D4-A5EC-F88000FB6385}"/>
    <cellStyle name="Normal 9 5 2 4 2 3" xfId="4159" xr:uid="{66BF130E-9AF6-4CF2-B8E4-E3D23D88E34E}"/>
    <cellStyle name="Normal 9 5 2 4 2 3 2" xfId="5069" xr:uid="{7C054E27-A81C-4A5F-B56E-851E630E017E}"/>
    <cellStyle name="Normal 9 5 2 4 2 4" xfId="4160" xr:uid="{9477F0FB-E799-486D-998C-92844A0DC0BB}"/>
    <cellStyle name="Normal 9 5 2 4 2 4 2" xfId="5070" xr:uid="{47432B81-BBA6-4B01-911B-E34505B6AA73}"/>
    <cellStyle name="Normal 9 5 2 4 2 5" xfId="5067" xr:uid="{C8DD5935-36DD-4DF7-B516-62B16AE60DDC}"/>
    <cellStyle name="Normal 9 5 2 4 3" xfId="4161" xr:uid="{26EB2FC1-94E8-456C-B10F-DA3BF7BF665D}"/>
    <cellStyle name="Normal 9 5 2 4 3 2" xfId="5071" xr:uid="{27001AC3-3155-41C5-A451-1D7801FEF8B5}"/>
    <cellStyle name="Normal 9 5 2 4 4" xfId="4162" xr:uid="{357D555D-4DC8-4A9A-A808-0245DA14435B}"/>
    <cellStyle name="Normal 9 5 2 4 4 2" xfId="5072" xr:uid="{92254F16-379B-485A-A895-6E9DB1076C77}"/>
    <cellStyle name="Normal 9 5 2 4 5" xfId="4163" xr:uid="{F6BB6307-AD96-4152-9EA6-29DBCEE42EBE}"/>
    <cellStyle name="Normal 9 5 2 4 5 2" xfId="5073" xr:uid="{5F3CEE48-2072-46AA-9FA3-3BF3305CA499}"/>
    <cellStyle name="Normal 9 5 2 4 6" xfId="5066" xr:uid="{786E3E69-CA26-4421-AFBB-81CB340D06DF}"/>
    <cellStyle name="Normal 9 5 2 5" xfId="877" xr:uid="{DBE78BE0-BE78-4452-8DD7-A76F9A7084A5}"/>
    <cellStyle name="Normal 9 5 2 5 2" xfId="4164" xr:uid="{CA88BD03-3FD9-4B71-BC95-4A95D458F771}"/>
    <cellStyle name="Normal 9 5 2 5 2 2" xfId="5075" xr:uid="{9A61E603-AF4B-4543-9A9C-F269FD0CF9A4}"/>
    <cellStyle name="Normal 9 5 2 5 3" xfId="4165" xr:uid="{4FA7A657-D6FF-4A2C-A0EF-C557CA8ED02E}"/>
    <cellStyle name="Normal 9 5 2 5 3 2" xfId="5076" xr:uid="{0284A3BC-286C-49E2-80AB-B968BDA7B571}"/>
    <cellStyle name="Normal 9 5 2 5 4" xfId="4166" xr:uid="{504C5E59-4C7A-43C2-AFB2-5DAD8D835A95}"/>
    <cellStyle name="Normal 9 5 2 5 4 2" xfId="5077" xr:uid="{BD5B4E64-FDF4-4A1A-B219-B6CFBE4C378E}"/>
    <cellStyle name="Normal 9 5 2 5 5" xfId="5074" xr:uid="{2953D62F-0BA3-41DA-A376-76714E084D1B}"/>
    <cellStyle name="Normal 9 5 2 6" xfId="4167" xr:uid="{C6E1EF90-7432-48BA-8C94-7C41B3E728A4}"/>
    <cellStyle name="Normal 9 5 2 6 2" xfId="4168" xr:uid="{B593388B-C8EB-465F-834D-7B18861460F3}"/>
    <cellStyle name="Normal 9 5 2 6 2 2" xfId="5079" xr:uid="{AEAC0327-834B-45B3-B723-8B9B99A3F366}"/>
    <cellStyle name="Normal 9 5 2 6 3" xfId="4169" xr:uid="{806968E8-9650-49E7-A141-12BEADB024AC}"/>
    <cellStyle name="Normal 9 5 2 6 3 2" xfId="5080" xr:uid="{B0C22070-214F-451B-B7C9-95AF50CEF4D2}"/>
    <cellStyle name="Normal 9 5 2 6 4" xfId="4170" xr:uid="{F7023D11-0D95-460A-9F0F-B6B43CFE14C5}"/>
    <cellStyle name="Normal 9 5 2 6 4 2" xfId="5081" xr:uid="{CB08886F-2D83-4BF1-8255-3FBA3F88398E}"/>
    <cellStyle name="Normal 9 5 2 6 5" xfId="5078" xr:uid="{A525A954-A862-42C2-8B9E-AD8435F58E12}"/>
    <cellStyle name="Normal 9 5 2 7" xfId="4171" xr:uid="{8094824C-1E37-4307-9A7F-2A228375C0D0}"/>
    <cellStyle name="Normal 9 5 2 7 2" xfId="5082" xr:uid="{C0223183-88F3-4FF6-839B-98A9F7F145D1}"/>
    <cellStyle name="Normal 9 5 2 8" xfId="4172" xr:uid="{A18737CF-DA94-4CF4-82F7-BF2AADA59087}"/>
    <cellStyle name="Normal 9 5 2 8 2" xfId="5083" xr:uid="{A20D124F-DFCA-4C30-92B1-6CEEEFE7A6C6}"/>
    <cellStyle name="Normal 9 5 2 9" xfId="4173" xr:uid="{C1868EF8-7F5C-4894-8F89-0033B42C41DA}"/>
    <cellStyle name="Normal 9 5 2 9 2" xfId="5084" xr:uid="{F1D5F245-D622-4D20-8A6D-D1811773C425}"/>
    <cellStyle name="Normal 9 5 3" xfId="420" xr:uid="{F922132C-4686-4D89-8765-743C10ABD51D}"/>
    <cellStyle name="Normal 9 5 3 2" xfId="878" xr:uid="{262B32B7-9C15-4E7D-97E5-ACD776468CD2}"/>
    <cellStyle name="Normal 9 5 3 2 2" xfId="879" xr:uid="{AC030743-A5D5-40C6-B291-0369D79D7D6E}"/>
    <cellStyle name="Normal 9 5 3 2 2 2" xfId="2451" xr:uid="{4859370A-BCAD-4783-A37F-641FA59E0979}"/>
    <cellStyle name="Normal 9 5 3 2 2 2 2" xfId="2452" xr:uid="{2959AEFB-F4B6-4707-A529-AF7930021595}"/>
    <cellStyle name="Normal 9 5 3 2 2 2 2 2" xfId="5089" xr:uid="{8AF92E72-D0DA-4723-87BE-A1CF9F01E070}"/>
    <cellStyle name="Normal 9 5 3 2 2 2 3" xfId="5088" xr:uid="{A6303B5C-0EB4-477C-A329-16AC43B47F18}"/>
    <cellStyle name="Normal 9 5 3 2 2 3" xfId="2453" xr:uid="{B2E9FBDE-9635-46C7-8CD8-3AE1ED50A7E1}"/>
    <cellStyle name="Normal 9 5 3 2 2 3 2" xfId="5090" xr:uid="{40E3ABDA-9BF8-4F34-ADD2-B56C423A952D}"/>
    <cellStyle name="Normal 9 5 3 2 2 4" xfId="4174" xr:uid="{2123CEE3-B527-475A-9ED4-AD3EEA2C429A}"/>
    <cellStyle name="Normal 9 5 3 2 2 4 2" xfId="5091" xr:uid="{2BD00A23-D428-4006-B753-8C33171E0FBB}"/>
    <cellStyle name="Normal 9 5 3 2 2 5" xfId="5087" xr:uid="{4DA59FDF-B6D9-4244-9AE2-838BDA0A6D47}"/>
    <cellStyle name="Normal 9 5 3 2 3" xfId="2454" xr:uid="{9C131AF7-B3F0-49D4-A415-3B615225293C}"/>
    <cellStyle name="Normal 9 5 3 2 3 2" xfId="2455" xr:uid="{E9837AD8-166B-4BE0-87D5-04A71A7B4973}"/>
    <cellStyle name="Normal 9 5 3 2 3 2 2" xfId="5093" xr:uid="{E967C5F3-A7CB-4912-A6F4-8B3E8F248C9F}"/>
    <cellStyle name="Normal 9 5 3 2 3 3" xfId="4175" xr:uid="{64CACD09-0A44-4E97-BF17-AFD2AB475CE3}"/>
    <cellStyle name="Normal 9 5 3 2 3 3 2" xfId="5094" xr:uid="{75246F21-C530-4BD3-9D6B-D54EF98D2315}"/>
    <cellStyle name="Normal 9 5 3 2 3 4" xfId="4176" xr:uid="{111078CE-FB04-4569-8962-63CC05CB68E4}"/>
    <cellStyle name="Normal 9 5 3 2 3 4 2" xfId="5095" xr:uid="{A760CD92-2E58-421C-AF85-08A9313765C0}"/>
    <cellStyle name="Normal 9 5 3 2 3 5" xfId="5092" xr:uid="{EAB45CF5-CD4C-44F1-B6E5-1038C846440F}"/>
    <cellStyle name="Normal 9 5 3 2 4" xfId="2456" xr:uid="{1635E2C0-4287-46FA-9888-CC5E845E175D}"/>
    <cellStyle name="Normal 9 5 3 2 4 2" xfId="5096" xr:uid="{95C09D20-3561-46AD-A0A5-BE38037A1DDD}"/>
    <cellStyle name="Normal 9 5 3 2 5" xfId="4177" xr:uid="{24856F73-C6A5-461C-B14D-B9FFD7977C7B}"/>
    <cellStyle name="Normal 9 5 3 2 5 2" xfId="5097" xr:uid="{C138085C-8440-4174-9736-D05CFD63446C}"/>
    <cellStyle name="Normal 9 5 3 2 6" xfId="4178" xr:uid="{EFBC382D-D035-4417-884D-95284A3506BC}"/>
    <cellStyle name="Normal 9 5 3 2 6 2" xfId="5098" xr:uid="{3D539487-669B-4AD7-ACBA-F2D2DBFF240D}"/>
    <cellStyle name="Normal 9 5 3 2 7" xfId="5086" xr:uid="{D582861B-1BFE-415C-9466-8A64DC710A98}"/>
    <cellStyle name="Normal 9 5 3 3" xfId="880" xr:uid="{3987C782-EAC8-4239-AED3-52CA4CD46C26}"/>
    <cellStyle name="Normal 9 5 3 3 2" xfId="2457" xr:uid="{CF68DE9F-94CB-4002-A942-233B82213E04}"/>
    <cellStyle name="Normal 9 5 3 3 2 2" xfId="2458" xr:uid="{90362387-4016-40DE-8763-3C9422CFEBE4}"/>
    <cellStyle name="Normal 9 5 3 3 2 2 2" xfId="5101" xr:uid="{C8FAC211-16E4-4571-93EA-DE4A8B53141D}"/>
    <cellStyle name="Normal 9 5 3 3 2 3" xfId="4179" xr:uid="{37A35539-CBE2-42B1-AF7B-4F35416B2857}"/>
    <cellStyle name="Normal 9 5 3 3 2 3 2" xfId="5102" xr:uid="{5A280CDC-4058-49D1-B463-4EC94B654285}"/>
    <cellStyle name="Normal 9 5 3 3 2 4" xfId="4180" xr:uid="{A8AA31EA-4B4C-4F27-9F61-4ABF870C4856}"/>
    <cellStyle name="Normal 9 5 3 3 2 4 2" xfId="5103" xr:uid="{63A3CED1-79C6-458A-8F9D-F22EC07D8974}"/>
    <cellStyle name="Normal 9 5 3 3 2 5" xfId="5100" xr:uid="{A57C9C1B-EB32-4D1D-886D-7EC9250F124E}"/>
    <cellStyle name="Normal 9 5 3 3 3" xfId="2459" xr:uid="{544586DB-9DBB-42C5-AC2C-8B3F19B3294F}"/>
    <cellStyle name="Normal 9 5 3 3 3 2" xfId="5104" xr:uid="{306EF43E-D732-4F89-9374-579451D5F6E1}"/>
    <cellStyle name="Normal 9 5 3 3 4" xfId="4181" xr:uid="{E83B0E5E-3CAC-4511-9996-6ED74F874810}"/>
    <cellStyle name="Normal 9 5 3 3 4 2" xfId="5105" xr:uid="{36BA3873-425C-415A-8226-21ED2C914141}"/>
    <cellStyle name="Normal 9 5 3 3 5" xfId="4182" xr:uid="{D1EA50EA-2A6C-4FEB-AC26-63F1C58CF023}"/>
    <cellStyle name="Normal 9 5 3 3 5 2" xfId="5106" xr:uid="{CEF387CC-4F32-45C0-BCBF-D03F1EED78FE}"/>
    <cellStyle name="Normal 9 5 3 3 6" xfId="5099" xr:uid="{0A77893C-DE1B-4FDF-B06C-49F4C4AF40C4}"/>
    <cellStyle name="Normal 9 5 3 4" xfId="2460" xr:uid="{2288A771-35ED-460A-B182-6C2B1921D9C9}"/>
    <cellStyle name="Normal 9 5 3 4 2" xfId="2461" xr:uid="{FE71E7B9-10A5-44C1-9FAF-BCCB46A42E04}"/>
    <cellStyle name="Normal 9 5 3 4 2 2" xfId="5108" xr:uid="{641DB7A6-5FA7-43CD-8E39-C5D723081665}"/>
    <cellStyle name="Normal 9 5 3 4 3" xfId="4183" xr:uid="{25348F29-FE28-4C42-A872-D644D6713F38}"/>
    <cellStyle name="Normal 9 5 3 4 3 2" xfId="5109" xr:uid="{ED39DCE6-C79F-4393-ADCD-7B537C586606}"/>
    <cellStyle name="Normal 9 5 3 4 4" xfId="4184" xr:uid="{C29EC187-DA92-4FAC-930E-660E3F8A30C0}"/>
    <cellStyle name="Normal 9 5 3 4 4 2" xfId="5110" xr:uid="{AB50442D-6560-4D42-91C4-8C09B48B87D6}"/>
    <cellStyle name="Normal 9 5 3 4 5" xfId="5107" xr:uid="{DC2C9CC8-DEC4-4353-86FA-D4DF1AB42E0C}"/>
    <cellStyle name="Normal 9 5 3 5" xfId="2462" xr:uid="{7F121C1A-167C-4A8A-8083-2B02FF1BDA56}"/>
    <cellStyle name="Normal 9 5 3 5 2" xfId="4185" xr:uid="{86753CA5-7CAA-467A-AB5B-F41CD8FB5BE0}"/>
    <cellStyle name="Normal 9 5 3 5 2 2" xfId="5112" xr:uid="{47976457-D58E-4C33-B31F-8E3D2E921703}"/>
    <cellStyle name="Normal 9 5 3 5 3" xfId="4186" xr:uid="{16AD6AA0-7C48-479A-90AD-08497B119A43}"/>
    <cellStyle name="Normal 9 5 3 5 3 2" xfId="5113" xr:uid="{8142AEF9-8EA8-4251-9A2D-5D04BE4BD75B}"/>
    <cellStyle name="Normal 9 5 3 5 4" xfId="4187" xr:uid="{BADA44B5-C19F-49F0-955D-D883E6082ECE}"/>
    <cellStyle name="Normal 9 5 3 5 4 2" xfId="5114" xr:uid="{BCF823F8-1530-47C8-BC36-E32BB833820C}"/>
    <cellStyle name="Normal 9 5 3 5 5" xfId="5111" xr:uid="{B1E08C39-96E2-4973-8729-F90DB8793D11}"/>
    <cellStyle name="Normal 9 5 3 6" xfId="4188" xr:uid="{86301EDA-1042-47D3-9FF3-842AB31FBD9B}"/>
    <cellStyle name="Normal 9 5 3 6 2" xfId="5115" xr:uid="{DDBB4F19-07E7-4AC0-ADE1-606FD1A58144}"/>
    <cellStyle name="Normal 9 5 3 7" xfId="4189" xr:uid="{0C95F8F5-D4D0-4F02-A25C-933F9E87D730}"/>
    <cellStyle name="Normal 9 5 3 7 2" xfId="5116" xr:uid="{80BEBB4B-7547-49B1-AEAA-C380766591A4}"/>
    <cellStyle name="Normal 9 5 3 8" xfId="4190" xr:uid="{E9B43EB9-744D-455C-81C3-E0424DD8A9EB}"/>
    <cellStyle name="Normal 9 5 3 8 2" xfId="5117" xr:uid="{3E25BCCE-2C3C-429F-8D36-35F4A7AEB73F}"/>
    <cellStyle name="Normal 9 5 3 9" xfId="5085" xr:uid="{3A740B2D-DA30-44A1-95A0-3AB20AE75BA1}"/>
    <cellStyle name="Normal 9 5 4" xfId="421" xr:uid="{279E9E08-D281-4571-868D-79BF21B7D234}"/>
    <cellStyle name="Normal 9 5 4 2" xfId="881" xr:uid="{8829F740-69D8-4C4E-AE3D-A358C5D9BCA9}"/>
    <cellStyle name="Normal 9 5 4 2 2" xfId="882" xr:uid="{6E0D6068-D8F4-4425-BE4D-A63587E93C09}"/>
    <cellStyle name="Normal 9 5 4 2 2 2" xfId="2463" xr:uid="{0D3C6408-BEFF-41D4-80C5-B1938136E8EE}"/>
    <cellStyle name="Normal 9 5 4 2 2 2 2" xfId="5121" xr:uid="{151DC230-CDE0-4155-9481-FA84B0541B84}"/>
    <cellStyle name="Normal 9 5 4 2 2 3" xfId="4191" xr:uid="{C00E0E0B-1157-4875-BD1F-5CCF92A29A5C}"/>
    <cellStyle name="Normal 9 5 4 2 2 3 2" xfId="5122" xr:uid="{55EA6058-085F-4310-943C-C13CA1B9C558}"/>
    <cellStyle name="Normal 9 5 4 2 2 4" xfId="4192" xr:uid="{143EB9D9-308E-4801-A407-8880F9D01EE5}"/>
    <cellStyle name="Normal 9 5 4 2 2 4 2" xfId="5123" xr:uid="{4656CF82-B53A-46C0-B214-91F0768C6B15}"/>
    <cellStyle name="Normal 9 5 4 2 2 5" xfId="5120" xr:uid="{3D950475-DF67-40DB-8DE2-41967B6DD47F}"/>
    <cellStyle name="Normal 9 5 4 2 3" xfId="2464" xr:uid="{EBCF3338-859F-41A6-B8F8-33AFC250D389}"/>
    <cellStyle name="Normal 9 5 4 2 3 2" xfId="5124" xr:uid="{AE44AA5F-A6EF-464E-9B00-DB91BABCE6AA}"/>
    <cellStyle name="Normal 9 5 4 2 4" xfId="4193" xr:uid="{DBFF475D-4C10-47DC-B51E-4BA77BC38F49}"/>
    <cellStyle name="Normal 9 5 4 2 4 2" xfId="5125" xr:uid="{3D721CCF-9562-45BF-B411-13F113604CCA}"/>
    <cellStyle name="Normal 9 5 4 2 5" xfId="4194" xr:uid="{4819670C-4435-4691-9DD2-EFA068EF045D}"/>
    <cellStyle name="Normal 9 5 4 2 5 2" xfId="5126" xr:uid="{3E39EE53-6E31-445C-B0A9-DA5F3D54FC61}"/>
    <cellStyle name="Normal 9 5 4 2 6" xfId="5119" xr:uid="{AB998758-E19D-4740-8540-62D920C5F9A6}"/>
    <cellStyle name="Normal 9 5 4 3" xfId="883" xr:uid="{BA34748A-4ADB-4871-AC77-86046A8E7B56}"/>
    <cellStyle name="Normal 9 5 4 3 2" xfId="2465" xr:uid="{7BD2C59B-C069-45D6-B78C-78147BECC8D0}"/>
    <cellStyle name="Normal 9 5 4 3 2 2" xfId="5128" xr:uid="{7C89E4B8-C6B8-49D4-96A6-B7EE89A2D222}"/>
    <cellStyle name="Normal 9 5 4 3 3" xfId="4195" xr:uid="{1A2AF312-CF36-4E20-BD9D-3E37C3BB8D1B}"/>
    <cellStyle name="Normal 9 5 4 3 3 2" xfId="5129" xr:uid="{76B2D9CC-99EA-4C84-BF52-960765647AC8}"/>
    <cellStyle name="Normal 9 5 4 3 4" xfId="4196" xr:uid="{3B02A5CA-9299-4655-A260-EBCC07E94EB6}"/>
    <cellStyle name="Normal 9 5 4 3 4 2" xfId="5130" xr:uid="{49A2C247-22A4-4C3B-A4C0-39F6F65408E6}"/>
    <cellStyle name="Normal 9 5 4 3 5" xfId="5127" xr:uid="{8DB98916-281E-4AB3-83F2-A450A4D815C5}"/>
    <cellStyle name="Normal 9 5 4 4" xfId="2466" xr:uid="{54E159B1-CCA3-4648-BEF7-B4CD5E58266B}"/>
    <cellStyle name="Normal 9 5 4 4 2" xfId="4197" xr:uid="{E6B6E08D-40C9-44B9-96C0-83C54CC1AFD8}"/>
    <cellStyle name="Normal 9 5 4 4 2 2" xfId="5132" xr:uid="{9044F299-F94B-476B-87FE-FC8506FFADC8}"/>
    <cellStyle name="Normal 9 5 4 4 3" xfId="4198" xr:uid="{C4784108-E57B-4953-A7D6-499ABF8C7F25}"/>
    <cellStyle name="Normal 9 5 4 4 3 2" xfId="5133" xr:uid="{8B3EDCBD-92DF-4C10-9BEC-1B13DDDE0391}"/>
    <cellStyle name="Normal 9 5 4 4 4" xfId="4199" xr:uid="{5CC3A2F4-6ED1-48BF-A5BD-B27B90D5DB56}"/>
    <cellStyle name="Normal 9 5 4 4 4 2" xfId="5134" xr:uid="{41F21179-588D-47A1-8AE2-A9B7FDB89703}"/>
    <cellStyle name="Normal 9 5 4 4 5" xfId="5131" xr:uid="{8F7C3202-E7DB-4CD5-8DAA-2B68B7F4C0DF}"/>
    <cellStyle name="Normal 9 5 4 5" xfId="4200" xr:uid="{0780006F-03D0-4ADF-81F9-E9A7082E682A}"/>
    <cellStyle name="Normal 9 5 4 5 2" xfId="5135" xr:uid="{406E49EA-76B6-465F-A075-C4B9AD2F028E}"/>
    <cellStyle name="Normal 9 5 4 6" xfId="4201" xr:uid="{EEBA0085-A4AC-4052-AFA6-4B75D7B54C8B}"/>
    <cellStyle name="Normal 9 5 4 6 2" xfId="5136" xr:uid="{9B36844D-D5F7-4D35-B580-9AEE32E1F8CB}"/>
    <cellStyle name="Normal 9 5 4 7" xfId="4202" xr:uid="{247F8BB2-7696-46CE-AD0E-4D44B81121B7}"/>
    <cellStyle name="Normal 9 5 4 7 2" xfId="5137" xr:uid="{F50336C8-4910-4ACD-B4A5-EF2DD3EF00C7}"/>
    <cellStyle name="Normal 9 5 4 8" xfId="5118" xr:uid="{0EF158EE-C960-4E38-99CE-890D5517C5E1}"/>
    <cellStyle name="Normal 9 5 5" xfId="422" xr:uid="{4F3A47C3-A6C9-4AF0-A9BA-15EA93D7810D}"/>
    <cellStyle name="Normal 9 5 5 2" xfId="884" xr:uid="{7F3C6491-1298-42CC-ACD2-CA2538C8E487}"/>
    <cellStyle name="Normal 9 5 5 2 2" xfId="2467" xr:uid="{94ED1670-1E50-4101-9553-74B5DECEFD9C}"/>
    <cellStyle name="Normal 9 5 5 2 2 2" xfId="5140" xr:uid="{0DD41C58-6F34-4969-9C4C-B2B4ECC7ECFD}"/>
    <cellStyle name="Normal 9 5 5 2 3" xfId="4203" xr:uid="{CAED50BF-4726-4F82-BD65-EB3167CFA366}"/>
    <cellStyle name="Normal 9 5 5 2 3 2" xfId="5141" xr:uid="{037B00E5-7537-4197-A223-F7D6CAD21F91}"/>
    <cellStyle name="Normal 9 5 5 2 4" xfId="4204" xr:uid="{6D5DB7BA-C092-4E11-B0AD-1317659F9FDF}"/>
    <cellStyle name="Normal 9 5 5 2 4 2" xfId="5142" xr:uid="{96911A61-4377-4860-B964-9E4D9D1FE7C2}"/>
    <cellStyle name="Normal 9 5 5 2 5" xfId="5139" xr:uid="{C08D95DB-9D8E-481E-AD51-E3BEA89B104C}"/>
    <cellStyle name="Normal 9 5 5 3" xfId="2468" xr:uid="{5FD12B4D-8115-45A4-BB36-5ED2EEAAB14D}"/>
    <cellStyle name="Normal 9 5 5 3 2" xfId="4205" xr:uid="{7C30793A-572F-41A3-A7C1-6822E67371EC}"/>
    <cellStyle name="Normal 9 5 5 3 2 2" xfId="5144" xr:uid="{B0DA4ACE-E7D7-408F-8BEE-E7E957F2DB25}"/>
    <cellStyle name="Normal 9 5 5 3 3" xfId="4206" xr:uid="{C1587760-05F9-4B58-AFDB-2962052CE018}"/>
    <cellStyle name="Normal 9 5 5 3 3 2" xfId="5145" xr:uid="{38C3BE11-9C57-4FBD-B17D-204415B44007}"/>
    <cellStyle name="Normal 9 5 5 3 4" xfId="4207" xr:uid="{477E1823-80E2-4BF5-8F47-FDF7E001B37D}"/>
    <cellStyle name="Normal 9 5 5 3 4 2" xfId="5146" xr:uid="{ED0D6259-7B06-4406-B382-94B7FF3CEB7A}"/>
    <cellStyle name="Normal 9 5 5 3 5" xfId="5143" xr:uid="{98A6536C-8D3C-4569-9AFB-3FDC1251A5D1}"/>
    <cellStyle name="Normal 9 5 5 4" xfId="4208" xr:uid="{5D39B189-52AB-4B44-AA76-A2809A83475F}"/>
    <cellStyle name="Normal 9 5 5 4 2" xfId="5147" xr:uid="{438B8FA7-B8CB-4F5D-B1D0-6CC463A49B98}"/>
    <cellStyle name="Normal 9 5 5 5" xfId="4209" xr:uid="{91BF8147-EA4D-4871-9773-8AF0B2AA83C7}"/>
    <cellStyle name="Normal 9 5 5 5 2" xfId="5148" xr:uid="{22EDE37B-DE81-4AEA-BAFD-EF3468887291}"/>
    <cellStyle name="Normal 9 5 5 6" xfId="4210" xr:uid="{38611266-B43B-4A4E-A505-30A63921B8BD}"/>
    <cellStyle name="Normal 9 5 5 6 2" xfId="5149" xr:uid="{A96F8B0B-290F-4C21-AD03-7A6D2BA5B9DE}"/>
    <cellStyle name="Normal 9 5 5 7" xfId="5138" xr:uid="{5958788D-E627-40EB-B54D-2C1B217A52FE}"/>
    <cellStyle name="Normal 9 5 6" xfId="885" xr:uid="{83A47374-8099-4D68-91BD-C1EFFF5336A4}"/>
    <cellStyle name="Normal 9 5 6 2" xfId="2469" xr:uid="{769CD10C-C468-42B6-A490-929D6B0A762B}"/>
    <cellStyle name="Normal 9 5 6 2 2" xfId="4211" xr:uid="{968EA8A8-7432-48CC-A6D6-6B371390367B}"/>
    <cellStyle name="Normal 9 5 6 2 2 2" xfId="5152" xr:uid="{0A7E9099-E9BB-431F-B0CC-DE983565FA7A}"/>
    <cellStyle name="Normal 9 5 6 2 3" xfId="4212" xr:uid="{1F0E957E-5905-4166-81CE-450E33A88012}"/>
    <cellStyle name="Normal 9 5 6 2 3 2" xfId="5153" xr:uid="{923F64EE-B6EE-4524-9627-9AA416E8F5E8}"/>
    <cellStyle name="Normal 9 5 6 2 4" xfId="4213" xr:uid="{4335170B-E92A-4D5D-882D-2037B76845A0}"/>
    <cellStyle name="Normal 9 5 6 2 4 2" xfId="5154" xr:uid="{C20D5903-8467-43C6-AA49-5860B804361F}"/>
    <cellStyle name="Normal 9 5 6 2 5" xfId="5151" xr:uid="{E3E6AC9A-F3FC-4E39-AEFF-B4C5CDAEAF40}"/>
    <cellStyle name="Normal 9 5 6 3" xfId="4214" xr:uid="{081E851D-AC1D-4819-96E6-779251FBF540}"/>
    <cellStyle name="Normal 9 5 6 3 2" xfId="5155" xr:uid="{69248B8E-9DDF-4B9C-9768-9B168F53788D}"/>
    <cellStyle name="Normal 9 5 6 4" xfId="4215" xr:uid="{F8E711B5-0F66-4E75-9F85-F3259D730577}"/>
    <cellStyle name="Normal 9 5 6 4 2" xfId="5156" xr:uid="{A6528499-9154-4781-8C25-D335B18A9BF8}"/>
    <cellStyle name="Normal 9 5 6 5" xfId="4216" xr:uid="{79D5FB12-8852-4B54-98E2-9F3071C88C32}"/>
    <cellStyle name="Normal 9 5 6 5 2" xfId="5157" xr:uid="{A48301C7-619C-4069-BAFF-D986D3571419}"/>
    <cellStyle name="Normal 9 5 6 6" xfId="5150" xr:uid="{E82A02CA-DFB2-4FA7-8F69-440614AD4F76}"/>
    <cellStyle name="Normal 9 5 7" xfId="2470" xr:uid="{F6ADD8B4-E208-4D53-8BD9-8296B67489DF}"/>
    <cellStyle name="Normal 9 5 7 2" xfId="4217" xr:uid="{1066724D-247C-40AC-B78D-88209AC0035D}"/>
    <cellStyle name="Normal 9 5 7 2 2" xfId="5159" xr:uid="{05DBCD2C-5D01-4EAC-A4C3-B4F7BC7E8E65}"/>
    <cellStyle name="Normal 9 5 7 3" xfId="4218" xr:uid="{8FA4CDF4-A955-44FF-9601-890900C6CF74}"/>
    <cellStyle name="Normal 9 5 7 3 2" xfId="5160" xr:uid="{0ACE622B-14EA-4059-9B38-D07DBB79C5D4}"/>
    <cellStyle name="Normal 9 5 7 4" xfId="4219" xr:uid="{2E2E1ECB-EB1C-4EAC-8347-F6AD4CFC0548}"/>
    <cellStyle name="Normal 9 5 7 4 2" xfId="5161" xr:uid="{3D0703D9-BD6C-4C27-A28B-F8909AD5B56E}"/>
    <cellStyle name="Normal 9 5 7 5" xfId="5158" xr:uid="{9E6F50FD-6121-4C38-B368-801D6004F539}"/>
    <cellStyle name="Normal 9 5 8" xfId="4220" xr:uid="{2BC2C389-64CB-4118-8A42-CF4528E13F36}"/>
    <cellStyle name="Normal 9 5 8 2" xfId="4221" xr:uid="{B97FBE21-3F6C-4E60-89C6-E5E913363824}"/>
    <cellStyle name="Normal 9 5 8 2 2" xfId="5163" xr:uid="{F9C52635-5998-4907-9D89-02E0B2134A5E}"/>
    <cellStyle name="Normal 9 5 8 3" xfId="4222" xr:uid="{3FD4C1EE-C6EF-453D-AB3B-23C8A3BAF6DA}"/>
    <cellStyle name="Normal 9 5 8 3 2" xfId="5164" xr:uid="{6FC0F82F-3DA4-4F66-B6DD-B6648E004D1F}"/>
    <cellStyle name="Normal 9 5 8 4" xfId="4223" xr:uid="{D050F0AC-A424-4F03-8365-4B25BBCE30B2}"/>
    <cellStyle name="Normal 9 5 8 4 2" xfId="5165" xr:uid="{864FCD42-2FB1-49A3-A8F0-EDE2E4F75DDD}"/>
    <cellStyle name="Normal 9 5 8 5" xfId="5162" xr:uid="{BC58B90C-5CC5-4ABB-B02C-4AD9CA8CD76E}"/>
    <cellStyle name="Normal 9 5 9" xfId="4224" xr:uid="{70CB9FDF-A08B-4D37-A2A1-31F5AFFB9B73}"/>
    <cellStyle name="Normal 9 5 9 2" xfId="5166" xr:uid="{BB250016-7B82-4EB6-A610-7B4FB3233F21}"/>
    <cellStyle name="Normal 9 6" xfId="180" xr:uid="{A686561B-94C4-438B-97E1-837E4A65B2EB}"/>
    <cellStyle name="Normal 9 6 10" xfId="5167" xr:uid="{82D78B68-6319-4E3F-86D6-2859D8ACB438}"/>
    <cellStyle name="Normal 9 6 2" xfId="181" xr:uid="{8ED30C4D-2D9D-4917-9291-D3401C763953}"/>
    <cellStyle name="Normal 9 6 2 2" xfId="423" xr:uid="{BCD2137C-649A-4FBA-84D4-10F28D47DB25}"/>
    <cellStyle name="Normal 9 6 2 2 2" xfId="886" xr:uid="{9623D8EF-8527-4336-9577-94E1F3E4E934}"/>
    <cellStyle name="Normal 9 6 2 2 2 2" xfId="2471" xr:uid="{A9FF611C-5ED2-42BE-8A6A-44C289106958}"/>
    <cellStyle name="Normal 9 6 2 2 2 2 2" xfId="5171" xr:uid="{B7CDF0D1-DEC5-413D-AFB8-6A208FF86BD3}"/>
    <cellStyle name="Normal 9 6 2 2 2 3" xfId="4225" xr:uid="{9433BA56-453D-4D9D-BF5D-0C8198C7FF27}"/>
    <cellStyle name="Normal 9 6 2 2 2 3 2" xfId="5172" xr:uid="{ECDAE501-035E-4F1D-B241-4E6FE87C26B8}"/>
    <cellStyle name="Normal 9 6 2 2 2 4" xfId="4226" xr:uid="{2C69CA45-3E10-4616-9C9F-5093075331D7}"/>
    <cellStyle name="Normal 9 6 2 2 2 4 2" xfId="5173" xr:uid="{9EE3357F-2BDF-4E8D-8DEA-491060390416}"/>
    <cellStyle name="Normal 9 6 2 2 2 5" xfId="5170" xr:uid="{D533F60C-5450-475E-9E17-430A9BD6AD05}"/>
    <cellStyle name="Normal 9 6 2 2 3" xfId="2472" xr:uid="{E162C9F5-BBFB-49C9-8899-C01ED36B9615}"/>
    <cellStyle name="Normal 9 6 2 2 3 2" xfId="4227" xr:uid="{D2037404-7BFF-45CB-8327-7D44BB43E32A}"/>
    <cellStyle name="Normal 9 6 2 2 3 2 2" xfId="5175" xr:uid="{C6B908F9-0A50-4AC3-B979-AEB5EDFE2D25}"/>
    <cellStyle name="Normal 9 6 2 2 3 3" xfId="4228" xr:uid="{A5CD6102-C396-48B3-AB44-F981498392F8}"/>
    <cellStyle name="Normal 9 6 2 2 3 3 2" xfId="5176" xr:uid="{73D29EFB-12A8-4BB1-B9B2-A401183B11EC}"/>
    <cellStyle name="Normal 9 6 2 2 3 4" xfId="4229" xr:uid="{99D882CC-9F01-4922-896E-350EBFE9F03D}"/>
    <cellStyle name="Normal 9 6 2 2 3 4 2" xfId="5177" xr:uid="{57F7553B-72D3-4174-B3D1-3259B973C367}"/>
    <cellStyle name="Normal 9 6 2 2 3 5" xfId="5174" xr:uid="{EF1B8C71-1415-49A4-963A-930C6806D121}"/>
    <cellStyle name="Normal 9 6 2 2 4" xfId="4230" xr:uid="{D3324B1F-102F-44AC-8100-85E8FD49DC8D}"/>
    <cellStyle name="Normal 9 6 2 2 4 2" xfId="5178" xr:uid="{2CE2CFFB-90A2-4F2B-9BEE-A5806889B854}"/>
    <cellStyle name="Normal 9 6 2 2 5" xfId="4231" xr:uid="{5E8A5338-4B4A-4C4C-8678-DAE1FA72CFD7}"/>
    <cellStyle name="Normal 9 6 2 2 5 2" xfId="5179" xr:uid="{9E5C8C54-2680-4679-9B06-602E16182B37}"/>
    <cellStyle name="Normal 9 6 2 2 6" xfId="4232" xr:uid="{450D1A7C-1169-4672-9B64-773D96C5B716}"/>
    <cellStyle name="Normal 9 6 2 2 6 2" xfId="5180" xr:uid="{6C5812FD-3C5C-493A-9839-17317EBC7122}"/>
    <cellStyle name="Normal 9 6 2 2 7" xfId="5169" xr:uid="{5F6D2F8A-9423-4672-8F44-7371AA118309}"/>
    <cellStyle name="Normal 9 6 2 3" xfId="887" xr:uid="{37B5C442-FE54-40AA-978E-74993DBF73EF}"/>
    <cellStyle name="Normal 9 6 2 3 2" xfId="2473" xr:uid="{26A5F47D-3EDE-4987-A0A2-C5E4115D1B91}"/>
    <cellStyle name="Normal 9 6 2 3 2 2" xfId="4233" xr:uid="{D575A707-E84F-4AAF-B01C-C7CCADB61CA2}"/>
    <cellStyle name="Normal 9 6 2 3 2 2 2" xfId="5183" xr:uid="{6602C678-23C0-4AFC-9FFF-E5E442C25DB8}"/>
    <cellStyle name="Normal 9 6 2 3 2 3" xfId="4234" xr:uid="{3FEB3CFE-137C-46F7-8527-34CBC30FDA4D}"/>
    <cellStyle name="Normal 9 6 2 3 2 3 2" xfId="5184" xr:uid="{011CEB12-E697-4711-A030-3D022A5A1E12}"/>
    <cellStyle name="Normal 9 6 2 3 2 4" xfId="4235" xr:uid="{9098DB13-FEE3-4A82-A8BC-5DECB778E94A}"/>
    <cellStyle name="Normal 9 6 2 3 2 4 2" xfId="5185" xr:uid="{D24324D5-80A1-46A6-9008-AB3A8D37AAA9}"/>
    <cellStyle name="Normal 9 6 2 3 2 5" xfId="5182" xr:uid="{E99180E7-2F71-4559-A2A0-91E43276D0A6}"/>
    <cellStyle name="Normal 9 6 2 3 3" xfId="4236" xr:uid="{0F04E9BD-B2F1-461C-9958-D78C60CC752C}"/>
    <cellStyle name="Normal 9 6 2 3 3 2" xfId="5186" xr:uid="{5ABC3FA9-57F5-47E7-99C1-E8545E5C29B6}"/>
    <cellStyle name="Normal 9 6 2 3 4" xfId="4237" xr:uid="{49A0750D-DE59-48D5-825B-4E26BEF2EEC6}"/>
    <cellStyle name="Normal 9 6 2 3 4 2" xfId="5187" xr:uid="{91335020-3407-4981-9EA7-AACD4350E2D4}"/>
    <cellStyle name="Normal 9 6 2 3 5" xfId="4238" xr:uid="{3BAD4250-DB73-4681-9714-B8E9F2FC0312}"/>
    <cellStyle name="Normal 9 6 2 3 5 2" xfId="5188" xr:uid="{468071ED-9911-4327-864E-9F1CD83D2108}"/>
    <cellStyle name="Normal 9 6 2 3 6" xfId="5181" xr:uid="{9777AF27-B541-4107-8EF0-692D0C6E9F74}"/>
    <cellStyle name="Normal 9 6 2 4" xfId="2474" xr:uid="{50F64363-64AF-4A65-BE35-9EF3B6A91C6F}"/>
    <cellStyle name="Normal 9 6 2 4 2" xfId="4239" xr:uid="{76277A9B-C20D-464F-8850-80FBC7067BB9}"/>
    <cellStyle name="Normal 9 6 2 4 2 2" xfId="5190" xr:uid="{15699B4D-468D-499A-9054-DF9919867D22}"/>
    <cellStyle name="Normal 9 6 2 4 3" xfId="4240" xr:uid="{BB1B52C6-C13F-4B97-B6A5-30732C07BED0}"/>
    <cellStyle name="Normal 9 6 2 4 3 2" xfId="5191" xr:uid="{70DE2051-4FF1-40FB-B667-D808C739A6F8}"/>
    <cellStyle name="Normal 9 6 2 4 4" xfId="4241" xr:uid="{BEDAFB0A-CF6D-4ED4-BFB2-3057D0214E2B}"/>
    <cellStyle name="Normal 9 6 2 4 4 2" xfId="5192" xr:uid="{21DF8E3C-11E6-45CD-9D70-E5938604982B}"/>
    <cellStyle name="Normal 9 6 2 4 5" xfId="5189" xr:uid="{A2A28139-05E6-4CBC-B6DE-75BB07A8B891}"/>
    <cellStyle name="Normal 9 6 2 5" xfId="4242" xr:uid="{007F19C2-D916-4869-8C3D-0CD047B819E2}"/>
    <cellStyle name="Normal 9 6 2 5 2" xfId="4243" xr:uid="{A78DC786-2A67-4626-9131-3AC9A685367A}"/>
    <cellStyle name="Normal 9 6 2 5 2 2" xfId="5194" xr:uid="{F5E6E140-8296-42B1-8C83-0645FC95C2E9}"/>
    <cellStyle name="Normal 9 6 2 5 3" xfId="4244" xr:uid="{40476797-65FB-4DB8-93D4-ABE1CEA9CDCF}"/>
    <cellStyle name="Normal 9 6 2 5 3 2" xfId="5195" xr:uid="{94D111ED-F4CE-460E-A64E-E4FEB6451D1E}"/>
    <cellStyle name="Normal 9 6 2 5 4" xfId="4245" xr:uid="{EBBDA241-017F-4246-A07E-1A11B6EF6F83}"/>
    <cellStyle name="Normal 9 6 2 5 4 2" xfId="5196" xr:uid="{C1104770-953D-4B52-8847-585014BBFEC8}"/>
    <cellStyle name="Normal 9 6 2 5 5" xfId="5193" xr:uid="{300F1DEF-8817-42A3-9795-E37C7255F610}"/>
    <cellStyle name="Normal 9 6 2 6" xfId="4246" xr:uid="{C5FED455-BE51-4344-834D-862D8B36724F}"/>
    <cellStyle name="Normal 9 6 2 6 2" xfId="5197" xr:uid="{4D3D79CB-DC9A-4C13-AB79-09DE7F328385}"/>
    <cellStyle name="Normal 9 6 2 7" xfId="4247" xr:uid="{7A72D211-E022-41EA-AEF2-7E5FA48A050D}"/>
    <cellStyle name="Normal 9 6 2 7 2" xfId="5198" xr:uid="{2642EC4A-E019-4EA5-AFB8-FFBEBC20A856}"/>
    <cellStyle name="Normal 9 6 2 8" xfId="4248" xr:uid="{50397858-46B3-4B14-B0DC-FE052174B5BB}"/>
    <cellStyle name="Normal 9 6 2 8 2" xfId="5199" xr:uid="{CEC281F0-2773-458E-BEFA-8F6E6CE67B9C}"/>
    <cellStyle name="Normal 9 6 2 9" xfId="5168" xr:uid="{E2C8CD16-0891-4F12-8D10-8A300F93C101}"/>
    <cellStyle name="Normal 9 6 3" xfId="424" xr:uid="{4B35003D-453C-455C-B4E4-68D9838254A9}"/>
    <cellStyle name="Normal 9 6 3 2" xfId="888" xr:uid="{AB30EB4E-072D-4162-A3B2-9CC3B4D5D3D2}"/>
    <cellStyle name="Normal 9 6 3 2 2" xfId="889" xr:uid="{9532674B-95B0-4F7A-AE24-EB82EB5279DD}"/>
    <cellStyle name="Normal 9 6 3 2 2 2" xfId="5202" xr:uid="{FDB5D5DF-3134-4889-890F-849795E87AF2}"/>
    <cellStyle name="Normal 9 6 3 2 3" xfId="4249" xr:uid="{D600D707-C10E-4E90-B5DD-9997B364ABE3}"/>
    <cellStyle name="Normal 9 6 3 2 3 2" xfId="5203" xr:uid="{D4CBE16F-4EC0-43B7-BBE7-80412BC732BA}"/>
    <cellStyle name="Normal 9 6 3 2 4" xfId="4250" xr:uid="{A011AA63-AF0A-48FB-A814-EDC541E2FB0A}"/>
    <cellStyle name="Normal 9 6 3 2 4 2" xfId="5204" xr:uid="{65727F21-D935-4214-A599-1BB0B3815BFA}"/>
    <cellStyle name="Normal 9 6 3 2 5" xfId="5201" xr:uid="{69B5BB9A-2ACF-42C2-8BC7-83A7DFDD10D4}"/>
    <cellStyle name="Normal 9 6 3 3" xfId="890" xr:uid="{5562B368-FD8D-4EB9-846F-25544A082EF7}"/>
    <cellStyle name="Normal 9 6 3 3 2" xfId="4251" xr:uid="{1F71C10A-3199-44B4-9625-00BA4C5F3274}"/>
    <cellStyle name="Normal 9 6 3 3 2 2" xfId="5206" xr:uid="{DCE3C90E-1CF7-46E0-8F18-89D5D2D91C7C}"/>
    <cellStyle name="Normal 9 6 3 3 3" xfId="4252" xr:uid="{68030393-CAE2-430A-97B3-D0D1A9F0CBA8}"/>
    <cellStyle name="Normal 9 6 3 3 3 2" xfId="5207" xr:uid="{BE717E9A-3D7B-4C55-9AD7-68CC5AB0E9AB}"/>
    <cellStyle name="Normal 9 6 3 3 4" xfId="4253" xr:uid="{AB1C1ECB-3072-4DE8-A738-36EA0876C660}"/>
    <cellStyle name="Normal 9 6 3 3 4 2" xfId="5208" xr:uid="{58D1D203-94AD-4E03-B756-3A7D09C68ABF}"/>
    <cellStyle name="Normal 9 6 3 3 5" xfId="5205" xr:uid="{D4CBBA85-67D9-4F45-8023-6591ECAFA99C}"/>
    <cellStyle name="Normal 9 6 3 4" xfId="4254" xr:uid="{FD74A5F3-429C-447B-9333-8FB967A74FEA}"/>
    <cellStyle name="Normal 9 6 3 4 2" xfId="5209" xr:uid="{CBE51105-C291-4DA4-93E3-F6519B6D1D2B}"/>
    <cellStyle name="Normal 9 6 3 5" xfId="4255" xr:uid="{77F8D4D7-19CA-4FDC-B230-C93B3DA99598}"/>
    <cellStyle name="Normal 9 6 3 5 2" xfId="5210" xr:uid="{1EC892BE-5891-4A26-BB0D-49167DE8C3B5}"/>
    <cellStyle name="Normal 9 6 3 6" xfId="4256" xr:uid="{418D2E41-9C61-4B8F-976C-D194085F40E4}"/>
    <cellStyle name="Normal 9 6 3 6 2" xfId="5211" xr:uid="{955DC181-C4D2-4C16-939B-DD9D0C513417}"/>
    <cellStyle name="Normal 9 6 3 7" xfId="5200" xr:uid="{82D5374C-37A2-41B1-AAC7-97A4624A3486}"/>
    <cellStyle name="Normal 9 6 4" xfId="425" xr:uid="{D6890278-0F9F-4F0C-85AA-A6A5B3C81DEB}"/>
    <cellStyle name="Normal 9 6 4 2" xfId="891" xr:uid="{54009E80-503D-4773-82B0-7BE10E50BF20}"/>
    <cellStyle name="Normal 9 6 4 2 2" xfId="4257" xr:uid="{44127278-8264-4E36-9AE8-60AE41D07267}"/>
    <cellStyle name="Normal 9 6 4 2 2 2" xfId="5214" xr:uid="{B7EC5B8B-39DC-4A90-B057-3A134398F1F2}"/>
    <cellStyle name="Normal 9 6 4 2 3" xfId="4258" xr:uid="{7800F716-3935-4094-A53C-CC1BD6BB1CF0}"/>
    <cellStyle name="Normal 9 6 4 2 3 2" xfId="5215" xr:uid="{B680D469-F601-4B28-BA2A-5433B98C801C}"/>
    <cellStyle name="Normal 9 6 4 2 4" xfId="4259" xr:uid="{BD1875A4-1DA3-4098-8966-AEE42E0CDC50}"/>
    <cellStyle name="Normal 9 6 4 2 4 2" xfId="5216" xr:uid="{BA3F50BC-45B9-4034-9743-C6B097934BC8}"/>
    <cellStyle name="Normal 9 6 4 2 5" xfId="5213" xr:uid="{828CB086-63FA-414F-B7D5-3EB6C1C8042B}"/>
    <cellStyle name="Normal 9 6 4 3" xfId="4260" xr:uid="{B752ABA3-BD1F-4F76-BF3B-C062CAAB91DA}"/>
    <cellStyle name="Normal 9 6 4 3 2" xfId="5217" xr:uid="{DF047053-D877-43F1-86DB-EEBE80420356}"/>
    <cellStyle name="Normal 9 6 4 4" xfId="4261" xr:uid="{E1FD52DD-7877-4724-8858-4B72A85D82B7}"/>
    <cellStyle name="Normal 9 6 4 4 2" xfId="5218" xr:uid="{2D199763-C187-4C4C-91D9-3C594F977905}"/>
    <cellStyle name="Normal 9 6 4 5" xfId="4262" xr:uid="{B4D32ED3-9A8B-415A-8042-AAD6F174E683}"/>
    <cellStyle name="Normal 9 6 4 5 2" xfId="5219" xr:uid="{15BAA74B-41D1-4583-B356-831BC2C2955D}"/>
    <cellStyle name="Normal 9 6 4 6" xfId="5212" xr:uid="{806FEBC0-52AA-4B7C-AF6D-75FD56CC5335}"/>
    <cellStyle name="Normal 9 6 5" xfId="892" xr:uid="{9AAF9192-09BC-4BD7-8126-AA7A76E68CD3}"/>
    <cellStyle name="Normal 9 6 5 2" xfId="4263" xr:uid="{AFF9DE11-B295-41DF-8070-6FE93EC6987F}"/>
    <cellStyle name="Normal 9 6 5 2 2" xfId="5221" xr:uid="{8BE885A6-CB2C-41E6-9BEF-2E4CF09FA664}"/>
    <cellStyle name="Normal 9 6 5 3" xfId="4264" xr:uid="{2B90AE36-05C4-4C13-9151-CFD48201468A}"/>
    <cellStyle name="Normal 9 6 5 3 2" xfId="5222" xr:uid="{4A67DE7D-A880-4D28-9A26-F10A825D0CD3}"/>
    <cellStyle name="Normal 9 6 5 4" xfId="4265" xr:uid="{0BD58E6C-D166-4876-AADC-334636BBED4D}"/>
    <cellStyle name="Normal 9 6 5 4 2" xfId="5223" xr:uid="{F8F63069-16CE-4BC2-8CA4-78611539E264}"/>
    <cellStyle name="Normal 9 6 5 5" xfId="5220" xr:uid="{6B669B43-58AF-4E3E-AC01-9AF82C56B133}"/>
    <cellStyle name="Normal 9 6 6" xfId="4266" xr:uid="{AF92C0FB-DE41-4E84-BC40-B33A418EE6C8}"/>
    <cellStyle name="Normal 9 6 6 2" xfId="4267" xr:uid="{8981F36C-55D8-4BF4-834B-7E886D4C5FA3}"/>
    <cellStyle name="Normal 9 6 6 2 2" xfId="5225" xr:uid="{53978D09-F129-4DA4-870F-F3AE67844302}"/>
    <cellStyle name="Normal 9 6 6 3" xfId="4268" xr:uid="{D813CC07-BBDA-4A89-BE32-5C6781968763}"/>
    <cellStyle name="Normal 9 6 6 3 2" xfId="5226" xr:uid="{7352639F-A301-4D6E-96BB-935361431958}"/>
    <cellStyle name="Normal 9 6 6 4" xfId="4269" xr:uid="{75591CE0-59D2-48FF-B46A-DD5AC6E7A57E}"/>
    <cellStyle name="Normal 9 6 6 4 2" xfId="5227" xr:uid="{3EE14AAD-924C-4565-90AF-AF02F0D0E8F4}"/>
    <cellStyle name="Normal 9 6 6 5" xfId="5224" xr:uid="{DDC7580C-A9A4-4F2A-9FDB-53AB1C383B8B}"/>
    <cellStyle name="Normal 9 6 7" xfId="4270" xr:uid="{5BAFAA50-EC87-4D71-8D1C-30F3BF565656}"/>
    <cellStyle name="Normal 9 6 7 2" xfId="5228" xr:uid="{43BBF1DF-FEF6-40B3-BD41-66BE8D4C339D}"/>
    <cellStyle name="Normal 9 6 8" xfId="4271" xr:uid="{769435D8-FD35-44EB-B5F9-E9085BACFDEE}"/>
    <cellStyle name="Normal 9 6 8 2" xfId="5229" xr:uid="{126483B5-C075-4439-891E-1D9BCFA87BDE}"/>
    <cellStyle name="Normal 9 6 9" xfId="4272" xr:uid="{D4E652DF-BD4E-4B8A-8862-DB822C7447AD}"/>
    <cellStyle name="Normal 9 6 9 2" xfId="5230" xr:uid="{E2757045-3020-47D7-A9F8-2AD29EE5C33A}"/>
    <cellStyle name="Normal 9 7" xfId="182" xr:uid="{B1A8648D-90EA-4FA3-BAE5-AA85604C60E2}"/>
    <cellStyle name="Normal 9 7 2" xfId="426" xr:uid="{62593723-1472-42CD-8BBF-FF2BB4FA89D1}"/>
    <cellStyle name="Normal 9 7 2 2" xfId="893" xr:uid="{1042309C-601E-4796-96D8-3A1CFF93ACF2}"/>
    <cellStyle name="Normal 9 7 2 2 2" xfId="2475" xr:uid="{5A2CA27F-301A-432D-BB5F-CA70EFD2ADE2}"/>
    <cellStyle name="Normal 9 7 2 2 2 2" xfId="2476" xr:uid="{85A782D6-903C-4C67-B9EF-CD593D4EA909}"/>
    <cellStyle name="Normal 9 7 2 2 2 2 2" xfId="5235" xr:uid="{C9F736AF-50F0-4738-BE0A-C32DE382C7ED}"/>
    <cellStyle name="Normal 9 7 2 2 2 3" xfId="5234" xr:uid="{53676DF4-75A8-43C9-8F95-D2EAB639DDF1}"/>
    <cellStyle name="Normal 9 7 2 2 3" xfId="2477" xr:uid="{24F045D8-2576-4D4E-A798-2F87767FC4E0}"/>
    <cellStyle name="Normal 9 7 2 2 3 2" xfId="5236" xr:uid="{1BB769B4-21D3-4289-930B-FA10B19F46C5}"/>
    <cellStyle name="Normal 9 7 2 2 4" xfId="4273" xr:uid="{C0E6B6FF-464B-478A-91AA-7FC3E5CBC9CE}"/>
    <cellStyle name="Normal 9 7 2 2 4 2" xfId="5237" xr:uid="{B8491ED8-82A5-4A98-89FE-D06A11FC106E}"/>
    <cellStyle name="Normal 9 7 2 2 5" xfId="5233" xr:uid="{B959CA5B-DECB-4EA4-8215-FE63C09FD003}"/>
    <cellStyle name="Normal 9 7 2 3" xfId="2478" xr:uid="{C5BEDE11-70D9-4188-A695-58DF79EB42BB}"/>
    <cellStyle name="Normal 9 7 2 3 2" xfId="2479" xr:uid="{1F1660B3-24DA-4821-9E68-F5AE23C2D0B7}"/>
    <cellStyle name="Normal 9 7 2 3 2 2" xfId="5239" xr:uid="{D591D0F8-15B6-460A-96C7-E0A7CD25345C}"/>
    <cellStyle name="Normal 9 7 2 3 3" xfId="4274" xr:uid="{6840B618-CEEA-4E96-BE2E-BECFF81A5306}"/>
    <cellStyle name="Normal 9 7 2 3 3 2" xfId="5240" xr:uid="{D2E03358-EB6F-4F75-B706-17BA9EB33773}"/>
    <cellStyle name="Normal 9 7 2 3 4" xfId="4275" xr:uid="{BB2CAEE4-6BDE-4A84-918E-53AC6DA695E5}"/>
    <cellStyle name="Normal 9 7 2 3 4 2" xfId="5241" xr:uid="{7ECA2DE0-F65F-4E30-B38B-A0CBFDE90E90}"/>
    <cellStyle name="Normal 9 7 2 3 5" xfId="5238" xr:uid="{778D82D4-3803-40F0-AB48-75E16716B0F2}"/>
    <cellStyle name="Normal 9 7 2 4" xfId="2480" xr:uid="{B41DC5FB-1EAE-4D6D-BD5D-D13895A69942}"/>
    <cellStyle name="Normal 9 7 2 4 2" xfId="5242" xr:uid="{6ED6647B-B617-40FE-90D8-BA0BBDB79928}"/>
    <cellStyle name="Normal 9 7 2 5" xfId="4276" xr:uid="{6BF7FC97-56A4-4223-BC15-463DC82DD2F2}"/>
    <cellStyle name="Normal 9 7 2 5 2" xfId="5243" xr:uid="{1FC1F7F9-6557-4DBC-8AD7-0C1950F875E9}"/>
    <cellStyle name="Normal 9 7 2 6" xfId="4277" xr:uid="{833C1834-2B3E-48E2-91FB-583F5AFA0FFB}"/>
    <cellStyle name="Normal 9 7 2 6 2" xfId="5244" xr:uid="{7E659B55-B04D-467B-BF97-D780AFF0D85F}"/>
    <cellStyle name="Normal 9 7 2 7" xfId="5232" xr:uid="{DC36831E-7649-43F0-A4B2-65963E9293E1}"/>
    <cellStyle name="Normal 9 7 3" xfId="894" xr:uid="{4825FB6F-DFEA-43D5-9B26-F344402849F3}"/>
    <cellStyle name="Normal 9 7 3 2" xfId="2481" xr:uid="{E2B722F3-421D-4F6A-9653-A8434742C162}"/>
    <cellStyle name="Normal 9 7 3 2 2" xfId="2482" xr:uid="{2889D7F0-A7B3-47D1-A493-0E80EDBC4598}"/>
    <cellStyle name="Normal 9 7 3 2 2 2" xfId="5247" xr:uid="{61B10EB2-8BB7-4E25-9720-921DB42EC45F}"/>
    <cellStyle name="Normal 9 7 3 2 3" xfId="4278" xr:uid="{74077952-870A-4FFD-BA15-EEDF7E679FA8}"/>
    <cellStyle name="Normal 9 7 3 2 3 2" xfId="5248" xr:uid="{64F2F61B-0A2B-480D-9BD3-E49F9C7EB8B7}"/>
    <cellStyle name="Normal 9 7 3 2 4" xfId="4279" xr:uid="{F90E66FD-41CD-4E91-A6FE-B4A697A34EC3}"/>
    <cellStyle name="Normal 9 7 3 2 4 2" xfId="5249" xr:uid="{CA2EC2FA-CA60-4225-8705-82DD6ED351BF}"/>
    <cellStyle name="Normal 9 7 3 2 5" xfId="5246" xr:uid="{54F4A8D8-1C0F-4017-B80F-2CC63A9BC5BC}"/>
    <cellStyle name="Normal 9 7 3 3" xfId="2483" xr:uid="{98F8C7B5-EE67-494D-903F-0B06B9F4178B}"/>
    <cellStyle name="Normal 9 7 3 3 2" xfId="5250" xr:uid="{D3CDF13A-AA11-4FFD-AA59-8680B189067D}"/>
    <cellStyle name="Normal 9 7 3 4" xfId="4280" xr:uid="{E676C370-47BE-4AD8-91B4-AC71C41168BD}"/>
    <cellStyle name="Normal 9 7 3 4 2" xfId="5251" xr:uid="{7E29ED2D-893F-4D85-90A0-7F21ECBC086C}"/>
    <cellStyle name="Normal 9 7 3 5" xfId="4281" xr:uid="{F9683EC8-4567-4A08-A86A-D7D0E3172894}"/>
    <cellStyle name="Normal 9 7 3 5 2" xfId="5252" xr:uid="{0BB13695-CB46-4C6A-B1A6-05A2A45D8C08}"/>
    <cellStyle name="Normal 9 7 3 6" xfId="5245" xr:uid="{CABE72B6-6CC0-4679-9E73-BE3C22E5920F}"/>
    <cellStyle name="Normal 9 7 4" xfId="2484" xr:uid="{369C6C56-2087-4775-AAC2-D5B0929F0C99}"/>
    <cellStyle name="Normal 9 7 4 2" xfId="2485" xr:uid="{E3FAC3ED-A53F-442B-96AE-EBFE325C53CE}"/>
    <cellStyle name="Normal 9 7 4 2 2" xfId="5254" xr:uid="{D986D681-8295-4BAD-ADCA-AE96D5B1608B}"/>
    <cellStyle name="Normal 9 7 4 3" xfId="4282" xr:uid="{96D8F399-3C7D-4030-88A3-76C42F0CBE56}"/>
    <cellStyle name="Normal 9 7 4 3 2" xfId="5255" xr:uid="{EDEFEE60-8BC5-45C2-97EE-16E9AA3ECBC8}"/>
    <cellStyle name="Normal 9 7 4 4" xfId="4283" xr:uid="{615C5E03-716F-4DD2-8D51-199C7455B4B0}"/>
    <cellStyle name="Normal 9 7 4 4 2" xfId="5256" xr:uid="{18362E94-B44F-4859-9BA2-C5CB7FB2DD9A}"/>
    <cellStyle name="Normal 9 7 4 5" xfId="5253" xr:uid="{DDA37C9D-AE0B-4DF9-99AD-513C920458C2}"/>
    <cellStyle name="Normal 9 7 5" xfId="2486" xr:uid="{034D24FE-8276-4FDF-9C90-989E1D7C44C3}"/>
    <cellStyle name="Normal 9 7 5 2" xfId="4284" xr:uid="{A45D33E8-EE5D-4AA9-9C59-E4DCFACBF1BC}"/>
    <cellStyle name="Normal 9 7 5 2 2" xfId="5258" xr:uid="{40A23DEE-E867-4CA0-926B-418DAECFFC60}"/>
    <cellStyle name="Normal 9 7 5 3" xfId="4285" xr:uid="{35E766B2-4493-4171-AFD9-A920969C44FC}"/>
    <cellStyle name="Normal 9 7 5 3 2" xfId="5259" xr:uid="{BDC0E302-222B-4F17-ADC7-89AA532AE57C}"/>
    <cellStyle name="Normal 9 7 5 4" xfId="4286" xr:uid="{B5AE52D8-27A3-4BDC-914F-8D87C90E3F38}"/>
    <cellStyle name="Normal 9 7 5 4 2" xfId="5260" xr:uid="{DC180F03-8B57-43ED-ACCA-F4CC24E94648}"/>
    <cellStyle name="Normal 9 7 5 5" xfId="5257" xr:uid="{1F000D3C-2E6D-4C91-995B-51156F4A40CB}"/>
    <cellStyle name="Normal 9 7 6" xfId="4287" xr:uid="{751AF87A-BC08-41BE-B73E-F340F919C8E1}"/>
    <cellStyle name="Normal 9 7 6 2" xfId="5261" xr:uid="{A3B2EB20-9BC9-4A71-9ED9-15FD86401DD5}"/>
    <cellStyle name="Normal 9 7 7" xfId="4288" xr:uid="{573246BB-2004-47F4-BCD4-2AE7E00A99B5}"/>
    <cellStyle name="Normal 9 7 7 2" xfId="5262" xr:uid="{DC3209CF-911E-46DB-B862-EDE57CEF5A95}"/>
    <cellStyle name="Normal 9 7 8" xfId="4289" xr:uid="{37E6E8F3-F4A2-4CD4-901D-B4FDA6CF713D}"/>
    <cellStyle name="Normal 9 7 8 2" xfId="5263" xr:uid="{C245348F-7E89-4287-B092-973D3D55020C}"/>
    <cellStyle name="Normal 9 7 9" xfId="5231" xr:uid="{571937A5-D857-478B-92DF-1C623EFC06AA}"/>
    <cellStyle name="Normal 9 8" xfId="427" xr:uid="{2C1F5597-99BF-46D1-A062-F07134337F1D}"/>
    <cellStyle name="Normal 9 8 2" xfId="895" xr:uid="{68000EF1-C276-4935-BAC5-8047ECB5C587}"/>
    <cellStyle name="Normal 9 8 2 2" xfId="896" xr:uid="{9711C20E-4190-4EA0-A28C-A737D97F749B}"/>
    <cellStyle name="Normal 9 8 2 2 2" xfId="2487" xr:uid="{0BD78C30-D6B1-4BC9-842A-0A9A481F2099}"/>
    <cellStyle name="Normal 9 8 2 2 2 2" xfId="5267" xr:uid="{AA0C5F00-D885-460D-9526-9B90C611A33F}"/>
    <cellStyle name="Normal 9 8 2 2 3" xfId="4290" xr:uid="{211746C6-0AF7-4986-99C1-CA7F7E869040}"/>
    <cellStyle name="Normal 9 8 2 2 3 2" xfId="5268" xr:uid="{F805775B-B863-42CD-AF59-D96057BE2A7B}"/>
    <cellStyle name="Normal 9 8 2 2 4" xfId="4291" xr:uid="{951E6A36-E269-496A-976D-C7CE7E834389}"/>
    <cellStyle name="Normal 9 8 2 2 4 2" xfId="5269" xr:uid="{E0F7FA2E-A009-49E6-98EB-5201754806A9}"/>
    <cellStyle name="Normal 9 8 2 2 5" xfId="5266" xr:uid="{C302B3BA-C810-44C3-9534-E924BA132819}"/>
    <cellStyle name="Normal 9 8 2 3" xfId="2488" xr:uid="{6D81A888-2ABF-4D2E-83F1-5AB6E465E676}"/>
    <cellStyle name="Normal 9 8 2 3 2" xfId="5270" xr:uid="{17B1768B-3E18-418F-96E5-DF877CC60F35}"/>
    <cellStyle name="Normal 9 8 2 4" xfId="4292" xr:uid="{E0906F37-9C4D-4AC3-9C73-46034DD9443F}"/>
    <cellStyle name="Normal 9 8 2 4 2" xfId="5271" xr:uid="{AECBF77B-3069-4D62-9394-015F2089441D}"/>
    <cellStyle name="Normal 9 8 2 5" xfId="4293" xr:uid="{C15A3397-66F5-4953-953B-1FCDE4206EAB}"/>
    <cellStyle name="Normal 9 8 2 5 2" xfId="5272" xr:uid="{71738E5A-DB79-46D6-A23C-ED0E842F8427}"/>
    <cellStyle name="Normal 9 8 2 6" xfId="5265" xr:uid="{63077740-A810-4503-A3F3-A605097606F7}"/>
    <cellStyle name="Normal 9 8 3" xfId="897" xr:uid="{D42C5113-2F64-4796-9AF9-99DC585502BF}"/>
    <cellStyle name="Normal 9 8 3 2" xfId="2489" xr:uid="{8324EC78-7AB0-41E8-B13B-8AAEA26D643D}"/>
    <cellStyle name="Normal 9 8 3 2 2" xfId="5274" xr:uid="{66452C82-77BE-4804-84E9-706D179E6521}"/>
    <cellStyle name="Normal 9 8 3 3" xfId="4294" xr:uid="{05DD532E-CED0-4931-944E-7CBC7FA22D16}"/>
    <cellStyle name="Normal 9 8 3 3 2" xfId="5275" xr:uid="{F08971AA-79C4-4A23-8710-24D21200C9C6}"/>
    <cellStyle name="Normal 9 8 3 4" xfId="4295" xr:uid="{A3CADDE0-6EC6-4DE7-82F2-200497137E3F}"/>
    <cellStyle name="Normal 9 8 3 4 2" xfId="5276" xr:uid="{DC8DEDD6-05F9-47B6-8BAD-EB7E14F7CA6C}"/>
    <cellStyle name="Normal 9 8 3 5" xfId="5273" xr:uid="{E83D6D99-5350-43BF-AA0E-CA3F8ACF1935}"/>
    <cellStyle name="Normal 9 8 4" xfId="2490" xr:uid="{55D10A4B-6C78-40F5-95AF-A93D031D4F8D}"/>
    <cellStyle name="Normal 9 8 4 2" xfId="4296" xr:uid="{65F6F3A4-DC38-4855-B8EE-F66CC52516EF}"/>
    <cellStyle name="Normal 9 8 4 2 2" xfId="5278" xr:uid="{D6B970BF-EE74-47D3-A156-80F17ED8C90A}"/>
    <cellStyle name="Normal 9 8 4 3" xfId="4297" xr:uid="{99B93B60-DA69-405E-8598-F49BC84ED214}"/>
    <cellStyle name="Normal 9 8 4 3 2" xfId="5279" xr:uid="{2B44CD79-016F-4877-8322-A11FAB5AC138}"/>
    <cellStyle name="Normal 9 8 4 4" xfId="4298" xr:uid="{6B350DA2-39A9-4AD1-B54A-12839505CF63}"/>
    <cellStyle name="Normal 9 8 4 4 2" xfId="5280" xr:uid="{4722B5F1-547C-4A76-842A-B4804D800A7D}"/>
    <cellStyle name="Normal 9 8 4 5" xfId="5277" xr:uid="{FB5207C3-9A0D-4020-A8B3-07937599FC7C}"/>
    <cellStyle name="Normal 9 8 5" xfId="4299" xr:uid="{C0B08282-04DF-42EA-AA96-2DC774A42A1D}"/>
    <cellStyle name="Normal 9 8 5 2" xfId="5281" xr:uid="{FC76159C-C4B3-47D4-833B-4DEFA0DC2100}"/>
    <cellStyle name="Normal 9 8 6" xfId="4300" xr:uid="{0BC7EEE2-8C31-4F83-AC82-0774AD63F0E5}"/>
    <cellStyle name="Normal 9 8 6 2" xfId="5282" xr:uid="{9BE494EE-7A83-473B-BA01-D9591E8833FD}"/>
    <cellStyle name="Normal 9 8 7" xfId="4301" xr:uid="{B1D3199E-C32D-4C16-85FC-A22F8DBB6EEA}"/>
    <cellStyle name="Normal 9 8 7 2" xfId="5283" xr:uid="{1AAFB828-C6E3-4761-99A4-4920F0AAD264}"/>
    <cellStyle name="Normal 9 8 8" xfId="5264" xr:uid="{D970C9DC-8080-4ADA-A5E0-D5FF56FA4C17}"/>
    <cellStyle name="Normal 9 9" xfId="428" xr:uid="{97F634FA-733C-4896-9356-CB47ABA5DE30}"/>
    <cellStyle name="Normal 9 9 2" xfId="898" xr:uid="{ABC61F62-C78C-43D8-BBFC-E05F98893CC9}"/>
    <cellStyle name="Normal 9 9 2 2" xfId="2491" xr:uid="{00DC0DBF-C0BC-4FC1-AAB6-6BF2E14AD046}"/>
    <cellStyle name="Normal 9 9 2 2 2" xfId="5286" xr:uid="{595AE93C-0DCC-4C83-8268-F5EF9581FE4D}"/>
    <cellStyle name="Normal 9 9 2 3" xfId="4302" xr:uid="{2B941B7F-A850-40D2-8EF2-4D0C9EB9CF10}"/>
    <cellStyle name="Normal 9 9 2 3 2" xfId="5287" xr:uid="{930C60DC-5800-47E7-ADF3-D6BEEE5B97D4}"/>
    <cellStyle name="Normal 9 9 2 4" xfId="4303" xr:uid="{AEAA3C1A-44EC-413A-93A5-C188BF6735BB}"/>
    <cellStyle name="Normal 9 9 2 4 2" xfId="5288" xr:uid="{0B882AFD-783C-4A63-BDC7-F6377555B815}"/>
    <cellStyle name="Normal 9 9 2 5" xfId="5285" xr:uid="{59F04002-0D93-45E8-8C91-AB7A17524D60}"/>
    <cellStyle name="Normal 9 9 3" xfId="2492" xr:uid="{8F346BED-7449-4B45-BF25-2D3F8398C4E5}"/>
    <cellStyle name="Normal 9 9 3 2" xfId="4304" xr:uid="{02518B79-34B9-43A1-AB50-F15BC3709639}"/>
    <cellStyle name="Normal 9 9 3 2 2" xfId="5290" xr:uid="{5C075765-0D2B-475E-8BB9-358B84AC2836}"/>
    <cellStyle name="Normal 9 9 3 3" xfId="4305" xr:uid="{A0C3AA18-BABB-415B-BD2B-293D3B0D57CC}"/>
    <cellStyle name="Normal 9 9 3 3 2" xfId="5291" xr:uid="{CF69F282-A734-457F-91EA-290DAA814A4A}"/>
    <cellStyle name="Normal 9 9 3 4" xfId="4306" xr:uid="{5C66E125-6457-4B71-B0D1-C69B44006319}"/>
    <cellStyle name="Normal 9 9 3 4 2" xfId="5292" xr:uid="{13D02B4E-CE27-4B34-86EE-8FBF811F148A}"/>
    <cellStyle name="Normal 9 9 3 5" xfId="5289" xr:uid="{FB01BB41-BAC8-4791-B91D-D0F37BC52FB7}"/>
    <cellStyle name="Normal 9 9 4" xfId="4307" xr:uid="{5DAE2A9F-91C0-4DCE-BCAF-4571A5500B5A}"/>
    <cellStyle name="Normal 9 9 4 2" xfId="5293" xr:uid="{522A529D-A7E2-4B1F-B59F-5D454BCBCBC1}"/>
    <cellStyle name="Normal 9 9 5" xfId="4308" xr:uid="{BB86F831-3164-429D-A6F1-14B6B7A820E0}"/>
    <cellStyle name="Normal 9 9 5 2" xfId="5294" xr:uid="{B41A50C3-9B31-4AE8-90B2-A155D29D327F}"/>
    <cellStyle name="Normal 9 9 6" xfId="4309" xr:uid="{33E18F36-371E-4DBD-BC24-2263EF5FA758}"/>
    <cellStyle name="Normal 9 9 6 2" xfId="5295" xr:uid="{1B744883-48EE-441E-B10F-3D804BCDBFBC}"/>
    <cellStyle name="Normal 9 9 7" xfId="5284" xr:uid="{5A72A395-E494-4B66-A03D-99DFF5CDD223}"/>
    <cellStyle name="Percent 2" xfId="183" xr:uid="{F177CDDD-D5B0-494F-A355-7851B92F5992}"/>
    <cellStyle name="Percent 2 2" xfId="5296" xr:uid="{D137EFE3-C323-403A-8A16-E95FEB412415}"/>
    <cellStyle name="Гиперссылка 2" xfId="4" xr:uid="{49BAA0F8-B3D3-41B5-87DD-435502328B29}"/>
    <cellStyle name="Гиперссылка 2 2" xfId="5297" xr:uid="{B4221EF5-2EF1-4175-B44F-CAAA8FBAC175}"/>
    <cellStyle name="Обычный 2" xfId="1" xr:uid="{A3CD5D5E-4502-4158-8112-08CDD679ACF5}"/>
    <cellStyle name="Обычный 2 2" xfId="5" xr:uid="{D19F253E-EE9B-4476-9D91-2EE3A6D7A3DC}"/>
    <cellStyle name="Обычный 2 2 2" xfId="5299" xr:uid="{71D9C3F1-AC39-4836-AA0D-D5AF43F8AA6C}"/>
    <cellStyle name="Обычный 2 3" xfId="5298" xr:uid="{5D63A596-1575-4A76-B3B7-B046B9950983}"/>
    <cellStyle name="常规_Sheet1_1" xfId="4411" xr:uid="{CC7B6F6B-641D-4783-8AF5-63D26055C10F}"/>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row>
        <row r="4277">
          <cell r="A4277">
            <v>45178</v>
          </cell>
        </row>
        <row r="4278">
          <cell r="A4278">
            <v>45179</v>
          </cell>
        </row>
        <row r="4279">
          <cell r="A4279">
            <v>45180</v>
          </cell>
        </row>
        <row r="4280">
          <cell r="A4280">
            <v>45181</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F16" sqref="F16"/>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90"/>
      <c r="C3" s="91"/>
      <c r="D3" s="91"/>
      <c r="E3" s="91"/>
      <c r="F3" s="91"/>
      <c r="G3" s="92"/>
    </row>
    <row r="4" spans="2:7" ht="14.25">
      <c r="B4" s="93" t="s">
        <v>0</v>
      </c>
      <c r="C4" s="94" t="s">
        <v>3</v>
      </c>
      <c r="D4" s="94"/>
      <c r="E4" s="94"/>
      <c r="F4" s="94"/>
      <c r="G4" s="95"/>
    </row>
    <row r="5" spans="2:7" ht="15" customHeight="1">
      <c r="B5" s="93"/>
      <c r="C5" s="94"/>
      <c r="D5" s="94"/>
      <c r="E5" s="94"/>
      <c r="F5" s="94"/>
      <c r="G5" s="95"/>
    </row>
    <row r="6" spans="2:7" ht="14.25">
      <c r="B6" s="93" t="s">
        <v>1</v>
      </c>
      <c r="C6" s="94" t="s">
        <v>4</v>
      </c>
      <c r="D6" s="94"/>
      <c r="E6" s="94"/>
      <c r="F6" s="94"/>
      <c r="G6" s="95"/>
    </row>
    <row r="7" spans="2:7" ht="14.25">
      <c r="B7" s="93"/>
      <c r="C7" s="94"/>
      <c r="D7" s="94"/>
      <c r="E7" s="94"/>
      <c r="F7" s="94"/>
      <c r="G7" s="95"/>
    </row>
    <row r="8" spans="2:7" ht="14.25">
      <c r="B8" s="161" t="s">
        <v>2</v>
      </c>
      <c r="C8" s="94"/>
      <c r="D8" s="94"/>
      <c r="E8" s="94"/>
      <c r="F8" s="94"/>
      <c r="G8" s="95"/>
    </row>
    <row r="9" spans="2:7" ht="14.25">
      <c r="B9" s="161"/>
      <c r="C9" s="94"/>
      <c r="D9" s="94"/>
      <c r="E9" s="94"/>
      <c r="F9" s="94"/>
      <c r="G9" s="95"/>
    </row>
    <row r="10" spans="2:7" ht="14.25">
      <c r="B10" s="93"/>
      <c r="C10" s="94"/>
      <c r="D10" s="94"/>
      <c r="E10" s="94"/>
      <c r="F10" s="94"/>
      <c r="G10" s="95"/>
    </row>
    <row r="11" spans="2:7">
      <c r="B11" s="96"/>
      <c r="C11" s="97"/>
      <c r="D11" s="97"/>
      <c r="E11" s="97"/>
      <c r="F11" s="97"/>
      <c r="G11" s="98"/>
    </row>
    <row r="12" spans="2:7">
      <c r="B12" s="96"/>
      <c r="C12" s="97"/>
      <c r="D12" s="97"/>
      <c r="E12" s="97"/>
      <c r="F12" s="97"/>
      <c r="G12" s="98"/>
    </row>
    <row r="13" spans="2:7">
      <c r="B13" s="96" t="s">
        <v>186</v>
      </c>
      <c r="C13" s="97"/>
      <c r="D13" s="97"/>
      <c r="E13" s="97"/>
      <c r="F13" s="97"/>
      <c r="G13" s="98"/>
    </row>
    <row r="14" spans="2:7" ht="13.5" thickBot="1">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8">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3">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9">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3">
        <v>41893.03</v>
      </c>
    </row>
    <row r="262" spans="2:9">
      <c r="F262" s="2" t="s">
        <v>262</v>
      </c>
      <c r="G262" s="103">
        <v>6283.95</v>
      </c>
    </row>
    <row r="263" spans="2:9">
      <c r="F263" s="2" t="s">
        <v>263</v>
      </c>
      <c r="G263" s="103">
        <v>35609.08</v>
      </c>
    </row>
    <row r="264" spans="2:9">
      <c r="F264" s="2" t="s">
        <v>264</v>
      </c>
      <c r="G264" s="2" t="s">
        <v>164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82"/>
  <sheetViews>
    <sheetView tabSelected="1" zoomScale="90" zoomScaleNormal="90" workbookViewId="0"/>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6"/>
      <c r="B2" s="136" t="s">
        <v>139</v>
      </c>
      <c r="C2" s="132"/>
      <c r="D2" s="132"/>
      <c r="E2" s="132"/>
      <c r="F2" s="132"/>
      <c r="G2" s="132"/>
      <c r="H2" s="132"/>
      <c r="I2" s="132"/>
      <c r="J2" s="137" t="s">
        <v>145</v>
      </c>
      <c r="K2" s="127"/>
    </row>
    <row r="3" spans="1:11">
      <c r="A3" s="126"/>
      <c r="B3" s="133" t="s">
        <v>140</v>
      </c>
      <c r="C3" s="132"/>
      <c r="D3" s="132"/>
      <c r="E3" s="132"/>
      <c r="F3" s="132"/>
      <c r="G3" s="132"/>
      <c r="H3" s="132"/>
      <c r="I3" s="132"/>
      <c r="J3" s="132"/>
      <c r="K3" s="127"/>
    </row>
    <row r="4" spans="1:11">
      <c r="A4" s="126"/>
      <c r="B4" s="133" t="s">
        <v>141</v>
      </c>
      <c r="C4" s="132"/>
      <c r="D4" s="132"/>
      <c r="E4" s="132"/>
      <c r="F4" s="132"/>
      <c r="G4" s="132"/>
      <c r="H4" s="132"/>
      <c r="I4" s="132"/>
      <c r="J4" s="132"/>
      <c r="K4" s="127"/>
    </row>
    <row r="5" spans="1:11">
      <c r="A5" s="126"/>
      <c r="B5" s="133" t="s">
        <v>142</v>
      </c>
      <c r="C5" s="132"/>
      <c r="D5" s="132"/>
      <c r="E5" s="132"/>
      <c r="F5" s="132"/>
      <c r="G5" s="132"/>
      <c r="H5" s="132"/>
      <c r="I5" s="132"/>
      <c r="J5" s="132"/>
      <c r="K5" s="127"/>
    </row>
    <row r="6" spans="1:11">
      <c r="A6" s="126"/>
      <c r="B6" s="133" t="s">
        <v>143</v>
      </c>
      <c r="C6" s="132"/>
      <c r="D6" s="132"/>
      <c r="E6" s="132"/>
      <c r="F6" s="132"/>
      <c r="G6" s="132"/>
      <c r="H6" s="132"/>
      <c r="I6" s="132"/>
      <c r="J6" s="132"/>
      <c r="K6" s="127"/>
    </row>
    <row r="7" spans="1:11">
      <c r="A7" s="126"/>
      <c r="B7" s="133" t="s">
        <v>144</v>
      </c>
      <c r="C7" s="132"/>
      <c r="D7" s="132"/>
      <c r="E7" s="132"/>
      <c r="F7" s="132"/>
      <c r="G7" s="132"/>
      <c r="H7" s="132"/>
      <c r="I7" s="132"/>
      <c r="J7" s="132"/>
      <c r="K7" s="127"/>
    </row>
    <row r="8" spans="1:11">
      <c r="A8" s="126"/>
      <c r="B8" s="132"/>
      <c r="C8" s="132"/>
      <c r="D8" s="132"/>
      <c r="E8" s="132"/>
      <c r="F8" s="132"/>
      <c r="G8" s="132"/>
      <c r="H8" s="132"/>
      <c r="I8" s="132"/>
      <c r="J8" s="132"/>
      <c r="K8" s="127"/>
    </row>
    <row r="9" spans="1:11">
      <c r="A9" s="126"/>
      <c r="B9" s="113" t="s">
        <v>5</v>
      </c>
      <c r="C9" s="114"/>
      <c r="D9" s="114"/>
      <c r="E9" s="114"/>
      <c r="F9" s="115"/>
      <c r="G9" s="110"/>
      <c r="H9" s="111" t="s">
        <v>12</v>
      </c>
      <c r="I9" s="132"/>
      <c r="J9" s="111" t="s">
        <v>201</v>
      </c>
      <c r="K9" s="127"/>
    </row>
    <row r="10" spans="1:11" ht="15" customHeight="1">
      <c r="A10" s="126"/>
      <c r="B10" s="126" t="s">
        <v>780</v>
      </c>
      <c r="C10" s="132"/>
      <c r="D10" s="132"/>
      <c r="E10" s="132"/>
      <c r="F10" s="127"/>
      <c r="G10" s="128"/>
      <c r="H10" s="128" t="s">
        <v>719</v>
      </c>
      <c r="I10" s="132"/>
      <c r="J10" s="166">
        <v>51094</v>
      </c>
      <c r="K10" s="127"/>
    </row>
    <row r="11" spans="1:11">
      <c r="A11" s="126"/>
      <c r="B11" s="126" t="s">
        <v>720</v>
      </c>
      <c r="C11" s="132"/>
      <c r="D11" s="132"/>
      <c r="E11" s="132"/>
      <c r="F11" s="127"/>
      <c r="G11" s="128"/>
      <c r="H11" s="128" t="s">
        <v>720</v>
      </c>
      <c r="I11" s="132"/>
      <c r="J11" s="167"/>
      <c r="K11" s="127"/>
    </row>
    <row r="12" spans="1:11">
      <c r="A12" s="126"/>
      <c r="B12" s="126" t="s">
        <v>721</v>
      </c>
      <c r="C12" s="132"/>
      <c r="D12" s="132"/>
      <c r="E12" s="132"/>
      <c r="F12" s="127"/>
      <c r="G12" s="128"/>
      <c r="H12" s="128" t="s">
        <v>721</v>
      </c>
      <c r="I12" s="132"/>
      <c r="J12" s="142"/>
      <c r="K12" s="127"/>
    </row>
    <row r="13" spans="1:11">
      <c r="A13" s="126"/>
      <c r="B13" s="126" t="s">
        <v>722</v>
      </c>
      <c r="C13" s="132"/>
      <c r="D13" s="132"/>
      <c r="E13" s="132"/>
      <c r="F13" s="127"/>
      <c r="G13" s="128"/>
      <c r="H13" s="128" t="s">
        <v>722</v>
      </c>
      <c r="I13" s="132"/>
      <c r="J13" s="132"/>
      <c r="K13" s="127"/>
    </row>
    <row r="14" spans="1:11">
      <c r="A14" s="126"/>
      <c r="B14" s="126" t="s">
        <v>723</v>
      </c>
      <c r="C14" s="132"/>
      <c r="D14" s="132"/>
      <c r="E14" s="132"/>
      <c r="F14" s="127"/>
      <c r="G14" s="128"/>
      <c r="H14" s="128" t="s">
        <v>723</v>
      </c>
      <c r="I14" s="132"/>
      <c r="J14" s="111" t="s">
        <v>16</v>
      </c>
      <c r="K14" s="127"/>
    </row>
    <row r="15" spans="1:11" ht="15" customHeight="1">
      <c r="A15" s="126"/>
      <c r="B15" s="144" t="s">
        <v>781</v>
      </c>
      <c r="C15" s="132"/>
      <c r="D15" s="132"/>
      <c r="E15" s="132"/>
      <c r="F15" s="127"/>
      <c r="G15" s="128"/>
      <c r="H15" s="110" t="s">
        <v>781</v>
      </c>
      <c r="I15" s="132"/>
      <c r="J15" s="168">
        <v>45158</v>
      </c>
      <c r="K15" s="127"/>
    </row>
    <row r="16" spans="1:11" ht="15" customHeight="1">
      <c r="A16" s="126"/>
      <c r="B16" s="143" t="s">
        <v>782</v>
      </c>
      <c r="C16" s="7"/>
      <c r="D16" s="7"/>
      <c r="E16" s="7"/>
      <c r="F16" s="8"/>
      <c r="G16" s="128"/>
      <c r="H16" s="145" t="s">
        <v>782</v>
      </c>
      <c r="I16" s="132"/>
      <c r="J16" s="169"/>
      <c r="K16" s="127"/>
    </row>
    <row r="17" spans="1:11" ht="15" customHeight="1">
      <c r="A17" s="126"/>
      <c r="B17" s="132"/>
      <c r="C17" s="132"/>
      <c r="D17" s="132"/>
      <c r="E17" s="132"/>
      <c r="F17" s="132"/>
      <c r="G17" s="132"/>
      <c r="H17" s="132"/>
      <c r="I17" s="135" t="s">
        <v>147</v>
      </c>
      <c r="J17" s="141">
        <v>2000000638</v>
      </c>
      <c r="K17" s="127"/>
    </row>
    <row r="18" spans="1:11">
      <c r="A18" s="126"/>
      <c r="B18" s="132" t="s">
        <v>724</v>
      </c>
      <c r="C18" s="132"/>
      <c r="D18" s="132"/>
      <c r="E18" s="132"/>
      <c r="F18" s="132"/>
      <c r="G18" s="132"/>
      <c r="H18" s="132"/>
      <c r="I18" s="135" t="s">
        <v>148</v>
      </c>
      <c r="J18" s="141" t="s">
        <v>779</v>
      </c>
      <c r="K18" s="127"/>
    </row>
    <row r="19" spans="1:11" ht="18">
      <c r="A19" s="126"/>
      <c r="B19" s="132" t="s">
        <v>725</v>
      </c>
      <c r="C19" s="132"/>
      <c r="D19" s="132"/>
      <c r="E19" s="132"/>
      <c r="F19" s="132"/>
      <c r="G19" s="132"/>
      <c r="H19" s="132"/>
      <c r="I19" s="134" t="s">
        <v>264</v>
      </c>
      <c r="J19" s="116" t="s">
        <v>138</v>
      </c>
      <c r="K19" s="127"/>
    </row>
    <row r="20" spans="1:11">
      <c r="A20" s="126"/>
      <c r="B20" s="132"/>
      <c r="C20" s="132"/>
      <c r="D20" s="132"/>
      <c r="E20" s="132"/>
      <c r="F20" s="132"/>
      <c r="G20" s="132"/>
      <c r="H20" s="132"/>
      <c r="I20" s="132"/>
      <c r="J20" s="132"/>
      <c r="K20" s="127"/>
    </row>
    <row r="21" spans="1:11">
      <c r="A21" s="126"/>
      <c r="B21" s="112" t="s">
        <v>204</v>
      </c>
      <c r="C21" s="112" t="s">
        <v>205</v>
      </c>
      <c r="D21" s="129" t="s">
        <v>290</v>
      </c>
      <c r="E21" s="129" t="s">
        <v>206</v>
      </c>
      <c r="F21" s="170" t="s">
        <v>207</v>
      </c>
      <c r="G21" s="171"/>
      <c r="H21" s="112" t="s">
        <v>174</v>
      </c>
      <c r="I21" s="112" t="s">
        <v>208</v>
      </c>
      <c r="J21" s="112" t="s">
        <v>26</v>
      </c>
      <c r="K21" s="127"/>
    </row>
    <row r="22" spans="1:11">
      <c r="A22" s="126"/>
      <c r="B22" s="117"/>
      <c r="C22" s="117"/>
      <c r="D22" s="118"/>
      <c r="E22" s="118"/>
      <c r="F22" s="172"/>
      <c r="G22" s="173"/>
      <c r="H22" s="117" t="s">
        <v>146</v>
      </c>
      <c r="I22" s="117"/>
      <c r="J22" s="117"/>
      <c r="K22" s="127"/>
    </row>
    <row r="23" spans="1:11">
      <c r="A23" s="126"/>
      <c r="B23" s="119">
        <v>30</v>
      </c>
      <c r="C23" s="10" t="s">
        <v>726</v>
      </c>
      <c r="D23" s="130" t="s">
        <v>726</v>
      </c>
      <c r="E23" s="130" t="s">
        <v>28</v>
      </c>
      <c r="F23" s="162" t="s">
        <v>727</v>
      </c>
      <c r="G23" s="163"/>
      <c r="H23" s="11" t="s">
        <v>728</v>
      </c>
      <c r="I23" s="14">
        <v>0.14000000000000001</v>
      </c>
      <c r="J23" s="121">
        <f t="shared" ref="J23:J69" si="0">I23*B23</f>
        <v>4.2</v>
      </c>
      <c r="K23" s="127"/>
    </row>
    <row r="24" spans="1:11">
      <c r="A24" s="126"/>
      <c r="B24" s="119">
        <v>30</v>
      </c>
      <c r="C24" s="10" t="s">
        <v>726</v>
      </c>
      <c r="D24" s="130" t="s">
        <v>726</v>
      </c>
      <c r="E24" s="130" t="s">
        <v>28</v>
      </c>
      <c r="F24" s="162" t="s">
        <v>115</v>
      </c>
      <c r="G24" s="163"/>
      <c r="H24" s="11" t="s">
        <v>728</v>
      </c>
      <c r="I24" s="14">
        <v>0.14000000000000001</v>
      </c>
      <c r="J24" s="121">
        <f t="shared" si="0"/>
        <v>4.2</v>
      </c>
      <c r="K24" s="127"/>
    </row>
    <row r="25" spans="1:11" ht="24">
      <c r="A25" s="126"/>
      <c r="B25" s="119">
        <v>1</v>
      </c>
      <c r="C25" s="10" t="s">
        <v>729</v>
      </c>
      <c r="D25" s="130" t="s">
        <v>729</v>
      </c>
      <c r="E25" s="130" t="s">
        <v>31</v>
      </c>
      <c r="F25" s="162"/>
      <c r="G25" s="163"/>
      <c r="H25" s="11" t="s">
        <v>730</v>
      </c>
      <c r="I25" s="14">
        <v>20.25</v>
      </c>
      <c r="J25" s="121">
        <f t="shared" si="0"/>
        <v>20.25</v>
      </c>
      <c r="K25" s="127"/>
    </row>
    <row r="26" spans="1:11" ht="24">
      <c r="A26" s="126"/>
      <c r="B26" s="119">
        <v>1</v>
      </c>
      <c r="C26" s="10" t="s">
        <v>729</v>
      </c>
      <c r="D26" s="130" t="s">
        <v>729</v>
      </c>
      <c r="E26" s="130" t="s">
        <v>32</v>
      </c>
      <c r="F26" s="162"/>
      <c r="G26" s="163"/>
      <c r="H26" s="11" t="s">
        <v>730</v>
      </c>
      <c r="I26" s="14">
        <v>20.25</v>
      </c>
      <c r="J26" s="121">
        <f t="shared" si="0"/>
        <v>20.25</v>
      </c>
      <c r="K26" s="127"/>
    </row>
    <row r="27" spans="1:11" ht="24">
      <c r="A27" s="126"/>
      <c r="B27" s="119">
        <v>1</v>
      </c>
      <c r="C27" s="10" t="s">
        <v>729</v>
      </c>
      <c r="D27" s="130" t="s">
        <v>729</v>
      </c>
      <c r="E27" s="130" t="s">
        <v>33</v>
      </c>
      <c r="F27" s="162"/>
      <c r="G27" s="163"/>
      <c r="H27" s="11" t="s">
        <v>730</v>
      </c>
      <c r="I27" s="14">
        <v>20.25</v>
      </c>
      <c r="J27" s="121">
        <f t="shared" si="0"/>
        <v>20.25</v>
      </c>
      <c r="K27" s="127"/>
    </row>
    <row r="28" spans="1:11" ht="24">
      <c r="A28" s="126"/>
      <c r="B28" s="119">
        <v>1</v>
      </c>
      <c r="C28" s="10" t="s">
        <v>729</v>
      </c>
      <c r="D28" s="130" t="s">
        <v>729</v>
      </c>
      <c r="E28" s="130" t="s">
        <v>34</v>
      </c>
      <c r="F28" s="162"/>
      <c r="G28" s="163"/>
      <c r="H28" s="11" t="s">
        <v>730</v>
      </c>
      <c r="I28" s="14">
        <v>20.25</v>
      </c>
      <c r="J28" s="121">
        <f t="shared" si="0"/>
        <v>20.25</v>
      </c>
      <c r="K28" s="127"/>
    </row>
    <row r="29" spans="1:11" ht="24">
      <c r="A29" s="126"/>
      <c r="B29" s="119">
        <v>1</v>
      </c>
      <c r="C29" s="10" t="s">
        <v>729</v>
      </c>
      <c r="D29" s="130" t="s">
        <v>729</v>
      </c>
      <c r="E29" s="130" t="s">
        <v>55</v>
      </c>
      <c r="F29" s="162"/>
      <c r="G29" s="163"/>
      <c r="H29" s="11" t="s">
        <v>730</v>
      </c>
      <c r="I29" s="14">
        <v>20.25</v>
      </c>
      <c r="J29" s="121">
        <f t="shared" si="0"/>
        <v>20.25</v>
      </c>
      <c r="K29" s="127"/>
    </row>
    <row r="30" spans="1:11" ht="24">
      <c r="A30" s="126"/>
      <c r="B30" s="119">
        <v>1</v>
      </c>
      <c r="C30" s="10" t="s">
        <v>716</v>
      </c>
      <c r="D30" s="130" t="s">
        <v>716</v>
      </c>
      <c r="E30" s="130" t="s">
        <v>72</v>
      </c>
      <c r="F30" s="162"/>
      <c r="G30" s="163"/>
      <c r="H30" s="11" t="s">
        <v>717</v>
      </c>
      <c r="I30" s="14">
        <v>15.43</v>
      </c>
      <c r="J30" s="121">
        <f t="shared" si="0"/>
        <v>15.43</v>
      </c>
      <c r="K30" s="127"/>
    </row>
    <row r="31" spans="1:11" ht="24">
      <c r="A31" s="126"/>
      <c r="B31" s="119">
        <v>30</v>
      </c>
      <c r="C31" s="10" t="s">
        <v>668</v>
      </c>
      <c r="D31" s="130" t="s">
        <v>668</v>
      </c>
      <c r="E31" s="130" t="s">
        <v>30</v>
      </c>
      <c r="F31" s="162" t="s">
        <v>112</v>
      </c>
      <c r="G31" s="163"/>
      <c r="H31" s="11" t="s">
        <v>731</v>
      </c>
      <c r="I31" s="14">
        <v>0.76</v>
      </c>
      <c r="J31" s="121">
        <f t="shared" si="0"/>
        <v>22.8</v>
      </c>
      <c r="K31" s="127"/>
    </row>
    <row r="32" spans="1:11" ht="24">
      <c r="A32" s="126"/>
      <c r="B32" s="119">
        <v>10</v>
      </c>
      <c r="C32" s="10" t="s">
        <v>668</v>
      </c>
      <c r="D32" s="130" t="s">
        <v>668</v>
      </c>
      <c r="E32" s="130" t="s">
        <v>30</v>
      </c>
      <c r="F32" s="162" t="s">
        <v>218</v>
      </c>
      <c r="G32" s="163"/>
      <c r="H32" s="11" t="s">
        <v>731</v>
      </c>
      <c r="I32" s="14">
        <v>0.76</v>
      </c>
      <c r="J32" s="121">
        <f t="shared" si="0"/>
        <v>7.6</v>
      </c>
      <c r="K32" s="127"/>
    </row>
    <row r="33" spans="1:11" ht="24">
      <c r="A33" s="126"/>
      <c r="B33" s="119">
        <v>10</v>
      </c>
      <c r="C33" s="10" t="s">
        <v>668</v>
      </c>
      <c r="D33" s="130" t="s">
        <v>668</v>
      </c>
      <c r="E33" s="130" t="s">
        <v>30</v>
      </c>
      <c r="F33" s="162" t="s">
        <v>271</v>
      </c>
      <c r="G33" s="163"/>
      <c r="H33" s="11" t="s">
        <v>731</v>
      </c>
      <c r="I33" s="14">
        <v>0.76</v>
      </c>
      <c r="J33" s="121">
        <f t="shared" si="0"/>
        <v>7.6</v>
      </c>
      <c r="K33" s="127"/>
    </row>
    <row r="34" spans="1:11" ht="24">
      <c r="A34" s="126"/>
      <c r="B34" s="119">
        <v>50</v>
      </c>
      <c r="C34" s="10" t="s">
        <v>668</v>
      </c>
      <c r="D34" s="130" t="s">
        <v>668</v>
      </c>
      <c r="E34" s="130" t="s">
        <v>33</v>
      </c>
      <c r="F34" s="162" t="s">
        <v>112</v>
      </c>
      <c r="G34" s="163"/>
      <c r="H34" s="11" t="s">
        <v>731</v>
      </c>
      <c r="I34" s="14">
        <v>0.76</v>
      </c>
      <c r="J34" s="121">
        <f t="shared" si="0"/>
        <v>38</v>
      </c>
      <c r="K34" s="127"/>
    </row>
    <row r="35" spans="1:11" ht="36">
      <c r="A35" s="126"/>
      <c r="B35" s="119">
        <v>20</v>
      </c>
      <c r="C35" s="10" t="s">
        <v>732</v>
      </c>
      <c r="D35" s="130" t="s">
        <v>732</v>
      </c>
      <c r="E35" s="130" t="s">
        <v>733</v>
      </c>
      <c r="F35" s="162"/>
      <c r="G35" s="163"/>
      <c r="H35" s="11" t="s">
        <v>777</v>
      </c>
      <c r="I35" s="14">
        <v>1.24</v>
      </c>
      <c r="J35" s="121">
        <f t="shared" si="0"/>
        <v>24.8</v>
      </c>
      <c r="K35" s="127"/>
    </row>
    <row r="36" spans="1:11" ht="24" customHeight="1">
      <c r="A36" s="126"/>
      <c r="B36" s="119">
        <v>30</v>
      </c>
      <c r="C36" s="10" t="s">
        <v>732</v>
      </c>
      <c r="D36" s="130" t="s">
        <v>732</v>
      </c>
      <c r="E36" s="130" t="s">
        <v>734</v>
      </c>
      <c r="F36" s="162"/>
      <c r="G36" s="163"/>
      <c r="H36" s="11" t="s">
        <v>777</v>
      </c>
      <c r="I36" s="14">
        <v>1.24</v>
      </c>
      <c r="J36" s="121">
        <f t="shared" si="0"/>
        <v>37.200000000000003</v>
      </c>
      <c r="K36" s="127"/>
    </row>
    <row r="37" spans="1:11" ht="24" customHeight="1">
      <c r="A37" s="126"/>
      <c r="B37" s="119">
        <v>10</v>
      </c>
      <c r="C37" s="10" t="s">
        <v>732</v>
      </c>
      <c r="D37" s="130" t="s">
        <v>732</v>
      </c>
      <c r="E37" s="130" t="s">
        <v>735</v>
      </c>
      <c r="F37" s="162"/>
      <c r="G37" s="163"/>
      <c r="H37" s="11" t="s">
        <v>777</v>
      </c>
      <c r="I37" s="14">
        <v>1.24</v>
      </c>
      <c r="J37" s="121">
        <f t="shared" si="0"/>
        <v>12.4</v>
      </c>
      <c r="K37" s="127"/>
    </row>
    <row r="38" spans="1:11" ht="24" customHeight="1">
      <c r="A38" s="126"/>
      <c r="B38" s="119">
        <v>10</v>
      </c>
      <c r="C38" s="10" t="s">
        <v>732</v>
      </c>
      <c r="D38" s="130" t="s">
        <v>732</v>
      </c>
      <c r="E38" s="130" t="s">
        <v>736</v>
      </c>
      <c r="F38" s="162"/>
      <c r="G38" s="163"/>
      <c r="H38" s="11" t="s">
        <v>777</v>
      </c>
      <c r="I38" s="14">
        <v>1.24</v>
      </c>
      <c r="J38" s="121">
        <f t="shared" si="0"/>
        <v>12.4</v>
      </c>
      <c r="K38" s="127"/>
    </row>
    <row r="39" spans="1:11" ht="24">
      <c r="A39" s="126"/>
      <c r="B39" s="119">
        <v>20</v>
      </c>
      <c r="C39" s="10" t="s">
        <v>737</v>
      </c>
      <c r="D39" s="130" t="s">
        <v>737</v>
      </c>
      <c r="E39" s="130" t="s">
        <v>112</v>
      </c>
      <c r="F39" s="162"/>
      <c r="G39" s="163"/>
      <c r="H39" s="11" t="s">
        <v>738</v>
      </c>
      <c r="I39" s="14">
        <v>0.52</v>
      </c>
      <c r="J39" s="121">
        <f t="shared" si="0"/>
        <v>10.4</v>
      </c>
      <c r="K39" s="127"/>
    </row>
    <row r="40" spans="1:11" ht="24">
      <c r="A40" s="126"/>
      <c r="B40" s="119">
        <v>15</v>
      </c>
      <c r="C40" s="10" t="s">
        <v>737</v>
      </c>
      <c r="D40" s="130" t="s">
        <v>737</v>
      </c>
      <c r="E40" s="130" t="s">
        <v>218</v>
      </c>
      <c r="F40" s="162"/>
      <c r="G40" s="163"/>
      <c r="H40" s="11" t="s">
        <v>738</v>
      </c>
      <c r="I40" s="14">
        <v>0.52</v>
      </c>
      <c r="J40" s="121">
        <f t="shared" si="0"/>
        <v>7.8000000000000007</v>
      </c>
      <c r="K40" s="127"/>
    </row>
    <row r="41" spans="1:11" ht="24">
      <c r="A41" s="126"/>
      <c r="B41" s="119">
        <v>30</v>
      </c>
      <c r="C41" s="10" t="s">
        <v>573</v>
      </c>
      <c r="D41" s="130" t="s">
        <v>573</v>
      </c>
      <c r="E41" s="130" t="s">
        <v>112</v>
      </c>
      <c r="F41" s="162"/>
      <c r="G41" s="163"/>
      <c r="H41" s="11" t="s">
        <v>739</v>
      </c>
      <c r="I41" s="14">
        <v>0.56999999999999995</v>
      </c>
      <c r="J41" s="121">
        <f t="shared" si="0"/>
        <v>17.099999999999998</v>
      </c>
      <c r="K41" s="127"/>
    </row>
    <row r="42" spans="1:11" ht="24">
      <c r="A42" s="126"/>
      <c r="B42" s="119">
        <v>10</v>
      </c>
      <c r="C42" s="10" t="s">
        <v>573</v>
      </c>
      <c r="D42" s="130" t="s">
        <v>573</v>
      </c>
      <c r="E42" s="130" t="s">
        <v>271</v>
      </c>
      <c r="F42" s="162"/>
      <c r="G42" s="163"/>
      <c r="H42" s="11" t="s">
        <v>739</v>
      </c>
      <c r="I42" s="14">
        <v>0.56999999999999995</v>
      </c>
      <c r="J42" s="121">
        <f t="shared" si="0"/>
        <v>5.6999999999999993</v>
      </c>
      <c r="K42" s="127"/>
    </row>
    <row r="43" spans="1:11">
      <c r="A43" s="126"/>
      <c r="B43" s="119">
        <v>20</v>
      </c>
      <c r="C43" s="10" t="s">
        <v>576</v>
      </c>
      <c r="D43" s="130" t="s">
        <v>770</v>
      </c>
      <c r="E43" s="130" t="s">
        <v>740</v>
      </c>
      <c r="F43" s="162"/>
      <c r="G43" s="163"/>
      <c r="H43" s="11" t="s">
        <v>579</v>
      </c>
      <c r="I43" s="14">
        <v>0.38</v>
      </c>
      <c r="J43" s="121">
        <f t="shared" si="0"/>
        <v>7.6</v>
      </c>
      <c r="K43" s="127"/>
    </row>
    <row r="44" spans="1:11">
      <c r="A44" s="126"/>
      <c r="B44" s="119">
        <v>30</v>
      </c>
      <c r="C44" s="10" t="s">
        <v>576</v>
      </c>
      <c r="D44" s="130" t="s">
        <v>771</v>
      </c>
      <c r="E44" s="130" t="s">
        <v>304</v>
      </c>
      <c r="F44" s="162"/>
      <c r="G44" s="163"/>
      <c r="H44" s="11" t="s">
        <v>579</v>
      </c>
      <c r="I44" s="14">
        <v>0.38</v>
      </c>
      <c r="J44" s="121">
        <f t="shared" si="0"/>
        <v>11.4</v>
      </c>
      <c r="K44" s="127"/>
    </row>
    <row r="45" spans="1:11" ht="24">
      <c r="A45" s="126"/>
      <c r="B45" s="119">
        <v>20</v>
      </c>
      <c r="C45" s="10" t="s">
        <v>741</v>
      </c>
      <c r="D45" s="130" t="s">
        <v>772</v>
      </c>
      <c r="E45" s="130" t="s">
        <v>740</v>
      </c>
      <c r="F45" s="162" t="s">
        <v>279</v>
      </c>
      <c r="G45" s="163"/>
      <c r="H45" s="11" t="s">
        <v>742</v>
      </c>
      <c r="I45" s="14">
        <v>0.56999999999999995</v>
      </c>
      <c r="J45" s="121">
        <f t="shared" si="0"/>
        <v>11.399999999999999</v>
      </c>
      <c r="K45" s="127"/>
    </row>
    <row r="46" spans="1:11" ht="24">
      <c r="A46" s="126"/>
      <c r="B46" s="119">
        <v>30</v>
      </c>
      <c r="C46" s="10" t="s">
        <v>741</v>
      </c>
      <c r="D46" s="130" t="s">
        <v>773</v>
      </c>
      <c r="E46" s="130" t="s">
        <v>304</v>
      </c>
      <c r="F46" s="162" t="s">
        <v>279</v>
      </c>
      <c r="G46" s="163"/>
      <c r="H46" s="11" t="s">
        <v>742</v>
      </c>
      <c r="I46" s="14">
        <v>0.62</v>
      </c>
      <c r="J46" s="121">
        <f t="shared" si="0"/>
        <v>18.600000000000001</v>
      </c>
      <c r="K46" s="127"/>
    </row>
    <row r="47" spans="1:11" ht="24">
      <c r="A47" s="126"/>
      <c r="B47" s="119">
        <v>30</v>
      </c>
      <c r="C47" s="10" t="s">
        <v>743</v>
      </c>
      <c r="D47" s="130" t="s">
        <v>743</v>
      </c>
      <c r="E47" s="130" t="s">
        <v>28</v>
      </c>
      <c r="F47" s="162" t="s">
        <v>744</v>
      </c>
      <c r="G47" s="163"/>
      <c r="H47" s="11" t="s">
        <v>745</v>
      </c>
      <c r="I47" s="14">
        <v>0.95</v>
      </c>
      <c r="J47" s="121">
        <f t="shared" si="0"/>
        <v>28.5</v>
      </c>
      <c r="K47" s="127"/>
    </row>
    <row r="48" spans="1:11" ht="24">
      <c r="A48" s="126"/>
      <c r="B48" s="119">
        <v>30</v>
      </c>
      <c r="C48" s="10" t="s">
        <v>743</v>
      </c>
      <c r="D48" s="130" t="s">
        <v>743</v>
      </c>
      <c r="E48" s="130" t="s">
        <v>30</v>
      </c>
      <c r="F48" s="162" t="s">
        <v>744</v>
      </c>
      <c r="G48" s="163"/>
      <c r="H48" s="11" t="s">
        <v>745</v>
      </c>
      <c r="I48" s="14">
        <v>0.95</v>
      </c>
      <c r="J48" s="121">
        <f t="shared" si="0"/>
        <v>28.5</v>
      </c>
      <c r="K48" s="127"/>
    </row>
    <row r="49" spans="1:11" ht="24">
      <c r="A49" s="126"/>
      <c r="B49" s="119">
        <v>20</v>
      </c>
      <c r="C49" s="10" t="s">
        <v>743</v>
      </c>
      <c r="D49" s="130" t="s">
        <v>743</v>
      </c>
      <c r="E49" s="130" t="s">
        <v>31</v>
      </c>
      <c r="F49" s="162" t="s">
        <v>744</v>
      </c>
      <c r="G49" s="163"/>
      <c r="H49" s="11" t="s">
        <v>745</v>
      </c>
      <c r="I49" s="14">
        <v>0.95</v>
      </c>
      <c r="J49" s="121">
        <f t="shared" si="0"/>
        <v>19</v>
      </c>
      <c r="K49" s="127"/>
    </row>
    <row r="50" spans="1:11" ht="24">
      <c r="A50" s="126"/>
      <c r="B50" s="119">
        <v>20</v>
      </c>
      <c r="C50" s="10" t="s">
        <v>746</v>
      </c>
      <c r="D50" s="130" t="s">
        <v>746</v>
      </c>
      <c r="E50" s="130" t="s">
        <v>112</v>
      </c>
      <c r="F50" s="162"/>
      <c r="G50" s="163"/>
      <c r="H50" s="11" t="s">
        <v>747</v>
      </c>
      <c r="I50" s="14">
        <v>1.58</v>
      </c>
      <c r="J50" s="121">
        <f t="shared" si="0"/>
        <v>31.6</v>
      </c>
      <c r="K50" s="127"/>
    </row>
    <row r="51" spans="1:11" ht="24">
      <c r="A51" s="126"/>
      <c r="B51" s="119">
        <v>10</v>
      </c>
      <c r="C51" s="10" t="s">
        <v>746</v>
      </c>
      <c r="D51" s="130" t="s">
        <v>746</v>
      </c>
      <c r="E51" s="130" t="s">
        <v>218</v>
      </c>
      <c r="F51" s="162"/>
      <c r="G51" s="163"/>
      <c r="H51" s="11" t="s">
        <v>747</v>
      </c>
      <c r="I51" s="14">
        <v>1.58</v>
      </c>
      <c r="J51" s="121">
        <f t="shared" si="0"/>
        <v>15.8</v>
      </c>
      <c r="K51" s="127"/>
    </row>
    <row r="52" spans="1:11" ht="24">
      <c r="A52" s="126"/>
      <c r="B52" s="119">
        <v>10</v>
      </c>
      <c r="C52" s="10" t="s">
        <v>746</v>
      </c>
      <c r="D52" s="130" t="s">
        <v>746</v>
      </c>
      <c r="E52" s="130" t="s">
        <v>271</v>
      </c>
      <c r="F52" s="162"/>
      <c r="G52" s="163"/>
      <c r="H52" s="11" t="s">
        <v>747</v>
      </c>
      <c r="I52" s="14">
        <v>1.58</v>
      </c>
      <c r="J52" s="121">
        <f t="shared" si="0"/>
        <v>15.8</v>
      </c>
      <c r="K52" s="127"/>
    </row>
    <row r="53" spans="1:11" ht="24">
      <c r="A53" s="126"/>
      <c r="B53" s="119">
        <v>100</v>
      </c>
      <c r="C53" s="10" t="s">
        <v>748</v>
      </c>
      <c r="D53" s="130" t="s">
        <v>748</v>
      </c>
      <c r="E53" s="130" t="s">
        <v>112</v>
      </c>
      <c r="F53" s="162"/>
      <c r="G53" s="163"/>
      <c r="H53" s="11" t="s">
        <v>749</v>
      </c>
      <c r="I53" s="14">
        <v>0.23</v>
      </c>
      <c r="J53" s="121">
        <f>(I53*B53)/2</f>
        <v>11.5</v>
      </c>
      <c r="K53" s="127"/>
    </row>
    <row r="54" spans="1:11">
      <c r="A54" s="126"/>
      <c r="B54" s="119">
        <v>10</v>
      </c>
      <c r="C54" s="10" t="s">
        <v>750</v>
      </c>
      <c r="D54" s="130" t="s">
        <v>750</v>
      </c>
      <c r="E54" s="130" t="s">
        <v>751</v>
      </c>
      <c r="F54" s="162" t="s">
        <v>278</v>
      </c>
      <c r="G54" s="163"/>
      <c r="H54" s="11" t="s">
        <v>752</v>
      </c>
      <c r="I54" s="14">
        <v>2.02</v>
      </c>
      <c r="J54" s="121">
        <f t="shared" si="0"/>
        <v>20.2</v>
      </c>
      <c r="K54" s="127"/>
    </row>
    <row r="55" spans="1:11">
      <c r="A55" s="126"/>
      <c r="B55" s="119">
        <v>10</v>
      </c>
      <c r="C55" s="10" t="s">
        <v>750</v>
      </c>
      <c r="D55" s="130" t="s">
        <v>750</v>
      </c>
      <c r="E55" s="130" t="s">
        <v>28</v>
      </c>
      <c r="F55" s="162" t="s">
        <v>278</v>
      </c>
      <c r="G55" s="163"/>
      <c r="H55" s="11" t="s">
        <v>752</v>
      </c>
      <c r="I55" s="14">
        <v>2.02</v>
      </c>
      <c r="J55" s="121">
        <f t="shared" si="0"/>
        <v>20.2</v>
      </c>
      <c r="K55" s="127"/>
    </row>
    <row r="56" spans="1:11">
      <c r="A56" s="126"/>
      <c r="B56" s="119">
        <v>15</v>
      </c>
      <c r="C56" s="10" t="s">
        <v>750</v>
      </c>
      <c r="D56" s="130" t="s">
        <v>750</v>
      </c>
      <c r="E56" s="130" t="s">
        <v>657</v>
      </c>
      <c r="F56" s="162" t="s">
        <v>278</v>
      </c>
      <c r="G56" s="163"/>
      <c r="H56" s="11" t="s">
        <v>752</v>
      </c>
      <c r="I56" s="14">
        <v>2.02</v>
      </c>
      <c r="J56" s="121">
        <f t="shared" si="0"/>
        <v>30.3</v>
      </c>
      <c r="K56" s="127"/>
    </row>
    <row r="57" spans="1:11">
      <c r="A57" s="126"/>
      <c r="B57" s="119">
        <v>10</v>
      </c>
      <c r="C57" s="10" t="s">
        <v>750</v>
      </c>
      <c r="D57" s="130" t="s">
        <v>750</v>
      </c>
      <c r="E57" s="130" t="s">
        <v>30</v>
      </c>
      <c r="F57" s="162" t="s">
        <v>278</v>
      </c>
      <c r="G57" s="163"/>
      <c r="H57" s="11" t="s">
        <v>752</v>
      </c>
      <c r="I57" s="14">
        <v>2.02</v>
      </c>
      <c r="J57" s="121">
        <f t="shared" si="0"/>
        <v>20.2</v>
      </c>
      <c r="K57" s="127"/>
    </row>
    <row r="58" spans="1:11" ht="10.5" customHeight="1">
      <c r="A58" s="126"/>
      <c r="B58" s="119">
        <v>15</v>
      </c>
      <c r="C58" s="10" t="s">
        <v>753</v>
      </c>
      <c r="D58" s="130" t="s">
        <v>753</v>
      </c>
      <c r="E58" s="130" t="s">
        <v>30</v>
      </c>
      <c r="F58" s="162" t="s">
        <v>278</v>
      </c>
      <c r="G58" s="163"/>
      <c r="H58" s="11" t="s">
        <v>754</v>
      </c>
      <c r="I58" s="14">
        <v>1.24</v>
      </c>
      <c r="J58" s="121">
        <f t="shared" si="0"/>
        <v>18.600000000000001</v>
      </c>
      <c r="K58" s="127"/>
    </row>
    <row r="59" spans="1:11" ht="10.5" customHeight="1">
      <c r="A59" s="126"/>
      <c r="B59" s="119">
        <v>15</v>
      </c>
      <c r="C59" s="10" t="s">
        <v>753</v>
      </c>
      <c r="D59" s="130" t="s">
        <v>753</v>
      </c>
      <c r="E59" s="130" t="s">
        <v>31</v>
      </c>
      <c r="F59" s="162" t="s">
        <v>278</v>
      </c>
      <c r="G59" s="163"/>
      <c r="H59" s="11" t="s">
        <v>754</v>
      </c>
      <c r="I59" s="14">
        <v>1.24</v>
      </c>
      <c r="J59" s="121">
        <f t="shared" si="0"/>
        <v>18.600000000000001</v>
      </c>
      <c r="K59" s="127"/>
    </row>
    <row r="60" spans="1:11" ht="10.5" customHeight="1">
      <c r="A60" s="126"/>
      <c r="B60" s="119">
        <v>10</v>
      </c>
      <c r="C60" s="10" t="s">
        <v>753</v>
      </c>
      <c r="D60" s="130" t="s">
        <v>753</v>
      </c>
      <c r="E60" s="130" t="s">
        <v>32</v>
      </c>
      <c r="F60" s="162" t="s">
        <v>278</v>
      </c>
      <c r="G60" s="163"/>
      <c r="H60" s="11" t="s">
        <v>754</v>
      </c>
      <c r="I60" s="14">
        <v>1.24</v>
      </c>
      <c r="J60" s="121">
        <f t="shared" si="0"/>
        <v>12.4</v>
      </c>
      <c r="K60" s="127"/>
    </row>
    <row r="61" spans="1:11" ht="10.5" customHeight="1">
      <c r="A61" s="126"/>
      <c r="B61" s="119">
        <v>10</v>
      </c>
      <c r="C61" s="10" t="s">
        <v>753</v>
      </c>
      <c r="D61" s="130" t="s">
        <v>753</v>
      </c>
      <c r="E61" s="130" t="s">
        <v>33</v>
      </c>
      <c r="F61" s="162" t="s">
        <v>278</v>
      </c>
      <c r="G61" s="163"/>
      <c r="H61" s="11" t="s">
        <v>754</v>
      </c>
      <c r="I61" s="14">
        <v>1.24</v>
      </c>
      <c r="J61" s="121">
        <f t="shared" si="0"/>
        <v>12.4</v>
      </c>
      <c r="K61" s="127"/>
    </row>
    <row r="62" spans="1:11" ht="36">
      <c r="A62" s="126"/>
      <c r="B62" s="119">
        <v>4</v>
      </c>
      <c r="C62" s="10" t="s">
        <v>755</v>
      </c>
      <c r="D62" s="130" t="s">
        <v>774</v>
      </c>
      <c r="E62" s="130" t="s">
        <v>30</v>
      </c>
      <c r="F62" s="162"/>
      <c r="G62" s="163"/>
      <c r="H62" s="11" t="s">
        <v>756</v>
      </c>
      <c r="I62" s="14">
        <v>8.67</v>
      </c>
      <c r="J62" s="121">
        <f t="shared" si="0"/>
        <v>34.68</v>
      </c>
      <c r="K62" s="127"/>
    </row>
    <row r="63" spans="1:11" ht="36">
      <c r="A63" s="126"/>
      <c r="B63" s="119">
        <v>4</v>
      </c>
      <c r="C63" s="10" t="s">
        <v>755</v>
      </c>
      <c r="D63" s="130" t="s">
        <v>775</v>
      </c>
      <c r="E63" s="130" t="s">
        <v>31</v>
      </c>
      <c r="F63" s="162"/>
      <c r="G63" s="163"/>
      <c r="H63" s="11" t="s">
        <v>756</v>
      </c>
      <c r="I63" s="14">
        <v>9.06</v>
      </c>
      <c r="J63" s="121">
        <f t="shared" si="0"/>
        <v>36.24</v>
      </c>
      <c r="K63" s="127"/>
    </row>
    <row r="64" spans="1:11" ht="48">
      <c r="A64" s="126"/>
      <c r="B64" s="119">
        <v>15</v>
      </c>
      <c r="C64" s="10" t="s">
        <v>757</v>
      </c>
      <c r="D64" s="130" t="s">
        <v>757</v>
      </c>
      <c r="E64" s="130" t="s">
        <v>718</v>
      </c>
      <c r="F64" s="162"/>
      <c r="G64" s="163"/>
      <c r="H64" s="11" t="s">
        <v>758</v>
      </c>
      <c r="I64" s="14">
        <v>2.4</v>
      </c>
      <c r="J64" s="121">
        <f t="shared" si="0"/>
        <v>36</v>
      </c>
      <c r="K64" s="127"/>
    </row>
    <row r="65" spans="1:11" ht="24">
      <c r="A65" s="126"/>
      <c r="B65" s="119">
        <v>10</v>
      </c>
      <c r="C65" s="10" t="s">
        <v>759</v>
      </c>
      <c r="D65" s="130" t="s">
        <v>759</v>
      </c>
      <c r="E65" s="130"/>
      <c r="F65" s="162"/>
      <c r="G65" s="163"/>
      <c r="H65" s="11" t="s">
        <v>760</v>
      </c>
      <c r="I65" s="14">
        <v>0.69</v>
      </c>
      <c r="J65" s="121">
        <f t="shared" si="0"/>
        <v>6.8999999999999995</v>
      </c>
      <c r="K65" s="127"/>
    </row>
    <row r="66" spans="1:11" ht="24">
      <c r="A66" s="126"/>
      <c r="B66" s="119">
        <v>10</v>
      </c>
      <c r="C66" s="10" t="s">
        <v>761</v>
      </c>
      <c r="D66" s="130" t="s">
        <v>761</v>
      </c>
      <c r="E66" s="130"/>
      <c r="F66" s="162"/>
      <c r="G66" s="163"/>
      <c r="H66" s="11" t="s">
        <v>762</v>
      </c>
      <c r="I66" s="14">
        <v>0.72</v>
      </c>
      <c r="J66" s="121">
        <f t="shared" si="0"/>
        <v>7.1999999999999993</v>
      </c>
      <c r="K66" s="127"/>
    </row>
    <row r="67" spans="1:11" ht="24">
      <c r="A67" s="126"/>
      <c r="B67" s="119">
        <v>10</v>
      </c>
      <c r="C67" s="10" t="s">
        <v>763</v>
      </c>
      <c r="D67" s="130" t="s">
        <v>763</v>
      </c>
      <c r="E67" s="130" t="s">
        <v>278</v>
      </c>
      <c r="F67" s="162"/>
      <c r="G67" s="163"/>
      <c r="H67" s="11" t="s">
        <v>764</v>
      </c>
      <c r="I67" s="14">
        <v>1.88</v>
      </c>
      <c r="J67" s="121">
        <f t="shared" si="0"/>
        <v>18.799999999999997</v>
      </c>
      <c r="K67" s="127"/>
    </row>
    <row r="68" spans="1:11" ht="24">
      <c r="A68" s="126"/>
      <c r="B68" s="119">
        <v>40</v>
      </c>
      <c r="C68" s="10" t="s">
        <v>765</v>
      </c>
      <c r="D68" s="130" t="s">
        <v>765</v>
      </c>
      <c r="E68" s="130" t="s">
        <v>766</v>
      </c>
      <c r="F68" s="162"/>
      <c r="G68" s="163"/>
      <c r="H68" s="11" t="s">
        <v>767</v>
      </c>
      <c r="I68" s="14">
        <v>0.62</v>
      </c>
      <c r="J68" s="121">
        <f t="shared" si="0"/>
        <v>24.8</v>
      </c>
      <c r="K68" s="127"/>
    </row>
    <row r="69" spans="1:11" ht="24">
      <c r="A69" s="126"/>
      <c r="B69" s="120">
        <v>5</v>
      </c>
      <c r="C69" s="12" t="s">
        <v>768</v>
      </c>
      <c r="D69" s="131" t="s">
        <v>768</v>
      </c>
      <c r="E69" s="131" t="s">
        <v>112</v>
      </c>
      <c r="F69" s="164"/>
      <c r="G69" s="165"/>
      <c r="H69" s="13" t="s">
        <v>769</v>
      </c>
      <c r="I69" s="15">
        <v>3.57</v>
      </c>
      <c r="J69" s="122">
        <f t="shared" si="0"/>
        <v>17.849999999999998</v>
      </c>
      <c r="K69" s="127"/>
    </row>
    <row r="70" spans="1:11">
      <c r="A70" s="126"/>
      <c r="B70" s="138"/>
      <c r="C70" s="138"/>
      <c r="D70" s="138"/>
      <c r="E70" s="138"/>
      <c r="F70" s="138"/>
      <c r="G70" s="138"/>
      <c r="H70" s="138"/>
      <c r="I70" s="139" t="s">
        <v>261</v>
      </c>
      <c r="J70" s="140">
        <f>SUM(J23:J69)</f>
        <v>863.95</v>
      </c>
      <c r="K70" s="127"/>
    </row>
    <row r="71" spans="1:11">
      <c r="A71" s="126"/>
      <c r="B71" s="138"/>
      <c r="C71" s="138"/>
      <c r="D71" s="138"/>
      <c r="E71" s="138"/>
      <c r="F71" s="138"/>
      <c r="G71" s="138"/>
      <c r="H71" s="138"/>
      <c r="I71" s="151" t="s">
        <v>783</v>
      </c>
      <c r="J71" s="140">
        <f>J70*-20%</f>
        <v>-172.79000000000002</v>
      </c>
      <c r="K71" s="127"/>
    </row>
    <row r="72" spans="1:11">
      <c r="A72" s="126"/>
      <c r="B72" s="138"/>
      <c r="C72" s="138"/>
      <c r="D72" s="138"/>
      <c r="E72" s="138"/>
      <c r="F72" s="138"/>
      <c r="G72" s="138"/>
      <c r="H72" s="138"/>
      <c r="I72" s="151" t="s">
        <v>814</v>
      </c>
      <c r="J72" s="140">
        <v>-4.9000000000000004</v>
      </c>
      <c r="K72" s="127"/>
    </row>
    <row r="73" spans="1:11" outlineLevel="1">
      <c r="A73" s="126"/>
      <c r="B73" s="138"/>
      <c r="C73" s="138"/>
      <c r="D73" s="138"/>
      <c r="E73" s="138"/>
      <c r="F73" s="138"/>
      <c r="G73" s="138"/>
      <c r="H73" s="138"/>
      <c r="I73" s="139" t="s">
        <v>784</v>
      </c>
      <c r="J73" s="140">
        <v>0</v>
      </c>
      <c r="K73" s="127"/>
    </row>
    <row r="74" spans="1:11">
      <c r="A74" s="126"/>
      <c r="B74" s="138"/>
      <c r="C74" s="138"/>
      <c r="D74" s="138"/>
      <c r="E74" s="138"/>
      <c r="F74" s="138"/>
      <c r="G74" s="138"/>
      <c r="H74" s="138"/>
      <c r="I74" s="139" t="s">
        <v>263</v>
      </c>
      <c r="J74" s="140">
        <f>SUM(J70:J73)</f>
        <v>686.2600000000001</v>
      </c>
      <c r="K74" s="127"/>
    </row>
    <row r="75" spans="1:11">
      <c r="A75" s="6"/>
      <c r="B75" s="7"/>
      <c r="C75" s="7"/>
      <c r="D75" s="7"/>
      <c r="E75" s="7"/>
      <c r="F75" s="7"/>
      <c r="G75" s="7"/>
      <c r="H75" s="7" t="s">
        <v>812</v>
      </c>
      <c r="I75" s="7"/>
      <c r="J75" s="7"/>
      <c r="K75" s="8"/>
    </row>
    <row r="77" spans="1:11">
      <c r="H77" s="1" t="s">
        <v>778</v>
      </c>
      <c r="I77" s="103">
        <f>'Tax Invoice'!E14</f>
        <v>37.74</v>
      </c>
    </row>
    <row r="78" spans="1:11">
      <c r="H78" s="1" t="s">
        <v>711</v>
      </c>
      <c r="I78" s="103">
        <f>'Tax Invoice'!M11</f>
        <v>35.39</v>
      </c>
    </row>
    <row r="79" spans="1:11">
      <c r="H79" s="1" t="s">
        <v>714</v>
      </c>
      <c r="I79" s="103">
        <f>I81/I78</f>
        <v>731.82968070076311</v>
      </c>
    </row>
    <row r="80" spans="1:11">
      <c r="H80" s="1" t="s">
        <v>715</v>
      </c>
      <c r="I80" s="103">
        <f>I82/I78</f>
        <v>731.82968070076311</v>
      </c>
    </row>
    <row r="81" spans="8:9">
      <c r="H81" s="1" t="s">
        <v>712</v>
      </c>
      <c r="I81" s="103">
        <f>I82</f>
        <v>25899.452400000006</v>
      </c>
    </row>
    <row r="82" spans="8:9">
      <c r="H82" s="1" t="s">
        <v>713</v>
      </c>
      <c r="I82" s="103">
        <f>J74*I77</f>
        <v>25899.452400000006</v>
      </c>
    </row>
  </sheetData>
  <mergeCells count="51">
    <mergeCell ref="F34:G34"/>
    <mergeCell ref="F35:G35"/>
    <mergeCell ref="F24:G24"/>
    <mergeCell ref="F25:G25"/>
    <mergeCell ref="F26:G26"/>
    <mergeCell ref="F27:G27"/>
    <mergeCell ref="F28:G28"/>
    <mergeCell ref="F29:G29"/>
    <mergeCell ref="F30:G30"/>
    <mergeCell ref="F31:G31"/>
    <mergeCell ref="F32:G32"/>
    <mergeCell ref="F33:G33"/>
    <mergeCell ref="J10:J11"/>
    <mergeCell ref="J15:J16"/>
    <mergeCell ref="F21:G21"/>
    <mergeCell ref="F22:G22"/>
    <mergeCell ref="F23:G23"/>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6:G66"/>
    <mergeCell ref="F67:G67"/>
    <mergeCell ref="F68:G68"/>
    <mergeCell ref="F69:G69"/>
    <mergeCell ref="F61:G61"/>
    <mergeCell ref="F62:G62"/>
    <mergeCell ref="F63:G63"/>
    <mergeCell ref="F64:G64"/>
    <mergeCell ref="F65:G65"/>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68"/>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824</v>
      </c>
      <c r="O1" t="s">
        <v>149</v>
      </c>
      <c r="T1" t="s">
        <v>261</v>
      </c>
      <c r="U1">
        <v>875.45</v>
      </c>
    </row>
    <row r="2" spans="1:21" ht="15.75">
      <c r="A2" s="126"/>
      <c r="B2" s="136" t="s">
        <v>139</v>
      </c>
      <c r="C2" s="132"/>
      <c r="D2" s="132"/>
      <c r="E2" s="132"/>
      <c r="F2" s="132"/>
      <c r="G2" s="132"/>
      <c r="H2" s="132"/>
      <c r="I2" s="137" t="s">
        <v>145</v>
      </c>
      <c r="J2" s="127"/>
      <c r="T2" t="s">
        <v>190</v>
      </c>
      <c r="U2">
        <v>26.26</v>
      </c>
    </row>
    <row r="3" spans="1:21">
      <c r="A3" s="126"/>
      <c r="B3" s="133" t="s">
        <v>140</v>
      </c>
      <c r="C3" s="132"/>
      <c r="D3" s="132"/>
      <c r="E3" s="132"/>
      <c r="F3" s="132"/>
      <c r="G3" s="132"/>
      <c r="H3" s="132"/>
      <c r="I3" s="132"/>
      <c r="J3" s="127"/>
      <c r="T3" t="s">
        <v>191</v>
      </c>
    </row>
    <row r="4" spans="1:21">
      <c r="A4" s="126"/>
      <c r="B4" s="133" t="s">
        <v>141</v>
      </c>
      <c r="C4" s="132"/>
      <c r="D4" s="132"/>
      <c r="E4" s="132"/>
      <c r="F4" s="132"/>
      <c r="G4" s="132"/>
      <c r="H4" s="132"/>
      <c r="I4" s="132"/>
      <c r="J4" s="127"/>
      <c r="T4" t="s">
        <v>263</v>
      </c>
      <c r="U4">
        <v>901.71</v>
      </c>
    </row>
    <row r="5" spans="1:21">
      <c r="A5" s="126"/>
      <c r="B5" s="133" t="s">
        <v>142</v>
      </c>
      <c r="C5" s="132"/>
      <c r="D5" s="132"/>
      <c r="E5" s="132"/>
      <c r="F5" s="132"/>
      <c r="G5" s="132"/>
      <c r="H5" s="132"/>
      <c r="I5" s="132"/>
      <c r="J5" s="127"/>
      <c r="S5" t="s">
        <v>776</v>
      </c>
    </row>
    <row r="6" spans="1:21">
      <c r="A6" s="126"/>
      <c r="B6" s="133" t="s">
        <v>143</v>
      </c>
      <c r="C6" s="132"/>
      <c r="D6" s="132"/>
      <c r="E6" s="132"/>
      <c r="F6" s="132"/>
      <c r="G6" s="132"/>
      <c r="H6" s="132"/>
      <c r="I6" s="132"/>
      <c r="J6" s="127"/>
    </row>
    <row r="7" spans="1:21">
      <c r="A7" s="126"/>
      <c r="B7" s="133" t="s">
        <v>144</v>
      </c>
      <c r="C7" s="132"/>
      <c r="D7" s="132"/>
      <c r="E7" s="132"/>
      <c r="F7" s="132"/>
      <c r="G7" s="132"/>
      <c r="H7" s="132"/>
      <c r="I7" s="132"/>
      <c r="J7" s="127"/>
    </row>
    <row r="8" spans="1:21">
      <c r="A8" s="126"/>
      <c r="B8" s="132"/>
      <c r="C8" s="132"/>
      <c r="D8" s="132"/>
      <c r="E8" s="132"/>
      <c r="F8" s="132"/>
      <c r="G8" s="132"/>
      <c r="H8" s="132"/>
      <c r="I8" s="132"/>
      <c r="J8" s="127"/>
    </row>
    <row r="9" spans="1:21">
      <c r="A9" s="126"/>
      <c r="B9" s="113" t="s">
        <v>5</v>
      </c>
      <c r="C9" s="114"/>
      <c r="D9" s="114"/>
      <c r="E9" s="115"/>
      <c r="F9" s="110"/>
      <c r="G9" s="111" t="s">
        <v>12</v>
      </c>
      <c r="H9" s="132"/>
      <c r="I9" s="111" t="s">
        <v>201</v>
      </c>
      <c r="J9" s="127"/>
    </row>
    <row r="10" spans="1:21">
      <c r="A10" s="126"/>
      <c r="B10" s="126" t="s">
        <v>719</v>
      </c>
      <c r="C10" s="132"/>
      <c r="D10" s="132"/>
      <c r="E10" s="127"/>
      <c r="F10" s="128"/>
      <c r="G10" s="128" t="s">
        <v>719</v>
      </c>
      <c r="H10" s="132"/>
      <c r="I10" s="166"/>
      <c r="J10" s="127"/>
    </row>
    <row r="11" spans="1:21">
      <c r="A11" s="126"/>
      <c r="B11" s="126" t="s">
        <v>720</v>
      </c>
      <c r="C11" s="132"/>
      <c r="D11" s="132"/>
      <c r="E11" s="127"/>
      <c r="F11" s="128"/>
      <c r="G11" s="128" t="s">
        <v>720</v>
      </c>
      <c r="H11" s="132"/>
      <c r="I11" s="167"/>
      <c r="J11" s="127"/>
    </row>
    <row r="12" spans="1:21">
      <c r="A12" s="126"/>
      <c r="B12" s="126" t="s">
        <v>721</v>
      </c>
      <c r="C12" s="132"/>
      <c r="D12" s="132"/>
      <c r="E12" s="127"/>
      <c r="F12" s="128"/>
      <c r="G12" s="128" t="s">
        <v>721</v>
      </c>
      <c r="H12" s="132"/>
      <c r="I12" s="132"/>
      <c r="J12" s="127"/>
    </row>
    <row r="13" spans="1:21">
      <c r="A13" s="126"/>
      <c r="B13" s="126" t="s">
        <v>722</v>
      </c>
      <c r="C13" s="132"/>
      <c r="D13" s="132"/>
      <c r="E13" s="127"/>
      <c r="F13" s="128"/>
      <c r="G13" s="128" t="s">
        <v>722</v>
      </c>
      <c r="H13" s="132"/>
      <c r="I13" s="111" t="s">
        <v>16</v>
      </c>
      <c r="J13" s="127"/>
    </row>
    <row r="14" spans="1:21">
      <c r="A14" s="126"/>
      <c r="B14" s="126" t="s">
        <v>723</v>
      </c>
      <c r="C14" s="132"/>
      <c r="D14" s="132"/>
      <c r="E14" s="127"/>
      <c r="F14" s="128"/>
      <c r="G14" s="128" t="s">
        <v>723</v>
      </c>
      <c r="H14" s="132"/>
      <c r="I14" s="168">
        <v>45157</v>
      </c>
      <c r="J14" s="127"/>
    </row>
    <row r="15" spans="1:21">
      <c r="A15" s="126"/>
      <c r="B15" s="6" t="s">
        <v>11</v>
      </c>
      <c r="C15" s="7"/>
      <c r="D15" s="7"/>
      <c r="E15" s="8"/>
      <c r="F15" s="128"/>
      <c r="G15" s="9" t="s">
        <v>11</v>
      </c>
      <c r="H15" s="132"/>
      <c r="I15" s="169"/>
      <c r="J15" s="127"/>
    </row>
    <row r="16" spans="1:21">
      <c r="A16" s="126"/>
      <c r="B16" s="132"/>
      <c r="C16" s="132"/>
      <c r="D16" s="132"/>
      <c r="E16" s="132"/>
      <c r="F16" s="132"/>
      <c r="G16" s="132"/>
      <c r="H16" s="135" t="s">
        <v>147</v>
      </c>
      <c r="I16" s="141">
        <v>2000000638</v>
      </c>
      <c r="J16" s="127"/>
    </row>
    <row r="17" spans="1:16">
      <c r="A17" s="126"/>
      <c r="B17" s="132" t="s">
        <v>724</v>
      </c>
      <c r="C17" s="132"/>
      <c r="D17" s="132"/>
      <c r="E17" s="132"/>
      <c r="F17" s="132"/>
      <c r="G17" s="132"/>
      <c r="H17" s="135" t="s">
        <v>148</v>
      </c>
      <c r="I17" s="141"/>
      <c r="J17" s="127"/>
    </row>
    <row r="18" spans="1:16" ht="18">
      <c r="A18" s="126"/>
      <c r="B18" s="132" t="s">
        <v>725</v>
      </c>
      <c r="C18" s="132"/>
      <c r="D18" s="132"/>
      <c r="E18" s="132"/>
      <c r="F18" s="132"/>
      <c r="G18" s="132"/>
      <c r="H18" s="134" t="s">
        <v>264</v>
      </c>
      <c r="I18" s="116" t="s">
        <v>138</v>
      </c>
      <c r="J18" s="127"/>
    </row>
    <row r="19" spans="1:16">
      <c r="A19" s="126"/>
      <c r="B19" s="132"/>
      <c r="C19" s="132"/>
      <c r="D19" s="132"/>
      <c r="E19" s="132"/>
      <c r="F19" s="132"/>
      <c r="G19" s="132"/>
      <c r="H19" s="132"/>
      <c r="I19" s="132"/>
      <c r="J19" s="127"/>
      <c r="P19">
        <v>45157</v>
      </c>
    </row>
    <row r="20" spans="1:16">
      <c r="A20" s="126"/>
      <c r="B20" s="112" t="s">
        <v>204</v>
      </c>
      <c r="C20" s="112" t="s">
        <v>205</v>
      </c>
      <c r="D20" s="129" t="s">
        <v>206</v>
      </c>
      <c r="E20" s="170" t="s">
        <v>207</v>
      </c>
      <c r="F20" s="171"/>
      <c r="G20" s="112" t="s">
        <v>174</v>
      </c>
      <c r="H20" s="112" t="s">
        <v>208</v>
      </c>
      <c r="I20" s="112" t="s">
        <v>26</v>
      </c>
      <c r="J20" s="127"/>
    </row>
    <row r="21" spans="1:16">
      <c r="A21" s="126"/>
      <c r="B21" s="117"/>
      <c r="C21" s="117"/>
      <c r="D21" s="118"/>
      <c r="E21" s="172"/>
      <c r="F21" s="173"/>
      <c r="G21" s="117" t="s">
        <v>146</v>
      </c>
      <c r="H21" s="117"/>
      <c r="I21" s="117"/>
      <c r="J21" s="127"/>
    </row>
    <row r="22" spans="1:16" ht="84">
      <c r="A22" s="126"/>
      <c r="B22" s="119">
        <v>30</v>
      </c>
      <c r="C22" s="10" t="s">
        <v>726</v>
      </c>
      <c r="D22" s="130" t="s">
        <v>28</v>
      </c>
      <c r="E22" s="162" t="s">
        <v>727</v>
      </c>
      <c r="F22" s="163"/>
      <c r="G22" s="11" t="s">
        <v>728</v>
      </c>
      <c r="H22" s="14">
        <v>0.14000000000000001</v>
      </c>
      <c r="I22" s="121">
        <f t="shared" ref="I22:I68" si="0">H22*B22</f>
        <v>4.2</v>
      </c>
      <c r="J22" s="127"/>
    </row>
    <row r="23" spans="1:16" ht="84">
      <c r="A23" s="126"/>
      <c r="B23" s="119">
        <v>30</v>
      </c>
      <c r="C23" s="10" t="s">
        <v>726</v>
      </c>
      <c r="D23" s="130" t="s">
        <v>28</v>
      </c>
      <c r="E23" s="162" t="s">
        <v>115</v>
      </c>
      <c r="F23" s="163"/>
      <c r="G23" s="11" t="s">
        <v>728</v>
      </c>
      <c r="H23" s="14">
        <v>0.14000000000000001</v>
      </c>
      <c r="I23" s="121">
        <f t="shared" si="0"/>
        <v>4.2</v>
      </c>
      <c r="J23" s="127"/>
    </row>
    <row r="24" spans="1:16" ht="168">
      <c r="A24" s="126"/>
      <c r="B24" s="119">
        <v>1</v>
      </c>
      <c r="C24" s="10" t="s">
        <v>729</v>
      </c>
      <c r="D24" s="130" t="s">
        <v>31</v>
      </c>
      <c r="E24" s="162"/>
      <c r="F24" s="163"/>
      <c r="G24" s="11" t="s">
        <v>730</v>
      </c>
      <c r="H24" s="14">
        <v>20.25</v>
      </c>
      <c r="I24" s="121">
        <f t="shared" si="0"/>
        <v>20.25</v>
      </c>
      <c r="J24" s="127"/>
    </row>
    <row r="25" spans="1:16" ht="168">
      <c r="A25" s="126"/>
      <c r="B25" s="119">
        <v>1</v>
      </c>
      <c r="C25" s="10" t="s">
        <v>729</v>
      </c>
      <c r="D25" s="130" t="s">
        <v>32</v>
      </c>
      <c r="E25" s="162"/>
      <c r="F25" s="163"/>
      <c r="G25" s="11" t="s">
        <v>730</v>
      </c>
      <c r="H25" s="14">
        <v>20.25</v>
      </c>
      <c r="I25" s="121">
        <f t="shared" si="0"/>
        <v>20.25</v>
      </c>
      <c r="J25" s="127"/>
    </row>
    <row r="26" spans="1:16" ht="168">
      <c r="A26" s="126"/>
      <c r="B26" s="119">
        <v>1</v>
      </c>
      <c r="C26" s="10" t="s">
        <v>729</v>
      </c>
      <c r="D26" s="130" t="s">
        <v>33</v>
      </c>
      <c r="E26" s="162"/>
      <c r="F26" s="163"/>
      <c r="G26" s="11" t="s">
        <v>730</v>
      </c>
      <c r="H26" s="14">
        <v>20.25</v>
      </c>
      <c r="I26" s="121">
        <f t="shared" si="0"/>
        <v>20.25</v>
      </c>
      <c r="J26" s="127"/>
    </row>
    <row r="27" spans="1:16" ht="168">
      <c r="A27" s="126"/>
      <c r="B27" s="119">
        <v>1</v>
      </c>
      <c r="C27" s="10" t="s">
        <v>729</v>
      </c>
      <c r="D27" s="130" t="s">
        <v>34</v>
      </c>
      <c r="E27" s="162"/>
      <c r="F27" s="163"/>
      <c r="G27" s="11" t="s">
        <v>730</v>
      </c>
      <c r="H27" s="14">
        <v>20.25</v>
      </c>
      <c r="I27" s="121">
        <f t="shared" si="0"/>
        <v>20.25</v>
      </c>
      <c r="J27" s="127"/>
    </row>
    <row r="28" spans="1:16" ht="168">
      <c r="A28" s="126"/>
      <c r="B28" s="119">
        <v>1</v>
      </c>
      <c r="C28" s="10" t="s">
        <v>729</v>
      </c>
      <c r="D28" s="130" t="s">
        <v>55</v>
      </c>
      <c r="E28" s="162"/>
      <c r="F28" s="163"/>
      <c r="G28" s="11" t="s">
        <v>730</v>
      </c>
      <c r="H28" s="14">
        <v>20.25</v>
      </c>
      <c r="I28" s="121">
        <f t="shared" si="0"/>
        <v>20.25</v>
      </c>
      <c r="J28" s="127"/>
    </row>
    <row r="29" spans="1:16" ht="132">
      <c r="A29" s="126"/>
      <c r="B29" s="119">
        <v>1</v>
      </c>
      <c r="C29" s="10" t="s">
        <v>716</v>
      </c>
      <c r="D29" s="130" t="s">
        <v>72</v>
      </c>
      <c r="E29" s="162"/>
      <c r="F29" s="163"/>
      <c r="G29" s="11" t="s">
        <v>717</v>
      </c>
      <c r="H29" s="14">
        <v>15.43</v>
      </c>
      <c r="I29" s="121">
        <f t="shared" si="0"/>
        <v>15.43</v>
      </c>
      <c r="J29" s="127"/>
    </row>
    <row r="30" spans="1:16" ht="180">
      <c r="A30" s="126"/>
      <c r="B30" s="119">
        <v>30</v>
      </c>
      <c r="C30" s="10" t="s">
        <v>668</v>
      </c>
      <c r="D30" s="130" t="s">
        <v>30</v>
      </c>
      <c r="E30" s="162" t="s">
        <v>112</v>
      </c>
      <c r="F30" s="163"/>
      <c r="G30" s="11" t="s">
        <v>731</v>
      </c>
      <c r="H30" s="14">
        <v>0.76</v>
      </c>
      <c r="I30" s="121">
        <f t="shared" si="0"/>
        <v>22.8</v>
      </c>
      <c r="J30" s="127"/>
    </row>
    <row r="31" spans="1:16" ht="180">
      <c r="A31" s="126"/>
      <c r="B31" s="119">
        <v>10</v>
      </c>
      <c r="C31" s="10" t="s">
        <v>668</v>
      </c>
      <c r="D31" s="130" t="s">
        <v>30</v>
      </c>
      <c r="E31" s="162" t="s">
        <v>218</v>
      </c>
      <c r="F31" s="163"/>
      <c r="G31" s="11" t="s">
        <v>731</v>
      </c>
      <c r="H31" s="14">
        <v>0.76</v>
      </c>
      <c r="I31" s="121">
        <f t="shared" si="0"/>
        <v>7.6</v>
      </c>
      <c r="J31" s="127"/>
    </row>
    <row r="32" spans="1:16" ht="180">
      <c r="A32" s="126"/>
      <c r="B32" s="119">
        <v>10</v>
      </c>
      <c r="C32" s="10" t="s">
        <v>668</v>
      </c>
      <c r="D32" s="130" t="s">
        <v>30</v>
      </c>
      <c r="E32" s="162" t="s">
        <v>271</v>
      </c>
      <c r="F32" s="163"/>
      <c r="G32" s="11" t="s">
        <v>731</v>
      </c>
      <c r="H32" s="14">
        <v>0.76</v>
      </c>
      <c r="I32" s="121">
        <f t="shared" si="0"/>
        <v>7.6</v>
      </c>
      <c r="J32" s="127"/>
    </row>
    <row r="33" spans="1:10" ht="180">
      <c r="A33" s="126"/>
      <c r="B33" s="119">
        <v>50</v>
      </c>
      <c r="C33" s="10" t="s">
        <v>668</v>
      </c>
      <c r="D33" s="130" t="s">
        <v>33</v>
      </c>
      <c r="E33" s="162" t="s">
        <v>112</v>
      </c>
      <c r="F33" s="163"/>
      <c r="G33" s="11" t="s">
        <v>731</v>
      </c>
      <c r="H33" s="14">
        <v>0.76</v>
      </c>
      <c r="I33" s="121">
        <f t="shared" si="0"/>
        <v>38</v>
      </c>
      <c r="J33" s="127"/>
    </row>
    <row r="34" spans="1:10" ht="180">
      <c r="A34" s="126"/>
      <c r="B34" s="119">
        <v>20</v>
      </c>
      <c r="C34" s="10" t="s">
        <v>732</v>
      </c>
      <c r="D34" s="130" t="s">
        <v>733</v>
      </c>
      <c r="E34" s="162"/>
      <c r="F34" s="163"/>
      <c r="G34" s="11" t="s">
        <v>777</v>
      </c>
      <c r="H34" s="14">
        <v>1.24</v>
      </c>
      <c r="I34" s="121">
        <f t="shared" si="0"/>
        <v>24.8</v>
      </c>
      <c r="J34" s="127"/>
    </row>
    <row r="35" spans="1:10" ht="180">
      <c r="A35" s="126"/>
      <c r="B35" s="119">
        <v>30</v>
      </c>
      <c r="C35" s="10" t="s">
        <v>732</v>
      </c>
      <c r="D35" s="130" t="s">
        <v>734</v>
      </c>
      <c r="E35" s="162"/>
      <c r="F35" s="163"/>
      <c r="G35" s="11" t="s">
        <v>777</v>
      </c>
      <c r="H35" s="14">
        <v>1.24</v>
      </c>
      <c r="I35" s="121">
        <f t="shared" si="0"/>
        <v>37.200000000000003</v>
      </c>
      <c r="J35" s="127"/>
    </row>
    <row r="36" spans="1:10" ht="180">
      <c r="A36" s="126"/>
      <c r="B36" s="119">
        <v>10</v>
      </c>
      <c r="C36" s="10" t="s">
        <v>732</v>
      </c>
      <c r="D36" s="130" t="s">
        <v>735</v>
      </c>
      <c r="E36" s="162"/>
      <c r="F36" s="163"/>
      <c r="G36" s="11" t="s">
        <v>777</v>
      </c>
      <c r="H36" s="14">
        <v>1.24</v>
      </c>
      <c r="I36" s="121">
        <f t="shared" si="0"/>
        <v>12.4</v>
      </c>
      <c r="J36" s="127"/>
    </row>
    <row r="37" spans="1:10" ht="180">
      <c r="A37" s="126"/>
      <c r="B37" s="119">
        <v>10</v>
      </c>
      <c r="C37" s="10" t="s">
        <v>732</v>
      </c>
      <c r="D37" s="130" t="s">
        <v>736</v>
      </c>
      <c r="E37" s="162"/>
      <c r="F37" s="163"/>
      <c r="G37" s="11" t="s">
        <v>777</v>
      </c>
      <c r="H37" s="14">
        <v>1.24</v>
      </c>
      <c r="I37" s="121">
        <f t="shared" si="0"/>
        <v>12.4</v>
      </c>
      <c r="J37" s="127"/>
    </row>
    <row r="38" spans="1:10" ht="180">
      <c r="A38" s="126"/>
      <c r="B38" s="119">
        <v>20</v>
      </c>
      <c r="C38" s="10" t="s">
        <v>737</v>
      </c>
      <c r="D38" s="130" t="s">
        <v>112</v>
      </c>
      <c r="E38" s="162"/>
      <c r="F38" s="163"/>
      <c r="G38" s="11" t="s">
        <v>738</v>
      </c>
      <c r="H38" s="14">
        <v>0.52</v>
      </c>
      <c r="I38" s="121">
        <f t="shared" si="0"/>
        <v>10.4</v>
      </c>
      <c r="J38" s="127"/>
    </row>
    <row r="39" spans="1:10" ht="180">
      <c r="A39" s="126"/>
      <c r="B39" s="119">
        <v>15</v>
      </c>
      <c r="C39" s="10" t="s">
        <v>737</v>
      </c>
      <c r="D39" s="130" t="s">
        <v>218</v>
      </c>
      <c r="E39" s="162"/>
      <c r="F39" s="163"/>
      <c r="G39" s="11" t="s">
        <v>738</v>
      </c>
      <c r="H39" s="14">
        <v>0.52</v>
      </c>
      <c r="I39" s="121">
        <f t="shared" si="0"/>
        <v>7.8000000000000007</v>
      </c>
      <c r="J39" s="127"/>
    </row>
    <row r="40" spans="1:10" ht="180">
      <c r="A40" s="126"/>
      <c r="B40" s="119">
        <v>30</v>
      </c>
      <c r="C40" s="10" t="s">
        <v>573</v>
      </c>
      <c r="D40" s="130" t="s">
        <v>112</v>
      </c>
      <c r="E40" s="162"/>
      <c r="F40" s="163"/>
      <c r="G40" s="11" t="s">
        <v>739</v>
      </c>
      <c r="H40" s="14">
        <v>0.56999999999999995</v>
      </c>
      <c r="I40" s="121">
        <f t="shared" si="0"/>
        <v>17.099999999999998</v>
      </c>
      <c r="J40" s="127"/>
    </row>
    <row r="41" spans="1:10" ht="180">
      <c r="A41" s="126"/>
      <c r="B41" s="119">
        <v>10</v>
      </c>
      <c r="C41" s="10" t="s">
        <v>573</v>
      </c>
      <c r="D41" s="130" t="s">
        <v>271</v>
      </c>
      <c r="E41" s="162"/>
      <c r="F41" s="163"/>
      <c r="G41" s="11" t="s">
        <v>739</v>
      </c>
      <c r="H41" s="14">
        <v>0.56999999999999995</v>
      </c>
      <c r="I41" s="121">
        <f t="shared" si="0"/>
        <v>5.6999999999999993</v>
      </c>
      <c r="J41" s="127"/>
    </row>
    <row r="42" spans="1:10" ht="96">
      <c r="A42" s="126"/>
      <c r="B42" s="119">
        <v>20</v>
      </c>
      <c r="C42" s="10" t="s">
        <v>576</v>
      </c>
      <c r="D42" s="130" t="s">
        <v>740</v>
      </c>
      <c r="E42" s="162"/>
      <c r="F42" s="163"/>
      <c r="G42" s="11" t="s">
        <v>579</v>
      </c>
      <c r="H42" s="14">
        <v>0.38</v>
      </c>
      <c r="I42" s="121">
        <f t="shared" si="0"/>
        <v>7.6</v>
      </c>
      <c r="J42" s="127"/>
    </row>
    <row r="43" spans="1:10" ht="96">
      <c r="A43" s="126"/>
      <c r="B43" s="119">
        <v>30</v>
      </c>
      <c r="C43" s="10" t="s">
        <v>576</v>
      </c>
      <c r="D43" s="130" t="s">
        <v>304</v>
      </c>
      <c r="E43" s="162"/>
      <c r="F43" s="163"/>
      <c r="G43" s="11" t="s">
        <v>579</v>
      </c>
      <c r="H43" s="14">
        <v>0.38</v>
      </c>
      <c r="I43" s="121">
        <f t="shared" si="0"/>
        <v>11.4</v>
      </c>
      <c r="J43" s="127"/>
    </row>
    <row r="44" spans="1:10" ht="96">
      <c r="A44" s="126"/>
      <c r="B44" s="119">
        <v>20</v>
      </c>
      <c r="C44" s="10" t="s">
        <v>741</v>
      </c>
      <c r="D44" s="130" t="s">
        <v>740</v>
      </c>
      <c r="E44" s="162" t="s">
        <v>279</v>
      </c>
      <c r="F44" s="163"/>
      <c r="G44" s="11" t="s">
        <v>742</v>
      </c>
      <c r="H44" s="14">
        <v>0.56999999999999995</v>
      </c>
      <c r="I44" s="121">
        <f t="shared" si="0"/>
        <v>11.399999999999999</v>
      </c>
      <c r="J44" s="127"/>
    </row>
    <row r="45" spans="1:10" ht="96">
      <c r="A45" s="126"/>
      <c r="B45" s="119">
        <v>30</v>
      </c>
      <c r="C45" s="10" t="s">
        <v>741</v>
      </c>
      <c r="D45" s="130" t="s">
        <v>304</v>
      </c>
      <c r="E45" s="162" t="s">
        <v>279</v>
      </c>
      <c r="F45" s="163"/>
      <c r="G45" s="11" t="s">
        <v>742</v>
      </c>
      <c r="H45" s="14">
        <v>0.62</v>
      </c>
      <c r="I45" s="121">
        <f t="shared" si="0"/>
        <v>18.600000000000001</v>
      </c>
      <c r="J45" s="127"/>
    </row>
    <row r="46" spans="1:10" ht="132">
      <c r="A46" s="126"/>
      <c r="B46" s="119">
        <v>30</v>
      </c>
      <c r="C46" s="10" t="s">
        <v>743</v>
      </c>
      <c r="D46" s="130" t="s">
        <v>28</v>
      </c>
      <c r="E46" s="162" t="s">
        <v>744</v>
      </c>
      <c r="F46" s="163"/>
      <c r="G46" s="11" t="s">
        <v>745</v>
      </c>
      <c r="H46" s="14">
        <v>0.95</v>
      </c>
      <c r="I46" s="121">
        <f t="shared" si="0"/>
        <v>28.5</v>
      </c>
      <c r="J46" s="127"/>
    </row>
    <row r="47" spans="1:10" ht="132">
      <c r="A47" s="126"/>
      <c r="B47" s="119">
        <v>30</v>
      </c>
      <c r="C47" s="10" t="s">
        <v>743</v>
      </c>
      <c r="D47" s="130" t="s">
        <v>30</v>
      </c>
      <c r="E47" s="162" t="s">
        <v>744</v>
      </c>
      <c r="F47" s="163"/>
      <c r="G47" s="11" t="s">
        <v>745</v>
      </c>
      <c r="H47" s="14">
        <v>0.95</v>
      </c>
      <c r="I47" s="121">
        <f t="shared" si="0"/>
        <v>28.5</v>
      </c>
      <c r="J47" s="127"/>
    </row>
    <row r="48" spans="1:10" ht="132">
      <c r="A48" s="126"/>
      <c r="B48" s="119">
        <v>20</v>
      </c>
      <c r="C48" s="10" t="s">
        <v>743</v>
      </c>
      <c r="D48" s="130" t="s">
        <v>31</v>
      </c>
      <c r="E48" s="162" t="s">
        <v>744</v>
      </c>
      <c r="F48" s="163"/>
      <c r="G48" s="11" t="s">
        <v>745</v>
      </c>
      <c r="H48" s="14">
        <v>0.95</v>
      </c>
      <c r="I48" s="121">
        <f t="shared" si="0"/>
        <v>19</v>
      </c>
      <c r="J48" s="127"/>
    </row>
    <row r="49" spans="1:10" ht="132">
      <c r="A49" s="126"/>
      <c r="B49" s="119">
        <v>20</v>
      </c>
      <c r="C49" s="10" t="s">
        <v>746</v>
      </c>
      <c r="D49" s="130" t="s">
        <v>112</v>
      </c>
      <c r="E49" s="162"/>
      <c r="F49" s="163"/>
      <c r="G49" s="11" t="s">
        <v>747</v>
      </c>
      <c r="H49" s="14">
        <v>1.58</v>
      </c>
      <c r="I49" s="121">
        <f t="shared" si="0"/>
        <v>31.6</v>
      </c>
      <c r="J49" s="127"/>
    </row>
    <row r="50" spans="1:10" ht="132">
      <c r="A50" s="126"/>
      <c r="B50" s="119">
        <v>10</v>
      </c>
      <c r="C50" s="10" t="s">
        <v>746</v>
      </c>
      <c r="D50" s="130" t="s">
        <v>218</v>
      </c>
      <c r="E50" s="162"/>
      <c r="F50" s="163"/>
      <c r="G50" s="11" t="s">
        <v>747</v>
      </c>
      <c r="H50" s="14">
        <v>1.58</v>
      </c>
      <c r="I50" s="121">
        <f t="shared" si="0"/>
        <v>15.8</v>
      </c>
      <c r="J50" s="127"/>
    </row>
    <row r="51" spans="1:10" ht="132">
      <c r="A51" s="126"/>
      <c r="B51" s="119">
        <v>10</v>
      </c>
      <c r="C51" s="10" t="s">
        <v>746</v>
      </c>
      <c r="D51" s="130" t="s">
        <v>271</v>
      </c>
      <c r="E51" s="162"/>
      <c r="F51" s="163"/>
      <c r="G51" s="11" t="s">
        <v>747</v>
      </c>
      <c r="H51" s="14">
        <v>1.58</v>
      </c>
      <c r="I51" s="121">
        <f t="shared" si="0"/>
        <v>15.8</v>
      </c>
      <c r="J51" s="127"/>
    </row>
    <row r="52" spans="1:10" ht="120">
      <c r="A52" s="126"/>
      <c r="B52" s="119">
        <v>100</v>
      </c>
      <c r="C52" s="10" t="s">
        <v>748</v>
      </c>
      <c r="D52" s="130" t="s">
        <v>112</v>
      </c>
      <c r="E52" s="162"/>
      <c r="F52" s="163"/>
      <c r="G52" s="11" t="s">
        <v>749</v>
      </c>
      <c r="H52" s="14">
        <v>0.23</v>
      </c>
      <c r="I52" s="121">
        <f t="shared" si="0"/>
        <v>23</v>
      </c>
      <c r="J52" s="127"/>
    </row>
    <row r="53" spans="1:10" ht="96">
      <c r="A53" s="126"/>
      <c r="B53" s="119">
        <v>10</v>
      </c>
      <c r="C53" s="10" t="s">
        <v>750</v>
      </c>
      <c r="D53" s="130" t="s">
        <v>751</v>
      </c>
      <c r="E53" s="162" t="s">
        <v>278</v>
      </c>
      <c r="F53" s="163"/>
      <c r="G53" s="11" t="s">
        <v>752</v>
      </c>
      <c r="H53" s="14">
        <v>2.02</v>
      </c>
      <c r="I53" s="121">
        <f t="shared" si="0"/>
        <v>20.2</v>
      </c>
      <c r="J53" s="127"/>
    </row>
    <row r="54" spans="1:10" ht="96">
      <c r="A54" s="126"/>
      <c r="B54" s="119">
        <v>10</v>
      </c>
      <c r="C54" s="10" t="s">
        <v>750</v>
      </c>
      <c r="D54" s="130" t="s">
        <v>28</v>
      </c>
      <c r="E54" s="162" t="s">
        <v>278</v>
      </c>
      <c r="F54" s="163"/>
      <c r="G54" s="11" t="s">
        <v>752</v>
      </c>
      <c r="H54" s="14">
        <v>2.02</v>
      </c>
      <c r="I54" s="121">
        <f t="shared" si="0"/>
        <v>20.2</v>
      </c>
      <c r="J54" s="127"/>
    </row>
    <row r="55" spans="1:10" ht="96">
      <c r="A55" s="126"/>
      <c r="B55" s="119">
        <v>15</v>
      </c>
      <c r="C55" s="10" t="s">
        <v>750</v>
      </c>
      <c r="D55" s="130" t="s">
        <v>657</v>
      </c>
      <c r="E55" s="162" t="s">
        <v>278</v>
      </c>
      <c r="F55" s="163"/>
      <c r="G55" s="11" t="s">
        <v>752</v>
      </c>
      <c r="H55" s="14">
        <v>2.02</v>
      </c>
      <c r="I55" s="121">
        <f t="shared" si="0"/>
        <v>30.3</v>
      </c>
      <c r="J55" s="127"/>
    </row>
    <row r="56" spans="1:10" ht="96">
      <c r="A56" s="126"/>
      <c r="B56" s="119">
        <v>10</v>
      </c>
      <c r="C56" s="10" t="s">
        <v>750</v>
      </c>
      <c r="D56" s="130" t="s">
        <v>30</v>
      </c>
      <c r="E56" s="162" t="s">
        <v>278</v>
      </c>
      <c r="F56" s="163"/>
      <c r="G56" s="11" t="s">
        <v>752</v>
      </c>
      <c r="H56" s="14">
        <v>2.02</v>
      </c>
      <c r="I56" s="121">
        <f t="shared" si="0"/>
        <v>20.2</v>
      </c>
      <c r="J56" s="127"/>
    </row>
    <row r="57" spans="1:10" ht="96">
      <c r="A57" s="126"/>
      <c r="B57" s="119">
        <v>15</v>
      </c>
      <c r="C57" s="10" t="s">
        <v>753</v>
      </c>
      <c r="D57" s="130" t="s">
        <v>30</v>
      </c>
      <c r="E57" s="162" t="s">
        <v>278</v>
      </c>
      <c r="F57" s="163"/>
      <c r="G57" s="11" t="s">
        <v>754</v>
      </c>
      <c r="H57" s="14">
        <v>1.24</v>
      </c>
      <c r="I57" s="121">
        <f t="shared" si="0"/>
        <v>18.600000000000001</v>
      </c>
      <c r="J57" s="127"/>
    </row>
    <row r="58" spans="1:10" ht="96">
      <c r="A58" s="126"/>
      <c r="B58" s="119">
        <v>15</v>
      </c>
      <c r="C58" s="10" t="s">
        <v>753</v>
      </c>
      <c r="D58" s="130" t="s">
        <v>31</v>
      </c>
      <c r="E58" s="162" t="s">
        <v>278</v>
      </c>
      <c r="F58" s="163"/>
      <c r="G58" s="11" t="s">
        <v>754</v>
      </c>
      <c r="H58" s="14">
        <v>1.24</v>
      </c>
      <c r="I58" s="121">
        <f t="shared" si="0"/>
        <v>18.600000000000001</v>
      </c>
      <c r="J58" s="127"/>
    </row>
    <row r="59" spans="1:10" ht="96">
      <c r="A59" s="126"/>
      <c r="B59" s="119">
        <v>10</v>
      </c>
      <c r="C59" s="10" t="s">
        <v>753</v>
      </c>
      <c r="D59" s="130" t="s">
        <v>32</v>
      </c>
      <c r="E59" s="162" t="s">
        <v>278</v>
      </c>
      <c r="F59" s="163"/>
      <c r="G59" s="11" t="s">
        <v>754</v>
      </c>
      <c r="H59" s="14">
        <v>1.24</v>
      </c>
      <c r="I59" s="121">
        <f t="shared" si="0"/>
        <v>12.4</v>
      </c>
      <c r="J59" s="127"/>
    </row>
    <row r="60" spans="1:10" ht="96">
      <c r="A60" s="126"/>
      <c r="B60" s="119">
        <v>10</v>
      </c>
      <c r="C60" s="10" t="s">
        <v>753</v>
      </c>
      <c r="D60" s="130" t="s">
        <v>33</v>
      </c>
      <c r="E60" s="162" t="s">
        <v>278</v>
      </c>
      <c r="F60" s="163"/>
      <c r="G60" s="11" t="s">
        <v>754</v>
      </c>
      <c r="H60" s="14">
        <v>1.24</v>
      </c>
      <c r="I60" s="121">
        <f t="shared" si="0"/>
        <v>12.4</v>
      </c>
      <c r="J60" s="127"/>
    </row>
    <row r="61" spans="1:10" ht="264">
      <c r="A61" s="126"/>
      <c r="B61" s="119">
        <v>4</v>
      </c>
      <c r="C61" s="10" t="s">
        <v>755</v>
      </c>
      <c r="D61" s="130" t="s">
        <v>30</v>
      </c>
      <c r="E61" s="162"/>
      <c r="F61" s="163"/>
      <c r="G61" s="11" t="s">
        <v>756</v>
      </c>
      <c r="H61" s="14">
        <v>8.67</v>
      </c>
      <c r="I61" s="121">
        <f t="shared" si="0"/>
        <v>34.68</v>
      </c>
      <c r="J61" s="127"/>
    </row>
    <row r="62" spans="1:10" ht="264">
      <c r="A62" s="126"/>
      <c r="B62" s="119">
        <v>4</v>
      </c>
      <c r="C62" s="10" t="s">
        <v>755</v>
      </c>
      <c r="D62" s="130" t="s">
        <v>31</v>
      </c>
      <c r="E62" s="162"/>
      <c r="F62" s="163"/>
      <c r="G62" s="11" t="s">
        <v>756</v>
      </c>
      <c r="H62" s="14">
        <v>9.06</v>
      </c>
      <c r="I62" s="121">
        <f t="shared" si="0"/>
        <v>36.24</v>
      </c>
      <c r="J62" s="127"/>
    </row>
    <row r="63" spans="1:10" ht="348">
      <c r="A63" s="126"/>
      <c r="B63" s="119">
        <v>15</v>
      </c>
      <c r="C63" s="10" t="s">
        <v>757</v>
      </c>
      <c r="D63" s="130" t="s">
        <v>718</v>
      </c>
      <c r="E63" s="162"/>
      <c r="F63" s="163"/>
      <c r="G63" s="11" t="s">
        <v>758</v>
      </c>
      <c r="H63" s="14">
        <v>2.4</v>
      </c>
      <c r="I63" s="121">
        <f t="shared" si="0"/>
        <v>36</v>
      </c>
      <c r="J63" s="127"/>
    </row>
    <row r="64" spans="1:10" ht="120">
      <c r="A64" s="126"/>
      <c r="B64" s="119">
        <v>10</v>
      </c>
      <c r="C64" s="10" t="s">
        <v>759</v>
      </c>
      <c r="D64" s="130"/>
      <c r="E64" s="162"/>
      <c r="F64" s="163"/>
      <c r="G64" s="11" t="s">
        <v>760</v>
      </c>
      <c r="H64" s="14">
        <v>0.69</v>
      </c>
      <c r="I64" s="121">
        <f t="shared" si="0"/>
        <v>6.8999999999999995</v>
      </c>
      <c r="J64" s="127"/>
    </row>
    <row r="65" spans="1:10" ht="120">
      <c r="A65" s="126"/>
      <c r="B65" s="119">
        <v>10</v>
      </c>
      <c r="C65" s="10" t="s">
        <v>761</v>
      </c>
      <c r="D65" s="130"/>
      <c r="E65" s="162"/>
      <c r="F65" s="163"/>
      <c r="G65" s="11" t="s">
        <v>762</v>
      </c>
      <c r="H65" s="14">
        <v>0.72</v>
      </c>
      <c r="I65" s="121">
        <f t="shared" si="0"/>
        <v>7.1999999999999993</v>
      </c>
      <c r="J65" s="127"/>
    </row>
    <row r="66" spans="1:10" ht="120">
      <c r="A66" s="126"/>
      <c r="B66" s="119">
        <v>10</v>
      </c>
      <c r="C66" s="10" t="s">
        <v>763</v>
      </c>
      <c r="D66" s="130" t="s">
        <v>278</v>
      </c>
      <c r="E66" s="162"/>
      <c r="F66" s="163"/>
      <c r="G66" s="11" t="s">
        <v>764</v>
      </c>
      <c r="H66" s="14">
        <v>1.88</v>
      </c>
      <c r="I66" s="121">
        <f t="shared" si="0"/>
        <v>18.799999999999997</v>
      </c>
      <c r="J66" s="127"/>
    </row>
    <row r="67" spans="1:10" ht="120">
      <c r="A67" s="126"/>
      <c r="B67" s="119">
        <v>40</v>
      </c>
      <c r="C67" s="10" t="s">
        <v>765</v>
      </c>
      <c r="D67" s="130" t="s">
        <v>766</v>
      </c>
      <c r="E67" s="162"/>
      <c r="F67" s="163"/>
      <c r="G67" s="11" t="s">
        <v>767</v>
      </c>
      <c r="H67" s="14">
        <v>0.62</v>
      </c>
      <c r="I67" s="121">
        <f t="shared" si="0"/>
        <v>24.8</v>
      </c>
      <c r="J67" s="127"/>
    </row>
    <row r="68" spans="1:10" ht="156">
      <c r="A68" s="126"/>
      <c r="B68" s="120">
        <v>5</v>
      </c>
      <c r="C68" s="12" t="s">
        <v>768</v>
      </c>
      <c r="D68" s="131" t="s">
        <v>112</v>
      </c>
      <c r="E68" s="164"/>
      <c r="F68" s="165"/>
      <c r="G68" s="13" t="s">
        <v>769</v>
      </c>
      <c r="H68" s="15">
        <v>3.57</v>
      </c>
      <c r="I68" s="122">
        <f t="shared" si="0"/>
        <v>17.849999999999998</v>
      </c>
      <c r="J68" s="127"/>
    </row>
  </sheetData>
  <mergeCells count="51">
    <mergeCell ref="E23:F23"/>
    <mergeCell ref="E30:F30"/>
    <mergeCell ref="E31:F31"/>
    <mergeCell ref="E32:F32"/>
    <mergeCell ref="E33:F33"/>
    <mergeCell ref="E34:F34"/>
    <mergeCell ref="E24:F24"/>
    <mergeCell ref="E25:F25"/>
    <mergeCell ref="E26:F26"/>
    <mergeCell ref="E27:F27"/>
    <mergeCell ref="E28:F28"/>
    <mergeCell ref="E29:F29"/>
    <mergeCell ref="I10:I11"/>
    <mergeCell ref="I14:I15"/>
    <mergeCell ref="E20:F20"/>
    <mergeCell ref="E21:F21"/>
    <mergeCell ref="E22:F22"/>
    <mergeCell ref="E35:F35"/>
    <mergeCell ref="E36:F36"/>
    <mergeCell ref="E37:F37"/>
    <mergeCell ref="E38:F38"/>
    <mergeCell ref="E39:F39"/>
    <mergeCell ref="E40:F40"/>
    <mergeCell ref="E41:F41"/>
    <mergeCell ref="E42:F42"/>
    <mergeCell ref="E43:F43"/>
    <mergeCell ref="E44:F44"/>
    <mergeCell ref="E45:F45"/>
    <mergeCell ref="E46:F46"/>
    <mergeCell ref="E47:F47"/>
    <mergeCell ref="E48:F48"/>
    <mergeCell ref="E49:F49"/>
    <mergeCell ref="E50:F50"/>
    <mergeCell ref="E51:F51"/>
    <mergeCell ref="E52:F52"/>
    <mergeCell ref="E53:F53"/>
    <mergeCell ref="E54:F54"/>
    <mergeCell ref="E55:F55"/>
    <mergeCell ref="E56:F56"/>
    <mergeCell ref="E57:F57"/>
    <mergeCell ref="E58:F58"/>
    <mergeCell ref="E59:F59"/>
    <mergeCell ref="E65:F65"/>
    <mergeCell ref="E66:F66"/>
    <mergeCell ref="E67:F67"/>
    <mergeCell ref="E68:F68"/>
    <mergeCell ref="E60:F60"/>
    <mergeCell ref="E61:F61"/>
    <mergeCell ref="E62:F62"/>
    <mergeCell ref="E63:F63"/>
    <mergeCell ref="E64:F6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40"/>
  <sheetViews>
    <sheetView zoomScale="90" zoomScaleNormal="90" workbookViewId="0">
      <selection activeCell="H29" sqref="H29"/>
    </sheetView>
  </sheetViews>
  <sheetFormatPr defaultRowHeight="15"/>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9.140625" hidden="1" customWidth="1"/>
    <col min="11" max="11" width="14.7109375" customWidth="1"/>
    <col min="12" max="12" width="1.5703125" customWidth="1"/>
  </cols>
  <sheetData>
    <row r="1" spans="1:15" ht="12.75" customHeight="1">
      <c r="A1" s="3"/>
      <c r="B1" s="4"/>
      <c r="C1" s="4"/>
      <c r="D1" s="4"/>
      <c r="E1" s="4"/>
      <c r="F1" s="4"/>
      <c r="G1" s="4"/>
      <c r="H1" s="4"/>
      <c r="I1" s="4"/>
      <c r="J1" s="4"/>
      <c r="K1" s="4"/>
      <c r="L1" s="5"/>
      <c r="N1" s="102">
        <v>0.5</v>
      </c>
      <c r="O1" t="s">
        <v>187</v>
      </c>
    </row>
    <row r="2" spans="1:15" ht="15.75" customHeight="1">
      <c r="A2" s="126"/>
      <c r="B2" s="136" t="s">
        <v>139</v>
      </c>
      <c r="C2" s="132"/>
      <c r="D2" s="132"/>
      <c r="E2" s="132"/>
      <c r="F2" s="132"/>
      <c r="G2" s="132"/>
      <c r="H2" s="132"/>
      <c r="I2" s="132"/>
      <c r="J2" s="132"/>
      <c r="K2" s="137" t="s">
        <v>145</v>
      </c>
      <c r="L2" s="127"/>
      <c r="N2">
        <v>875.45</v>
      </c>
      <c r="O2" t="s">
        <v>188</v>
      </c>
    </row>
    <row r="3" spans="1:15" ht="12.75" customHeight="1">
      <c r="A3" s="126"/>
      <c r="B3" s="133" t="s">
        <v>793</v>
      </c>
      <c r="C3" s="132"/>
      <c r="D3" s="132"/>
      <c r="E3" s="132"/>
      <c r="F3" s="132"/>
      <c r="G3" s="132"/>
      <c r="H3" s="132"/>
      <c r="I3" s="132"/>
      <c r="J3" s="132"/>
      <c r="K3" s="132"/>
      <c r="L3" s="127"/>
      <c r="N3">
        <v>875.45</v>
      </c>
      <c r="O3" t="s">
        <v>189</v>
      </c>
    </row>
    <row r="4" spans="1:15" ht="12.75" customHeight="1">
      <c r="A4" s="126"/>
      <c r="B4" s="133" t="s">
        <v>141</v>
      </c>
      <c r="C4" s="132"/>
      <c r="D4" s="132"/>
      <c r="E4" s="132"/>
      <c r="F4" s="132"/>
      <c r="G4" s="132"/>
      <c r="H4" s="132"/>
      <c r="I4" s="132"/>
      <c r="J4" s="132"/>
      <c r="K4" s="132"/>
      <c r="L4" s="127"/>
    </row>
    <row r="5" spans="1:15" ht="12.75" customHeight="1">
      <c r="A5" s="126"/>
      <c r="B5" s="133" t="s">
        <v>142</v>
      </c>
      <c r="C5" s="132"/>
      <c r="D5" s="132"/>
      <c r="E5" s="132"/>
      <c r="F5" s="132"/>
      <c r="G5" s="132"/>
      <c r="H5" s="132"/>
      <c r="I5" s="132"/>
      <c r="J5" s="132"/>
      <c r="K5" s="132"/>
      <c r="L5" s="127"/>
    </row>
    <row r="6" spans="1:15" ht="12.75" hidden="1" customHeight="1">
      <c r="A6" s="126"/>
      <c r="B6" s="133" t="s">
        <v>143</v>
      </c>
      <c r="C6" s="132"/>
      <c r="D6" s="132"/>
      <c r="E6" s="132"/>
      <c r="F6" s="132"/>
      <c r="G6" s="132"/>
      <c r="H6" s="132"/>
      <c r="I6" s="132"/>
      <c r="J6" s="132"/>
      <c r="K6" s="132"/>
      <c r="L6" s="127"/>
    </row>
    <row r="7" spans="1:15" ht="12.75" hidden="1" customHeight="1">
      <c r="A7" s="126"/>
      <c r="B7" s="133" t="s">
        <v>144</v>
      </c>
      <c r="C7" s="132"/>
      <c r="D7" s="132"/>
      <c r="E7" s="132"/>
      <c r="F7" s="132"/>
      <c r="G7" s="132"/>
      <c r="H7" s="132"/>
      <c r="I7" s="132"/>
      <c r="J7" s="132"/>
      <c r="K7" s="132"/>
      <c r="L7" s="127"/>
    </row>
    <row r="8" spans="1:15" ht="12.75" customHeight="1">
      <c r="A8" s="126"/>
      <c r="B8" s="132"/>
      <c r="C8" s="132"/>
      <c r="D8" s="132"/>
      <c r="E8" s="132"/>
      <c r="F8" s="132"/>
      <c r="G8" s="132"/>
      <c r="H8" s="132"/>
      <c r="I8" s="132"/>
      <c r="J8" s="132"/>
      <c r="K8" s="132"/>
      <c r="L8" s="127"/>
    </row>
    <row r="9" spans="1:15" ht="12.75" customHeight="1">
      <c r="A9" s="126"/>
      <c r="B9" s="113" t="s">
        <v>5</v>
      </c>
      <c r="C9" s="114"/>
      <c r="D9" s="114"/>
      <c r="E9" s="114"/>
      <c r="F9" s="115"/>
      <c r="G9" s="110"/>
      <c r="H9" s="111" t="s">
        <v>12</v>
      </c>
      <c r="I9" s="132"/>
      <c r="J9" s="132"/>
      <c r="K9" s="111" t="s">
        <v>201</v>
      </c>
      <c r="L9" s="127"/>
    </row>
    <row r="10" spans="1:15" ht="15" customHeight="1">
      <c r="A10" s="126"/>
      <c r="B10" s="126" t="s">
        <v>780</v>
      </c>
      <c r="C10" s="132"/>
      <c r="D10" s="132"/>
      <c r="E10" s="132"/>
      <c r="F10" s="127"/>
      <c r="G10" s="128"/>
      <c r="H10" s="128" t="s">
        <v>719</v>
      </c>
      <c r="I10" s="132"/>
      <c r="J10" s="132"/>
      <c r="K10" s="166">
        <f>IF(Invoice!J10&lt;&gt;"",Invoice!J10,"")</f>
        <v>51094</v>
      </c>
      <c r="L10" s="127"/>
    </row>
    <row r="11" spans="1:15" ht="12.75" customHeight="1">
      <c r="A11" s="126"/>
      <c r="B11" s="126" t="s">
        <v>720</v>
      </c>
      <c r="C11" s="132"/>
      <c r="D11" s="132"/>
      <c r="E11" s="132"/>
      <c r="F11" s="127"/>
      <c r="G11" s="128"/>
      <c r="H11" s="128" t="s">
        <v>720</v>
      </c>
      <c r="I11" s="132"/>
      <c r="J11" s="132"/>
      <c r="K11" s="167"/>
      <c r="L11" s="127"/>
    </row>
    <row r="12" spans="1:15" ht="12.75" customHeight="1">
      <c r="A12" s="126"/>
      <c r="B12" s="126" t="s">
        <v>721</v>
      </c>
      <c r="C12" s="132"/>
      <c r="D12" s="132"/>
      <c r="E12" s="132"/>
      <c r="F12" s="127"/>
      <c r="G12" s="128"/>
      <c r="H12" s="128" t="s">
        <v>721</v>
      </c>
      <c r="I12" s="132"/>
      <c r="J12" s="132"/>
      <c r="K12" s="142"/>
      <c r="L12" s="127"/>
    </row>
    <row r="13" spans="1:15" ht="12.75" customHeight="1">
      <c r="A13" s="126"/>
      <c r="B13" s="126" t="s">
        <v>722</v>
      </c>
      <c r="C13" s="132"/>
      <c r="D13" s="132"/>
      <c r="E13" s="132"/>
      <c r="F13" s="127"/>
      <c r="G13" s="128"/>
      <c r="H13" s="128" t="s">
        <v>722</v>
      </c>
      <c r="I13" s="132"/>
      <c r="J13" s="132"/>
      <c r="K13" s="132"/>
      <c r="L13" s="127"/>
    </row>
    <row r="14" spans="1:15" ht="12.75" customHeight="1">
      <c r="A14" s="126"/>
      <c r="B14" s="126" t="s">
        <v>723</v>
      </c>
      <c r="C14" s="132"/>
      <c r="D14" s="132"/>
      <c r="E14" s="132"/>
      <c r="F14" s="127"/>
      <c r="G14" s="128"/>
      <c r="H14" s="128" t="s">
        <v>723</v>
      </c>
      <c r="I14" s="132"/>
      <c r="J14" s="132"/>
      <c r="K14" s="111" t="s">
        <v>16</v>
      </c>
      <c r="L14" s="127"/>
    </row>
    <row r="15" spans="1:15" ht="15" customHeight="1">
      <c r="A15" s="126"/>
      <c r="B15" s="144" t="s">
        <v>781</v>
      </c>
      <c r="C15" s="132"/>
      <c r="D15" s="132"/>
      <c r="E15" s="132"/>
      <c r="F15" s="127"/>
      <c r="G15" s="128"/>
      <c r="H15" s="110" t="s">
        <v>781</v>
      </c>
      <c r="I15" s="132"/>
      <c r="J15" s="132"/>
      <c r="K15" s="168">
        <f>Invoice!J15</f>
        <v>45158</v>
      </c>
      <c r="L15" s="127"/>
    </row>
    <row r="16" spans="1:15" ht="15" customHeight="1">
      <c r="A16" s="126"/>
      <c r="B16" s="143" t="s">
        <v>782</v>
      </c>
      <c r="C16" s="7"/>
      <c r="D16" s="7"/>
      <c r="E16" s="7"/>
      <c r="F16" s="8"/>
      <c r="G16" s="128"/>
      <c r="H16" s="145" t="s">
        <v>782</v>
      </c>
      <c r="I16" s="132"/>
      <c r="J16" s="132"/>
      <c r="K16" s="169"/>
      <c r="L16" s="127"/>
    </row>
    <row r="17" spans="1:13" ht="15" customHeight="1">
      <c r="A17" s="126"/>
      <c r="B17" s="132"/>
      <c r="C17" s="132"/>
      <c r="D17" s="132"/>
      <c r="E17" s="132"/>
      <c r="F17" s="132"/>
      <c r="G17" s="132"/>
      <c r="H17" s="132"/>
      <c r="I17" s="135" t="s">
        <v>147</v>
      </c>
      <c r="J17" s="135" t="s">
        <v>147</v>
      </c>
      <c r="K17" s="141">
        <v>2000000638</v>
      </c>
      <c r="L17" s="127"/>
    </row>
    <row r="18" spans="1:13" ht="12.75" customHeight="1">
      <c r="A18" s="126"/>
      <c r="B18" s="132" t="s">
        <v>724</v>
      </c>
      <c r="C18" s="132"/>
      <c r="D18" s="132"/>
      <c r="E18" s="132"/>
      <c r="F18" s="132"/>
      <c r="G18" s="132"/>
      <c r="H18" s="132"/>
      <c r="I18" s="135" t="s">
        <v>148</v>
      </c>
      <c r="J18" s="135" t="s">
        <v>148</v>
      </c>
      <c r="K18" s="141" t="str">
        <f>IF(Invoice!J18&lt;&gt;"",Invoice!J18,"")</f>
        <v>Leo</v>
      </c>
      <c r="L18" s="127"/>
    </row>
    <row r="19" spans="1:13" ht="18" customHeight="1">
      <c r="A19" s="126"/>
      <c r="B19" s="132" t="s">
        <v>725</v>
      </c>
      <c r="C19" s="132"/>
      <c r="D19" s="132"/>
      <c r="E19" s="132"/>
      <c r="F19" s="132"/>
      <c r="G19" s="132"/>
      <c r="H19" s="132"/>
      <c r="I19" s="134" t="s">
        <v>264</v>
      </c>
      <c r="J19" s="134" t="s">
        <v>264</v>
      </c>
      <c r="K19" s="116" t="s">
        <v>138</v>
      </c>
      <c r="L19" s="127"/>
    </row>
    <row r="20" spans="1:13" ht="12.75" customHeight="1">
      <c r="A20" s="126"/>
      <c r="B20" s="132"/>
      <c r="C20" s="132"/>
      <c r="D20" s="132"/>
      <c r="E20" s="132"/>
      <c r="F20" s="132"/>
      <c r="G20" s="132"/>
      <c r="H20" s="132"/>
      <c r="I20" s="132"/>
      <c r="J20" s="132"/>
      <c r="K20" s="132"/>
      <c r="L20" s="127"/>
    </row>
    <row r="21" spans="1:13" ht="12.75" customHeight="1">
      <c r="A21" s="126"/>
      <c r="B21" s="112" t="s">
        <v>204</v>
      </c>
      <c r="C21" s="112" t="s">
        <v>205</v>
      </c>
      <c r="D21" s="112" t="s">
        <v>802</v>
      </c>
      <c r="E21" s="129" t="s">
        <v>206</v>
      </c>
      <c r="F21" s="170" t="s">
        <v>207</v>
      </c>
      <c r="G21" s="171"/>
      <c r="H21" s="112" t="s">
        <v>174</v>
      </c>
      <c r="I21" s="112" t="s">
        <v>208</v>
      </c>
      <c r="J21" s="112" t="s">
        <v>208</v>
      </c>
      <c r="K21" s="112" t="s">
        <v>26</v>
      </c>
      <c r="L21" s="127"/>
    </row>
    <row r="22" spans="1:13" s="156" customFormat="1">
      <c r="A22" s="154"/>
      <c r="B22" s="157"/>
      <c r="C22" s="157"/>
      <c r="D22" s="157"/>
      <c r="E22" s="158"/>
      <c r="F22" s="174"/>
      <c r="G22" s="175"/>
      <c r="H22" s="157" t="s">
        <v>794</v>
      </c>
      <c r="I22" s="157"/>
      <c r="J22" s="157"/>
      <c r="K22" s="157"/>
      <c r="L22" s="155"/>
    </row>
    <row r="23" spans="1:13" s="156" customFormat="1" ht="25.5">
      <c r="A23" s="154"/>
      <c r="B23" s="157"/>
      <c r="C23" s="157"/>
      <c r="D23" s="157"/>
      <c r="E23" s="158"/>
      <c r="F23" s="174"/>
      <c r="G23" s="175"/>
      <c r="H23" s="157" t="s">
        <v>808</v>
      </c>
      <c r="I23" s="157"/>
      <c r="J23" s="157"/>
      <c r="K23" s="157"/>
      <c r="L23" s="155"/>
    </row>
    <row r="24" spans="1:13" ht="12.75" customHeight="1">
      <c r="A24" s="126"/>
      <c r="B24" s="119">
        <v>60</v>
      </c>
      <c r="C24" s="10" t="s">
        <v>726</v>
      </c>
      <c r="D24" s="10" t="s">
        <v>726</v>
      </c>
      <c r="E24" s="130" t="s">
        <v>805</v>
      </c>
      <c r="F24" s="162" t="s">
        <v>639</v>
      </c>
      <c r="G24" s="163"/>
      <c r="H24" s="11" t="s">
        <v>728</v>
      </c>
      <c r="I24" s="14">
        <f t="shared" ref="I24:I35" si="0">ROUNDUP(J24*$N$1,2)</f>
        <v>0.01</v>
      </c>
      <c r="J24" s="14">
        <v>0.02</v>
      </c>
      <c r="K24" s="121">
        <f t="shared" ref="K24:K35" si="1">I24*B24</f>
        <v>0.6</v>
      </c>
      <c r="L24" s="127"/>
    </row>
    <row r="25" spans="1:13" ht="24" customHeight="1">
      <c r="A25" s="126"/>
      <c r="B25" s="119">
        <v>6</v>
      </c>
      <c r="C25" s="10" t="s">
        <v>729</v>
      </c>
      <c r="D25" s="10" t="s">
        <v>729</v>
      </c>
      <c r="E25" s="130" t="s">
        <v>805</v>
      </c>
      <c r="F25" s="162"/>
      <c r="G25" s="163"/>
      <c r="H25" s="11" t="s">
        <v>809</v>
      </c>
      <c r="I25" s="14">
        <f t="shared" si="0"/>
        <v>1.02</v>
      </c>
      <c r="J25" s="14">
        <v>2.0299999999999998</v>
      </c>
      <c r="K25" s="121">
        <f t="shared" si="1"/>
        <v>6.12</v>
      </c>
      <c r="L25" s="127"/>
    </row>
    <row r="26" spans="1:13" ht="24" customHeight="1">
      <c r="A26" s="126"/>
      <c r="B26" s="119">
        <v>170</v>
      </c>
      <c r="C26" s="10" t="s">
        <v>668</v>
      </c>
      <c r="D26" s="10" t="s">
        <v>668</v>
      </c>
      <c r="E26" s="130" t="s">
        <v>805</v>
      </c>
      <c r="F26" s="162" t="s">
        <v>639</v>
      </c>
      <c r="G26" s="163"/>
      <c r="H26" s="11" t="s">
        <v>800</v>
      </c>
      <c r="I26" s="14">
        <f t="shared" si="0"/>
        <v>0.04</v>
      </c>
      <c r="J26" s="14">
        <v>0.08</v>
      </c>
      <c r="K26" s="121">
        <f t="shared" si="1"/>
        <v>6.8</v>
      </c>
      <c r="L26" s="127"/>
      <c r="M26" s="159"/>
    </row>
    <row r="27" spans="1:13" ht="24">
      <c r="A27" s="126"/>
      <c r="B27" s="119">
        <v>75</v>
      </c>
      <c r="C27" s="10" t="s">
        <v>737</v>
      </c>
      <c r="D27" s="10" t="s">
        <v>737</v>
      </c>
      <c r="E27" s="130" t="s">
        <v>639</v>
      </c>
      <c r="F27" s="162"/>
      <c r="G27" s="163"/>
      <c r="H27" s="11" t="s">
        <v>801</v>
      </c>
      <c r="I27" s="14">
        <f t="shared" si="0"/>
        <v>0.03</v>
      </c>
      <c r="J27" s="14">
        <v>6.0000000000000005E-2</v>
      </c>
      <c r="K27" s="121">
        <f t="shared" si="1"/>
        <v>2.25</v>
      </c>
      <c r="L27" s="127"/>
      <c r="M27" s="159"/>
    </row>
    <row r="28" spans="1:13" ht="15" customHeight="1">
      <c r="A28" s="126"/>
      <c r="B28" s="119">
        <v>50</v>
      </c>
      <c r="C28" s="10" t="s">
        <v>741</v>
      </c>
      <c r="D28" s="10" t="s">
        <v>772</v>
      </c>
      <c r="E28" s="130" t="s">
        <v>806</v>
      </c>
      <c r="F28" s="162" t="s">
        <v>639</v>
      </c>
      <c r="G28" s="163"/>
      <c r="H28" s="11" t="s">
        <v>797</v>
      </c>
      <c r="I28" s="14">
        <f t="shared" si="0"/>
        <v>0.03</v>
      </c>
      <c r="J28" s="14">
        <v>6.0000000000000005E-2</v>
      </c>
      <c r="K28" s="121">
        <f t="shared" si="1"/>
        <v>1.5</v>
      </c>
      <c r="L28" s="127"/>
    </row>
    <row r="29" spans="1:13" ht="24" customHeight="1">
      <c r="A29" s="126"/>
      <c r="B29" s="119">
        <v>80</v>
      </c>
      <c r="C29" s="10" t="s">
        <v>743</v>
      </c>
      <c r="D29" s="10" t="s">
        <v>743</v>
      </c>
      <c r="E29" s="130" t="s">
        <v>805</v>
      </c>
      <c r="F29" s="162" t="s">
        <v>639</v>
      </c>
      <c r="G29" s="163"/>
      <c r="H29" s="11" t="s">
        <v>798</v>
      </c>
      <c r="I29" s="14">
        <f t="shared" si="0"/>
        <v>0.05</v>
      </c>
      <c r="J29" s="14">
        <v>9.9999999999999992E-2</v>
      </c>
      <c r="K29" s="121">
        <f t="shared" si="1"/>
        <v>4</v>
      </c>
      <c r="L29" s="127"/>
    </row>
    <row r="30" spans="1:13" ht="24" customHeight="1">
      <c r="A30" s="126"/>
      <c r="B30" s="119">
        <v>40</v>
      </c>
      <c r="C30" s="10" t="s">
        <v>746</v>
      </c>
      <c r="D30" s="10" t="s">
        <v>746</v>
      </c>
      <c r="E30" s="130" t="s">
        <v>639</v>
      </c>
      <c r="F30" s="162"/>
      <c r="G30" s="163"/>
      <c r="H30" s="11" t="s">
        <v>747</v>
      </c>
      <c r="I30" s="14">
        <f t="shared" si="0"/>
        <v>0.08</v>
      </c>
      <c r="J30" s="14">
        <v>0.16</v>
      </c>
      <c r="K30" s="121">
        <f t="shared" si="1"/>
        <v>3.2</v>
      </c>
      <c r="L30" s="127"/>
    </row>
    <row r="31" spans="1:13">
      <c r="A31" s="126"/>
      <c r="B31" s="119">
        <f>'Tax Invoice'!D48</f>
        <v>100</v>
      </c>
      <c r="C31" s="10" t="s">
        <v>748</v>
      </c>
      <c r="D31" s="10" t="s">
        <v>748</v>
      </c>
      <c r="E31" s="130" t="s">
        <v>639</v>
      </c>
      <c r="F31" s="162"/>
      <c r="G31" s="163"/>
      <c r="H31" s="11" t="s">
        <v>799</v>
      </c>
      <c r="I31" s="14">
        <f t="shared" si="0"/>
        <v>0.02</v>
      </c>
      <c r="J31" s="14">
        <v>0.03</v>
      </c>
      <c r="K31" s="121">
        <f t="shared" si="1"/>
        <v>2</v>
      </c>
      <c r="L31" s="127"/>
    </row>
    <row r="32" spans="1:13" ht="12.75" customHeight="1">
      <c r="A32" s="126"/>
      <c r="B32" s="119">
        <v>95</v>
      </c>
      <c r="C32" s="10" t="s">
        <v>750</v>
      </c>
      <c r="D32" s="10" t="s">
        <v>750</v>
      </c>
      <c r="E32" s="130" t="s">
        <v>805</v>
      </c>
      <c r="F32" s="162" t="s">
        <v>639</v>
      </c>
      <c r="G32" s="163"/>
      <c r="H32" s="11" t="s">
        <v>795</v>
      </c>
      <c r="I32" s="14">
        <f t="shared" si="0"/>
        <v>0.11</v>
      </c>
      <c r="J32" s="14">
        <v>0.21000000000000002</v>
      </c>
      <c r="K32" s="121">
        <f t="shared" si="1"/>
        <v>10.45</v>
      </c>
      <c r="L32" s="127"/>
    </row>
    <row r="33" spans="1:12" ht="36" customHeight="1">
      <c r="A33" s="126"/>
      <c r="B33" s="119">
        <v>8</v>
      </c>
      <c r="C33" s="10" t="s">
        <v>755</v>
      </c>
      <c r="D33" s="10" t="s">
        <v>774</v>
      </c>
      <c r="E33" s="130" t="s">
        <v>805</v>
      </c>
      <c r="F33" s="162"/>
      <c r="G33" s="163"/>
      <c r="H33" s="11" t="s">
        <v>803</v>
      </c>
      <c r="I33" s="14">
        <f t="shared" si="0"/>
        <v>0.44</v>
      </c>
      <c r="J33" s="14">
        <v>0.87</v>
      </c>
      <c r="K33" s="121">
        <f t="shared" si="1"/>
        <v>3.52</v>
      </c>
      <c r="L33" s="127"/>
    </row>
    <row r="34" spans="1:12" ht="48" customHeight="1">
      <c r="A34" s="126"/>
      <c r="B34" s="119">
        <f>'Tax Invoice'!D59</f>
        <v>15</v>
      </c>
      <c r="C34" s="10" t="s">
        <v>757</v>
      </c>
      <c r="D34" s="10" t="s">
        <v>757</v>
      </c>
      <c r="E34" s="130" t="s">
        <v>807</v>
      </c>
      <c r="F34" s="162"/>
      <c r="G34" s="163"/>
      <c r="H34" s="11" t="s">
        <v>804</v>
      </c>
      <c r="I34" s="14">
        <f t="shared" si="0"/>
        <v>0.12</v>
      </c>
      <c r="J34" s="14">
        <v>0.24</v>
      </c>
      <c r="K34" s="121">
        <f t="shared" si="1"/>
        <v>1.7999999999999998</v>
      </c>
      <c r="L34" s="127"/>
    </row>
    <row r="35" spans="1:12" ht="24" customHeight="1">
      <c r="A35" s="126"/>
      <c r="B35" s="120">
        <v>75</v>
      </c>
      <c r="C35" s="12" t="s">
        <v>759</v>
      </c>
      <c r="D35" s="12" t="s">
        <v>759</v>
      </c>
      <c r="E35" s="131"/>
      <c r="F35" s="164"/>
      <c r="G35" s="165"/>
      <c r="H35" s="13" t="s">
        <v>796</v>
      </c>
      <c r="I35" s="15">
        <f t="shared" si="0"/>
        <v>0.04</v>
      </c>
      <c r="J35" s="15">
        <v>6.9999999999999993E-2</v>
      </c>
      <c r="K35" s="122">
        <f t="shared" si="1"/>
        <v>3</v>
      </c>
      <c r="L35" s="127"/>
    </row>
    <row r="36" spans="1:12" ht="12.75" customHeight="1">
      <c r="A36" s="126"/>
      <c r="B36" s="138"/>
      <c r="C36" s="138"/>
      <c r="D36" s="138"/>
      <c r="E36" s="138"/>
      <c r="F36" s="138"/>
      <c r="G36" s="138"/>
      <c r="H36" s="138"/>
      <c r="I36" s="139" t="s">
        <v>261</v>
      </c>
      <c r="J36" s="139" t="s">
        <v>261</v>
      </c>
      <c r="K36" s="140">
        <f>SUM(K24:K35)</f>
        <v>45.24</v>
      </c>
      <c r="L36" s="127"/>
    </row>
    <row r="37" spans="1:12" ht="12.75" customHeight="1">
      <c r="A37" s="126"/>
      <c r="B37" s="138"/>
      <c r="C37" s="138"/>
      <c r="D37" s="138"/>
      <c r="E37" s="138"/>
      <c r="F37" s="138"/>
      <c r="G37" s="138"/>
      <c r="H37" s="138"/>
      <c r="I37" s="139" t="s">
        <v>810</v>
      </c>
      <c r="J37" s="139" t="s">
        <v>190</v>
      </c>
      <c r="K37" s="140">
        <v>0</v>
      </c>
      <c r="L37" s="127"/>
    </row>
    <row r="38" spans="1:12" ht="12.75" customHeight="1">
      <c r="A38" s="126"/>
      <c r="B38" s="138"/>
      <c r="C38" s="138"/>
      <c r="D38" s="138"/>
      <c r="E38" s="138"/>
      <c r="F38" s="138"/>
      <c r="G38" s="138"/>
      <c r="H38" s="138"/>
      <c r="I38" s="139" t="s">
        <v>263</v>
      </c>
      <c r="J38" s="139" t="s">
        <v>263</v>
      </c>
      <c r="K38" s="140">
        <f>SUM(K36:K37)</f>
        <v>45.24</v>
      </c>
      <c r="L38" s="127"/>
    </row>
    <row r="39" spans="1:12" ht="12.75" customHeight="1">
      <c r="A39" s="6"/>
      <c r="B39" s="7"/>
      <c r="C39" s="7"/>
      <c r="D39" s="7"/>
      <c r="E39" s="7"/>
      <c r="F39" s="7"/>
      <c r="G39" s="7"/>
      <c r="H39" s="7" t="s">
        <v>811</v>
      </c>
      <c r="I39" s="7"/>
      <c r="J39" s="7"/>
      <c r="K39" s="7"/>
      <c r="L39" s="8"/>
    </row>
    <row r="40" spans="1:12">
      <c r="I40" s="160"/>
    </row>
  </sheetData>
  <mergeCells count="17">
    <mergeCell ref="K10:K11"/>
    <mergeCell ref="K15:K16"/>
    <mergeCell ref="F22:G22"/>
    <mergeCell ref="F26:G26"/>
    <mergeCell ref="F25:G25"/>
    <mergeCell ref="F29:G29"/>
    <mergeCell ref="F30:G30"/>
    <mergeCell ref="F28:G28"/>
    <mergeCell ref="F27:G27"/>
    <mergeCell ref="F21:G21"/>
    <mergeCell ref="F23:G23"/>
    <mergeCell ref="F24:G24"/>
    <mergeCell ref="F33:G33"/>
    <mergeCell ref="F34:G34"/>
    <mergeCell ref="F35:G35"/>
    <mergeCell ref="F32:G32"/>
    <mergeCell ref="F31:G31"/>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FA55E-EEEB-40BD-984E-BD97308E7A60}">
  <sheetPr>
    <tabColor rgb="FF7030A0"/>
  </sheetPr>
  <dimension ref="A1:O37"/>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2">
        <f>N2/N3</f>
        <v>1</v>
      </c>
      <c r="O1" t="s">
        <v>187</v>
      </c>
    </row>
    <row r="2" spans="1:15" ht="15.75" customHeight="1">
      <c r="A2" s="126"/>
      <c r="B2" s="136" t="s">
        <v>139</v>
      </c>
      <c r="C2" s="132"/>
      <c r="D2" s="132"/>
      <c r="E2" s="132"/>
      <c r="F2" s="132"/>
      <c r="G2" s="132"/>
      <c r="H2" s="132"/>
      <c r="I2" s="132"/>
      <c r="J2" s="132"/>
      <c r="K2" s="137" t="s">
        <v>145</v>
      </c>
      <c r="L2" s="127"/>
      <c r="N2">
        <v>875.45</v>
      </c>
      <c r="O2" t="s">
        <v>188</v>
      </c>
    </row>
    <row r="3" spans="1:15" ht="12.75" customHeight="1">
      <c r="A3" s="126"/>
      <c r="B3" s="133" t="s">
        <v>793</v>
      </c>
      <c r="C3" s="132"/>
      <c r="D3" s="132"/>
      <c r="E3" s="132"/>
      <c r="F3" s="132"/>
      <c r="G3" s="132"/>
      <c r="H3" s="132"/>
      <c r="I3" s="132"/>
      <c r="J3" s="132"/>
      <c r="K3" s="132"/>
      <c r="L3" s="127"/>
      <c r="N3">
        <v>875.45</v>
      </c>
      <c r="O3" t="s">
        <v>189</v>
      </c>
    </row>
    <row r="4" spans="1:15" ht="12.75" customHeight="1">
      <c r="A4" s="126"/>
      <c r="B4" s="133" t="s">
        <v>141</v>
      </c>
      <c r="C4" s="132"/>
      <c r="D4" s="132"/>
      <c r="E4" s="132"/>
      <c r="F4" s="132"/>
      <c r="G4" s="132"/>
      <c r="H4" s="132"/>
      <c r="I4" s="132"/>
      <c r="J4" s="132"/>
      <c r="K4" s="132"/>
      <c r="L4" s="127"/>
    </row>
    <row r="5" spans="1:15" ht="12.75" customHeight="1">
      <c r="A5" s="126"/>
      <c r="B5" s="133" t="s">
        <v>142</v>
      </c>
      <c r="C5" s="132"/>
      <c r="D5" s="132"/>
      <c r="E5" s="132"/>
      <c r="F5" s="132"/>
      <c r="G5" s="132"/>
      <c r="H5" s="132"/>
      <c r="I5" s="132"/>
      <c r="J5" s="132"/>
      <c r="K5" s="132"/>
      <c r="L5" s="127"/>
    </row>
    <row r="6" spans="1:15" ht="12.75" hidden="1" customHeight="1">
      <c r="A6" s="126"/>
      <c r="B6" s="133" t="s">
        <v>143</v>
      </c>
      <c r="C6" s="132"/>
      <c r="D6" s="132"/>
      <c r="E6" s="132"/>
      <c r="F6" s="132"/>
      <c r="G6" s="132"/>
      <c r="H6" s="132"/>
      <c r="I6" s="132"/>
      <c r="J6" s="132"/>
      <c r="K6" s="132"/>
      <c r="L6" s="127"/>
    </row>
    <row r="7" spans="1:15" ht="12.75" hidden="1" customHeight="1">
      <c r="A7" s="126"/>
      <c r="B7" s="133" t="s">
        <v>144</v>
      </c>
      <c r="C7" s="132"/>
      <c r="D7" s="132"/>
      <c r="E7" s="132"/>
      <c r="F7" s="132"/>
      <c r="G7" s="132"/>
      <c r="H7" s="132"/>
      <c r="I7" s="132"/>
      <c r="J7" s="132"/>
      <c r="K7" s="132"/>
      <c r="L7" s="127"/>
    </row>
    <row r="8" spans="1:15" ht="12.75" customHeight="1">
      <c r="A8" s="126"/>
      <c r="B8" s="132"/>
      <c r="C8" s="132"/>
      <c r="D8" s="132"/>
      <c r="E8" s="132"/>
      <c r="F8" s="132"/>
      <c r="G8" s="132"/>
      <c r="H8" s="132"/>
      <c r="I8" s="132"/>
      <c r="J8" s="132"/>
      <c r="K8" s="132"/>
      <c r="L8" s="127"/>
    </row>
    <row r="9" spans="1:15" ht="12.75" customHeight="1">
      <c r="A9" s="126"/>
      <c r="B9" s="113" t="s">
        <v>5</v>
      </c>
      <c r="C9" s="114"/>
      <c r="D9" s="114"/>
      <c r="E9" s="114"/>
      <c r="F9" s="115"/>
      <c r="G9" s="110"/>
      <c r="H9" s="111" t="s">
        <v>12</v>
      </c>
      <c r="I9" s="132"/>
      <c r="J9" s="132"/>
      <c r="K9" s="111" t="s">
        <v>201</v>
      </c>
      <c r="L9" s="127"/>
    </row>
    <row r="10" spans="1:15" ht="15" customHeight="1">
      <c r="A10" s="126"/>
      <c r="B10" s="126" t="s">
        <v>780</v>
      </c>
      <c r="C10" s="132"/>
      <c r="D10" s="132"/>
      <c r="E10" s="132"/>
      <c r="F10" s="127"/>
      <c r="G10" s="128"/>
      <c r="H10" s="128" t="s">
        <v>719</v>
      </c>
      <c r="I10" s="132"/>
      <c r="J10" s="132"/>
      <c r="K10" s="166">
        <f>IF(Invoice!J10&lt;&gt;"",Invoice!J10,"")</f>
        <v>51094</v>
      </c>
      <c r="L10" s="127"/>
    </row>
    <row r="11" spans="1:15" ht="12.75" customHeight="1">
      <c r="A11" s="126"/>
      <c r="B11" s="126" t="s">
        <v>720</v>
      </c>
      <c r="C11" s="132"/>
      <c r="D11" s="132"/>
      <c r="E11" s="132"/>
      <c r="F11" s="127"/>
      <c r="G11" s="128"/>
      <c r="H11" s="128" t="s">
        <v>720</v>
      </c>
      <c r="I11" s="132"/>
      <c r="J11" s="132"/>
      <c r="K11" s="167"/>
      <c r="L11" s="127"/>
    </row>
    <row r="12" spans="1:15" ht="12.75" customHeight="1">
      <c r="A12" s="126"/>
      <c r="B12" s="126" t="s">
        <v>721</v>
      </c>
      <c r="C12" s="132"/>
      <c r="D12" s="132"/>
      <c r="E12" s="132"/>
      <c r="F12" s="127"/>
      <c r="G12" s="128"/>
      <c r="H12" s="128" t="s">
        <v>721</v>
      </c>
      <c r="I12" s="132"/>
      <c r="J12" s="132"/>
      <c r="K12" s="142"/>
      <c r="L12" s="127"/>
    </row>
    <row r="13" spans="1:15" ht="12.75" customHeight="1">
      <c r="A13" s="126"/>
      <c r="B13" s="126" t="s">
        <v>722</v>
      </c>
      <c r="C13" s="132"/>
      <c r="D13" s="132"/>
      <c r="E13" s="132"/>
      <c r="F13" s="127"/>
      <c r="G13" s="128"/>
      <c r="H13" s="128" t="s">
        <v>722</v>
      </c>
      <c r="I13" s="132"/>
      <c r="J13" s="132"/>
      <c r="K13" s="132"/>
      <c r="L13" s="127"/>
    </row>
    <row r="14" spans="1:15" ht="12.75" customHeight="1">
      <c r="A14" s="126"/>
      <c r="B14" s="126" t="s">
        <v>723</v>
      </c>
      <c r="C14" s="132"/>
      <c r="D14" s="132"/>
      <c r="E14" s="132"/>
      <c r="F14" s="127"/>
      <c r="G14" s="128"/>
      <c r="H14" s="128" t="s">
        <v>723</v>
      </c>
      <c r="I14" s="132"/>
      <c r="J14" s="132"/>
      <c r="K14" s="111" t="s">
        <v>16</v>
      </c>
      <c r="L14" s="127"/>
    </row>
    <row r="15" spans="1:15" ht="15" customHeight="1">
      <c r="A15" s="126"/>
      <c r="B15" s="144" t="s">
        <v>781</v>
      </c>
      <c r="C15" s="132"/>
      <c r="D15" s="132"/>
      <c r="E15" s="132"/>
      <c r="F15" s="127"/>
      <c r="G15" s="128"/>
      <c r="H15" s="110" t="s">
        <v>781</v>
      </c>
      <c r="I15" s="132"/>
      <c r="J15" s="132"/>
      <c r="K15" s="168">
        <f>Invoice!J15</f>
        <v>45158</v>
      </c>
      <c r="L15" s="127"/>
    </row>
    <row r="16" spans="1:15" ht="15" customHeight="1">
      <c r="A16" s="126"/>
      <c r="B16" s="143" t="s">
        <v>782</v>
      </c>
      <c r="C16" s="7"/>
      <c r="D16" s="7"/>
      <c r="E16" s="7"/>
      <c r="F16" s="8"/>
      <c r="G16" s="128"/>
      <c r="H16" s="145" t="s">
        <v>782</v>
      </c>
      <c r="I16" s="132"/>
      <c r="J16" s="132"/>
      <c r="K16" s="169"/>
      <c r="L16" s="127"/>
    </row>
    <row r="17" spans="1:12" ht="15" customHeight="1">
      <c r="A17" s="126"/>
      <c r="B17" s="132"/>
      <c r="C17" s="132"/>
      <c r="D17" s="132"/>
      <c r="E17" s="132"/>
      <c r="F17" s="132"/>
      <c r="G17" s="132"/>
      <c r="H17" s="132"/>
      <c r="I17" s="135" t="s">
        <v>147</v>
      </c>
      <c r="J17" s="135" t="s">
        <v>147</v>
      </c>
      <c r="K17" s="141">
        <v>2000000638</v>
      </c>
      <c r="L17" s="127"/>
    </row>
    <row r="18" spans="1:12" ht="12.75" customHeight="1">
      <c r="A18" s="126"/>
      <c r="B18" s="132" t="s">
        <v>724</v>
      </c>
      <c r="C18" s="132"/>
      <c r="D18" s="132"/>
      <c r="E18" s="132"/>
      <c r="F18" s="132"/>
      <c r="G18" s="132"/>
      <c r="H18" s="132"/>
      <c r="I18" s="135" t="s">
        <v>148</v>
      </c>
      <c r="J18" s="135" t="s">
        <v>148</v>
      </c>
      <c r="K18" s="141" t="str">
        <f>IF(Invoice!J18&lt;&gt;"",Invoice!J18,"")</f>
        <v>Leo</v>
      </c>
      <c r="L18" s="127"/>
    </row>
    <row r="19" spans="1:12" ht="18" customHeight="1">
      <c r="A19" s="126"/>
      <c r="B19" s="132" t="s">
        <v>725</v>
      </c>
      <c r="C19" s="132"/>
      <c r="D19" s="132"/>
      <c r="E19" s="132"/>
      <c r="F19" s="132"/>
      <c r="G19" s="132"/>
      <c r="H19" s="132"/>
      <c r="I19" s="134" t="s">
        <v>264</v>
      </c>
      <c r="J19" s="134" t="s">
        <v>264</v>
      </c>
      <c r="K19" s="116" t="s">
        <v>138</v>
      </c>
      <c r="L19" s="127"/>
    </row>
    <row r="20" spans="1:12" ht="12.75" customHeight="1">
      <c r="A20" s="126"/>
      <c r="B20" s="132"/>
      <c r="C20" s="132"/>
      <c r="D20" s="132"/>
      <c r="E20" s="132"/>
      <c r="F20" s="132"/>
      <c r="G20" s="132"/>
      <c r="H20" s="132"/>
      <c r="I20" s="132"/>
      <c r="J20" s="132"/>
      <c r="K20" s="132"/>
      <c r="L20" s="127"/>
    </row>
    <row r="21" spans="1:12" ht="12.75" customHeight="1">
      <c r="A21" s="126"/>
      <c r="B21" s="112" t="s">
        <v>204</v>
      </c>
      <c r="C21" s="112" t="s">
        <v>205</v>
      </c>
      <c r="D21" s="112" t="s">
        <v>290</v>
      </c>
      <c r="E21" s="129" t="s">
        <v>206</v>
      </c>
      <c r="F21" s="170" t="s">
        <v>207</v>
      </c>
      <c r="G21" s="171"/>
      <c r="H21" s="112" t="s">
        <v>174</v>
      </c>
      <c r="I21" s="112" t="s">
        <v>208</v>
      </c>
      <c r="J21" s="112" t="s">
        <v>208</v>
      </c>
      <c r="K21" s="112" t="s">
        <v>26</v>
      </c>
      <c r="L21" s="127"/>
    </row>
    <row r="22" spans="1:12">
      <c r="A22" s="126"/>
      <c r="B22" s="117"/>
      <c r="C22" s="117"/>
      <c r="D22" s="117"/>
      <c r="E22" s="118"/>
      <c r="F22" s="172"/>
      <c r="G22" s="173"/>
      <c r="H22" s="117" t="s">
        <v>790</v>
      </c>
      <c r="I22" s="117"/>
      <c r="J22" s="117"/>
      <c r="K22" s="117"/>
      <c r="L22" s="127"/>
    </row>
    <row r="23" spans="1:12" ht="27" customHeight="1" thickBot="1">
      <c r="A23" s="126"/>
      <c r="B23" s="148">
        <v>1</v>
      </c>
      <c r="C23" s="150" t="s">
        <v>785</v>
      </c>
      <c r="D23" s="146" t="s">
        <v>786</v>
      </c>
      <c r="E23" s="146" t="s">
        <v>786</v>
      </c>
      <c r="F23" s="179" t="s">
        <v>787</v>
      </c>
      <c r="G23" s="180"/>
      <c r="H23" s="150" t="s">
        <v>788</v>
      </c>
      <c r="I23" s="149">
        <v>49.99</v>
      </c>
      <c r="J23" s="149">
        <v>19.95</v>
      </c>
      <c r="K23" s="147">
        <v>49.99</v>
      </c>
      <c r="L23" s="127"/>
    </row>
    <row r="24" spans="1:12" ht="17.25" customHeight="1" thickTop="1" thickBot="1">
      <c r="A24" s="126"/>
      <c r="B24" s="176" t="s">
        <v>789</v>
      </c>
      <c r="C24" s="177"/>
      <c r="D24" s="177"/>
      <c r="E24" s="177"/>
      <c r="F24" s="177"/>
      <c r="G24" s="177"/>
      <c r="H24" s="177"/>
      <c r="I24" s="177"/>
      <c r="J24" s="177"/>
      <c r="K24" s="178"/>
      <c r="L24" s="127"/>
    </row>
    <row r="25" spans="1:12" ht="24" customHeight="1" thickTop="1">
      <c r="A25" s="126"/>
      <c r="B25" s="120"/>
      <c r="C25" s="12"/>
      <c r="D25" s="12"/>
      <c r="E25" s="131"/>
      <c r="F25" s="164"/>
      <c r="G25" s="165"/>
      <c r="H25" s="13"/>
      <c r="I25" s="15"/>
      <c r="J25" s="15"/>
      <c r="K25" s="152"/>
      <c r="L25" s="127"/>
    </row>
    <row r="26" spans="1:12">
      <c r="A26" s="126"/>
      <c r="B26" s="138" t="s">
        <v>11</v>
      </c>
      <c r="C26" s="138" t="s">
        <v>11</v>
      </c>
      <c r="D26" s="138"/>
      <c r="E26" s="138"/>
      <c r="F26" s="138"/>
      <c r="G26" s="138"/>
      <c r="H26" s="138"/>
      <c r="I26" s="139" t="s">
        <v>263</v>
      </c>
      <c r="J26" s="139" t="s">
        <v>261</v>
      </c>
      <c r="K26" s="153">
        <f>SUM(K23:K25)</f>
        <v>49.99</v>
      </c>
      <c r="L26" s="127"/>
    </row>
    <row r="27" spans="1:12" ht="12.75" customHeight="1">
      <c r="A27" s="126"/>
      <c r="B27" s="138"/>
      <c r="C27" s="138"/>
      <c r="D27" s="138"/>
      <c r="E27" s="138"/>
      <c r="F27" s="138"/>
      <c r="G27" s="138"/>
      <c r="H27" s="138"/>
      <c r="I27" s="139"/>
      <c r="J27" s="139"/>
      <c r="K27" s="140"/>
      <c r="L27" s="127"/>
    </row>
    <row r="28" spans="1:12" ht="12.75" customHeight="1" outlineLevel="1">
      <c r="A28" s="126"/>
      <c r="B28" s="181" t="s">
        <v>791</v>
      </c>
      <c r="C28" s="181"/>
      <c r="D28" s="181"/>
      <c r="E28" s="181"/>
      <c r="F28" s="181"/>
      <c r="G28" s="181"/>
      <c r="H28" s="181"/>
      <c r="I28" s="181"/>
      <c r="J28" s="181"/>
      <c r="K28" s="181"/>
      <c r="L28" s="127"/>
    </row>
    <row r="29" spans="1:12">
      <c r="A29" s="126"/>
      <c r="B29" s="138"/>
      <c r="C29" s="138"/>
      <c r="D29" s="138"/>
      <c r="E29" s="138"/>
      <c r="F29" s="138"/>
      <c r="G29" s="138"/>
      <c r="H29" s="138"/>
      <c r="I29" s="139"/>
      <c r="J29" s="139"/>
      <c r="K29" s="140"/>
      <c r="L29" s="127"/>
    </row>
    <row r="30" spans="1:12" ht="12.75" customHeight="1">
      <c r="A30" s="6"/>
      <c r="B30" s="7"/>
      <c r="C30" s="7"/>
      <c r="D30" s="7"/>
      <c r="E30" s="7"/>
      <c r="F30" s="7"/>
      <c r="G30" s="7"/>
      <c r="H30" s="7" t="s">
        <v>792</v>
      </c>
      <c r="I30" s="7"/>
      <c r="J30" s="7"/>
      <c r="K30" s="7"/>
      <c r="L30" s="8"/>
    </row>
    <row r="31" spans="1:12" ht="12.75" customHeight="1"/>
    <row r="32" spans="1:12" ht="12.75" customHeight="1"/>
    <row r="33" ht="12.75" customHeight="1"/>
    <row r="34" ht="12.75" customHeight="1"/>
    <row r="35" ht="12.75" customHeight="1"/>
    <row r="36" ht="12.75" customHeight="1"/>
    <row r="37" ht="12.75" customHeight="1"/>
  </sheetData>
  <mergeCells count="8">
    <mergeCell ref="F25:G25"/>
    <mergeCell ref="B24:K24"/>
    <mergeCell ref="F23:G23"/>
    <mergeCell ref="B28:K28"/>
    <mergeCell ref="K10:K11"/>
    <mergeCell ref="K15:K16"/>
    <mergeCell ref="F21:G21"/>
    <mergeCell ref="F22:G2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50"/>
  <sheetViews>
    <sheetView zoomScaleNormal="100" workbookViewId="0"/>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150</v>
      </c>
      <c r="B1" s="17" t="s">
        <v>151</v>
      </c>
      <c r="C1" s="17"/>
      <c r="D1" s="18"/>
      <c r="E1" s="18"/>
      <c r="F1" s="18"/>
      <c r="G1" s="18"/>
      <c r="H1" s="19"/>
      <c r="I1" s="20"/>
      <c r="N1" s="104">
        <f>N2/N3</f>
        <v>1</v>
      </c>
      <c r="O1" s="21" t="s">
        <v>187</v>
      </c>
    </row>
    <row r="2" spans="1:15" s="21" customFormat="1" ht="13.5" thickBot="1">
      <c r="A2" s="22" t="s">
        <v>152</v>
      </c>
      <c r="B2" s="23" t="s">
        <v>153</v>
      </c>
      <c r="C2" s="23"/>
      <c r="D2" s="24"/>
      <c r="E2" s="25"/>
      <c r="G2" s="26" t="s">
        <v>154</v>
      </c>
      <c r="H2" s="27" t="s">
        <v>155</v>
      </c>
      <c r="N2" s="21">
        <v>875.45</v>
      </c>
      <c r="O2" s="21" t="s">
        <v>265</v>
      </c>
    </row>
    <row r="3" spans="1:15" s="21" customFormat="1" ht="15" customHeight="1" thickBot="1">
      <c r="A3" s="22" t="s">
        <v>156</v>
      </c>
      <c r="G3" s="28">
        <v>45175</v>
      </c>
      <c r="H3" s="29"/>
      <c r="N3" s="21">
        <v>875.45</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EUR</v>
      </c>
    </row>
    <row r="10" spans="1:15" s="21" customFormat="1" ht="13.5" thickBot="1">
      <c r="A10" s="36" t="str">
        <f>'Copy paste to Here'!G10</f>
        <v>Bluetattoo ES52203904E</v>
      </c>
      <c r="B10" s="37"/>
      <c r="C10" s="37"/>
      <c r="D10" s="37"/>
      <c r="F10" s="38" t="str">
        <f>'Copy paste to Here'!B10</f>
        <v>Bluetattoo ES52203904E</v>
      </c>
      <c r="G10" s="39"/>
      <c r="H10" s="40"/>
      <c r="K10" s="107" t="s">
        <v>282</v>
      </c>
      <c r="L10" s="35" t="s">
        <v>282</v>
      </c>
      <c r="M10" s="21">
        <v>1</v>
      </c>
    </row>
    <row r="11" spans="1:15" s="21" customFormat="1" ht="15.75" thickBot="1">
      <c r="A11" s="41" t="str">
        <f>'Copy paste to Here'!G11</f>
        <v>Pedro Antonio Galiano Cantero</v>
      </c>
      <c r="B11" s="42"/>
      <c r="C11" s="42"/>
      <c r="D11" s="42"/>
      <c r="F11" s="43" t="str">
        <f>'Copy paste to Here'!B11</f>
        <v>Pedro Antonio Galiano Cantero</v>
      </c>
      <c r="G11" s="44"/>
      <c r="H11" s="45"/>
      <c r="K11" s="105" t="s">
        <v>163</v>
      </c>
      <c r="L11" s="46" t="s">
        <v>164</v>
      </c>
      <c r="M11" s="21">
        <f>VLOOKUP(G3,[1]Sheet1!$A$9:$I$7290,2,FALSE)</f>
        <v>35.39</v>
      </c>
    </row>
    <row r="12" spans="1:15" s="21" customFormat="1" ht="15.75" thickBot="1">
      <c r="A12" s="41" t="str">
        <f>'Copy paste to Here'!G12</f>
        <v>Verge Mare de Deu de Montserrat 108 l-izq</v>
      </c>
      <c r="B12" s="42"/>
      <c r="C12" s="42"/>
      <c r="D12" s="42"/>
      <c r="E12" s="89"/>
      <c r="F12" s="43" t="s">
        <v>813</v>
      </c>
      <c r="G12" s="44"/>
      <c r="H12" s="45"/>
      <c r="K12" s="105" t="s">
        <v>165</v>
      </c>
      <c r="L12" s="46" t="s">
        <v>138</v>
      </c>
      <c r="M12" s="21">
        <f>VLOOKUP(G3,[1]Sheet1!$A$9:$I$7290,3,FALSE)</f>
        <v>37.74</v>
      </c>
    </row>
    <row r="13" spans="1:15" s="21" customFormat="1" ht="15.75" thickBot="1">
      <c r="A13" s="41" t="str">
        <f>'Copy paste to Here'!G13</f>
        <v>08840 Viladecans, Barcelona</v>
      </c>
      <c r="B13" s="42"/>
      <c r="C13" s="42"/>
      <c r="D13" s="42"/>
      <c r="E13" s="123" t="s">
        <v>138</v>
      </c>
      <c r="F13" s="43" t="str">
        <f>'Copy paste to Here'!B13</f>
        <v>08840 Viladecans, Barcelona</v>
      </c>
      <c r="G13" s="44"/>
      <c r="H13" s="45"/>
      <c r="K13" s="105" t="s">
        <v>166</v>
      </c>
      <c r="L13" s="46" t="s">
        <v>167</v>
      </c>
      <c r="M13" s="125">
        <f>VLOOKUP(G3,[1]Sheet1!$A$9:$I$7290,4,FALSE)</f>
        <v>44.22</v>
      </c>
    </row>
    <row r="14" spans="1:15" s="21" customFormat="1" ht="15.75" thickBot="1">
      <c r="A14" s="41" t="str">
        <f>'Copy paste to Here'!G14</f>
        <v>Spain</v>
      </c>
      <c r="B14" s="42"/>
      <c r="C14" s="42"/>
      <c r="D14" s="42"/>
      <c r="E14" s="123">
        <f>VLOOKUP(J9,$L$10:$M$17,2,FALSE)</f>
        <v>37.74</v>
      </c>
      <c r="F14" s="43" t="str">
        <f>'Copy paste to Here'!B14</f>
        <v>Spain</v>
      </c>
      <c r="G14" s="44"/>
      <c r="H14" s="45"/>
      <c r="K14" s="105" t="s">
        <v>168</v>
      </c>
      <c r="L14" s="46" t="s">
        <v>169</v>
      </c>
      <c r="M14" s="21">
        <f>VLOOKUP(G3,[1]Sheet1!$A$9:$I$7290,5,FALSE)</f>
        <v>22.16</v>
      </c>
    </row>
    <row r="15" spans="1:15" s="21" customFormat="1" ht="15.75" thickBot="1">
      <c r="A15" s="47" t="str">
        <f>'Copy paste to Here'!G15</f>
        <v xml:space="preserve"> </v>
      </c>
      <c r="F15" s="48" t="str">
        <f>'Copy paste to Here'!B15</f>
        <v xml:space="preserve"> </v>
      </c>
      <c r="G15" s="49"/>
      <c r="H15" s="50"/>
      <c r="K15" s="106" t="s">
        <v>170</v>
      </c>
      <c r="L15" s="51" t="s">
        <v>171</v>
      </c>
      <c r="M15" s="21">
        <f>VLOOKUP(G3,[1]Sheet1!$A$9:$I$7290,6,FALSE)</f>
        <v>25.74</v>
      </c>
    </row>
    <row r="16" spans="1:15" s="21" customFormat="1" ht="13.7" customHeight="1" thickBot="1">
      <c r="A16" s="52"/>
      <c r="K16" s="106" t="s">
        <v>172</v>
      </c>
      <c r="L16" s="51" t="s">
        <v>173</v>
      </c>
      <c r="M16" s="21">
        <f>VLOOKUP(G3,[1]Sheet1!$A$9:$I$7290,7,FALSE)</f>
        <v>20.5</v>
      </c>
    </row>
    <row r="17" spans="1:13" s="21" customFormat="1" ht="13.5" thickBot="1">
      <c r="A17" s="53" t="s">
        <v>174</v>
      </c>
      <c r="B17" s="54" t="s">
        <v>175</v>
      </c>
      <c r="C17" s="54" t="s">
        <v>290</v>
      </c>
      <c r="D17" s="55" t="s">
        <v>204</v>
      </c>
      <c r="E17" s="55" t="s">
        <v>267</v>
      </c>
      <c r="F17" s="55" t="str">
        <f>CONCATENATE("Amount ",,J9)</f>
        <v>Amount EUR</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Flexible acrylic labret, 16g (1.2mm) with 3mm UV ball &amp; Length: 6mm  &amp;  Color: Black/White ball</v>
      </c>
      <c r="B18" s="57" t="str">
        <f>'Copy paste to Here'!C22</f>
        <v>ALBEVB</v>
      </c>
      <c r="C18" s="57" t="s">
        <v>726</v>
      </c>
      <c r="D18" s="58">
        <f>Invoice!B23</f>
        <v>30</v>
      </c>
      <c r="E18" s="59">
        <f>Invoice!I23*$N$1</f>
        <v>0.14000000000000001</v>
      </c>
      <c r="F18" s="59">
        <f>D18*E18</f>
        <v>4.2</v>
      </c>
      <c r="G18" s="60">
        <f>E18*$E$14</f>
        <v>5.2836000000000007</v>
      </c>
      <c r="H18" s="61">
        <f>D18*G18</f>
        <v>158.50800000000001</v>
      </c>
    </row>
    <row r="19" spans="1:13" s="62" customFormat="1" ht="24">
      <c r="A19" s="124" t="str">
        <f>IF((LEN('Copy paste to Here'!G23))&gt;5,((CONCATENATE('Copy paste to Here'!G23," &amp; ",'Copy paste to Here'!D23,"  &amp;  ",'Copy paste to Here'!E23))),"Empty Cell")</f>
        <v>Flexible acrylic labret, 16g (1.2mm) with 3mm UV ball &amp; Length: 6mm  &amp;  Color: Clear</v>
      </c>
      <c r="B19" s="57" t="str">
        <f>'Copy paste to Here'!C23</f>
        <v>ALBEVB</v>
      </c>
      <c r="C19" s="57" t="s">
        <v>726</v>
      </c>
      <c r="D19" s="58">
        <f>Invoice!B24</f>
        <v>30</v>
      </c>
      <c r="E19" s="59">
        <f>Invoice!I24*$N$1</f>
        <v>0.14000000000000001</v>
      </c>
      <c r="F19" s="59">
        <f t="shared" ref="F19:F82" si="0">D19*E19</f>
        <v>4.2</v>
      </c>
      <c r="G19" s="60">
        <f t="shared" ref="G19:G82" si="1">E19*$E$14</f>
        <v>5.2836000000000007</v>
      </c>
      <c r="H19" s="63">
        <f t="shared" ref="H19:H82" si="2">D19*G19</f>
        <v>158.50800000000001</v>
      </c>
    </row>
    <row r="20" spans="1:13" s="62" customFormat="1" ht="24">
      <c r="A20" s="56" t="str">
        <f>IF((LEN('Copy paste to Here'!G24))&gt;5,((CONCATENATE('Copy paste to Here'!G24," &amp; ",'Copy paste to Here'!D24,"  &amp;  ",'Copy paste to Here'!E24))),"Empty Cell")</f>
        <v xml:space="preserve">Bulk body jewelry: 100 pcs. assortment of surgical steel tongue barbells, 14g (1.6mm) with two 6mm balls &amp; Length: 10mm  &amp;  </v>
      </c>
      <c r="B20" s="57" t="str">
        <f>'Copy paste to Here'!C24</f>
        <v>BLK02</v>
      </c>
      <c r="C20" s="57" t="s">
        <v>729</v>
      </c>
      <c r="D20" s="58">
        <f>Invoice!B25</f>
        <v>1</v>
      </c>
      <c r="E20" s="59">
        <f>Invoice!I25*$N$1</f>
        <v>20.25</v>
      </c>
      <c r="F20" s="59">
        <f t="shared" si="0"/>
        <v>20.25</v>
      </c>
      <c r="G20" s="60">
        <f t="shared" si="1"/>
        <v>764.23500000000001</v>
      </c>
      <c r="H20" s="63">
        <f t="shared" si="2"/>
        <v>764.23500000000001</v>
      </c>
    </row>
    <row r="21" spans="1:13" s="62" customFormat="1" ht="24">
      <c r="A21" s="56" t="str">
        <f>IF((LEN('Copy paste to Here'!G25))&gt;5,((CONCATENATE('Copy paste to Here'!G25," &amp; ",'Copy paste to Here'!D25,"  &amp;  ",'Copy paste to Here'!E25))),"Empty Cell")</f>
        <v xml:space="preserve">Bulk body jewelry: 100 pcs. assortment of surgical steel tongue barbells, 14g (1.6mm) with two 6mm balls &amp; Length: 12mm  &amp;  </v>
      </c>
      <c r="B21" s="57" t="str">
        <f>'Copy paste to Here'!C25</f>
        <v>BLK02</v>
      </c>
      <c r="C21" s="57" t="s">
        <v>729</v>
      </c>
      <c r="D21" s="58">
        <f>Invoice!B26</f>
        <v>1</v>
      </c>
      <c r="E21" s="59">
        <f>Invoice!I26*$N$1</f>
        <v>20.25</v>
      </c>
      <c r="F21" s="59">
        <f t="shared" si="0"/>
        <v>20.25</v>
      </c>
      <c r="G21" s="60">
        <f t="shared" si="1"/>
        <v>764.23500000000001</v>
      </c>
      <c r="H21" s="63">
        <f t="shared" si="2"/>
        <v>764.23500000000001</v>
      </c>
    </row>
    <row r="22" spans="1:13" s="62" customFormat="1" ht="24">
      <c r="A22" s="56" t="str">
        <f>IF((LEN('Copy paste to Here'!G26))&gt;5,((CONCATENATE('Copy paste to Here'!G26," &amp; ",'Copy paste to Here'!D26,"  &amp;  ",'Copy paste to Here'!E26))),"Empty Cell")</f>
        <v xml:space="preserve">Bulk body jewelry: 100 pcs. assortment of surgical steel tongue barbells, 14g (1.6mm) with two 6mm balls &amp; Length: 14mm  &amp;  </v>
      </c>
      <c r="B22" s="57" t="str">
        <f>'Copy paste to Here'!C26</f>
        <v>BLK02</v>
      </c>
      <c r="C22" s="57" t="s">
        <v>729</v>
      </c>
      <c r="D22" s="58">
        <f>Invoice!B27</f>
        <v>1</v>
      </c>
      <c r="E22" s="59">
        <f>Invoice!I27*$N$1</f>
        <v>20.25</v>
      </c>
      <c r="F22" s="59">
        <f t="shared" si="0"/>
        <v>20.25</v>
      </c>
      <c r="G22" s="60">
        <f t="shared" si="1"/>
        <v>764.23500000000001</v>
      </c>
      <c r="H22" s="63">
        <f t="shared" si="2"/>
        <v>764.23500000000001</v>
      </c>
    </row>
    <row r="23" spans="1:13" s="62" customFormat="1" ht="24">
      <c r="A23" s="56" t="str">
        <f>IF((LEN('Copy paste to Here'!G27))&gt;5,((CONCATENATE('Copy paste to Here'!G27," &amp; ",'Copy paste to Here'!D27,"  &amp;  ",'Copy paste to Here'!E27))),"Empty Cell")</f>
        <v xml:space="preserve">Bulk body jewelry: 100 pcs. assortment of surgical steel tongue barbells, 14g (1.6mm) with two 6mm balls &amp; Length: 16mm  &amp;  </v>
      </c>
      <c r="B23" s="57" t="str">
        <f>'Copy paste to Here'!C27</f>
        <v>BLK02</v>
      </c>
      <c r="C23" s="57" t="s">
        <v>729</v>
      </c>
      <c r="D23" s="58">
        <f>Invoice!B28</f>
        <v>1</v>
      </c>
      <c r="E23" s="59">
        <f>Invoice!I28*$N$1</f>
        <v>20.25</v>
      </c>
      <c r="F23" s="59">
        <f t="shared" si="0"/>
        <v>20.25</v>
      </c>
      <c r="G23" s="60">
        <f t="shared" si="1"/>
        <v>764.23500000000001</v>
      </c>
      <c r="H23" s="63">
        <f t="shared" si="2"/>
        <v>764.23500000000001</v>
      </c>
    </row>
    <row r="24" spans="1:13" s="62" customFormat="1" ht="24">
      <c r="A24" s="56" t="str">
        <f>IF((LEN('Copy paste to Here'!G28))&gt;5,((CONCATENATE('Copy paste to Here'!G28," &amp; ",'Copy paste to Here'!D28,"  &amp;  ",'Copy paste to Here'!E28))),"Empty Cell")</f>
        <v xml:space="preserve">Bulk body jewelry: 100 pcs. assortment of surgical steel tongue barbells, 14g (1.6mm) with two 6mm balls &amp; Length: 22mm  &amp;  </v>
      </c>
      <c r="B24" s="57" t="str">
        <f>'Copy paste to Here'!C28</f>
        <v>BLK02</v>
      </c>
      <c r="C24" s="57" t="s">
        <v>729</v>
      </c>
      <c r="D24" s="58">
        <f>Invoice!B29</f>
        <v>1</v>
      </c>
      <c r="E24" s="59">
        <f>Invoice!I29*$N$1</f>
        <v>20.25</v>
      </c>
      <c r="F24" s="59">
        <f t="shared" si="0"/>
        <v>20.25</v>
      </c>
      <c r="G24" s="60">
        <f t="shared" si="1"/>
        <v>764.23500000000001</v>
      </c>
      <c r="H24" s="63">
        <f t="shared" si="2"/>
        <v>764.23500000000001</v>
      </c>
    </row>
    <row r="25" spans="1:13" s="62" customFormat="1" ht="24">
      <c r="A25" s="56" t="str">
        <f>IF((LEN('Copy paste to Here'!G29))&gt;5,((CONCATENATE('Copy paste to Here'!G29," &amp; ",'Copy paste to Here'!D29,"  &amp;  ",'Copy paste to Here'!E29))),"Empty Cell")</f>
        <v xml:space="preserve">Bulk body jewelry: 100 pcs. assortment of surgical steel labrets,16g (1.2mm) with 3mm ball &amp; Length: 9mm  &amp;  </v>
      </c>
      <c r="B25" s="57" t="str">
        <f>'Copy paste to Here'!C29</f>
        <v>BLK03A</v>
      </c>
      <c r="C25" s="57" t="s">
        <v>716</v>
      </c>
      <c r="D25" s="58">
        <f>Invoice!B30</f>
        <v>1</v>
      </c>
      <c r="E25" s="59">
        <f>Invoice!I30*$N$1</f>
        <v>15.43</v>
      </c>
      <c r="F25" s="59">
        <f t="shared" si="0"/>
        <v>15.43</v>
      </c>
      <c r="G25" s="60">
        <f t="shared" si="1"/>
        <v>582.32820000000004</v>
      </c>
      <c r="H25" s="63">
        <f t="shared" si="2"/>
        <v>582.32820000000004</v>
      </c>
    </row>
    <row r="26" spans="1:13" s="62" customFormat="1" ht="36">
      <c r="A26" s="56" t="str">
        <f>IF((LEN('Copy paste to Here'!G30))&gt;5,((CONCATENATE('Copy paste to Here'!G30," &amp; ",'Copy paste to Here'!D30,"  &amp;  ",'Copy paste to Here'!E30))),"Empty Cell")</f>
        <v>316L steel belly banana, 14g (1.6m) with a 8mm and a 5mm bezel set jewel ball using original Czech Preciosa crystals. &amp; Length: 8mm  &amp;  Crystal Color: Clear</v>
      </c>
      <c r="B26" s="57" t="str">
        <f>'Copy paste to Here'!C30</f>
        <v>BN2CG</v>
      </c>
      <c r="C26" s="57" t="s">
        <v>668</v>
      </c>
      <c r="D26" s="58">
        <f>Invoice!B31</f>
        <v>30</v>
      </c>
      <c r="E26" s="59">
        <f>Invoice!I31*$N$1</f>
        <v>0.76</v>
      </c>
      <c r="F26" s="59">
        <f t="shared" si="0"/>
        <v>22.8</v>
      </c>
      <c r="G26" s="60">
        <f t="shared" si="1"/>
        <v>28.682400000000001</v>
      </c>
      <c r="H26" s="63">
        <f t="shared" si="2"/>
        <v>860.47199999999998</v>
      </c>
    </row>
    <row r="27" spans="1:13" s="62" customFormat="1" ht="36">
      <c r="A27" s="56" t="str">
        <f>IF((LEN('Copy paste to Here'!G31))&gt;5,((CONCATENATE('Copy paste to Here'!G31," &amp; ",'Copy paste to Here'!D31,"  &amp;  ",'Copy paste to Here'!E31))),"Empty Cell")</f>
        <v>316L steel belly banana, 14g (1.6m) with a 8mm and a 5mm bezel set jewel ball using original Czech Preciosa crystals. &amp; Length: 8mm  &amp;  Crystal Color: Rose</v>
      </c>
      <c r="B27" s="57" t="str">
        <f>'Copy paste to Here'!C31</f>
        <v>BN2CG</v>
      </c>
      <c r="C27" s="57" t="s">
        <v>668</v>
      </c>
      <c r="D27" s="58">
        <f>Invoice!B32</f>
        <v>10</v>
      </c>
      <c r="E27" s="59">
        <f>Invoice!I32*$N$1</f>
        <v>0.76</v>
      </c>
      <c r="F27" s="59">
        <f t="shared" si="0"/>
        <v>7.6</v>
      </c>
      <c r="G27" s="60">
        <f t="shared" si="1"/>
        <v>28.682400000000001</v>
      </c>
      <c r="H27" s="63">
        <f t="shared" si="2"/>
        <v>286.82400000000001</v>
      </c>
    </row>
    <row r="28" spans="1:13" s="62" customFormat="1" ht="36">
      <c r="A28" s="56" t="str">
        <f>IF((LEN('Copy paste to Here'!G32))&gt;5,((CONCATENATE('Copy paste to Here'!G32," &amp; ",'Copy paste to Here'!D32,"  &amp;  ",'Copy paste to Here'!E32))),"Empty Cell")</f>
        <v>316L steel belly banana, 14g (1.6m) with a 8mm and a 5mm bezel set jewel ball using original Czech Preciosa crystals. &amp; Length: 8mm  &amp;  Crystal Color: Blue Zircon</v>
      </c>
      <c r="B28" s="57" t="str">
        <f>'Copy paste to Here'!C32</f>
        <v>BN2CG</v>
      </c>
      <c r="C28" s="57" t="s">
        <v>668</v>
      </c>
      <c r="D28" s="58">
        <f>Invoice!B33</f>
        <v>10</v>
      </c>
      <c r="E28" s="59">
        <f>Invoice!I33*$N$1</f>
        <v>0.76</v>
      </c>
      <c r="F28" s="59">
        <f t="shared" si="0"/>
        <v>7.6</v>
      </c>
      <c r="G28" s="60">
        <f t="shared" si="1"/>
        <v>28.682400000000001</v>
      </c>
      <c r="H28" s="63">
        <f t="shared" si="2"/>
        <v>286.82400000000001</v>
      </c>
    </row>
    <row r="29" spans="1:13" s="62" customFormat="1" ht="36">
      <c r="A29" s="56" t="str">
        <f>IF((LEN('Copy paste to Here'!G33))&gt;5,((CONCATENATE('Copy paste to Here'!G33," &amp; ",'Copy paste to Here'!D33,"  &amp;  ",'Copy paste to Here'!E33))),"Empty Cell")</f>
        <v>316L steel belly banana, 14g (1.6m) with a 8mm and a 5mm bezel set jewel ball using original Czech Preciosa crystals. &amp; Length: 14mm  &amp;  Crystal Color: Clear</v>
      </c>
      <c r="B29" s="57" t="str">
        <f>'Copy paste to Here'!C33</f>
        <v>BN2CG</v>
      </c>
      <c r="C29" s="57" t="s">
        <v>668</v>
      </c>
      <c r="D29" s="58">
        <f>Invoice!B34</f>
        <v>50</v>
      </c>
      <c r="E29" s="59">
        <f>Invoice!I34*$N$1</f>
        <v>0.76</v>
      </c>
      <c r="F29" s="59">
        <f t="shared" si="0"/>
        <v>38</v>
      </c>
      <c r="G29" s="60">
        <f t="shared" si="1"/>
        <v>28.682400000000001</v>
      </c>
      <c r="H29" s="63">
        <f t="shared" si="2"/>
        <v>1434.1200000000001</v>
      </c>
    </row>
    <row r="30" spans="1:13" s="62" customFormat="1" ht="36">
      <c r="A30" s="56" t="str">
        <f>IF((LEN('Copy paste to Here'!G34))&gt;5,((CONCATENATE('Copy paste to Here'!G34," &amp; ",'Copy paste to Here'!D34,"  &amp;  ",'Copy paste to Here'!E34))),"Empty Cell")</f>
        <v xml:space="preserve">PVD plated surgical steel belly banana, 14g (1.6mm) with 5 &amp; 8mm bezel set jewel balls - length 3/8'' (10mm) &amp; Color: Black Anodized w/ Clear crystal  &amp;  </v>
      </c>
      <c r="B30" s="57" t="str">
        <f>'Copy paste to Here'!C34</f>
        <v>BNT2CG</v>
      </c>
      <c r="C30" s="57" t="s">
        <v>732</v>
      </c>
      <c r="D30" s="58">
        <f>Invoice!B35</f>
        <v>20</v>
      </c>
      <c r="E30" s="59">
        <f>Invoice!I35*$N$1</f>
        <v>1.24</v>
      </c>
      <c r="F30" s="59">
        <f t="shared" si="0"/>
        <v>24.8</v>
      </c>
      <c r="G30" s="60">
        <f t="shared" si="1"/>
        <v>46.797600000000003</v>
      </c>
      <c r="H30" s="63">
        <f t="shared" si="2"/>
        <v>935.952</v>
      </c>
    </row>
    <row r="31" spans="1:13" s="62" customFormat="1" ht="36">
      <c r="A31" s="56" t="str">
        <f>IF((LEN('Copy paste to Here'!G35))&gt;5,((CONCATENATE('Copy paste to Here'!G35," &amp; ",'Copy paste to Here'!D35,"  &amp;  ",'Copy paste to Here'!E35))),"Empty Cell")</f>
        <v xml:space="preserve">PVD plated surgical steel belly banana, 14g (1.6mm) with 5 &amp; 8mm bezel set jewel balls - length 3/8'' (10mm) &amp; Color: Gold Anodized w/ Clear crystal  &amp;  </v>
      </c>
      <c r="B31" s="57" t="str">
        <f>'Copy paste to Here'!C35</f>
        <v>BNT2CG</v>
      </c>
      <c r="C31" s="57" t="s">
        <v>732</v>
      </c>
      <c r="D31" s="58">
        <f>Invoice!B36</f>
        <v>30</v>
      </c>
      <c r="E31" s="59">
        <f>Invoice!I36*$N$1</f>
        <v>1.24</v>
      </c>
      <c r="F31" s="59">
        <f t="shared" si="0"/>
        <v>37.200000000000003</v>
      </c>
      <c r="G31" s="60">
        <f t="shared" si="1"/>
        <v>46.797600000000003</v>
      </c>
      <c r="H31" s="63">
        <f t="shared" si="2"/>
        <v>1403.9280000000001</v>
      </c>
    </row>
    <row r="32" spans="1:13" s="62" customFormat="1" ht="36">
      <c r="A32" s="56" t="str">
        <f>IF((LEN('Copy paste to Here'!G36))&gt;5,((CONCATENATE('Copy paste to Here'!G36," &amp; ",'Copy paste to Here'!D36,"  &amp;  ",'Copy paste to Here'!E36))),"Empty Cell")</f>
        <v xml:space="preserve">PVD plated surgical steel belly banana, 14g (1.6mm) with 5 &amp; 8mm bezel set jewel balls - length 3/8'' (10mm) &amp; Color: Gold Anodized w/ Rose crystal  &amp;  </v>
      </c>
      <c r="B32" s="57" t="str">
        <f>'Copy paste to Here'!C36</f>
        <v>BNT2CG</v>
      </c>
      <c r="C32" s="57" t="s">
        <v>732</v>
      </c>
      <c r="D32" s="58">
        <f>Invoice!B37</f>
        <v>10</v>
      </c>
      <c r="E32" s="59">
        <f>Invoice!I37*$N$1</f>
        <v>1.24</v>
      </c>
      <c r="F32" s="59">
        <f t="shared" si="0"/>
        <v>12.4</v>
      </c>
      <c r="G32" s="60">
        <f t="shared" si="1"/>
        <v>46.797600000000003</v>
      </c>
      <c r="H32" s="63">
        <f t="shared" si="2"/>
        <v>467.976</v>
      </c>
    </row>
    <row r="33" spans="1:8" s="62" customFormat="1" ht="36">
      <c r="A33" s="56" t="str">
        <f>IF((LEN('Copy paste to Here'!G37))&gt;5,((CONCATENATE('Copy paste to Here'!G37," &amp; ",'Copy paste to Here'!D37,"  &amp;  ",'Copy paste to Here'!E37))),"Empty Cell")</f>
        <v xml:space="preserve">PVD plated surgical steel belly banana, 14g (1.6mm) with 5 &amp; 8mm bezel set jewel balls - length 3/8'' (10mm) &amp; Color: Gold Anodized w/ Aquamarine crystal  &amp;  </v>
      </c>
      <c r="B33" s="57" t="str">
        <f>'Copy paste to Here'!C37</f>
        <v>BNT2CG</v>
      </c>
      <c r="C33" s="57" t="s">
        <v>732</v>
      </c>
      <c r="D33" s="58">
        <f>Invoice!B38</f>
        <v>10</v>
      </c>
      <c r="E33" s="59">
        <f>Invoice!I38*$N$1</f>
        <v>1.24</v>
      </c>
      <c r="F33" s="59">
        <f t="shared" si="0"/>
        <v>12.4</v>
      </c>
      <c r="G33" s="60">
        <f t="shared" si="1"/>
        <v>46.797600000000003</v>
      </c>
      <c r="H33" s="63">
        <f t="shared" si="2"/>
        <v>467.976</v>
      </c>
    </row>
    <row r="34" spans="1:8" s="62" customFormat="1" ht="36">
      <c r="A34" s="56" t="str">
        <f>IF((LEN('Copy paste to Here'!G38))&gt;5,((CONCATENATE('Copy paste to Here'!G38," &amp; ",'Copy paste to Here'!D38,"  &amp;  ",'Copy paste to Here'!E38))),"Empty Cell")</f>
        <v xml:space="preserve">316L steel 4mm dermal anchor top part with bezel set flat crystal for 1.6mm (14g) posts with 1.2mm internal threading &amp; Crystal Color: Clear  &amp;  </v>
      </c>
      <c r="B34" s="57" t="str">
        <f>'Copy paste to Here'!C38</f>
        <v>IJF4</v>
      </c>
      <c r="C34" s="57" t="s">
        <v>737</v>
      </c>
      <c r="D34" s="58">
        <f>Invoice!B39</f>
        <v>20</v>
      </c>
      <c r="E34" s="59">
        <f>Invoice!I39*$N$1</f>
        <v>0.52</v>
      </c>
      <c r="F34" s="59">
        <f t="shared" si="0"/>
        <v>10.4</v>
      </c>
      <c r="G34" s="60">
        <f t="shared" si="1"/>
        <v>19.6248</v>
      </c>
      <c r="H34" s="63">
        <f t="shared" si="2"/>
        <v>392.49599999999998</v>
      </c>
    </row>
    <row r="35" spans="1:8" s="62" customFormat="1" ht="36">
      <c r="A35" s="56" t="str">
        <f>IF((LEN('Copy paste to Here'!G39))&gt;5,((CONCATENATE('Copy paste to Here'!G39," &amp; ",'Copy paste to Here'!D39,"  &amp;  ",'Copy paste to Here'!E39))),"Empty Cell")</f>
        <v xml:space="preserve">316L steel 4mm dermal anchor top part with bezel set flat crystal for 1.6mm (14g) posts with 1.2mm internal threading &amp; Crystal Color: Rose  &amp;  </v>
      </c>
      <c r="B35" s="57" t="str">
        <f>'Copy paste to Here'!C39</f>
        <v>IJF4</v>
      </c>
      <c r="C35" s="57" t="s">
        <v>737</v>
      </c>
      <c r="D35" s="58">
        <f>Invoice!B40</f>
        <v>15</v>
      </c>
      <c r="E35" s="59">
        <f>Invoice!I40*$N$1</f>
        <v>0.52</v>
      </c>
      <c r="F35" s="59">
        <f t="shared" si="0"/>
        <v>7.8000000000000007</v>
      </c>
      <c r="G35" s="60">
        <f t="shared" si="1"/>
        <v>19.6248</v>
      </c>
      <c r="H35" s="63">
        <f t="shared" si="2"/>
        <v>294.37200000000001</v>
      </c>
    </row>
    <row r="36" spans="1:8" s="62" customFormat="1" ht="36">
      <c r="A36" s="56" t="str">
        <f>IF((LEN('Copy paste to Here'!G40))&gt;5,((CONCATENATE('Copy paste to Here'!G40," &amp; ",'Copy paste to Here'!D40,"  &amp;  ",'Copy paste to Here'!E40))),"Empty Cell")</f>
        <v xml:space="preserve">316L steel 5mm dermal anchor top part with bezel set flat crystal for 1.6mm (14g) posts with 1.2mm internal threading &amp; Crystal Color: Clear  &amp;  </v>
      </c>
      <c r="B36" s="57" t="str">
        <f>'Copy paste to Here'!C40</f>
        <v>IJF5</v>
      </c>
      <c r="C36" s="57" t="s">
        <v>573</v>
      </c>
      <c r="D36" s="58">
        <f>Invoice!B41</f>
        <v>30</v>
      </c>
      <c r="E36" s="59">
        <f>Invoice!I41*$N$1</f>
        <v>0.56999999999999995</v>
      </c>
      <c r="F36" s="59">
        <f t="shared" si="0"/>
        <v>17.099999999999998</v>
      </c>
      <c r="G36" s="60">
        <f t="shared" si="1"/>
        <v>21.511800000000001</v>
      </c>
      <c r="H36" s="63">
        <f t="shared" si="2"/>
        <v>645.35400000000004</v>
      </c>
    </row>
    <row r="37" spans="1:8" s="62" customFormat="1" ht="36">
      <c r="A37" s="56" t="str">
        <f>IF((LEN('Copy paste to Here'!G41))&gt;5,((CONCATENATE('Copy paste to Here'!G41," &amp; ",'Copy paste to Here'!D41,"  &amp;  ",'Copy paste to Here'!E41))),"Empty Cell")</f>
        <v xml:space="preserve">316L steel 5mm dermal anchor top part with bezel set flat crystal for 1.6mm (14g) posts with 1.2mm internal threading &amp; Crystal Color: Blue Zircon  &amp;  </v>
      </c>
      <c r="B37" s="57" t="str">
        <f>'Copy paste to Here'!C41</f>
        <v>IJF5</v>
      </c>
      <c r="C37" s="57" t="s">
        <v>573</v>
      </c>
      <c r="D37" s="58">
        <f>Invoice!B42</f>
        <v>10</v>
      </c>
      <c r="E37" s="59">
        <f>Invoice!I42*$N$1</f>
        <v>0.56999999999999995</v>
      </c>
      <c r="F37" s="59">
        <f t="shared" si="0"/>
        <v>5.6999999999999993</v>
      </c>
      <c r="G37" s="60">
        <f t="shared" si="1"/>
        <v>21.511800000000001</v>
      </c>
      <c r="H37" s="63">
        <f t="shared" si="2"/>
        <v>215.11799999999999</v>
      </c>
    </row>
    <row r="38" spans="1:8" s="62" customFormat="1" ht="24">
      <c r="A38" s="56" t="str">
        <f>IF((LEN('Copy paste to Here'!G42))&gt;5,((CONCATENATE('Copy paste to Here'!G42," &amp; ",'Copy paste to Here'!D42,"  &amp;  ",'Copy paste to Here'!E42))),"Empty Cell")</f>
        <v xml:space="preserve">High polished surgical steel fake plug without rubber O-Rings &amp; Size: 5mm  &amp;  </v>
      </c>
      <c r="B38" s="57" t="str">
        <f>'Copy paste to Here'!C42</f>
        <v>IPRD</v>
      </c>
      <c r="C38" s="57" t="s">
        <v>770</v>
      </c>
      <c r="D38" s="58">
        <f>Invoice!B43</f>
        <v>20</v>
      </c>
      <c r="E38" s="59">
        <f>Invoice!I43*$N$1</f>
        <v>0.38</v>
      </c>
      <c r="F38" s="59">
        <f t="shared" si="0"/>
        <v>7.6</v>
      </c>
      <c r="G38" s="60">
        <f t="shared" si="1"/>
        <v>14.341200000000001</v>
      </c>
      <c r="H38" s="63">
        <f t="shared" si="2"/>
        <v>286.82400000000001</v>
      </c>
    </row>
    <row r="39" spans="1:8" s="62" customFormat="1" ht="24">
      <c r="A39" s="56" t="str">
        <f>IF((LEN('Copy paste to Here'!G43))&gt;5,((CONCATENATE('Copy paste to Here'!G43," &amp; ",'Copy paste to Here'!D43,"  &amp;  ",'Copy paste to Here'!E43))),"Empty Cell")</f>
        <v xml:space="preserve">High polished surgical steel fake plug without rubber O-Rings &amp; Size: 6mm  &amp;  </v>
      </c>
      <c r="B39" s="57" t="str">
        <f>'Copy paste to Here'!C43</f>
        <v>IPRD</v>
      </c>
      <c r="C39" s="57" t="s">
        <v>771</v>
      </c>
      <c r="D39" s="58">
        <f>Invoice!B44</f>
        <v>30</v>
      </c>
      <c r="E39" s="59">
        <f>Invoice!I44*$N$1</f>
        <v>0.38</v>
      </c>
      <c r="F39" s="59">
        <f t="shared" si="0"/>
        <v>11.4</v>
      </c>
      <c r="G39" s="60">
        <f t="shared" si="1"/>
        <v>14.341200000000001</v>
      </c>
      <c r="H39" s="63">
        <f t="shared" si="2"/>
        <v>430.23599999999999</v>
      </c>
    </row>
    <row r="40" spans="1:8" s="62" customFormat="1" ht="24">
      <c r="A40" s="56" t="str">
        <f>IF((LEN('Copy paste to Here'!G44))&gt;5,((CONCATENATE('Copy paste to Here'!G44," &amp; ",'Copy paste to Here'!D44,"  &amp;  ",'Copy paste to Here'!E44))),"Empty Cell")</f>
        <v>Anodized surgical steel fake plug in black and gold without O-Rings &amp; Size: 5mm  &amp;  Color: Black</v>
      </c>
      <c r="B40" s="57" t="str">
        <f>'Copy paste to Here'!C44</f>
        <v>IPTRD</v>
      </c>
      <c r="C40" s="57" t="s">
        <v>772</v>
      </c>
      <c r="D40" s="58">
        <f>Invoice!B45</f>
        <v>20</v>
      </c>
      <c r="E40" s="59">
        <f>Invoice!I45*$N$1</f>
        <v>0.56999999999999995</v>
      </c>
      <c r="F40" s="59">
        <f t="shared" si="0"/>
        <v>11.399999999999999</v>
      </c>
      <c r="G40" s="60">
        <f t="shared" si="1"/>
        <v>21.511800000000001</v>
      </c>
      <c r="H40" s="63">
        <f t="shared" si="2"/>
        <v>430.23599999999999</v>
      </c>
    </row>
    <row r="41" spans="1:8" s="62" customFormat="1" ht="24">
      <c r="A41" s="56" t="str">
        <f>IF((LEN('Copy paste to Here'!G45))&gt;5,((CONCATENATE('Copy paste to Here'!G45," &amp; ",'Copy paste to Here'!D45,"  &amp;  ",'Copy paste to Here'!E45))),"Empty Cell")</f>
        <v>Anodized surgical steel fake plug in black and gold without O-Rings &amp; Size: 6mm  &amp;  Color: Black</v>
      </c>
      <c r="B41" s="57" t="str">
        <f>'Copy paste to Here'!C45</f>
        <v>IPTRD</v>
      </c>
      <c r="C41" s="57" t="s">
        <v>773</v>
      </c>
      <c r="D41" s="58">
        <f>Invoice!B46</f>
        <v>30</v>
      </c>
      <c r="E41" s="59">
        <f>Invoice!I46*$N$1</f>
        <v>0.62</v>
      </c>
      <c r="F41" s="59">
        <f t="shared" si="0"/>
        <v>18.600000000000001</v>
      </c>
      <c r="G41" s="60">
        <f t="shared" si="1"/>
        <v>23.398800000000001</v>
      </c>
      <c r="H41" s="63">
        <f t="shared" si="2"/>
        <v>701.96400000000006</v>
      </c>
    </row>
    <row r="42" spans="1:8" s="62" customFormat="1" ht="36">
      <c r="A42" s="56" t="str">
        <f>IF((LEN('Copy paste to Here'!G46))&gt;5,((CONCATENATE('Copy paste to Here'!G46," &amp; ",'Copy paste to Here'!D46,"  &amp;  ",'Copy paste to Here'!E46))),"Empty Cell")</f>
        <v>Anodized 316L steel labret, 16g (1.2mm) with an internally threaded 2.5mm crystal top &amp; Length: 6mm  &amp;  Crystal Color: Clear / Gold Anodized</v>
      </c>
      <c r="B42" s="57" t="str">
        <f>'Copy paste to Here'!C46</f>
        <v>LBTC25</v>
      </c>
      <c r="C42" s="57" t="s">
        <v>743</v>
      </c>
      <c r="D42" s="58">
        <f>Invoice!B47</f>
        <v>30</v>
      </c>
      <c r="E42" s="59">
        <f>Invoice!I47*$N$1</f>
        <v>0.95</v>
      </c>
      <c r="F42" s="59">
        <f t="shared" si="0"/>
        <v>28.5</v>
      </c>
      <c r="G42" s="60">
        <f t="shared" si="1"/>
        <v>35.853000000000002</v>
      </c>
      <c r="H42" s="63">
        <f t="shared" si="2"/>
        <v>1075.5900000000001</v>
      </c>
    </row>
    <row r="43" spans="1:8" s="62" customFormat="1" ht="36">
      <c r="A43" s="56" t="str">
        <f>IF((LEN('Copy paste to Here'!G47))&gt;5,((CONCATENATE('Copy paste to Here'!G47," &amp; ",'Copy paste to Here'!D47,"  &amp;  ",'Copy paste to Here'!E47))),"Empty Cell")</f>
        <v>Anodized 316L steel labret, 16g (1.2mm) with an internally threaded 2.5mm crystal top &amp; Length: 8mm  &amp;  Crystal Color: Clear / Gold Anodized</v>
      </c>
      <c r="B43" s="57" t="str">
        <f>'Copy paste to Here'!C47</f>
        <v>LBTC25</v>
      </c>
      <c r="C43" s="57" t="s">
        <v>743</v>
      </c>
      <c r="D43" s="58">
        <f>Invoice!B48</f>
        <v>30</v>
      </c>
      <c r="E43" s="59">
        <f>Invoice!I48*$N$1</f>
        <v>0.95</v>
      </c>
      <c r="F43" s="59">
        <f t="shared" si="0"/>
        <v>28.5</v>
      </c>
      <c r="G43" s="60">
        <f t="shared" si="1"/>
        <v>35.853000000000002</v>
      </c>
      <c r="H43" s="63">
        <f t="shared" si="2"/>
        <v>1075.5900000000001</v>
      </c>
    </row>
    <row r="44" spans="1:8" s="62" customFormat="1" ht="36">
      <c r="A44" s="56" t="str">
        <f>IF((LEN('Copy paste to Here'!G48))&gt;5,((CONCATENATE('Copy paste to Here'!G48," &amp; ",'Copy paste to Here'!D48,"  &amp;  ",'Copy paste to Here'!E48))),"Empty Cell")</f>
        <v>Anodized 316L steel labret, 16g (1.2mm) with an internally threaded 2.5mm crystal top &amp; Length: 10mm  &amp;  Crystal Color: Clear / Gold Anodized</v>
      </c>
      <c r="B44" s="57" t="str">
        <f>'Copy paste to Here'!C48</f>
        <v>LBTC25</v>
      </c>
      <c r="C44" s="57" t="s">
        <v>743</v>
      </c>
      <c r="D44" s="58">
        <f>Invoice!B49</f>
        <v>20</v>
      </c>
      <c r="E44" s="59">
        <f>Invoice!I49*$N$1</f>
        <v>0.95</v>
      </c>
      <c r="F44" s="59">
        <f t="shared" si="0"/>
        <v>19</v>
      </c>
      <c r="G44" s="60">
        <f t="shared" si="1"/>
        <v>35.853000000000002</v>
      </c>
      <c r="H44" s="63">
        <f t="shared" si="2"/>
        <v>717.06000000000006</v>
      </c>
    </row>
    <row r="45" spans="1:8" s="62" customFormat="1" ht="24">
      <c r="A45" s="56" t="str">
        <f>IF((LEN('Copy paste to Here'!G49))&gt;5,((CONCATENATE('Copy paste to Here'!G49," &amp; ",'Copy paste to Here'!D49,"  &amp;  ",'Copy paste to Here'!E49))),"Empty Cell")</f>
        <v xml:space="preserve">1 piece: 5mm ball with ferido-glued multi crystals, 1.2mm threading (16g), with resin cover &amp; Crystal Color: Clear  &amp;  </v>
      </c>
      <c r="B45" s="57" t="str">
        <f>'Copy paste to Here'!C49</f>
        <v>MFR5S</v>
      </c>
      <c r="C45" s="57" t="s">
        <v>746</v>
      </c>
      <c r="D45" s="58">
        <f>Invoice!B50</f>
        <v>20</v>
      </c>
      <c r="E45" s="59">
        <f>Invoice!I50*$N$1</f>
        <v>1.58</v>
      </c>
      <c r="F45" s="59">
        <f t="shared" si="0"/>
        <v>31.6</v>
      </c>
      <c r="G45" s="60">
        <f t="shared" si="1"/>
        <v>59.629200000000004</v>
      </c>
      <c r="H45" s="63">
        <f t="shared" si="2"/>
        <v>1192.5840000000001</v>
      </c>
    </row>
    <row r="46" spans="1:8" s="62" customFormat="1" ht="24">
      <c r="A46" s="56" t="str">
        <f>IF((LEN('Copy paste to Here'!G50))&gt;5,((CONCATENATE('Copy paste to Here'!G50," &amp; ",'Copy paste to Here'!D50,"  &amp;  ",'Copy paste to Here'!E50))),"Empty Cell")</f>
        <v xml:space="preserve">1 piece: 5mm ball with ferido-glued multi crystals, 1.2mm threading (16g), with resin cover &amp; Crystal Color: Rose  &amp;  </v>
      </c>
      <c r="B46" s="57" t="str">
        <f>'Copy paste to Here'!C50</f>
        <v>MFR5S</v>
      </c>
      <c r="C46" s="57" t="s">
        <v>746</v>
      </c>
      <c r="D46" s="58">
        <f>Invoice!B51</f>
        <v>10</v>
      </c>
      <c r="E46" s="59">
        <f>Invoice!I51*$N$1</f>
        <v>1.58</v>
      </c>
      <c r="F46" s="59">
        <f t="shared" si="0"/>
        <v>15.8</v>
      </c>
      <c r="G46" s="60">
        <f t="shared" si="1"/>
        <v>59.629200000000004</v>
      </c>
      <c r="H46" s="63">
        <f t="shared" si="2"/>
        <v>596.29200000000003</v>
      </c>
    </row>
    <row r="47" spans="1:8" s="62" customFormat="1" ht="24">
      <c r="A47" s="56" t="str">
        <f>IF((LEN('Copy paste to Here'!G51))&gt;5,((CONCATENATE('Copy paste to Here'!G51," &amp; ",'Copy paste to Here'!D51,"  &amp;  ",'Copy paste to Here'!E51))),"Empty Cell")</f>
        <v xml:space="preserve">1 piece: 5mm ball with ferido-glued multi crystals, 1.2mm threading (16g), with resin cover &amp; Crystal Color: Blue Zircon  &amp;  </v>
      </c>
      <c r="B47" s="57" t="str">
        <f>'Copy paste to Here'!C51</f>
        <v>MFR5S</v>
      </c>
      <c r="C47" s="57" t="s">
        <v>746</v>
      </c>
      <c r="D47" s="58">
        <f>Invoice!B52</f>
        <v>10</v>
      </c>
      <c r="E47" s="59">
        <f>Invoice!I52*$N$1</f>
        <v>1.58</v>
      </c>
      <c r="F47" s="59">
        <f t="shared" si="0"/>
        <v>15.8</v>
      </c>
      <c r="G47" s="60">
        <f t="shared" si="1"/>
        <v>59.629200000000004</v>
      </c>
      <c r="H47" s="63">
        <f t="shared" si="2"/>
        <v>596.29200000000003</v>
      </c>
    </row>
    <row r="48" spans="1:8" s="62" customFormat="1" ht="24">
      <c r="A48" s="56" t="str">
        <f>IF((LEN('Copy paste to Here'!G52))&gt;5,((CONCATENATE('Copy paste to Here'!G52," &amp; ",'Copy paste to Here'!D52,"  &amp;  ",'Copy paste to Here'!E52))),"Empty Cell")</f>
        <v xml:space="preserve">Surgical steel nose screw, 18g (1mm) with a 2mm round crystal top &amp; Crystal Color: Clear  &amp;  </v>
      </c>
      <c r="B48" s="57" t="str">
        <f>'Copy paste to Here'!C52</f>
        <v>NSC18</v>
      </c>
      <c r="C48" s="57" t="s">
        <v>748</v>
      </c>
      <c r="D48" s="58">
        <f>Invoice!B53</f>
        <v>100</v>
      </c>
      <c r="E48" s="59">
        <f>Invoice!I53*$N$1</f>
        <v>0.23</v>
      </c>
      <c r="F48" s="59">
        <f t="shared" si="0"/>
        <v>23</v>
      </c>
      <c r="G48" s="60">
        <f t="shared" si="1"/>
        <v>8.680200000000001</v>
      </c>
      <c r="H48" s="63">
        <f t="shared" si="2"/>
        <v>868.0200000000001</v>
      </c>
    </row>
    <row r="49" spans="1:8" s="62" customFormat="1" ht="25.5">
      <c r="A49" s="56" t="str">
        <f>IF((LEN('Copy paste to Here'!G53))&gt;5,((CONCATENATE('Copy paste to Here'!G53," &amp; ",'Copy paste to Here'!D53,"  &amp;  ",'Copy paste to Here'!E53))),"Empty Cell")</f>
        <v>PVD plated surgical steel hinged segment ring, 18g (1.0mm)  &amp; Length: 5mm  &amp;  Color: Gold</v>
      </c>
      <c r="B49" s="57" t="str">
        <f>'Copy paste to Here'!C53</f>
        <v>SEGHT18</v>
      </c>
      <c r="C49" s="57" t="s">
        <v>750</v>
      </c>
      <c r="D49" s="58">
        <f>Invoice!B54</f>
        <v>10</v>
      </c>
      <c r="E49" s="59">
        <f>Invoice!I54*$N$1</f>
        <v>2.02</v>
      </c>
      <c r="F49" s="59">
        <f t="shared" si="0"/>
        <v>20.2</v>
      </c>
      <c r="G49" s="60">
        <f t="shared" si="1"/>
        <v>76.234800000000007</v>
      </c>
      <c r="H49" s="63">
        <f t="shared" si="2"/>
        <v>762.34800000000007</v>
      </c>
    </row>
    <row r="50" spans="1:8" s="62" customFormat="1" ht="25.5">
      <c r="A50" s="56" t="str">
        <f>IF((LEN('Copy paste to Here'!G54))&gt;5,((CONCATENATE('Copy paste to Here'!G54," &amp; ",'Copy paste to Here'!D54,"  &amp;  ",'Copy paste to Here'!E54))),"Empty Cell")</f>
        <v>PVD plated surgical steel hinged segment ring, 18g (1.0mm)  &amp; Length: 6mm  &amp;  Color: Gold</v>
      </c>
      <c r="B50" s="57" t="str">
        <f>'Copy paste to Here'!C54</f>
        <v>SEGHT18</v>
      </c>
      <c r="C50" s="57" t="s">
        <v>750</v>
      </c>
      <c r="D50" s="58">
        <f>Invoice!B55</f>
        <v>10</v>
      </c>
      <c r="E50" s="59">
        <f>Invoice!I55*$N$1</f>
        <v>2.02</v>
      </c>
      <c r="F50" s="59">
        <f t="shared" si="0"/>
        <v>20.2</v>
      </c>
      <c r="G50" s="60">
        <f t="shared" si="1"/>
        <v>76.234800000000007</v>
      </c>
      <c r="H50" s="63">
        <f t="shared" si="2"/>
        <v>762.34800000000007</v>
      </c>
    </row>
    <row r="51" spans="1:8" s="62" customFormat="1" ht="25.5">
      <c r="A51" s="56" t="str">
        <f>IF((LEN('Copy paste to Here'!G55))&gt;5,((CONCATENATE('Copy paste to Here'!G55," &amp; ",'Copy paste to Here'!D55,"  &amp;  ",'Copy paste to Here'!E55))),"Empty Cell")</f>
        <v>PVD plated surgical steel hinged segment ring, 18g (1.0mm)  &amp; Length: 7mm  &amp;  Color: Gold</v>
      </c>
      <c r="B51" s="57" t="str">
        <f>'Copy paste to Here'!C55</f>
        <v>SEGHT18</v>
      </c>
      <c r="C51" s="57" t="s">
        <v>750</v>
      </c>
      <c r="D51" s="58">
        <f>Invoice!B56</f>
        <v>15</v>
      </c>
      <c r="E51" s="59">
        <f>Invoice!I56*$N$1</f>
        <v>2.02</v>
      </c>
      <c r="F51" s="59">
        <f t="shared" si="0"/>
        <v>30.3</v>
      </c>
      <c r="G51" s="60">
        <f t="shared" si="1"/>
        <v>76.234800000000007</v>
      </c>
      <c r="H51" s="63">
        <f t="shared" si="2"/>
        <v>1143.5220000000002</v>
      </c>
    </row>
    <row r="52" spans="1:8" s="62" customFormat="1" ht="25.5">
      <c r="A52" s="56" t="str">
        <f>IF((LEN('Copy paste to Here'!G56))&gt;5,((CONCATENATE('Copy paste to Here'!G56," &amp; ",'Copy paste to Here'!D56,"  &amp;  ",'Copy paste to Here'!E56))),"Empty Cell")</f>
        <v>PVD plated surgical steel hinged segment ring, 18g (1.0mm)  &amp; Length: 8mm  &amp;  Color: Gold</v>
      </c>
      <c r="B52" s="57" t="str">
        <f>'Copy paste to Here'!C56</f>
        <v>SEGHT18</v>
      </c>
      <c r="C52" s="57" t="s">
        <v>750</v>
      </c>
      <c r="D52" s="58">
        <f>Invoice!B57</f>
        <v>10</v>
      </c>
      <c r="E52" s="59">
        <f>Invoice!I57*$N$1</f>
        <v>2.02</v>
      </c>
      <c r="F52" s="59">
        <f t="shared" si="0"/>
        <v>20.2</v>
      </c>
      <c r="G52" s="60">
        <f t="shared" si="1"/>
        <v>76.234800000000007</v>
      </c>
      <c r="H52" s="63">
        <f t="shared" si="2"/>
        <v>762.34800000000007</v>
      </c>
    </row>
    <row r="53" spans="1:8" s="62" customFormat="1" ht="24">
      <c r="A53" s="56" t="str">
        <f>IF((LEN('Copy paste to Here'!G57))&gt;5,((CONCATENATE('Copy paste to Here'!G57," &amp; ",'Copy paste to Here'!D57,"  &amp;  ",'Copy paste to Here'!E57))),"Empty Cell")</f>
        <v>Premium PVD plated surgical steel segment ring, 14g (1.6mm) &amp; Length: 8mm  &amp;  Color: Gold</v>
      </c>
      <c r="B53" s="57" t="str">
        <f>'Copy paste to Here'!C57</f>
        <v>SEGT14</v>
      </c>
      <c r="C53" s="57" t="s">
        <v>753</v>
      </c>
      <c r="D53" s="58">
        <f>Invoice!B58</f>
        <v>15</v>
      </c>
      <c r="E53" s="59">
        <f>Invoice!I58*$N$1</f>
        <v>1.24</v>
      </c>
      <c r="F53" s="59">
        <f t="shared" si="0"/>
        <v>18.600000000000001</v>
      </c>
      <c r="G53" s="60">
        <f t="shared" si="1"/>
        <v>46.797600000000003</v>
      </c>
      <c r="H53" s="63">
        <f t="shared" si="2"/>
        <v>701.96400000000006</v>
      </c>
    </row>
    <row r="54" spans="1:8" s="62" customFormat="1" ht="24">
      <c r="A54" s="56" t="str">
        <f>IF((LEN('Copy paste to Here'!G58))&gt;5,((CONCATENATE('Copy paste to Here'!G58," &amp; ",'Copy paste to Here'!D58,"  &amp;  ",'Copy paste to Here'!E58))),"Empty Cell")</f>
        <v>Premium PVD plated surgical steel segment ring, 14g (1.6mm) &amp; Length: 10mm  &amp;  Color: Gold</v>
      </c>
      <c r="B54" s="57" t="str">
        <f>'Copy paste to Here'!C58</f>
        <v>SEGT14</v>
      </c>
      <c r="C54" s="57" t="s">
        <v>753</v>
      </c>
      <c r="D54" s="58">
        <f>Invoice!B59</f>
        <v>15</v>
      </c>
      <c r="E54" s="59">
        <f>Invoice!I59*$N$1</f>
        <v>1.24</v>
      </c>
      <c r="F54" s="59">
        <f t="shared" si="0"/>
        <v>18.600000000000001</v>
      </c>
      <c r="G54" s="60">
        <f t="shared" si="1"/>
        <v>46.797600000000003</v>
      </c>
      <c r="H54" s="63">
        <f t="shared" si="2"/>
        <v>701.96400000000006</v>
      </c>
    </row>
    <row r="55" spans="1:8" s="62" customFormat="1" ht="24">
      <c r="A55" s="56" t="str">
        <f>IF((LEN('Copy paste to Here'!G59))&gt;5,((CONCATENATE('Copy paste to Here'!G59," &amp; ",'Copy paste to Here'!D59,"  &amp;  ",'Copy paste to Here'!E59))),"Empty Cell")</f>
        <v>Premium PVD plated surgical steel segment ring, 14g (1.6mm) &amp; Length: 12mm  &amp;  Color: Gold</v>
      </c>
      <c r="B55" s="57" t="str">
        <f>'Copy paste to Here'!C59</f>
        <v>SEGT14</v>
      </c>
      <c r="C55" s="57" t="s">
        <v>753</v>
      </c>
      <c r="D55" s="58">
        <f>Invoice!B60</f>
        <v>10</v>
      </c>
      <c r="E55" s="59">
        <f>Invoice!I60*$N$1</f>
        <v>1.24</v>
      </c>
      <c r="F55" s="59">
        <f t="shared" si="0"/>
        <v>12.4</v>
      </c>
      <c r="G55" s="60">
        <f t="shared" si="1"/>
        <v>46.797600000000003</v>
      </c>
      <c r="H55" s="63">
        <f t="shared" si="2"/>
        <v>467.976</v>
      </c>
    </row>
    <row r="56" spans="1:8" s="62" customFormat="1" ht="24">
      <c r="A56" s="56" t="str">
        <f>IF((LEN('Copy paste to Here'!G60))&gt;5,((CONCATENATE('Copy paste to Here'!G60," &amp; ",'Copy paste to Here'!D60,"  &amp;  ",'Copy paste to Here'!E60))),"Empty Cell")</f>
        <v>Premium PVD plated surgical steel segment ring, 14g (1.6mm) &amp; Length: 14mm  &amp;  Color: Gold</v>
      </c>
      <c r="B56" s="57" t="str">
        <f>'Copy paste to Here'!C60</f>
        <v>SEGT14</v>
      </c>
      <c r="C56" s="57" t="s">
        <v>753</v>
      </c>
      <c r="D56" s="58">
        <f>Invoice!B61</f>
        <v>10</v>
      </c>
      <c r="E56" s="59">
        <f>Invoice!I61*$N$1</f>
        <v>1.24</v>
      </c>
      <c r="F56" s="59">
        <f t="shared" si="0"/>
        <v>12.4</v>
      </c>
      <c r="G56" s="60">
        <f t="shared" si="1"/>
        <v>46.797600000000003</v>
      </c>
      <c r="H56" s="63">
        <f t="shared" si="2"/>
        <v>467.976</v>
      </c>
    </row>
    <row r="57" spans="1:8" s="62" customFormat="1" ht="36">
      <c r="A57" s="56" t="str">
        <f>IF((LEN('Copy paste to Here'!G61))&gt;5,((CONCATENATE('Copy paste to Here'!G61," &amp; ",'Copy paste to Here'!D61,"  &amp;  ",'Copy paste to Here'!E61))),"Empty Cell")</f>
        <v xml:space="preserve">Gold anodized 316L steel hinged segment ring, 1.2mm (16g), bohemian design with side facing CNC set Cubic Zirconia (CZ) stones and inner diameter from 8mm to 10mm &amp; Length: 8mm  &amp;  </v>
      </c>
      <c r="B57" s="57" t="str">
        <f>'Copy paste to Here'!C61</f>
        <v>SGTSH17</v>
      </c>
      <c r="C57" s="57" t="s">
        <v>774</v>
      </c>
      <c r="D57" s="58">
        <f>Invoice!B62</f>
        <v>4</v>
      </c>
      <c r="E57" s="59">
        <f>Invoice!I62*$N$1</f>
        <v>8.67</v>
      </c>
      <c r="F57" s="59">
        <f t="shared" si="0"/>
        <v>34.68</v>
      </c>
      <c r="G57" s="60">
        <f t="shared" si="1"/>
        <v>327.20580000000001</v>
      </c>
      <c r="H57" s="63">
        <f t="shared" si="2"/>
        <v>1308.8232</v>
      </c>
    </row>
    <row r="58" spans="1:8" s="62" customFormat="1" ht="48">
      <c r="A58" s="56" t="str">
        <f>IF((LEN('Copy paste to Here'!G62))&gt;5,((CONCATENATE('Copy paste to Here'!G62," &amp; ",'Copy paste to Here'!D62,"  &amp;  ",'Copy paste to Here'!E62))),"Empty Cell")</f>
        <v xml:space="preserve">Gold anodized 316L steel hinged segment ring, 1.2mm (16g), bohemian design with side facing CNC set Cubic Zirconia (CZ) stones and inner diameter from 8mm to 10mm &amp; Length: 10mm  &amp;  </v>
      </c>
      <c r="B58" s="57" t="str">
        <f>'Copy paste to Here'!C62</f>
        <v>SGTSH17</v>
      </c>
      <c r="C58" s="57" t="s">
        <v>775</v>
      </c>
      <c r="D58" s="58">
        <f>Invoice!B63</f>
        <v>4</v>
      </c>
      <c r="E58" s="59">
        <f>Invoice!I63*$N$1</f>
        <v>9.06</v>
      </c>
      <c r="F58" s="59">
        <f t="shared" si="0"/>
        <v>36.24</v>
      </c>
      <c r="G58" s="60">
        <f t="shared" si="1"/>
        <v>341.92440000000005</v>
      </c>
      <c r="H58" s="63">
        <f t="shared" si="2"/>
        <v>1367.6976000000002</v>
      </c>
    </row>
    <row r="59" spans="1:8" s="62" customFormat="1" ht="60">
      <c r="A59" s="56" t="str">
        <f>IF((LEN('Copy paste to Here'!G63))&gt;5,((CONCATENATE('Copy paste to Here'!G63," &amp; ",'Copy paste to Here'!D63,"  &amp;  ",'Copy paste to Here'!E63))),"Empty Cell")</f>
        <v xml:space="preserve">High polished titanium G23 base part for dermal anchor, 14g (1.6mm) with surface piercing with three circular holes in the base plate and with a 16g (1.2mm) internal threading connector (this product only fits our dermal anchor top parts) &amp; Height: 2.5mm  &amp;  </v>
      </c>
      <c r="B59" s="57" t="str">
        <f>'Copy paste to Here'!C63</f>
        <v>TSA2</v>
      </c>
      <c r="C59" s="57" t="s">
        <v>757</v>
      </c>
      <c r="D59" s="58">
        <f>Invoice!B64</f>
        <v>15</v>
      </c>
      <c r="E59" s="59">
        <f>Invoice!I64*$N$1</f>
        <v>2.4</v>
      </c>
      <c r="F59" s="59">
        <f t="shared" si="0"/>
        <v>36</v>
      </c>
      <c r="G59" s="60">
        <f t="shared" si="1"/>
        <v>90.576000000000008</v>
      </c>
      <c r="H59" s="63">
        <f t="shared" si="2"/>
        <v>1358.64</v>
      </c>
    </row>
    <row r="60" spans="1:8" s="62" customFormat="1" ht="24">
      <c r="A60" s="56" t="str">
        <f>IF((LEN('Copy paste to Here'!G64))&gt;5,((CONCATENATE('Copy paste to Here'!G64," &amp; ",'Copy paste to Here'!D64,"  &amp;  ",'Copy paste to Here'!E64))),"Empty Cell")</f>
        <v xml:space="preserve">Pack of 10 pcs. of 4mm high polished surgical steel balls with 1.6mm threading (14g) &amp;   &amp;  </v>
      </c>
      <c r="B60" s="57" t="str">
        <f>'Copy paste to Here'!C64</f>
        <v>XBAL4</v>
      </c>
      <c r="C60" s="57" t="s">
        <v>759</v>
      </c>
      <c r="D60" s="58">
        <f>Invoice!B65</f>
        <v>10</v>
      </c>
      <c r="E60" s="59">
        <f>Invoice!I65*$N$1</f>
        <v>0.69</v>
      </c>
      <c r="F60" s="59">
        <f t="shared" si="0"/>
        <v>6.8999999999999995</v>
      </c>
      <c r="G60" s="60">
        <f t="shared" si="1"/>
        <v>26.040599999999998</v>
      </c>
      <c r="H60" s="63">
        <f t="shared" si="2"/>
        <v>260.40599999999995</v>
      </c>
    </row>
    <row r="61" spans="1:8" s="62" customFormat="1" ht="24">
      <c r="A61" s="56" t="str">
        <f>IF((LEN('Copy paste to Here'!G65))&gt;5,((CONCATENATE('Copy paste to Here'!G65," &amp; ",'Copy paste to Here'!D65,"  &amp;  ",'Copy paste to Here'!E65))),"Empty Cell")</f>
        <v xml:space="preserve">Pack of 10 pcs. of 5mm high polished surgical steel balls with 1.6mm threading (14g) &amp;   &amp;  </v>
      </c>
      <c r="B61" s="57" t="str">
        <f>'Copy paste to Here'!C65</f>
        <v>XBAL5</v>
      </c>
      <c r="C61" s="57" t="s">
        <v>761</v>
      </c>
      <c r="D61" s="58">
        <f>Invoice!B66</f>
        <v>10</v>
      </c>
      <c r="E61" s="59">
        <f>Invoice!I66*$N$1</f>
        <v>0.72</v>
      </c>
      <c r="F61" s="59">
        <f t="shared" si="0"/>
        <v>7.1999999999999993</v>
      </c>
      <c r="G61" s="60">
        <f t="shared" si="1"/>
        <v>27.172799999999999</v>
      </c>
      <c r="H61" s="63">
        <f t="shared" si="2"/>
        <v>271.72800000000001</v>
      </c>
    </row>
    <row r="62" spans="1:8" s="62" customFormat="1" ht="24">
      <c r="A62" s="56" t="str">
        <f>IF((LEN('Copy paste to Here'!G66))&gt;5,((CONCATENATE('Copy paste to Here'!G66," &amp; ",'Copy paste to Here'!D66,"  &amp;  ",'Copy paste to Here'!E66))),"Empty Cell")</f>
        <v xml:space="preserve">Pack of 10 pcs. of 3mm anodized surgical steel balls with threading 1.2mm (16g) &amp; Color: Gold  &amp;  </v>
      </c>
      <c r="B62" s="57" t="str">
        <f>'Copy paste to Here'!C66</f>
        <v>XBT3S</v>
      </c>
      <c r="C62" s="57" t="s">
        <v>763</v>
      </c>
      <c r="D62" s="58">
        <f>Invoice!B67</f>
        <v>10</v>
      </c>
      <c r="E62" s="59">
        <f>Invoice!I67*$N$1</f>
        <v>1.88</v>
      </c>
      <c r="F62" s="59">
        <f t="shared" si="0"/>
        <v>18.799999999999997</v>
      </c>
      <c r="G62" s="60">
        <f t="shared" si="1"/>
        <v>70.9512</v>
      </c>
      <c r="H62" s="63">
        <f t="shared" si="2"/>
        <v>709.51199999999994</v>
      </c>
    </row>
    <row r="63" spans="1:8" s="62" customFormat="1" ht="24">
      <c r="A63" s="56" t="str">
        <f>IF((LEN('Copy paste to Here'!G67))&gt;5,((CONCATENATE('Copy paste to Here'!G67," &amp; ",'Copy paste to Here'!D67,"  &amp;  ",'Copy paste to Here'!E67))),"Empty Cell")</f>
        <v xml:space="preserve">Pack of 10 pcs. of 5mm acrylic glow in the dark balls with 1.6mm (14g) threading &amp; Color: Green  &amp;  </v>
      </c>
      <c r="B63" s="57" t="str">
        <f>'Copy paste to Here'!C67</f>
        <v>XGLB5</v>
      </c>
      <c r="C63" s="57" t="s">
        <v>765</v>
      </c>
      <c r="D63" s="58">
        <f>Invoice!B68</f>
        <v>40</v>
      </c>
      <c r="E63" s="59">
        <f>Invoice!I68*$N$1</f>
        <v>0.62</v>
      </c>
      <c r="F63" s="59">
        <f t="shared" si="0"/>
        <v>24.8</v>
      </c>
      <c r="G63" s="60">
        <f t="shared" si="1"/>
        <v>23.398800000000001</v>
      </c>
      <c r="H63" s="63">
        <f t="shared" si="2"/>
        <v>935.952</v>
      </c>
    </row>
    <row r="64" spans="1:8" s="62" customFormat="1" ht="24">
      <c r="A64" s="56" t="str">
        <f>IF((LEN('Copy paste to Here'!G68))&gt;5,((CONCATENATE('Copy paste to Here'!G68," &amp; ",'Copy paste to Here'!D68,"  &amp;  ",'Copy paste to Here'!E68))),"Empty Cell")</f>
        <v xml:space="preserve">Pack of 10 pcs. of 3mm surgical steel half jewel balls with bezel set crystal with 1.2mm threading (16g) &amp; Crystal Color: Clear  &amp;  </v>
      </c>
      <c r="B64" s="57" t="str">
        <f>'Copy paste to Here'!C68</f>
        <v>XHJB3</v>
      </c>
      <c r="C64" s="57" t="s">
        <v>768</v>
      </c>
      <c r="D64" s="58">
        <f>Invoice!B69</f>
        <v>5</v>
      </c>
      <c r="E64" s="59">
        <f>Invoice!I69*$N$1</f>
        <v>3.57</v>
      </c>
      <c r="F64" s="59">
        <f t="shared" si="0"/>
        <v>17.849999999999998</v>
      </c>
      <c r="G64" s="60">
        <f t="shared" si="1"/>
        <v>134.73179999999999</v>
      </c>
      <c r="H64" s="63">
        <f t="shared" si="2"/>
        <v>673.65899999999999</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875.45</v>
      </c>
      <c r="G1000" s="60"/>
      <c r="H1000" s="61">
        <f t="shared" ref="H1000:H1008" si="49">F1000*$E$14</f>
        <v>33039.483</v>
      </c>
    </row>
    <row r="1001" spans="1:8" s="62" customFormat="1">
      <c r="A1001" s="56" t="str">
        <f>Invoice!I71</f>
        <v>20% Discount as per Silver Membership:</v>
      </c>
      <c r="B1001" s="75"/>
      <c r="C1001" s="75"/>
      <c r="D1001" s="76"/>
      <c r="E1001" s="67"/>
      <c r="F1001" s="59">
        <f>Invoice!J71</f>
        <v>-172.79000000000002</v>
      </c>
      <c r="G1001" s="60"/>
      <c r="H1001" s="61">
        <f t="shared" si="49"/>
        <v>-6521.0946000000013</v>
      </c>
    </row>
    <row r="1002" spans="1:8" s="62" customFormat="1">
      <c r="A1002" s="56" t="str">
        <f>Invoice!I72</f>
        <v>Additional Discount Offered:</v>
      </c>
      <c r="B1002" s="75"/>
      <c r="C1002" s="75"/>
      <c r="D1002" s="76"/>
      <c r="E1002" s="67"/>
      <c r="F1002" s="59">
        <f>H1002/E14</f>
        <v>-16.400105988341284</v>
      </c>
      <c r="G1002" s="60"/>
      <c r="H1002" s="61">
        <v>-618.94000000000005</v>
      </c>
    </row>
    <row r="1003" spans="1:8" s="62" customFormat="1" outlineLevel="1">
      <c r="A1003" s="56" t="str">
        <f>Invoice!I73</f>
        <v>Free Shipping to Spain via DHL due to order over 350USD:</v>
      </c>
      <c r="B1003" s="75"/>
      <c r="C1003" s="75"/>
      <c r="D1003" s="76"/>
      <c r="E1003" s="67"/>
      <c r="F1003" s="59">
        <f>Invoice!J73</f>
        <v>0</v>
      </c>
      <c r="G1003" s="60"/>
      <c r="H1003" s="61">
        <f t="shared" si="49"/>
        <v>0</v>
      </c>
    </row>
    <row r="1004" spans="1:8" s="62" customFormat="1">
      <c r="A1004" s="56" t="str">
        <f>'[2]Copy paste to Here'!T4</f>
        <v>Total:</v>
      </c>
      <c r="B1004" s="75"/>
      <c r="C1004" s="75"/>
      <c r="D1004" s="76"/>
      <c r="E1004" s="67"/>
      <c r="F1004" s="59">
        <f>SUM(F1000:F1003)</f>
        <v>686.25989401165884</v>
      </c>
      <c r="G1004" s="60"/>
      <c r="H1004" s="61">
        <f t="shared" si="49"/>
        <v>25899.448400000005</v>
      </c>
    </row>
    <row r="1005" spans="1:8" s="62" customFormat="1" hidden="1">
      <c r="A1005" s="56">
        <f>'[2]Copy paste to Here'!T5</f>
        <v>0</v>
      </c>
      <c r="B1005" s="75"/>
      <c r="C1005" s="75"/>
      <c r="D1005" s="76"/>
      <c r="E1005" s="67"/>
      <c r="F1005" s="59">
        <f>'[2]Copy paste to Here'!U5</f>
        <v>0</v>
      </c>
      <c r="G1005" s="60"/>
      <c r="H1005" s="61">
        <f t="shared" si="49"/>
        <v>0</v>
      </c>
    </row>
    <row r="1006" spans="1:8" s="62" customFormat="1" hidden="1">
      <c r="A1006" s="56">
        <f>'[2]Copy paste to Here'!T6</f>
        <v>0</v>
      </c>
      <c r="B1006" s="75"/>
      <c r="C1006" s="75"/>
      <c r="D1006" s="76"/>
      <c r="E1006" s="67"/>
      <c r="F1006" s="59"/>
      <c r="G1006" s="60"/>
      <c r="H1006" s="61">
        <f t="shared" si="49"/>
        <v>0</v>
      </c>
    </row>
    <row r="1007" spans="1:8" s="62" customFormat="1" hidden="1">
      <c r="A1007" s="56">
        <f>'[2]Copy paste to Here'!T7</f>
        <v>0</v>
      </c>
      <c r="B1007" s="75"/>
      <c r="C1007" s="75"/>
      <c r="D1007" s="76"/>
      <c r="E1007" s="67"/>
      <c r="F1007" s="67"/>
      <c r="G1007" s="60"/>
      <c r="H1007" s="61">
        <f t="shared" si="49"/>
        <v>0</v>
      </c>
    </row>
    <row r="1008" spans="1:8" s="62" customFormat="1" hidden="1">
      <c r="A1008" s="56">
        <f>'[2]Copy paste to Here'!T8</f>
        <v>0</v>
      </c>
      <c r="B1008" s="75"/>
      <c r="C1008" s="75"/>
      <c r="D1008" s="76"/>
      <c r="E1008" s="67"/>
      <c r="F1008" s="67"/>
      <c r="G1008" s="68"/>
      <c r="H1008" s="61">
        <f t="shared" si="49"/>
        <v>0</v>
      </c>
    </row>
    <row r="1009" spans="1:10" s="62" customFormat="1" ht="13.5" thickBot="1">
      <c r="A1009" s="77"/>
      <c r="B1009" s="78"/>
      <c r="C1009" s="78"/>
      <c r="D1009" s="79"/>
      <c r="E1009" s="80"/>
      <c r="F1009" s="80"/>
      <c r="G1009" s="81"/>
      <c r="H1009" s="82"/>
    </row>
    <row r="1010" spans="1:10" s="21" customFormat="1">
      <c r="E1010" s="21" t="s">
        <v>181</v>
      </c>
      <c r="H1010" s="83">
        <f>(SUM(H18:H999))</f>
        <v>33039.483000000007</v>
      </c>
    </row>
    <row r="1011" spans="1:10" s="21" customFormat="1">
      <c r="A1011" s="22"/>
      <c r="E1011" s="21" t="s">
        <v>182</v>
      </c>
      <c r="H1011" s="84">
        <f>(SUMIF($A$1000:$A$1009,"Total:",$H$1000:$H$1009))</f>
        <v>25899.448400000005</v>
      </c>
    </row>
    <row r="1012" spans="1:10" s="21" customFormat="1">
      <c r="E1012" s="21" t="s">
        <v>183</v>
      </c>
      <c r="H1012" s="85">
        <f>H1014-H1013</f>
        <v>24205.09</v>
      </c>
    </row>
    <row r="1013" spans="1:10" s="21" customFormat="1">
      <c r="E1013" s="21" t="s">
        <v>184</v>
      </c>
      <c r="H1013" s="85">
        <f>ROUND((H1014*7)/107,2)</f>
        <v>1694.36</v>
      </c>
    </row>
    <row r="1014" spans="1:10" s="21" customFormat="1">
      <c r="E1014" s="22" t="s">
        <v>185</v>
      </c>
      <c r="H1014" s="86">
        <f>ROUND((SUMIF($A$1000:$A$1009,"Total:",$H$1000:$H$1009)),2)</f>
        <v>25899.45</v>
      </c>
      <c r="J1014" s="125"/>
    </row>
    <row r="1015" spans="1:10" s="21" customFormat="1"/>
    <row r="1016" spans="1:10" s="21" customFormat="1" ht="8.4499999999999993" customHeight="1"/>
    <row r="1017" spans="1:10" s="21" customFormat="1" ht="11.25" customHeight="1"/>
    <row r="1018" spans="1:10" s="21" customFormat="1" ht="8.4499999999999993" customHeight="1"/>
    <row r="1019" spans="1:10" s="21" customFormat="1"/>
    <row r="1020" spans="1:10" s="21" customFormat="1" ht="10.5" customHeight="1">
      <c r="A1020" s="22"/>
    </row>
    <row r="1021" spans="1:10" s="21" customFormat="1" ht="9" customHeight="1"/>
    <row r="1022" spans="1:10" s="21" customFormat="1" ht="13.7" customHeight="1">
      <c r="A1022" s="22"/>
    </row>
    <row r="1023" spans="1:10" s="21" customFormat="1" ht="9.75" customHeight="1">
      <c r="A1023" s="87"/>
    </row>
    <row r="1024" spans="1:10"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c r="A1348" s="88"/>
      <c r="B1348" s="88"/>
      <c r="C1348" s="88"/>
      <c r="D1348" s="88"/>
      <c r="E1348" s="88"/>
      <c r="F1348" s="88"/>
      <c r="G1348" s="88"/>
      <c r="H1348" s="88"/>
    </row>
    <row r="1349" spans="1:8" s="21" customFormat="1" ht="13.5" customHeight="1">
      <c r="A1349" s="88"/>
      <c r="B1349" s="88"/>
      <c r="C1349" s="88"/>
      <c r="D1349" s="88"/>
      <c r="E1349" s="88"/>
      <c r="F1349" s="88"/>
      <c r="G1349" s="88"/>
      <c r="H1349" s="88"/>
    </row>
    <row r="1350" spans="1:8" s="21" customFormat="1">
      <c r="A1350" s="88"/>
      <c r="B1350" s="88"/>
      <c r="C1350" s="88"/>
      <c r="D1350" s="88"/>
      <c r="E1350" s="88"/>
      <c r="F1350" s="88"/>
      <c r="G1350" s="88"/>
      <c r="H1350" s="88"/>
    </row>
  </sheetData>
  <conditionalFormatting sqref="A18:A998">
    <cfRule type="containsText" dxfId="4" priority="29" stopIfTrue="1" operator="containsText" text="Empty Cell">
      <formula>NOT(ISERROR(SEARCH("Empty Cell",A18)))</formula>
    </cfRule>
  </conditionalFormatting>
  <conditionalFormatting sqref="B1:H65537">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9">
    <cfRule type="cellIs" dxfId="1" priority="3" stopIfTrue="1" operator="equal">
      <formula>"ALERT"</formula>
    </cfRule>
  </conditionalFormatting>
  <conditionalFormatting sqref="F10:F15 B18:H77 B79:H1008">
    <cfRule type="cellIs" dxfId="0" priority="30" stopIfTrue="1" operator="equal">
      <formula>0</formula>
    </cfRule>
  </conditionalFormatting>
  <printOptions horizontalCentered="1"/>
  <pageMargins left="0.35" right="0.39370078740157499" top="0.18" bottom="0.37" header="0.15748031496063" footer="0.15748031496063"/>
  <pageSetup paperSize="9" scale="81" orientation="portrait" horizontalDpi="4294967293" verticalDpi="300" r:id="rId1"/>
  <headerFooter alignWithMargins="0">
    <oddFooter>Page &amp;P of &amp;N</oddFooter>
  </headerFooter>
  <rowBreaks count="1" manualBreakCount="1">
    <brk id="1014"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47"/>
  <sheetViews>
    <sheetView workbookViewId="0">
      <selection activeCell="A5" sqref="A5"/>
    </sheetView>
  </sheetViews>
  <sheetFormatPr defaultRowHeight="15"/>
  <sheetData>
    <row r="1" spans="1:1">
      <c r="A1" s="2" t="s">
        <v>726</v>
      </c>
    </row>
    <row r="2" spans="1:1">
      <c r="A2" s="2" t="s">
        <v>726</v>
      </c>
    </row>
    <row r="3" spans="1:1">
      <c r="A3" s="2" t="s">
        <v>729</v>
      </c>
    </row>
    <row r="4" spans="1:1">
      <c r="A4" s="2" t="s">
        <v>729</v>
      </c>
    </row>
    <row r="5" spans="1:1">
      <c r="A5" s="2" t="s">
        <v>729</v>
      </c>
    </row>
    <row r="6" spans="1:1">
      <c r="A6" s="2" t="s">
        <v>729</v>
      </c>
    </row>
    <row r="7" spans="1:1">
      <c r="A7" s="2" t="s">
        <v>729</v>
      </c>
    </row>
    <row r="8" spans="1:1">
      <c r="A8" s="2" t="s">
        <v>716</v>
      </c>
    </row>
    <row r="9" spans="1:1">
      <c r="A9" s="2" t="s">
        <v>668</v>
      </c>
    </row>
    <row r="10" spans="1:1">
      <c r="A10" s="2" t="s">
        <v>668</v>
      </c>
    </row>
    <row r="11" spans="1:1">
      <c r="A11" s="2" t="s">
        <v>668</v>
      </c>
    </row>
    <row r="12" spans="1:1">
      <c r="A12" s="2" t="s">
        <v>668</v>
      </c>
    </row>
    <row r="13" spans="1:1">
      <c r="A13" s="2" t="s">
        <v>732</v>
      </c>
    </row>
    <row r="14" spans="1:1">
      <c r="A14" s="2" t="s">
        <v>732</v>
      </c>
    </row>
    <row r="15" spans="1:1">
      <c r="A15" s="2" t="s">
        <v>732</v>
      </c>
    </row>
    <row r="16" spans="1:1">
      <c r="A16" s="2" t="s">
        <v>732</v>
      </c>
    </row>
    <row r="17" spans="1:1">
      <c r="A17" s="2" t="s">
        <v>737</v>
      </c>
    </row>
    <row r="18" spans="1:1">
      <c r="A18" s="2" t="s">
        <v>737</v>
      </c>
    </row>
    <row r="19" spans="1:1">
      <c r="A19" s="2" t="s">
        <v>573</v>
      </c>
    </row>
    <row r="20" spans="1:1">
      <c r="A20" s="2" t="s">
        <v>573</v>
      </c>
    </row>
    <row r="21" spans="1:1">
      <c r="A21" s="2" t="s">
        <v>770</v>
      </c>
    </row>
    <row r="22" spans="1:1">
      <c r="A22" s="2" t="s">
        <v>771</v>
      </c>
    </row>
    <row r="23" spans="1:1">
      <c r="A23" s="2" t="s">
        <v>772</v>
      </c>
    </row>
    <row r="24" spans="1:1">
      <c r="A24" s="2" t="s">
        <v>773</v>
      </c>
    </row>
    <row r="25" spans="1:1">
      <c r="A25" s="2" t="s">
        <v>743</v>
      </c>
    </row>
    <row r="26" spans="1:1">
      <c r="A26" s="2" t="s">
        <v>743</v>
      </c>
    </row>
    <row r="27" spans="1:1">
      <c r="A27" s="2" t="s">
        <v>743</v>
      </c>
    </row>
    <row r="28" spans="1:1">
      <c r="A28" s="2" t="s">
        <v>746</v>
      </c>
    </row>
    <row r="29" spans="1:1">
      <c r="A29" s="2" t="s">
        <v>746</v>
      </c>
    </row>
    <row r="30" spans="1:1">
      <c r="A30" s="2" t="s">
        <v>746</v>
      </c>
    </row>
    <row r="31" spans="1:1">
      <c r="A31" s="2" t="s">
        <v>748</v>
      </c>
    </row>
    <row r="32" spans="1:1">
      <c r="A32" s="2" t="s">
        <v>750</v>
      </c>
    </row>
    <row r="33" spans="1:1">
      <c r="A33" s="2" t="s">
        <v>750</v>
      </c>
    </row>
    <row r="34" spans="1:1">
      <c r="A34" s="2" t="s">
        <v>750</v>
      </c>
    </row>
    <row r="35" spans="1:1">
      <c r="A35" s="2" t="s">
        <v>750</v>
      </c>
    </row>
    <row r="36" spans="1:1">
      <c r="A36" s="2" t="s">
        <v>753</v>
      </c>
    </row>
    <row r="37" spans="1:1">
      <c r="A37" s="2" t="s">
        <v>753</v>
      </c>
    </row>
    <row r="38" spans="1:1">
      <c r="A38" s="2" t="s">
        <v>753</v>
      </c>
    </row>
    <row r="39" spans="1:1">
      <c r="A39" s="2" t="s">
        <v>753</v>
      </c>
    </row>
    <row r="40" spans="1:1">
      <c r="A40" s="2" t="s">
        <v>774</v>
      </c>
    </row>
    <row r="41" spans="1:1">
      <c r="A41" s="2" t="s">
        <v>775</v>
      </c>
    </row>
    <row r="42" spans="1:1">
      <c r="A42" s="2" t="s">
        <v>757</v>
      </c>
    </row>
    <row r="43" spans="1:1">
      <c r="A43" s="2" t="s">
        <v>759</v>
      </c>
    </row>
    <row r="44" spans="1:1">
      <c r="A44" s="2" t="s">
        <v>761</v>
      </c>
    </row>
    <row r="45" spans="1:1">
      <c r="A45" s="2" t="s">
        <v>763</v>
      </c>
    </row>
    <row r="46" spans="1:1">
      <c r="A46" s="2" t="s">
        <v>765</v>
      </c>
    </row>
    <row r="47" spans="1:1">
      <c r="A47" s="2" t="s">
        <v>768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3">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3">
        <v>4992.83</v>
      </c>
    </row>
    <row r="60" spans="2:8">
      <c r="F60" s="2" t="s">
        <v>262</v>
      </c>
      <c r="G60" s="2">
        <v>624.1</v>
      </c>
    </row>
    <row r="61" spans="2:8">
      <c r="F61" s="2" t="s">
        <v>263</v>
      </c>
      <c r="G61" s="103">
        <v>4368.7299999999996</v>
      </c>
    </row>
    <row r="62" spans="2:8">
      <c r="F62" s="2" t="s">
        <v>264</v>
      </c>
      <c r="G62" s="2" t="s">
        <v>171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9</vt:i4>
      </vt:variant>
    </vt:vector>
  </HeadingPairs>
  <TitlesOfParts>
    <vt:vector size="19" baseType="lpstr">
      <vt:lpstr>Control</vt:lpstr>
      <vt:lpstr>Invoice</vt:lpstr>
      <vt:lpstr>Copy paste to Here</vt:lpstr>
      <vt:lpstr>Shipping Invoice</vt:lpstr>
      <vt:lpstr>Shipping Customer</vt:lpstr>
      <vt:lpstr>Tax Invoice</vt:lpstr>
      <vt:lpstr>Old Code</vt:lpstr>
      <vt:lpstr>Just data</vt:lpstr>
      <vt:lpstr>Just data 2</vt:lpstr>
      <vt:lpstr>Just Data 3</vt:lpstr>
      <vt:lpstr>Control!Print_Area</vt:lpstr>
      <vt:lpstr>Invoice!Print_Area</vt:lpstr>
      <vt:lpstr>'Shipping Customer'!Print_Area</vt:lpstr>
      <vt:lpstr>'Shipping Invoice'!Print_Area</vt:lpstr>
      <vt:lpstr>'Tax Invoice'!Print_Area</vt:lpstr>
      <vt:lpstr>Invoice!Print_Titles</vt:lpstr>
      <vt:lpstr>'Shipping Customer'!Print_Titles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2023-09-07T05:15:00Z</cp:lastPrinted>
  <dcterms:created xsi:type="dcterms:W3CDTF">2009-06-02T18:56:54Z</dcterms:created>
  <dcterms:modified xsi:type="dcterms:W3CDTF">2023-09-07T05:15:01Z</dcterms:modified>
</cp:coreProperties>
</file>