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3E84F38-8BB9-4F71-AC6D-2F595490C5A0}" xr6:coauthVersionLast="47" xr6:coauthVersionMax="47" xr10:uidLastSave="{00000000-0000-0000-0000-000000000000}"/>
  <bookViews>
    <workbookView xWindow="-289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s>
  <externalReferences>
    <externalReference r:id="rId6"/>
  </externalReferences>
  <definedNames>
    <definedName name="_xlnm.Print_Area" localSheetId="0">Invoice!$A$1:$L$48</definedName>
    <definedName name="_xlnm.Print_Area" localSheetId="2">'Shipping Invoice'!$A$1:$M$48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G62" i="6"/>
  <c r="H62" i="6" s="1"/>
  <c r="F62" i="6"/>
  <c r="B62" i="6"/>
  <c r="A62" i="6"/>
  <c r="G61" i="6"/>
  <c r="H61" i="6" s="1"/>
  <c r="F61" i="6"/>
  <c r="B61" i="6"/>
  <c r="A61" i="6"/>
  <c r="G60" i="6"/>
  <c r="H60" i="6" s="1"/>
  <c r="F60" i="6"/>
  <c r="B60" i="6"/>
  <c r="A60" i="6"/>
  <c r="G59" i="6"/>
  <c r="H59" i="6" s="1"/>
  <c r="F59" i="6"/>
  <c r="B59" i="6"/>
  <c r="A59" i="6"/>
  <c r="G58" i="6"/>
  <c r="H58" i="6" s="1"/>
  <c r="F58" i="6"/>
  <c r="B58" i="6"/>
  <c r="A58" i="6"/>
  <c r="G57" i="6"/>
  <c r="H57" i="6" s="1"/>
  <c r="F57" i="6"/>
  <c r="B57" i="6"/>
  <c r="A57" i="6"/>
  <c r="G56" i="6"/>
  <c r="H56" i="6" s="1"/>
  <c r="F56" i="6"/>
  <c r="B56" i="6"/>
  <c r="A56" i="6"/>
  <c r="G55" i="6"/>
  <c r="H55" i="6" s="1"/>
  <c r="F55" i="6"/>
  <c r="B55" i="6"/>
  <c r="A55" i="6"/>
  <c r="G54" i="6"/>
  <c r="H54" i="6" s="1"/>
  <c r="F54" i="6"/>
  <c r="B54" i="6"/>
  <c r="A54" i="6"/>
  <c r="G53" i="6"/>
  <c r="H53" i="6" s="1"/>
  <c r="F53" i="6"/>
  <c r="B53" i="6"/>
  <c r="A53" i="6"/>
  <c r="H52" i="6"/>
  <c r="G52" i="6"/>
  <c r="F52" i="6"/>
  <c r="B52" i="6"/>
  <c r="A52" i="6"/>
  <c r="G51" i="6"/>
  <c r="H51" i="6" s="1"/>
  <c r="F51" i="6"/>
  <c r="B51" i="6"/>
  <c r="A51" i="6"/>
  <c r="G50" i="6"/>
  <c r="H50" i="6" s="1"/>
  <c r="F50" i="6"/>
  <c r="B50" i="6"/>
  <c r="A50" i="6"/>
  <c r="G49" i="6"/>
  <c r="H49" i="6" s="1"/>
  <c r="F49" i="6"/>
  <c r="B49" i="6"/>
  <c r="A49" i="6"/>
  <c r="G48" i="6"/>
  <c r="H48" i="6" s="1"/>
  <c r="F48" i="6"/>
  <c r="B48" i="6"/>
  <c r="A48" i="6"/>
  <c r="G47" i="6"/>
  <c r="H47" i="6" s="1"/>
  <c r="F47" i="6"/>
  <c r="B47" i="6"/>
  <c r="A47" i="6"/>
  <c r="G46" i="6"/>
  <c r="H46" i="6" s="1"/>
  <c r="F46" i="6"/>
  <c r="B46" i="6"/>
  <c r="A46" i="6"/>
  <c r="G45" i="6"/>
  <c r="H45" i="6" s="1"/>
  <c r="F45" i="6"/>
  <c r="B45" i="6"/>
  <c r="A45" i="6"/>
  <c r="G44" i="6"/>
  <c r="H44" i="6" s="1"/>
  <c r="F44" i="6"/>
  <c r="B44" i="6"/>
  <c r="A44" i="6"/>
  <c r="G43" i="6"/>
  <c r="H43" i="6" s="1"/>
  <c r="F43" i="6"/>
  <c r="B43" i="6"/>
  <c r="A43" i="6"/>
  <c r="H42" i="6"/>
  <c r="G42" i="6"/>
  <c r="F42" i="6"/>
  <c r="B42" i="6"/>
  <c r="A42" i="6"/>
  <c r="G41" i="6"/>
  <c r="H41" i="6" s="1"/>
  <c r="F41" i="6"/>
  <c r="B41" i="6"/>
  <c r="A41" i="6"/>
  <c r="G40" i="6"/>
  <c r="H40" i="6" s="1"/>
  <c r="F40" i="6"/>
  <c r="B40" i="6"/>
  <c r="A40" i="6"/>
  <c r="E39" i="6"/>
  <c r="B39" i="6"/>
  <c r="A39" i="6"/>
  <c r="D39" i="6"/>
  <c r="B48" i="7"/>
  <c r="L43" i="7"/>
  <c r="K43" i="2"/>
  <c r="L6" i="7"/>
  <c r="L46" i="7"/>
  <c r="E36" i="6"/>
  <c r="E35" i="6"/>
  <c r="E34" i="6"/>
  <c r="E33" i="6"/>
  <c r="E32" i="6"/>
  <c r="E29" i="6"/>
  <c r="E28" i="6"/>
  <c r="E27" i="6"/>
  <c r="E24" i="6"/>
  <c r="E23" i="6"/>
  <c r="E22" i="6"/>
  <c r="E21" i="6"/>
  <c r="E20" i="6"/>
  <c r="L10" i="7"/>
  <c r="L17" i="7"/>
  <c r="J34" i="7"/>
  <c r="O1" i="7"/>
  <c r="J26" i="7" s="1"/>
  <c r="N1" i="6"/>
  <c r="E37" i="6" s="1"/>
  <c r="F1002" i="6"/>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42" i="5"/>
  <c r="I41" i="5"/>
  <c r="I40" i="5"/>
  <c r="I39" i="5"/>
  <c r="I38" i="5"/>
  <c r="I37" i="5"/>
  <c r="I36" i="5"/>
  <c r="I35" i="5"/>
  <c r="I34" i="5"/>
  <c r="I33" i="5"/>
  <c r="I32" i="5"/>
  <c r="I31" i="5"/>
  <c r="I30" i="5"/>
  <c r="I29" i="5"/>
  <c r="I28" i="5"/>
  <c r="I27" i="5"/>
  <c r="I26" i="5"/>
  <c r="I25" i="5"/>
  <c r="I24" i="5"/>
  <c r="I23" i="5"/>
  <c r="I22" i="5"/>
  <c r="K42" i="2"/>
  <c r="K41" i="2"/>
  <c r="K40" i="2"/>
  <c r="K39" i="2"/>
  <c r="K38" i="2"/>
  <c r="K37" i="2"/>
  <c r="K36" i="2"/>
  <c r="K35" i="2"/>
  <c r="K34" i="2"/>
  <c r="K33" i="2"/>
  <c r="K32" i="2"/>
  <c r="K31" i="2"/>
  <c r="K30" i="2"/>
  <c r="K29" i="2"/>
  <c r="K28" i="2"/>
  <c r="K27" i="2"/>
  <c r="K26" i="2"/>
  <c r="K25" i="2"/>
  <c r="K24" i="2"/>
  <c r="K23" i="2"/>
  <c r="K22" i="2"/>
  <c r="J36" i="7" l="1"/>
  <c r="J37" i="7"/>
  <c r="L30" i="7"/>
  <c r="J39" i="7"/>
  <c r="L39" i="7" s="1"/>
  <c r="J24" i="7"/>
  <c r="J27" i="7"/>
  <c r="L27" i="7" s="1"/>
  <c r="J25" i="7"/>
  <c r="L25" i="7" s="1"/>
  <c r="J28" i="7"/>
  <c r="J30" i="7"/>
  <c r="K44" i="2"/>
  <c r="K45" i="2" s="1"/>
  <c r="L45" i="7" s="1"/>
  <c r="F1001" i="6"/>
  <c r="K47" i="2"/>
  <c r="J29" i="7"/>
  <c r="L29" i="7" s="1"/>
  <c r="J38" i="7"/>
  <c r="L38" i="7" s="1"/>
  <c r="L34" i="7"/>
  <c r="J31" i="7"/>
  <c r="L31" i="7" s="1"/>
  <c r="J40" i="7"/>
  <c r="L40" i="7" s="1"/>
  <c r="L23" i="7"/>
  <c r="J22" i="7"/>
  <c r="L22" i="7" s="1"/>
  <c r="J32" i="7"/>
  <c r="L32" i="7" s="1"/>
  <c r="J41" i="7"/>
  <c r="L41" i="7" s="1"/>
  <c r="L36" i="7"/>
  <c r="J23" i="7"/>
  <c r="J33" i="7"/>
  <c r="L33" i="7" s="1"/>
  <c r="J42" i="7"/>
  <c r="L42" i="7" s="1"/>
  <c r="L37" i="7"/>
  <c r="L26" i="7"/>
  <c r="L24" i="7"/>
  <c r="J35" i="7"/>
  <c r="L35" i="7" s="1"/>
  <c r="L28" i="7"/>
  <c r="E26" i="6"/>
  <c r="E38" i="6"/>
  <c r="E18" i="6"/>
  <c r="E30" i="6"/>
  <c r="E19" i="6"/>
  <c r="E31" i="6"/>
  <c r="E25" i="6"/>
  <c r="B44" i="7"/>
  <c r="A20" i="6"/>
  <c r="A21" i="6"/>
  <c r="A22" i="6"/>
  <c r="A23" i="6"/>
  <c r="A24" i="6"/>
  <c r="A25" i="6"/>
  <c r="A26" i="6"/>
  <c r="A27" i="6"/>
  <c r="A28" i="6"/>
  <c r="A29" i="6"/>
  <c r="A30" i="6"/>
  <c r="A31" i="6"/>
  <c r="A32" i="6"/>
  <c r="A33" i="6"/>
  <c r="A34" i="6"/>
  <c r="A35" i="6"/>
  <c r="A36" i="6"/>
  <c r="A37" i="6"/>
  <c r="A38" i="6"/>
  <c r="A19" i="6"/>
  <c r="A18" i="6"/>
  <c r="L44" i="7" l="1"/>
  <c r="L47" i="7"/>
  <c r="M11" i="6"/>
  <c r="J50" i="2" s="1"/>
  <c r="J51" i="2" l="1"/>
  <c r="J5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79" i="6" l="1"/>
  <c r="F140" i="6"/>
  <c r="F66" i="6"/>
  <c r="F26" i="6"/>
  <c r="F76" i="6"/>
  <c r="F126" i="6"/>
  <c r="F131" i="6"/>
  <c r="F83" i="6"/>
  <c r="F80" i="6"/>
  <c r="F93" i="6"/>
  <c r="F68" i="6"/>
  <c r="F134" i="6"/>
  <c r="F106" i="6"/>
  <c r="F105" i="6"/>
  <c r="F19" i="6"/>
  <c r="F82" i="6"/>
  <c r="F114" i="6"/>
  <c r="F116" i="6"/>
  <c r="F75" i="6"/>
  <c r="F122" i="6"/>
  <c r="F20" i="6"/>
  <c r="F86" i="6"/>
  <c r="F92" i="6"/>
  <c r="F98" i="6"/>
  <c r="F110" i="6"/>
  <c r="F119" i="6"/>
  <c r="F69" i="6"/>
  <c r="F81" i="6"/>
  <c r="F90" i="6"/>
  <c r="F111" i="6"/>
  <c r="F117" i="6"/>
  <c r="F129" i="6"/>
  <c r="F141" i="6"/>
  <c r="F22" i="6"/>
  <c r="F25" i="6"/>
  <c r="F31" i="6"/>
  <c r="F34" i="6"/>
  <c r="F67" i="6"/>
  <c r="F85" i="6"/>
  <c r="F88" i="6"/>
  <c r="F91" i="6"/>
  <c r="F100" i="6"/>
  <c r="F103" i="6"/>
  <c r="F112" i="6"/>
  <c r="F115" i="6"/>
  <c r="F133" i="6"/>
  <c r="F136" i="6"/>
  <c r="F139" i="6"/>
  <c r="F24" i="6"/>
  <c r="F124" i="6"/>
  <c r="F138" i="6"/>
  <c r="F118" i="6"/>
  <c r="F127" i="6"/>
  <c r="F32" i="6"/>
  <c r="F38" i="6"/>
  <c r="F130" i="6"/>
  <c r="F74" i="6"/>
  <c r="F128" i="6"/>
  <c r="F27" i="6"/>
  <c r="F30" i="6"/>
  <c r="F71" i="6"/>
  <c r="F18" i="6"/>
  <c r="F33" i="6"/>
  <c r="F70" i="6"/>
  <c r="F104" i="6"/>
  <c r="F176" i="6"/>
  <c r="F301" i="6"/>
  <c r="F287" i="6"/>
  <c r="F78" i="6"/>
  <c r="F102" i="6"/>
  <c r="F190" i="6"/>
  <c r="F216" i="6"/>
  <c r="F236" i="6"/>
  <c r="F253" i="6"/>
  <c r="F496" i="6"/>
  <c r="F29"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354" i="6"/>
  <c r="F436" i="6"/>
  <c r="F503" i="6"/>
  <c r="F72" i="6"/>
  <c r="F279" i="6"/>
  <c r="F37"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87" i="6"/>
  <c r="F96" i="6"/>
  <c r="F137" i="6"/>
  <c r="F191" i="6"/>
  <c r="F196" i="6"/>
  <c r="F210" i="6"/>
  <c r="F245" i="6"/>
  <c r="F401" i="6"/>
  <c r="F409" i="6"/>
  <c r="F425" i="6"/>
  <c r="F493" i="6"/>
  <c r="F556" i="6"/>
  <c r="F564" i="6"/>
  <c r="F607" i="6"/>
  <c r="F685" i="6"/>
  <c r="F773" i="6"/>
  <c r="F910" i="6"/>
  <c r="F552" i="6"/>
  <c r="F654" i="6"/>
  <c r="F193" i="6"/>
  <c r="F429" i="6"/>
  <c r="F646" i="6"/>
  <c r="F89" i="6"/>
  <c r="F179" i="6"/>
  <c r="F205" i="6"/>
  <c r="F240" i="6"/>
  <c r="F566" i="6"/>
  <c r="F690"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692" i="6"/>
  <c r="H692" i="6" s="1"/>
  <c r="G277" i="6"/>
  <c r="H277" i="6" s="1"/>
  <c r="G493" i="6"/>
  <c r="H493" i="6" s="1"/>
  <c r="G588" i="6"/>
  <c r="H588" i="6" s="1"/>
  <c r="G443" i="6"/>
  <c r="H443" i="6" s="1"/>
  <c r="G148" i="6"/>
  <c r="H148" i="6" s="1"/>
  <c r="G250" i="6"/>
  <c r="H250" i="6" s="1"/>
  <c r="G296" i="6"/>
  <c r="H296" i="6" s="1"/>
  <c r="G770" i="6"/>
  <c r="H770"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600" i="6"/>
  <c r="H600" i="6" s="1"/>
  <c r="G511" i="6"/>
  <c r="H511" i="6" s="1"/>
  <c r="G268" i="6"/>
  <c r="H268" i="6" s="1"/>
  <c r="G724" i="6"/>
  <c r="H724" i="6" s="1"/>
  <c r="G384" i="6"/>
  <c r="H384" i="6" s="1"/>
  <c r="G514" i="6"/>
  <c r="H514" i="6" s="1"/>
  <c r="G18" i="6"/>
  <c r="H18" i="6" s="1"/>
  <c r="G472" i="6"/>
  <c r="H472" i="6" s="1"/>
  <c r="G746" i="6"/>
  <c r="H746" i="6" s="1"/>
  <c r="G668" i="6"/>
  <c r="H668" i="6" s="1"/>
  <c r="G355" i="6"/>
  <c r="H355" i="6" s="1"/>
  <c r="G604" i="6"/>
  <c r="H604" i="6" s="1"/>
  <c r="G723" i="6"/>
  <c r="H723" i="6" s="1"/>
  <c r="G818" i="6"/>
  <c r="H818" i="6" s="1"/>
  <c r="G557" i="6"/>
  <c r="H557" i="6" s="1"/>
  <c r="G682" i="6"/>
  <c r="H682" i="6" s="1"/>
  <c r="G815" i="6"/>
  <c r="H815"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186" i="6"/>
  <c r="H186" i="6" s="1"/>
  <c r="G833" i="6"/>
  <c r="H833" i="6" s="1"/>
  <c r="G74" i="6"/>
  <c r="H74" i="6" s="1"/>
  <c r="G547" i="6"/>
  <c r="H547" i="6" s="1"/>
  <c r="G715" i="6"/>
  <c r="H715" i="6" s="1"/>
  <c r="G87" i="6"/>
  <c r="H87" i="6" s="1"/>
  <c r="G819" i="6"/>
  <c r="H819" i="6" s="1"/>
  <c r="G284" i="6"/>
  <c r="H284" i="6" s="1"/>
  <c r="G452" i="6"/>
  <c r="H452" i="6" s="1"/>
  <c r="G455" i="6"/>
  <c r="H455" i="6" s="1"/>
  <c r="G129" i="6"/>
  <c r="H129" i="6" s="1"/>
  <c r="G463" i="6"/>
  <c r="H463" i="6" s="1"/>
  <c r="G519" i="6"/>
  <c r="H519"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613" i="6"/>
  <c r="H613" i="6" s="1"/>
  <c r="G410" i="6"/>
  <c r="H410"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<sst xmlns="http://schemas.openxmlformats.org/spreadsheetml/2006/main" count="595" uniqueCount="170">
  <si>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</si>
  <si>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</si>
  <si>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</si>
  <si>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</si>
  <si>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</si>
  <si>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</si>
  <si>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</si>
  <si>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</si>
  <si>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</si>
  <si>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</si>
  <si>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</si>
  <si>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</si>
  <si>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</si>
  <si>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</si>
  <si>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</si>
  <si>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</si>
  <si>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</si>
  <si>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</si>
  <si>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</si>
  <si>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</si>
  <si>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</si>
  <si>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</si>
  <si>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</si>
  <si>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</si>
  <si>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</si>
  <si>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</si>
  <si>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</si>
  <si>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</si>
  <si>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</si>
  <si>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</si>
  <si>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</si>
  <si>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</si>
  <si>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</si>
  <si>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</si>
  <si>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</si>
  <si>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</si>
  <si>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</si>
  <si>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</si>
  <si>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</si>
  <si>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</si>
  <si>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</si>
  <si>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</si>
  <si>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</si>
  <si>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</si>
  <si>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</si>
  <si>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</si>
  <si>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</si>
  <si>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</si>
  <si>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</si>
  <si>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</si>
  <si>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</si>
  <si>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</si>
  <si>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</si>
  <si>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</si>
  <si>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</si>
  <si>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</si>
  <si>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</si>
  <si>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</si>
  <si>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</si>
  <si>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</si>
  <si>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</si>
  <si>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</si>
  <si>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</si>
  <si>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</si>
  <si>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</si>
  <si>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</si>
  <si>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</si>
  <si>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</si>
  <si>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</si>
  <si>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</si>
  <si>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</si>
  <si>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</si>
  <si>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</si>
  <si>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</si>
  <si>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</si>
  <si>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</si>
  <si>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</si>
  <si>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</si>
  <si>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Moss</t>
  </si>
  <si>
    <t>Color: Gold</t>
  </si>
  <si>
    <t>Length: 10mm</t>
  </si>
  <si>
    <t>Cz Color: Clear</t>
  </si>
  <si>
    <t>Crystal Color: Clear</t>
  </si>
  <si>
    <t>Length: 8mm</t>
  </si>
  <si>
    <t>Length: 12mm</t>
  </si>
  <si>
    <t>Brows by Gabi</t>
  </si>
  <si>
    <t>Gabriella Medina</t>
  </si>
  <si>
    <t>5234 Bonner dr</t>
  </si>
  <si>
    <t>78411 Corpus christi</t>
  </si>
  <si>
    <t>United States</t>
  </si>
  <si>
    <t>Tel: +1 361-774-3607</t>
  </si>
  <si>
    <t>Email: browsbygabi@yahoo.com</t>
  </si>
  <si>
    <t>ULBPIBPZ16</t>
  </si>
  <si>
    <t>ULBPIBPZ16-F56M02</t>
  </si>
  <si>
    <t>Length: 6mm with 2.5mm top part</t>
  </si>
  <si>
    <t>Color: High Polish w/ Clear CZ</t>
  </si>
  <si>
    <t>High polish and PVD plated titanium G23 labret, 1.2mm (16g) with threadless push pin top with 1.5mm to 4mm prong set round clear Cubic Zirconia (CZ) stone, and 4mm base plate</t>
  </si>
  <si>
    <t>ULBPIBPZ16-F57M02</t>
  </si>
  <si>
    <t>Length: 8mm with 2.5mm top part</t>
  </si>
  <si>
    <t>ULBPIBPZ16-F59M02</t>
  </si>
  <si>
    <t>Length: 6mm with 3mm top part</t>
  </si>
  <si>
    <t>ULBPIBPZ16-F59P68</t>
  </si>
  <si>
    <t>Color: Gold w/ Clear CZ</t>
  </si>
  <si>
    <t>ULBPIBPZ16-F60M02</t>
  </si>
  <si>
    <t>Length: 8mm with 3mm top part</t>
  </si>
  <si>
    <t>ULBPIBPZ16-F60P68</t>
  </si>
  <si>
    <t>ULBPIBPZ16-F61P68</t>
  </si>
  <si>
    <t>Length: 10mm with 3mm top part</t>
  </si>
  <si>
    <t>ULBPIBZ16</t>
  </si>
  <si>
    <t>ULBPIBZ16-F59M02</t>
  </si>
  <si>
    <t>High polish and PVD plated titanium G23 labret, 1.2mm (16g) with threadless push pin top with 2mm to 4mm bezel set round clear Cubic Zirconia (CZ) stone, and 4mm base plate</t>
  </si>
  <si>
    <t>ULBPIBZ16-F59P68</t>
  </si>
  <si>
    <t>ULBPIBZ16-F60M02</t>
  </si>
  <si>
    <t>ULBPIBZ16-F60P68</t>
  </si>
  <si>
    <t>ULBPIBZ16-F61M02</t>
  </si>
  <si>
    <t>ULBPISZ18</t>
  </si>
  <si>
    <t>ULBPISZ18-C01F56</t>
  </si>
  <si>
    <t>Titanium G23 labret, 1mm (18g) with threadless push pin top with1.5mm to 3mm round clear bezel set Cubic Zirconia (CZ) stone, and 2.5mm base plate</t>
  </si>
  <si>
    <t>ULBPISZ18-C01F57</t>
  </si>
  <si>
    <t>ULBPISZ18-C01F59</t>
  </si>
  <si>
    <t>ULBPISZ18-C01F60</t>
  </si>
  <si>
    <t>USEGH16</t>
  </si>
  <si>
    <t>USEGH16-F04000</t>
  </si>
  <si>
    <t>Titanium G23 hinged segment ring, 1.2mm (16g)</t>
  </si>
  <si>
    <t>USEGHT</t>
  </si>
  <si>
    <t>USEGHT-D45A12</t>
  </si>
  <si>
    <t>Gauge: 1.2mm - 8mm length</t>
  </si>
  <si>
    <t>PVD plated titanium G23 hinged segment ring, 0.8mm (20g), 1mm (18g), 1.2mm (16g), 1.6mm (14g), 2mm (12g), 2.5mm (10g), and 3mm (8g)</t>
  </si>
  <si>
    <t>ZUBN2CG</t>
  </si>
  <si>
    <t>ZUBN2CG-B01F08</t>
  </si>
  <si>
    <t>EO gas sterilized piercing: Titanium G23 belly banana, 1.6mm (14g) with an 8mm and 5mm jewel ball</t>
  </si>
  <si>
    <t>ZUBNEBIN</t>
  </si>
  <si>
    <t>ZUBNEBIN-F04000</t>
  </si>
  <si>
    <t>EO gas sterilized titanium G23 internally threaded banana, 1.2mm (16g) with two 3mm balls</t>
  </si>
  <si>
    <t>ZUBNEBIN-F06000</t>
  </si>
  <si>
    <t>ULBPIBPZ16-S-25</t>
  </si>
  <si>
    <t>ULBPIBPZ16-S-30</t>
  </si>
  <si>
    <t>ULBPIBPZ16-T-30</t>
  </si>
  <si>
    <t>ULBPIBZ16-S-30</t>
  </si>
  <si>
    <t>ULBPIBZ16-T-30</t>
  </si>
  <si>
    <t>ULBPISZ18-S-25</t>
  </si>
  <si>
    <t>ULBPISZ18-S-30</t>
  </si>
  <si>
    <t>USEGHT-12-08-T</t>
  </si>
  <si>
    <t>56333</t>
  </si>
  <si>
    <t>78411 Corpus Christi, Texas</t>
  </si>
  <si>
    <t>5234 Bonner Dr</t>
  </si>
  <si>
    <t>Free Shipping to USA via DHL due to order over 350 USD:</t>
  </si>
  <si>
    <t>GSP Eligible</t>
  </si>
  <si>
    <t>HTS - A7117.19.9000: Imitation jewelry of base metal</t>
  </si>
  <si>
    <r>
      <rPr>
        <b/>
        <sz val="10"/>
        <color theme="1"/>
        <rFont val="Arial"/>
        <family val="2"/>
      </rPr>
      <t>Discount 20%</t>
    </r>
    <r>
      <rPr>
        <sz val="10"/>
        <color theme="1"/>
        <rFont val="Arial"/>
        <family val="2"/>
      </rPr>
      <t xml:space="preserve"> due to NEW20 Promotion:</t>
    </r>
  </si>
  <si>
    <t>SERVICE</t>
  </si>
  <si>
    <t>STERILIZATION FEE PER ITEM</t>
  </si>
  <si>
    <r>
      <t xml:space="preserve">Length: 6mm with 2.5mm top part
</t>
    </r>
    <r>
      <rPr>
        <b/>
        <sz val="9"/>
        <color rgb="FFC00000"/>
        <rFont val="Arial"/>
        <family val="2"/>
      </rPr>
      <t>sterilization</t>
    </r>
  </si>
  <si>
    <r>
      <t xml:space="preserve">Length: 8mm with 2.5mm top part
</t>
    </r>
    <r>
      <rPr>
        <b/>
        <sz val="9"/>
        <color rgb="FFC00000"/>
        <rFont val="Arial"/>
        <family val="2"/>
      </rPr>
      <t>sterilization</t>
    </r>
  </si>
  <si>
    <r>
      <t xml:space="preserve">Length: 6mm with 3mm top part
</t>
    </r>
    <r>
      <rPr>
        <b/>
        <sz val="9"/>
        <color rgb="FFC00000"/>
        <rFont val="Arial"/>
        <family val="2"/>
      </rPr>
      <t>sterilization</t>
    </r>
  </si>
  <si>
    <r>
      <t>Length: 6mm with 3mm top part</t>
    </r>
    <r>
      <rPr>
        <b/>
        <sz val="9"/>
        <color rgb="FFC00000"/>
        <rFont val="Arial"/>
        <family val="2"/>
      </rPr>
      <t xml:space="preserve">
sterilization</t>
    </r>
  </si>
  <si>
    <r>
      <t xml:space="preserve">Length: 8mm with 3mm top part
</t>
    </r>
    <r>
      <rPr>
        <b/>
        <sz val="9"/>
        <color rgb="FFC00000"/>
        <rFont val="Arial"/>
        <family val="2"/>
      </rPr>
      <t>sterilization</t>
    </r>
  </si>
  <si>
    <t>Sterilization</t>
  </si>
  <si>
    <r>
      <t xml:space="preserve">Length: 10mm with 3mm top part
</t>
    </r>
    <r>
      <rPr>
        <b/>
        <sz val="9"/>
        <color rgb="FFC00000"/>
        <rFont val="Arial"/>
        <family val="2"/>
      </rPr>
      <t>sterilization</t>
    </r>
  </si>
  <si>
    <r>
      <t xml:space="preserve">Cz Color: Clear
</t>
    </r>
    <r>
      <rPr>
        <b/>
        <sz val="9"/>
        <color rgb="FFC00000"/>
        <rFont val="Arial"/>
        <family val="2"/>
      </rPr>
      <t>sterilization</t>
    </r>
  </si>
  <si>
    <r>
      <t xml:space="preserve">Color: Gold
</t>
    </r>
    <r>
      <rPr>
        <b/>
        <sz val="9"/>
        <color rgb="FFC00000"/>
        <rFont val="Arial"/>
        <family val="2"/>
      </rPr>
      <t>Sterilization</t>
    </r>
  </si>
  <si>
    <t>Five Hundred Fifty Four and 28/100 USD</t>
  </si>
  <si>
    <r>
      <t xml:space="preserve">Length: 6mm with 2.5mm top part
</t>
    </r>
    <r>
      <rPr>
        <b/>
        <sz val="9"/>
        <rFont val="Arial"/>
        <family val="2"/>
      </rPr>
      <t>sterilization</t>
    </r>
  </si>
  <si>
    <r>
      <t xml:space="preserve">Length: 8mm with 2.5mm top part
</t>
    </r>
    <r>
      <rPr>
        <b/>
        <sz val="9"/>
        <rFont val="Arial"/>
        <family val="2"/>
      </rPr>
      <t>sterilization</t>
    </r>
  </si>
  <si>
    <r>
      <t xml:space="preserve">Length: 6mm with 3mm top part
</t>
    </r>
    <r>
      <rPr>
        <b/>
        <sz val="9"/>
        <rFont val="Arial"/>
        <family val="2"/>
      </rPr>
      <t>sterilization</t>
    </r>
  </si>
  <si>
    <r>
      <t>Length: 6mm with 3mm top part</t>
    </r>
    <r>
      <rPr>
        <b/>
        <sz val="9"/>
        <rFont val="Arial"/>
        <family val="2"/>
      </rPr>
      <t xml:space="preserve">
sterilization</t>
    </r>
  </si>
  <si>
    <r>
      <t xml:space="preserve">Length: 8mm with 3mm top part
</t>
    </r>
    <r>
      <rPr>
        <b/>
        <sz val="9"/>
        <rFont val="Arial"/>
        <family val="2"/>
      </rPr>
      <t>sterilization</t>
    </r>
  </si>
  <si>
    <r>
      <t xml:space="preserve">Length: 10mm with 3mm top part
</t>
    </r>
    <r>
      <rPr>
        <b/>
        <sz val="9"/>
        <rFont val="Arial"/>
        <family val="2"/>
      </rPr>
      <t>sterilization</t>
    </r>
  </si>
  <si>
    <r>
      <t xml:space="preserve">Cz Color: Clear
</t>
    </r>
    <r>
      <rPr>
        <b/>
        <sz val="9"/>
        <rFont val="Arial"/>
        <family val="2"/>
      </rPr>
      <t>sterilization</t>
    </r>
  </si>
  <si>
    <r>
      <t xml:space="preserve">Color: Gold
</t>
    </r>
    <r>
      <rPr>
        <b/>
        <sz val="9"/>
        <rFont val="Arial"/>
        <family val="2"/>
      </rPr>
      <t>Sterilization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</si>
</sst>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
      <b/>
      <sz val="9"/>
      <color theme="1"/>
      <name val="Arial"/>
      <family val="2"/>
    </font>
    <font>
      <b/>
      <sz val="9"/>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469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5"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cellStyleXfs>
  <cellXfs count="18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0" fontId="11" fillId="0" borderId="0" xfId="4" applyAlignment="1" applyProtection="1">
      <alignment vertical="center"/>
    </xf>
    <xf numFmtId="16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4" fontId="1" fillId="2" borderId="17" xfId="0" applyNumberFormat="1" applyFont="1" applyFill="1" applyBorder="1"/>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xf>
    <xf numFmtId="1" fontId="18" fillId="2" borderId="20" xfId="0" applyNumberFormat="1" applyFont="1" applyFill="1" applyBorder="1" applyAlignment="1">
      <alignment horizontal="center" vertical="top"/>
    </xf>
    <xf numFmtId="0" fontId="1" fillId="2" borderId="19" xfId="0" applyFont="1" applyFill="1" applyBorder="1" applyAlignment="1">
      <alignment horizontal="right" vertical="top" wrapText="1"/>
    </xf>
    <xf numFmtId="0" fontId="1" fillId="2" borderId="20" xfId="0" applyFont="1" applyFill="1" applyBorder="1" applyAlignment="1">
      <alignment horizontal="right" vertical="top" wrapText="1"/>
    </xf>
    <xf numFmtId="4" fontId="18" fillId="2" borderId="19" xfId="0" applyNumberFormat="1" applyFont="1" applyFill="1" applyBorder="1" applyAlignment="1">
      <alignment horizontal="right" vertical="top"/>
    </xf>
    <xf numFmtId="4" fontId="18" fillId="2" borderId="20" xfId="0" applyNumberFormat="1" applyFont="1" applyFill="1" applyBorder="1" applyAlignment="1">
      <alignment horizontal="right" vertical="top"/>
    </xf>
    <xf numFmtId="0" fontId="3" fillId="2" borderId="9"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20" xfId="0" applyFont="1" applyFill="1" applyBorder="1" applyAlignment="1">
      <alignment horizontal="left" vertical="top" wrapText="1"/>
    </xf>
    <xf numFmtId="0" fontId="1" fillId="2" borderId="19" xfId="0" applyFont="1" applyFill="1" applyBorder="1" applyAlignment="1">
      <alignment horizontal="left" vertical="top"/>
    </xf>
    <xf numFmtId="0" fontId="1" fillId="2" borderId="20" xfId="0" applyFont="1" applyFill="1" applyBorder="1" applyAlignment="1">
      <alignment horizontal="left" vertical="top"/>
    </xf>
    <xf numFmtId="0" fontId="1" fillId="2" borderId="9" xfId="0" applyFont="1" applyFill="1" applyBorder="1" applyAlignment="1">
      <alignment horizontal="left" vertical="top"/>
    </xf>
    <xf numFmtId="0" fontId="1" fillId="2" borderId="13" xfId="0" applyFont="1" applyFill="1" applyBorder="1" applyAlignment="1">
      <alignment horizontal="left" vertical="top"/>
    </xf>
    <xf numFmtId="166" fontId="5" fillId="2" borderId="29" xfId="3" applyNumberFormat="1" applyFill="1" applyBorder="1" applyAlignment="1">
      <alignment horizontal="center" vertical="center" wrapText="1"/>
    </xf>
    <xf numFmtId="166" fontId="5" fillId="0" borderId="0" xfId="3" applyNumberFormat="1" applyAlignment="1">
      <alignment vertical="center"/>
    </xf>
    <xf numFmtId="167" fontId="5" fillId="0" borderId="15" xfId="3" applyNumberFormat="1" applyBorder="1" applyAlignment="1">
      <alignment vertical="top" wrapText="1"/>
    </xf>
    <xf numFmtId="4" fontId="5" fillId="0" borderId="20" xfId="3" applyNumberFormat="1" applyBorder="1" applyAlignment="1">
      <alignment vertical="center"/>
    </xf>
    <xf numFmtId="4" fontId="5" fillId="0" borderId="15" xfId="3" applyNumberFormat="1" applyBorder="1" applyAlignment="1">
      <alignment horizontal="right" vertical="center"/>
    </xf>
    <xf numFmtId="4" fontId="5" fillId="0" borderId="15" xfId="3" applyNumberFormat="1" applyBorder="1" applyAlignment="1">
      <alignment vertical="center"/>
    </xf>
    <xf numFmtId="4" fontId="7" fillId="0" borderId="15" xfId="3" applyNumberFormat="1" applyFont="1" applyBorder="1" applyAlignment="1">
      <alignment vertical="center"/>
    </xf>
    <xf numFmtId="4" fontId="18" fillId="3" borderId="15" xfId="0" applyNumberFormat="1" applyFont="1" applyFill="1" applyBorder="1" applyAlignment="1">
      <alignment horizontal="center"/>
    </xf>
    <xf numFmtId="4" fontId="18" fillId="3" borderId="19" xfId="0" applyNumberFormat="1" applyFont="1" applyFill="1" applyBorder="1" applyAlignment="1">
      <alignment horizontal="center"/>
    </xf>
    <xf numFmtId="4" fontId="1" fillId="2" borderId="19" xfId="0" applyNumberFormat="1" applyFont="1" applyFill="1" applyBorder="1" applyAlignment="1">
      <alignment horizontal="right" vertical="top" wrapText="1"/>
    </xf>
    <xf numFmtId="4" fontId="1" fillId="2" borderId="20" xfId="0" applyNumberFormat="1" applyFont="1" applyFill="1" applyBorder="1" applyAlignment="1">
      <alignment horizontal="righ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 fillId="2" borderId="0" xfId="0" applyFont="1" applyFill="1" applyAlignment="1">
      <alignment horizontal="right" vertical="top"/>
    </xf>
    <xf numFmtId="0" fontId="1" fillId="2" borderId="0" xfId="0" applyFont="1" applyFill="1" applyAlignment="1">
      <alignment horizontal="right" vertical="top" wrapText="1"/>
    </xf>
    <xf numFmtId="0" fontId="19" fillId="2" borderId="0" xfId="0" applyFont="1" applyFill="1"/>
    <xf numFmtId="0" fontId="19" fillId="2" borderId="0" xfId="0" applyFont="1" applyFill="1" applyAlignment="1">
      <alignment horizontal="right"/>
    </xf>
    <xf numFmtId="4" fontId="18" fillId="2" borderId="0" xfId="0" applyNumberFormat="1" applyFont="1" applyFill="1" applyAlignment="1">
      <alignment horizontal="right" vertical="top"/>
    </xf>
    <xf numFmtId="0" fontId="1" fillId="2" borderId="0" xfId="0" applyFont="1" applyFill="1" applyAlignment="1">
      <alignment horizontal="left"/>
    </xf>
    <xf numFmtId="1" fontId="1" fillId="2" borderId="0" xfId="0" applyNumberFormat="1" applyFont="1" applyFill="1" applyAlignment="1">
      <alignment horizontal="center"/>
    </xf>
    <xf numFmtId="0" fontId="10" fillId="0" borderId="8" xfId="3" applyFont="1" applyBorder="1" applyAlignment="1">
      <alignment horizontal="center" vertical="center"/>
    </xf>
    <xf numFmtId="4" fontId="1" fillId="2" borderId="0" xfId="0" applyNumberFormat="1" applyFont="1" applyFill="1" applyAlignment="1">
      <alignment horizontal="right" vertical="top" wrapText="1"/>
    </xf>
    <xf numFmtId="0" fontId="1" fillId="0" borderId="46" xfId="0" applyFont="1" applyBorder="1" applyAlignment="1">
      <alignment horizontal="right" vertical="center"/>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1" fontId="18" fillId="5" borderId="20" xfId="0" applyNumberFormat="1" applyFont="1" applyFill="1" applyBorder="1" applyAlignment="1">
      <alignment horizontal="center" vertical="top"/>
    </xf>
    <xf numFmtId="0" fontId="1" fillId="5" borderId="20" xfId="0" applyFont="1" applyFill="1" applyBorder="1" applyAlignment="1">
      <alignment horizontal="left" vertical="top"/>
    </xf>
    <xf numFmtId="0" fontId="3" fillId="5" borderId="13" xfId="0" applyFont="1" applyFill="1" applyBorder="1" applyAlignment="1">
      <alignment horizontal="left" vertical="top" wrapText="1"/>
    </xf>
    <xf numFmtId="0" fontId="1" fillId="5" borderId="13" xfId="0" applyFont="1" applyFill="1" applyBorder="1" applyAlignment="1">
      <alignment horizontal="left" vertical="top"/>
    </xf>
    <xf numFmtId="0" fontId="3" fillId="5" borderId="20" xfId="0" applyFont="1" applyFill="1" applyBorder="1" applyAlignment="1">
      <alignment horizontal="left" vertical="top" wrapText="1"/>
    </xf>
    <xf numFmtId="4" fontId="1" fillId="5" borderId="20" xfId="0" applyNumberFormat="1" applyFont="1" applyFill="1" applyBorder="1" applyAlignment="1">
      <alignment horizontal="right" vertical="top" wrapText="1"/>
    </xf>
    <xf numFmtId="4" fontId="18" fillId="5" borderId="20" xfId="0" applyNumberFormat="1" applyFont="1" applyFill="1" applyBorder="1" applyAlignment="1">
      <alignment horizontal="right" vertical="top"/>
    </xf>
    <xf numFmtId="0" fontId="31" fillId="0" borderId="0" xfId="0" applyFont="1"/>
    <xf numFmtId="0" fontId="1" fillId="0" borderId="46" xfId="0" applyFont="1" applyBorder="1" applyAlignment="1">
      <alignment horizontal="right"/>
    </xf>
    <xf numFmtId="0" fontId="18" fillId="2" borderId="20" xfId="0" applyFont="1" applyFill="1" applyBorder="1" applyAlignment="1">
      <alignment horizontal="left" vertical="top"/>
    </xf>
    <xf numFmtId="0" fontId="32" fillId="2" borderId="20" xfId="0" applyFont="1" applyFill="1" applyBorder="1" applyAlignment="1">
      <alignment horizontal="left" vertical="top" wrapText="1"/>
    </xf>
    <xf numFmtId="0" fontId="15" fillId="2" borderId="9" xfId="0" applyFont="1" applyFill="1" applyBorder="1" applyAlignment="1">
      <alignment horizontal="left" vertical="top" wrapText="1"/>
    </xf>
    <xf numFmtId="1" fontId="18" fillId="5" borderId="19" xfId="0" applyNumberFormat="1" applyFont="1" applyFill="1" applyBorder="1" applyAlignment="1">
      <alignment horizontal="center" vertical="top"/>
    </xf>
    <xf numFmtId="0" fontId="1" fillId="5" borderId="19" xfId="0" applyFont="1" applyFill="1" applyBorder="1" applyAlignment="1">
      <alignment horizontal="left" vertical="top"/>
    </xf>
    <xf numFmtId="0" fontId="3" fillId="5" borderId="9" xfId="0" applyFont="1" applyFill="1" applyBorder="1" applyAlignment="1">
      <alignment horizontal="left" vertical="top" wrapText="1"/>
    </xf>
    <xf numFmtId="0" fontId="1" fillId="5" borderId="9" xfId="0" applyFont="1" applyFill="1" applyBorder="1" applyAlignment="1">
      <alignment horizontal="left" vertical="top"/>
    </xf>
    <xf numFmtId="0" fontId="3" fillId="5" borderId="19" xfId="0" applyFont="1" applyFill="1" applyBorder="1" applyAlignment="1">
      <alignment horizontal="left" vertical="top" wrapText="1"/>
    </xf>
    <xf numFmtId="4" fontId="1" fillId="5" borderId="19" xfId="0" applyNumberFormat="1" applyFont="1" applyFill="1" applyBorder="1" applyAlignment="1">
      <alignment horizontal="right" vertical="top" wrapText="1"/>
    </xf>
    <xf numFmtId="4" fontId="18" fillId="5" borderId="19" xfId="0" applyNumberFormat="1" applyFont="1" applyFill="1" applyBorder="1" applyAlignment="1">
      <alignment horizontal="right" vertical="top"/>
    </xf>
    <xf numFmtId="0" fontId="3" fillId="5" borderId="13" xfId="0" applyFont="1" applyFill="1" applyBorder="1" applyAlignment="1">
      <alignment horizontal="left" vertical="top" wrapText="1"/>
    </xf>
    <xf numFmtId="0" fontId="3" fillId="5" borderId="18" xfId="0" applyFont="1" applyFill="1" applyBorder="1" applyAlignment="1">
      <alignment horizontal="left" vertical="top" wrapText="1"/>
    </xf>
    <xf numFmtId="0" fontId="1" fillId="2" borderId="14" xfId="0" applyFont="1" applyFill="1" applyBorder="1" applyAlignment="1">
      <alignment horizontal="center" vertical="center"/>
    </xf>
    <xf numFmtId="0" fontId="3" fillId="5" borderId="9" xfId="0" applyFont="1" applyFill="1" applyBorder="1" applyAlignment="1">
      <alignment horizontal="left" vertical="top" wrapText="1"/>
    </xf>
    <xf numFmtId="0" fontId="3" fillId="5" borderId="17" xfId="0" applyFont="1" applyFill="1" applyBorder="1" applyAlignment="1">
      <alignment horizontal="left" vertical="top" wrapText="1"/>
    </xf>
    <xf numFmtId="0" fontId="33" fillId="5" borderId="9" xfId="0" applyFont="1" applyFill="1" applyBorder="1" applyAlignment="1">
      <alignment horizontal="left" vertical="top" wrapText="1"/>
    </xf>
    <xf numFmtId="0" fontId="33" fillId="5" borderId="17"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166" fontId="1" fillId="2" borderId="21" xfId="0" applyNumberFormat="1" applyFont="1" applyFill="1" applyBorder="1" applyAlignment="1">
      <alignment horizontal="center" vertical="center"/>
    </xf>
    <xf numFmtId="166" fontId="1" fillId="2" borderId="20" xfId="0" applyNumberFormat="1" applyFont="1" applyFill="1" applyBorder="1" applyAlignment="1">
      <alignment horizontal="center" vertical="center"/>
    </xf>
    <xf numFmtId="168" fontId="1" fillId="2" borderId="20"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0" fillId="0" borderId="20" xfId="0" applyBorder="1" applyAlignment="1">
      <alignment horizontal="center" vertical="center"/>
    </xf>
    <xf numFmtId="0" fontId="1" fillId="2" borderId="21" xfId="0" applyFont="1" applyFill="1" applyBorder="1" applyAlignment="1">
      <alignment horizontal="center" vertical="center"/>
    </xf>
    <xf numFmtId="0" fontId="17" fillId="2" borderId="9" xfId="0" applyFont="1" applyFill="1" applyBorder="1" applyAlignment="1">
      <alignment horizontal="left" vertical="top" wrapText="1"/>
    </xf>
    <xf numFmtId="0" fontId="17" fillId="2" borderId="17" xfId="0" applyFont="1" applyFill="1" applyBorder="1" applyAlignment="1">
      <alignment horizontal="left" vertical="top" wrapText="1"/>
    </xf>
    <xf numFmtId="0" fontId="15" fillId="2" borderId="9" xfId="0" applyFont="1" applyFill="1" applyBorder="1" applyAlignment="1">
      <alignment horizontal="left" vertical="top" wrapText="1"/>
    </xf>
    <xf numFmtId="0" fontId="15" fillId="2" borderId="17" xfId="0" applyFont="1" applyFill="1" applyBorder="1" applyAlignment="1">
      <alignment horizontal="left" vertical="top" wrapText="1"/>
    </xf>
  </cellXfs>
  <cellStyles count="4697">
    <cellStyle name="Comma 2" xfId="7" xr:uid="{07EBDB42-8F92-4BFB-B91E-1F84BA0118C6}"/>
    <cellStyle name="Comma 2 2" xfId="4409" xr:uid="{150297A4-B598-44A0-B5E6-18EB6CA99D00}"/>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4" xfId="4295" xr:uid="{BA07601C-D51B-4BC1-8732-754F15EBA5CA}"/>
    <cellStyle name="Currency 13 4 2" xfId="4578" xr:uid="{8EEB68E9-B27C-4202-B3AF-AF92F10EC3A6}"/>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C681C15E-F178-497B-B793-25FB8D9C9FBF}"/>
    <cellStyle name="Currency 2 6" xfId="4685" xr:uid="{96BD07C7-8823-46B0-8926-5BE7ED0DCE4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6" xfId="4439" xr:uid="{8342876A-405C-4CEC-8691-EE7DFE839E1E}"/>
    <cellStyle name="Hyperlink 2" xfId="6" xr:uid="{6CFFD761-E1C4-4FFC-9C82-FDD569F38491}"/>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3" xfId="328" xr:uid="{03EA47A2-FCA6-493E-8BCB-8143C776488D}"/>
    <cellStyle name="Normal 10 3 3 2 2 4" xfId="329" xr:uid="{29675D16-445D-46BC-AF79-2E729A0C05F8}"/>
    <cellStyle name="Normal 10 3 3 2 3" xfId="330" xr:uid="{BBE6B449-664D-4735-BA94-67085DCB0245}"/>
    <cellStyle name="Normal 10 3 3 2 3 2" xfId="331" xr:uid="{A7B29FB9-394A-4C0B-8EF4-08345B6DC37F}"/>
    <cellStyle name="Normal 10 3 3 2 3 3" xfId="332" xr:uid="{D00F50AA-2D22-479F-841A-732B2602B7B6}"/>
    <cellStyle name="Normal 10 3 3 2 3 4" xfId="333" xr:uid="{DDAC8524-9DF5-45EF-B58D-F5F1A11AFA11}"/>
    <cellStyle name="Normal 10 3 3 2 4" xfId="334" xr:uid="{C44FBFFC-B70A-4609-B44F-1CFC8D4B5B07}"/>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3" xfId="340" xr:uid="{5C740DB4-2057-481A-9B02-84B921D6682D}"/>
    <cellStyle name="Normal 10 3 3 3 2 4" xfId="341" xr:uid="{9E9CCBC7-0D20-4E2E-B9E8-C7EF3F33E539}"/>
    <cellStyle name="Normal 10 3 3 3 3" xfId="342" xr:uid="{10139165-B065-49FD-8A87-C847280E77E7}"/>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3" xfId="684" xr:uid="{F00A981C-2F89-43D5-B0AC-124D53E9F409}"/>
    <cellStyle name="Normal 10 9 2 4" xfId="685" xr:uid="{323219B9-0348-4CD9-B5B7-1CA64671F737}"/>
    <cellStyle name="Normal 10 9 3" xfId="686" xr:uid="{C8CE44CE-5630-4281-A2AF-ED7F1811D4D5}"/>
    <cellStyle name="Normal 10 9 4" xfId="687" xr:uid="{B2FEB87C-CA84-46E0-B15C-D3D05C2A3E26}"/>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4" xfId="4317" xr:uid="{8D39809D-26D4-4C6B-9648-4D8B4EE914CC}"/>
    <cellStyle name="Normal 15 4 2" xfId="4589" xr:uid="{64FD5A7D-8B84-4992-9D1F-34D88340CC06}"/>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4" xfId="4324" xr:uid="{8879226F-2111-4565-AF46-876A7BE55D44}"/>
    <cellStyle name="Normal 2 2 4 2" xfId="4595" xr:uid="{2D91A38E-CD3B-44CD-BF6E-21C05E055A25}"/>
    <cellStyle name="Normal 2 2 5" xfId="4454" xr:uid="{598C08F5-11D4-4448-A08A-BF99F7CDF576}"/>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4" xfId="4458" xr:uid="{68194DA7-C351-4737-A6E2-1FA81ADAED31}"/>
    <cellStyle name="Normal 2 5" xfId="3720" xr:uid="{84802378-391E-4E7D-A58C-96F5ABC97C04}"/>
    <cellStyle name="Normal 2 5 2" xfId="3735" xr:uid="{D890AF2F-23FF-4B9C-886C-14F6EE8EB2B4}"/>
    <cellStyle name="Normal 2 5 2 2" xfId="4558" xr:uid="{24D9E3FF-4EA8-4475-A455-6C0E503504F6}"/>
    <cellStyle name="Normal 2 5 2 2 2" xfId="4691" xr:uid="{D51C7A7E-05AC-46E7-9935-B20198523FA9}"/>
    <cellStyle name="Normal 2 5 3" xfId="4543" xr:uid="{4AF2022B-5ED7-4D45-893D-83AF6474317F}"/>
    <cellStyle name="Normal 2 6" xfId="3736" xr:uid="{062F5EAA-23BD-48A8-8B68-75D1E89C1A45}"/>
    <cellStyle name="Normal 2 6 2" xfId="4559" xr:uid="{E258376E-FD3C-449C-AEEB-382F70BAADD5}"/>
    <cellStyle name="Normal 2 6 2 2" xfId="4687" xr:uid="{33ECE788-6F5A-48FB-9CD9-68DDDBC21B60}"/>
    <cellStyle name="Normal 2 6 3" xfId="4690" xr:uid="{02FB4EB1-8650-43FA-AB77-28702F060EC3}"/>
    <cellStyle name="Normal 2 6 4" xfId="4686" xr:uid="{423DB43C-75AF-49D7-BDFE-751ECD87E4C4}"/>
    <cellStyle name="Normal 2 7" xfId="4406" xr:uid="{8D366A65-FEDC-4227-BE49-6A36FE242731}"/>
    <cellStyle name="Normal 2 7 2" xfId="4688" xr:uid="{186E9C9A-91B6-4387-8591-EC2F639B6A69}"/>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5" xfId="4468" xr:uid="{8FB8BD1E-8933-4262-8885-0601B296D845}"/>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4" xfId="4469" xr:uid="{BBBF06E8-86E3-4B41-B53F-687957D82874}"/>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3" xfId="4487" xr:uid="{A8140693-B090-44C0-A1DB-C305F5FCCC2C}"/>
    <cellStyle name="Normal 22 4" xfId="3668" xr:uid="{1FC7FC2B-4DAF-48EB-BD08-6EBC158583EB}"/>
    <cellStyle name="Normal 22 4 2" xfId="4405" xr:uid="{29278525-6367-4F7C-9D44-4BDEEBD4F5C4}"/>
    <cellStyle name="Normal 22 4 2 2" xfId="4666" xr:uid="{844159EB-C46A-435A-898F-110D41F3E0D1}"/>
    <cellStyle name="Normal 22 4 3" xfId="4491" xr:uid="{69C8DFED-4374-4A7D-8053-6DCB12ED3AE9}"/>
    <cellStyle name="Normal 22 5" xfId="4472" xr:uid="{97F37249-F920-4DF6-BF87-0C9CCDCCDF2D}"/>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3" xfId="4572" xr:uid="{EA02A35C-556D-4352-B529-8B4731D40F41}"/>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5" xfId="3734" xr:uid="{4DC32136-E3DE-4333-9D9F-93F2B41423E8}"/>
    <cellStyle name="Normal 25 2" xfId="4335" xr:uid="{2D6DD8E9-B890-4627-86F8-63BBD25D9822}"/>
    <cellStyle name="Normal 25 2 2" xfId="4603" xr:uid="{177230DA-3154-42C8-B86E-BA064F0FBAA9}"/>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693" xr:uid="{306A489E-91C3-49AF-BA40-826F7E5B53F8}"/>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692" xr:uid="{0F6A7A0E-B317-4D07-BB0C-61AAA2241A96}"/>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3" xfId="4560" xr:uid="{6FE9DBBC-F0C4-4131-937D-B504FC092390}"/>
    <cellStyle name="Normal 3 5" xfId="4287" xr:uid="{046AE01D-A4D4-47BC-A4B9-2FC83F7E5298}"/>
    <cellStyle name="Normal 3 5 2" xfId="4573" xr:uid="{2C41BE8F-B6A0-4666-A092-ED91F048346C}"/>
    <cellStyle name="Normal 3 6" xfId="83" xr:uid="{EC173372-2831-41ED-88C4-207DAEED39E8}"/>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3" xfId="4566" xr:uid="{BE4FC7CD-F34D-4F1B-96B8-4C951C03170E}"/>
    <cellStyle name="Normal 4 2 4" xfId="4280" xr:uid="{933D2E8B-F35F-4CEC-8BF3-B267CDC6D1AD}"/>
    <cellStyle name="Normal 4 2 4 2" xfId="4367" xr:uid="{8D2D2F8C-A8F0-4EFC-9AF4-AB8A005BE5EB}"/>
    <cellStyle name="Normal 4 2 4 2 2" xfId="4633" xr:uid="{EB62EAC3-9A55-4060-94A3-A5C1D56AD26D}"/>
    <cellStyle name="Normal 4 2 4 3" xfId="4567" xr:uid="{12E74042-91BB-4385-858A-F89982E395B7}"/>
    <cellStyle name="Normal 4 2 5" xfId="3832" xr:uid="{70BC920B-D91C-400D-B6FA-644A94BE5DBD}"/>
    <cellStyle name="Normal 4 2 5 2" xfId="4564" xr:uid="{B037D5CF-1653-4807-8447-A25357AA0F7D}"/>
    <cellStyle name="Normal 4 2 6" xfId="4462" xr:uid="{5C296A04-7651-4B0E-ADBC-C7A7463CC579}"/>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4" xfId="699" xr:uid="{76085EC5-0529-4D74-A1F6-0D35DFA8D307}"/>
    <cellStyle name="Normal 4 3 4 2" xfId="4482" xr:uid="{CA580C14-4467-4359-83FA-4F1DD5AAABF4}"/>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4" xfId="3738" xr:uid="{FD6CD9AE-9EA2-45AF-84AA-DCD5B84564E0}"/>
    <cellStyle name="Normal 4 4 2" xfId="4281" xr:uid="{519939FC-48BF-4502-9F01-34B063D97408}"/>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696" xr:uid="{722FDE81-5646-4AC0-85A9-92500838167C}"/>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3" xfId="719" xr:uid="{93DBB0A2-9071-4521-96E9-91216CDBCE00}"/>
    <cellStyle name="Normal 5 11 2 4" xfId="720" xr:uid="{5D471D7D-93B5-452F-8171-58181BA685F1}"/>
    <cellStyle name="Normal 5 11 3" xfId="721" xr:uid="{902F766F-FD29-47B4-80F0-DBFDE7101F20}"/>
    <cellStyle name="Normal 5 11 4" xfId="722" xr:uid="{808FA53A-B689-4E59-8801-716276933DAC}"/>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2" xfId="71" xr:uid="{5FD15914-3F03-4756-83EA-A0A5DDC3F081}"/>
    <cellStyle name="Normal 5 2 2" xfId="3731" xr:uid="{84FC1069-AC15-48C7-8402-933A81DDC88B}"/>
    <cellStyle name="Normal 5 2 2 2" xfId="4554" xr:uid="{0D7F9483-26FB-4016-8F36-C10FFEDAF706}"/>
    <cellStyle name="Normal 5 2 2 2 2" xfId="4671" xr:uid="{80EA3F7A-4873-4BBA-AFD4-1417E18C5E09}"/>
    <cellStyle name="Normal 5 2 2 2 2 2" xfId="4672" xr:uid="{358DD9DF-D561-40BC-AB50-0BBAAA05BED9}"/>
    <cellStyle name="Normal 5 2 2 2 3" xfId="4673" xr:uid="{E04E7FE7-774F-4460-8B52-97FF72FC1D63}"/>
    <cellStyle name="Normal 5 2 2 2 4" xfId="4670" xr:uid="{0CC0132F-50C1-4632-8700-E09BA2F38503}"/>
    <cellStyle name="Normal 5 2 2 3" xfId="4674" xr:uid="{954BBA20-756C-4CA6-AF1A-576E04BF9F02}"/>
    <cellStyle name="Normal 5 2 2 3 2" xfId="4675" xr:uid="{BB496884-5D6B-4BCA-8A62-2FB269AEF80E}"/>
    <cellStyle name="Normal 5 2 2 4" xfId="4676" xr:uid="{C492BED5-46A4-4950-AB0C-4546D69FB7E0}"/>
    <cellStyle name="Normal 5 2 2 5" xfId="4689" xr:uid="{F46E824A-BA7E-4FB8-AD5C-03B82BFBF728}"/>
    <cellStyle name="Normal 5 2 2 6" xfId="4669" xr:uid="{E3D19BF5-984A-4121-9905-EBD76747A9C8}"/>
    <cellStyle name="Normal 5 2 3" xfId="4379" xr:uid="{3D93D95F-1BD9-416C-9A99-DD561FAA9933}"/>
    <cellStyle name="Normal 5 2 3 2" xfId="4645" xr:uid="{76A8864A-5186-4FC7-A979-D53475351AAC}"/>
    <cellStyle name="Normal 5 2 3 2 2" xfId="4679" xr:uid="{02B9BA72-4774-4C5A-83A9-F9522C16BE45}"/>
    <cellStyle name="Normal 5 2 3 2 3" xfId="4678" xr:uid="{B53041F6-BF8A-4893-BCA8-1486D3743D32}"/>
    <cellStyle name="Normal 5 2 3 3" xfId="4680" xr:uid="{830CD712-D3FB-4CC9-B3D9-FBA5CD180CD1}"/>
    <cellStyle name="Normal 5 2 3 4" xfId="4695" xr:uid="{5680DFCB-D6B2-405A-BEE8-DA86CBEA5EF2}"/>
    <cellStyle name="Normal 5 2 3 5" xfId="4677" xr:uid="{5EE9E920-35C7-4D62-BF4D-8A37A1A65C59}"/>
    <cellStyle name="Normal 5 2 4" xfId="4463" xr:uid="{3BDC48C5-D13C-4EC2-B528-694BF8E816E1}"/>
    <cellStyle name="Normal 5 2 4 2" xfId="4682" xr:uid="{709D7B85-2919-4861-8BDF-306314C58523}"/>
    <cellStyle name="Normal 5 2 4 3" xfId="4681" xr:uid="{FD49D0E0-C77D-4D27-A623-F273F879FB3A}"/>
    <cellStyle name="Normal 5 2 5" xfId="4683" xr:uid="{560A4A03-6979-4451-BB58-6F543D0941B8}"/>
    <cellStyle name="Normal 5 2 6" xfId="4668" xr:uid="{EF529345-8789-42CA-AF4D-067558FF14A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3" xfId="955" xr:uid="{0B9A5734-1A3C-4682-8F6A-A2961F3F3809}"/>
    <cellStyle name="Normal 5 5 3 2 2 4" xfId="956" xr:uid="{B30D3E9E-9047-46BD-99CA-8271E6531F01}"/>
    <cellStyle name="Normal 5 5 3 2 3" xfId="957" xr:uid="{6F74A04F-63E9-43E5-AC56-5D932E22B109}"/>
    <cellStyle name="Normal 5 5 3 2 3 2" xfId="958" xr:uid="{7EEF5D27-6187-40DA-8256-2CAA0E93F66C}"/>
    <cellStyle name="Normal 5 5 3 2 3 3" xfId="959" xr:uid="{7D218F9D-4337-48F6-A556-CF0A3333AF3E}"/>
    <cellStyle name="Normal 5 5 3 2 3 4" xfId="960" xr:uid="{0E09CE34-1D7F-4AF8-9CF1-186606B4CFBC}"/>
    <cellStyle name="Normal 5 5 3 2 4" xfId="961" xr:uid="{67EC9E7D-3746-46A5-B5B8-D8C5C1F11152}"/>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3" xfId="967" xr:uid="{2048BFAE-DEE6-40C6-A232-3FFD9F90799D}"/>
    <cellStyle name="Normal 5 5 3 3 2 4" xfId="968" xr:uid="{55F67E24-FE44-4BE9-A918-523F26E1B8B1}"/>
    <cellStyle name="Normal 5 5 3 3 3" xfId="969" xr:uid="{907F0F77-A54E-4C6F-8171-4E9A993AF02B}"/>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3" xfId="1299" xr:uid="{78ED2972-A832-4B12-A26A-7E53F0E44244}"/>
    <cellStyle name="Normal 6 10 2 4" xfId="1300" xr:uid="{70F04B64-70C0-4A7D-9AFB-9BD63129E3AD}"/>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0DC63FFA-C90A-4E17-8114-CF9CE2D40142}"/>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3" xfId="1535" xr:uid="{54EDD147-8464-49D6-9FD8-FBE229AE6C84}"/>
    <cellStyle name="Normal 6 4 3 2 2 4" xfId="1536" xr:uid="{59FBF130-8285-4983-B364-5E939735F2C5}"/>
    <cellStyle name="Normal 6 4 3 2 3" xfId="1537" xr:uid="{1085B757-40C8-4DE9-ADBE-B6E1ADA5C3FC}"/>
    <cellStyle name="Normal 6 4 3 2 3 2" xfId="1538" xr:uid="{CF746702-18E3-461D-9687-75766667F42E}"/>
    <cellStyle name="Normal 6 4 3 2 3 3" xfId="1539" xr:uid="{41F59589-B0BF-4397-B3AA-1A1BB591ED69}"/>
    <cellStyle name="Normal 6 4 3 2 3 4" xfId="1540" xr:uid="{DD66B099-A9E7-4699-88C0-310CAA975BA5}"/>
    <cellStyle name="Normal 6 4 3 2 4" xfId="1541" xr:uid="{2FCEB7BF-C062-4976-833B-AC89C16DF7E1}"/>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3" xfId="1547" xr:uid="{FCE980FA-1892-43EA-9433-4B6B841101D9}"/>
    <cellStyle name="Normal 6 4 3 3 2 4" xfId="1548" xr:uid="{BE56AB12-9D71-4BE9-82F1-CB330FF251B1}"/>
    <cellStyle name="Normal 6 4 3 3 3" xfId="1549" xr:uid="{22A5F240-7413-448C-BE5E-2DF699324E6B}"/>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3" xfId="2119" xr:uid="{59EE3DA1-DB0B-4770-AA07-504ACC639355}"/>
    <cellStyle name="Normal 7 3 3 2 2 4" xfId="2120" xr:uid="{DA2C05C2-8BBF-49D6-A7F9-AF1128E346B2}"/>
    <cellStyle name="Normal 7 3 3 2 3" xfId="2121" xr:uid="{5A714373-AD1A-4A8F-8205-1AA56C9DB021}"/>
    <cellStyle name="Normal 7 3 3 2 3 2" xfId="2122" xr:uid="{8EFDFBD2-3444-4548-8772-2C40C745A333}"/>
    <cellStyle name="Normal 7 3 3 2 3 3" xfId="2123" xr:uid="{8BA5261E-569D-49BE-89DD-562D6FBA77FA}"/>
    <cellStyle name="Normal 7 3 3 2 3 4" xfId="2124" xr:uid="{6BD07A24-FC51-4606-8F5E-A0DE4A254F35}"/>
    <cellStyle name="Normal 7 3 3 2 4" xfId="2125" xr:uid="{BA0F5F31-4A61-4B98-B603-DE9AC5B89C49}"/>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3" xfId="2131" xr:uid="{CEFF65FE-1D46-48DD-B7EC-07A68A665CF4}"/>
    <cellStyle name="Normal 7 3 3 3 2 4" xfId="2132" xr:uid="{0A9F0429-60CB-49E9-8011-EC3D5B851C09}"/>
    <cellStyle name="Normal 7 3 3 3 3" xfId="2133" xr:uid="{BA14379C-3141-49B5-8B94-0F50BB76AF4B}"/>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3" xfId="2475" xr:uid="{44AC2D5D-15E7-4B2A-9537-59F2C344EE1B}"/>
    <cellStyle name="Normal 7 9 2 4" xfId="2476" xr:uid="{B3894D3C-1D8E-46B7-B156-48246220C3E8}"/>
    <cellStyle name="Normal 7 9 3" xfId="2477" xr:uid="{C2173BBD-3813-4F4E-A72B-9C9D64F6AACF}"/>
    <cellStyle name="Normal 7 9 4" xfId="2478" xr:uid="{E54CEC28-D8CE-4A63-B422-E849457E4CFD}"/>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3" xfId="2711" xr:uid="{61611B3B-040E-4461-B4C8-0DDB13582815}"/>
    <cellStyle name="Normal 8 3 3 2 2 4" xfId="2712" xr:uid="{343F478A-8552-4405-B591-A1285307AE2F}"/>
    <cellStyle name="Normal 8 3 3 2 3" xfId="2713" xr:uid="{6ED3C491-51B0-4CCF-860F-58CED89A906E}"/>
    <cellStyle name="Normal 8 3 3 2 3 2" xfId="2714" xr:uid="{EB269075-3ED9-417F-9F3A-3C69F3CCB01A}"/>
    <cellStyle name="Normal 8 3 3 2 3 3" xfId="2715" xr:uid="{C6860858-1FB1-47EC-8CF3-B25CEB3AE2AA}"/>
    <cellStyle name="Normal 8 3 3 2 3 4" xfId="2716" xr:uid="{BF968B0D-D46F-43B0-8D98-90DB7DFC0307}"/>
    <cellStyle name="Normal 8 3 3 2 4" xfId="2717" xr:uid="{88CB77D2-5156-4171-BBFE-624C8F588E85}"/>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3" xfId="2723" xr:uid="{788DBDF4-A2D3-4EBE-9E18-E51F26E1841A}"/>
    <cellStyle name="Normal 8 3 3 3 2 4" xfId="2724" xr:uid="{A00126DC-A212-4951-B404-37A314DEAA4E}"/>
    <cellStyle name="Normal 8 3 3 3 3" xfId="2725" xr:uid="{55541F13-F630-4658-B36B-766D447C41D9}"/>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3" xfId="3067" xr:uid="{BC8914A7-3B34-4068-843B-EC6377966C11}"/>
    <cellStyle name="Normal 8 9 2 4" xfId="3068" xr:uid="{41ECE659-93DA-4486-B74B-E987284CAE34}"/>
    <cellStyle name="Normal 8 9 3" xfId="3069" xr:uid="{EC5B6741-D430-41DE-B933-B1D0C5234098}"/>
    <cellStyle name="Normal 8 9 4" xfId="3070" xr:uid="{536FF2B0-038F-4AE5-9FE7-52C6BA46A005}"/>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3" xfId="4238" xr:uid="{5EC2DB2A-3429-4C68-9A9E-182529ED8F67}"/>
    <cellStyle name="Normal 9 3 3 3 2 3" xfId="3175" xr:uid="{85E4EB72-0899-4CDE-B2A3-D779D0CB8684}"/>
    <cellStyle name="Normal 9 3 3 3 2 3 2" xfId="4239" xr:uid="{0D35D169-A9E1-4217-A710-3312CC798062}"/>
    <cellStyle name="Normal 9 3 3 3 2 4" xfId="3176" xr:uid="{FF234467-C34C-4526-9E6D-A8AAC1711BAD}"/>
    <cellStyle name="Normal 9 3 3 3 3" xfId="3177" xr:uid="{7AF97BFC-FAB7-4171-9FDB-CE0C001C5BB9}"/>
    <cellStyle name="Normal 9 3 3 3 3 2" xfId="4240" xr:uid="{F831F83B-E008-481D-A5E5-0DBAA4B6976B}"/>
    <cellStyle name="Normal 9 3 3 3 3 2 2" xfId="4241" xr:uid="{D80B1FD3-E503-4608-9366-B16739001E51}"/>
    <cellStyle name="Normal 9 3 3 3 3 3" xfId="4242" xr:uid="{75AF3F6B-4569-446D-9042-B4223F0A5F58}"/>
    <cellStyle name="Normal 9 3 3 3 4" xfId="3178" xr:uid="{FAA61678-B95A-4658-BF1B-C0F2FEF8E4A4}"/>
    <cellStyle name="Normal 9 3 3 3 4 2" xfId="4243" xr:uid="{327ADF0C-6426-4F53-9C38-1819753EFB63}"/>
    <cellStyle name="Normal 9 3 3 3 5" xfId="3179" xr:uid="{09A1ACBC-C0CB-4C1A-8729-8B9CDF8C6C5B}"/>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3" xfId="4246" xr:uid="{6C0DE8CA-5730-4C8F-A9EC-F72076C6D58A}"/>
    <cellStyle name="Normal 9 3 3 4 3" xfId="3182" xr:uid="{635E208F-86A3-4AB7-9738-B6A06CB3C906}"/>
    <cellStyle name="Normal 9 3 3 4 3 2" xfId="4247" xr:uid="{A8D1A167-6002-4C17-84E2-4A455CFC55EE}"/>
    <cellStyle name="Normal 9 3 3 4 4" xfId="3183" xr:uid="{E098A52F-FD89-44CF-9487-669FF6468F75}"/>
    <cellStyle name="Normal 9 3 3 5" xfId="3184" xr:uid="{B04B62B2-B308-43B2-9B06-AF7EFFA84986}"/>
    <cellStyle name="Normal 9 3 3 5 2" xfId="3185" xr:uid="{2E8804D0-F21B-4B85-8FAB-48D59A41B819}"/>
    <cellStyle name="Normal 9 3 3 5 2 2" xfId="4248" xr:uid="{0D2AC355-DFB2-4C18-A97F-FCC6AA72449B}"/>
    <cellStyle name="Normal 9 3 3 5 3" xfId="3186" xr:uid="{F5A394A9-821F-408B-884A-6587DD2A7753}"/>
    <cellStyle name="Normal 9 3 3 5 4" xfId="3187" xr:uid="{673F3A29-4FF4-449F-A591-44EDFB635A51}"/>
    <cellStyle name="Normal 9 3 3 6" xfId="3188" xr:uid="{C450359E-1F3A-45B5-A2FF-BCCF081E102A}"/>
    <cellStyle name="Normal 9 3 3 6 2" xfId="4249" xr:uid="{E3FDC8C8-FEA9-4756-B2B8-70E5900D1294}"/>
    <cellStyle name="Normal 9 3 3 7" xfId="3189" xr:uid="{B65396C8-6144-4577-B70A-7A0F4766CBEF}"/>
    <cellStyle name="Normal 9 3 3 8" xfId="3190" xr:uid="{49F58DF3-23CF-40F1-B1C5-BF29FD744974}"/>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3" xfId="3195" xr:uid="{402E439A-DB24-4ED0-9CC6-488A5F999901}"/>
    <cellStyle name="Normal 9 3 4 2 2 4" xfId="3196" xr:uid="{56B6DAED-1368-4989-BC5D-03577D2F313D}"/>
    <cellStyle name="Normal 9 3 4 2 3" xfId="3197" xr:uid="{AE0C72F5-C65C-40F8-997A-BE82FE4AAEF2}"/>
    <cellStyle name="Normal 9 3 4 2 3 2" xfId="4251" xr:uid="{74522319-1DFD-4241-AD02-C95B2C2F3055}"/>
    <cellStyle name="Normal 9 3 4 2 4" xfId="3198" xr:uid="{1964B088-DD81-4689-8774-DC35D99AC0A7}"/>
    <cellStyle name="Normal 9 3 4 2 5" xfId="3199" xr:uid="{85AA862A-566A-4298-95CA-001900BFF469}"/>
    <cellStyle name="Normal 9 3 4 3" xfId="3200" xr:uid="{10A35C6F-E4CA-4772-B590-5C3DCBB53593}"/>
    <cellStyle name="Normal 9 3 4 3 2" xfId="3201" xr:uid="{FE0BB91E-651D-4AB5-B3B1-91E96F20E917}"/>
    <cellStyle name="Normal 9 3 4 3 2 2" xfId="4252" xr:uid="{4B8BD681-BCF3-4BC5-8F27-DA01E7CA8108}"/>
    <cellStyle name="Normal 9 3 4 3 3" xfId="3202" xr:uid="{859E553D-2322-4DB5-9E80-3DCC002E1CE7}"/>
    <cellStyle name="Normal 9 3 4 3 4" xfId="3203" xr:uid="{C9E2BC69-2D11-4B5E-8793-867FEC47FD74}"/>
    <cellStyle name="Normal 9 3 4 4" xfId="3204" xr:uid="{B7E52E64-CF8F-4FA1-BD38-E40D2DE1CA8F}"/>
    <cellStyle name="Normal 9 3 4 4 2" xfId="3205" xr:uid="{6A5A9A9D-6477-4EC3-91D0-8634064021F4}"/>
    <cellStyle name="Normal 9 3 4 4 3" xfId="3206" xr:uid="{BE61994C-C61D-45B9-A15A-8CA2F75F275C}"/>
    <cellStyle name="Normal 9 3 4 4 4" xfId="3207" xr:uid="{38B0C644-8565-442D-8A70-0CDFD71267BE}"/>
    <cellStyle name="Normal 9 3 4 5" xfId="3208" xr:uid="{F3E6D4C4-EA5D-43E6-AA16-6FCFED5CAC01}"/>
    <cellStyle name="Normal 9 3 4 6" xfId="3209" xr:uid="{803A3E4C-71C6-4C73-BF27-0215576BC0DE}"/>
    <cellStyle name="Normal 9 3 4 7" xfId="3210" xr:uid="{2D7083F8-557C-4B17-B563-D93C0384D675}"/>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3" xfId="4255" xr:uid="{CDCA4BF1-82E3-45DD-8C87-BEDE17AF3A01}"/>
    <cellStyle name="Normal 9 3 5 2 3" xfId="3214" xr:uid="{E9D1AAEF-09A2-445F-BED7-13D463E938FC}"/>
    <cellStyle name="Normal 9 3 5 2 3 2" xfId="4256" xr:uid="{2E65939E-F180-4EF8-9329-2AEA0F8150D2}"/>
    <cellStyle name="Normal 9 3 5 2 4" xfId="3215" xr:uid="{B907F800-23B2-472F-AB26-899EAA492952}"/>
    <cellStyle name="Normal 9 3 5 3" xfId="3216" xr:uid="{16A70F76-4B27-4444-93C6-42712ADB1F26}"/>
    <cellStyle name="Normal 9 3 5 3 2" xfId="3217" xr:uid="{C810D409-62B5-4996-9EC0-612976656BA6}"/>
    <cellStyle name="Normal 9 3 5 3 2 2" xfId="4257" xr:uid="{3D4A9205-A1B3-4634-8594-5498FB4B0336}"/>
    <cellStyle name="Normal 9 3 5 3 3" xfId="3218" xr:uid="{D376B54B-4288-4988-92BA-FE9EEEB32519}"/>
    <cellStyle name="Normal 9 3 5 3 4" xfId="3219" xr:uid="{7B79ED67-678A-4700-95E9-FD42624D2D91}"/>
    <cellStyle name="Normal 9 3 5 4" xfId="3220" xr:uid="{E37FD5A4-8D85-4AF9-8746-2A27AD14D583}"/>
    <cellStyle name="Normal 9 3 5 4 2" xfId="4258" xr:uid="{D6C9FA30-B072-4839-ACB0-40FDE19D79FB}"/>
    <cellStyle name="Normal 9 3 5 5" xfId="3221" xr:uid="{81B55BE6-F6F2-41F3-B85B-B0837804FE64}"/>
    <cellStyle name="Normal 9 3 5 6" xfId="3222" xr:uid="{3A11D87E-9994-4FC6-809F-B4E217F15DB3}"/>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3" xfId="3226" xr:uid="{BFB16D22-425E-4A4C-9E8B-76A55139CE48}"/>
    <cellStyle name="Normal 9 3 6 2 4" xfId="3227" xr:uid="{DEE05BC0-CAED-4A4E-AA58-32B1C758C8FE}"/>
    <cellStyle name="Normal 9 3 6 3" xfId="3228" xr:uid="{9B268206-27D9-4036-B757-17A679EBF9F6}"/>
    <cellStyle name="Normal 9 3 6 3 2" xfId="4260" xr:uid="{F4A59E7F-A319-4A3D-BDFE-4A802922E196}"/>
    <cellStyle name="Normal 9 3 6 4" xfId="3229" xr:uid="{2A25F579-A2F9-4E80-98F9-BE1CA3AA2300}"/>
    <cellStyle name="Normal 9 3 6 5" xfId="3230" xr:uid="{A38065C7-B910-4346-8B42-57F6B4E3B824}"/>
    <cellStyle name="Normal 9 3 7" xfId="3231" xr:uid="{7E50169F-8622-4F0D-B681-B6A0BC0B00D7}"/>
    <cellStyle name="Normal 9 3 7 2" xfId="3232" xr:uid="{44E92FF2-AEE7-4633-90A2-617C7C2F6267}"/>
    <cellStyle name="Normal 9 3 7 2 2" xfId="4261" xr:uid="{61C0B84D-3C5F-43E2-B449-0A2787BAB20F}"/>
    <cellStyle name="Normal 9 3 7 3" xfId="3233" xr:uid="{38775F42-C864-4A35-9A6E-6EB8D771FAB3}"/>
    <cellStyle name="Normal 9 3 7 4" xfId="3234" xr:uid="{7F377F1D-7586-4C1C-AC60-FA8942F86B23}"/>
    <cellStyle name="Normal 9 3 8" xfId="3235" xr:uid="{3EE253FF-82BE-49E8-B59F-DC9BEF7DAF32}"/>
    <cellStyle name="Normal 9 3 8 2" xfId="3236" xr:uid="{41429C95-83AF-4EE0-A816-07E56C62A355}"/>
    <cellStyle name="Normal 9 3 8 3" xfId="3237" xr:uid="{F8F46510-84F2-451B-872B-5E61B548F04B}"/>
    <cellStyle name="Normal 9 3 8 4" xfId="3238" xr:uid="{5B25F764-DE19-4C03-9C12-57F7E42DB5E6}"/>
    <cellStyle name="Normal 9 3 9" xfId="3239" xr:uid="{4F151668-A318-42FE-9B66-03C6CECE435F}"/>
    <cellStyle name="Normal 9 4" xfId="3240" xr:uid="{B36AF820-063D-4106-AA68-C19939629719}"/>
    <cellStyle name="Normal 9 4 10" xfId="3241" xr:uid="{05587996-56E9-472F-9AEA-D541525D9EDB}"/>
    <cellStyle name="Normal 9 4 11" xfId="3242" xr:uid="{D10EDA6B-A4CA-4A9B-A25A-EB03B9568D01}"/>
    <cellStyle name="Normal 9 4 2" xfId="3243" xr:uid="{8AC80D2C-D820-4EC4-8604-A26386C0B4D5}"/>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3" xfId="3248" xr:uid="{4EC5BD16-BFA6-4F0A-8F5C-336B40266A81}"/>
    <cellStyle name="Normal 9 4 2 2 2 2 4" xfId="3249" xr:uid="{61228715-DA0D-4526-8B76-26E7220A911F}"/>
    <cellStyle name="Normal 9 4 2 2 2 3" xfId="3250" xr:uid="{044B7EE5-169B-45B6-BB06-F969673A29EC}"/>
    <cellStyle name="Normal 9 4 2 2 2 3 2" xfId="3251" xr:uid="{9934C75E-97DC-4A5F-92D9-9BB9518D6B7A}"/>
    <cellStyle name="Normal 9 4 2 2 2 3 3" xfId="3252" xr:uid="{CC6D834B-C4D9-4194-84D9-E271FA2738D2}"/>
    <cellStyle name="Normal 9 4 2 2 2 3 4" xfId="3253" xr:uid="{C0DFF6F1-8303-4F5C-BA12-2A0C67856970}"/>
    <cellStyle name="Normal 9 4 2 2 2 4" xfId="3254" xr:uid="{8E6B803C-95FC-4CC7-BD71-A248E7196F0B}"/>
    <cellStyle name="Normal 9 4 2 2 2 5" xfId="3255" xr:uid="{1586594D-1969-4E74-AE57-6F0C25308D6E}"/>
    <cellStyle name="Normal 9 4 2 2 2 6" xfId="3256" xr:uid="{8EF72C3A-1B20-4919-A3FF-7A4971B0B7F8}"/>
    <cellStyle name="Normal 9 4 2 2 3" xfId="3257" xr:uid="{B2FF70F6-85BE-41A6-832C-0EC4EEC6377B}"/>
    <cellStyle name="Normal 9 4 2 2 3 2" xfId="3258" xr:uid="{B77CFA5F-0A61-450A-91F7-99BB46C2174D}"/>
    <cellStyle name="Normal 9 4 2 2 3 2 2" xfId="3259" xr:uid="{ED33CDCD-5D71-4DC0-BF4C-5905961D9C68}"/>
    <cellStyle name="Normal 9 4 2 2 3 2 3" xfId="3260" xr:uid="{6F8DDBC6-3E3A-40CD-A4F4-C1180DC5667B}"/>
    <cellStyle name="Normal 9 4 2 2 3 2 4" xfId="3261" xr:uid="{219981AE-239B-4A9A-8E59-0EE983D2BF3D}"/>
    <cellStyle name="Normal 9 4 2 2 3 3" xfId="3262" xr:uid="{23E1501E-7B04-40CD-A487-2F219F247E65}"/>
    <cellStyle name="Normal 9 4 2 2 3 4" xfId="3263" xr:uid="{E1B79620-2A9C-4A0F-B2AD-3E033A2CE8F8}"/>
    <cellStyle name="Normal 9 4 2 2 3 5" xfId="3264" xr:uid="{110D809D-0BC3-46CD-B72B-711780E9050F}"/>
    <cellStyle name="Normal 9 4 2 2 4" xfId="3265" xr:uid="{B8C2EED8-CB66-47A1-ADA3-DD4BA98651F3}"/>
    <cellStyle name="Normal 9 4 2 2 4 2" xfId="3266" xr:uid="{0BC5AF3E-CC97-466E-ACF1-9AA392D62128}"/>
    <cellStyle name="Normal 9 4 2 2 4 3" xfId="3267" xr:uid="{17E09A5C-8A59-4EB1-8865-BE6EC04B6B60}"/>
    <cellStyle name="Normal 9 4 2 2 4 4" xfId="3268" xr:uid="{71E5044D-E050-4A67-87BB-3B7AEAEEA0E1}"/>
    <cellStyle name="Normal 9 4 2 2 5" xfId="3269" xr:uid="{A1A31F0E-5E48-40A1-A790-F81542757042}"/>
    <cellStyle name="Normal 9 4 2 2 5 2" xfId="3270" xr:uid="{B07BD559-0B0D-479E-8705-6D1395CB3079}"/>
    <cellStyle name="Normal 9 4 2 2 5 3" xfId="3271" xr:uid="{D696B72D-DA5D-432D-B7FC-060A1F34C1ED}"/>
    <cellStyle name="Normal 9 4 2 2 5 4" xfId="3272" xr:uid="{13EBF954-1F08-4D3B-B5FA-D19F1D84E502}"/>
    <cellStyle name="Normal 9 4 2 2 6" xfId="3273" xr:uid="{FAF572B2-5516-4FEC-B5D0-D8BB079B286A}"/>
    <cellStyle name="Normal 9 4 2 2 7" xfId="3274" xr:uid="{8B112F79-1278-4631-81D6-9972DA2AC6D9}"/>
    <cellStyle name="Normal 9 4 2 2 8" xfId="3275" xr:uid="{6CF4D569-8D5B-414E-922F-009464BABB7D}"/>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3" xfId="4265" xr:uid="{2ECDEDAD-A212-4492-8F74-A6CEEF34DDEA}"/>
    <cellStyle name="Normal 9 4 2 3 2 3" xfId="3279" xr:uid="{8CDEB715-07C0-4FE4-A61E-49CC1FB8EB0C}"/>
    <cellStyle name="Normal 9 4 2 3 2 3 2" xfId="4266" xr:uid="{49793AFE-CA67-4B52-AE66-F411EC6ECE11}"/>
    <cellStyle name="Normal 9 4 2 3 2 4" xfId="3280" xr:uid="{6813B584-FABB-43CA-AEE4-24CDD72D4F7D}"/>
    <cellStyle name="Normal 9 4 2 3 3" xfId="3281" xr:uid="{7E719C60-103F-4151-8602-30DE5F262E8B}"/>
    <cellStyle name="Normal 9 4 2 3 3 2" xfId="3282" xr:uid="{7664D0BC-3FBC-48CB-BC71-9E1B25CC681A}"/>
    <cellStyle name="Normal 9 4 2 3 3 2 2" xfId="4267" xr:uid="{5B57C4D9-7BFE-43AD-9FB7-DAFC75AD205E}"/>
    <cellStyle name="Normal 9 4 2 3 3 3" xfId="3283" xr:uid="{ABFF89AF-85E3-46C9-B362-41EEC11E2AEE}"/>
    <cellStyle name="Normal 9 4 2 3 3 4" xfId="3284" xr:uid="{549A0934-7F38-4FBF-B25D-0C11B396FC8C}"/>
    <cellStyle name="Normal 9 4 2 3 4" xfId="3285" xr:uid="{EE1C93E9-6800-4BBD-A6DA-7EAAA8FB2FD6}"/>
    <cellStyle name="Normal 9 4 2 3 4 2" xfId="4268" xr:uid="{D58037FC-2370-4193-A0C1-F8E06A91FC04}"/>
    <cellStyle name="Normal 9 4 2 3 5" xfId="3286" xr:uid="{E8C37C29-FD4B-49BC-8E22-AC2EBE7DF593}"/>
    <cellStyle name="Normal 9 4 2 3 6" xfId="3287" xr:uid="{906AEEC2-8CF4-473F-99C6-F43E29750A31}"/>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3" xfId="3291" xr:uid="{B5DF5C07-B2AB-4224-A98B-82ABF32D17FE}"/>
    <cellStyle name="Normal 9 4 2 4 2 4" xfId="3292" xr:uid="{E3649021-61EE-422C-820F-959F7B2F146A}"/>
    <cellStyle name="Normal 9 4 2 4 3" xfId="3293" xr:uid="{A9E734C7-CD7B-445D-A574-47F4C6690C6E}"/>
    <cellStyle name="Normal 9 4 2 4 3 2" xfId="4270" xr:uid="{4F7E71AF-2EBC-4F6C-BBB1-729B073D06F1}"/>
    <cellStyle name="Normal 9 4 2 4 4" xfId="3294" xr:uid="{DC7FEBBA-CC56-40D6-96FC-5EF4CE97DDAF}"/>
    <cellStyle name="Normal 9 4 2 4 5" xfId="3295" xr:uid="{8DE7B1EA-9A22-4B40-B828-D5462898E796}"/>
    <cellStyle name="Normal 9 4 2 5" xfId="3296" xr:uid="{46C58394-305B-43B5-B6B5-75A19C0B0C0D}"/>
    <cellStyle name="Normal 9 4 2 5 2" xfId="3297" xr:uid="{2B1AE712-B50B-4530-98B0-5ADE9C646D69}"/>
    <cellStyle name="Normal 9 4 2 5 2 2" xfId="4271" xr:uid="{20E34ACC-64AA-444F-8F32-330A17920C9F}"/>
    <cellStyle name="Normal 9 4 2 5 3" xfId="3298" xr:uid="{515F52F5-1FF6-4780-AB0D-57AC1901353A}"/>
    <cellStyle name="Normal 9 4 2 5 4" xfId="3299" xr:uid="{E7E48E44-7E34-4478-905F-783CE06C0F36}"/>
    <cellStyle name="Normal 9 4 2 6" xfId="3300" xr:uid="{5C803D0A-6AEB-4A8F-8E80-8D3622118DA2}"/>
    <cellStyle name="Normal 9 4 2 6 2" xfId="3301" xr:uid="{EBA2872D-81A5-4177-BD14-9D3F5247FA3D}"/>
    <cellStyle name="Normal 9 4 2 6 3" xfId="3302" xr:uid="{30B89C50-1B50-431D-AE16-A9B691624786}"/>
    <cellStyle name="Normal 9 4 2 6 4" xfId="3303" xr:uid="{E02EA51D-AE4E-4A27-B385-1D45F1D7B0F0}"/>
    <cellStyle name="Normal 9 4 2 7" xfId="3304" xr:uid="{717EC764-6200-4781-9DBE-7AE01DC492DD}"/>
    <cellStyle name="Normal 9 4 2 8" xfId="3305" xr:uid="{D54AE50E-6751-456D-B814-0BC1D4404099}"/>
    <cellStyle name="Normal 9 4 2 9" xfId="3306" xr:uid="{B26C6B3A-C714-4834-A076-37A046B30935}"/>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3" xfId="3311" xr:uid="{11006371-3CA0-4985-B591-71D72B539045}"/>
    <cellStyle name="Normal 9 4 3 2 2 4" xfId="3312" xr:uid="{E62A273D-F6D5-433E-B6BD-74AE87A1D16D}"/>
    <cellStyle name="Normal 9 4 3 2 3" xfId="3313" xr:uid="{CDF820E3-1F8D-4790-8EBB-F35BAB48E074}"/>
    <cellStyle name="Normal 9 4 3 2 3 2" xfId="3314" xr:uid="{C6D6D191-4345-4124-95DB-DA72114A04AD}"/>
    <cellStyle name="Normal 9 4 3 2 3 3" xfId="3315" xr:uid="{F82A6596-11F2-4F37-AE15-33682F6E3CCA}"/>
    <cellStyle name="Normal 9 4 3 2 3 4" xfId="3316" xr:uid="{93A4C50D-082E-4EAA-80B5-ABA592ACE146}"/>
    <cellStyle name="Normal 9 4 3 2 4" xfId="3317" xr:uid="{0989A098-235A-42A9-8FF4-60D3A72B6897}"/>
    <cellStyle name="Normal 9 4 3 2 5" xfId="3318" xr:uid="{74781C37-F52E-4614-9623-0B5315CC4C21}"/>
    <cellStyle name="Normal 9 4 3 2 6" xfId="3319" xr:uid="{47557503-8191-4F66-A55C-0066518F1329}"/>
    <cellStyle name="Normal 9 4 3 3" xfId="3320" xr:uid="{BAA40817-B073-4674-AEF7-22AD278E476E}"/>
    <cellStyle name="Normal 9 4 3 3 2" xfId="3321" xr:uid="{05A662CE-C1F3-43F9-9E49-C796CA329A93}"/>
    <cellStyle name="Normal 9 4 3 3 2 2" xfId="3322" xr:uid="{5184B9FF-A7F6-4CAA-AF4B-D75829A6D623}"/>
    <cellStyle name="Normal 9 4 3 3 2 3" xfId="3323" xr:uid="{7540B3B3-BE63-4382-8788-035841DB8000}"/>
    <cellStyle name="Normal 9 4 3 3 2 4" xfId="3324" xr:uid="{4D05D9EA-2B64-4F3B-97E4-EE0965D522EA}"/>
    <cellStyle name="Normal 9 4 3 3 3" xfId="3325" xr:uid="{1695321A-5755-4761-9344-30D1F8022A20}"/>
    <cellStyle name="Normal 9 4 3 3 4" xfId="3326" xr:uid="{E5D4892A-4307-46D8-9909-A239FFC90172}"/>
    <cellStyle name="Normal 9 4 3 3 5" xfId="3327" xr:uid="{4FF37372-DFBC-4372-9252-087A62240A77}"/>
    <cellStyle name="Normal 9 4 3 4" xfId="3328" xr:uid="{B65728D1-7259-48BA-B3D2-BD4C2CBF7246}"/>
    <cellStyle name="Normal 9 4 3 4 2" xfId="3329" xr:uid="{BE4EE3B0-ECF7-4EF0-ADD3-F7F9BC0D8FBD}"/>
    <cellStyle name="Normal 9 4 3 4 3" xfId="3330" xr:uid="{B566C851-B38D-41FF-BF26-4880290593F5}"/>
    <cellStyle name="Normal 9 4 3 4 4" xfId="3331" xr:uid="{C4DF18AD-95DD-4803-8718-861871550545}"/>
    <cellStyle name="Normal 9 4 3 5" xfId="3332" xr:uid="{6BE34A0C-5247-4E0E-8C18-CBEF482FD451}"/>
    <cellStyle name="Normal 9 4 3 5 2" xfId="3333" xr:uid="{69C0B82B-E59E-451D-8DA8-F3B070829995}"/>
    <cellStyle name="Normal 9 4 3 5 3" xfId="3334" xr:uid="{C658907C-AF6D-45D3-88AB-E4B8019AE96D}"/>
    <cellStyle name="Normal 9 4 3 5 4" xfId="3335" xr:uid="{8BAF2CE6-A7BF-40F0-8222-1362BA7F2706}"/>
    <cellStyle name="Normal 9 4 3 6" xfId="3336" xr:uid="{663F01B0-33FA-4D39-B6E1-F587E2B0AF15}"/>
    <cellStyle name="Normal 9 4 3 7" xfId="3337" xr:uid="{ED672016-18E9-4ABB-90F2-C09EC1FDC260}"/>
    <cellStyle name="Normal 9 4 3 8" xfId="3338" xr:uid="{818A346A-71F6-4324-9525-50E86AB2A0BA}"/>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3" xfId="3343" xr:uid="{1B8C1CF7-E5C9-4880-B588-E7606850BBF2}"/>
    <cellStyle name="Normal 9 4 4 2 2 4" xfId="3344" xr:uid="{A6BBA61C-2B58-4B6A-8522-D19F9275B174}"/>
    <cellStyle name="Normal 9 4 4 2 3" xfId="3345" xr:uid="{58AD18EB-8B28-4CCF-A2F5-A6C00EBA9C96}"/>
    <cellStyle name="Normal 9 4 4 2 3 2" xfId="4274" xr:uid="{7633241B-2A2F-4012-9F3C-417098F53043}"/>
    <cellStyle name="Normal 9 4 4 2 4" xfId="3346" xr:uid="{3F26112B-9D0F-4391-92B1-84B930FB740C}"/>
    <cellStyle name="Normal 9 4 4 2 5" xfId="3347" xr:uid="{97EBE7D5-F65F-460B-9708-FD331A512542}"/>
    <cellStyle name="Normal 9 4 4 3" xfId="3348" xr:uid="{55525E89-2FFA-47CC-85E1-98CDCF276278}"/>
    <cellStyle name="Normal 9 4 4 3 2" xfId="3349" xr:uid="{FE232F09-FE6F-4576-81A3-1F7C57EBDB82}"/>
    <cellStyle name="Normal 9 4 4 3 2 2" xfId="4275" xr:uid="{BD98718C-FEA2-4914-8C85-9AD1374A4CF1}"/>
    <cellStyle name="Normal 9 4 4 3 3" xfId="3350" xr:uid="{677283A2-FBAA-4A7D-BF93-5C581F8828B9}"/>
    <cellStyle name="Normal 9 4 4 3 4" xfId="3351" xr:uid="{086C0F03-BD4C-4343-9F4F-C5C72CC9C108}"/>
    <cellStyle name="Normal 9 4 4 4" xfId="3352" xr:uid="{373083DB-45F7-467D-8220-0D1AFD273947}"/>
    <cellStyle name="Normal 9 4 4 4 2" xfId="3353" xr:uid="{321DF2AC-9CAD-420A-9817-3F63C8157AEA}"/>
    <cellStyle name="Normal 9 4 4 4 3" xfId="3354" xr:uid="{B396A407-E763-4E74-9620-D29DAC74A0C9}"/>
    <cellStyle name="Normal 9 4 4 4 4" xfId="3355" xr:uid="{49057117-C5D1-4F54-9358-182822105648}"/>
    <cellStyle name="Normal 9 4 4 5" xfId="3356" xr:uid="{C64D3DB9-8FB5-481D-8C0E-356859EB31C3}"/>
    <cellStyle name="Normal 9 4 4 6" xfId="3357" xr:uid="{CE611F52-669B-4434-9538-3DE5D1953BF8}"/>
    <cellStyle name="Normal 9 4 4 7" xfId="3358" xr:uid="{E42AA119-7F29-4E69-B4D7-3893569B3A67}"/>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3" xfId="3362" xr:uid="{DC9331B7-1C1E-4DEF-8ACA-BBB92E1435CA}"/>
    <cellStyle name="Normal 9 4 5 2 4" xfId="3363" xr:uid="{A08CA7CB-1D88-4572-B0F9-EF195DDDD5C2}"/>
    <cellStyle name="Normal 9 4 5 3" xfId="3364" xr:uid="{A1E9C33C-C94E-4FFB-BAAF-493B0788A2C1}"/>
    <cellStyle name="Normal 9 4 5 3 2" xfId="3365" xr:uid="{3876BB89-BE58-496A-92CB-3F4DBDAC9F60}"/>
    <cellStyle name="Normal 9 4 5 3 3" xfId="3366" xr:uid="{F73D1800-06A9-4D99-8554-9DB4BC2DCF62}"/>
    <cellStyle name="Normal 9 4 5 3 4" xfId="3367" xr:uid="{41C66C3B-088B-4235-9A2A-04856B8649BA}"/>
    <cellStyle name="Normal 9 4 5 4" xfId="3368" xr:uid="{E2116F0C-A7ED-4018-B37E-6460DD191EFB}"/>
    <cellStyle name="Normal 9 4 5 5" xfId="3369" xr:uid="{10597110-38DF-4F4E-BF64-F79F5D4481D5}"/>
    <cellStyle name="Normal 9 4 5 6" xfId="3370" xr:uid="{6193CB2F-0D4F-4003-B651-78D0486386BF}"/>
    <cellStyle name="Normal 9 4 6" xfId="3371" xr:uid="{8078F062-B9B8-4CCB-9F88-21C5E19F2EBB}"/>
    <cellStyle name="Normal 9 4 6 2" xfId="3372" xr:uid="{34372A72-CDFF-4CE5-8729-015A15E498AE}"/>
    <cellStyle name="Normal 9 4 6 2 2" xfId="3373" xr:uid="{1E7FBD13-1DC3-4ABD-947E-22754D9CBE81}"/>
    <cellStyle name="Normal 9 4 6 2 3" xfId="3374" xr:uid="{936E98DF-DA76-41C5-997F-EDEF1086A88A}"/>
    <cellStyle name="Normal 9 4 6 2 4" xfId="3375" xr:uid="{D86FE3C7-4910-4F6A-AFE5-FB872984644E}"/>
    <cellStyle name="Normal 9 4 6 3" xfId="3376" xr:uid="{7D42B768-6197-45F7-A266-F5094882D122}"/>
    <cellStyle name="Normal 9 4 6 4" xfId="3377" xr:uid="{7DB71026-A14B-43C5-8F56-41602DDF0746}"/>
    <cellStyle name="Normal 9 4 6 5" xfId="3378" xr:uid="{331CA8AB-5B2B-4241-B49C-65027FE1626C}"/>
    <cellStyle name="Normal 9 4 7" xfId="3379" xr:uid="{23E879BA-5EDE-4527-B83F-BD3E7C5CD9E1}"/>
    <cellStyle name="Normal 9 4 7 2" xfId="3380" xr:uid="{FE6BB645-9DCD-439A-AA54-1D20CA64AABA}"/>
    <cellStyle name="Normal 9 4 7 3" xfId="3381" xr:uid="{63EACFD9-C165-4BCD-83BB-E9C03CCCBB36}"/>
    <cellStyle name="Normal 9 4 7 4" xfId="3382" xr:uid="{A237818C-2634-4E2F-A320-E14CE2E43306}"/>
    <cellStyle name="Normal 9 4 8" xfId="3383" xr:uid="{4B3F0F96-7698-4C1B-9352-DFB8A143B4C0}"/>
    <cellStyle name="Normal 9 4 8 2" xfId="3384" xr:uid="{1652C9F7-EF06-4CE0-89E5-AD33D943B7C8}"/>
    <cellStyle name="Normal 9 4 8 3" xfId="3385" xr:uid="{42C48E4C-0A45-4969-A540-285C636278BC}"/>
    <cellStyle name="Normal 9 4 8 4" xfId="3386" xr:uid="{6ED60723-E769-4128-AB65-7053B9A54F85}"/>
    <cellStyle name="Normal 9 4 9" xfId="3387" xr:uid="{0A0D880C-0BFC-41C8-B227-974676FB3A25}"/>
    <cellStyle name="Normal 9 5" xfId="3388" xr:uid="{F86CC073-51FB-4947-B60F-A224C8F5AAAD}"/>
    <cellStyle name="Normal 9 5 10" xfId="3389" xr:uid="{A9761081-2313-4CCE-946F-97186494E246}"/>
    <cellStyle name="Normal 9 5 11" xfId="3390" xr:uid="{D20600A0-E03E-4CBD-8164-D0D21344248F}"/>
    <cellStyle name="Normal 9 5 2" xfId="3391" xr:uid="{A630278B-53B1-4F67-ABBD-AD5D7E85E57A}"/>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3" xfId="3396" xr:uid="{3E2CCF73-B1F9-4F05-80C1-CDC65940B91F}"/>
    <cellStyle name="Normal 9 5 2 2 2 2 4" xfId="3397" xr:uid="{BF6CCD5E-E621-4573-AA38-665E2F75835D}"/>
    <cellStyle name="Normal 9 5 2 2 2 3" xfId="3398" xr:uid="{52C60F68-7D3D-4FAB-9822-F8D800416909}"/>
    <cellStyle name="Normal 9 5 2 2 2 3 2" xfId="3399" xr:uid="{A7D84D49-75C3-492F-8483-A4BA44E1ED1E}"/>
    <cellStyle name="Normal 9 5 2 2 2 3 3" xfId="3400" xr:uid="{DEB0BFC0-6AC8-47D9-B90F-FD577C17CA56}"/>
    <cellStyle name="Normal 9 5 2 2 2 3 4" xfId="3401" xr:uid="{03CA0861-E115-40D7-AD98-93C13EA8709B}"/>
    <cellStyle name="Normal 9 5 2 2 2 4" xfId="3402" xr:uid="{5D86A963-245A-49A6-A2B1-B654F7A5EFF0}"/>
    <cellStyle name="Normal 9 5 2 2 2 5" xfId="3403" xr:uid="{0D7CCE81-E84A-4D9A-80E7-BF2B58D2C1DD}"/>
    <cellStyle name="Normal 9 5 2 2 2 6" xfId="3404" xr:uid="{FE0A2B1A-1FB6-4859-A93A-8CAF03C86E3D}"/>
    <cellStyle name="Normal 9 5 2 2 3" xfId="3405" xr:uid="{7FE2DB08-AA20-44C7-9ABF-A1C48EAAC720}"/>
    <cellStyle name="Normal 9 5 2 2 3 2" xfId="3406" xr:uid="{254E4392-EB31-4DDD-AD57-4B25E6CE70FD}"/>
    <cellStyle name="Normal 9 5 2 2 3 2 2" xfId="3407" xr:uid="{0C1BD9D7-EB11-45DD-AAAE-6438A22B050F}"/>
    <cellStyle name="Normal 9 5 2 2 3 2 3" xfId="3408" xr:uid="{460C8630-68AB-426D-9D9D-763D724AF965}"/>
    <cellStyle name="Normal 9 5 2 2 3 2 4" xfId="3409" xr:uid="{D555BAE4-2377-4ABA-9575-DA6DB052A73A}"/>
    <cellStyle name="Normal 9 5 2 2 3 3" xfId="3410" xr:uid="{C505AA95-563E-408B-A1CC-731CD37B53A9}"/>
    <cellStyle name="Normal 9 5 2 2 3 4" xfId="3411" xr:uid="{D68FF109-AC44-43B9-9469-DF21F3BAECA0}"/>
    <cellStyle name="Normal 9 5 2 2 3 5" xfId="3412" xr:uid="{48D2BC56-2EE9-4334-A763-D2EDC87911F4}"/>
    <cellStyle name="Normal 9 5 2 2 4" xfId="3413" xr:uid="{19746D52-1266-4886-850F-DE49B8F1E5D1}"/>
    <cellStyle name="Normal 9 5 2 2 4 2" xfId="3414" xr:uid="{8F02253D-2DA7-4DF7-AB36-0A15BE33DDCE}"/>
    <cellStyle name="Normal 9 5 2 2 4 3" xfId="3415" xr:uid="{A1462127-7D09-4D1D-AA9D-AF764FEC13B9}"/>
    <cellStyle name="Normal 9 5 2 2 4 4" xfId="3416" xr:uid="{E5FC1265-8147-4DBD-94DB-054BA3D935D8}"/>
    <cellStyle name="Normal 9 5 2 2 5" xfId="3417" xr:uid="{D1030FEA-03C9-49A7-8E62-BABCB3AB477F}"/>
    <cellStyle name="Normal 9 5 2 2 5 2" xfId="3418" xr:uid="{9EF967B1-DD50-422B-9C1C-8D416AF67331}"/>
    <cellStyle name="Normal 9 5 2 2 5 3" xfId="3419" xr:uid="{3ADD6D94-AD84-40E9-A436-ABE7AEFFDEE9}"/>
    <cellStyle name="Normal 9 5 2 2 5 4" xfId="3420" xr:uid="{EBC5E9A4-78A2-4167-A8DF-A6150A067C14}"/>
    <cellStyle name="Normal 9 5 2 2 6" xfId="3421" xr:uid="{5E5DB2A2-9827-4596-869F-B8830BBB12B8}"/>
    <cellStyle name="Normal 9 5 2 2 7" xfId="3422" xr:uid="{88D7E271-7BDB-49C9-AD74-416A73ED543D}"/>
    <cellStyle name="Normal 9 5 2 2 8" xfId="3423" xr:uid="{08E1DCC5-DF73-4598-A21C-A13B18CBF928}"/>
    <cellStyle name="Normal 9 5 2 3" xfId="3424" xr:uid="{7953C4C4-CA41-4FC6-9942-AEF24133F3E1}"/>
    <cellStyle name="Normal 9 5 2 3 2" xfId="3425" xr:uid="{EC9B5EC5-DC9F-4B76-A110-211FA8DC46AF}"/>
    <cellStyle name="Normal 9 5 2 3 2 2" xfId="3426" xr:uid="{D6D4CDB3-4F20-4D33-8415-E3B7421B5811}"/>
    <cellStyle name="Normal 9 5 2 3 2 3" xfId="3427" xr:uid="{6CAF1EA0-5483-45FF-99E2-B6981CAE9767}"/>
    <cellStyle name="Normal 9 5 2 3 2 4" xfId="3428" xr:uid="{B47E8974-458C-4AF9-84CC-34D421E180D2}"/>
    <cellStyle name="Normal 9 5 2 3 3" xfId="3429" xr:uid="{DF70A764-65AE-4A06-B0C3-C0EA68E39D1E}"/>
    <cellStyle name="Normal 9 5 2 3 3 2" xfId="3430" xr:uid="{33B9A006-230F-4430-AD81-0A1828F7FF73}"/>
    <cellStyle name="Normal 9 5 2 3 3 3" xfId="3431" xr:uid="{4C6CE248-1EA7-4D82-AF72-DBF364689ED2}"/>
    <cellStyle name="Normal 9 5 2 3 3 4" xfId="3432" xr:uid="{95A18C9F-E989-4B20-93A6-3A5BC6326BF0}"/>
    <cellStyle name="Normal 9 5 2 3 4" xfId="3433" xr:uid="{63CBE5E3-3D73-45AA-8C1D-E37B4B46874E}"/>
    <cellStyle name="Normal 9 5 2 3 5" xfId="3434" xr:uid="{50BFB28E-AADF-4B76-ABA7-97EA3ECBB478}"/>
    <cellStyle name="Normal 9 5 2 3 6" xfId="3435" xr:uid="{9AFBB40A-5FA7-4E06-8CB0-CD5FD46CC394}"/>
    <cellStyle name="Normal 9 5 2 4" xfId="3436" xr:uid="{34687A04-8F43-4DD0-93DD-B3CB6EA30D0B}"/>
    <cellStyle name="Normal 9 5 2 4 2" xfId="3437" xr:uid="{8093ECCF-5CD7-429E-ACFC-04AE9DB36176}"/>
    <cellStyle name="Normal 9 5 2 4 2 2" xfId="3438" xr:uid="{F40623F2-65D0-4D20-81C2-C6069A9D99BF}"/>
    <cellStyle name="Normal 9 5 2 4 2 3" xfId="3439" xr:uid="{99513CF1-4434-4648-9370-365F77384D49}"/>
    <cellStyle name="Normal 9 5 2 4 2 4" xfId="3440" xr:uid="{0BFD76FB-8B12-4A52-80B3-C930DD07FDA4}"/>
    <cellStyle name="Normal 9 5 2 4 3" xfId="3441" xr:uid="{558C0A5C-B690-4755-A11B-3995B5942152}"/>
    <cellStyle name="Normal 9 5 2 4 4" xfId="3442" xr:uid="{731FAB44-C035-4434-BBC2-78D19177F876}"/>
    <cellStyle name="Normal 9 5 2 4 5" xfId="3443" xr:uid="{5287E35C-CA63-49C4-85CA-9AC4CE3047F9}"/>
    <cellStyle name="Normal 9 5 2 5" xfId="3444" xr:uid="{E41A2246-1F45-4D76-B522-E10C396DE870}"/>
    <cellStyle name="Normal 9 5 2 5 2" xfId="3445" xr:uid="{9C71CA7C-6CFE-4080-AE49-38B843637FEB}"/>
    <cellStyle name="Normal 9 5 2 5 3" xfId="3446" xr:uid="{0CF0622F-4418-4EC2-ACF3-0B81D498B5AD}"/>
    <cellStyle name="Normal 9 5 2 5 4" xfId="3447" xr:uid="{A6E4643C-6A1B-4B6B-A850-222E09D6CCA6}"/>
    <cellStyle name="Normal 9 5 2 6" xfId="3448" xr:uid="{8C110C3A-907B-435A-A8AA-D24C4B1366CE}"/>
    <cellStyle name="Normal 9 5 2 6 2" xfId="3449" xr:uid="{8568CA61-10C1-4A67-BF81-74C3A75566F2}"/>
    <cellStyle name="Normal 9 5 2 6 3" xfId="3450" xr:uid="{29A4313F-8949-45E4-B984-92A0944FDCE2}"/>
    <cellStyle name="Normal 9 5 2 6 4" xfId="3451" xr:uid="{0325FD9A-847A-43EE-B727-CD6655DBABC1}"/>
    <cellStyle name="Normal 9 5 2 7" xfId="3452" xr:uid="{E9633376-09FD-480B-B8E6-E2BBB4C54C9C}"/>
    <cellStyle name="Normal 9 5 2 8" xfId="3453" xr:uid="{24667192-8A7F-4C78-B8E0-8EA511051635}"/>
    <cellStyle name="Normal 9 5 2 9" xfId="3454" xr:uid="{A3859758-B49F-42CD-A0B5-055EE9E68BF6}"/>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3" xfId="3459" xr:uid="{81EDA8D9-CE06-4943-BBD1-3133299612F3}"/>
    <cellStyle name="Normal 9 5 3 2 2 4" xfId="3460" xr:uid="{9B9702E4-91CA-4288-83C4-823B366BBDE5}"/>
    <cellStyle name="Normal 9 5 3 2 3" xfId="3461" xr:uid="{215002A9-D445-4D5A-AE79-C3D1F42472E5}"/>
    <cellStyle name="Normal 9 5 3 2 3 2" xfId="3462" xr:uid="{3B61D4E9-2E45-4B2B-8CF2-01515EE8EC5B}"/>
    <cellStyle name="Normal 9 5 3 2 3 3" xfId="3463" xr:uid="{1F61B04B-9527-40FF-BE3D-CA384975FB41}"/>
    <cellStyle name="Normal 9 5 3 2 3 4" xfId="3464" xr:uid="{8882092E-0D1E-4D0E-907F-194906559D1A}"/>
    <cellStyle name="Normal 9 5 3 2 4" xfId="3465" xr:uid="{411F4421-ABEA-461A-9058-E8CD9798B9E8}"/>
    <cellStyle name="Normal 9 5 3 2 5" xfId="3466" xr:uid="{0B02444B-F6A2-462A-9062-3C95251D624E}"/>
    <cellStyle name="Normal 9 5 3 2 6" xfId="3467" xr:uid="{65C3478D-E36D-4799-9007-A7B5C1DE94A4}"/>
    <cellStyle name="Normal 9 5 3 3" xfId="3468" xr:uid="{7CDAD7A2-A507-443F-A1F1-EB4044F35383}"/>
    <cellStyle name="Normal 9 5 3 3 2" xfId="3469" xr:uid="{A32C0E1E-F7EE-49AD-94A0-9D4EF0F1865B}"/>
    <cellStyle name="Normal 9 5 3 3 2 2" xfId="3470" xr:uid="{49BE1C5D-8D81-4888-97A5-23925FB4C1B2}"/>
    <cellStyle name="Normal 9 5 3 3 2 3" xfId="3471" xr:uid="{9DD214D2-D70D-43B5-B6D3-39A6668C3BA7}"/>
    <cellStyle name="Normal 9 5 3 3 2 4" xfId="3472" xr:uid="{4CAC0FFB-A3DC-46A0-853A-11ACB7CC7939}"/>
    <cellStyle name="Normal 9 5 3 3 3" xfId="3473" xr:uid="{E5026B54-9B89-4D83-A174-5D07F5E2155D}"/>
    <cellStyle name="Normal 9 5 3 3 4" xfId="3474" xr:uid="{E062739B-F646-405F-8385-F898B790ECB5}"/>
    <cellStyle name="Normal 9 5 3 3 5" xfId="3475" xr:uid="{F5D30213-279D-4255-A0DE-3F69F4F403A7}"/>
    <cellStyle name="Normal 9 5 3 4" xfId="3476" xr:uid="{2956DDAD-978D-48AC-8E58-46D23C8B510F}"/>
    <cellStyle name="Normal 9 5 3 4 2" xfId="3477" xr:uid="{D1FFA0D6-70DA-4217-8381-68FE55181D90}"/>
    <cellStyle name="Normal 9 5 3 4 3" xfId="3478" xr:uid="{900533C0-49E9-4916-B9A3-32FDDAE42CF6}"/>
    <cellStyle name="Normal 9 5 3 4 4" xfId="3479" xr:uid="{D7820F01-9A4B-4F9C-B399-F6C809DC336F}"/>
    <cellStyle name="Normal 9 5 3 5" xfId="3480" xr:uid="{7CB31839-CB84-4E61-8E87-49120194112E}"/>
    <cellStyle name="Normal 9 5 3 5 2" xfId="3481" xr:uid="{78CD7958-FB10-470E-9ADC-A9F616CE1DA8}"/>
    <cellStyle name="Normal 9 5 3 5 3" xfId="3482" xr:uid="{7A44180B-DC9E-4628-AA2C-D511A3E1A4DB}"/>
    <cellStyle name="Normal 9 5 3 5 4" xfId="3483" xr:uid="{C065D9EF-3BF9-4395-869B-985EBB592D22}"/>
    <cellStyle name="Normal 9 5 3 6" xfId="3484" xr:uid="{8069611D-FE07-40C2-A3F2-F7AADA426843}"/>
    <cellStyle name="Normal 9 5 3 7" xfId="3485" xr:uid="{E409B1D1-567A-4E09-ADFE-5127B91B5C13}"/>
    <cellStyle name="Normal 9 5 3 8" xfId="3486" xr:uid="{AD8E4184-C5B5-42A8-95BB-6AF790A5515D}"/>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3" xfId="3491" xr:uid="{F4965547-5CE4-4099-98C1-719E32EC737E}"/>
    <cellStyle name="Normal 9 5 4 2 2 4" xfId="3492" xr:uid="{CAFDA8F3-4445-4C8B-9D75-ED2E1F9C4D20}"/>
    <cellStyle name="Normal 9 5 4 2 3" xfId="3493" xr:uid="{ABEBAA1B-2EFC-4D53-91C2-CFB8E892C35D}"/>
    <cellStyle name="Normal 9 5 4 2 4" xfId="3494" xr:uid="{F80B5EA7-759F-4D1A-BE47-A48DFBB52A17}"/>
    <cellStyle name="Normal 9 5 4 2 5" xfId="3495" xr:uid="{8290C90D-43B6-427D-AB95-609FE562B116}"/>
    <cellStyle name="Normal 9 5 4 3" xfId="3496" xr:uid="{F50801D6-FC22-40E5-A00A-61F4FB8F1128}"/>
    <cellStyle name="Normal 9 5 4 3 2" xfId="3497" xr:uid="{39EF0002-E058-4ADE-9EE2-B1CCF3F38BC8}"/>
    <cellStyle name="Normal 9 5 4 3 3" xfId="3498" xr:uid="{34CA5CF6-F299-4624-8DA9-F03519E3BC52}"/>
    <cellStyle name="Normal 9 5 4 3 4" xfId="3499" xr:uid="{39A6F213-740F-4718-A632-93D5AE134FC9}"/>
    <cellStyle name="Normal 9 5 4 4" xfId="3500" xr:uid="{2C9BBD38-6AEB-49E7-BA39-C871B7F700AA}"/>
    <cellStyle name="Normal 9 5 4 4 2" xfId="3501" xr:uid="{681755ED-F5DC-433D-B04E-19D20F0825CC}"/>
    <cellStyle name="Normal 9 5 4 4 3" xfId="3502" xr:uid="{A023CC44-368B-47B8-88A1-E0BBB93BA094}"/>
    <cellStyle name="Normal 9 5 4 4 4" xfId="3503" xr:uid="{2498BC5C-214B-434F-BC73-5368B7617698}"/>
    <cellStyle name="Normal 9 5 4 5" xfId="3504" xr:uid="{8446262D-E7F7-4258-9D75-FCC787D28D67}"/>
    <cellStyle name="Normal 9 5 4 6" xfId="3505" xr:uid="{77E3D96C-E4D1-4F59-B251-4F8906AAB81D}"/>
    <cellStyle name="Normal 9 5 4 7" xfId="3506" xr:uid="{32671DA6-9AD3-4086-BD12-3784DE729229}"/>
    <cellStyle name="Normal 9 5 5" xfId="3507" xr:uid="{B37BD26D-E084-425F-A026-C022EABA2FB8}"/>
    <cellStyle name="Normal 9 5 5 2" xfId="3508" xr:uid="{D717E997-7328-4D36-9667-3D914EC724C7}"/>
    <cellStyle name="Normal 9 5 5 2 2" xfId="3509" xr:uid="{5E7ED701-2DB7-4916-B41F-CD0DD4636DDF}"/>
    <cellStyle name="Normal 9 5 5 2 3" xfId="3510" xr:uid="{C7D3BD57-3ACF-4D97-BA3E-A4BF37669E8D}"/>
    <cellStyle name="Normal 9 5 5 2 4" xfId="3511" xr:uid="{8DA4C761-7A49-4571-8A1D-72507E79E84E}"/>
    <cellStyle name="Normal 9 5 5 3" xfId="3512" xr:uid="{2BE788CD-4950-456F-8B23-3AA8AD516D7B}"/>
    <cellStyle name="Normal 9 5 5 3 2" xfId="3513" xr:uid="{44C72F3C-AE61-4366-B44B-8ACA85C34C2A}"/>
    <cellStyle name="Normal 9 5 5 3 3" xfId="3514" xr:uid="{0ED9306D-CB61-424E-8173-2CCDE6CAA260}"/>
    <cellStyle name="Normal 9 5 5 3 4" xfId="3515" xr:uid="{E66B88EB-697F-46E7-AF5B-304EDB839CEE}"/>
    <cellStyle name="Normal 9 5 5 4" xfId="3516" xr:uid="{E57C5B06-B711-49E3-BBE2-CD6C41D017AC}"/>
    <cellStyle name="Normal 9 5 5 5" xfId="3517" xr:uid="{20BC3070-137A-4FE4-86CB-626E81A8A232}"/>
    <cellStyle name="Normal 9 5 5 6" xfId="3518" xr:uid="{5C5464CF-3BBC-4985-967F-F6E6B54E4410}"/>
    <cellStyle name="Normal 9 5 6" xfId="3519" xr:uid="{04F9B8AC-2E1F-4835-BFE9-1D6D69FC4DF5}"/>
    <cellStyle name="Normal 9 5 6 2" xfId="3520" xr:uid="{D6539809-178F-413F-97C1-1BFE90CBC14A}"/>
    <cellStyle name="Normal 9 5 6 2 2" xfId="3521" xr:uid="{8388F37B-44E4-4C7A-AAA4-850F62234871}"/>
    <cellStyle name="Normal 9 5 6 2 3" xfId="3522" xr:uid="{006A5A07-34F7-42CB-A581-0731DEA5CD09}"/>
    <cellStyle name="Normal 9 5 6 2 4" xfId="3523" xr:uid="{9FB6EDE4-ABB1-4D30-B3C6-2868CB304DE9}"/>
    <cellStyle name="Normal 9 5 6 3" xfId="3524" xr:uid="{70D31E7D-8D35-44B6-B356-31B307F95A5E}"/>
    <cellStyle name="Normal 9 5 6 4" xfId="3525" xr:uid="{59D60B76-2E95-4932-908E-B4A988E02ED0}"/>
    <cellStyle name="Normal 9 5 6 5" xfId="3526" xr:uid="{53C37F21-B8FF-4570-A5B6-899519EC1C2C}"/>
    <cellStyle name="Normal 9 5 7" xfId="3527" xr:uid="{8A32F5F6-6741-43EE-B908-023D31B5CDEF}"/>
    <cellStyle name="Normal 9 5 7 2" xfId="3528" xr:uid="{0BFFC645-E101-4F53-AA74-A74675214F22}"/>
    <cellStyle name="Normal 9 5 7 3" xfId="3529" xr:uid="{6C2490A9-054E-46AA-BD0E-B1E151926868}"/>
    <cellStyle name="Normal 9 5 7 4" xfId="3530" xr:uid="{ED3CC8C0-21C6-4A1E-BC3F-94506ED26F43}"/>
    <cellStyle name="Normal 9 5 8" xfId="3531" xr:uid="{6C98A002-3128-4D4F-83EE-6C28969DC451}"/>
    <cellStyle name="Normal 9 5 8 2" xfId="3532" xr:uid="{DC28BC4D-8758-49D8-B680-B0944F67D6B4}"/>
    <cellStyle name="Normal 9 5 8 3" xfId="3533" xr:uid="{268D54E0-77E2-4619-B8E2-87A0033AA1BC}"/>
    <cellStyle name="Normal 9 5 8 4" xfId="3534" xr:uid="{94538C98-43EE-4226-9D9A-8F6193FFF09B}"/>
    <cellStyle name="Normal 9 5 9" xfId="3535" xr:uid="{50615741-9D37-4C1F-A470-C55E03F6F494}"/>
    <cellStyle name="Normal 9 6" xfId="3536" xr:uid="{BFF50448-C313-459F-A1AE-C47CB71FEEAF}"/>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3" xfId="3541" xr:uid="{73779289-A292-487E-B418-CBD91DC2C29B}"/>
    <cellStyle name="Normal 9 6 2 2 2 4" xfId="3542" xr:uid="{73DBD49D-6AE8-49DC-8480-11C32F4CC6D8}"/>
    <cellStyle name="Normal 9 6 2 2 3" xfId="3543" xr:uid="{7BA9F422-CD62-4268-82F0-C92AB9933DCF}"/>
    <cellStyle name="Normal 9 6 2 2 3 2" xfId="3544" xr:uid="{5377CFB1-BB37-4FE4-AB9C-531370EB18D3}"/>
    <cellStyle name="Normal 9 6 2 2 3 3" xfId="3545" xr:uid="{6DE34F42-A5F4-48D8-B3CF-462084457B73}"/>
    <cellStyle name="Normal 9 6 2 2 3 4" xfId="3546" xr:uid="{6D549EB1-AE7E-45A6-8D6A-4E41FABAA8D3}"/>
    <cellStyle name="Normal 9 6 2 2 4" xfId="3547" xr:uid="{25C44FEE-C857-454C-9628-80136D3143C4}"/>
    <cellStyle name="Normal 9 6 2 2 5" xfId="3548" xr:uid="{BB987446-C94E-4745-8998-FC992F40EDDE}"/>
    <cellStyle name="Normal 9 6 2 2 6" xfId="3549" xr:uid="{7D423F21-B260-4FB8-84D8-F006CDBDBE2B}"/>
    <cellStyle name="Normal 9 6 2 3" xfId="3550" xr:uid="{CA52F10D-CD4F-4E4C-B4D8-8875A8ED1CB0}"/>
    <cellStyle name="Normal 9 6 2 3 2" xfId="3551" xr:uid="{AB14CEC2-E6A9-4F3B-8ED0-BB7E384CFDB2}"/>
    <cellStyle name="Normal 9 6 2 3 2 2" xfId="3552" xr:uid="{0BEC0C13-390F-4A4E-99D3-26855E467D55}"/>
    <cellStyle name="Normal 9 6 2 3 2 3" xfId="3553" xr:uid="{976C345C-BF81-4A56-AF4A-BA19F53385F9}"/>
    <cellStyle name="Normal 9 6 2 3 2 4" xfId="3554" xr:uid="{DAE3C33D-9F68-41A1-9BC4-BF63BBC05322}"/>
    <cellStyle name="Normal 9 6 2 3 3" xfId="3555" xr:uid="{6569709C-1DB4-4379-B9F1-707848279119}"/>
    <cellStyle name="Normal 9 6 2 3 4" xfId="3556" xr:uid="{473A70A9-1D27-41DD-BEB5-C40510E5B886}"/>
    <cellStyle name="Normal 9 6 2 3 5" xfId="3557" xr:uid="{469C6613-360F-4DC0-926E-953A820A56D9}"/>
    <cellStyle name="Normal 9 6 2 4" xfId="3558" xr:uid="{181F9A72-7F71-4BF4-8374-2655C19FD2BE}"/>
    <cellStyle name="Normal 9 6 2 4 2" xfId="3559" xr:uid="{EDE0ADEA-01DF-4D01-8810-40EF343715F5}"/>
    <cellStyle name="Normal 9 6 2 4 3" xfId="3560" xr:uid="{7D46754F-1AC8-42A2-8351-AC704A273C3E}"/>
    <cellStyle name="Normal 9 6 2 4 4" xfId="3561" xr:uid="{BBFBAE1F-7778-4D57-8216-8BAA1EB684FC}"/>
    <cellStyle name="Normal 9 6 2 5" xfId="3562" xr:uid="{58A1AE35-8B69-4A2D-956A-33769B503AC6}"/>
    <cellStyle name="Normal 9 6 2 5 2" xfId="3563" xr:uid="{831D0774-7BEE-40E5-9751-35C17D08B1A5}"/>
    <cellStyle name="Normal 9 6 2 5 3" xfId="3564" xr:uid="{EABD4579-EDCC-49DC-ADE2-BB733F24C981}"/>
    <cellStyle name="Normal 9 6 2 5 4" xfId="3565" xr:uid="{E9050EC4-9E3F-4864-9B10-478686ED3916}"/>
    <cellStyle name="Normal 9 6 2 6" xfId="3566" xr:uid="{4B33F863-1C38-4324-AA75-D196B7579E80}"/>
    <cellStyle name="Normal 9 6 2 7" xfId="3567" xr:uid="{B14AE6E0-C2EF-4B6C-A994-A48E33E70A9A}"/>
    <cellStyle name="Normal 9 6 2 8" xfId="3568" xr:uid="{DD756611-FAB7-48F1-88C5-282241F09FE9}"/>
    <cellStyle name="Normal 9 6 3" xfId="3569" xr:uid="{840DDF70-8CBB-4DD5-9334-5E447D943C47}"/>
    <cellStyle name="Normal 9 6 3 2" xfId="3570" xr:uid="{4006056C-7A8B-48E7-9CDD-B5E951A43C19}"/>
    <cellStyle name="Normal 9 6 3 2 2" xfId="3571" xr:uid="{1CFC13BA-539C-4CCA-9C15-E996C0E2351B}"/>
    <cellStyle name="Normal 9 6 3 2 3" xfId="3572" xr:uid="{A3BFEEC4-8F30-4186-BD82-2A46424EE3FD}"/>
    <cellStyle name="Normal 9 6 3 2 4" xfId="3573" xr:uid="{8BB588AC-2F51-46D3-B387-FE3A8D84AA87}"/>
    <cellStyle name="Normal 9 6 3 3" xfId="3574" xr:uid="{6DB1D84B-B945-407A-836E-297729974FE9}"/>
    <cellStyle name="Normal 9 6 3 3 2" xfId="3575" xr:uid="{6B0D7E83-9998-4BBE-B9BE-62EC78B57D03}"/>
    <cellStyle name="Normal 9 6 3 3 3" xfId="3576" xr:uid="{B48D4A7B-667B-4F43-9694-BDA9AF1FF268}"/>
    <cellStyle name="Normal 9 6 3 3 4" xfId="3577" xr:uid="{473FF0FD-BB7F-4164-B806-DFA303720F70}"/>
    <cellStyle name="Normal 9 6 3 4" xfId="3578" xr:uid="{6FC633F9-6940-468A-81F1-10EF4C3C73D6}"/>
    <cellStyle name="Normal 9 6 3 5" xfId="3579" xr:uid="{CEFE2E24-082C-401F-8910-15BEA397F712}"/>
    <cellStyle name="Normal 9 6 3 6" xfId="3580" xr:uid="{CBF0593B-4FC3-4CEE-9D56-F5B4D4CD827A}"/>
    <cellStyle name="Normal 9 6 4" xfId="3581" xr:uid="{9BC91CC1-6C7C-4CCE-BCFA-96E84A3F8F65}"/>
    <cellStyle name="Normal 9 6 4 2" xfId="3582" xr:uid="{D81B91E3-AEEB-40D5-8520-D00279E24735}"/>
    <cellStyle name="Normal 9 6 4 2 2" xfId="3583" xr:uid="{991FBAA8-A238-45AB-9535-1E24FFA71C83}"/>
    <cellStyle name="Normal 9 6 4 2 3" xfId="3584" xr:uid="{DC61F81A-6DF7-4700-94A5-B9EB382707BC}"/>
    <cellStyle name="Normal 9 6 4 2 4" xfId="3585" xr:uid="{67AA95AB-FDFD-43D6-A665-5C710A2C2282}"/>
    <cellStyle name="Normal 9 6 4 3" xfId="3586" xr:uid="{809A3D4A-684F-44B2-A252-AAC9427708E6}"/>
    <cellStyle name="Normal 9 6 4 4" xfId="3587" xr:uid="{10B8F45D-7267-48A3-9B6F-985E233549E9}"/>
    <cellStyle name="Normal 9 6 4 5" xfId="3588" xr:uid="{94E968E2-C4B9-4661-8E26-BAC486FBD715}"/>
    <cellStyle name="Normal 9 6 5" xfId="3589" xr:uid="{D7DEA669-35E8-4386-9E39-652110E46899}"/>
    <cellStyle name="Normal 9 6 5 2" xfId="3590" xr:uid="{36EBB53C-B0AA-48BB-99D7-8DDFC815D542}"/>
    <cellStyle name="Normal 9 6 5 3" xfId="3591" xr:uid="{F07DB241-45F7-4040-A12A-34D633E5E2FB}"/>
    <cellStyle name="Normal 9 6 5 4" xfId="3592" xr:uid="{90897537-06F6-458A-A62D-EDC6187BEB9D}"/>
    <cellStyle name="Normal 9 6 6" xfId="3593" xr:uid="{E64DE26C-5E9A-47A0-BE60-B36039D521E8}"/>
    <cellStyle name="Normal 9 6 6 2" xfId="3594" xr:uid="{FAE45BA7-BEF7-4442-9F63-8C356B78A5CB}"/>
    <cellStyle name="Normal 9 6 6 3" xfId="3595" xr:uid="{67AAB308-2EB9-44EA-B33D-8F1A69C94B6F}"/>
    <cellStyle name="Normal 9 6 6 4" xfId="3596" xr:uid="{6FFD0B3E-2192-4836-B579-95842BC39CF3}"/>
    <cellStyle name="Normal 9 6 7" xfId="3597" xr:uid="{9019F92E-C065-46D0-A6FF-9D9B80A657F1}"/>
    <cellStyle name="Normal 9 6 8" xfId="3598" xr:uid="{193ABBD1-F4F9-45CF-AA0D-DBB3F8B2B385}"/>
    <cellStyle name="Normal 9 6 9" xfId="3599" xr:uid="{00B2B5A6-9F51-4D64-8277-75B17B08B9B8}"/>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3" xfId="3604" xr:uid="{2E626BC5-1911-4CBB-A85B-3BF05DED003B}"/>
    <cellStyle name="Normal 9 7 2 2 4" xfId="3605" xr:uid="{09E9B784-B6A2-4EEF-B74B-EA06208DCDD2}"/>
    <cellStyle name="Normal 9 7 2 3" xfId="3606" xr:uid="{2961A527-A5A0-4FD6-91A2-96A85005EF31}"/>
    <cellStyle name="Normal 9 7 2 3 2" xfId="3607" xr:uid="{C678F8B2-AE8A-4663-BB19-19B928427025}"/>
    <cellStyle name="Normal 9 7 2 3 3" xfId="3608" xr:uid="{1BD4EB06-3217-45DB-9510-4F91E919C856}"/>
    <cellStyle name="Normal 9 7 2 3 4" xfId="3609" xr:uid="{D25A23E5-F06B-4DB6-B767-ECEDD31CA078}"/>
    <cellStyle name="Normal 9 7 2 4" xfId="3610" xr:uid="{DC9C7B3B-D56A-4400-9BA6-0A8D4B5DAF0A}"/>
    <cellStyle name="Normal 9 7 2 5" xfId="3611" xr:uid="{74A854AA-BE3C-4C1B-9BF3-D1A85778D077}"/>
    <cellStyle name="Normal 9 7 2 6" xfId="3612" xr:uid="{3667CF48-1370-49B0-BD9F-7E88100CB84A}"/>
    <cellStyle name="Normal 9 7 3" xfId="3613" xr:uid="{902F0C4A-9E9F-4D2D-9D14-2D03D6A2186B}"/>
    <cellStyle name="Normal 9 7 3 2" xfId="3614" xr:uid="{6F3E2E1C-99D0-4063-A484-44F822B6192D}"/>
    <cellStyle name="Normal 9 7 3 2 2" xfId="3615" xr:uid="{DAEF4168-717F-49C5-B6CE-A53429758576}"/>
    <cellStyle name="Normal 9 7 3 2 3" xfId="3616" xr:uid="{07D563BF-E801-40FD-BCB1-8E3E3262EB12}"/>
    <cellStyle name="Normal 9 7 3 2 4" xfId="3617" xr:uid="{06CEE252-CBBE-4CD0-B330-2852D613814B}"/>
    <cellStyle name="Normal 9 7 3 3" xfId="3618" xr:uid="{DA496EC0-5ADD-4BE0-8356-91A5D643329E}"/>
    <cellStyle name="Normal 9 7 3 4" xfId="3619" xr:uid="{594CA94A-87A5-477C-91B4-BBA60C6CE123}"/>
    <cellStyle name="Normal 9 7 3 5" xfId="3620" xr:uid="{C427076E-FB01-4841-9F79-6F2E93744E88}"/>
    <cellStyle name="Normal 9 7 4" xfId="3621" xr:uid="{6C9E7BAF-4D63-4E99-9949-9CEC7B4D8A4B}"/>
    <cellStyle name="Normal 9 7 4 2" xfId="3622" xr:uid="{7DD27DF7-9311-4DC5-8455-F4C930942613}"/>
    <cellStyle name="Normal 9 7 4 3" xfId="3623" xr:uid="{B1CD8D0A-5EF7-4EC4-BE0B-DAC542A55B63}"/>
    <cellStyle name="Normal 9 7 4 4" xfId="3624" xr:uid="{0E6BF897-F229-445E-BE94-B9A3678ECC6D}"/>
    <cellStyle name="Normal 9 7 5" xfId="3625" xr:uid="{5BFF3073-2034-4E17-B505-FB1B98FEC907}"/>
    <cellStyle name="Normal 9 7 5 2" xfId="3626" xr:uid="{8BBDB8FF-BF98-44D1-9134-F685BB7E95F9}"/>
    <cellStyle name="Normal 9 7 5 3" xfId="3627" xr:uid="{32A4342F-C2A6-41F5-9DAE-027E60F571BE}"/>
    <cellStyle name="Normal 9 7 5 4" xfId="3628" xr:uid="{6003E606-2178-4B8D-A56E-9468325110C8}"/>
    <cellStyle name="Normal 9 7 6" xfId="3629" xr:uid="{7A13BAFB-B33D-4667-BB7B-C7427265176B}"/>
    <cellStyle name="Normal 9 7 7" xfId="3630" xr:uid="{857833F3-4206-4BF2-9D86-9D386834CCA9}"/>
    <cellStyle name="Normal 9 7 8" xfId="3631" xr:uid="{9A139019-200B-440C-9D85-1AB73A6A4C56}"/>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3" xfId="3636" xr:uid="{6E272C3E-45E8-47C3-BCC0-AD2244A388E1}"/>
    <cellStyle name="Normal 9 8 2 2 4" xfId="3637" xr:uid="{B7A78CC0-CA37-45B4-8144-865D08256F04}"/>
    <cellStyle name="Normal 9 8 2 3" xfId="3638" xr:uid="{9E900116-C839-4B36-A322-5A7509900B5B}"/>
    <cellStyle name="Normal 9 8 2 4" xfId="3639" xr:uid="{5D88517C-88EB-4F3C-A06A-0E1703FA1B1D}"/>
    <cellStyle name="Normal 9 8 2 5" xfId="3640" xr:uid="{05896BB6-F57E-4BB4-8743-2CC4BBCB32F6}"/>
    <cellStyle name="Normal 9 8 3" xfId="3641" xr:uid="{4649D1C1-078F-4EF0-9BFE-6F402EF00446}"/>
    <cellStyle name="Normal 9 8 3 2" xfId="3642" xr:uid="{B7AB93C7-A568-4481-BF6B-21860DBE6121}"/>
    <cellStyle name="Normal 9 8 3 3" xfId="3643" xr:uid="{21304D52-FDBA-4FB2-86CB-5694683F5861}"/>
    <cellStyle name="Normal 9 8 3 4" xfId="3644" xr:uid="{CD15FEAC-5CA3-4DD2-BC2E-E23BAB659DD4}"/>
    <cellStyle name="Normal 9 8 4" xfId="3645" xr:uid="{3F650EE3-B876-4D70-92E8-CB73D1CF7880}"/>
    <cellStyle name="Normal 9 8 4 2" xfId="3646" xr:uid="{68B66646-06E1-43D4-8153-99BC8B0FA796}"/>
    <cellStyle name="Normal 9 8 4 3" xfId="3647" xr:uid="{641C0901-22F5-473D-ABA3-BD85B4BCD562}"/>
    <cellStyle name="Normal 9 8 4 4" xfId="3648" xr:uid="{6802E739-3394-4E66-A9F2-00C11CC3469B}"/>
    <cellStyle name="Normal 9 8 5" xfId="3649" xr:uid="{3C041058-318B-41A5-ADBB-64D04DE98204}"/>
    <cellStyle name="Normal 9 8 6" xfId="3650" xr:uid="{3C1DC8F7-43B5-4D9B-9135-4F5AF94799F7}"/>
    <cellStyle name="Normal 9 8 7" xfId="3651" xr:uid="{1CC99482-1D33-4992-AD22-6BDA4BC0AB3E}"/>
    <cellStyle name="Normal 9 9" xfId="3652" xr:uid="{B980E38C-6D49-4500-9879-E43EBAAFA88A}"/>
    <cellStyle name="Normal 9 9 2" xfId="3653" xr:uid="{72CB6A74-C767-4C66-B8D3-955E6E68342F}"/>
    <cellStyle name="Normal 9 9 2 2" xfId="3654" xr:uid="{7E2DB5D4-3B15-420C-91DA-63D51DB0C023}"/>
    <cellStyle name="Normal 9 9 2 3" xfId="3655" xr:uid="{62CBCAAE-7869-4256-80FB-05F1A173D00B}"/>
    <cellStyle name="Normal 9 9 2 4" xfId="3656" xr:uid="{66BC08DA-6A39-47E5-A59E-0956FD36FF0D}"/>
    <cellStyle name="Normal 9 9 3" xfId="3657" xr:uid="{DBF7B777-3095-48FD-825C-02FC4A36C6D7}"/>
    <cellStyle name="Normal 9 9 3 2" xfId="3658" xr:uid="{82F64612-5806-4225-9C43-0EB75720D7EE}"/>
    <cellStyle name="Normal 9 9 3 3" xfId="3659" xr:uid="{10D810C2-F585-4B39-84DC-0F01552EC093}"/>
    <cellStyle name="Normal 9 9 3 4" xfId="3660" xr:uid="{A5385F0A-72D7-4655-B04D-B81B1552A410}"/>
    <cellStyle name="Normal 9 9 4" xfId="3661" xr:uid="{99D6C685-704D-47F2-9F39-005F0D0475EA}"/>
    <cellStyle name="Normal 9 9 5" xfId="3662" xr:uid="{7C324A39-4404-45C2-843C-B46208813AB4}"/>
    <cellStyle name="Normal 9 9 6" xfId="3663" xr:uid="{B741073B-D48B-446D-BDDB-AF93464E6262}"/>
    <cellStyle name="Percent 2" xfId="79" xr:uid="{750081A1-93E2-4099-B6D5-52DA3EB8C718}"/>
    <cellStyle name="Гиперссылка 2" xfId="4" xr:uid="{49BAA0F8-B3D3-41B5-87DD-435502328B29}"/>
    <cellStyle name="Обычный 2" xfId="1" xr:uid="{A3CD5D5E-4502-4158-8112-08CDD679ACF5}"/>
    <cellStyle name="Обычный 2 2" xfId="5" xr:uid="{D19F253E-EE9B-4476-9D91-2EE3A6D7A3DC}"/>
    <cellStyle name="Обычный 2 2 2" xfId="4408" xr:uid="{C926CF42-5C63-4B47-B9B2-AEB1D36769CC}"/>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NEWSERVER3\Dropbox\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cell r="B4695">
            <v>33.659999999999997</v>
          </cell>
          <cell r="C4695">
            <v>36.35</v>
          </cell>
          <cell r="D4695">
            <v>43.37</v>
          </cell>
          <cell r="E4695">
            <v>21.74</v>
          </cell>
          <cell r="F4695">
            <v>24</v>
          </cell>
          <cell r="G4695">
            <v>19.850000000000001</v>
          </cell>
          <cell r="H4695">
            <v>3.14</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5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93"/>
      <c r="B2" s="131" t="s">
        <v>6</v>
      </c>
      <c r="C2" s="125"/>
      <c r="D2" s="125"/>
      <c r="E2" s="125"/>
      <c r="F2" s="125"/>
      <c r="G2" s="125"/>
      <c r="H2" s="125"/>
      <c r="I2" s="125"/>
      <c r="J2" s="125"/>
      <c r="K2" s="132" t="s">
        <v>12</v>
      </c>
      <c r="L2" s="94"/>
    </row>
    <row r="3" spans="1:12" ht="12.75" customHeight="1">
      <c r="A3" s="93"/>
      <c r="B3" s="126" t="s">
        <v>7</v>
      </c>
      <c r="C3" s="125"/>
      <c r="D3" s="125"/>
      <c r="E3" s="125"/>
      <c r="F3" s="125"/>
      <c r="G3" s="125"/>
      <c r="H3" s="125"/>
      <c r="I3" s="125"/>
      <c r="J3" s="125"/>
      <c r="K3" s="125"/>
      <c r="L3" s="94"/>
    </row>
    <row r="4" spans="1:12" ht="12.75" customHeight="1">
      <c r="A4" s="93"/>
      <c r="B4" s="126" t="s">
        <v>8</v>
      </c>
      <c r="C4" s="125"/>
      <c r="D4" s="125"/>
      <c r="E4" s="125"/>
      <c r="F4" s="125"/>
      <c r="G4" s="125"/>
      <c r="H4" s="125"/>
      <c r="I4" s="125"/>
      <c r="J4" s="125"/>
      <c r="K4" s="125"/>
      <c r="L4" s="94"/>
    </row>
    <row r="5" spans="1:12" ht="12.75" customHeight="1">
      <c r="A5" s="93"/>
      <c r="B5" s="126" t="s">
        <v>9</v>
      </c>
      <c r="C5" s="125"/>
      <c r="D5" s="125"/>
      <c r="E5" s="125"/>
      <c r="F5" s="125"/>
      <c r="G5" s="125"/>
      <c r="H5" s="125"/>
      <c r="I5" s="125"/>
      <c r="J5" s="125"/>
      <c r="K5" s="85" t="s">
        <v>56</v>
      </c>
      <c r="L5" s="94"/>
    </row>
    <row r="6" spans="1:12" ht="12.75" customHeight="1">
      <c r="A6" s="93"/>
      <c r="B6" s="126" t="s">
        <v>10</v>
      </c>
      <c r="C6" s="125"/>
      <c r="D6" s="125"/>
      <c r="E6" s="125"/>
      <c r="F6" s="125"/>
      <c r="G6" s="125"/>
      <c r="H6" s="125"/>
      <c r="I6" s="125"/>
      <c r="J6" s="125"/>
      <c r="K6" s="174" t="s">
        <v>143</v>
      </c>
      <c r="L6" s="94"/>
    </row>
    <row r="7" spans="1:12">
      <c r="A7" s="93"/>
      <c r="B7" s="126" t="s">
        <v>11</v>
      </c>
      <c r="C7" s="125"/>
      <c r="D7" s="125"/>
      <c r="E7" s="125"/>
      <c r="F7" s="125"/>
      <c r="G7" s="125"/>
      <c r="H7" s="125"/>
      <c r="I7" s="125"/>
      <c r="J7" s="125"/>
      <c r="K7" s="175"/>
      <c r="L7" s="94"/>
    </row>
    <row r="8" spans="1:12">
      <c r="A8" s="93"/>
      <c r="B8" s="125"/>
      <c r="C8" s="125"/>
      <c r="D8" s="125"/>
      <c r="E8" s="125"/>
      <c r="F8" s="125"/>
      <c r="G8" s="125"/>
      <c r="H8" s="125"/>
      <c r="I8" s="125"/>
      <c r="J8" s="125"/>
      <c r="K8" s="125"/>
      <c r="L8" s="94"/>
    </row>
    <row r="9" spans="1:12">
      <c r="A9" s="93"/>
      <c r="B9" s="87" t="s">
        <v>0</v>
      </c>
      <c r="C9" s="88"/>
      <c r="D9" s="88"/>
      <c r="E9" s="89"/>
      <c r="F9" s="88"/>
      <c r="G9" s="89"/>
      <c r="H9" s="84"/>
      <c r="I9" s="85" t="s">
        <v>2</v>
      </c>
      <c r="J9" s="125"/>
      <c r="K9" s="85" t="s">
        <v>70</v>
      </c>
      <c r="L9" s="94"/>
    </row>
    <row r="10" spans="1:12" ht="15" customHeight="1">
      <c r="A10" s="93"/>
      <c r="B10" s="93" t="s">
        <v>85</v>
      </c>
      <c r="C10" s="125"/>
      <c r="D10" s="125"/>
      <c r="E10" s="94"/>
      <c r="F10" s="125"/>
      <c r="G10" s="94"/>
      <c r="H10" s="95"/>
      <c r="I10" s="95" t="s">
        <v>85</v>
      </c>
      <c r="J10" s="125"/>
      <c r="K10" s="171">
        <v>45588</v>
      </c>
      <c r="L10" s="94"/>
    </row>
    <row r="11" spans="1:12">
      <c r="A11" s="93"/>
      <c r="B11" s="93" t="s">
        <v>86</v>
      </c>
      <c r="C11" s="125"/>
      <c r="D11" s="125"/>
      <c r="E11" s="94"/>
      <c r="F11" s="125"/>
      <c r="G11" s="94"/>
      <c r="H11" s="95"/>
      <c r="I11" s="95" t="s">
        <v>86</v>
      </c>
      <c r="J11" s="125"/>
      <c r="K11" s="172"/>
      <c r="L11" s="94"/>
    </row>
    <row r="12" spans="1:12">
      <c r="A12" s="93"/>
      <c r="B12" s="93" t="s">
        <v>145</v>
      </c>
      <c r="C12" s="125"/>
      <c r="D12" s="125"/>
      <c r="E12" s="94"/>
      <c r="F12" s="125"/>
      <c r="G12" s="94"/>
      <c r="H12" s="95"/>
      <c r="I12" s="95" t="s">
        <v>145</v>
      </c>
      <c r="J12" s="125"/>
      <c r="K12" s="125"/>
      <c r="L12" s="94"/>
    </row>
    <row r="13" spans="1:12">
      <c r="A13" s="93"/>
      <c r="B13" s="93" t="s">
        <v>144</v>
      </c>
      <c r="C13" s="125"/>
      <c r="D13" s="125"/>
      <c r="E13" s="94"/>
      <c r="F13" s="125"/>
      <c r="G13" s="94"/>
      <c r="H13" s="95"/>
      <c r="I13" s="95" t="s">
        <v>144</v>
      </c>
      <c r="J13" s="125"/>
      <c r="K13" s="85" t="s">
        <v>3</v>
      </c>
      <c r="L13" s="94"/>
    </row>
    <row r="14" spans="1:12" ht="15" customHeight="1">
      <c r="A14" s="93"/>
      <c r="B14" s="93" t="s">
        <v>89</v>
      </c>
      <c r="C14" s="125"/>
      <c r="D14" s="125"/>
      <c r="E14" s="94"/>
      <c r="F14" s="125"/>
      <c r="G14" s="94"/>
      <c r="H14" s="95"/>
      <c r="I14" s="95" t="s">
        <v>89</v>
      </c>
      <c r="J14" s="125"/>
      <c r="K14" s="171">
        <v>45588</v>
      </c>
      <c r="L14" s="94"/>
    </row>
    <row r="15" spans="1:12" ht="15" customHeight="1">
      <c r="A15" s="93"/>
      <c r="B15" s="6" t="s">
        <v>1</v>
      </c>
      <c r="C15" s="7"/>
      <c r="D15" s="7"/>
      <c r="E15" s="8"/>
      <c r="F15" s="7"/>
      <c r="G15" s="8"/>
      <c r="H15" s="95"/>
      <c r="I15" s="9" t="s">
        <v>1</v>
      </c>
      <c r="J15" s="125"/>
      <c r="K15" s="173"/>
      <c r="L15" s="94"/>
    </row>
    <row r="16" spans="1:12" ht="15" customHeight="1">
      <c r="A16" s="93"/>
      <c r="B16" s="125"/>
      <c r="C16" s="125"/>
      <c r="D16" s="125"/>
      <c r="E16" s="125"/>
      <c r="F16" s="125"/>
      <c r="G16" s="125"/>
      <c r="H16" s="125"/>
      <c r="I16" s="125"/>
      <c r="J16" s="128" t="s">
        <v>71</v>
      </c>
      <c r="K16" s="134">
        <v>44647</v>
      </c>
      <c r="L16" s="94"/>
    </row>
    <row r="17" spans="1:13">
      <c r="A17" s="93"/>
      <c r="B17" s="125" t="s">
        <v>90</v>
      </c>
      <c r="C17" s="125"/>
      <c r="D17" s="125"/>
      <c r="E17" s="125"/>
      <c r="F17" s="125"/>
      <c r="G17" s="125"/>
      <c r="H17" s="125"/>
      <c r="I17" s="125"/>
      <c r="J17" s="128" t="s">
        <v>14</v>
      </c>
      <c r="K17" s="134" t="s">
        <v>78</v>
      </c>
      <c r="L17" s="94"/>
    </row>
    <row r="18" spans="1:13" ht="18">
      <c r="A18" s="93"/>
      <c r="B18" s="125" t="s">
        <v>91</v>
      </c>
      <c r="C18" s="125"/>
      <c r="D18" s="125"/>
      <c r="E18" s="125"/>
      <c r="F18" s="125"/>
      <c r="G18" s="125"/>
      <c r="H18" s="125"/>
      <c r="I18" s="125"/>
      <c r="J18" s="127" t="s">
        <v>64</v>
      </c>
      <c r="K18" s="90" t="s">
        <v>30</v>
      </c>
      <c r="L18" s="94"/>
    </row>
    <row r="19" spans="1:13">
      <c r="A19" s="93"/>
      <c r="B19" s="125"/>
      <c r="C19" s="125"/>
      <c r="D19" s="125"/>
      <c r="E19" s="125"/>
      <c r="F19" s="125"/>
      <c r="G19" s="125"/>
      <c r="H19" s="125"/>
      <c r="I19" s="125"/>
      <c r="J19" s="125"/>
      <c r="K19" s="125"/>
      <c r="L19" s="94"/>
    </row>
    <row r="20" spans="1:13">
      <c r="A20" s="93"/>
      <c r="B20" s="86" t="s">
        <v>57</v>
      </c>
      <c r="C20" s="86" t="s">
        <v>58</v>
      </c>
      <c r="D20" s="96" t="s">
        <v>69</v>
      </c>
      <c r="E20" s="96" t="s">
        <v>73</v>
      </c>
      <c r="F20" s="96" t="s">
        <v>59</v>
      </c>
      <c r="G20" s="176" t="s">
        <v>60</v>
      </c>
      <c r="H20" s="177"/>
      <c r="I20" s="86" t="s">
        <v>40</v>
      </c>
      <c r="J20" s="121" t="s">
        <v>61</v>
      </c>
      <c r="K20" s="86" t="s">
        <v>4</v>
      </c>
      <c r="L20" s="94"/>
      <c r="M20" s="148"/>
    </row>
    <row r="21" spans="1:13">
      <c r="A21" s="93"/>
      <c r="B21" s="98"/>
      <c r="C21" s="98"/>
      <c r="D21" s="99"/>
      <c r="E21" s="99"/>
      <c r="F21" s="99"/>
      <c r="G21" s="178"/>
      <c r="H21" s="179"/>
      <c r="I21" s="98" t="s">
        <v>13</v>
      </c>
      <c r="J21" s="122"/>
      <c r="K21" s="98"/>
      <c r="L21" s="94"/>
    </row>
    <row r="22" spans="1:13" ht="36">
      <c r="A22" s="93"/>
      <c r="B22" s="153">
        <v>10</v>
      </c>
      <c r="C22" s="154" t="s">
        <v>92</v>
      </c>
      <c r="D22" s="155" t="s">
        <v>135</v>
      </c>
      <c r="E22" s="156" t="s">
        <v>93</v>
      </c>
      <c r="F22" s="155" t="s">
        <v>152</v>
      </c>
      <c r="G22" s="163" t="s">
        <v>95</v>
      </c>
      <c r="H22" s="164"/>
      <c r="I22" s="157" t="s">
        <v>96</v>
      </c>
      <c r="J22" s="158">
        <v>3.2</v>
      </c>
      <c r="K22" s="159">
        <f t="shared" ref="K22:K42" si="0">J22*B22</f>
        <v>32</v>
      </c>
      <c r="L22" s="97"/>
    </row>
    <row r="23" spans="1:13" ht="36">
      <c r="A23" s="93"/>
      <c r="B23" s="153">
        <v>10</v>
      </c>
      <c r="C23" s="154" t="s">
        <v>92</v>
      </c>
      <c r="D23" s="155" t="s">
        <v>135</v>
      </c>
      <c r="E23" s="156" t="s">
        <v>97</v>
      </c>
      <c r="F23" s="155" t="s">
        <v>153</v>
      </c>
      <c r="G23" s="163" t="s">
        <v>95</v>
      </c>
      <c r="H23" s="164"/>
      <c r="I23" s="157" t="s">
        <v>96</v>
      </c>
      <c r="J23" s="158">
        <v>3.2</v>
      </c>
      <c r="K23" s="159">
        <f t="shared" si="0"/>
        <v>32</v>
      </c>
      <c r="L23" s="97"/>
    </row>
    <row r="24" spans="1:13" ht="36">
      <c r="A24" s="93"/>
      <c r="B24" s="153">
        <v>10</v>
      </c>
      <c r="C24" s="154" t="s">
        <v>92</v>
      </c>
      <c r="D24" s="155" t="s">
        <v>136</v>
      </c>
      <c r="E24" s="156" t="s">
        <v>99</v>
      </c>
      <c r="F24" s="155" t="s">
        <v>154</v>
      </c>
      <c r="G24" s="163" t="s">
        <v>95</v>
      </c>
      <c r="H24" s="164"/>
      <c r="I24" s="157" t="s">
        <v>96</v>
      </c>
      <c r="J24" s="158">
        <v>3.2</v>
      </c>
      <c r="K24" s="159">
        <f t="shared" si="0"/>
        <v>32</v>
      </c>
      <c r="L24" s="97"/>
    </row>
    <row r="25" spans="1:13" ht="36">
      <c r="A25" s="93"/>
      <c r="B25" s="153">
        <v>10</v>
      </c>
      <c r="C25" s="154" t="s">
        <v>92</v>
      </c>
      <c r="D25" s="155" t="s">
        <v>137</v>
      </c>
      <c r="E25" s="156" t="s">
        <v>101</v>
      </c>
      <c r="F25" s="155" t="s">
        <v>155</v>
      </c>
      <c r="G25" s="163" t="s">
        <v>102</v>
      </c>
      <c r="H25" s="164"/>
      <c r="I25" s="157" t="s">
        <v>96</v>
      </c>
      <c r="J25" s="158">
        <v>3.65</v>
      </c>
      <c r="K25" s="159">
        <f t="shared" si="0"/>
        <v>36.5</v>
      </c>
      <c r="L25" s="97"/>
    </row>
    <row r="26" spans="1:13" ht="36">
      <c r="A26" s="93"/>
      <c r="B26" s="153">
        <v>10</v>
      </c>
      <c r="C26" s="154" t="s">
        <v>92</v>
      </c>
      <c r="D26" s="155" t="s">
        <v>136</v>
      </c>
      <c r="E26" s="156" t="s">
        <v>103</v>
      </c>
      <c r="F26" s="155" t="s">
        <v>156</v>
      </c>
      <c r="G26" s="163" t="s">
        <v>95</v>
      </c>
      <c r="H26" s="164"/>
      <c r="I26" s="157" t="s">
        <v>96</v>
      </c>
      <c r="J26" s="158">
        <v>3.2</v>
      </c>
      <c r="K26" s="159">
        <f t="shared" si="0"/>
        <v>32</v>
      </c>
      <c r="L26" s="97"/>
    </row>
    <row r="27" spans="1:13" ht="36">
      <c r="A27" s="93"/>
      <c r="B27" s="153">
        <v>10</v>
      </c>
      <c r="C27" s="154" t="s">
        <v>92</v>
      </c>
      <c r="D27" s="155" t="s">
        <v>137</v>
      </c>
      <c r="E27" s="156" t="s">
        <v>105</v>
      </c>
      <c r="F27" s="155" t="s">
        <v>156</v>
      </c>
      <c r="G27" s="163" t="s">
        <v>102</v>
      </c>
      <c r="H27" s="164"/>
      <c r="I27" s="157" t="s">
        <v>96</v>
      </c>
      <c r="J27" s="158">
        <v>3.65</v>
      </c>
      <c r="K27" s="159">
        <f t="shared" si="0"/>
        <v>36.5</v>
      </c>
      <c r="L27" s="97"/>
    </row>
    <row r="28" spans="1:13" ht="36">
      <c r="A28" s="93"/>
      <c r="B28" s="153">
        <v>10</v>
      </c>
      <c r="C28" s="154" t="s">
        <v>92</v>
      </c>
      <c r="D28" s="155" t="s">
        <v>137</v>
      </c>
      <c r="E28" s="156" t="s">
        <v>106</v>
      </c>
      <c r="F28" s="155" t="s">
        <v>158</v>
      </c>
      <c r="G28" s="163" t="s">
        <v>102</v>
      </c>
      <c r="H28" s="164"/>
      <c r="I28" s="157" t="s">
        <v>96</v>
      </c>
      <c r="J28" s="158">
        <v>3.65</v>
      </c>
      <c r="K28" s="159">
        <f t="shared" si="0"/>
        <v>36.5</v>
      </c>
      <c r="L28" s="97"/>
    </row>
    <row r="29" spans="1:13" ht="36">
      <c r="A29" s="93"/>
      <c r="B29" s="153">
        <v>10</v>
      </c>
      <c r="C29" s="154" t="s">
        <v>108</v>
      </c>
      <c r="D29" s="155" t="s">
        <v>138</v>
      </c>
      <c r="E29" s="156" t="s">
        <v>109</v>
      </c>
      <c r="F29" s="155" t="s">
        <v>154</v>
      </c>
      <c r="G29" s="163" t="s">
        <v>95</v>
      </c>
      <c r="H29" s="164"/>
      <c r="I29" s="157" t="s">
        <v>110</v>
      </c>
      <c r="J29" s="158">
        <v>2.4900000000000002</v>
      </c>
      <c r="K29" s="159">
        <f t="shared" si="0"/>
        <v>24.900000000000002</v>
      </c>
      <c r="L29" s="97"/>
    </row>
    <row r="30" spans="1:13" ht="36">
      <c r="A30" s="93"/>
      <c r="B30" s="153">
        <v>10</v>
      </c>
      <c r="C30" s="154" t="s">
        <v>108</v>
      </c>
      <c r="D30" s="155" t="s">
        <v>139</v>
      </c>
      <c r="E30" s="156" t="s">
        <v>111</v>
      </c>
      <c r="F30" s="155" t="s">
        <v>154</v>
      </c>
      <c r="G30" s="163" t="s">
        <v>102</v>
      </c>
      <c r="H30" s="164"/>
      <c r="I30" s="157" t="s">
        <v>110</v>
      </c>
      <c r="J30" s="158">
        <v>2.94</v>
      </c>
      <c r="K30" s="159">
        <f t="shared" si="0"/>
        <v>29.4</v>
      </c>
      <c r="L30" s="97"/>
    </row>
    <row r="31" spans="1:13" ht="36">
      <c r="A31" s="93"/>
      <c r="B31" s="153">
        <v>10</v>
      </c>
      <c r="C31" s="154" t="s">
        <v>108</v>
      </c>
      <c r="D31" s="155" t="s">
        <v>138</v>
      </c>
      <c r="E31" s="156" t="s">
        <v>112</v>
      </c>
      <c r="F31" s="155" t="s">
        <v>156</v>
      </c>
      <c r="G31" s="163" t="s">
        <v>95</v>
      </c>
      <c r="H31" s="164"/>
      <c r="I31" s="157" t="s">
        <v>110</v>
      </c>
      <c r="J31" s="158">
        <v>2.4900000000000002</v>
      </c>
      <c r="K31" s="159">
        <f t="shared" si="0"/>
        <v>24.900000000000002</v>
      </c>
      <c r="L31" s="97"/>
    </row>
    <row r="32" spans="1:13" ht="36">
      <c r="A32" s="93"/>
      <c r="B32" s="153">
        <v>10</v>
      </c>
      <c r="C32" s="154" t="s">
        <v>108</v>
      </c>
      <c r="D32" s="155" t="s">
        <v>139</v>
      </c>
      <c r="E32" s="156" t="s">
        <v>113</v>
      </c>
      <c r="F32" s="155" t="s">
        <v>156</v>
      </c>
      <c r="G32" s="163" t="s">
        <v>102</v>
      </c>
      <c r="H32" s="164"/>
      <c r="I32" s="157" t="s">
        <v>110</v>
      </c>
      <c r="J32" s="158">
        <v>2.94</v>
      </c>
      <c r="K32" s="159">
        <f t="shared" si="0"/>
        <v>29.4</v>
      </c>
      <c r="L32" s="97"/>
    </row>
    <row r="33" spans="1:12" ht="36">
      <c r="A33" s="93"/>
      <c r="B33" s="153">
        <v>5</v>
      </c>
      <c r="C33" s="154" t="s">
        <v>108</v>
      </c>
      <c r="D33" s="155" t="s">
        <v>138</v>
      </c>
      <c r="E33" s="156" t="s">
        <v>114</v>
      </c>
      <c r="F33" s="155" t="s">
        <v>158</v>
      </c>
      <c r="G33" s="163" t="s">
        <v>95</v>
      </c>
      <c r="H33" s="164"/>
      <c r="I33" s="157" t="s">
        <v>110</v>
      </c>
      <c r="J33" s="158">
        <v>2.4900000000000002</v>
      </c>
      <c r="K33" s="159">
        <f t="shared" si="0"/>
        <v>12.450000000000001</v>
      </c>
      <c r="L33" s="97"/>
    </row>
    <row r="34" spans="1:12" ht="36">
      <c r="A34" s="93"/>
      <c r="B34" s="153">
        <v>5</v>
      </c>
      <c r="C34" s="154" t="s">
        <v>115</v>
      </c>
      <c r="D34" s="155" t="s">
        <v>140</v>
      </c>
      <c r="E34" s="156" t="s">
        <v>116</v>
      </c>
      <c r="F34" s="155" t="s">
        <v>159</v>
      </c>
      <c r="G34" s="163" t="s">
        <v>94</v>
      </c>
      <c r="H34" s="164"/>
      <c r="I34" s="157" t="s">
        <v>117</v>
      </c>
      <c r="J34" s="158">
        <v>2.4900000000000002</v>
      </c>
      <c r="K34" s="159">
        <f t="shared" si="0"/>
        <v>12.450000000000001</v>
      </c>
      <c r="L34" s="97"/>
    </row>
    <row r="35" spans="1:12" ht="36">
      <c r="A35" s="93"/>
      <c r="B35" s="153">
        <v>10</v>
      </c>
      <c r="C35" s="154" t="s">
        <v>115</v>
      </c>
      <c r="D35" s="155" t="s">
        <v>140</v>
      </c>
      <c r="E35" s="156" t="s">
        <v>118</v>
      </c>
      <c r="F35" s="155" t="s">
        <v>159</v>
      </c>
      <c r="G35" s="163" t="s">
        <v>98</v>
      </c>
      <c r="H35" s="164"/>
      <c r="I35" s="157" t="s">
        <v>117</v>
      </c>
      <c r="J35" s="158">
        <v>2.4900000000000002</v>
      </c>
      <c r="K35" s="159">
        <f t="shared" si="0"/>
        <v>24.900000000000002</v>
      </c>
      <c r="L35" s="97"/>
    </row>
    <row r="36" spans="1:12" ht="36">
      <c r="A36" s="93"/>
      <c r="B36" s="153">
        <v>5</v>
      </c>
      <c r="C36" s="154" t="s">
        <v>115</v>
      </c>
      <c r="D36" s="155" t="s">
        <v>141</v>
      </c>
      <c r="E36" s="156" t="s">
        <v>119</v>
      </c>
      <c r="F36" s="155" t="s">
        <v>159</v>
      </c>
      <c r="G36" s="163" t="s">
        <v>100</v>
      </c>
      <c r="H36" s="164"/>
      <c r="I36" s="157" t="s">
        <v>117</v>
      </c>
      <c r="J36" s="158">
        <v>2.4900000000000002</v>
      </c>
      <c r="K36" s="159">
        <f t="shared" si="0"/>
        <v>12.450000000000001</v>
      </c>
      <c r="L36" s="97"/>
    </row>
    <row r="37" spans="1:12" ht="36">
      <c r="A37" s="93"/>
      <c r="B37" s="153">
        <v>10</v>
      </c>
      <c r="C37" s="154" t="s">
        <v>115</v>
      </c>
      <c r="D37" s="155" t="s">
        <v>141</v>
      </c>
      <c r="E37" s="156" t="s">
        <v>120</v>
      </c>
      <c r="F37" s="155" t="s">
        <v>159</v>
      </c>
      <c r="G37" s="163" t="s">
        <v>104</v>
      </c>
      <c r="H37" s="164"/>
      <c r="I37" s="157" t="s">
        <v>117</v>
      </c>
      <c r="J37" s="158">
        <v>2.4900000000000002</v>
      </c>
      <c r="K37" s="159">
        <f t="shared" si="0"/>
        <v>24.900000000000002</v>
      </c>
      <c r="L37" s="97"/>
    </row>
    <row r="38" spans="1:12">
      <c r="A38" s="93"/>
      <c r="B38" s="153">
        <v>10</v>
      </c>
      <c r="C38" s="154" t="s">
        <v>121</v>
      </c>
      <c r="D38" s="155" t="s">
        <v>121</v>
      </c>
      <c r="E38" s="156" t="s">
        <v>122</v>
      </c>
      <c r="F38" s="155" t="s">
        <v>83</v>
      </c>
      <c r="G38" s="165" t="s">
        <v>157</v>
      </c>
      <c r="H38" s="166"/>
      <c r="I38" s="157" t="s">
        <v>123</v>
      </c>
      <c r="J38" s="158">
        <v>2.39</v>
      </c>
      <c r="K38" s="159">
        <f t="shared" si="0"/>
        <v>23.900000000000002</v>
      </c>
      <c r="L38" s="97"/>
    </row>
    <row r="39" spans="1:12" ht="36">
      <c r="A39" s="93"/>
      <c r="B39" s="153">
        <v>10</v>
      </c>
      <c r="C39" s="154" t="s">
        <v>124</v>
      </c>
      <c r="D39" s="155" t="s">
        <v>142</v>
      </c>
      <c r="E39" s="156" t="s">
        <v>125</v>
      </c>
      <c r="F39" s="155" t="s">
        <v>126</v>
      </c>
      <c r="G39" s="163" t="s">
        <v>160</v>
      </c>
      <c r="H39" s="164"/>
      <c r="I39" s="157" t="s">
        <v>127</v>
      </c>
      <c r="J39" s="158">
        <v>2.99</v>
      </c>
      <c r="K39" s="159">
        <f t="shared" si="0"/>
        <v>29.900000000000002</v>
      </c>
      <c r="L39" s="97"/>
    </row>
    <row r="40" spans="1:12" ht="24">
      <c r="A40" s="93"/>
      <c r="B40" s="100">
        <v>10</v>
      </c>
      <c r="C40" s="110" t="s">
        <v>128</v>
      </c>
      <c r="D40" s="106" t="s">
        <v>128</v>
      </c>
      <c r="E40" s="112" t="s">
        <v>129</v>
      </c>
      <c r="F40" s="106" t="s">
        <v>82</v>
      </c>
      <c r="G40" s="167" t="s">
        <v>84</v>
      </c>
      <c r="H40" s="168"/>
      <c r="I40" s="107" t="s">
        <v>130</v>
      </c>
      <c r="J40" s="123">
        <v>2.85</v>
      </c>
      <c r="K40" s="104">
        <f t="shared" si="0"/>
        <v>28.5</v>
      </c>
      <c r="L40" s="97"/>
    </row>
    <row r="41" spans="1:12" ht="24">
      <c r="A41" s="93"/>
      <c r="B41" s="100">
        <v>20</v>
      </c>
      <c r="C41" s="110" t="s">
        <v>131</v>
      </c>
      <c r="D41" s="106" t="s">
        <v>131</v>
      </c>
      <c r="E41" s="112" t="s">
        <v>132</v>
      </c>
      <c r="F41" s="106" t="s">
        <v>83</v>
      </c>
      <c r="G41" s="167"/>
      <c r="H41" s="168"/>
      <c r="I41" s="107" t="s">
        <v>133</v>
      </c>
      <c r="J41" s="123">
        <v>2.37</v>
      </c>
      <c r="K41" s="104">
        <f t="shared" si="0"/>
        <v>47.400000000000006</v>
      </c>
      <c r="L41" s="97"/>
    </row>
    <row r="42" spans="1:12" ht="24">
      <c r="A42" s="93"/>
      <c r="B42" s="141">
        <v>20</v>
      </c>
      <c r="C42" s="142" t="s">
        <v>131</v>
      </c>
      <c r="D42" s="143" t="s">
        <v>131</v>
      </c>
      <c r="E42" s="144" t="s">
        <v>134</v>
      </c>
      <c r="F42" s="143" t="s">
        <v>80</v>
      </c>
      <c r="G42" s="160"/>
      <c r="H42" s="161"/>
      <c r="I42" s="145" t="s">
        <v>133</v>
      </c>
      <c r="J42" s="146">
        <v>2.37</v>
      </c>
      <c r="K42" s="147">
        <f t="shared" si="0"/>
        <v>47.400000000000006</v>
      </c>
      <c r="L42" s="97"/>
    </row>
    <row r="43" spans="1:12">
      <c r="A43" s="93"/>
      <c r="B43" s="101">
        <v>165</v>
      </c>
      <c r="C43" s="150" t="s">
        <v>150</v>
      </c>
      <c r="D43" s="108"/>
      <c r="E43" s="113"/>
      <c r="F43" s="108"/>
      <c r="G43" s="169"/>
      <c r="H43" s="170"/>
      <c r="I43" s="151" t="s">
        <v>151</v>
      </c>
      <c r="J43" s="124">
        <v>0.5</v>
      </c>
      <c r="K43" s="105">
        <f t="shared" ref="K43" si="1">J43*B43</f>
        <v>82.5</v>
      </c>
      <c r="L43" s="97"/>
    </row>
    <row r="44" spans="1:12">
      <c r="A44" s="93"/>
      <c r="B44" s="135"/>
      <c r="C44" s="125"/>
      <c r="D44" s="125"/>
      <c r="E44" s="125"/>
      <c r="F44" s="125"/>
      <c r="G44" s="125"/>
      <c r="H44" s="125"/>
      <c r="I44" s="125"/>
      <c r="J44" s="137" t="s">
        <v>62</v>
      </c>
      <c r="K44" s="133">
        <f>SUM(K22:K43)</f>
        <v>692.84999999999968</v>
      </c>
      <c r="L44" s="97"/>
    </row>
    <row r="45" spans="1:12">
      <c r="A45" s="93"/>
      <c r="B45" s="125"/>
      <c r="C45" s="125"/>
      <c r="D45" s="125"/>
      <c r="E45" s="125"/>
      <c r="F45" s="125"/>
      <c r="G45" s="125"/>
      <c r="H45" s="125"/>
      <c r="I45" s="125"/>
      <c r="J45" s="149" t="s">
        <v>149</v>
      </c>
      <c r="K45" s="133">
        <f>K44*-0.2</f>
        <v>-138.56999999999994</v>
      </c>
      <c r="L45" s="97"/>
    </row>
    <row r="46" spans="1:12" outlineLevel="1">
      <c r="A46" s="93"/>
      <c r="B46" s="125"/>
      <c r="C46" s="125"/>
      <c r="D46" s="125"/>
      <c r="E46" s="125"/>
      <c r="F46" s="125"/>
      <c r="G46" s="125"/>
      <c r="H46" s="125"/>
      <c r="I46" s="125"/>
      <c r="J46" s="138" t="s">
        <v>146</v>
      </c>
      <c r="K46" s="133">
        <v>0</v>
      </c>
      <c r="L46" s="97"/>
    </row>
    <row r="47" spans="1:12">
      <c r="A47" s="93"/>
      <c r="B47" s="125"/>
      <c r="C47" s="125"/>
      <c r="D47" s="125"/>
      <c r="E47" s="125"/>
      <c r="F47" s="125"/>
      <c r="G47" s="125"/>
      <c r="H47" s="125"/>
      <c r="I47" s="125"/>
      <c r="J47" s="130" t="s">
        <v>63</v>
      </c>
      <c r="K47" s="133">
        <f>SUM(K44:K46)</f>
        <v>554.27999999999975</v>
      </c>
      <c r="L47" s="97"/>
    </row>
    <row r="48" spans="1:12">
      <c r="A48" s="6"/>
      <c r="B48" s="162" t="s">
        <v>161</v>
      </c>
      <c r="C48" s="162"/>
      <c r="D48" s="162"/>
      <c r="E48" s="162"/>
      <c r="F48" s="162"/>
      <c r="G48" s="162"/>
      <c r="H48" s="162"/>
      <c r="I48" s="162"/>
      <c r="J48" s="162"/>
      <c r="K48" s="162"/>
      <c r="L48" s="8"/>
    </row>
    <row r="50" spans="9:10">
      <c r="I50" s="1" t="s">
        <v>74</v>
      </c>
      <c r="J50" s="79">
        <f>'Tax Invoice'!M11</f>
        <v>33.57</v>
      </c>
    </row>
    <row r="51" spans="9:10">
      <c r="I51" s="1" t="s">
        <v>75</v>
      </c>
      <c r="J51" s="79">
        <f>J50*K44</f>
        <v>23258.974499999989</v>
      </c>
    </row>
    <row r="52" spans="9:10">
      <c r="I52" s="1" t="s">
        <v>76</v>
      </c>
      <c r="J52" s="79">
        <f>J50*K47</f>
        <v>18607.179599999992</v>
      </c>
    </row>
    <row r="53" spans="9:10">
      <c r="I53" s="1"/>
      <c r="J53" s="79"/>
    </row>
    <row r="54" spans="9:10">
      <c r="I54" s="1"/>
      <c r="J54" s="79"/>
    </row>
    <row r="55" spans="9:10">
      <c r="I55" s="1"/>
      <c r="J55" s="79"/>
    </row>
  </sheetData>
  <mergeCells count="28">
    <mergeCell ref="K10:K11"/>
    <mergeCell ref="K14:K15"/>
    <mergeCell ref="K6:K7"/>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42:H42"/>
    <mergeCell ref="B48:K48"/>
    <mergeCell ref="G37:H37"/>
    <mergeCell ref="G38:H38"/>
    <mergeCell ref="G39:H39"/>
    <mergeCell ref="G40:H40"/>
    <mergeCell ref="G41:H41"/>
    <mergeCell ref="G43:H43"/>
  </mergeCells>
  <printOptions horizontalCentered="1"/>
  <pageMargins left="0.11" right="0.11" top="0.32" bottom="0.31" header="0.17" footer="0.12000000000000001"/>
  <pageSetup paperSize="9" scale="73" orientation="portrait" horizontalDpi="4294967293" r:id="rId1"/>
  <headerFooter>
    <oddFooter>&amp;CPage &amp;P of &amp;N</oddFooter>
  </headerFooter>
  <ignoredErrors>
    <ignoredError sqref="K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215</v>
      </c>
      <c r="O1" t="s">
        <v>15</v>
      </c>
      <c r="T1" t="s">
        <v>62</v>
      </c>
      <c r="U1">
        <v>610.34999999999968</v>
      </c>
    </row>
    <row r="2" spans="1:21" ht="15.75">
      <c r="A2" s="93"/>
      <c r="B2" s="131" t="s">
        <v>6</v>
      </c>
      <c r="C2" s="125"/>
      <c r="D2" s="125"/>
      <c r="E2" s="125"/>
      <c r="F2" s="125"/>
      <c r="G2" s="125"/>
      <c r="H2" s="125"/>
      <c r="I2" s="132" t="s">
        <v>12</v>
      </c>
      <c r="J2" s="94"/>
    </row>
    <row r="3" spans="1:21">
      <c r="A3" s="93"/>
      <c r="B3" s="126" t="s">
        <v>7</v>
      </c>
      <c r="C3" s="125"/>
      <c r="D3" s="125"/>
      <c r="E3" s="125"/>
      <c r="F3" s="125"/>
      <c r="G3" s="125"/>
      <c r="H3" s="125"/>
      <c r="I3" s="125"/>
      <c r="J3" s="94"/>
    </row>
    <row r="4" spans="1:21">
      <c r="A4" s="93"/>
      <c r="B4" s="126" t="s">
        <v>8</v>
      </c>
      <c r="C4" s="125"/>
      <c r="D4" s="125"/>
      <c r="E4" s="125"/>
      <c r="F4" s="125"/>
      <c r="G4" s="125"/>
      <c r="H4" s="125"/>
      <c r="I4" s="125"/>
      <c r="J4" s="94"/>
    </row>
    <row r="5" spans="1:21">
      <c r="A5" s="93"/>
      <c r="B5" s="126" t="s">
        <v>9</v>
      </c>
      <c r="C5" s="125"/>
      <c r="D5" s="125"/>
      <c r="E5" s="125"/>
      <c r="F5" s="125"/>
      <c r="G5" s="125"/>
      <c r="H5" s="125"/>
      <c r="I5" s="85" t="s">
        <v>56</v>
      </c>
      <c r="J5" s="94"/>
    </row>
    <row r="6" spans="1:21">
      <c r="A6" s="93"/>
      <c r="B6" s="126" t="s">
        <v>10</v>
      </c>
      <c r="C6" s="125"/>
      <c r="D6" s="125"/>
      <c r="E6" s="125"/>
      <c r="F6" s="125"/>
      <c r="G6" s="125"/>
      <c r="H6" s="125"/>
      <c r="I6" s="174"/>
      <c r="J6" s="94"/>
    </row>
    <row r="7" spans="1:21">
      <c r="A7" s="93"/>
      <c r="B7" s="126" t="s">
        <v>11</v>
      </c>
      <c r="C7" s="125"/>
      <c r="D7" s="125"/>
      <c r="E7" s="125"/>
      <c r="F7" s="125"/>
      <c r="G7" s="125"/>
      <c r="H7" s="125"/>
      <c r="I7" s="180"/>
      <c r="J7" s="94"/>
    </row>
    <row r="8" spans="1:21">
      <c r="A8" s="93"/>
      <c r="B8" s="125"/>
      <c r="C8" s="125"/>
      <c r="D8" s="125"/>
      <c r="E8" s="125"/>
      <c r="F8" s="125"/>
      <c r="G8" s="125"/>
      <c r="H8" s="125"/>
      <c r="I8" s="125"/>
      <c r="J8" s="94"/>
    </row>
    <row r="9" spans="1:21">
      <c r="A9" s="93"/>
      <c r="B9" s="87" t="s">
        <v>0</v>
      </c>
      <c r="C9" s="88"/>
      <c r="D9" s="88"/>
      <c r="E9" s="89"/>
      <c r="F9" s="84"/>
      <c r="G9" s="85" t="s">
        <v>2</v>
      </c>
      <c r="H9" s="125"/>
      <c r="I9" s="85" t="s">
        <v>70</v>
      </c>
      <c r="J9" s="94"/>
    </row>
    <row r="10" spans="1:21">
      <c r="A10" s="93"/>
      <c r="B10" s="93" t="s">
        <v>85</v>
      </c>
      <c r="C10" s="125"/>
      <c r="D10" s="125"/>
      <c r="E10" s="94"/>
      <c r="F10" s="95"/>
      <c r="G10" s="95" t="s">
        <v>85</v>
      </c>
      <c r="H10" s="125"/>
      <c r="I10" s="171"/>
      <c r="J10" s="94"/>
    </row>
    <row r="11" spans="1:21">
      <c r="A11" s="93"/>
      <c r="B11" s="93" t="s">
        <v>86</v>
      </c>
      <c r="C11" s="125"/>
      <c r="D11" s="125"/>
      <c r="E11" s="94"/>
      <c r="F11" s="95"/>
      <c r="G11" s="95" t="s">
        <v>86</v>
      </c>
      <c r="H11" s="125"/>
      <c r="I11" s="172"/>
      <c r="J11" s="94"/>
    </row>
    <row r="12" spans="1:21">
      <c r="A12" s="93"/>
      <c r="B12" s="93" t="s">
        <v>87</v>
      </c>
      <c r="C12" s="125"/>
      <c r="D12" s="125"/>
      <c r="E12" s="94"/>
      <c r="F12" s="95"/>
      <c r="G12" s="95" t="s">
        <v>87</v>
      </c>
      <c r="H12" s="125"/>
      <c r="I12" s="125"/>
      <c r="J12" s="94"/>
    </row>
    <row r="13" spans="1:21">
      <c r="A13" s="93"/>
      <c r="B13" s="93" t="s">
        <v>88</v>
      </c>
      <c r="C13" s="125"/>
      <c r="D13" s="125"/>
      <c r="E13" s="94"/>
      <c r="F13" s="95"/>
      <c r="G13" s="95" t="s">
        <v>88</v>
      </c>
      <c r="H13" s="125"/>
      <c r="I13" s="85" t="s">
        <v>3</v>
      </c>
      <c r="J13" s="94"/>
    </row>
    <row r="14" spans="1:21">
      <c r="A14" s="93"/>
      <c r="B14" s="93" t="s">
        <v>89</v>
      </c>
      <c r="C14" s="125"/>
      <c r="D14" s="125"/>
      <c r="E14" s="94"/>
      <c r="F14" s="95"/>
      <c r="G14" s="95" t="s">
        <v>89</v>
      </c>
      <c r="H14" s="125"/>
      <c r="I14" s="171">
        <v>45588</v>
      </c>
      <c r="J14" s="94"/>
    </row>
    <row r="15" spans="1:21">
      <c r="A15" s="93"/>
      <c r="B15" s="6" t="s">
        <v>1</v>
      </c>
      <c r="C15" s="7"/>
      <c r="D15" s="7"/>
      <c r="E15" s="8"/>
      <c r="F15" s="95"/>
      <c r="G15" s="9" t="s">
        <v>1</v>
      </c>
      <c r="H15" s="125"/>
      <c r="I15" s="173"/>
      <c r="J15" s="94"/>
    </row>
    <row r="16" spans="1:21">
      <c r="A16" s="93"/>
      <c r="B16" s="125"/>
      <c r="C16" s="125"/>
      <c r="D16" s="125"/>
      <c r="E16" s="125"/>
      <c r="F16" s="125"/>
      <c r="G16" s="125"/>
      <c r="H16" s="128" t="s">
        <v>71</v>
      </c>
      <c r="I16" s="134">
        <v>44647</v>
      </c>
      <c r="J16" s="94"/>
    </row>
    <row r="17" spans="1:10">
      <c r="A17" s="93"/>
      <c r="B17" s="125" t="s">
        <v>90</v>
      </c>
      <c r="C17" s="125"/>
      <c r="D17" s="125"/>
      <c r="E17" s="125"/>
      <c r="F17" s="125"/>
      <c r="G17" s="125"/>
      <c r="H17" s="128" t="s">
        <v>14</v>
      </c>
      <c r="I17" s="134" t="s">
        <v>78</v>
      </c>
      <c r="J17" s="94"/>
    </row>
    <row r="18" spans="1:10" ht="18">
      <c r="A18" s="93"/>
      <c r="B18" s="125" t="s">
        <v>91</v>
      </c>
      <c r="C18" s="125"/>
      <c r="D18" s="125"/>
      <c r="E18" s="125"/>
      <c r="F18" s="125"/>
      <c r="G18" s="125"/>
      <c r="H18" s="127" t="s">
        <v>64</v>
      </c>
      <c r="I18" s="90" t="s">
        <v>30</v>
      </c>
      <c r="J18" s="94"/>
    </row>
    <row r="19" spans="1:10">
      <c r="A19" s="93"/>
      <c r="B19" s="125"/>
      <c r="C19" s="125"/>
      <c r="D19" s="125"/>
      <c r="E19" s="125"/>
      <c r="F19" s="125"/>
      <c r="G19" s="125"/>
      <c r="H19" s="125"/>
      <c r="I19" s="125"/>
      <c r="J19" s="94"/>
    </row>
    <row r="20" spans="1:10">
      <c r="A20" s="93"/>
      <c r="B20" s="86" t="s">
        <v>57</v>
      </c>
      <c r="C20" s="86" t="s">
        <v>58</v>
      </c>
      <c r="D20" s="96" t="s">
        <v>59</v>
      </c>
      <c r="E20" s="176" t="s">
        <v>60</v>
      </c>
      <c r="F20" s="177"/>
      <c r="G20" s="86" t="s">
        <v>40</v>
      </c>
      <c r="H20" s="86" t="s">
        <v>61</v>
      </c>
      <c r="I20" s="86" t="s">
        <v>4</v>
      </c>
      <c r="J20" s="94"/>
    </row>
    <row r="21" spans="1:10">
      <c r="A21" s="93"/>
      <c r="B21" s="98"/>
      <c r="C21" s="98"/>
      <c r="D21" s="99"/>
      <c r="E21" s="178"/>
      <c r="F21" s="179"/>
      <c r="G21" s="98" t="s">
        <v>13</v>
      </c>
      <c r="H21" s="98"/>
      <c r="I21" s="98"/>
      <c r="J21" s="94"/>
    </row>
    <row r="22" spans="1:10" ht="300">
      <c r="A22" s="93"/>
      <c r="B22" s="100">
        <v>10</v>
      </c>
      <c r="C22" s="110" t="s">
        <v>92</v>
      </c>
      <c r="D22" s="106" t="s">
        <v>94</v>
      </c>
      <c r="E22" s="167" t="s">
        <v>95</v>
      </c>
      <c r="F22" s="168"/>
      <c r="G22" s="107" t="s">
        <v>96</v>
      </c>
      <c r="H22" s="102">
        <v>3.2</v>
      </c>
      <c r="I22" s="104">
        <f t="shared" ref="I22:I42" si="0">H22*B22</f>
        <v>32</v>
      </c>
      <c r="J22" s="97"/>
    </row>
    <row r="23" spans="1:10" ht="300">
      <c r="A23" s="93"/>
      <c r="B23" s="100">
        <v>10</v>
      </c>
      <c r="C23" s="110" t="s">
        <v>92</v>
      </c>
      <c r="D23" s="106" t="s">
        <v>98</v>
      </c>
      <c r="E23" s="167" t="s">
        <v>95</v>
      </c>
      <c r="F23" s="168"/>
      <c r="G23" s="107" t="s">
        <v>96</v>
      </c>
      <c r="H23" s="102">
        <v>3.2</v>
      </c>
      <c r="I23" s="104">
        <f t="shared" si="0"/>
        <v>32</v>
      </c>
      <c r="J23" s="97"/>
    </row>
    <row r="24" spans="1:10" ht="300">
      <c r="A24" s="93"/>
      <c r="B24" s="100">
        <v>10</v>
      </c>
      <c r="C24" s="110" t="s">
        <v>92</v>
      </c>
      <c r="D24" s="106" t="s">
        <v>100</v>
      </c>
      <c r="E24" s="167" t="s">
        <v>95</v>
      </c>
      <c r="F24" s="168"/>
      <c r="G24" s="107" t="s">
        <v>96</v>
      </c>
      <c r="H24" s="102">
        <v>3.2</v>
      </c>
      <c r="I24" s="104">
        <f t="shared" si="0"/>
        <v>32</v>
      </c>
      <c r="J24" s="97"/>
    </row>
    <row r="25" spans="1:10" ht="300">
      <c r="A25" s="93"/>
      <c r="B25" s="100">
        <v>10</v>
      </c>
      <c r="C25" s="110" t="s">
        <v>92</v>
      </c>
      <c r="D25" s="106" t="s">
        <v>100</v>
      </c>
      <c r="E25" s="167" t="s">
        <v>102</v>
      </c>
      <c r="F25" s="168"/>
      <c r="G25" s="107" t="s">
        <v>96</v>
      </c>
      <c r="H25" s="102">
        <v>3.65</v>
      </c>
      <c r="I25" s="104">
        <f t="shared" si="0"/>
        <v>36.5</v>
      </c>
      <c r="J25" s="97"/>
    </row>
    <row r="26" spans="1:10" ht="300">
      <c r="A26" s="93"/>
      <c r="B26" s="100">
        <v>10</v>
      </c>
      <c r="C26" s="110" t="s">
        <v>92</v>
      </c>
      <c r="D26" s="106" t="s">
        <v>104</v>
      </c>
      <c r="E26" s="167" t="s">
        <v>95</v>
      </c>
      <c r="F26" s="168"/>
      <c r="G26" s="107" t="s">
        <v>96</v>
      </c>
      <c r="H26" s="102">
        <v>3.2</v>
      </c>
      <c r="I26" s="104">
        <f t="shared" si="0"/>
        <v>32</v>
      </c>
      <c r="J26" s="97"/>
    </row>
    <row r="27" spans="1:10" ht="300">
      <c r="A27" s="93"/>
      <c r="B27" s="100">
        <v>10</v>
      </c>
      <c r="C27" s="110" t="s">
        <v>92</v>
      </c>
      <c r="D27" s="106" t="s">
        <v>104</v>
      </c>
      <c r="E27" s="167" t="s">
        <v>102</v>
      </c>
      <c r="F27" s="168"/>
      <c r="G27" s="107" t="s">
        <v>96</v>
      </c>
      <c r="H27" s="102">
        <v>3.65</v>
      </c>
      <c r="I27" s="104">
        <f t="shared" si="0"/>
        <v>36.5</v>
      </c>
      <c r="J27" s="97"/>
    </row>
    <row r="28" spans="1:10" ht="300">
      <c r="A28" s="93"/>
      <c r="B28" s="100">
        <v>10</v>
      </c>
      <c r="C28" s="110" t="s">
        <v>92</v>
      </c>
      <c r="D28" s="106" t="s">
        <v>107</v>
      </c>
      <c r="E28" s="167" t="s">
        <v>102</v>
      </c>
      <c r="F28" s="168"/>
      <c r="G28" s="107" t="s">
        <v>96</v>
      </c>
      <c r="H28" s="102">
        <v>3.65</v>
      </c>
      <c r="I28" s="104">
        <f t="shared" si="0"/>
        <v>36.5</v>
      </c>
      <c r="J28" s="97"/>
    </row>
    <row r="29" spans="1:10" ht="288">
      <c r="A29" s="93"/>
      <c r="B29" s="100">
        <v>10</v>
      </c>
      <c r="C29" s="110" t="s">
        <v>108</v>
      </c>
      <c r="D29" s="106" t="s">
        <v>100</v>
      </c>
      <c r="E29" s="167" t="s">
        <v>95</v>
      </c>
      <c r="F29" s="168"/>
      <c r="G29" s="107" t="s">
        <v>110</v>
      </c>
      <c r="H29" s="102">
        <v>2.4900000000000002</v>
      </c>
      <c r="I29" s="104">
        <f t="shared" si="0"/>
        <v>24.900000000000002</v>
      </c>
      <c r="J29" s="97"/>
    </row>
    <row r="30" spans="1:10" ht="288">
      <c r="A30" s="93"/>
      <c r="B30" s="100">
        <v>10</v>
      </c>
      <c r="C30" s="110" t="s">
        <v>108</v>
      </c>
      <c r="D30" s="106" t="s">
        <v>100</v>
      </c>
      <c r="E30" s="167" t="s">
        <v>102</v>
      </c>
      <c r="F30" s="168"/>
      <c r="G30" s="107" t="s">
        <v>110</v>
      </c>
      <c r="H30" s="102">
        <v>2.94</v>
      </c>
      <c r="I30" s="104">
        <f t="shared" si="0"/>
        <v>29.4</v>
      </c>
      <c r="J30" s="97"/>
    </row>
    <row r="31" spans="1:10" ht="288">
      <c r="A31" s="93"/>
      <c r="B31" s="100">
        <v>10</v>
      </c>
      <c r="C31" s="110" t="s">
        <v>108</v>
      </c>
      <c r="D31" s="106" t="s">
        <v>104</v>
      </c>
      <c r="E31" s="167" t="s">
        <v>95</v>
      </c>
      <c r="F31" s="168"/>
      <c r="G31" s="107" t="s">
        <v>110</v>
      </c>
      <c r="H31" s="102">
        <v>2.4900000000000002</v>
      </c>
      <c r="I31" s="104">
        <f t="shared" si="0"/>
        <v>24.900000000000002</v>
      </c>
      <c r="J31" s="97"/>
    </row>
    <row r="32" spans="1:10" ht="288">
      <c r="A32" s="93"/>
      <c r="B32" s="100">
        <v>10</v>
      </c>
      <c r="C32" s="110" t="s">
        <v>108</v>
      </c>
      <c r="D32" s="106" t="s">
        <v>104</v>
      </c>
      <c r="E32" s="167" t="s">
        <v>102</v>
      </c>
      <c r="F32" s="168"/>
      <c r="G32" s="107" t="s">
        <v>110</v>
      </c>
      <c r="H32" s="102">
        <v>2.94</v>
      </c>
      <c r="I32" s="104">
        <f t="shared" si="0"/>
        <v>29.4</v>
      </c>
      <c r="J32" s="97"/>
    </row>
    <row r="33" spans="1:10" ht="288">
      <c r="A33" s="93"/>
      <c r="B33" s="100">
        <v>5</v>
      </c>
      <c r="C33" s="110" t="s">
        <v>108</v>
      </c>
      <c r="D33" s="106" t="s">
        <v>107</v>
      </c>
      <c r="E33" s="167" t="s">
        <v>95</v>
      </c>
      <c r="F33" s="168"/>
      <c r="G33" s="107" t="s">
        <v>110</v>
      </c>
      <c r="H33" s="102">
        <v>2.4900000000000002</v>
      </c>
      <c r="I33" s="104">
        <f t="shared" si="0"/>
        <v>12.450000000000001</v>
      </c>
      <c r="J33" s="97"/>
    </row>
    <row r="34" spans="1:10" ht="264">
      <c r="A34" s="93"/>
      <c r="B34" s="100">
        <v>5</v>
      </c>
      <c r="C34" s="110" t="s">
        <v>115</v>
      </c>
      <c r="D34" s="106" t="s">
        <v>81</v>
      </c>
      <c r="E34" s="167" t="s">
        <v>94</v>
      </c>
      <c r="F34" s="168"/>
      <c r="G34" s="107" t="s">
        <v>117</v>
      </c>
      <c r="H34" s="102">
        <v>2.4900000000000002</v>
      </c>
      <c r="I34" s="104">
        <f t="shared" si="0"/>
        <v>12.450000000000001</v>
      </c>
      <c r="J34" s="97"/>
    </row>
    <row r="35" spans="1:10" ht="264">
      <c r="A35" s="93"/>
      <c r="B35" s="100">
        <v>10</v>
      </c>
      <c r="C35" s="110" t="s">
        <v>115</v>
      </c>
      <c r="D35" s="106" t="s">
        <v>81</v>
      </c>
      <c r="E35" s="167" t="s">
        <v>98</v>
      </c>
      <c r="F35" s="168"/>
      <c r="G35" s="107" t="s">
        <v>117</v>
      </c>
      <c r="H35" s="102">
        <v>2.4900000000000002</v>
      </c>
      <c r="I35" s="104">
        <f t="shared" si="0"/>
        <v>24.900000000000002</v>
      </c>
      <c r="J35" s="97"/>
    </row>
    <row r="36" spans="1:10" ht="264">
      <c r="A36" s="93"/>
      <c r="B36" s="100">
        <v>5</v>
      </c>
      <c r="C36" s="110" t="s">
        <v>115</v>
      </c>
      <c r="D36" s="106" t="s">
        <v>81</v>
      </c>
      <c r="E36" s="167" t="s">
        <v>100</v>
      </c>
      <c r="F36" s="168"/>
      <c r="G36" s="107" t="s">
        <v>117</v>
      </c>
      <c r="H36" s="102">
        <v>2.4900000000000002</v>
      </c>
      <c r="I36" s="104">
        <f t="shared" si="0"/>
        <v>12.450000000000001</v>
      </c>
      <c r="J36" s="97"/>
    </row>
    <row r="37" spans="1:10" ht="264">
      <c r="A37" s="93"/>
      <c r="B37" s="100">
        <v>10</v>
      </c>
      <c r="C37" s="110" t="s">
        <v>115</v>
      </c>
      <c r="D37" s="106" t="s">
        <v>81</v>
      </c>
      <c r="E37" s="167" t="s">
        <v>104</v>
      </c>
      <c r="F37" s="168"/>
      <c r="G37" s="107" t="s">
        <v>117</v>
      </c>
      <c r="H37" s="102">
        <v>2.4900000000000002</v>
      </c>
      <c r="I37" s="104">
        <f t="shared" si="0"/>
        <v>24.900000000000002</v>
      </c>
      <c r="J37" s="97"/>
    </row>
    <row r="38" spans="1:10" ht="84">
      <c r="A38" s="93"/>
      <c r="B38" s="100">
        <v>10</v>
      </c>
      <c r="C38" s="110" t="s">
        <v>121</v>
      </c>
      <c r="D38" s="106" t="s">
        <v>83</v>
      </c>
      <c r="E38" s="167"/>
      <c r="F38" s="168"/>
      <c r="G38" s="107" t="s">
        <v>123</v>
      </c>
      <c r="H38" s="102">
        <v>2.39</v>
      </c>
      <c r="I38" s="104">
        <f t="shared" si="0"/>
        <v>23.900000000000002</v>
      </c>
      <c r="J38" s="97"/>
    </row>
    <row r="39" spans="1:10" ht="252">
      <c r="A39" s="93"/>
      <c r="B39" s="100">
        <v>10</v>
      </c>
      <c r="C39" s="110" t="s">
        <v>124</v>
      </c>
      <c r="D39" s="106" t="s">
        <v>126</v>
      </c>
      <c r="E39" s="167" t="s">
        <v>79</v>
      </c>
      <c r="F39" s="168"/>
      <c r="G39" s="107" t="s">
        <v>127</v>
      </c>
      <c r="H39" s="102">
        <v>2.99</v>
      </c>
      <c r="I39" s="104">
        <f t="shared" si="0"/>
        <v>29.900000000000002</v>
      </c>
      <c r="J39" s="97"/>
    </row>
    <row r="40" spans="1:10" ht="132">
      <c r="A40" s="93"/>
      <c r="B40" s="100">
        <v>10</v>
      </c>
      <c r="C40" s="110" t="s">
        <v>128</v>
      </c>
      <c r="D40" s="106" t="s">
        <v>82</v>
      </c>
      <c r="E40" s="167" t="s">
        <v>84</v>
      </c>
      <c r="F40" s="168"/>
      <c r="G40" s="107" t="s">
        <v>130</v>
      </c>
      <c r="H40" s="102">
        <v>2.85</v>
      </c>
      <c r="I40" s="104">
        <f t="shared" si="0"/>
        <v>28.5</v>
      </c>
      <c r="J40" s="97"/>
    </row>
    <row r="41" spans="1:10" ht="132">
      <c r="A41" s="93"/>
      <c r="B41" s="100">
        <v>20</v>
      </c>
      <c r="C41" s="110" t="s">
        <v>131</v>
      </c>
      <c r="D41" s="106" t="s">
        <v>83</v>
      </c>
      <c r="E41" s="167"/>
      <c r="F41" s="168"/>
      <c r="G41" s="107" t="s">
        <v>133</v>
      </c>
      <c r="H41" s="102">
        <v>2.37</v>
      </c>
      <c r="I41" s="104">
        <f t="shared" si="0"/>
        <v>47.400000000000006</v>
      </c>
      <c r="J41" s="97"/>
    </row>
    <row r="42" spans="1:10" ht="132">
      <c r="A42" s="93"/>
      <c r="B42" s="101">
        <v>20</v>
      </c>
      <c r="C42" s="111" t="s">
        <v>131</v>
      </c>
      <c r="D42" s="108" t="s">
        <v>80</v>
      </c>
      <c r="E42" s="169"/>
      <c r="F42" s="170"/>
      <c r="G42" s="109" t="s">
        <v>133</v>
      </c>
      <c r="H42" s="103">
        <v>2.37</v>
      </c>
      <c r="I42" s="105">
        <f t="shared" si="0"/>
        <v>47.400000000000006</v>
      </c>
      <c r="J42" s="97"/>
    </row>
  </sheetData>
  <mergeCells count="26">
    <mergeCell ref="E40:F40"/>
    <mergeCell ref="E41:F41"/>
    <mergeCell ref="E42:F42"/>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I6:I7"/>
    <mergeCell ref="E24:F24"/>
    <mergeCell ref="I10:I11"/>
    <mergeCell ref="I14:I15"/>
    <mergeCell ref="E20:F20"/>
    <mergeCell ref="E21:F21"/>
    <mergeCell ref="E22:F22"/>
    <mergeCell ref="E23:F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5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78">
        <f>O2/O3</f>
        <v>1</v>
      </c>
      <c r="P1" t="s">
        <v>51</v>
      </c>
    </row>
    <row r="2" spans="1:16" ht="15.75" customHeight="1">
      <c r="A2" s="93"/>
      <c r="B2" s="131" t="s">
        <v>6</v>
      </c>
      <c r="C2" s="125"/>
      <c r="D2" s="125"/>
      <c r="E2" s="125"/>
      <c r="F2" s="125"/>
      <c r="G2" s="125"/>
      <c r="H2" s="125"/>
      <c r="I2" s="125"/>
      <c r="J2" s="125"/>
      <c r="K2" s="125"/>
      <c r="L2" s="132" t="s">
        <v>12</v>
      </c>
      <c r="M2" s="94"/>
      <c r="O2">
        <v>610.34999999999968</v>
      </c>
      <c r="P2" t="s">
        <v>52</v>
      </c>
    </row>
    <row r="3" spans="1:16" ht="12.75" customHeight="1">
      <c r="A3" s="93"/>
      <c r="B3" s="126" t="s">
        <v>7</v>
      </c>
      <c r="C3" s="125"/>
      <c r="D3" s="125"/>
      <c r="E3" s="125"/>
      <c r="F3" s="125"/>
      <c r="G3" s="125"/>
      <c r="H3" s="125"/>
      <c r="I3" s="125"/>
      <c r="J3" s="125"/>
      <c r="K3" s="125"/>
      <c r="L3" s="125"/>
      <c r="M3" s="94"/>
      <c r="O3">
        <v>610.34999999999968</v>
      </c>
      <c r="P3" t="s">
        <v>53</v>
      </c>
    </row>
    <row r="4" spans="1:16" ht="12.75" customHeight="1">
      <c r="A4" s="93"/>
      <c r="B4" s="126" t="s">
        <v>8</v>
      </c>
      <c r="C4" s="125"/>
      <c r="D4" s="125"/>
      <c r="E4" s="125"/>
      <c r="F4" s="125"/>
      <c r="G4" s="125"/>
      <c r="H4" s="125"/>
      <c r="I4" s="125"/>
      <c r="J4" s="125"/>
      <c r="K4" s="125"/>
      <c r="L4" s="125"/>
      <c r="M4" s="94"/>
    </row>
    <row r="5" spans="1:16" ht="12.75" customHeight="1">
      <c r="A5" s="93"/>
      <c r="B5" s="126" t="s">
        <v>9</v>
      </c>
      <c r="C5" s="125"/>
      <c r="D5" s="125"/>
      <c r="E5" s="125"/>
      <c r="F5" s="125"/>
      <c r="G5" s="125"/>
      <c r="H5" s="125"/>
      <c r="I5" s="125"/>
      <c r="J5" s="125"/>
      <c r="K5" s="125"/>
      <c r="L5" s="85" t="s">
        <v>56</v>
      </c>
      <c r="M5" s="94"/>
    </row>
    <row r="6" spans="1:16" ht="12.75" customHeight="1">
      <c r="A6" s="93"/>
      <c r="B6" s="126" t="s">
        <v>10</v>
      </c>
      <c r="C6" s="125"/>
      <c r="D6" s="125"/>
      <c r="E6" s="125"/>
      <c r="F6" s="125"/>
      <c r="G6" s="125"/>
      <c r="H6" s="125"/>
      <c r="I6" s="125"/>
      <c r="J6" s="125"/>
      <c r="K6" s="125"/>
      <c r="L6" s="181" t="str">
        <f>IF(Invoice!K6&lt;&gt;"", Invoice!K6, "")</f>
        <v>56333</v>
      </c>
      <c r="M6" s="94"/>
    </row>
    <row r="7" spans="1:16" ht="12.75" customHeight="1">
      <c r="A7" s="93"/>
      <c r="B7" s="126" t="s">
        <v>11</v>
      </c>
      <c r="C7" s="125"/>
      <c r="D7" s="125"/>
      <c r="E7" s="125"/>
      <c r="F7" s="125"/>
      <c r="G7" s="125"/>
      <c r="H7" s="125"/>
      <c r="I7" s="125"/>
      <c r="J7" s="125"/>
      <c r="K7" s="125"/>
      <c r="L7" s="180"/>
      <c r="M7" s="94"/>
    </row>
    <row r="8" spans="1:16" ht="12.75" customHeight="1">
      <c r="A8" s="93"/>
      <c r="B8" s="125"/>
      <c r="C8" s="125"/>
      <c r="D8" s="125"/>
      <c r="E8" s="125"/>
      <c r="F8" s="125"/>
      <c r="G8" s="125"/>
      <c r="H8" s="125"/>
      <c r="I8" s="125"/>
      <c r="J8" s="125"/>
      <c r="K8" s="125"/>
      <c r="L8" s="125"/>
      <c r="M8" s="94"/>
    </row>
    <row r="9" spans="1:16" ht="12.75" customHeight="1">
      <c r="A9" s="93"/>
      <c r="B9" s="87" t="s">
        <v>0</v>
      </c>
      <c r="C9" s="88"/>
      <c r="D9" s="88"/>
      <c r="E9" s="89"/>
      <c r="F9" s="88"/>
      <c r="G9" s="89"/>
      <c r="H9" s="84"/>
      <c r="I9" s="85" t="s">
        <v>2</v>
      </c>
      <c r="J9" s="125"/>
      <c r="K9" s="125"/>
      <c r="L9" s="85" t="s">
        <v>70</v>
      </c>
      <c r="M9" s="94"/>
    </row>
    <row r="10" spans="1:16" ht="15" customHeight="1">
      <c r="A10" s="93"/>
      <c r="B10" s="93" t="s">
        <v>85</v>
      </c>
      <c r="C10" s="125"/>
      <c r="D10" s="125"/>
      <c r="E10" s="94"/>
      <c r="F10" s="125"/>
      <c r="G10" s="94"/>
      <c r="H10" s="95"/>
      <c r="I10" s="95" t="s">
        <v>85</v>
      </c>
      <c r="J10" s="125"/>
      <c r="K10" s="125"/>
      <c r="L10" s="171">
        <f>IF(Invoice!K10&lt;&gt;"",Invoice!K10,"")</f>
        <v>45588</v>
      </c>
      <c r="M10" s="94"/>
    </row>
    <row r="11" spans="1:16" ht="12.75" customHeight="1">
      <c r="A11" s="93"/>
      <c r="B11" s="93" t="s">
        <v>86</v>
      </c>
      <c r="C11" s="125"/>
      <c r="D11" s="125"/>
      <c r="E11" s="94"/>
      <c r="F11" s="125"/>
      <c r="G11" s="94"/>
      <c r="H11" s="95"/>
      <c r="I11" s="95" t="s">
        <v>86</v>
      </c>
      <c r="J11" s="125"/>
      <c r="K11" s="125"/>
      <c r="L11" s="172"/>
      <c r="M11" s="94"/>
    </row>
    <row r="12" spans="1:16" ht="12.75" customHeight="1">
      <c r="A12" s="93"/>
      <c r="B12" s="93" t="s">
        <v>145</v>
      </c>
      <c r="C12" s="125"/>
      <c r="D12" s="125"/>
      <c r="E12" s="94"/>
      <c r="F12" s="125"/>
      <c r="G12" s="94"/>
      <c r="H12" s="95"/>
      <c r="I12" s="95" t="s">
        <v>145</v>
      </c>
      <c r="J12" s="125"/>
      <c r="K12" s="125"/>
      <c r="L12" s="125"/>
      <c r="M12" s="94"/>
    </row>
    <row r="13" spans="1:16" ht="12.75" customHeight="1">
      <c r="A13" s="93"/>
      <c r="B13" s="93" t="s">
        <v>144</v>
      </c>
      <c r="C13" s="125"/>
      <c r="D13" s="125"/>
      <c r="E13" s="94"/>
      <c r="F13" s="125"/>
      <c r="G13" s="94"/>
      <c r="H13" s="95"/>
      <c r="I13" s="95" t="s">
        <v>144</v>
      </c>
      <c r="J13" s="125"/>
      <c r="K13" s="125"/>
      <c r="L13" s="85" t="s">
        <v>3</v>
      </c>
      <c r="M13" s="94"/>
    </row>
    <row r="14" spans="1:16" ht="15" customHeight="1">
      <c r="A14" s="93"/>
      <c r="B14" s="93" t="s">
        <v>89</v>
      </c>
      <c r="C14" s="125"/>
      <c r="D14" s="125"/>
      <c r="E14" s="94"/>
      <c r="F14" s="125"/>
      <c r="G14" s="94"/>
      <c r="H14" s="95"/>
      <c r="I14" s="95" t="s">
        <v>89</v>
      </c>
      <c r="J14" s="125"/>
      <c r="K14" s="125"/>
      <c r="L14" s="171">
        <v>45588</v>
      </c>
      <c r="M14" s="94"/>
    </row>
    <row r="15" spans="1:16" ht="15" customHeight="1">
      <c r="A15" s="93"/>
      <c r="B15" s="6" t="s">
        <v>1</v>
      </c>
      <c r="C15" s="7"/>
      <c r="D15" s="7"/>
      <c r="E15" s="8"/>
      <c r="F15" s="7"/>
      <c r="G15" s="8"/>
      <c r="H15" s="95"/>
      <c r="I15" s="9" t="s">
        <v>1</v>
      </c>
      <c r="J15" s="125"/>
      <c r="K15" s="125"/>
      <c r="L15" s="173"/>
      <c r="M15" s="94"/>
    </row>
    <row r="16" spans="1:16" ht="15" customHeight="1">
      <c r="A16" s="93"/>
      <c r="B16" s="125"/>
      <c r="C16" s="125"/>
      <c r="D16" s="125"/>
      <c r="E16" s="125"/>
      <c r="F16" s="125"/>
      <c r="G16" s="125"/>
      <c r="H16" s="125"/>
      <c r="I16" s="125"/>
      <c r="J16" s="128" t="s">
        <v>71</v>
      </c>
      <c r="K16" s="128" t="s">
        <v>71</v>
      </c>
      <c r="L16" s="134">
        <v>44647</v>
      </c>
      <c r="M16" s="94"/>
    </row>
    <row r="17" spans="1:13" ht="12.75" customHeight="1">
      <c r="A17" s="93"/>
      <c r="B17" s="125" t="s">
        <v>90</v>
      </c>
      <c r="C17" s="125"/>
      <c r="D17" s="125"/>
      <c r="E17" s="125"/>
      <c r="F17" s="125"/>
      <c r="G17" s="125"/>
      <c r="H17" s="125"/>
      <c r="I17" s="125"/>
      <c r="J17" s="128" t="s">
        <v>14</v>
      </c>
      <c r="K17" s="128" t="s">
        <v>14</v>
      </c>
      <c r="L17" s="134" t="str">
        <f>IF(Invoice!K17&lt;&gt;"",Invoice!K17,"")</f>
        <v>Moss</v>
      </c>
      <c r="M17" s="94"/>
    </row>
    <row r="18" spans="1:13" ht="18" customHeight="1">
      <c r="A18" s="93"/>
      <c r="B18" s="125" t="s">
        <v>91</v>
      </c>
      <c r="C18" s="125"/>
      <c r="D18" s="125"/>
      <c r="E18" s="125"/>
      <c r="F18" s="125"/>
      <c r="G18" s="125"/>
      <c r="H18" s="125"/>
      <c r="I18" s="139" t="s">
        <v>147</v>
      </c>
      <c r="J18" s="127" t="s">
        <v>64</v>
      </c>
      <c r="K18" s="127" t="s">
        <v>64</v>
      </c>
      <c r="L18" s="90" t="s">
        <v>30</v>
      </c>
      <c r="M18" s="94"/>
    </row>
    <row r="19" spans="1:13" ht="12.75" customHeight="1">
      <c r="A19" s="93"/>
      <c r="B19" s="125"/>
      <c r="C19" s="125"/>
      <c r="D19" s="125"/>
      <c r="E19" s="125"/>
      <c r="F19" s="125"/>
      <c r="G19" s="125"/>
      <c r="H19" s="125"/>
      <c r="I19" s="140" t="s">
        <v>148</v>
      </c>
      <c r="J19" s="125"/>
      <c r="K19" s="125"/>
      <c r="L19" s="125"/>
      <c r="M19" s="94"/>
    </row>
    <row r="20" spans="1:13" ht="12.75" customHeight="1">
      <c r="A20" s="93"/>
      <c r="B20" s="86" t="s">
        <v>57</v>
      </c>
      <c r="C20" s="86" t="s">
        <v>58</v>
      </c>
      <c r="D20" s="96" t="s">
        <v>69</v>
      </c>
      <c r="E20" s="96" t="s">
        <v>73</v>
      </c>
      <c r="F20" s="96" t="s">
        <v>59</v>
      </c>
      <c r="G20" s="176" t="s">
        <v>60</v>
      </c>
      <c r="H20" s="177"/>
      <c r="I20" s="86" t="s">
        <v>40</v>
      </c>
      <c r="J20" s="121" t="s">
        <v>61</v>
      </c>
      <c r="K20" s="86" t="s">
        <v>61</v>
      </c>
      <c r="L20" s="86" t="s">
        <v>4</v>
      </c>
      <c r="M20" s="94"/>
    </row>
    <row r="21" spans="1:13" ht="12.75" customHeight="1">
      <c r="A21" s="93"/>
      <c r="B21" s="98"/>
      <c r="C21" s="98"/>
      <c r="D21" s="99"/>
      <c r="E21" s="99"/>
      <c r="F21" s="99"/>
      <c r="G21" s="178"/>
      <c r="H21" s="179"/>
      <c r="I21" s="98" t="s">
        <v>13</v>
      </c>
      <c r="J21" s="122"/>
      <c r="K21" s="98"/>
      <c r="L21" s="98"/>
      <c r="M21" s="94"/>
    </row>
    <row r="22" spans="1:13" ht="36" customHeight="1">
      <c r="A22" s="93"/>
      <c r="B22" s="100">
        <f>'Tax Invoice'!D18</f>
        <v>10</v>
      </c>
      <c r="C22" s="110" t="s">
        <v>92</v>
      </c>
      <c r="D22" s="106" t="s">
        <v>135</v>
      </c>
      <c r="E22" s="112" t="s">
        <v>93</v>
      </c>
      <c r="F22" s="152" t="s">
        <v>162</v>
      </c>
      <c r="G22" s="167" t="s">
        <v>95</v>
      </c>
      <c r="H22" s="168"/>
      <c r="I22" s="107" t="s">
        <v>96</v>
      </c>
      <c r="J22" s="123">
        <f t="shared" ref="J22:J42" si="0">ROUNDUP(K22*$O$1,2)</f>
        <v>3.2</v>
      </c>
      <c r="K22" s="102">
        <v>3.2</v>
      </c>
      <c r="L22" s="104">
        <f t="shared" ref="L22:L43" si="1">J22*B22</f>
        <v>32</v>
      </c>
      <c r="M22" s="97"/>
    </row>
    <row r="23" spans="1:13" ht="36" customHeight="1">
      <c r="A23" s="93"/>
      <c r="B23" s="100">
        <f>'Tax Invoice'!D19</f>
        <v>10</v>
      </c>
      <c r="C23" s="110" t="s">
        <v>92</v>
      </c>
      <c r="D23" s="106" t="s">
        <v>135</v>
      </c>
      <c r="E23" s="112" t="s">
        <v>97</v>
      </c>
      <c r="F23" s="152" t="s">
        <v>163</v>
      </c>
      <c r="G23" s="167" t="s">
        <v>95</v>
      </c>
      <c r="H23" s="168"/>
      <c r="I23" s="107" t="s">
        <v>96</v>
      </c>
      <c r="J23" s="123">
        <f t="shared" si="0"/>
        <v>3.2</v>
      </c>
      <c r="K23" s="102">
        <v>3.2</v>
      </c>
      <c r="L23" s="104">
        <f t="shared" si="1"/>
        <v>32</v>
      </c>
      <c r="M23" s="97"/>
    </row>
    <row r="24" spans="1:13" ht="36" customHeight="1">
      <c r="A24" s="93"/>
      <c r="B24" s="100">
        <f>'Tax Invoice'!D20</f>
        <v>10</v>
      </c>
      <c r="C24" s="110" t="s">
        <v>92</v>
      </c>
      <c r="D24" s="106" t="s">
        <v>136</v>
      </c>
      <c r="E24" s="112" t="s">
        <v>99</v>
      </c>
      <c r="F24" s="152" t="s">
        <v>164</v>
      </c>
      <c r="G24" s="167" t="s">
        <v>95</v>
      </c>
      <c r="H24" s="168"/>
      <c r="I24" s="107" t="s">
        <v>96</v>
      </c>
      <c r="J24" s="123">
        <f t="shared" si="0"/>
        <v>3.2</v>
      </c>
      <c r="K24" s="102">
        <v>3.2</v>
      </c>
      <c r="L24" s="104">
        <f t="shared" si="1"/>
        <v>32</v>
      </c>
      <c r="M24" s="97"/>
    </row>
    <row r="25" spans="1:13" ht="36" customHeight="1">
      <c r="A25" s="93"/>
      <c r="B25" s="100">
        <f>'Tax Invoice'!D21</f>
        <v>10</v>
      </c>
      <c r="C25" s="110" t="s">
        <v>92</v>
      </c>
      <c r="D25" s="106" t="s">
        <v>137</v>
      </c>
      <c r="E25" s="112" t="s">
        <v>101</v>
      </c>
      <c r="F25" s="152" t="s">
        <v>165</v>
      </c>
      <c r="G25" s="167" t="s">
        <v>102</v>
      </c>
      <c r="H25" s="168"/>
      <c r="I25" s="107" t="s">
        <v>96</v>
      </c>
      <c r="J25" s="123">
        <f t="shared" si="0"/>
        <v>3.65</v>
      </c>
      <c r="K25" s="102">
        <v>3.65</v>
      </c>
      <c r="L25" s="104">
        <f t="shared" si="1"/>
        <v>36.5</v>
      </c>
      <c r="M25" s="97"/>
    </row>
    <row r="26" spans="1:13" ht="36" customHeight="1">
      <c r="A26" s="93"/>
      <c r="B26" s="100">
        <f>'Tax Invoice'!D22</f>
        <v>10</v>
      </c>
      <c r="C26" s="110" t="s">
        <v>92</v>
      </c>
      <c r="D26" s="106" t="s">
        <v>136</v>
      </c>
      <c r="E26" s="112" t="s">
        <v>103</v>
      </c>
      <c r="F26" s="152" t="s">
        <v>166</v>
      </c>
      <c r="G26" s="167" t="s">
        <v>95</v>
      </c>
      <c r="H26" s="168"/>
      <c r="I26" s="107" t="s">
        <v>96</v>
      </c>
      <c r="J26" s="123">
        <f t="shared" si="0"/>
        <v>3.2</v>
      </c>
      <c r="K26" s="102">
        <v>3.2</v>
      </c>
      <c r="L26" s="104">
        <f t="shared" si="1"/>
        <v>32</v>
      </c>
      <c r="M26" s="97"/>
    </row>
    <row r="27" spans="1:13" ht="36" customHeight="1">
      <c r="A27" s="93"/>
      <c r="B27" s="100">
        <f>'Tax Invoice'!D23</f>
        <v>10</v>
      </c>
      <c r="C27" s="110" t="s">
        <v>92</v>
      </c>
      <c r="D27" s="106" t="s">
        <v>137</v>
      </c>
      <c r="E27" s="112" t="s">
        <v>105</v>
      </c>
      <c r="F27" s="152" t="s">
        <v>166</v>
      </c>
      <c r="G27" s="167" t="s">
        <v>102</v>
      </c>
      <c r="H27" s="168"/>
      <c r="I27" s="107" t="s">
        <v>96</v>
      </c>
      <c r="J27" s="123">
        <f t="shared" si="0"/>
        <v>3.65</v>
      </c>
      <c r="K27" s="102">
        <v>3.65</v>
      </c>
      <c r="L27" s="104">
        <f t="shared" si="1"/>
        <v>36.5</v>
      </c>
      <c r="M27" s="97"/>
    </row>
    <row r="28" spans="1:13" ht="36" customHeight="1">
      <c r="A28" s="93"/>
      <c r="B28" s="100">
        <f>'Tax Invoice'!D24</f>
        <v>10</v>
      </c>
      <c r="C28" s="110" t="s">
        <v>92</v>
      </c>
      <c r="D28" s="106" t="s">
        <v>137</v>
      </c>
      <c r="E28" s="112" t="s">
        <v>106</v>
      </c>
      <c r="F28" s="152" t="s">
        <v>167</v>
      </c>
      <c r="G28" s="167" t="s">
        <v>102</v>
      </c>
      <c r="H28" s="168"/>
      <c r="I28" s="107" t="s">
        <v>96</v>
      </c>
      <c r="J28" s="123">
        <f t="shared" si="0"/>
        <v>3.65</v>
      </c>
      <c r="K28" s="102">
        <v>3.65</v>
      </c>
      <c r="L28" s="104">
        <f t="shared" si="1"/>
        <v>36.5</v>
      </c>
      <c r="M28" s="97"/>
    </row>
    <row r="29" spans="1:13" ht="36" customHeight="1">
      <c r="A29" s="93"/>
      <c r="B29" s="100">
        <f>'Tax Invoice'!D25</f>
        <v>10</v>
      </c>
      <c r="C29" s="110" t="s">
        <v>108</v>
      </c>
      <c r="D29" s="106" t="s">
        <v>138</v>
      </c>
      <c r="E29" s="112" t="s">
        <v>109</v>
      </c>
      <c r="F29" s="152" t="s">
        <v>164</v>
      </c>
      <c r="G29" s="167" t="s">
        <v>95</v>
      </c>
      <c r="H29" s="168"/>
      <c r="I29" s="107" t="s">
        <v>110</v>
      </c>
      <c r="J29" s="123">
        <f t="shared" si="0"/>
        <v>2.4900000000000002</v>
      </c>
      <c r="K29" s="102">
        <v>2.4900000000000002</v>
      </c>
      <c r="L29" s="104">
        <f t="shared" si="1"/>
        <v>24.900000000000002</v>
      </c>
      <c r="M29" s="97"/>
    </row>
    <row r="30" spans="1:13" ht="36" customHeight="1">
      <c r="A30" s="93"/>
      <c r="B30" s="100">
        <f>'Tax Invoice'!D26</f>
        <v>10</v>
      </c>
      <c r="C30" s="110" t="s">
        <v>108</v>
      </c>
      <c r="D30" s="106" t="s">
        <v>139</v>
      </c>
      <c r="E30" s="112" t="s">
        <v>111</v>
      </c>
      <c r="F30" s="152" t="s">
        <v>164</v>
      </c>
      <c r="G30" s="167" t="s">
        <v>102</v>
      </c>
      <c r="H30" s="168"/>
      <c r="I30" s="107" t="s">
        <v>110</v>
      </c>
      <c r="J30" s="123">
        <f t="shared" si="0"/>
        <v>2.94</v>
      </c>
      <c r="K30" s="102">
        <v>2.94</v>
      </c>
      <c r="L30" s="104">
        <f t="shared" si="1"/>
        <v>29.4</v>
      </c>
      <c r="M30" s="97"/>
    </row>
    <row r="31" spans="1:13" ht="36" customHeight="1">
      <c r="A31" s="93"/>
      <c r="B31" s="100">
        <f>'Tax Invoice'!D27</f>
        <v>10</v>
      </c>
      <c r="C31" s="110" t="s">
        <v>108</v>
      </c>
      <c r="D31" s="106" t="s">
        <v>138</v>
      </c>
      <c r="E31" s="112" t="s">
        <v>112</v>
      </c>
      <c r="F31" s="152" t="s">
        <v>166</v>
      </c>
      <c r="G31" s="167" t="s">
        <v>95</v>
      </c>
      <c r="H31" s="168"/>
      <c r="I31" s="107" t="s">
        <v>110</v>
      </c>
      <c r="J31" s="123">
        <f t="shared" si="0"/>
        <v>2.4900000000000002</v>
      </c>
      <c r="K31" s="102">
        <v>2.4900000000000002</v>
      </c>
      <c r="L31" s="104">
        <f t="shared" si="1"/>
        <v>24.900000000000002</v>
      </c>
      <c r="M31" s="97"/>
    </row>
    <row r="32" spans="1:13" ht="36" customHeight="1">
      <c r="A32" s="93"/>
      <c r="B32" s="100">
        <f>'Tax Invoice'!D28</f>
        <v>10</v>
      </c>
      <c r="C32" s="110" t="s">
        <v>108</v>
      </c>
      <c r="D32" s="106" t="s">
        <v>139</v>
      </c>
      <c r="E32" s="112" t="s">
        <v>113</v>
      </c>
      <c r="F32" s="152" t="s">
        <v>166</v>
      </c>
      <c r="G32" s="167" t="s">
        <v>102</v>
      </c>
      <c r="H32" s="168"/>
      <c r="I32" s="107" t="s">
        <v>110</v>
      </c>
      <c r="J32" s="123">
        <f t="shared" si="0"/>
        <v>2.94</v>
      </c>
      <c r="K32" s="102">
        <v>2.94</v>
      </c>
      <c r="L32" s="104">
        <f t="shared" si="1"/>
        <v>29.4</v>
      </c>
      <c r="M32" s="97"/>
    </row>
    <row r="33" spans="1:13" ht="36" customHeight="1">
      <c r="A33" s="93"/>
      <c r="B33" s="100">
        <f>'Tax Invoice'!D29</f>
        <v>5</v>
      </c>
      <c r="C33" s="110" t="s">
        <v>108</v>
      </c>
      <c r="D33" s="106" t="s">
        <v>138</v>
      </c>
      <c r="E33" s="112" t="s">
        <v>114</v>
      </c>
      <c r="F33" s="152" t="s">
        <v>167</v>
      </c>
      <c r="G33" s="167" t="s">
        <v>95</v>
      </c>
      <c r="H33" s="168"/>
      <c r="I33" s="107" t="s">
        <v>110</v>
      </c>
      <c r="J33" s="123">
        <f t="shared" si="0"/>
        <v>2.4900000000000002</v>
      </c>
      <c r="K33" s="102">
        <v>2.4900000000000002</v>
      </c>
      <c r="L33" s="104">
        <f t="shared" si="1"/>
        <v>12.450000000000001</v>
      </c>
      <c r="M33" s="97"/>
    </row>
    <row r="34" spans="1:13" ht="36" customHeight="1">
      <c r="A34" s="93"/>
      <c r="B34" s="100">
        <f>'Tax Invoice'!D30</f>
        <v>5</v>
      </c>
      <c r="C34" s="110" t="s">
        <v>115</v>
      </c>
      <c r="D34" s="106" t="s">
        <v>140</v>
      </c>
      <c r="E34" s="112" t="s">
        <v>116</v>
      </c>
      <c r="F34" s="152" t="s">
        <v>168</v>
      </c>
      <c r="G34" s="167" t="s">
        <v>94</v>
      </c>
      <c r="H34" s="168"/>
      <c r="I34" s="107" t="s">
        <v>117</v>
      </c>
      <c r="J34" s="123">
        <f t="shared" si="0"/>
        <v>2.4900000000000002</v>
      </c>
      <c r="K34" s="102">
        <v>2.4900000000000002</v>
      </c>
      <c r="L34" s="104">
        <f t="shared" si="1"/>
        <v>12.450000000000001</v>
      </c>
      <c r="M34" s="97"/>
    </row>
    <row r="35" spans="1:13" ht="36" customHeight="1">
      <c r="A35" s="93"/>
      <c r="B35" s="100">
        <f>'Tax Invoice'!D31</f>
        <v>10</v>
      </c>
      <c r="C35" s="110" t="s">
        <v>115</v>
      </c>
      <c r="D35" s="106" t="s">
        <v>140</v>
      </c>
      <c r="E35" s="112" t="s">
        <v>118</v>
      </c>
      <c r="F35" s="152" t="s">
        <v>168</v>
      </c>
      <c r="G35" s="167" t="s">
        <v>98</v>
      </c>
      <c r="H35" s="168"/>
      <c r="I35" s="107" t="s">
        <v>117</v>
      </c>
      <c r="J35" s="123">
        <f t="shared" si="0"/>
        <v>2.4900000000000002</v>
      </c>
      <c r="K35" s="102">
        <v>2.4900000000000002</v>
      </c>
      <c r="L35" s="104">
        <f t="shared" si="1"/>
        <v>24.900000000000002</v>
      </c>
      <c r="M35" s="97"/>
    </row>
    <row r="36" spans="1:13" ht="36" customHeight="1">
      <c r="A36" s="93"/>
      <c r="B36" s="100">
        <f>'Tax Invoice'!D32</f>
        <v>5</v>
      </c>
      <c r="C36" s="110" t="s">
        <v>115</v>
      </c>
      <c r="D36" s="106" t="s">
        <v>141</v>
      </c>
      <c r="E36" s="112" t="s">
        <v>119</v>
      </c>
      <c r="F36" s="152" t="s">
        <v>168</v>
      </c>
      <c r="G36" s="167" t="s">
        <v>100</v>
      </c>
      <c r="H36" s="168"/>
      <c r="I36" s="107" t="s">
        <v>117</v>
      </c>
      <c r="J36" s="123">
        <f t="shared" si="0"/>
        <v>2.4900000000000002</v>
      </c>
      <c r="K36" s="102">
        <v>2.4900000000000002</v>
      </c>
      <c r="L36" s="104">
        <f t="shared" si="1"/>
        <v>12.450000000000001</v>
      </c>
      <c r="M36" s="97"/>
    </row>
    <row r="37" spans="1:13" ht="36" customHeight="1">
      <c r="A37" s="93"/>
      <c r="B37" s="100">
        <f>'Tax Invoice'!D33</f>
        <v>10</v>
      </c>
      <c r="C37" s="110" t="s">
        <v>115</v>
      </c>
      <c r="D37" s="106" t="s">
        <v>141</v>
      </c>
      <c r="E37" s="112" t="s">
        <v>120</v>
      </c>
      <c r="F37" s="152" t="s">
        <v>168</v>
      </c>
      <c r="G37" s="167" t="s">
        <v>104</v>
      </c>
      <c r="H37" s="168"/>
      <c r="I37" s="107" t="s">
        <v>117</v>
      </c>
      <c r="J37" s="123">
        <f t="shared" si="0"/>
        <v>2.4900000000000002</v>
      </c>
      <c r="K37" s="102">
        <v>2.4900000000000002</v>
      </c>
      <c r="L37" s="104">
        <f t="shared" si="1"/>
        <v>24.900000000000002</v>
      </c>
      <c r="M37" s="97"/>
    </row>
    <row r="38" spans="1:13" ht="12.75" customHeight="1">
      <c r="A38" s="93"/>
      <c r="B38" s="100">
        <f>'Tax Invoice'!D34</f>
        <v>10</v>
      </c>
      <c r="C38" s="110" t="s">
        <v>121</v>
      </c>
      <c r="D38" s="106" t="s">
        <v>121</v>
      </c>
      <c r="E38" s="112" t="s">
        <v>122</v>
      </c>
      <c r="F38" s="152" t="s">
        <v>83</v>
      </c>
      <c r="G38" s="182" t="s">
        <v>157</v>
      </c>
      <c r="H38" s="183"/>
      <c r="I38" s="107" t="s">
        <v>123</v>
      </c>
      <c r="J38" s="123">
        <f t="shared" si="0"/>
        <v>2.39</v>
      </c>
      <c r="K38" s="102">
        <v>2.39</v>
      </c>
      <c r="L38" s="104">
        <f t="shared" si="1"/>
        <v>23.900000000000002</v>
      </c>
      <c r="M38" s="97"/>
    </row>
    <row r="39" spans="1:13" ht="36" customHeight="1">
      <c r="A39" s="93"/>
      <c r="B39" s="100">
        <f>'Tax Invoice'!D35</f>
        <v>10</v>
      </c>
      <c r="C39" s="110" t="s">
        <v>124</v>
      </c>
      <c r="D39" s="106" t="s">
        <v>142</v>
      </c>
      <c r="E39" s="112" t="s">
        <v>125</v>
      </c>
      <c r="F39" s="152" t="s">
        <v>126</v>
      </c>
      <c r="G39" s="184" t="s">
        <v>169</v>
      </c>
      <c r="H39" s="185"/>
      <c r="I39" s="107" t="s">
        <v>127</v>
      </c>
      <c r="J39" s="123">
        <f t="shared" si="0"/>
        <v>2.99</v>
      </c>
      <c r="K39" s="102">
        <v>2.99</v>
      </c>
      <c r="L39" s="104">
        <f t="shared" si="1"/>
        <v>29.900000000000002</v>
      </c>
      <c r="M39" s="97"/>
    </row>
    <row r="40" spans="1:13" ht="24" customHeight="1">
      <c r="A40" s="93"/>
      <c r="B40" s="100">
        <f>'Tax Invoice'!D36</f>
        <v>10</v>
      </c>
      <c r="C40" s="110" t="s">
        <v>128</v>
      </c>
      <c r="D40" s="106" t="s">
        <v>128</v>
      </c>
      <c r="E40" s="112" t="s">
        <v>129</v>
      </c>
      <c r="F40" s="152" t="s">
        <v>82</v>
      </c>
      <c r="G40" s="167" t="s">
        <v>84</v>
      </c>
      <c r="H40" s="168"/>
      <c r="I40" s="107" t="s">
        <v>130</v>
      </c>
      <c r="J40" s="123">
        <f t="shared" si="0"/>
        <v>2.85</v>
      </c>
      <c r="K40" s="102">
        <v>2.85</v>
      </c>
      <c r="L40" s="104">
        <f t="shared" si="1"/>
        <v>28.5</v>
      </c>
      <c r="M40" s="97"/>
    </row>
    <row r="41" spans="1:13" ht="24" customHeight="1">
      <c r="A41" s="93"/>
      <c r="B41" s="100">
        <f>'Tax Invoice'!D37</f>
        <v>20</v>
      </c>
      <c r="C41" s="110" t="s">
        <v>131</v>
      </c>
      <c r="D41" s="106" t="s">
        <v>131</v>
      </c>
      <c r="E41" s="112" t="s">
        <v>132</v>
      </c>
      <c r="F41" s="152" t="s">
        <v>83</v>
      </c>
      <c r="G41" s="167"/>
      <c r="H41" s="168"/>
      <c r="I41" s="107" t="s">
        <v>133</v>
      </c>
      <c r="J41" s="123">
        <f t="shared" si="0"/>
        <v>2.37</v>
      </c>
      <c r="K41" s="102">
        <v>2.37</v>
      </c>
      <c r="L41" s="104">
        <f t="shared" si="1"/>
        <v>47.400000000000006</v>
      </c>
      <c r="M41" s="97"/>
    </row>
    <row r="42" spans="1:13" ht="24" customHeight="1">
      <c r="A42" s="93"/>
      <c r="B42" s="101">
        <f>'Tax Invoice'!D38</f>
        <v>20</v>
      </c>
      <c r="C42" s="111" t="s">
        <v>131</v>
      </c>
      <c r="D42" s="108" t="s">
        <v>131</v>
      </c>
      <c r="E42" s="113" t="s">
        <v>134</v>
      </c>
      <c r="F42" s="108" t="s">
        <v>80</v>
      </c>
      <c r="G42" s="169"/>
      <c r="H42" s="170"/>
      <c r="I42" s="109" t="s">
        <v>133</v>
      </c>
      <c r="J42" s="124">
        <f t="shared" si="0"/>
        <v>2.37</v>
      </c>
      <c r="K42" s="103">
        <v>2.37</v>
      </c>
      <c r="L42" s="105">
        <f t="shared" si="1"/>
        <v>47.400000000000006</v>
      </c>
      <c r="M42" s="97"/>
    </row>
    <row r="43" spans="1:13" s="2" customFormat="1" ht="12.75">
      <c r="A43" s="93"/>
      <c r="B43" s="101">
        <v>165</v>
      </c>
      <c r="C43" s="150" t="s">
        <v>150</v>
      </c>
      <c r="D43" s="108"/>
      <c r="E43" s="113"/>
      <c r="F43" s="108"/>
      <c r="G43" s="169"/>
      <c r="H43" s="170"/>
      <c r="I43" s="151" t="s">
        <v>151</v>
      </c>
      <c r="J43" s="124">
        <v>0.5</v>
      </c>
      <c r="K43" s="124"/>
      <c r="L43" s="105">
        <f t="shared" si="1"/>
        <v>82.5</v>
      </c>
      <c r="M43" s="97"/>
    </row>
    <row r="44" spans="1:13" ht="12.75" customHeight="1">
      <c r="A44" s="93"/>
      <c r="B44" s="135">
        <f>SUM(B22:B42)</f>
        <v>215</v>
      </c>
      <c r="C44" s="125" t="s">
        <v>15</v>
      </c>
      <c r="D44" s="125"/>
      <c r="E44" s="125"/>
      <c r="F44" s="125"/>
      <c r="G44" s="125"/>
      <c r="H44" s="125"/>
      <c r="I44" s="125"/>
      <c r="J44" s="137" t="s">
        <v>62</v>
      </c>
      <c r="K44" s="130" t="s">
        <v>62</v>
      </c>
      <c r="L44" s="133">
        <f>SUM(L22:L43)</f>
        <v>692.84999999999968</v>
      </c>
      <c r="M44" s="97"/>
    </row>
    <row r="45" spans="1:13" ht="12.75" customHeight="1">
      <c r="A45" s="93"/>
      <c r="B45" s="125"/>
      <c r="C45" s="125"/>
      <c r="D45" s="125"/>
      <c r="E45" s="125"/>
      <c r="F45" s="125"/>
      <c r="G45" s="125"/>
      <c r="H45" s="125"/>
      <c r="I45" s="125"/>
      <c r="J45" s="149" t="s">
        <v>149</v>
      </c>
      <c r="K45" s="129" t="s">
        <v>54</v>
      </c>
      <c r="L45" s="133">
        <f>Invoice!K45</f>
        <v>-138.56999999999994</v>
      </c>
      <c r="M45" s="97"/>
    </row>
    <row r="46" spans="1:13" ht="12.75" customHeight="1" outlineLevel="1">
      <c r="A46" s="93"/>
      <c r="B46" s="125"/>
      <c r="C46" s="125"/>
      <c r="D46" s="125"/>
      <c r="E46" s="125"/>
      <c r="F46" s="125"/>
      <c r="G46" s="125"/>
      <c r="H46" s="125"/>
      <c r="I46" s="125"/>
      <c r="J46" s="138" t="s">
        <v>146</v>
      </c>
      <c r="K46" s="130" t="s">
        <v>55</v>
      </c>
      <c r="L46" s="133">
        <f>Invoice!K46</f>
        <v>0</v>
      </c>
      <c r="M46" s="97"/>
    </row>
    <row r="47" spans="1:13" ht="12.75" customHeight="1">
      <c r="A47" s="93"/>
      <c r="B47" s="125"/>
      <c r="C47" s="125"/>
      <c r="D47" s="125"/>
      <c r="E47" s="125"/>
      <c r="F47" s="125"/>
      <c r="G47" s="125"/>
      <c r="H47" s="125"/>
      <c r="I47" s="125"/>
      <c r="J47" s="130" t="s">
        <v>63</v>
      </c>
      <c r="K47" s="130" t="s">
        <v>63</v>
      </c>
      <c r="L47" s="133">
        <f>SUM(L44:L46)</f>
        <v>554.27999999999975</v>
      </c>
      <c r="M47" s="97"/>
    </row>
    <row r="48" spans="1:13" ht="12.75" customHeight="1">
      <c r="A48" s="6"/>
      <c r="B48" s="162" t="str">
        <f>Invoice!B48</f>
        <v>Five Hundred Fifty Four and 28/100 USD</v>
      </c>
      <c r="C48" s="162"/>
      <c r="D48" s="162"/>
      <c r="E48" s="162"/>
      <c r="F48" s="162"/>
      <c r="G48" s="162"/>
      <c r="H48" s="162"/>
      <c r="I48" s="162"/>
      <c r="J48" s="162"/>
      <c r="K48" s="162"/>
      <c r="L48" s="162"/>
      <c r="M48" s="8"/>
    </row>
    <row r="49" ht="12.75" customHeight="1"/>
    <row r="50" ht="12.75" customHeight="1"/>
    <row r="51" ht="12.75" customHeight="1"/>
    <row r="52" ht="12.75" customHeight="1"/>
    <row r="53" ht="12.75" customHeight="1"/>
    <row r="54" ht="12.75" customHeight="1"/>
    <row r="55" ht="12.75" customHeight="1"/>
  </sheetData>
  <mergeCells count="28">
    <mergeCell ref="G42:H42"/>
    <mergeCell ref="B48:L48"/>
    <mergeCell ref="G37:H37"/>
    <mergeCell ref="G38:H38"/>
    <mergeCell ref="G39:H39"/>
    <mergeCell ref="G40:H40"/>
    <mergeCell ref="G41:H41"/>
    <mergeCell ref="G43:H43"/>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L6:L7"/>
    <mergeCell ref="L10:L11"/>
    <mergeCell ref="L14:L15"/>
    <mergeCell ref="G20:H20"/>
    <mergeCell ref="G21:H21"/>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16</v>
      </c>
      <c r="B1" s="11" t="s">
        <v>17</v>
      </c>
      <c r="C1" s="12"/>
      <c r="D1" s="12"/>
      <c r="E1" s="12"/>
      <c r="F1" s="12"/>
      <c r="G1" s="12"/>
      <c r="H1" s="13"/>
      <c r="I1" s="14"/>
      <c r="N1" s="80">
        <f>N2/N3</f>
        <v>1</v>
      </c>
      <c r="O1" s="15" t="s">
        <v>51</v>
      </c>
    </row>
    <row r="2" spans="1:15" s="15" customFormat="1" ht="13.5" thickBot="1">
      <c r="A2" s="16" t="s">
        <v>18</v>
      </c>
      <c r="B2" s="17" t="s">
        <v>19</v>
      </c>
      <c r="C2" s="18"/>
      <c r="D2" s="18"/>
      <c r="E2" s="19"/>
      <c r="G2" s="20" t="s">
        <v>20</v>
      </c>
      <c r="H2" s="21" t="s">
        <v>21</v>
      </c>
      <c r="N2" s="15">
        <v>610.34999999999968</v>
      </c>
      <c r="O2" s="15" t="s">
        <v>65</v>
      </c>
    </row>
    <row r="3" spans="1:15" s="15" customFormat="1" ht="13.5" thickBot="1">
      <c r="A3" s="16" t="s">
        <v>22</v>
      </c>
      <c r="F3" s="115"/>
      <c r="G3" s="114">
        <v>45590</v>
      </c>
      <c r="H3" s="136"/>
      <c r="N3" s="15">
        <v>610.34999999999968</v>
      </c>
      <c r="O3" s="15" t="s">
        <v>66</v>
      </c>
    </row>
    <row r="4" spans="1:15" s="15" customFormat="1">
      <c r="A4" s="16" t="s">
        <v>23</v>
      </c>
    </row>
    <row r="5" spans="1:15" s="15" customFormat="1">
      <c r="A5" s="16" t="s">
        <v>24</v>
      </c>
      <c r="K5" s="16"/>
    </row>
    <row r="6" spans="1:15" s="15" customFormat="1">
      <c r="A6" s="16" t="s">
        <v>25</v>
      </c>
    </row>
    <row r="7" spans="1:15" s="15" customFormat="1" ht="15">
      <c r="A7"/>
      <c r="F7" s="23"/>
    </row>
    <row r="8" spans="1:15" s="15" customFormat="1" ht="13.5" thickBot="1">
      <c r="A8" s="22"/>
      <c r="F8" s="23"/>
      <c r="J8" s="15" t="s">
        <v>26</v>
      </c>
    </row>
    <row r="9" spans="1:15" s="15" customFormat="1" ht="13.5" thickBot="1">
      <c r="A9" s="24" t="s">
        <v>27</v>
      </c>
      <c r="F9" s="25" t="s">
        <v>28</v>
      </c>
      <c r="G9" s="26"/>
      <c r="H9" s="27"/>
      <c r="J9" s="15" t="str">
        <f>'Copy paste to Here'!I18</f>
        <v>USD</v>
      </c>
    </row>
    <row r="10" spans="1:15" s="15" customFormat="1" ht="13.5" thickBot="1">
      <c r="A10" s="28" t="str">
        <f>'Copy paste to Here'!G10</f>
        <v>Brows by Gabi</v>
      </c>
      <c r="B10" s="29"/>
      <c r="C10" s="29"/>
      <c r="D10" s="29"/>
      <c r="F10" s="30" t="str">
        <f>'Copy paste to Here'!B10</f>
        <v>Brows by Gabi</v>
      </c>
      <c r="G10" s="31"/>
      <c r="H10" s="32"/>
      <c r="K10" s="83" t="s">
        <v>68</v>
      </c>
      <c r="L10" s="27" t="s">
        <v>68</v>
      </c>
      <c r="M10" s="15">
        <v>1</v>
      </c>
    </row>
    <row r="11" spans="1:15" s="15" customFormat="1" ht="15.75" thickBot="1">
      <c r="A11" s="33" t="str">
        <f>'Copy paste to Here'!G11</f>
        <v>Gabriella Medina</v>
      </c>
      <c r="B11" s="34"/>
      <c r="C11" s="34"/>
      <c r="D11" s="34"/>
      <c r="F11" s="35" t="str">
        <f>'Copy paste to Here'!B11</f>
        <v>Gabriella Medina</v>
      </c>
      <c r="G11" s="36"/>
      <c r="H11" s="37"/>
      <c r="K11" s="81" t="s">
        <v>29</v>
      </c>
      <c r="L11" s="38" t="s">
        <v>30</v>
      </c>
      <c r="M11" s="15">
        <f>VLOOKUP(G3,[1]Sheet1!$A$9:$I$7290,2,FALSE)</f>
        <v>33.57</v>
      </c>
    </row>
    <row r="12" spans="1:15" s="15" customFormat="1" ht="15.75" thickBot="1">
      <c r="A12" s="33" t="str">
        <f>'Copy paste to Here'!G12</f>
        <v>5234 Bonner dr</v>
      </c>
      <c r="B12" s="34"/>
      <c r="C12" s="34"/>
      <c r="D12" s="34"/>
      <c r="E12" s="77"/>
      <c r="F12" s="35" t="str">
        <f>'Copy paste to Here'!B12</f>
        <v>5234 Bonner dr</v>
      </c>
      <c r="G12" s="36"/>
      <c r="H12" s="37"/>
      <c r="K12" s="81" t="s">
        <v>31</v>
      </c>
      <c r="L12" s="38" t="s">
        <v>5</v>
      </c>
      <c r="M12" s="15">
        <f>VLOOKUP(G3,[1]Sheet1!$A$9:$I$7290,3,FALSE)</f>
        <v>36.15</v>
      </c>
    </row>
    <row r="13" spans="1:15" s="15" customFormat="1" ht="15.75" thickBot="1">
      <c r="A13" s="33" t="str">
        <f>'Copy paste to Here'!G13</f>
        <v>78411 Corpus christi</v>
      </c>
      <c r="B13" s="34"/>
      <c r="C13" s="34"/>
      <c r="D13" s="34"/>
      <c r="E13" s="91" t="s">
        <v>30</v>
      </c>
      <c r="F13" s="35" t="str">
        <f>'Copy paste to Here'!B13</f>
        <v>78411 Corpus christi</v>
      </c>
      <c r="G13" s="36"/>
      <c r="H13" s="37"/>
      <c r="K13" s="81" t="s">
        <v>32</v>
      </c>
      <c r="L13" s="38" t="s">
        <v>33</v>
      </c>
      <c r="M13" s="92">
        <f>VLOOKUP(G3,[1]Sheet1!$A$9:$I$7290,4,FALSE)</f>
        <v>43.31</v>
      </c>
    </row>
    <row r="14" spans="1:15" s="15" customFormat="1" ht="15.75" thickBot="1">
      <c r="A14" s="33" t="str">
        <f>'Copy paste to Here'!G14</f>
        <v>United States</v>
      </c>
      <c r="B14" s="34"/>
      <c r="C14" s="34"/>
      <c r="D14" s="34"/>
      <c r="E14" s="91">
        <f>VLOOKUP(J9,$L$10:$M$17,2,FALSE)</f>
        <v>33.57</v>
      </c>
      <c r="F14" s="35" t="str">
        <f>'Copy paste to Here'!B14</f>
        <v>United States</v>
      </c>
      <c r="G14" s="36"/>
      <c r="H14" s="37"/>
      <c r="K14" s="81" t="s">
        <v>34</v>
      </c>
      <c r="L14" s="38" t="s">
        <v>35</v>
      </c>
      <c r="M14" s="15">
        <f>VLOOKUP(G3,[1]Sheet1!$A$9:$I$7290,5,FALSE)</f>
        <v>21.88</v>
      </c>
    </row>
    <row r="15" spans="1:15" s="15" customFormat="1" ht="15.75" thickBot="1">
      <c r="A15" s="39" t="str">
        <f>'Copy paste to Here'!G15</f>
        <v xml:space="preserve"> </v>
      </c>
      <c r="F15" s="40" t="str">
        <f>'Copy paste to Here'!B15</f>
        <v xml:space="preserve"> </v>
      </c>
      <c r="G15" s="41"/>
      <c r="H15" s="42"/>
      <c r="K15" s="82" t="s">
        <v>36</v>
      </c>
      <c r="L15" s="43" t="s">
        <v>37</v>
      </c>
      <c r="M15" s="15">
        <f>VLOOKUP(G3,[1]Sheet1!$A$9:$I$7290,6,FALSE)</f>
        <v>24.05</v>
      </c>
    </row>
    <row r="16" spans="1:15" s="15" customFormat="1" ht="15.75" thickBot="1">
      <c r="A16" s="44"/>
      <c r="K16" s="82" t="s">
        <v>38</v>
      </c>
      <c r="L16" s="43" t="s">
        <v>39</v>
      </c>
      <c r="M16" s="15">
        <f>VLOOKUP(G3,[1]Sheet1!$A$9:$I$7290,7,FALSE)</f>
        <v>19.89</v>
      </c>
    </row>
    <row r="17" spans="1:13" s="15" customFormat="1" ht="13.5" thickBot="1">
      <c r="A17" s="45" t="s">
        <v>40</v>
      </c>
      <c r="B17" s="46" t="s">
        <v>41</v>
      </c>
      <c r="C17" s="47" t="s">
        <v>69</v>
      </c>
      <c r="D17" s="47" t="s">
        <v>57</v>
      </c>
      <c r="E17" s="47" t="s">
        <v>67</v>
      </c>
      <c r="F17" s="47" t="str">
        <f>CONCATENATE("Amount ",,J9)</f>
        <v>Amount USD</v>
      </c>
      <c r="G17" s="46" t="s">
        <v>42</v>
      </c>
      <c r="H17" s="46" t="s">
        <v>43</v>
      </c>
      <c r="J17" s="15" t="s">
        <v>44</v>
      </c>
      <c r="K17" s="15" t="s">
        <v>1</v>
      </c>
      <c r="L17" s="15" t="s">
        <v>77</v>
      </c>
      <c r="M17" s="15">
        <v>0.24</v>
      </c>
    </row>
    <row r="18" spans="1:13" s="54" customFormat="1" ht="60">
      <c r="A18" s="48" t="str">
        <f>IF(LEN('Copy paste to Here'!G22) &gt; 5, CONCATENATE('Copy paste to Here'!G22, 'Copy paste to Here'!D22, 'Copy paste to Here'!E22), "Empty Cell")</f>
        <v>High polish and PVD plated titanium G23 labret, 1.2mm (16g) with threadless push pin top with 1.5mm to 4mm prong set round clear Cubic Zirconia (CZ) stone, and 4mm base plateLength: 6mm with 2.5mm top partColor: High Polish w/ Clear CZ</v>
      </c>
      <c r="B18" s="49" t="str">
        <f>'Copy paste to Here'!C22</f>
        <v>ULBPIBPZ16</v>
      </c>
      <c r="C18" s="50" t="s">
        <v>135</v>
      </c>
      <c r="D18" s="50">
        <f>Invoice!B22</f>
        <v>10</v>
      </c>
      <c r="E18" s="51">
        <f>'Shipping Invoice'!K22*$N$1</f>
        <v>3.2</v>
      </c>
      <c r="F18" s="51">
        <f>D18*E18</f>
        <v>32</v>
      </c>
      <c r="G18" s="52">
        <f>E18*$E$14</f>
        <v>107.42400000000001</v>
      </c>
      <c r="H18" s="53">
        <f>D18*G18</f>
        <v>1074.24</v>
      </c>
    </row>
    <row r="19" spans="1:13" s="54" customFormat="1" ht="60">
      <c r="A19" s="48" t="str">
        <f>IF(LEN('Copy paste to Here'!G23) &gt; 5, CONCATENATE('Copy paste to Here'!G23, 'Copy paste to Here'!D23, 'Copy paste to Here'!E23), "Empty Cell")</f>
        <v>High polish and PVD plated titanium G23 labret, 1.2mm (16g) with threadless push pin top with 1.5mm to 4mm prong set round clear Cubic Zirconia (CZ) stone, and 4mm base plateLength: 8mm with 2.5mm top partColor: High Polish w/ Clear CZ</v>
      </c>
      <c r="B19" s="49" t="str">
        <f>'Copy paste to Here'!C23</f>
        <v>ULBPIBPZ16</v>
      </c>
      <c r="C19" s="50" t="s">
        <v>135</v>
      </c>
      <c r="D19" s="50">
        <f>Invoice!B23</f>
        <v>10</v>
      </c>
      <c r="E19" s="51">
        <f>'Shipping Invoice'!K23*$N$1</f>
        <v>3.2</v>
      </c>
      <c r="F19" s="51">
        <f t="shared" ref="F19:F82" si="0">D19*E19</f>
        <v>32</v>
      </c>
      <c r="G19" s="52">
        <f t="shared" ref="G19:G82" si="1">E19*$E$14</f>
        <v>107.42400000000001</v>
      </c>
      <c r="H19" s="55">
        <f t="shared" ref="H19:H82" si="2">D19*G19</f>
        <v>1074.24</v>
      </c>
    </row>
    <row r="20" spans="1:13" s="54" customFormat="1" ht="60">
      <c r="A20" s="48" t="str">
        <f>IF(LEN('Copy paste to Here'!G24) &gt; 5, CONCATENATE('Copy paste to Here'!G24, 'Copy paste to Here'!D24, 'Copy paste to Here'!E24), "Empty Cell")</f>
        <v>High polish and PVD plated titanium G23 labret, 1.2mm (16g) with threadless push pin top with 1.5mm to 4mm prong set round clear Cubic Zirconia (CZ) stone, and 4mm base plateLength: 6mm with 3mm top partColor: High Polish w/ Clear CZ</v>
      </c>
      <c r="B20" s="49" t="str">
        <f>'Copy paste to Here'!C24</f>
        <v>ULBPIBPZ16</v>
      </c>
      <c r="C20" s="50" t="s">
        <v>136</v>
      </c>
      <c r="D20" s="50">
        <f>Invoice!B24</f>
        <v>10</v>
      </c>
      <c r="E20" s="51">
        <f>'Shipping Invoice'!K24*$N$1</f>
        <v>3.2</v>
      </c>
      <c r="F20" s="51">
        <f t="shared" si="0"/>
        <v>32</v>
      </c>
      <c r="G20" s="52">
        <f t="shared" si="1"/>
        <v>107.42400000000001</v>
      </c>
      <c r="H20" s="55">
        <f t="shared" si="2"/>
        <v>1074.24</v>
      </c>
    </row>
    <row r="21" spans="1:13" s="54" customFormat="1" ht="51">
      <c r="A21" s="48" t="str">
        <f>IF(LEN('Copy paste to Here'!G25) &gt; 5, CONCATENATE('Copy paste to Here'!G25, 'Copy paste to Here'!D25, 'Copy paste to Here'!E25), "Empty Cell")</f>
        <v>High polish and PVD plated titanium G23 labret, 1.2mm (16g) with threadless push pin top with 1.5mm to 4mm prong set round clear Cubic Zirconia (CZ) stone, and 4mm base plateLength: 6mm with 3mm top partColor: Gold w/ Clear CZ</v>
      </c>
      <c r="B21" s="49" t="str">
        <f>'Copy paste to Here'!C25</f>
        <v>ULBPIBPZ16</v>
      </c>
      <c r="C21" s="50" t="s">
        <v>137</v>
      </c>
      <c r="D21" s="50">
        <f>Invoice!B25</f>
        <v>10</v>
      </c>
      <c r="E21" s="51">
        <f>'Shipping Invoice'!K25*$N$1</f>
        <v>3.65</v>
      </c>
      <c r="F21" s="51">
        <f t="shared" si="0"/>
        <v>36.5</v>
      </c>
      <c r="G21" s="52">
        <f t="shared" si="1"/>
        <v>122.5305</v>
      </c>
      <c r="H21" s="55">
        <f t="shared" si="2"/>
        <v>1225.3050000000001</v>
      </c>
      <c r="L21" s="15"/>
    </row>
    <row r="22" spans="1:13" s="54" customFormat="1" ht="60">
      <c r="A22" s="48" t="str">
        <f>IF(LEN('Copy paste to Here'!G26) &gt; 5, CONCATENATE('Copy paste to Here'!G26, 'Copy paste to Here'!D26, 'Copy paste to Here'!E26), "Empty Cell")</f>
        <v>High polish and PVD plated titanium G23 labret, 1.2mm (16g) with threadless push pin top with 1.5mm to 4mm prong set round clear Cubic Zirconia (CZ) stone, and 4mm base plateLength: 8mm with 3mm top partColor: High Polish w/ Clear CZ</v>
      </c>
      <c r="B22" s="49" t="str">
        <f>'Copy paste to Here'!C26</f>
        <v>ULBPIBPZ16</v>
      </c>
      <c r="C22" s="50" t="s">
        <v>136</v>
      </c>
      <c r="D22" s="50">
        <f>Invoice!B26</f>
        <v>10</v>
      </c>
      <c r="E22" s="51">
        <f>'Shipping Invoice'!K26*$N$1</f>
        <v>3.2</v>
      </c>
      <c r="F22" s="51">
        <f t="shared" si="0"/>
        <v>32</v>
      </c>
      <c r="G22" s="52">
        <f t="shared" si="1"/>
        <v>107.42400000000001</v>
      </c>
      <c r="H22" s="55">
        <f t="shared" si="2"/>
        <v>1074.24</v>
      </c>
    </row>
    <row r="23" spans="1:13" s="54" customFormat="1" ht="51">
      <c r="A23" s="48" t="str">
        <f>IF(LEN('Copy paste to Here'!G27) &gt; 5, CONCATENATE('Copy paste to Here'!G27, 'Copy paste to Here'!D27, 'Copy paste to Here'!E27), "Empty Cell")</f>
        <v>High polish and PVD plated titanium G23 labret, 1.2mm (16g) with threadless push pin top with 1.5mm to 4mm prong set round clear Cubic Zirconia (CZ) stone, and 4mm base plateLength: 8mm with 3mm top partColor: Gold w/ Clear CZ</v>
      </c>
      <c r="B23" s="49" t="str">
        <f>'Copy paste to Here'!C27</f>
        <v>ULBPIBPZ16</v>
      </c>
      <c r="C23" s="50" t="s">
        <v>137</v>
      </c>
      <c r="D23" s="50">
        <f>Invoice!B27</f>
        <v>10</v>
      </c>
      <c r="E23" s="51">
        <f>'Shipping Invoice'!K27*$N$1</f>
        <v>3.65</v>
      </c>
      <c r="F23" s="51">
        <f t="shared" si="0"/>
        <v>36.5</v>
      </c>
      <c r="G23" s="52">
        <f t="shared" si="1"/>
        <v>122.5305</v>
      </c>
      <c r="H23" s="55">
        <f t="shared" si="2"/>
        <v>1225.3050000000001</v>
      </c>
    </row>
    <row r="24" spans="1:13" s="54" customFormat="1" ht="51">
      <c r="A24" s="48" t="str">
        <f>IF(LEN('Copy paste to Here'!G28) &gt; 5, CONCATENATE('Copy paste to Here'!G28, 'Copy paste to Here'!D28, 'Copy paste to Here'!E28), "Empty Cell")</f>
        <v>High polish and PVD plated titanium G23 labret, 1.2mm (16g) with threadless push pin top with 1.5mm to 4mm prong set round clear Cubic Zirconia (CZ) stone, and 4mm base plateLength: 10mm with 3mm top partColor: Gold w/ Clear CZ</v>
      </c>
      <c r="B24" s="49" t="str">
        <f>'Copy paste to Here'!C28</f>
        <v>ULBPIBPZ16</v>
      </c>
      <c r="C24" s="50" t="s">
        <v>137</v>
      </c>
      <c r="D24" s="50">
        <f>Invoice!B28</f>
        <v>10</v>
      </c>
      <c r="E24" s="51">
        <f>'Shipping Invoice'!K28*$N$1</f>
        <v>3.65</v>
      </c>
      <c r="F24" s="51">
        <f t="shared" si="0"/>
        <v>36.5</v>
      </c>
      <c r="G24" s="52">
        <f t="shared" si="1"/>
        <v>122.5305</v>
      </c>
      <c r="H24" s="55">
        <f t="shared" si="2"/>
        <v>1225.3050000000001</v>
      </c>
    </row>
    <row r="25" spans="1:13" s="54" customFormat="1" ht="51">
      <c r="A25" s="48" t="str">
        <f>IF(LEN('Copy paste to Here'!G29) &gt; 5, CONCATENATE('Copy paste to Here'!G29, 'Copy paste to Here'!D29, 'Copy paste to Here'!E29), "Empty Cell")</f>
        <v>High polish and PVD plated titanium G23 labret, 1.2mm (16g) with threadless push pin top with 2mm to 4mm bezel set round clear Cubic Zirconia (CZ) stone, and 4mm base plateLength: 6mm with 3mm top partColor: High Polish w/ Clear CZ</v>
      </c>
      <c r="B25" s="49" t="str">
        <f>'Copy paste to Here'!C29</f>
        <v>ULBPIBZ16</v>
      </c>
      <c r="C25" s="50" t="s">
        <v>138</v>
      </c>
      <c r="D25" s="50">
        <f>Invoice!B29</f>
        <v>10</v>
      </c>
      <c r="E25" s="51">
        <f>'Shipping Invoice'!K29*$N$1</f>
        <v>2.4900000000000002</v>
      </c>
      <c r="F25" s="51">
        <f t="shared" si="0"/>
        <v>24.900000000000002</v>
      </c>
      <c r="G25" s="52">
        <f t="shared" si="1"/>
        <v>83.589300000000009</v>
      </c>
      <c r="H25" s="55">
        <f t="shared" si="2"/>
        <v>835.89300000000003</v>
      </c>
    </row>
    <row r="26" spans="1:13" s="54" customFormat="1" ht="51">
      <c r="A26" s="48" t="str">
        <f>IF(LEN('Copy paste to Here'!G30) &gt; 5, CONCATENATE('Copy paste to Here'!G30, 'Copy paste to Here'!D30, 'Copy paste to Here'!E30), "Empty Cell")</f>
        <v>High polish and PVD plated titanium G23 labret, 1.2mm (16g) with threadless push pin top with 2mm to 4mm bezel set round clear Cubic Zirconia (CZ) stone, and 4mm base plateLength: 6mm with 3mm top partColor: Gold w/ Clear CZ</v>
      </c>
      <c r="B26" s="49" t="str">
        <f>'Copy paste to Here'!C30</f>
        <v>ULBPIBZ16</v>
      </c>
      <c r="C26" s="50" t="s">
        <v>139</v>
      </c>
      <c r="D26" s="50">
        <f>Invoice!B30</f>
        <v>10</v>
      </c>
      <c r="E26" s="51">
        <f>'Shipping Invoice'!K30*$N$1</f>
        <v>2.94</v>
      </c>
      <c r="F26" s="51">
        <f t="shared" si="0"/>
        <v>29.4</v>
      </c>
      <c r="G26" s="52">
        <f t="shared" si="1"/>
        <v>98.695800000000006</v>
      </c>
      <c r="H26" s="55">
        <f t="shared" si="2"/>
        <v>986.95800000000008</v>
      </c>
    </row>
    <row r="27" spans="1:13" s="54" customFormat="1" ht="51">
      <c r="A27" s="48" t="str">
        <f>IF(LEN('Copy paste to Here'!G31) &gt; 5, CONCATENATE('Copy paste to Here'!G31, 'Copy paste to Here'!D31, 'Copy paste to Here'!E31), "Empty Cell")</f>
        <v>High polish and PVD plated titanium G23 labret, 1.2mm (16g) with threadless push pin top with 2mm to 4mm bezel set round clear Cubic Zirconia (CZ) stone, and 4mm base plateLength: 8mm with 3mm top partColor: High Polish w/ Clear CZ</v>
      </c>
      <c r="B27" s="49" t="str">
        <f>'Copy paste to Here'!C31</f>
        <v>ULBPIBZ16</v>
      </c>
      <c r="C27" s="50" t="s">
        <v>138</v>
      </c>
      <c r="D27" s="50">
        <f>Invoice!B31</f>
        <v>10</v>
      </c>
      <c r="E27" s="51">
        <f>'Shipping Invoice'!K31*$N$1</f>
        <v>2.4900000000000002</v>
      </c>
      <c r="F27" s="51">
        <f t="shared" si="0"/>
        <v>24.900000000000002</v>
      </c>
      <c r="G27" s="52">
        <f t="shared" si="1"/>
        <v>83.589300000000009</v>
      </c>
      <c r="H27" s="55">
        <f t="shared" si="2"/>
        <v>835.89300000000003</v>
      </c>
    </row>
    <row r="28" spans="1:13" s="54" customFormat="1" ht="51">
      <c r="A28" s="48" t="str">
        <f>IF(LEN('Copy paste to Here'!G32) &gt; 5, CONCATENATE('Copy paste to Here'!G32, 'Copy paste to Here'!D32, 'Copy paste to Here'!E32), "Empty Cell")</f>
        <v>High polish and PVD plated titanium G23 labret, 1.2mm (16g) with threadless push pin top with 2mm to 4mm bezel set round clear Cubic Zirconia (CZ) stone, and 4mm base plateLength: 8mm with 3mm top partColor: Gold w/ Clear CZ</v>
      </c>
      <c r="B28" s="49" t="str">
        <f>'Copy paste to Here'!C32</f>
        <v>ULBPIBZ16</v>
      </c>
      <c r="C28" s="50" t="s">
        <v>139</v>
      </c>
      <c r="D28" s="50">
        <f>Invoice!B32</f>
        <v>10</v>
      </c>
      <c r="E28" s="51">
        <f>'Shipping Invoice'!K32*$N$1</f>
        <v>2.94</v>
      </c>
      <c r="F28" s="51">
        <f t="shared" si="0"/>
        <v>29.4</v>
      </c>
      <c r="G28" s="52">
        <f t="shared" si="1"/>
        <v>98.695800000000006</v>
      </c>
      <c r="H28" s="55">
        <f t="shared" si="2"/>
        <v>986.95800000000008</v>
      </c>
    </row>
    <row r="29" spans="1:13" s="54" customFormat="1" ht="51">
      <c r="A29" s="48" t="str">
        <f>IF(LEN('Copy paste to Here'!G33) &gt; 5, CONCATENATE('Copy paste to Here'!G33, 'Copy paste to Here'!D33, 'Copy paste to Here'!E33), "Empty Cell")</f>
        <v>High polish and PVD plated titanium G23 labret, 1.2mm (16g) with threadless push pin top with 2mm to 4mm bezel set round clear Cubic Zirconia (CZ) stone, and 4mm base plateLength: 10mm with 3mm top partColor: High Polish w/ Clear CZ</v>
      </c>
      <c r="B29" s="49" t="str">
        <f>'Copy paste to Here'!C33</f>
        <v>ULBPIBZ16</v>
      </c>
      <c r="C29" s="50" t="s">
        <v>138</v>
      </c>
      <c r="D29" s="50">
        <f>Invoice!B33</f>
        <v>5</v>
      </c>
      <c r="E29" s="51">
        <f>'Shipping Invoice'!K33*$N$1</f>
        <v>2.4900000000000002</v>
      </c>
      <c r="F29" s="51">
        <f t="shared" si="0"/>
        <v>12.450000000000001</v>
      </c>
      <c r="G29" s="52">
        <f t="shared" si="1"/>
        <v>83.589300000000009</v>
      </c>
      <c r="H29" s="55">
        <f t="shared" si="2"/>
        <v>417.94650000000001</v>
      </c>
    </row>
    <row r="30" spans="1:13" s="54" customFormat="1" ht="51">
      <c r="A30" s="48" t="str">
        <f>IF(LEN('Copy paste to Here'!G34) &gt; 5, CONCATENATE('Copy paste to Here'!G34, 'Copy paste to Here'!D34, 'Copy paste to Here'!E34), "Empty Cell")</f>
        <v>Titanium G23 labret, 1mm (18g) with threadless push pin top with1.5mm to 3mm round clear bezel set Cubic Zirconia (CZ) stone, and 2.5mm base plateCz Color: ClearLength: 6mm with 2.5mm top part</v>
      </c>
      <c r="B30" s="49" t="str">
        <f>'Copy paste to Here'!C34</f>
        <v>ULBPISZ18</v>
      </c>
      <c r="C30" s="50" t="s">
        <v>140</v>
      </c>
      <c r="D30" s="50">
        <f>Invoice!B34</f>
        <v>5</v>
      </c>
      <c r="E30" s="51">
        <f>'Shipping Invoice'!K34*$N$1</f>
        <v>2.4900000000000002</v>
      </c>
      <c r="F30" s="51">
        <f t="shared" si="0"/>
        <v>12.450000000000001</v>
      </c>
      <c r="G30" s="52">
        <f t="shared" si="1"/>
        <v>83.589300000000009</v>
      </c>
      <c r="H30" s="55">
        <f t="shared" si="2"/>
        <v>417.94650000000001</v>
      </c>
    </row>
    <row r="31" spans="1:13" s="54" customFormat="1" ht="51">
      <c r="A31" s="48" t="str">
        <f>IF(LEN('Copy paste to Here'!G35) &gt; 5, CONCATENATE('Copy paste to Here'!G35, 'Copy paste to Here'!D35, 'Copy paste to Here'!E35), "Empty Cell")</f>
        <v>Titanium G23 labret, 1mm (18g) with threadless push pin top with1.5mm to 3mm round clear bezel set Cubic Zirconia (CZ) stone, and 2.5mm base plateCz Color: ClearLength: 8mm with 2.5mm top part</v>
      </c>
      <c r="B31" s="49" t="str">
        <f>'Copy paste to Here'!C35</f>
        <v>ULBPISZ18</v>
      </c>
      <c r="C31" s="50" t="s">
        <v>140</v>
      </c>
      <c r="D31" s="50">
        <f>Invoice!B35</f>
        <v>10</v>
      </c>
      <c r="E31" s="51">
        <f>'Shipping Invoice'!K35*$N$1</f>
        <v>2.4900000000000002</v>
      </c>
      <c r="F31" s="51">
        <f t="shared" si="0"/>
        <v>24.900000000000002</v>
      </c>
      <c r="G31" s="52">
        <f t="shared" si="1"/>
        <v>83.589300000000009</v>
      </c>
      <c r="H31" s="55">
        <f t="shared" si="2"/>
        <v>835.89300000000003</v>
      </c>
    </row>
    <row r="32" spans="1:13" s="54" customFormat="1" ht="51">
      <c r="A32" s="48" t="str">
        <f>IF(LEN('Copy paste to Here'!G36) &gt; 5, CONCATENATE('Copy paste to Here'!G36, 'Copy paste to Here'!D36, 'Copy paste to Here'!E36), "Empty Cell")</f>
        <v>Titanium G23 labret, 1mm (18g) with threadless push pin top with1.5mm to 3mm round clear bezel set Cubic Zirconia (CZ) stone, and 2.5mm base plateCz Color: ClearLength: 6mm with 3mm top part</v>
      </c>
      <c r="B32" s="49" t="str">
        <f>'Copy paste to Here'!C36</f>
        <v>ULBPISZ18</v>
      </c>
      <c r="C32" s="50" t="s">
        <v>141</v>
      </c>
      <c r="D32" s="50">
        <f>Invoice!B36</f>
        <v>5</v>
      </c>
      <c r="E32" s="51">
        <f>'Shipping Invoice'!K36*$N$1</f>
        <v>2.4900000000000002</v>
      </c>
      <c r="F32" s="51">
        <f t="shared" si="0"/>
        <v>12.450000000000001</v>
      </c>
      <c r="G32" s="52">
        <f t="shared" si="1"/>
        <v>83.589300000000009</v>
      </c>
      <c r="H32" s="55">
        <f t="shared" si="2"/>
        <v>417.94650000000001</v>
      </c>
    </row>
    <row r="33" spans="1:8" s="54" customFormat="1" ht="51">
      <c r="A33" s="48" t="str">
        <f>IF(LEN('Copy paste to Here'!G37) &gt; 5, CONCATENATE('Copy paste to Here'!G37, 'Copy paste to Here'!D37, 'Copy paste to Here'!E37), "Empty Cell")</f>
        <v>Titanium G23 labret, 1mm (18g) with threadless push pin top with1.5mm to 3mm round clear bezel set Cubic Zirconia (CZ) stone, and 2.5mm base plateCz Color: ClearLength: 8mm with 3mm top part</v>
      </c>
      <c r="B33" s="49" t="str">
        <f>'Copy paste to Here'!C37</f>
        <v>ULBPISZ18</v>
      </c>
      <c r="C33" s="50" t="s">
        <v>141</v>
      </c>
      <c r="D33" s="50">
        <f>Invoice!B37</f>
        <v>10</v>
      </c>
      <c r="E33" s="51">
        <f>'Shipping Invoice'!K37*$N$1</f>
        <v>2.4900000000000002</v>
      </c>
      <c r="F33" s="51">
        <f t="shared" si="0"/>
        <v>24.900000000000002</v>
      </c>
      <c r="G33" s="52">
        <f t="shared" si="1"/>
        <v>83.589300000000009</v>
      </c>
      <c r="H33" s="55">
        <f t="shared" si="2"/>
        <v>835.89300000000003</v>
      </c>
    </row>
    <row r="34" spans="1:8" s="54" customFormat="1" ht="38.25">
      <c r="A34" s="48" t="str">
        <f>IF(LEN('Copy paste to Here'!G38) &gt; 5, CONCATENATE('Copy paste to Here'!G38, 'Copy paste to Here'!D38, 'Copy paste to Here'!E38), "Empty Cell")</f>
        <v>Titanium G23 hinged segment ring, 1.2mm (16g)Length: 8mm</v>
      </c>
      <c r="B34" s="49" t="str">
        <f>'Copy paste to Here'!C38</f>
        <v>USEGH16</v>
      </c>
      <c r="C34" s="50" t="s">
        <v>121</v>
      </c>
      <c r="D34" s="50">
        <f>Invoice!B38</f>
        <v>10</v>
      </c>
      <c r="E34" s="51">
        <f>'Shipping Invoice'!K38*$N$1</f>
        <v>2.39</v>
      </c>
      <c r="F34" s="51">
        <f t="shared" si="0"/>
        <v>23.900000000000002</v>
      </c>
      <c r="G34" s="52">
        <f t="shared" si="1"/>
        <v>80.232300000000009</v>
      </c>
      <c r="H34" s="55">
        <f t="shared" si="2"/>
        <v>802.32300000000009</v>
      </c>
    </row>
    <row r="35" spans="1:8" s="54" customFormat="1" ht="51">
      <c r="A35" s="48" t="str">
        <f>IF(LEN('Copy paste to Here'!G39) &gt; 5, CONCATENATE('Copy paste to Here'!G39, 'Copy paste to Here'!D39, 'Copy paste to Here'!E39), "Empty Cell")</f>
        <v>PVD plated titanium G23 hinged segment ring, 0.8mm (20g), 1mm (18g), 1.2mm (16g), 1.6mm (14g), 2mm (12g), 2.5mm (10g), and 3mm (8g)Gauge: 1.2mm - 8mm lengthColor: Gold</v>
      </c>
      <c r="B35" s="49" t="str">
        <f>'Copy paste to Here'!C39</f>
        <v>USEGHT</v>
      </c>
      <c r="C35" s="50" t="s">
        <v>142</v>
      </c>
      <c r="D35" s="50">
        <f>Invoice!B39</f>
        <v>10</v>
      </c>
      <c r="E35" s="51">
        <f>'Shipping Invoice'!K39*$N$1</f>
        <v>2.99</v>
      </c>
      <c r="F35" s="51">
        <f t="shared" si="0"/>
        <v>29.900000000000002</v>
      </c>
      <c r="G35" s="52">
        <f t="shared" si="1"/>
        <v>100.37430000000001</v>
      </c>
      <c r="H35" s="55">
        <f t="shared" si="2"/>
        <v>1003.7430000000001</v>
      </c>
    </row>
    <row r="36" spans="1:8" s="54" customFormat="1" ht="38.25">
      <c r="A36" s="48" t="str">
        <f>IF(LEN('Copy paste to Here'!G40) &gt; 5, CONCATENATE('Copy paste to Here'!G40, 'Copy paste to Here'!D40, 'Copy paste to Here'!E40), "Empty Cell")</f>
        <v>EO gas sterilized piercing: Titanium G23 belly banana, 1.6mm (14g) with an 8mm and 5mm jewel ballCrystal Color: ClearLength: 12mm</v>
      </c>
      <c r="B36" s="49" t="str">
        <f>'Copy paste to Here'!C40</f>
        <v>ZUBN2CG</v>
      </c>
      <c r="C36" s="50" t="s">
        <v>128</v>
      </c>
      <c r="D36" s="50">
        <f>Invoice!B40</f>
        <v>10</v>
      </c>
      <c r="E36" s="51">
        <f>'Shipping Invoice'!K40*$N$1</f>
        <v>2.85</v>
      </c>
      <c r="F36" s="51">
        <f t="shared" si="0"/>
        <v>28.5</v>
      </c>
      <c r="G36" s="52">
        <f t="shared" si="1"/>
        <v>95.674500000000009</v>
      </c>
      <c r="H36" s="55">
        <f t="shared" si="2"/>
        <v>956.74500000000012</v>
      </c>
    </row>
    <row r="37" spans="1:8" s="54" customFormat="1" ht="38.25">
      <c r="A37" s="48" t="str">
        <f>IF(LEN('Copy paste to Here'!G41) &gt; 5, CONCATENATE('Copy paste to Here'!G41, 'Copy paste to Here'!D41, 'Copy paste to Here'!E41), "Empty Cell")</f>
        <v>EO gas sterilized titanium G23 internally threaded banana, 1.2mm (16g) with two 3mm ballsLength: 8mm</v>
      </c>
      <c r="B37" s="49" t="str">
        <f>'Copy paste to Here'!C41</f>
        <v>ZUBNEBIN</v>
      </c>
      <c r="C37" s="50" t="s">
        <v>131</v>
      </c>
      <c r="D37" s="50">
        <f>Invoice!B41</f>
        <v>20</v>
      </c>
      <c r="E37" s="51">
        <f>'Shipping Invoice'!K41*$N$1</f>
        <v>2.37</v>
      </c>
      <c r="F37" s="51">
        <f t="shared" si="0"/>
        <v>47.400000000000006</v>
      </c>
      <c r="G37" s="52">
        <f t="shared" si="1"/>
        <v>79.560900000000004</v>
      </c>
      <c r="H37" s="55">
        <f t="shared" si="2"/>
        <v>1591.2180000000001</v>
      </c>
    </row>
    <row r="38" spans="1:8" s="54" customFormat="1" ht="38.25">
      <c r="A38" s="48" t="str">
        <f>IF(LEN('Copy paste to Here'!G42) &gt; 5, CONCATENATE('Copy paste to Here'!G42, 'Copy paste to Here'!D42, 'Copy paste to Here'!E42), "Empty Cell")</f>
        <v>EO gas sterilized titanium G23 internally threaded banana, 1.2mm (16g) with two 3mm ballsLength: 10mm</v>
      </c>
      <c r="B38" s="49" t="str">
        <f>'Copy paste to Here'!C42</f>
        <v>ZUBNEBIN</v>
      </c>
      <c r="C38" s="50" t="s">
        <v>131</v>
      </c>
      <c r="D38" s="50">
        <f>Invoice!B42</f>
        <v>20</v>
      </c>
      <c r="E38" s="51">
        <f>'Shipping Invoice'!K42*$N$1</f>
        <v>2.37</v>
      </c>
      <c r="F38" s="51">
        <f t="shared" si="0"/>
        <v>47.400000000000006</v>
      </c>
      <c r="G38" s="52">
        <f t="shared" si="1"/>
        <v>79.560900000000004</v>
      </c>
      <c r="H38" s="55">
        <f t="shared" si="2"/>
        <v>1591.2180000000001</v>
      </c>
    </row>
    <row r="39" spans="1:8" s="54" customFormat="1" ht="38.25">
      <c r="A39" s="48" t="str">
        <f>Invoice!I43</f>
        <v>STERILIZATION FEE PER ITEM</v>
      </c>
      <c r="B39" s="49" t="str">
        <f>Invoice!C43</f>
        <v>SERVICE</v>
      </c>
      <c r="C39" s="50" t="s">
        <v>131</v>
      </c>
      <c r="D39" s="50">
        <f>Invoice!B43</f>
        <v>165</v>
      </c>
      <c r="E39" s="51">
        <f>Invoice!J43</f>
        <v>0.5</v>
      </c>
      <c r="F39" s="51">
        <f t="shared" si="0"/>
        <v>82.5</v>
      </c>
      <c r="G39" s="52">
        <f t="shared" si="1"/>
        <v>16.785</v>
      </c>
      <c r="H39" s="55">
        <f t="shared" si="2"/>
        <v>2769.5250000000001</v>
      </c>
    </row>
    <row r="40" spans="1:8" s="54" customFormat="1" hidden="1">
      <c r="A40" s="48" t="str">
        <f>IF(LEN('Copy paste to Here'!G44) &gt; 5, CONCATENATE('Copy paste to Here'!G44, 'Copy paste to Here'!D44, 'Copy paste to Here'!E44), "Empty Cell")</f>
        <v>Empty Cell</v>
      </c>
      <c r="B40" s="49">
        <f>'Copy paste to Here'!C44</f>
        <v>0</v>
      </c>
      <c r="C40" s="50"/>
      <c r="D40" s="50"/>
      <c r="E40" s="51"/>
      <c r="F40" s="51">
        <f t="shared" ref="F40:F62" si="3">D40*E40</f>
        <v>0</v>
      </c>
      <c r="G40" s="52">
        <f t="shared" ref="G40:G62" si="4">E40*$E$14</f>
        <v>0</v>
      </c>
      <c r="H40" s="55">
        <f t="shared" ref="H40:H62" si="5">D40*G40</f>
        <v>0</v>
      </c>
    </row>
    <row r="41" spans="1:8" s="54" customFormat="1" hidden="1">
      <c r="A41" s="48" t="str">
        <f>IF(LEN('Copy paste to Here'!G45) &gt; 5, CONCATENATE('Copy paste to Here'!G45, 'Copy paste to Here'!D45, 'Copy paste to Here'!E45), "Empty Cell")</f>
        <v>Empty Cell</v>
      </c>
      <c r="B41" s="49">
        <f>'Copy paste to Here'!C45</f>
        <v>0</v>
      </c>
      <c r="C41" s="50"/>
      <c r="D41" s="50"/>
      <c r="E41" s="51"/>
      <c r="F41" s="51">
        <f t="shared" si="3"/>
        <v>0</v>
      </c>
      <c r="G41" s="52">
        <f t="shared" si="4"/>
        <v>0</v>
      </c>
      <c r="H41" s="55">
        <f t="shared" si="5"/>
        <v>0</v>
      </c>
    </row>
    <row r="42" spans="1:8" s="54" customFormat="1" hidden="1">
      <c r="A42" s="48" t="str">
        <f>IF((LEN('Copy paste to Here'!G46))&gt;5,((CONCATENATE('Copy paste to Here'!G46," &amp; ",'Copy paste to Here'!D46,"  &amp;  ",'Copy paste to Here'!E46))),"Empty Cell")</f>
        <v>Empty Cell</v>
      </c>
      <c r="B42" s="49">
        <f>'Copy paste to Here'!C46</f>
        <v>0</v>
      </c>
      <c r="C42" s="50"/>
      <c r="D42" s="50"/>
      <c r="E42" s="51"/>
      <c r="F42" s="51">
        <f t="shared" si="3"/>
        <v>0</v>
      </c>
      <c r="G42" s="52">
        <f t="shared" si="4"/>
        <v>0</v>
      </c>
      <c r="H42" s="55">
        <f t="shared" si="5"/>
        <v>0</v>
      </c>
    </row>
    <row r="43" spans="1:8" s="54" customFormat="1" hidden="1">
      <c r="A43" s="48" t="str">
        <f>IF((LEN('Copy paste to Here'!G47))&gt;5,((CONCATENATE('Copy paste to Here'!G47," &amp; ",'Copy paste to Here'!D47,"  &amp;  ",'Copy paste to Here'!E47))),"Empty Cell")</f>
        <v>Empty Cell</v>
      </c>
      <c r="B43" s="49">
        <f>'Copy paste to Here'!C47</f>
        <v>0</v>
      </c>
      <c r="C43" s="50"/>
      <c r="D43" s="50"/>
      <c r="E43" s="51"/>
      <c r="F43" s="51">
        <f t="shared" si="3"/>
        <v>0</v>
      </c>
      <c r="G43" s="52">
        <f t="shared" si="4"/>
        <v>0</v>
      </c>
      <c r="H43" s="55">
        <f t="shared" si="5"/>
        <v>0</v>
      </c>
    </row>
    <row r="44" spans="1:8" s="54" customFormat="1" hidden="1">
      <c r="A44" s="48" t="str">
        <f>IF((LEN('Copy paste to Here'!G48))&gt;5,((CONCATENATE('Copy paste to Here'!G48," &amp; ",'Copy paste to Here'!D48,"  &amp;  ",'Copy paste to Here'!E48))),"Empty Cell")</f>
        <v>Empty Cell</v>
      </c>
      <c r="B44" s="49">
        <f>'Copy paste to Here'!C48</f>
        <v>0</v>
      </c>
      <c r="C44" s="50"/>
      <c r="D44" s="50"/>
      <c r="E44" s="51"/>
      <c r="F44" s="51">
        <f t="shared" si="3"/>
        <v>0</v>
      </c>
      <c r="G44" s="52">
        <f t="shared" si="4"/>
        <v>0</v>
      </c>
      <c r="H44" s="55">
        <f t="shared" si="5"/>
        <v>0</v>
      </c>
    </row>
    <row r="45" spans="1:8" s="54" customFormat="1" hidden="1">
      <c r="A45" s="48" t="str">
        <f>IF((LEN('Copy paste to Here'!G49))&gt;5,((CONCATENATE('Copy paste to Here'!G49," &amp; ",'Copy paste to Here'!D49,"  &amp;  ",'Copy paste to Here'!E49))),"Empty Cell")</f>
        <v>Empty Cell</v>
      </c>
      <c r="B45" s="49">
        <f>'Copy paste to Here'!C49</f>
        <v>0</v>
      </c>
      <c r="C45" s="50"/>
      <c r="D45" s="50"/>
      <c r="E45" s="51"/>
      <c r="F45" s="51">
        <f t="shared" si="3"/>
        <v>0</v>
      </c>
      <c r="G45" s="52">
        <f t="shared" si="4"/>
        <v>0</v>
      </c>
      <c r="H45" s="55">
        <f t="shared" si="5"/>
        <v>0</v>
      </c>
    </row>
    <row r="46" spans="1:8" s="54" customFormat="1" hidden="1">
      <c r="A46" s="48" t="str">
        <f>IF((LEN('Copy paste to Here'!G50))&gt;5,((CONCATENATE('Copy paste to Here'!G50," &amp; ",'Copy paste to Here'!D50,"  &amp;  ",'Copy paste to Here'!E50))),"Empty Cell")</f>
        <v>Empty Cell</v>
      </c>
      <c r="B46" s="49">
        <f>'Copy paste to Here'!C50</f>
        <v>0</v>
      </c>
      <c r="C46" s="50"/>
      <c r="D46" s="50"/>
      <c r="E46" s="51"/>
      <c r="F46" s="51">
        <f t="shared" si="3"/>
        <v>0</v>
      </c>
      <c r="G46" s="52">
        <f t="shared" si="4"/>
        <v>0</v>
      </c>
      <c r="H46" s="55">
        <f t="shared" si="5"/>
        <v>0</v>
      </c>
    </row>
    <row r="47" spans="1:8" s="54" customFormat="1" hidden="1">
      <c r="A47" s="48" t="str">
        <f>IF((LEN('Copy paste to Here'!G51))&gt;5,((CONCATENATE('Copy paste to Here'!G51," &amp; ",'Copy paste to Here'!D51,"  &amp;  ",'Copy paste to Here'!E51))),"Empty Cell")</f>
        <v>Empty Cell</v>
      </c>
      <c r="B47" s="49">
        <f>'Copy paste to Here'!C51</f>
        <v>0</v>
      </c>
      <c r="C47" s="50"/>
      <c r="D47" s="50"/>
      <c r="E47" s="51"/>
      <c r="F47" s="51">
        <f t="shared" si="3"/>
        <v>0</v>
      </c>
      <c r="G47" s="52">
        <f t="shared" si="4"/>
        <v>0</v>
      </c>
      <c r="H47" s="55">
        <f t="shared" si="5"/>
        <v>0</v>
      </c>
    </row>
    <row r="48" spans="1:8" s="54" customFormat="1" hidden="1">
      <c r="A48" s="48" t="str">
        <f>IF((LEN('Copy paste to Here'!G52))&gt;5,((CONCATENATE('Copy paste to Here'!G52," &amp; ",'Copy paste to Here'!D52,"  &amp;  ",'Copy paste to Here'!E52))),"Empty Cell")</f>
        <v>Empty Cell</v>
      </c>
      <c r="B48" s="49">
        <f>'Copy paste to Here'!C52</f>
        <v>0</v>
      </c>
      <c r="C48" s="50"/>
      <c r="D48" s="50"/>
      <c r="E48" s="51"/>
      <c r="F48" s="51">
        <f t="shared" si="3"/>
        <v>0</v>
      </c>
      <c r="G48" s="52">
        <f t="shared" si="4"/>
        <v>0</v>
      </c>
      <c r="H48" s="55">
        <f t="shared" si="5"/>
        <v>0</v>
      </c>
    </row>
    <row r="49" spans="1:8" s="54" customFormat="1" hidden="1">
      <c r="A49" s="48" t="str">
        <f>IF((LEN('Copy paste to Here'!G53))&gt;5,((CONCATENATE('Copy paste to Here'!G53," &amp; ",'Copy paste to Here'!D53,"  &amp;  ",'Copy paste to Here'!E53))),"Empty Cell")</f>
        <v>Empty Cell</v>
      </c>
      <c r="B49" s="49">
        <f>'Copy paste to Here'!C53</f>
        <v>0</v>
      </c>
      <c r="C49" s="50"/>
      <c r="D49" s="50"/>
      <c r="E49" s="51"/>
      <c r="F49" s="51">
        <f t="shared" si="3"/>
        <v>0</v>
      </c>
      <c r="G49" s="52">
        <f t="shared" si="4"/>
        <v>0</v>
      </c>
      <c r="H49" s="55">
        <f t="shared" si="5"/>
        <v>0</v>
      </c>
    </row>
    <row r="50" spans="1:8" s="54" customFormat="1" hidden="1">
      <c r="A50" s="48" t="str">
        <f>IF((LEN('Copy paste to Here'!G54))&gt;5,((CONCATENATE('Copy paste to Here'!G54," &amp; ",'Copy paste to Here'!D54,"  &amp;  ",'Copy paste to Here'!E54))),"Empty Cell")</f>
        <v>Empty Cell</v>
      </c>
      <c r="B50" s="49">
        <f>'Copy paste to Here'!C54</f>
        <v>0</v>
      </c>
      <c r="C50" s="50"/>
      <c r="D50" s="50"/>
      <c r="E50" s="51"/>
      <c r="F50" s="51">
        <f t="shared" si="3"/>
        <v>0</v>
      </c>
      <c r="G50" s="52">
        <f t="shared" si="4"/>
        <v>0</v>
      </c>
      <c r="H50" s="55">
        <f t="shared" si="5"/>
        <v>0</v>
      </c>
    </row>
    <row r="51" spans="1:8" s="54" customFormat="1" hidden="1">
      <c r="A51" s="48" t="str">
        <f>IF((LEN('Copy paste to Here'!G55))&gt;5,((CONCATENATE('Copy paste to Here'!G55," &amp; ",'Copy paste to Here'!D55,"  &amp;  ",'Copy paste to Here'!E55))),"Empty Cell")</f>
        <v>Empty Cell</v>
      </c>
      <c r="B51" s="49">
        <f>'Copy paste to Here'!C55</f>
        <v>0</v>
      </c>
      <c r="C51" s="50"/>
      <c r="D51" s="50"/>
      <c r="E51" s="51"/>
      <c r="F51" s="51">
        <f t="shared" si="3"/>
        <v>0</v>
      </c>
      <c r="G51" s="52">
        <f t="shared" si="4"/>
        <v>0</v>
      </c>
      <c r="H51" s="55">
        <f t="shared" si="5"/>
        <v>0</v>
      </c>
    </row>
    <row r="52" spans="1:8" s="54" customFormat="1" hidden="1">
      <c r="A52" s="48" t="str">
        <f>IF((LEN('Copy paste to Here'!G56))&gt;5,((CONCATENATE('Copy paste to Here'!G56," &amp; ",'Copy paste to Here'!D56,"  &amp;  ",'Copy paste to Here'!E56))),"Empty Cell")</f>
        <v>Empty Cell</v>
      </c>
      <c r="B52" s="49">
        <f>'Copy paste to Here'!C56</f>
        <v>0</v>
      </c>
      <c r="C52" s="50"/>
      <c r="D52" s="50"/>
      <c r="E52" s="51"/>
      <c r="F52" s="51">
        <f t="shared" si="3"/>
        <v>0</v>
      </c>
      <c r="G52" s="52">
        <f t="shared" si="4"/>
        <v>0</v>
      </c>
      <c r="H52" s="55">
        <f t="shared" si="5"/>
        <v>0</v>
      </c>
    </row>
    <row r="53" spans="1:8" s="54" customFormat="1" hidden="1">
      <c r="A53" s="48" t="str">
        <f>IF((LEN('Copy paste to Here'!G57))&gt;5,((CONCATENATE('Copy paste to Here'!G57," &amp; ",'Copy paste to Here'!D57,"  &amp;  ",'Copy paste to Here'!E57))),"Empty Cell")</f>
        <v>Empty Cell</v>
      </c>
      <c r="B53" s="49">
        <f>'Copy paste to Here'!C57</f>
        <v>0</v>
      </c>
      <c r="C53" s="50"/>
      <c r="D53" s="50"/>
      <c r="E53" s="51"/>
      <c r="F53" s="51">
        <f t="shared" si="3"/>
        <v>0</v>
      </c>
      <c r="G53" s="52">
        <f t="shared" si="4"/>
        <v>0</v>
      </c>
      <c r="H53" s="55">
        <f t="shared" si="5"/>
        <v>0</v>
      </c>
    </row>
    <row r="54" spans="1:8" s="54" customFormat="1" hidden="1">
      <c r="A54" s="48" t="str">
        <f>IF((LEN('Copy paste to Here'!G58))&gt;5,((CONCATENATE('Copy paste to Here'!G58," &amp; ",'Copy paste to Here'!D58,"  &amp;  ",'Copy paste to Here'!E58))),"Empty Cell")</f>
        <v>Empty Cell</v>
      </c>
      <c r="B54" s="49">
        <f>'Copy paste to Here'!C58</f>
        <v>0</v>
      </c>
      <c r="C54" s="50"/>
      <c r="D54" s="50"/>
      <c r="E54" s="51"/>
      <c r="F54" s="51">
        <f t="shared" si="3"/>
        <v>0</v>
      </c>
      <c r="G54" s="52">
        <f t="shared" si="4"/>
        <v>0</v>
      </c>
      <c r="H54" s="55">
        <f t="shared" si="5"/>
        <v>0</v>
      </c>
    </row>
    <row r="55" spans="1:8" s="54" customFormat="1" hidden="1">
      <c r="A55" s="48" t="str">
        <f>IF((LEN('Copy paste to Here'!G59))&gt;5,((CONCATENATE('Copy paste to Here'!G59," &amp; ",'Copy paste to Here'!D59,"  &amp;  ",'Copy paste to Here'!E59))),"Empty Cell")</f>
        <v>Empty Cell</v>
      </c>
      <c r="B55" s="49">
        <f>'Copy paste to Here'!C59</f>
        <v>0</v>
      </c>
      <c r="C55" s="50"/>
      <c r="D55" s="50"/>
      <c r="E55" s="51"/>
      <c r="F55" s="51">
        <f t="shared" si="3"/>
        <v>0</v>
      </c>
      <c r="G55" s="52">
        <f t="shared" si="4"/>
        <v>0</v>
      </c>
      <c r="H55" s="55">
        <f t="shared" si="5"/>
        <v>0</v>
      </c>
    </row>
    <row r="56" spans="1:8" s="54" customFormat="1" hidden="1">
      <c r="A56" s="48" t="str">
        <f>IF((LEN('Copy paste to Here'!G60))&gt;5,((CONCATENATE('Copy paste to Here'!G60," &amp; ",'Copy paste to Here'!D60,"  &amp;  ",'Copy paste to Here'!E60))),"Empty Cell")</f>
        <v>Empty Cell</v>
      </c>
      <c r="B56" s="49">
        <f>'Copy paste to Here'!C60</f>
        <v>0</v>
      </c>
      <c r="C56" s="50"/>
      <c r="D56" s="50"/>
      <c r="E56" s="51"/>
      <c r="F56" s="51">
        <f t="shared" si="3"/>
        <v>0</v>
      </c>
      <c r="G56" s="52">
        <f t="shared" si="4"/>
        <v>0</v>
      </c>
      <c r="H56" s="55">
        <f t="shared" si="5"/>
        <v>0</v>
      </c>
    </row>
    <row r="57" spans="1:8" s="54" customFormat="1" hidden="1">
      <c r="A57" s="48" t="str">
        <f>IF((LEN('Copy paste to Here'!G61))&gt;5,((CONCATENATE('Copy paste to Here'!G61," &amp; ",'Copy paste to Here'!D61,"  &amp;  ",'Copy paste to Here'!E61))),"Empty Cell")</f>
        <v>Empty Cell</v>
      </c>
      <c r="B57" s="49">
        <f>'Copy paste to Here'!C61</f>
        <v>0</v>
      </c>
      <c r="C57" s="50"/>
      <c r="D57" s="50"/>
      <c r="E57" s="51"/>
      <c r="F57" s="51">
        <f t="shared" si="3"/>
        <v>0</v>
      </c>
      <c r="G57" s="52">
        <f t="shared" si="4"/>
        <v>0</v>
      </c>
      <c r="H57" s="55">
        <f t="shared" si="5"/>
        <v>0</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3"/>
        <v>0</v>
      </c>
      <c r="G58" s="52">
        <f t="shared" si="4"/>
        <v>0</v>
      </c>
      <c r="H58" s="55">
        <f t="shared" si="5"/>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3"/>
        <v>0</v>
      </c>
      <c r="G59" s="52">
        <f t="shared" si="4"/>
        <v>0</v>
      </c>
      <c r="H59" s="55">
        <f t="shared" si="5"/>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3"/>
        <v>0</v>
      </c>
      <c r="G60" s="52">
        <f t="shared" si="4"/>
        <v>0</v>
      </c>
      <c r="H60" s="55">
        <f t="shared" si="5"/>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3"/>
        <v>0</v>
      </c>
      <c r="G61" s="52">
        <f t="shared" si="4"/>
        <v>0</v>
      </c>
      <c r="H61" s="55">
        <f t="shared" si="5"/>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3"/>
        <v>0</v>
      </c>
      <c r="G62" s="52">
        <f t="shared" si="4"/>
        <v>0</v>
      </c>
      <c r="H62" s="55">
        <f t="shared" si="5"/>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6">D83*E83</f>
        <v>0</v>
      </c>
      <c r="G83" s="52">
        <f t="shared" ref="G83:G146" si="7">E83*$E$14</f>
        <v>0</v>
      </c>
      <c r="H83" s="55">
        <f t="shared" ref="H83:H146" si="8">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6"/>
        <v>0</v>
      </c>
      <c r="G84" s="52">
        <f t="shared" si="7"/>
        <v>0</v>
      </c>
      <c r="H84" s="55">
        <f t="shared" si="8"/>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6"/>
        <v>0</v>
      </c>
      <c r="G85" s="52">
        <f t="shared" si="7"/>
        <v>0</v>
      </c>
      <c r="H85" s="55">
        <f t="shared" si="8"/>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6"/>
        <v>0</v>
      </c>
      <c r="G86" s="52">
        <f t="shared" si="7"/>
        <v>0</v>
      </c>
      <c r="H86" s="55">
        <f t="shared" si="8"/>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6"/>
        <v>0</v>
      </c>
      <c r="G87" s="52">
        <f t="shared" si="7"/>
        <v>0</v>
      </c>
      <c r="H87" s="55">
        <f t="shared" si="8"/>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6"/>
        <v>0</v>
      </c>
      <c r="G88" s="52">
        <f t="shared" si="7"/>
        <v>0</v>
      </c>
      <c r="H88" s="55">
        <f t="shared" si="8"/>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6"/>
        <v>0</v>
      </c>
      <c r="G89" s="52">
        <f t="shared" si="7"/>
        <v>0</v>
      </c>
      <c r="H89" s="55">
        <f t="shared" si="8"/>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6"/>
        <v>0</v>
      </c>
      <c r="G90" s="52">
        <f t="shared" si="7"/>
        <v>0</v>
      </c>
      <c r="H90" s="55">
        <f t="shared" si="8"/>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6"/>
        <v>0</v>
      </c>
      <c r="G91" s="52">
        <f t="shared" si="7"/>
        <v>0</v>
      </c>
      <c r="H91" s="55">
        <f t="shared" si="8"/>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6"/>
        <v>0</v>
      </c>
      <c r="G92" s="52">
        <f t="shared" si="7"/>
        <v>0</v>
      </c>
      <c r="H92" s="55">
        <f t="shared" si="8"/>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6"/>
        <v>0</v>
      </c>
      <c r="G93" s="52">
        <f t="shared" si="7"/>
        <v>0</v>
      </c>
      <c r="H93" s="55">
        <f t="shared" si="8"/>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6"/>
        <v>0</v>
      </c>
      <c r="G94" s="52">
        <f t="shared" si="7"/>
        <v>0</v>
      </c>
      <c r="H94" s="55">
        <f t="shared" si="8"/>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6"/>
        <v>0</v>
      </c>
      <c r="G95" s="52">
        <f t="shared" si="7"/>
        <v>0</v>
      </c>
      <c r="H95" s="55">
        <f t="shared" si="8"/>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6"/>
        <v>0</v>
      </c>
      <c r="G96" s="52">
        <f t="shared" si="7"/>
        <v>0</v>
      </c>
      <c r="H96" s="55">
        <f t="shared" si="8"/>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6"/>
        <v>0</v>
      </c>
      <c r="G97" s="52">
        <f t="shared" si="7"/>
        <v>0</v>
      </c>
      <c r="H97" s="55">
        <f t="shared" si="8"/>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6"/>
        <v>0</v>
      </c>
      <c r="G98" s="52">
        <f t="shared" si="7"/>
        <v>0</v>
      </c>
      <c r="H98" s="55">
        <f t="shared" si="8"/>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6"/>
        <v>0</v>
      </c>
      <c r="G99" s="52">
        <f t="shared" si="7"/>
        <v>0</v>
      </c>
      <c r="H99" s="55">
        <f t="shared" si="8"/>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6"/>
        <v>0</v>
      </c>
      <c r="G100" s="52">
        <f t="shared" si="7"/>
        <v>0</v>
      </c>
      <c r="H100" s="55">
        <f t="shared" si="8"/>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6"/>
        <v>0</v>
      </c>
      <c r="G101" s="52">
        <f t="shared" si="7"/>
        <v>0</v>
      </c>
      <c r="H101" s="55">
        <f t="shared" si="8"/>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6"/>
        <v>0</v>
      </c>
      <c r="G102" s="52">
        <f t="shared" si="7"/>
        <v>0</v>
      </c>
      <c r="H102" s="55">
        <f t="shared" si="8"/>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6"/>
        <v>0</v>
      </c>
      <c r="G103" s="52">
        <f t="shared" si="7"/>
        <v>0</v>
      </c>
      <c r="H103" s="55">
        <f t="shared" si="8"/>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6"/>
        <v>0</v>
      </c>
      <c r="G104" s="52">
        <f t="shared" si="7"/>
        <v>0</v>
      </c>
      <c r="H104" s="55">
        <f t="shared" si="8"/>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6"/>
        <v>0</v>
      </c>
      <c r="G105" s="52">
        <f t="shared" si="7"/>
        <v>0</v>
      </c>
      <c r="H105" s="55">
        <f t="shared" si="8"/>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6"/>
        <v>0</v>
      </c>
      <c r="G106" s="52">
        <f t="shared" si="7"/>
        <v>0</v>
      </c>
      <c r="H106" s="55">
        <f t="shared" si="8"/>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6"/>
        <v>0</v>
      </c>
      <c r="G107" s="52">
        <f t="shared" si="7"/>
        <v>0</v>
      </c>
      <c r="H107" s="55">
        <f t="shared" si="8"/>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6"/>
        <v>0</v>
      </c>
      <c r="G108" s="52">
        <f t="shared" si="7"/>
        <v>0</v>
      </c>
      <c r="H108" s="55">
        <f t="shared" si="8"/>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6"/>
        <v>0</v>
      </c>
      <c r="G109" s="52">
        <f t="shared" si="7"/>
        <v>0</v>
      </c>
      <c r="H109" s="55">
        <f t="shared" si="8"/>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6"/>
        <v>0</v>
      </c>
      <c r="G110" s="52">
        <f t="shared" si="7"/>
        <v>0</v>
      </c>
      <c r="H110" s="55">
        <f t="shared" si="8"/>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6"/>
        <v>0</v>
      </c>
      <c r="G111" s="52">
        <f t="shared" si="7"/>
        <v>0</v>
      </c>
      <c r="H111" s="55">
        <f t="shared" si="8"/>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6"/>
        <v>0</v>
      </c>
      <c r="G112" s="52">
        <f t="shared" si="7"/>
        <v>0</v>
      </c>
      <c r="H112" s="55">
        <f t="shared" si="8"/>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6"/>
        <v>0</v>
      </c>
      <c r="G113" s="52">
        <f t="shared" si="7"/>
        <v>0</v>
      </c>
      <c r="H113" s="55">
        <f t="shared" si="8"/>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6"/>
        <v>0</v>
      </c>
      <c r="G114" s="52">
        <f t="shared" si="7"/>
        <v>0</v>
      </c>
      <c r="H114" s="55">
        <f t="shared" si="8"/>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6"/>
        <v>0</v>
      </c>
      <c r="G115" s="52">
        <f t="shared" si="7"/>
        <v>0</v>
      </c>
      <c r="H115" s="55">
        <f t="shared" si="8"/>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6"/>
        <v>0</v>
      </c>
      <c r="G116" s="52">
        <f t="shared" si="7"/>
        <v>0</v>
      </c>
      <c r="H116" s="55">
        <f t="shared" si="8"/>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6"/>
        <v>0</v>
      </c>
      <c r="G117" s="52">
        <f t="shared" si="7"/>
        <v>0</v>
      </c>
      <c r="H117" s="55">
        <f t="shared" si="8"/>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6"/>
        <v>0</v>
      </c>
      <c r="G118" s="52">
        <f t="shared" si="7"/>
        <v>0</v>
      </c>
      <c r="H118" s="55">
        <f t="shared" si="8"/>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6"/>
        <v>0</v>
      </c>
      <c r="G119" s="52">
        <f t="shared" si="7"/>
        <v>0</v>
      </c>
      <c r="H119" s="55">
        <f t="shared" si="8"/>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6"/>
        <v>0</v>
      </c>
      <c r="G120" s="52">
        <f t="shared" si="7"/>
        <v>0</v>
      </c>
      <c r="H120" s="55">
        <f t="shared" si="8"/>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6"/>
        <v>0</v>
      </c>
      <c r="G121" s="52">
        <f t="shared" si="7"/>
        <v>0</v>
      </c>
      <c r="H121" s="55">
        <f t="shared" si="8"/>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6"/>
        <v>0</v>
      </c>
      <c r="G122" s="52">
        <f t="shared" si="7"/>
        <v>0</v>
      </c>
      <c r="H122" s="55">
        <f t="shared" si="8"/>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6"/>
        <v>0</v>
      </c>
      <c r="G123" s="52">
        <f t="shared" si="7"/>
        <v>0</v>
      </c>
      <c r="H123" s="55">
        <f t="shared" si="8"/>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6"/>
        <v>0</v>
      </c>
      <c r="G124" s="52">
        <f t="shared" si="7"/>
        <v>0</v>
      </c>
      <c r="H124" s="55">
        <f t="shared" si="8"/>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6"/>
        <v>0</v>
      </c>
      <c r="G125" s="52">
        <f t="shared" si="7"/>
        <v>0</v>
      </c>
      <c r="H125" s="55">
        <f t="shared" si="8"/>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6"/>
        <v>0</v>
      </c>
      <c r="G126" s="52">
        <f t="shared" si="7"/>
        <v>0</v>
      </c>
      <c r="H126" s="55">
        <f t="shared" si="8"/>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6"/>
        <v>0</v>
      </c>
      <c r="G127" s="52">
        <f t="shared" si="7"/>
        <v>0</v>
      </c>
      <c r="H127" s="55">
        <f t="shared" si="8"/>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6"/>
        <v>0</v>
      </c>
      <c r="G128" s="52">
        <f t="shared" si="7"/>
        <v>0</v>
      </c>
      <c r="H128" s="55">
        <f t="shared" si="8"/>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6"/>
        <v>0</v>
      </c>
      <c r="G129" s="52">
        <f t="shared" si="7"/>
        <v>0</v>
      </c>
      <c r="H129" s="55">
        <f t="shared" si="8"/>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6"/>
        <v>0</v>
      </c>
      <c r="G130" s="52">
        <f t="shared" si="7"/>
        <v>0</v>
      </c>
      <c r="H130" s="55">
        <f t="shared" si="8"/>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6"/>
        <v>0</v>
      </c>
      <c r="G131" s="52">
        <f t="shared" si="7"/>
        <v>0</v>
      </c>
      <c r="H131" s="55">
        <f t="shared" si="8"/>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6"/>
        <v>0</v>
      </c>
      <c r="G132" s="52">
        <f t="shared" si="7"/>
        <v>0</v>
      </c>
      <c r="H132" s="55">
        <f t="shared" si="8"/>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6"/>
        <v>0</v>
      </c>
      <c r="G133" s="52">
        <f t="shared" si="7"/>
        <v>0</v>
      </c>
      <c r="H133" s="55">
        <f t="shared" si="8"/>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6"/>
        <v>0</v>
      </c>
      <c r="G134" s="52">
        <f t="shared" si="7"/>
        <v>0</v>
      </c>
      <c r="H134" s="55">
        <f t="shared" si="8"/>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6"/>
        <v>0</v>
      </c>
      <c r="G135" s="52">
        <f t="shared" si="7"/>
        <v>0</v>
      </c>
      <c r="H135" s="55">
        <f t="shared" si="8"/>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6"/>
        <v>0</v>
      </c>
      <c r="G136" s="52">
        <f t="shared" si="7"/>
        <v>0</v>
      </c>
      <c r="H136" s="55">
        <f t="shared" si="8"/>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6"/>
        <v>0</v>
      </c>
      <c r="G137" s="52">
        <f t="shared" si="7"/>
        <v>0</v>
      </c>
      <c r="H137" s="55">
        <f t="shared" si="8"/>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6"/>
        <v>0</v>
      </c>
      <c r="G138" s="52">
        <f t="shared" si="7"/>
        <v>0</v>
      </c>
      <c r="H138" s="55">
        <f t="shared" si="8"/>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6"/>
        <v>0</v>
      </c>
      <c r="G139" s="52">
        <f t="shared" si="7"/>
        <v>0</v>
      </c>
      <c r="H139" s="55">
        <f t="shared" si="8"/>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6"/>
        <v>0</v>
      </c>
      <c r="G140" s="52">
        <f t="shared" si="7"/>
        <v>0</v>
      </c>
      <c r="H140" s="55">
        <f t="shared" si="8"/>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6"/>
        <v>0</v>
      </c>
      <c r="G141" s="52">
        <f t="shared" si="7"/>
        <v>0</v>
      </c>
      <c r="H141" s="55">
        <f t="shared" si="8"/>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6"/>
        <v>0</v>
      </c>
      <c r="G142" s="52">
        <f t="shared" si="7"/>
        <v>0</v>
      </c>
      <c r="H142" s="55">
        <f t="shared" si="8"/>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6"/>
        <v>0</v>
      </c>
      <c r="G143" s="52">
        <f t="shared" si="7"/>
        <v>0</v>
      </c>
      <c r="H143" s="55">
        <f t="shared" si="8"/>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6"/>
        <v>0</v>
      </c>
      <c r="G144" s="52">
        <f t="shared" si="7"/>
        <v>0</v>
      </c>
      <c r="H144" s="55">
        <f t="shared" si="8"/>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6"/>
        <v>0</v>
      </c>
      <c r="G145" s="52">
        <f t="shared" si="7"/>
        <v>0</v>
      </c>
      <c r="H145" s="55">
        <f t="shared" si="8"/>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6"/>
        <v>0</v>
      </c>
      <c r="G146" s="52">
        <f t="shared" si="7"/>
        <v>0</v>
      </c>
      <c r="H146" s="55">
        <f t="shared" si="8"/>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9">D147*E147</f>
        <v>0</v>
      </c>
      <c r="G147" s="52">
        <f t="shared" ref="G147:G210" si="10">E147*$E$14</f>
        <v>0</v>
      </c>
      <c r="H147" s="55">
        <f t="shared" ref="H147:H210" si="11">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9"/>
        <v>0</v>
      </c>
      <c r="G148" s="52">
        <f t="shared" si="10"/>
        <v>0</v>
      </c>
      <c r="H148" s="55">
        <f t="shared" si="11"/>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9"/>
        <v>0</v>
      </c>
      <c r="G149" s="52">
        <f t="shared" si="10"/>
        <v>0</v>
      </c>
      <c r="H149" s="55">
        <f t="shared" si="11"/>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9"/>
        <v>0</v>
      </c>
      <c r="G150" s="52">
        <f t="shared" si="10"/>
        <v>0</v>
      </c>
      <c r="H150" s="55">
        <f t="shared" si="11"/>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9"/>
        <v>0</v>
      </c>
      <c r="G151" s="52">
        <f t="shared" si="10"/>
        <v>0</v>
      </c>
      <c r="H151" s="55">
        <f t="shared" si="11"/>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9"/>
        <v>0</v>
      </c>
      <c r="G152" s="52">
        <f t="shared" si="10"/>
        <v>0</v>
      </c>
      <c r="H152" s="55">
        <f t="shared" si="11"/>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9"/>
        <v>0</v>
      </c>
      <c r="G153" s="52">
        <f t="shared" si="10"/>
        <v>0</v>
      </c>
      <c r="H153" s="55">
        <f t="shared" si="11"/>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9"/>
        <v>0</v>
      </c>
      <c r="G154" s="52">
        <f t="shared" si="10"/>
        <v>0</v>
      </c>
      <c r="H154" s="55">
        <f t="shared" si="11"/>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9"/>
        <v>0</v>
      </c>
      <c r="G155" s="52">
        <f t="shared" si="10"/>
        <v>0</v>
      </c>
      <c r="H155" s="55">
        <f t="shared" si="11"/>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9"/>
        <v>0</v>
      </c>
      <c r="G156" s="52">
        <f t="shared" si="10"/>
        <v>0</v>
      </c>
      <c r="H156" s="55">
        <f t="shared" si="11"/>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12">D157*E157</f>
        <v>0</v>
      </c>
      <c r="G157" s="52">
        <f t="shared" si="10"/>
        <v>0</v>
      </c>
      <c r="H157" s="55">
        <f t="shared" si="11"/>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12"/>
        <v>0</v>
      </c>
      <c r="G158" s="52">
        <f t="shared" si="10"/>
        <v>0</v>
      </c>
      <c r="H158" s="55">
        <f t="shared" si="11"/>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12"/>
        <v>0</v>
      </c>
      <c r="G159" s="52">
        <f t="shared" si="10"/>
        <v>0</v>
      </c>
      <c r="H159" s="55">
        <f t="shared" si="11"/>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12"/>
        <v>0</v>
      </c>
      <c r="G160" s="52">
        <f t="shared" si="10"/>
        <v>0</v>
      </c>
      <c r="H160" s="55">
        <f t="shared" si="11"/>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12"/>
        <v>0</v>
      </c>
      <c r="G161" s="52">
        <f t="shared" si="10"/>
        <v>0</v>
      </c>
      <c r="H161" s="55">
        <f t="shared" si="11"/>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12"/>
        <v>0</v>
      </c>
      <c r="G162" s="52">
        <f t="shared" si="10"/>
        <v>0</v>
      </c>
      <c r="H162" s="55">
        <f t="shared" si="11"/>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12"/>
        <v>0</v>
      </c>
      <c r="G163" s="52">
        <f t="shared" si="10"/>
        <v>0</v>
      </c>
      <c r="H163" s="55">
        <f t="shared" si="11"/>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12"/>
        <v>0</v>
      </c>
      <c r="G164" s="52">
        <f t="shared" si="10"/>
        <v>0</v>
      </c>
      <c r="H164" s="55">
        <f t="shared" si="11"/>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12"/>
        <v>0</v>
      </c>
      <c r="G165" s="52">
        <f t="shared" si="10"/>
        <v>0</v>
      </c>
      <c r="H165" s="55">
        <f t="shared" si="11"/>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12"/>
        <v>0</v>
      </c>
      <c r="G166" s="52">
        <f t="shared" si="10"/>
        <v>0</v>
      </c>
      <c r="H166" s="55">
        <f t="shared" si="11"/>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12"/>
        <v>0</v>
      </c>
      <c r="G167" s="52">
        <f t="shared" si="10"/>
        <v>0</v>
      </c>
      <c r="H167" s="55">
        <f t="shared" si="11"/>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12"/>
        <v>0</v>
      </c>
      <c r="G168" s="52">
        <f t="shared" si="10"/>
        <v>0</v>
      </c>
      <c r="H168" s="55">
        <f t="shared" si="11"/>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12"/>
        <v>0</v>
      </c>
      <c r="G169" s="52">
        <f t="shared" si="10"/>
        <v>0</v>
      </c>
      <c r="H169" s="55">
        <f t="shared" si="11"/>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12"/>
        <v>0</v>
      </c>
      <c r="G170" s="52">
        <f t="shared" si="10"/>
        <v>0</v>
      </c>
      <c r="H170" s="55">
        <f t="shared" si="11"/>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12"/>
        <v>0</v>
      </c>
      <c r="G171" s="52">
        <f t="shared" si="10"/>
        <v>0</v>
      </c>
      <c r="H171" s="55">
        <f t="shared" si="11"/>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12"/>
        <v>0</v>
      </c>
      <c r="G172" s="52">
        <f t="shared" si="10"/>
        <v>0</v>
      </c>
      <c r="H172" s="55">
        <f t="shared" si="11"/>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12"/>
        <v>0</v>
      </c>
      <c r="G173" s="52">
        <f t="shared" si="10"/>
        <v>0</v>
      </c>
      <c r="H173" s="55">
        <f t="shared" si="11"/>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12"/>
        <v>0</v>
      </c>
      <c r="G174" s="52">
        <f t="shared" si="10"/>
        <v>0</v>
      </c>
      <c r="H174" s="55">
        <f t="shared" si="11"/>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12"/>
        <v>0</v>
      </c>
      <c r="G175" s="52">
        <f t="shared" si="10"/>
        <v>0</v>
      </c>
      <c r="H175" s="55">
        <f t="shared" si="11"/>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12"/>
        <v>0</v>
      </c>
      <c r="G176" s="52">
        <f t="shared" si="10"/>
        <v>0</v>
      </c>
      <c r="H176" s="55">
        <f t="shared" si="11"/>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12"/>
        <v>0</v>
      </c>
      <c r="G177" s="52">
        <f t="shared" si="10"/>
        <v>0</v>
      </c>
      <c r="H177" s="55">
        <f t="shared" si="11"/>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12"/>
        <v>0</v>
      </c>
      <c r="G178" s="52">
        <f t="shared" si="10"/>
        <v>0</v>
      </c>
      <c r="H178" s="55">
        <f t="shared" si="11"/>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12"/>
        <v>0</v>
      </c>
      <c r="G179" s="52">
        <f t="shared" si="10"/>
        <v>0</v>
      </c>
      <c r="H179" s="55">
        <f t="shared" si="11"/>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12"/>
        <v>0</v>
      </c>
      <c r="G180" s="52">
        <f t="shared" si="10"/>
        <v>0</v>
      </c>
      <c r="H180" s="55">
        <f t="shared" si="11"/>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12"/>
        <v>0</v>
      </c>
      <c r="G181" s="52">
        <f t="shared" si="10"/>
        <v>0</v>
      </c>
      <c r="H181" s="55">
        <f t="shared" si="11"/>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12"/>
        <v>0</v>
      </c>
      <c r="G182" s="52">
        <f t="shared" si="10"/>
        <v>0</v>
      </c>
      <c r="H182" s="55">
        <f t="shared" si="11"/>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12"/>
        <v>0</v>
      </c>
      <c r="G183" s="52">
        <f t="shared" si="10"/>
        <v>0</v>
      </c>
      <c r="H183" s="55">
        <f t="shared" si="11"/>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12"/>
        <v>0</v>
      </c>
      <c r="G184" s="52">
        <f t="shared" si="10"/>
        <v>0</v>
      </c>
      <c r="H184" s="55">
        <f t="shared" si="11"/>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12"/>
        <v>0</v>
      </c>
      <c r="G185" s="52">
        <f t="shared" si="10"/>
        <v>0</v>
      </c>
      <c r="H185" s="55">
        <f t="shared" si="11"/>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12"/>
        <v>0</v>
      </c>
      <c r="G186" s="52">
        <f t="shared" si="10"/>
        <v>0</v>
      </c>
      <c r="H186" s="55">
        <f t="shared" si="11"/>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12"/>
        <v>0</v>
      </c>
      <c r="G187" s="52">
        <f t="shared" si="10"/>
        <v>0</v>
      </c>
      <c r="H187" s="55">
        <f t="shared" si="11"/>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12"/>
        <v>0</v>
      </c>
      <c r="G188" s="52">
        <f t="shared" si="10"/>
        <v>0</v>
      </c>
      <c r="H188" s="55">
        <f t="shared" si="11"/>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12"/>
        <v>0</v>
      </c>
      <c r="G189" s="52">
        <f t="shared" si="10"/>
        <v>0</v>
      </c>
      <c r="H189" s="55">
        <f t="shared" si="11"/>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12"/>
        <v>0</v>
      </c>
      <c r="G190" s="52">
        <f t="shared" si="10"/>
        <v>0</v>
      </c>
      <c r="H190" s="55">
        <f t="shared" si="11"/>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12"/>
        <v>0</v>
      </c>
      <c r="G191" s="52">
        <f t="shared" si="10"/>
        <v>0</v>
      </c>
      <c r="H191" s="55">
        <f t="shared" si="11"/>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12"/>
        <v>0</v>
      </c>
      <c r="G192" s="52">
        <f t="shared" si="10"/>
        <v>0</v>
      </c>
      <c r="H192" s="55">
        <f t="shared" si="11"/>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12"/>
        <v>0</v>
      </c>
      <c r="G193" s="52">
        <f t="shared" si="10"/>
        <v>0</v>
      </c>
      <c r="H193" s="55">
        <f t="shared" si="11"/>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12"/>
        <v>0</v>
      </c>
      <c r="G194" s="52">
        <f t="shared" si="10"/>
        <v>0</v>
      </c>
      <c r="H194" s="55">
        <f t="shared" si="11"/>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12"/>
        <v>0</v>
      </c>
      <c r="G195" s="52">
        <f t="shared" si="10"/>
        <v>0</v>
      </c>
      <c r="H195" s="55">
        <f t="shared" si="11"/>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12"/>
        <v>0</v>
      </c>
      <c r="G196" s="52">
        <f t="shared" si="10"/>
        <v>0</v>
      </c>
      <c r="H196" s="55">
        <f t="shared" si="11"/>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12"/>
        <v>0</v>
      </c>
      <c r="G197" s="52">
        <f t="shared" si="10"/>
        <v>0</v>
      </c>
      <c r="H197" s="55">
        <f t="shared" si="11"/>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12"/>
        <v>0</v>
      </c>
      <c r="G198" s="52">
        <f t="shared" si="10"/>
        <v>0</v>
      </c>
      <c r="H198" s="55">
        <f t="shared" si="11"/>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12"/>
        <v>0</v>
      </c>
      <c r="G199" s="52">
        <f t="shared" si="10"/>
        <v>0</v>
      </c>
      <c r="H199" s="55">
        <f t="shared" si="11"/>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12"/>
        <v>0</v>
      </c>
      <c r="G200" s="52">
        <f t="shared" si="10"/>
        <v>0</v>
      </c>
      <c r="H200" s="55">
        <f t="shared" si="11"/>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12"/>
        <v>0</v>
      </c>
      <c r="G201" s="52">
        <f t="shared" si="10"/>
        <v>0</v>
      </c>
      <c r="H201" s="55">
        <f t="shared" si="11"/>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12"/>
        <v>0</v>
      </c>
      <c r="G202" s="52">
        <f t="shared" si="10"/>
        <v>0</v>
      </c>
      <c r="H202" s="55">
        <f t="shared" si="11"/>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12"/>
        <v>0</v>
      </c>
      <c r="G203" s="52">
        <f t="shared" si="10"/>
        <v>0</v>
      </c>
      <c r="H203" s="55">
        <f t="shared" si="11"/>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12"/>
        <v>0</v>
      </c>
      <c r="G204" s="52">
        <f t="shared" si="10"/>
        <v>0</v>
      </c>
      <c r="H204" s="55">
        <f t="shared" si="11"/>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12"/>
        <v>0</v>
      </c>
      <c r="G205" s="52">
        <f t="shared" si="10"/>
        <v>0</v>
      </c>
      <c r="H205" s="55">
        <f t="shared" si="11"/>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12"/>
        <v>0</v>
      </c>
      <c r="G206" s="52">
        <f t="shared" si="10"/>
        <v>0</v>
      </c>
      <c r="H206" s="55">
        <f t="shared" si="11"/>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12"/>
        <v>0</v>
      </c>
      <c r="G207" s="52">
        <f t="shared" si="10"/>
        <v>0</v>
      </c>
      <c r="H207" s="55">
        <f t="shared" si="11"/>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12"/>
        <v>0</v>
      </c>
      <c r="G208" s="52">
        <f t="shared" si="10"/>
        <v>0</v>
      </c>
      <c r="H208" s="55">
        <f t="shared" si="11"/>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12"/>
        <v>0</v>
      </c>
      <c r="G209" s="52">
        <f t="shared" si="10"/>
        <v>0</v>
      </c>
      <c r="H209" s="55">
        <f t="shared" si="11"/>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12"/>
        <v>0</v>
      </c>
      <c r="G210" s="52">
        <f t="shared" si="10"/>
        <v>0</v>
      </c>
      <c r="H210" s="55">
        <f t="shared" si="11"/>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3">D211*E211</f>
        <v>0</v>
      </c>
      <c r="G211" s="52">
        <f t="shared" ref="G211:G274" si="14">E211*$E$14</f>
        <v>0</v>
      </c>
      <c r="H211" s="55">
        <f t="shared" ref="H211:H274" si="15">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3"/>
        <v>0</v>
      </c>
      <c r="G212" s="52">
        <f t="shared" si="14"/>
        <v>0</v>
      </c>
      <c r="H212" s="55">
        <f t="shared" si="15"/>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3"/>
        <v>0</v>
      </c>
      <c r="G213" s="52">
        <f t="shared" si="14"/>
        <v>0</v>
      </c>
      <c r="H213" s="55">
        <f t="shared" si="15"/>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3"/>
        <v>0</v>
      </c>
      <c r="G214" s="52">
        <f t="shared" si="14"/>
        <v>0</v>
      </c>
      <c r="H214" s="55">
        <f t="shared" si="15"/>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3"/>
        <v>0</v>
      </c>
      <c r="G215" s="52">
        <f t="shared" si="14"/>
        <v>0</v>
      </c>
      <c r="H215" s="55">
        <f t="shared" si="15"/>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3"/>
        <v>0</v>
      </c>
      <c r="G216" s="52">
        <f t="shared" si="14"/>
        <v>0</v>
      </c>
      <c r="H216" s="55">
        <f t="shared" si="15"/>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3"/>
        <v>0</v>
      </c>
      <c r="G217" s="52">
        <f t="shared" si="14"/>
        <v>0</v>
      </c>
      <c r="H217" s="55">
        <f t="shared" si="15"/>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3"/>
        <v>0</v>
      </c>
      <c r="G218" s="52">
        <f t="shared" si="14"/>
        <v>0</v>
      </c>
      <c r="H218" s="55">
        <f t="shared" si="15"/>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3"/>
        <v>0</v>
      </c>
      <c r="G219" s="52">
        <f t="shared" si="14"/>
        <v>0</v>
      </c>
      <c r="H219" s="55">
        <f t="shared" si="15"/>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3"/>
        <v>0</v>
      </c>
      <c r="G220" s="52">
        <f t="shared" si="14"/>
        <v>0</v>
      </c>
      <c r="H220" s="55">
        <f t="shared" si="15"/>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3"/>
        <v>0</v>
      </c>
      <c r="G221" s="52">
        <f t="shared" si="14"/>
        <v>0</v>
      </c>
      <c r="H221" s="55">
        <f t="shared" si="15"/>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3"/>
        <v>0</v>
      </c>
      <c r="G222" s="52">
        <f t="shared" si="14"/>
        <v>0</v>
      </c>
      <c r="H222" s="55">
        <f t="shared" si="15"/>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3"/>
        <v>0</v>
      </c>
      <c r="G223" s="52">
        <f t="shared" si="14"/>
        <v>0</v>
      </c>
      <c r="H223" s="55">
        <f t="shared" si="15"/>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3"/>
        <v>0</v>
      </c>
      <c r="G224" s="52">
        <f t="shared" si="14"/>
        <v>0</v>
      </c>
      <c r="H224" s="55">
        <f t="shared" si="15"/>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3"/>
        <v>0</v>
      </c>
      <c r="G225" s="52">
        <f t="shared" si="14"/>
        <v>0</v>
      </c>
      <c r="H225" s="55">
        <f t="shared" si="15"/>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3"/>
        <v>0</v>
      </c>
      <c r="G226" s="52">
        <f t="shared" si="14"/>
        <v>0</v>
      </c>
      <c r="H226" s="55">
        <f t="shared" si="15"/>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3"/>
        <v>0</v>
      </c>
      <c r="G227" s="52">
        <f t="shared" si="14"/>
        <v>0</v>
      </c>
      <c r="H227" s="55">
        <f t="shared" si="15"/>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3"/>
        <v>0</v>
      </c>
      <c r="G228" s="52">
        <f t="shared" si="14"/>
        <v>0</v>
      </c>
      <c r="H228" s="55">
        <f t="shared" si="15"/>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3"/>
        <v>0</v>
      </c>
      <c r="G229" s="52">
        <f t="shared" si="14"/>
        <v>0</v>
      </c>
      <c r="H229" s="55">
        <f t="shared" si="15"/>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3"/>
        <v>0</v>
      </c>
      <c r="G230" s="52">
        <f t="shared" si="14"/>
        <v>0</v>
      </c>
      <c r="H230" s="55">
        <f t="shared" si="15"/>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3"/>
        <v>0</v>
      </c>
      <c r="G231" s="52">
        <f t="shared" si="14"/>
        <v>0</v>
      </c>
      <c r="H231" s="55">
        <f t="shared" si="15"/>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3"/>
        <v>0</v>
      </c>
      <c r="G232" s="52">
        <f t="shared" si="14"/>
        <v>0</v>
      </c>
      <c r="H232" s="55">
        <f t="shared" si="15"/>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3"/>
        <v>0</v>
      </c>
      <c r="G233" s="52">
        <f t="shared" si="14"/>
        <v>0</v>
      </c>
      <c r="H233" s="55">
        <f t="shared" si="15"/>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3"/>
        <v>0</v>
      </c>
      <c r="G234" s="52">
        <f t="shared" si="14"/>
        <v>0</v>
      </c>
      <c r="H234" s="55">
        <f t="shared" si="15"/>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3"/>
        <v>0</v>
      </c>
      <c r="G235" s="52">
        <f t="shared" si="14"/>
        <v>0</v>
      </c>
      <c r="H235" s="55">
        <f t="shared" si="15"/>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3"/>
        <v>0</v>
      </c>
      <c r="G236" s="52">
        <f t="shared" si="14"/>
        <v>0</v>
      </c>
      <c r="H236" s="55">
        <f t="shared" si="15"/>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3"/>
        <v>0</v>
      </c>
      <c r="G237" s="52">
        <f t="shared" si="14"/>
        <v>0</v>
      </c>
      <c r="H237" s="55">
        <f t="shared" si="15"/>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3"/>
        <v>0</v>
      </c>
      <c r="G238" s="52">
        <f t="shared" si="14"/>
        <v>0</v>
      </c>
      <c r="H238" s="55">
        <f t="shared" si="15"/>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3"/>
        <v>0</v>
      </c>
      <c r="G239" s="52">
        <f t="shared" si="14"/>
        <v>0</v>
      </c>
      <c r="H239" s="55">
        <f t="shared" si="15"/>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3"/>
        <v>0</v>
      </c>
      <c r="G240" s="52">
        <f t="shared" si="14"/>
        <v>0</v>
      </c>
      <c r="H240" s="55">
        <f t="shared" si="15"/>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3"/>
        <v>0</v>
      </c>
      <c r="G241" s="52">
        <f t="shared" si="14"/>
        <v>0</v>
      </c>
      <c r="H241" s="55">
        <f t="shared" si="15"/>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3"/>
        <v>0</v>
      </c>
      <c r="G242" s="52">
        <f t="shared" si="14"/>
        <v>0</v>
      </c>
      <c r="H242" s="55">
        <f t="shared" si="15"/>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3"/>
        <v>0</v>
      </c>
      <c r="G243" s="52">
        <f t="shared" si="14"/>
        <v>0</v>
      </c>
      <c r="H243" s="55">
        <f t="shared" si="15"/>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3"/>
        <v>0</v>
      </c>
      <c r="G244" s="52">
        <f t="shared" si="14"/>
        <v>0</v>
      </c>
      <c r="H244" s="55">
        <f t="shared" si="15"/>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3"/>
        <v>0</v>
      </c>
      <c r="G245" s="52">
        <f t="shared" si="14"/>
        <v>0</v>
      </c>
      <c r="H245" s="55">
        <f t="shared" si="15"/>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3"/>
        <v>0</v>
      </c>
      <c r="G246" s="52">
        <f t="shared" si="14"/>
        <v>0</v>
      </c>
      <c r="H246" s="55">
        <f t="shared" si="15"/>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3"/>
        <v>0</v>
      </c>
      <c r="G247" s="52">
        <f t="shared" si="14"/>
        <v>0</v>
      </c>
      <c r="H247" s="55">
        <f t="shared" si="15"/>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3"/>
        <v>0</v>
      </c>
      <c r="G248" s="52">
        <f t="shared" si="14"/>
        <v>0</v>
      </c>
      <c r="H248" s="55">
        <f t="shared" si="15"/>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3"/>
        <v>0</v>
      </c>
      <c r="G249" s="52">
        <f t="shared" si="14"/>
        <v>0</v>
      </c>
      <c r="H249" s="55">
        <f t="shared" si="15"/>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3"/>
        <v>0</v>
      </c>
      <c r="G250" s="52">
        <f t="shared" si="14"/>
        <v>0</v>
      </c>
      <c r="H250" s="55">
        <f t="shared" si="15"/>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3"/>
        <v>0</v>
      </c>
      <c r="G251" s="52">
        <f t="shared" si="14"/>
        <v>0</v>
      </c>
      <c r="H251" s="55">
        <f t="shared" si="15"/>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3"/>
        <v>0</v>
      </c>
      <c r="G252" s="52">
        <f t="shared" si="14"/>
        <v>0</v>
      </c>
      <c r="H252" s="55">
        <f t="shared" si="15"/>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3"/>
        <v>0</v>
      </c>
      <c r="G253" s="52">
        <f t="shared" si="14"/>
        <v>0</v>
      </c>
      <c r="H253" s="55">
        <f t="shared" si="15"/>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3"/>
        <v>0</v>
      </c>
      <c r="G254" s="52">
        <f t="shared" si="14"/>
        <v>0</v>
      </c>
      <c r="H254" s="55">
        <f t="shared" si="15"/>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3"/>
        <v>0</v>
      </c>
      <c r="G255" s="52">
        <f t="shared" si="14"/>
        <v>0</v>
      </c>
      <c r="H255" s="55">
        <f t="shared" si="15"/>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3"/>
        <v>0</v>
      </c>
      <c r="G256" s="52">
        <f t="shared" si="14"/>
        <v>0</v>
      </c>
      <c r="H256" s="55">
        <f t="shared" si="15"/>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3"/>
        <v>0</v>
      </c>
      <c r="G257" s="52">
        <f t="shared" si="14"/>
        <v>0</v>
      </c>
      <c r="H257" s="55">
        <f t="shared" si="15"/>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3"/>
        <v>0</v>
      </c>
      <c r="G258" s="52">
        <f t="shared" si="14"/>
        <v>0</v>
      </c>
      <c r="H258" s="55">
        <f t="shared" si="15"/>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3"/>
        <v>0</v>
      </c>
      <c r="G259" s="52">
        <f t="shared" si="14"/>
        <v>0</v>
      </c>
      <c r="H259" s="55">
        <f t="shared" si="15"/>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3"/>
        <v>0</v>
      </c>
      <c r="G260" s="52">
        <f t="shared" si="14"/>
        <v>0</v>
      </c>
      <c r="H260" s="55">
        <f t="shared" si="15"/>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3"/>
        <v>0</v>
      </c>
      <c r="G261" s="52">
        <f t="shared" si="14"/>
        <v>0</v>
      </c>
      <c r="H261" s="55">
        <f t="shared" si="15"/>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3"/>
        <v>0</v>
      </c>
      <c r="G262" s="52">
        <f t="shared" si="14"/>
        <v>0</v>
      </c>
      <c r="H262" s="55">
        <f t="shared" si="15"/>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3"/>
        <v>0</v>
      </c>
      <c r="G263" s="52">
        <f t="shared" si="14"/>
        <v>0</v>
      </c>
      <c r="H263" s="55">
        <f t="shared" si="15"/>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3"/>
        <v>0</v>
      </c>
      <c r="G264" s="52">
        <f t="shared" si="14"/>
        <v>0</v>
      </c>
      <c r="H264" s="55">
        <f t="shared" si="15"/>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3"/>
        <v>0</v>
      </c>
      <c r="G265" s="52">
        <f t="shared" si="14"/>
        <v>0</v>
      </c>
      <c r="H265" s="55">
        <f t="shared" si="15"/>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3"/>
        <v>0</v>
      </c>
      <c r="G266" s="52">
        <f t="shared" si="14"/>
        <v>0</v>
      </c>
      <c r="H266" s="55">
        <f t="shared" si="15"/>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3"/>
        <v>0</v>
      </c>
      <c r="G267" s="52">
        <f t="shared" si="14"/>
        <v>0</v>
      </c>
      <c r="H267" s="55">
        <f t="shared" si="15"/>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3"/>
        <v>0</v>
      </c>
      <c r="G268" s="52">
        <f t="shared" si="14"/>
        <v>0</v>
      </c>
      <c r="H268" s="55">
        <f t="shared" si="15"/>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3"/>
        <v>0</v>
      </c>
      <c r="G269" s="52">
        <f t="shared" si="14"/>
        <v>0</v>
      </c>
      <c r="H269" s="55">
        <f t="shared" si="15"/>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3"/>
        <v>0</v>
      </c>
      <c r="G270" s="52">
        <f t="shared" si="14"/>
        <v>0</v>
      </c>
      <c r="H270" s="55">
        <f t="shared" si="15"/>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3"/>
        <v>0</v>
      </c>
      <c r="G271" s="52">
        <f t="shared" si="14"/>
        <v>0</v>
      </c>
      <c r="H271" s="55">
        <f t="shared" si="15"/>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3"/>
        <v>0</v>
      </c>
      <c r="G272" s="52">
        <f t="shared" si="14"/>
        <v>0</v>
      </c>
      <c r="H272" s="55">
        <f t="shared" si="15"/>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3"/>
        <v>0</v>
      </c>
      <c r="G273" s="52">
        <f t="shared" si="14"/>
        <v>0</v>
      </c>
      <c r="H273" s="55">
        <f t="shared" si="15"/>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3"/>
        <v>0</v>
      </c>
      <c r="G274" s="52">
        <f t="shared" si="14"/>
        <v>0</v>
      </c>
      <c r="H274" s="55">
        <f t="shared" si="15"/>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6">D275*E275</f>
        <v>0</v>
      </c>
      <c r="G275" s="52">
        <f t="shared" ref="G275:G338" si="17">E275*$E$14</f>
        <v>0</v>
      </c>
      <c r="H275" s="55">
        <f t="shared" ref="H275:H338" si="18">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6"/>
        <v>0</v>
      </c>
      <c r="G276" s="52">
        <f t="shared" si="17"/>
        <v>0</v>
      </c>
      <c r="H276" s="55">
        <f t="shared" si="18"/>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6"/>
        <v>0</v>
      </c>
      <c r="G277" s="52">
        <f t="shared" si="17"/>
        <v>0</v>
      </c>
      <c r="H277" s="55">
        <f t="shared" si="18"/>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6"/>
        <v>0</v>
      </c>
      <c r="G278" s="52">
        <f t="shared" si="17"/>
        <v>0</v>
      </c>
      <c r="H278" s="55">
        <f t="shared" si="18"/>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6"/>
        <v>0</v>
      </c>
      <c r="G279" s="52">
        <f t="shared" si="17"/>
        <v>0</v>
      </c>
      <c r="H279" s="55">
        <f t="shared" si="18"/>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6"/>
        <v>0</v>
      </c>
      <c r="G280" s="52">
        <f t="shared" si="17"/>
        <v>0</v>
      </c>
      <c r="H280" s="55">
        <f t="shared" si="18"/>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6"/>
        <v>0</v>
      </c>
      <c r="G281" s="52">
        <f t="shared" si="17"/>
        <v>0</v>
      </c>
      <c r="H281" s="55">
        <f t="shared" si="18"/>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6"/>
        <v>0</v>
      </c>
      <c r="G282" s="52">
        <f t="shared" si="17"/>
        <v>0</v>
      </c>
      <c r="H282" s="55">
        <f t="shared" si="18"/>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6"/>
        <v>0</v>
      </c>
      <c r="G283" s="52">
        <f t="shared" si="17"/>
        <v>0</v>
      </c>
      <c r="H283" s="55">
        <f t="shared" si="18"/>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6"/>
        <v>0</v>
      </c>
      <c r="G284" s="52">
        <f t="shared" si="17"/>
        <v>0</v>
      </c>
      <c r="H284" s="55">
        <f t="shared" si="18"/>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6"/>
        <v>0</v>
      </c>
      <c r="G285" s="52">
        <f t="shared" si="17"/>
        <v>0</v>
      </c>
      <c r="H285" s="55">
        <f t="shared" si="18"/>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6"/>
        <v>0</v>
      </c>
      <c r="G286" s="52">
        <f t="shared" si="17"/>
        <v>0</v>
      </c>
      <c r="H286" s="55">
        <f t="shared" si="18"/>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6"/>
        <v>0</v>
      </c>
      <c r="G287" s="52">
        <f t="shared" si="17"/>
        <v>0</v>
      </c>
      <c r="H287" s="55">
        <f t="shared" si="18"/>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6"/>
        <v>0</v>
      </c>
      <c r="G288" s="52">
        <f t="shared" si="17"/>
        <v>0</v>
      </c>
      <c r="H288" s="55">
        <f t="shared" si="18"/>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6"/>
        <v>0</v>
      </c>
      <c r="G289" s="52">
        <f t="shared" si="17"/>
        <v>0</v>
      </c>
      <c r="H289" s="55">
        <f t="shared" si="18"/>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6"/>
        <v>0</v>
      </c>
      <c r="G290" s="52">
        <f t="shared" si="17"/>
        <v>0</v>
      </c>
      <c r="H290" s="55">
        <f t="shared" si="18"/>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6"/>
        <v>0</v>
      </c>
      <c r="G291" s="52">
        <f t="shared" si="17"/>
        <v>0</v>
      </c>
      <c r="H291" s="55">
        <f t="shared" si="18"/>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6"/>
        <v>0</v>
      </c>
      <c r="G292" s="52">
        <f t="shared" si="17"/>
        <v>0</v>
      </c>
      <c r="H292" s="55">
        <f t="shared" si="18"/>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6"/>
        <v>0</v>
      </c>
      <c r="G293" s="52">
        <f t="shared" si="17"/>
        <v>0</v>
      </c>
      <c r="H293" s="55">
        <f t="shared" si="18"/>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6"/>
        <v>0</v>
      </c>
      <c r="G294" s="52">
        <f t="shared" si="17"/>
        <v>0</v>
      </c>
      <c r="H294" s="55">
        <f t="shared" si="18"/>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6"/>
        <v>0</v>
      </c>
      <c r="G295" s="52">
        <f t="shared" si="17"/>
        <v>0</v>
      </c>
      <c r="H295" s="55">
        <f t="shared" si="18"/>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6"/>
        <v>0</v>
      </c>
      <c r="G296" s="52">
        <f t="shared" si="17"/>
        <v>0</v>
      </c>
      <c r="H296" s="55">
        <f t="shared" si="18"/>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6"/>
        <v>0</v>
      </c>
      <c r="G297" s="52">
        <f t="shared" si="17"/>
        <v>0</v>
      </c>
      <c r="H297" s="55">
        <f t="shared" si="18"/>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6"/>
        <v>0</v>
      </c>
      <c r="G298" s="52">
        <f t="shared" si="17"/>
        <v>0</v>
      </c>
      <c r="H298" s="55">
        <f t="shared" si="18"/>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6"/>
        <v>0</v>
      </c>
      <c r="G299" s="52">
        <f t="shared" si="17"/>
        <v>0</v>
      </c>
      <c r="H299" s="55">
        <f t="shared" si="18"/>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6"/>
        <v>0</v>
      </c>
      <c r="G300" s="52">
        <f t="shared" si="17"/>
        <v>0</v>
      </c>
      <c r="H300" s="55">
        <f t="shared" si="18"/>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6"/>
        <v>0</v>
      </c>
      <c r="G301" s="52">
        <f t="shared" si="17"/>
        <v>0</v>
      </c>
      <c r="H301" s="55">
        <f t="shared" si="18"/>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6"/>
        <v>0</v>
      </c>
      <c r="G302" s="52">
        <f t="shared" si="17"/>
        <v>0</v>
      </c>
      <c r="H302" s="55">
        <f t="shared" si="18"/>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6"/>
        <v>0</v>
      </c>
      <c r="G303" s="52">
        <f t="shared" si="17"/>
        <v>0</v>
      </c>
      <c r="H303" s="55">
        <f t="shared" si="18"/>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6"/>
        <v>0</v>
      </c>
      <c r="G304" s="52">
        <f t="shared" si="17"/>
        <v>0</v>
      </c>
      <c r="H304" s="55">
        <f t="shared" si="18"/>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6"/>
        <v>0</v>
      </c>
      <c r="G305" s="52">
        <f t="shared" si="17"/>
        <v>0</v>
      </c>
      <c r="H305" s="55">
        <f t="shared" si="18"/>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6"/>
        <v>0</v>
      </c>
      <c r="G306" s="52">
        <f t="shared" si="17"/>
        <v>0</v>
      </c>
      <c r="H306" s="55">
        <f t="shared" si="18"/>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6"/>
        <v>0</v>
      </c>
      <c r="G307" s="52">
        <f t="shared" si="17"/>
        <v>0</v>
      </c>
      <c r="H307" s="55">
        <f t="shared" si="18"/>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6"/>
        <v>0</v>
      </c>
      <c r="G308" s="52">
        <f t="shared" si="17"/>
        <v>0</v>
      </c>
      <c r="H308" s="55">
        <f t="shared" si="18"/>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6"/>
        <v>0</v>
      </c>
      <c r="G309" s="52">
        <f t="shared" si="17"/>
        <v>0</v>
      </c>
      <c r="H309" s="55">
        <f t="shared" si="18"/>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6"/>
        <v>0</v>
      </c>
      <c r="G310" s="52">
        <f t="shared" si="17"/>
        <v>0</v>
      </c>
      <c r="H310" s="55">
        <f t="shared" si="18"/>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6"/>
        <v>0</v>
      </c>
      <c r="G311" s="52">
        <f t="shared" si="17"/>
        <v>0</v>
      </c>
      <c r="H311" s="55">
        <f t="shared" si="18"/>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6"/>
        <v>0</v>
      </c>
      <c r="G312" s="52">
        <f t="shared" si="17"/>
        <v>0</v>
      </c>
      <c r="H312" s="55">
        <f t="shared" si="18"/>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6"/>
        <v>0</v>
      </c>
      <c r="G313" s="52">
        <f t="shared" si="17"/>
        <v>0</v>
      </c>
      <c r="H313" s="55">
        <f t="shared" si="18"/>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6"/>
        <v>0</v>
      </c>
      <c r="G314" s="52">
        <f t="shared" si="17"/>
        <v>0</v>
      </c>
      <c r="H314" s="55">
        <f t="shared" si="18"/>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6"/>
        <v>0</v>
      </c>
      <c r="G315" s="52">
        <f t="shared" si="17"/>
        <v>0</v>
      </c>
      <c r="H315" s="55">
        <f t="shared" si="18"/>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6"/>
        <v>0</v>
      </c>
      <c r="G316" s="52">
        <f t="shared" si="17"/>
        <v>0</v>
      </c>
      <c r="H316" s="55">
        <f t="shared" si="18"/>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6"/>
        <v>0</v>
      </c>
      <c r="G317" s="52">
        <f t="shared" si="17"/>
        <v>0</v>
      </c>
      <c r="H317" s="55">
        <f t="shared" si="18"/>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6"/>
        <v>0</v>
      </c>
      <c r="G318" s="52">
        <f t="shared" si="17"/>
        <v>0</v>
      </c>
      <c r="H318" s="55">
        <f t="shared" si="18"/>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6"/>
        <v>0</v>
      </c>
      <c r="G319" s="52">
        <f t="shared" si="17"/>
        <v>0</v>
      </c>
      <c r="H319" s="55">
        <f t="shared" si="18"/>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6"/>
        <v>0</v>
      </c>
      <c r="G320" s="52">
        <f t="shared" si="17"/>
        <v>0</v>
      </c>
      <c r="H320" s="55">
        <f t="shared" si="18"/>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6"/>
        <v>0</v>
      </c>
      <c r="G321" s="52">
        <f t="shared" si="17"/>
        <v>0</v>
      </c>
      <c r="H321" s="55">
        <f t="shared" si="18"/>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6"/>
        <v>0</v>
      </c>
      <c r="G322" s="52">
        <f t="shared" si="17"/>
        <v>0</v>
      </c>
      <c r="H322" s="55">
        <f t="shared" si="18"/>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6"/>
        <v>0</v>
      </c>
      <c r="G323" s="52">
        <f t="shared" si="17"/>
        <v>0</v>
      </c>
      <c r="H323" s="55">
        <f t="shared" si="18"/>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6"/>
        <v>0</v>
      </c>
      <c r="G324" s="52">
        <f t="shared" si="17"/>
        <v>0</v>
      </c>
      <c r="H324" s="55">
        <f t="shared" si="18"/>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6"/>
        <v>0</v>
      </c>
      <c r="G325" s="52">
        <f t="shared" si="17"/>
        <v>0</v>
      </c>
      <c r="H325" s="55">
        <f t="shared" si="18"/>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6"/>
        <v>0</v>
      </c>
      <c r="G326" s="52">
        <f t="shared" si="17"/>
        <v>0</v>
      </c>
      <c r="H326" s="55">
        <f t="shared" si="18"/>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6"/>
        <v>0</v>
      </c>
      <c r="G327" s="52">
        <f t="shared" si="17"/>
        <v>0</v>
      </c>
      <c r="H327" s="55">
        <f t="shared" si="18"/>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6"/>
        <v>0</v>
      </c>
      <c r="G328" s="52">
        <f t="shared" si="17"/>
        <v>0</v>
      </c>
      <c r="H328" s="55">
        <f t="shared" si="18"/>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6"/>
        <v>0</v>
      </c>
      <c r="G329" s="52">
        <f t="shared" si="17"/>
        <v>0</v>
      </c>
      <c r="H329" s="55">
        <f t="shared" si="18"/>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6"/>
        <v>0</v>
      </c>
      <c r="G330" s="52">
        <f t="shared" si="17"/>
        <v>0</v>
      </c>
      <c r="H330" s="55">
        <f t="shared" si="18"/>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6"/>
        <v>0</v>
      </c>
      <c r="G331" s="52">
        <f t="shared" si="17"/>
        <v>0</v>
      </c>
      <c r="H331" s="55">
        <f t="shared" si="18"/>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6"/>
        <v>0</v>
      </c>
      <c r="G332" s="52">
        <f t="shared" si="17"/>
        <v>0</v>
      </c>
      <c r="H332" s="55">
        <f t="shared" si="18"/>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6"/>
        <v>0</v>
      </c>
      <c r="G333" s="52">
        <f t="shared" si="17"/>
        <v>0</v>
      </c>
      <c r="H333" s="55">
        <f t="shared" si="18"/>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6"/>
        <v>0</v>
      </c>
      <c r="G334" s="52">
        <f t="shared" si="17"/>
        <v>0</v>
      </c>
      <c r="H334" s="55">
        <f t="shared" si="18"/>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6"/>
        <v>0</v>
      </c>
      <c r="G335" s="52">
        <f t="shared" si="17"/>
        <v>0</v>
      </c>
      <c r="H335" s="55">
        <f t="shared" si="18"/>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6"/>
        <v>0</v>
      </c>
      <c r="G336" s="52">
        <f t="shared" si="17"/>
        <v>0</v>
      </c>
      <c r="H336" s="55">
        <f t="shared" si="18"/>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6"/>
        <v>0</v>
      </c>
      <c r="G337" s="52">
        <f t="shared" si="17"/>
        <v>0</v>
      </c>
      <c r="H337" s="55">
        <f t="shared" si="18"/>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6"/>
        <v>0</v>
      </c>
      <c r="G338" s="52">
        <f t="shared" si="17"/>
        <v>0</v>
      </c>
      <c r="H338" s="55">
        <f t="shared" si="18"/>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9">D339*E339</f>
        <v>0</v>
      </c>
      <c r="G339" s="52">
        <f t="shared" ref="G339:G402" si="20">E339*$E$14</f>
        <v>0</v>
      </c>
      <c r="H339" s="55">
        <f t="shared" ref="H339:H402" si="21">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9"/>
        <v>0</v>
      </c>
      <c r="G340" s="52">
        <f t="shared" si="20"/>
        <v>0</v>
      </c>
      <c r="H340" s="55">
        <f t="shared" si="21"/>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9"/>
        <v>0</v>
      </c>
      <c r="G341" s="52">
        <f t="shared" si="20"/>
        <v>0</v>
      </c>
      <c r="H341" s="55">
        <f t="shared" si="21"/>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9"/>
        <v>0</v>
      </c>
      <c r="G342" s="52">
        <f t="shared" si="20"/>
        <v>0</v>
      </c>
      <c r="H342" s="55">
        <f t="shared" si="21"/>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9"/>
        <v>0</v>
      </c>
      <c r="G343" s="52">
        <f t="shared" si="20"/>
        <v>0</v>
      </c>
      <c r="H343" s="55">
        <f t="shared" si="21"/>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9"/>
        <v>0</v>
      </c>
      <c r="G344" s="52">
        <f t="shared" si="20"/>
        <v>0</v>
      </c>
      <c r="H344" s="55">
        <f t="shared" si="21"/>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9"/>
        <v>0</v>
      </c>
      <c r="G345" s="52">
        <f t="shared" si="20"/>
        <v>0</v>
      </c>
      <c r="H345" s="55">
        <f t="shared" si="21"/>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9"/>
        <v>0</v>
      </c>
      <c r="G346" s="52">
        <f t="shared" si="20"/>
        <v>0</v>
      </c>
      <c r="H346" s="55">
        <f t="shared" si="21"/>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9"/>
        <v>0</v>
      </c>
      <c r="G347" s="52">
        <f t="shared" si="20"/>
        <v>0</v>
      </c>
      <c r="H347" s="55">
        <f t="shared" si="21"/>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9"/>
        <v>0</v>
      </c>
      <c r="G348" s="52">
        <f t="shared" si="20"/>
        <v>0</v>
      </c>
      <c r="H348" s="55">
        <f t="shared" si="21"/>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9"/>
        <v>0</v>
      </c>
      <c r="G349" s="52">
        <f t="shared" si="20"/>
        <v>0</v>
      </c>
      <c r="H349" s="55">
        <f t="shared" si="21"/>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9"/>
        <v>0</v>
      </c>
      <c r="G350" s="52">
        <f t="shared" si="20"/>
        <v>0</v>
      </c>
      <c r="H350" s="55">
        <f t="shared" si="21"/>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9"/>
        <v>0</v>
      </c>
      <c r="G351" s="52">
        <f t="shared" si="20"/>
        <v>0</v>
      </c>
      <c r="H351" s="55">
        <f t="shared" si="21"/>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9"/>
        <v>0</v>
      </c>
      <c r="G352" s="52">
        <f t="shared" si="20"/>
        <v>0</v>
      </c>
      <c r="H352" s="55">
        <f t="shared" si="21"/>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9"/>
        <v>0</v>
      </c>
      <c r="G353" s="52">
        <f t="shared" si="20"/>
        <v>0</v>
      </c>
      <c r="H353" s="55">
        <f t="shared" si="21"/>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9"/>
        <v>0</v>
      </c>
      <c r="G354" s="52">
        <f t="shared" si="20"/>
        <v>0</v>
      </c>
      <c r="H354" s="55">
        <f t="shared" si="21"/>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9"/>
        <v>0</v>
      </c>
      <c r="G355" s="52">
        <f t="shared" si="20"/>
        <v>0</v>
      </c>
      <c r="H355" s="55">
        <f t="shared" si="21"/>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9"/>
        <v>0</v>
      </c>
      <c r="G356" s="52">
        <f t="shared" si="20"/>
        <v>0</v>
      </c>
      <c r="H356" s="55">
        <f t="shared" si="21"/>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9"/>
        <v>0</v>
      </c>
      <c r="G357" s="52">
        <f t="shared" si="20"/>
        <v>0</v>
      </c>
      <c r="H357" s="55">
        <f t="shared" si="21"/>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9"/>
        <v>0</v>
      </c>
      <c r="G358" s="52">
        <f t="shared" si="20"/>
        <v>0</v>
      </c>
      <c r="H358" s="55">
        <f t="shared" si="21"/>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9"/>
        <v>0</v>
      </c>
      <c r="G359" s="52">
        <f t="shared" si="20"/>
        <v>0</v>
      </c>
      <c r="H359" s="55">
        <f t="shared" si="21"/>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9"/>
        <v>0</v>
      </c>
      <c r="G360" s="52">
        <f t="shared" si="20"/>
        <v>0</v>
      </c>
      <c r="H360" s="55">
        <f t="shared" si="21"/>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9"/>
        <v>0</v>
      </c>
      <c r="G361" s="52">
        <f t="shared" si="20"/>
        <v>0</v>
      </c>
      <c r="H361" s="55">
        <f t="shared" si="21"/>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9"/>
        <v>0</v>
      </c>
      <c r="G362" s="52">
        <f t="shared" si="20"/>
        <v>0</v>
      </c>
      <c r="H362" s="55">
        <f t="shared" si="21"/>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9"/>
        <v>0</v>
      </c>
      <c r="G363" s="52">
        <f t="shared" si="20"/>
        <v>0</v>
      </c>
      <c r="H363" s="55">
        <f t="shared" si="21"/>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9"/>
        <v>0</v>
      </c>
      <c r="G364" s="52">
        <f t="shared" si="20"/>
        <v>0</v>
      </c>
      <c r="H364" s="55">
        <f t="shared" si="21"/>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9"/>
        <v>0</v>
      </c>
      <c r="G365" s="52">
        <f t="shared" si="20"/>
        <v>0</v>
      </c>
      <c r="H365" s="55">
        <f t="shared" si="21"/>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9"/>
        <v>0</v>
      </c>
      <c r="G366" s="52">
        <f t="shared" si="20"/>
        <v>0</v>
      </c>
      <c r="H366" s="55">
        <f t="shared" si="21"/>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9"/>
        <v>0</v>
      </c>
      <c r="G367" s="52">
        <f t="shared" si="20"/>
        <v>0</v>
      </c>
      <c r="H367" s="55">
        <f t="shared" si="21"/>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9"/>
        <v>0</v>
      </c>
      <c r="G368" s="52">
        <f t="shared" si="20"/>
        <v>0</v>
      </c>
      <c r="H368" s="55">
        <f t="shared" si="21"/>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9"/>
        <v>0</v>
      </c>
      <c r="G369" s="52">
        <f t="shared" si="20"/>
        <v>0</v>
      </c>
      <c r="H369" s="55">
        <f t="shared" si="21"/>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9"/>
        <v>0</v>
      </c>
      <c r="G370" s="52">
        <f t="shared" si="20"/>
        <v>0</v>
      </c>
      <c r="H370" s="55">
        <f t="shared" si="21"/>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9"/>
        <v>0</v>
      </c>
      <c r="G371" s="52">
        <f t="shared" si="20"/>
        <v>0</v>
      </c>
      <c r="H371" s="55">
        <f t="shared" si="21"/>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9"/>
        <v>0</v>
      </c>
      <c r="G372" s="52">
        <f t="shared" si="20"/>
        <v>0</v>
      </c>
      <c r="H372" s="55">
        <f t="shared" si="21"/>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9"/>
        <v>0</v>
      </c>
      <c r="G373" s="52">
        <f t="shared" si="20"/>
        <v>0</v>
      </c>
      <c r="H373" s="55">
        <f t="shared" si="21"/>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9"/>
        <v>0</v>
      </c>
      <c r="G374" s="52">
        <f t="shared" si="20"/>
        <v>0</v>
      </c>
      <c r="H374" s="55">
        <f t="shared" si="21"/>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9"/>
        <v>0</v>
      </c>
      <c r="G375" s="52">
        <f t="shared" si="20"/>
        <v>0</v>
      </c>
      <c r="H375" s="55">
        <f t="shared" si="21"/>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9"/>
        <v>0</v>
      </c>
      <c r="G376" s="52">
        <f t="shared" si="20"/>
        <v>0</v>
      </c>
      <c r="H376" s="55">
        <f t="shared" si="21"/>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9"/>
        <v>0</v>
      </c>
      <c r="G377" s="52">
        <f t="shared" si="20"/>
        <v>0</v>
      </c>
      <c r="H377" s="55">
        <f t="shared" si="21"/>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9"/>
        <v>0</v>
      </c>
      <c r="G378" s="52">
        <f t="shared" si="20"/>
        <v>0</v>
      </c>
      <c r="H378" s="55">
        <f t="shared" si="21"/>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9"/>
        <v>0</v>
      </c>
      <c r="G379" s="52">
        <f t="shared" si="20"/>
        <v>0</v>
      </c>
      <c r="H379" s="55">
        <f t="shared" si="21"/>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9"/>
        <v>0</v>
      </c>
      <c r="G380" s="52">
        <f t="shared" si="20"/>
        <v>0</v>
      </c>
      <c r="H380" s="55">
        <f t="shared" si="21"/>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9"/>
        <v>0</v>
      </c>
      <c r="G381" s="52">
        <f t="shared" si="20"/>
        <v>0</v>
      </c>
      <c r="H381" s="55">
        <f t="shared" si="21"/>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9"/>
        <v>0</v>
      </c>
      <c r="G382" s="52">
        <f t="shared" si="20"/>
        <v>0</v>
      </c>
      <c r="H382" s="55">
        <f t="shared" si="21"/>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9"/>
        <v>0</v>
      </c>
      <c r="G383" s="52">
        <f t="shared" si="20"/>
        <v>0</v>
      </c>
      <c r="H383" s="55">
        <f t="shared" si="21"/>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9"/>
        <v>0</v>
      </c>
      <c r="G384" s="52">
        <f t="shared" si="20"/>
        <v>0</v>
      </c>
      <c r="H384" s="55">
        <f t="shared" si="21"/>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9"/>
        <v>0</v>
      </c>
      <c r="G385" s="52">
        <f t="shared" si="20"/>
        <v>0</v>
      </c>
      <c r="H385" s="55">
        <f t="shared" si="21"/>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9"/>
        <v>0</v>
      </c>
      <c r="G386" s="52">
        <f t="shared" si="20"/>
        <v>0</v>
      </c>
      <c r="H386" s="55">
        <f t="shared" si="21"/>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9"/>
        <v>0</v>
      </c>
      <c r="G387" s="52">
        <f t="shared" si="20"/>
        <v>0</v>
      </c>
      <c r="H387" s="55">
        <f t="shared" si="21"/>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9"/>
        <v>0</v>
      </c>
      <c r="G388" s="52">
        <f t="shared" si="20"/>
        <v>0</v>
      </c>
      <c r="H388" s="55">
        <f t="shared" si="21"/>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9"/>
        <v>0</v>
      </c>
      <c r="G389" s="52">
        <f t="shared" si="20"/>
        <v>0</v>
      </c>
      <c r="H389" s="55">
        <f t="shared" si="21"/>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9"/>
        <v>0</v>
      </c>
      <c r="G390" s="52">
        <f t="shared" si="20"/>
        <v>0</v>
      </c>
      <c r="H390" s="55">
        <f t="shared" si="21"/>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9"/>
        <v>0</v>
      </c>
      <c r="G391" s="52">
        <f t="shared" si="20"/>
        <v>0</v>
      </c>
      <c r="H391" s="55">
        <f t="shared" si="21"/>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9"/>
        <v>0</v>
      </c>
      <c r="G392" s="52">
        <f t="shared" si="20"/>
        <v>0</v>
      </c>
      <c r="H392" s="55">
        <f t="shared" si="21"/>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9"/>
        <v>0</v>
      </c>
      <c r="G393" s="52">
        <f t="shared" si="20"/>
        <v>0</v>
      </c>
      <c r="H393" s="55">
        <f t="shared" si="21"/>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9"/>
        <v>0</v>
      </c>
      <c r="G394" s="52">
        <f t="shared" si="20"/>
        <v>0</v>
      </c>
      <c r="H394" s="55">
        <f t="shared" si="21"/>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9"/>
        <v>0</v>
      </c>
      <c r="G395" s="52">
        <f t="shared" si="20"/>
        <v>0</v>
      </c>
      <c r="H395" s="55">
        <f t="shared" si="21"/>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9"/>
        <v>0</v>
      </c>
      <c r="G396" s="52">
        <f t="shared" si="20"/>
        <v>0</v>
      </c>
      <c r="H396" s="55">
        <f t="shared" si="21"/>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9"/>
        <v>0</v>
      </c>
      <c r="G397" s="52">
        <f t="shared" si="20"/>
        <v>0</v>
      </c>
      <c r="H397" s="55">
        <f t="shared" si="21"/>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9"/>
        <v>0</v>
      </c>
      <c r="G398" s="52">
        <f t="shared" si="20"/>
        <v>0</v>
      </c>
      <c r="H398" s="55">
        <f t="shared" si="21"/>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9"/>
        <v>0</v>
      </c>
      <c r="G399" s="52">
        <f t="shared" si="20"/>
        <v>0</v>
      </c>
      <c r="H399" s="55">
        <f t="shared" si="21"/>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9"/>
        <v>0</v>
      </c>
      <c r="G400" s="52">
        <f t="shared" si="20"/>
        <v>0</v>
      </c>
      <c r="H400" s="55">
        <f t="shared" si="21"/>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9"/>
        <v>0</v>
      </c>
      <c r="G401" s="52">
        <f t="shared" si="20"/>
        <v>0</v>
      </c>
      <c r="H401" s="55">
        <f t="shared" si="21"/>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9"/>
        <v>0</v>
      </c>
      <c r="G402" s="52">
        <f t="shared" si="20"/>
        <v>0</v>
      </c>
      <c r="H402" s="55">
        <f t="shared" si="21"/>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22">D403*E403</f>
        <v>0</v>
      </c>
      <c r="G403" s="52">
        <f t="shared" ref="G403:G466" si="23">E403*$E$14</f>
        <v>0</v>
      </c>
      <c r="H403" s="55">
        <f t="shared" ref="H403:H466" si="24">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22"/>
        <v>0</v>
      </c>
      <c r="G404" s="52">
        <f t="shared" si="23"/>
        <v>0</v>
      </c>
      <c r="H404" s="55">
        <f t="shared" si="24"/>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22"/>
        <v>0</v>
      </c>
      <c r="G405" s="52">
        <f t="shared" si="23"/>
        <v>0</v>
      </c>
      <c r="H405" s="55">
        <f t="shared" si="24"/>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22"/>
        <v>0</v>
      </c>
      <c r="G406" s="52">
        <f t="shared" si="23"/>
        <v>0</v>
      </c>
      <c r="H406" s="55">
        <f t="shared" si="24"/>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22"/>
        <v>0</v>
      </c>
      <c r="G407" s="52">
        <f t="shared" si="23"/>
        <v>0</v>
      </c>
      <c r="H407" s="55">
        <f t="shared" si="24"/>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22"/>
        <v>0</v>
      </c>
      <c r="G408" s="52">
        <f t="shared" si="23"/>
        <v>0</v>
      </c>
      <c r="H408" s="55">
        <f t="shared" si="24"/>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22"/>
        <v>0</v>
      </c>
      <c r="G409" s="52">
        <f t="shared" si="23"/>
        <v>0</v>
      </c>
      <c r="H409" s="55">
        <f t="shared" si="24"/>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22"/>
        <v>0</v>
      </c>
      <c r="G410" s="52">
        <f t="shared" si="23"/>
        <v>0</v>
      </c>
      <c r="H410" s="55">
        <f t="shared" si="24"/>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22"/>
        <v>0</v>
      </c>
      <c r="G411" s="52">
        <f t="shared" si="23"/>
        <v>0</v>
      </c>
      <c r="H411" s="55">
        <f t="shared" si="24"/>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22"/>
        <v>0</v>
      </c>
      <c r="G412" s="52">
        <f t="shared" si="23"/>
        <v>0</v>
      </c>
      <c r="H412" s="55">
        <f t="shared" si="24"/>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22"/>
        <v>0</v>
      </c>
      <c r="G413" s="52">
        <f t="shared" si="23"/>
        <v>0</v>
      </c>
      <c r="H413" s="55">
        <f t="shared" si="24"/>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22"/>
        <v>0</v>
      </c>
      <c r="G414" s="52">
        <f t="shared" si="23"/>
        <v>0</v>
      </c>
      <c r="H414" s="55">
        <f t="shared" si="24"/>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22"/>
        <v>0</v>
      </c>
      <c r="G415" s="52">
        <f t="shared" si="23"/>
        <v>0</v>
      </c>
      <c r="H415" s="55">
        <f t="shared" si="24"/>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22"/>
        <v>0</v>
      </c>
      <c r="G416" s="52">
        <f t="shared" si="23"/>
        <v>0</v>
      </c>
      <c r="H416" s="55">
        <f t="shared" si="24"/>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22"/>
        <v>0</v>
      </c>
      <c r="G417" s="52">
        <f t="shared" si="23"/>
        <v>0</v>
      </c>
      <c r="H417" s="55">
        <f t="shared" si="24"/>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22"/>
        <v>0</v>
      </c>
      <c r="G418" s="52">
        <f t="shared" si="23"/>
        <v>0</v>
      </c>
      <c r="H418" s="55">
        <f t="shared" si="24"/>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22"/>
        <v>0</v>
      </c>
      <c r="G419" s="52">
        <f t="shared" si="23"/>
        <v>0</v>
      </c>
      <c r="H419" s="55">
        <f t="shared" si="24"/>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22"/>
        <v>0</v>
      </c>
      <c r="G420" s="52">
        <f t="shared" si="23"/>
        <v>0</v>
      </c>
      <c r="H420" s="55">
        <f t="shared" si="24"/>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22"/>
        <v>0</v>
      </c>
      <c r="G421" s="52">
        <f t="shared" si="23"/>
        <v>0</v>
      </c>
      <c r="H421" s="55">
        <f t="shared" si="24"/>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22"/>
        <v>0</v>
      </c>
      <c r="G422" s="52">
        <f t="shared" si="23"/>
        <v>0</v>
      </c>
      <c r="H422" s="55">
        <f t="shared" si="24"/>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22"/>
        <v>0</v>
      </c>
      <c r="G423" s="52">
        <f t="shared" si="23"/>
        <v>0</v>
      </c>
      <c r="H423" s="55">
        <f t="shared" si="24"/>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22"/>
        <v>0</v>
      </c>
      <c r="G424" s="52">
        <f t="shared" si="23"/>
        <v>0</v>
      </c>
      <c r="H424" s="55">
        <f t="shared" si="24"/>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22"/>
        <v>0</v>
      </c>
      <c r="G425" s="52">
        <f t="shared" si="23"/>
        <v>0</v>
      </c>
      <c r="H425" s="55">
        <f t="shared" si="24"/>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22"/>
        <v>0</v>
      </c>
      <c r="G426" s="52">
        <f t="shared" si="23"/>
        <v>0</v>
      </c>
      <c r="H426" s="55">
        <f t="shared" si="24"/>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22"/>
        <v>0</v>
      </c>
      <c r="G427" s="52">
        <f t="shared" si="23"/>
        <v>0</v>
      </c>
      <c r="H427" s="55">
        <f t="shared" si="24"/>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22"/>
        <v>0</v>
      </c>
      <c r="G428" s="52">
        <f t="shared" si="23"/>
        <v>0</v>
      </c>
      <c r="H428" s="55">
        <f t="shared" si="24"/>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22"/>
        <v>0</v>
      </c>
      <c r="G429" s="52">
        <f t="shared" si="23"/>
        <v>0</v>
      </c>
      <c r="H429" s="55">
        <f t="shared" si="24"/>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22"/>
        <v>0</v>
      </c>
      <c r="G430" s="52">
        <f t="shared" si="23"/>
        <v>0</v>
      </c>
      <c r="H430" s="55">
        <f t="shared" si="24"/>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22"/>
        <v>0</v>
      </c>
      <c r="G431" s="52">
        <f t="shared" si="23"/>
        <v>0</v>
      </c>
      <c r="H431" s="55">
        <f t="shared" si="24"/>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22"/>
        <v>0</v>
      </c>
      <c r="G432" s="52">
        <f t="shared" si="23"/>
        <v>0</v>
      </c>
      <c r="H432" s="55">
        <f t="shared" si="24"/>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22"/>
        <v>0</v>
      </c>
      <c r="G433" s="52">
        <f t="shared" si="23"/>
        <v>0</v>
      </c>
      <c r="H433" s="55">
        <f t="shared" si="24"/>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22"/>
        <v>0</v>
      </c>
      <c r="G434" s="52">
        <f t="shared" si="23"/>
        <v>0</v>
      </c>
      <c r="H434" s="55">
        <f t="shared" si="24"/>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22"/>
        <v>0</v>
      </c>
      <c r="G435" s="52">
        <f t="shared" si="23"/>
        <v>0</v>
      </c>
      <c r="H435" s="55">
        <f t="shared" si="24"/>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22"/>
        <v>0</v>
      </c>
      <c r="G436" s="52">
        <f t="shared" si="23"/>
        <v>0</v>
      </c>
      <c r="H436" s="55">
        <f t="shared" si="24"/>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22"/>
        <v>0</v>
      </c>
      <c r="G437" s="52">
        <f t="shared" si="23"/>
        <v>0</v>
      </c>
      <c r="H437" s="55">
        <f t="shared" si="24"/>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22"/>
        <v>0</v>
      </c>
      <c r="G438" s="52">
        <f t="shared" si="23"/>
        <v>0</v>
      </c>
      <c r="H438" s="55">
        <f t="shared" si="24"/>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22"/>
        <v>0</v>
      </c>
      <c r="G439" s="52">
        <f t="shared" si="23"/>
        <v>0</v>
      </c>
      <c r="H439" s="55">
        <f t="shared" si="24"/>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22"/>
        <v>0</v>
      </c>
      <c r="G440" s="52">
        <f t="shared" si="23"/>
        <v>0</v>
      </c>
      <c r="H440" s="55">
        <f t="shared" si="24"/>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22"/>
        <v>0</v>
      </c>
      <c r="G441" s="52">
        <f t="shared" si="23"/>
        <v>0</v>
      </c>
      <c r="H441" s="55">
        <f t="shared" si="24"/>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22"/>
        <v>0</v>
      </c>
      <c r="G442" s="52">
        <f t="shared" si="23"/>
        <v>0</v>
      </c>
      <c r="H442" s="55">
        <f t="shared" si="24"/>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22"/>
        <v>0</v>
      </c>
      <c r="G443" s="52">
        <f t="shared" si="23"/>
        <v>0</v>
      </c>
      <c r="H443" s="55">
        <f t="shared" si="24"/>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22"/>
        <v>0</v>
      </c>
      <c r="G444" s="52">
        <f t="shared" si="23"/>
        <v>0</v>
      </c>
      <c r="H444" s="55">
        <f t="shared" si="24"/>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22"/>
        <v>0</v>
      </c>
      <c r="G445" s="52">
        <f t="shared" si="23"/>
        <v>0</v>
      </c>
      <c r="H445" s="55">
        <f t="shared" si="24"/>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22"/>
        <v>0</v>
      </c>
      <c r="G446" s="52">
        <f t="shared" si="23"/>
        <v>0</v>
      </c>
      <c r="H446" s="55">
        <f t="shared" si="24"/>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22"/>
        <v>0</v>
      </c>
      <c r="G447" s="52">
        <f t="shared" si="23"/>
        <v>0</v>
      </c>
      <c r="H447" s="55">
        <f t="shared" si="24"/>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22"/>
        <v>0</v>
      </c>
      <c r="G448" s="52">
        <f t="shared" si="23"/>
        <v>0</v>
      </c>
      <c r="H448" s="55">
        <f t="shared" si="24"/>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22"/>
        <v>0</v>
      </c>
      <c r="G449" s="52">
        <f t="shared" si="23"/>
        <v>0</v>
      </c>
      <c r="H449" s="55">
        <f t="shared" si="24"/>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22"/>
        <v>0</v>
      </c>
      <c r="G450" s="52">
        <f t="shared" si="23"/>
        <v>0</v>
      </c>
      <c r="H450" s="55">
        <f t="shared" si="24"/>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22"/>
        <v>0</v>
      </c>
      <c r="G451" s="52">
        <f t="shared" si="23"/>
        <v>0</v>
      </c>
      <c r="H451" s="55">
        <f t="shared" si="24"/>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22"/>
        <v>0</v>
      </c>
      <c r="G452" s="52">
        <f t="shared" si="23"/>
        <v>0</v>
      </c>
      <c r="H452" s="55">
        <f t="shared" si="24"/>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22"/>
        <v>0</v>
      </c>
      <c r="G453" s="52">
        <f t="shared" si="23"/>
        <v>0</v>
      </c>
      <c r="H453" s="55">
        <f t="shared" si="24"/>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22"/>
        <v>0</v>
      </c>
      <c r="G454" s="52">
        <f t="shared" si="23"/>
        <v>0</v>
      </c>
      <c r="H454" s="55">
        <f t="shared" si="24"/>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22"/>
        <v>0</v>
      </c>
      <c r="G455" s="52">
        <f t="shared" si="23"/>
        <v>0</v>
      </c>
      <c r="H455" s="55">
        <f t="shared" si="24"/>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22"/>
        <v>0</v>
      </c>
      <c r="G456" s="52">
        <f t="shared" si="23"/>
        <v>0</v>
      </c>
      <c r="H456" s="55">
        <f t="shared" si="24"/>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22"/>
        <v>0</v>
      </c>
      <c r="G457" s="52">
        <f t="shared" si="23"/>
        <v>0</v>
      </c>
      <c r="H457" s="55">
        <f t="shared" si="24"/>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22"/>
        <v>0</v>
      </c>
      <c r="G458" s="52">
        <f t="shared" si="23"/>
        <v>0</v>
      </c>
      <c r="H458" s="55">
        <f t="shared" si="24"/>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22"/>
        <v>0</v>
      </c>
      <c r="G459" s="52">
        <f t="shared" si="23"/>
        <v>0</v>
      </c>
      <c r="H459" s="55">
        <f t="shared" si="24"/>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22"/>
        <v>0</v>
      </c>
      <c r="G460" s="52">
        <f t="shared" si="23"/>
        <v>0</v>
      </c>
      <c r="H460" s="55">
        <f t="shared" si="24"/>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22"/>
        <v>0</v>
      </c>
      <c r="G461" s="52">
        <f t="shared" si="23"/>
        <v>0</v>
      </c>
      <c r="H461" s="55">
        <f t="shared" si="24"/>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22"/>
        <v>0</v>
      </c>
      <c r="G462" s="52">
        <f t="shared" si="23"/>
        <v>0</v>
      </c>
      <c r="H462" s="55">
        <f t="shared" si="24"/>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22"/>
        <v>0</v>
      </c>
      <c r="G463" s="52">
        <f t="shared" si="23"/>
        <v>0</v>
      </c>
      <c r="H463" s="55">
        <f t="shared" si="24"/>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22"/>
        <v>0</v>
      </c>
      <c r="G464" s="52">
        <f t="shared" si="23"/>
        <v>0</v>
      </c>
      <c r="H464" s="55">
        <f t="shared" si="24"/>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22"/>
        <v>0</v>
      </c>
      <c r="G465" s="52">
        <f t="shared" si="23"/>
        <v>0</v>
      </c>
      <c r="H465" s="55">
        <f t="shared" si="24"/>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22"/>
        <v>0</v>
      </c>
      <c r="G466" s="52">
        <f t="shared" si="23"/>
        <v>0</v>
      </c>
      <c r="H466" s="55">
        <f t="shared" si="24"/>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5">D467*E467</f>
        <v>0</v>
      </c>
      <c r="G467" s="52">
        <f t="shared" ref="G467:G530" si="26">E467*$E$14</f>
        <v>0</v>
      </c>
      <c r="H467" s="55">
        <f t="shared" ref="H467:H530" si="27">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5"/>
        <v>0</v>
      </c>
      <c r="G468" s="52">
        <f t="shared" si="26"/>
        <v>0</v>
      </c>
      <c r="H468" s="55">
        <f t="shared" si="27"/>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5"/>
        <v>0</v>
      </c>
      <c r="G469" s="52">
        <f t="shared" si="26"/>
        <v>0</v>
      </c>
      <c r="H469" s="55">
        <f t="shared" si="27"/>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5"/>
        <v>0</v>
      </c>
      <c r="G470" s="52">
        <f t="shared" si="26"/>
        <v>0</v>
      </c>
      <c r="H470" s="55">
        <f t="shared" si="27"/>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5"/>
        <v>0</v>
      </c>
      <c r="G471" s="52">
        <f t="shared" si="26"/>
        <v>0</v>
      </c>
      <c r="H471" s="55">
        <f t="shared" si="27"/>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5"/>
        <v>0</v>
      </c>
      <c r="G472" s="52">
        <f t="shared" si="26"/>
        <v>0</v>
      </c>
      <c r="H472" s="55">
        <f t="shared" si="27"/>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5"/>
        <v>0</v>
      </c>
      <c r="G473" s="52">
        <f t="shared" si="26"/>
        <v>0</v>
      </c>
      <c r="H473" s="55">
        <f t="shared" si="27"/>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5"/>
        <v>0</v>
      </c>
      <c r="G474" s="52">
        <f t="shared" si="26"/>
        <v>0</v>
      </c>
      <c r="H474" s="55">
        <f t="shared" si="27"/>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5"/>
        <v>0</v>
      </c>
      <c r="G475" s="52">
        <f t="shared" si="26"/>
        <v>0</v>
      </c>
      <c r="H475" s="55">
        <f t="shared" si="27"/>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5"/>
        <v>0</v>
      </c>
      <c r="G476" s="52">
        <f t="shared" si="26"/>
        <v>0</v>
      </c>
      <c r="H476" s="55">
        <f t="shared" si="27"/>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5"/>
        <v>0</v>
      </c>
      <c r="G477" s="52">
        <f t="shared" si="26"/>
        <v>0</v>
      </c>
      <c r="H477" s="55">
        <f t="shared" si="27"/>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5"/>
        <v>0</v>
      </c>
      <c r="G478" s="52">
        <f t="shared" si="26"/>
        <v>0</v>
      </c>
      <c r="H478" s="55">
        <f t="shared" si="27"/>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5"/>
        <v>0</v>
      </c>
      <c r="G479" s="52">
        <f t="shared" si="26"/>
        <v>0</v>
      </c>
      <c r="H479" s="55">
        <f t="shared" si="27"/>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5"/>
        <v>0</v>
      </c>
      <c r="G480" s="52">
        <f t="shared" si="26"/>
        <v>0</v>
      </c>
      <c r="H480" s="55">
        <f t="shared" si="27"/>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5"/>
        <v>0</v>
      </c>
      <c r="G481" s="52">
        <f t="shared" si="26"/>
        <v>0</v>
      </c>
      <c r="H481" s="55">
        <f t="shared" si="27"/>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5"/>
        <v>0</v>
      </c>
      <c r="G482" s="52">
        <f t="shared" si="26"/>
        <v>0</v>
      </c>
      <c r="H482" s="55">
        <f t="shared" si="27"/>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5"/>
        <v>0</v>
      </c>
      <c r="G483" s="52">
        <f t="shared" si="26"/>
        <v>0</v>
      </c>
      <c r="H483" s="55">
        <f t="shared" si="27"/>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5"/>
        <v>0</v>
      </c>
      <c r="G484" s="52">
        <f t="shared" si="26"/>
        <v>0</v>
      </c>
      <c r="H484" s="55">
        <f t="shared" si="27"/>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5"/>
        <v>0</v>
      </c>
      <c r="G485" s="52">
        <f t="shared" si="26"/>
        <v>0</v>
      </c>
      <c r="H485" s="55">
        <f t="shared" si="27"/>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5"/>
        <v>0</v>
      </c>
      <c r="G486" s="52">
        <f t="shared" si="26"/>
        <v>0</v>
      </c>
      <c r="H486" s="55">
        <f t="shared" si="27"/>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5"/>
        <v>0</v>
      </c>
      <c r="G487" s="52">
        <f t="shared" si="26"/>
        <v>0</v>
      </c>
      <c r="H487" s="55">
        <f t="shared" si="27"/>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5"/>
        <v>0</v>
      </c>
      <c r="G488" s="52">
        <f t="shared" si="26"/>
        <v>0</v>
      </c>
      <c r="H488" s="55">
        <f t="shared" si="27"/>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5"/>
        <v>0</v>
      </c>
      <c r="G489" s="52">
        <f t="shared" si="26"/>
        <v>0</v>
      </c>
      <c r="H489" s="55">
        <f t="shared" si="27"/>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5"/>
        <v>0</v>
      </c>
      <c r="G490" s="52">
        <f t="shared" si="26"/>
        <v>0</v>
      </c>
      <c r="H490" s="55">
        <f t="shared" si="27"/>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5"/>
        <v>0</v>
      </c>
      <c r="G491" s="52">
        <f t="shared" si="26"/>
        <v>0</v>
      </c>
      <c r="H491" s="55">
        <f t="shared" si="27"/>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5"/>
        <v>0</v>
      </c>
      <c r="G492" s="52">
        <f t="shared" si="26"/>
        <v>0</v>
      </c>
      <c r="H492" s="55">
        <f t="shared" si="27"/>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5"/>
        <v>0</v>
      </c>
      <c r="G493" s="52">
        <f t="shared" si="26"/>
        <v>0</v>
      </c>
      <c r="H493" s="55">
        <f t="shared" si="27"/>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5"/>
        <v>0</v>
      </c>
      <c r="G494" s="52">
        <f t="shared" si="26"/>
        <v>0</v>
      </c>
      <c r="H494" s="55">
        <f t="shared" si="27"/>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5"/>
        <v>0</v>
      </c>
      <c r="G495" s="52">
        <f t="shared" si="26"/>
        <v>0</v>
      </c>
      <c r="H495" s="55">
        <f t="shared" si="27"/>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5"/>
        <v>0</v>
      </c>
      <c r="G496" s="52">
        <f t="shared" si="26"/>
        <v>0</v>
      </c>
      <c r="H496" s="55">
        <f t="shared" si="27"/>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5"/>
        <v>0</v>
      </c>
      <c r="G497" s="52">
        <f t="shared" si="26"/>
        <v>0</v>
      </c>
      <c r="H497" s="55">
        <f t="shared" si="27"/>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5"/>
        <v>0</v>
      </c>
      <c r="G498" s="52">
        <f t="shared" si="26"/>
        <v>0</v>
      </c>
      <c r="H498" s="55">
        <f t="shared" si="27"/>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5"/>
        <v>0</v>
      </c>
      <c r="G499" s="52">
        <f t="shared" si="26"/>
        <v>0</v>
      </c>
      <c r="H499" s="55">
        <f t="shared" si="27"/>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5"/>
        <v>0</v>
      </c>
      <c r="G500" s="52">
        <f t="shared" si="26"/>
        <v>0</v>
      </c>
      <c r="H500" s="55">
        <f t="shared" si="27"/>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5"/>
        <v>0</v>
      </c>
      <c r="G501" s="52">
        <f t="shared" si="26"/>
        <v>0</v>
      </c>
      <c r="H501" s="55">
        <f t="shared" si="27"/>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5"/>
        <v>0</v>
      </c>
      <c r="G502" s="52">
        <f t="shared" si="26"/>
        <v>0</v>
      </c>
      <c r="H502" s="55">
        <f t="shared" si="27"/>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5"/>
        <v>0</v>
      </c>
      <c r="G503" s="52">
        <f t="shared" si="26"/>
        <v>0</v>
      </c>
      <c r="H503" s="55">
        <f t="shared" si="27"/>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5"/>
        <v>0</v>
      </c>
      <c r="G504" s="52">
        <f t="shared" si="26"/>
        <v>0</v>
      </c>
      <c r="H504" s="55">
        <f t="shared" si="27"/>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5"/>
        <v>0</v>
      </c>
      <c r="G505" s="52">
        <f t="shared" si="26"/>
        <v>0</v>
      </c>
      <c r="H505" s="55">
        <f t="shared" si="27"/>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5"/>
        <v>0</v>
      </c>
      <c r="G506" s="52">
        <f t="shared" si="26"/>
        <v>0</v>
      </c>
      <c r="H506" s="55">
        <f t="shared" si="27"/>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5"/>
        <v>0</v>
      </c>
      <c r="G507" s="52">
        <f t="shared" si="26"/>
        <v>0</v>
      </c>
      <c r="H507" s="55">
        <f t="shared" si="27"/>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5"/>
        <v>0</v>
      </c>
      <c r="G508" s="52">
        <f t="shared" si="26"/>
        <v>0</v>
      </c>
      <c r="H508" s="55">
        <f t="shared" si="27"/>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5"/>
        <v>0</v>
      </c>
      <c r="G509" s="52">
        <f t="shared" si="26"/>
        <v>0</v>
      </c>
      <c r="H509" s="55">
        <f t="shared" si="27"/>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5"/>
        <v>0</v>
      </c>
      <c r="G510" s="52">
        <f t="shared" si="26"/>
        <v>0</v>
      </c>
      <c r="H510" s="55">
        <f t="shared" si="27"/>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5"/>
        <v>0</v>
      </c>
      <c r="G511" s="52">
        <f t="shared" si="26"/>
        <v>0</v>
      </c>
      <c r="H511" s="55">
        <f t="shared" si="27"/>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5"/>
        <v>0</v>
      </c>
      <c r="G512" s="52">
        <f t="shared" si="26"/>
        <v>0</v>
      </c>
      <c r="H512" s="55">
        <f t="shared" si="27"/>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5"/>
        <v>0</v>
      </c>
      <c r="G513" s="52">
        <f t="shared" si="26"/>
        <v>0</v>
      </c>
      <c r="H513" s="55">
        <f t="shared" si="27"/>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5"/>
        <v>0</v>
      </c>
      <c r="G514" s="52">
        <f t="shared" si="26"/>
        <v>0</v>
      </c>
      <c r="H514" s="55">
        <f t="shared" si="27"/>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5"/>
        <v>0</v>
      </c>
      <c r="G515" s="52">
        <f t="shared" si="26"/>
        <v>0</v>
      </c>
      <c r="H515" s="55">
        <f t="shared" si="27"/>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5"/>
        <v>0</v>
      </c>
      <c r="G516" s="52">
        <f t="shared" si="26"/>
        <v>0</v>
      </c>
      <c r="H516" s="55">
        <f t="shared" si="27"/>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5"/>
        <v>0</v>
      </c>
      <c r="G517" s="52">
        <f t="shared" si="26"/>
        <v>0</v>
      </c>
      <c r="H517" s="55">
        <f t="shared" si="27"/>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5"/>
        <v>0</v>
      </c>
      <c r="G518" s="52">
        <f t="shared" si="26"/>
        <v>0</v>
      </c>
      <c r="H518" s="55">
        <f t="shared" si="27"/>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5"/>
        <v>0</v>
      </c>
      <c r="G519" s="52">
        <f t="shared" si="26"/>
        <v>0</v>
      </c>
      <c r="H519" s="55">
        <f t="shared" si="27"/>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5"/>
        <v>0</v>
      </c>
      <c r="G520" s="52">
        <f t="shared" si="26"/>
        <v>0</v>
      </c>
      <c r="H520" s="55">
        <f t="shared" si="27"/>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5"/>
        <v>0</v>
      </c>
      <c r="G521" s="52">
        <f t="shared" si="26"/>
        <v>0</v>
      </c>
      <c r="H521" s="55">
        <f t="shared" si="27"/>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5"/>
        <v>0</v>
      </c>
      <c r="G522" s="52">
        <f t="shared" si="26"/>
        <v>0</v>
      </c>
      <c r="H522" s="55">
        <f t="shared" si="27"/>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5"/>
        <v>0</v>
      </c>
      <c r="G523" s="52">
        <f t="shared" si="26"/>
        <v>0</v>
      </c>
      <c r="H523" s="55">
        <f t="shared" si="27"/>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5"/>
        <v>0</v>
      </c>
      <c r="G524" s="52">
        <f t="shared" si="26"/>
        <v>0</v>
      </c>
      <c r="H524" s="55">
        <f t="shared" si="27"/>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5"/>
        <v>0</v>
      </c>
      <c r="G525" s="52">
        <f t="shared" si="26"/>
        <v>0</v>
      </c>
      <c r="H525" s="55">
        <f t="shared" si="27"/>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5"/>
        <v>0</v>
      </c>
      <c r="G526" s="52">
        <f t="shared" si="26"/>
        <v>0</v>
      </c>
      <c r="H526" s="55">
        <f t="shared" si="27"/>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5"/>
        <v>0</v>
      </c>
      <c r="G527" s="52">
        <f t="shared" si="26"/>
        <v>0</v>
      </c>
      <c r="H527" s="55">
        <f t="shared" si="27"/>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5"/>
        <v>0</v>
      </c>
      <c r="G528" s="52">
        <f t="shared" si="26"/>
        <v>0</v>
      </c>
      <c r="H528" s="55">
        <f t="shared" si="27"/>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5"/>
        <v>0</v>
      </c>
      <c r="G529" s="52">
        <f t="shared" si="26"/>
        <v>0</v>
      </c>
      <c r="H529" s="55">
        <f t="shared" si="27"/>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5"/>
        <v>0</v>
      </c>
      <c r="G530" s="52">
        <f t="shared" si="26"/>
        <v>0</v>
      </c>
      <c r="H530" s="55">
        <f t="shared" si="27"/>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8">D531*E531</f>
        <v>0</v>
      </c>
      <c r="G531" s="52">
        <f t="shared" ref="G531:G594" si="29">E531*$E$14</f>
        <v>0</v>
      </c>
      <c r="H531" s="55">
        <f t="shared" ref="H531:H594" si="30">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8"/>
        <v>0</v>
      </c>
      <c r="G532" s="52">
        <f t="shared" si="29"/>
        <v>0</v>
      </c>
      <c r="H532" s="55">
        <f t="shared" si="30"/>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8"/>
        <v>0</v>
      </c>
      <c r="G533" s="52">
        <f t="shared" si="29"/>
        <v>0</v>
      </c>
      <c r="H533" s="55">
        <f t="shared" si="30"/>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8"/>
        <v>0</v>
      </c>
      <c r="G534" s="52">
        <f t="shared" si="29"/>
        <v>0</v>
      </c>
      <c r="H534" s="55">
        <f t="shared" si="30"/>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8"/>
        <v>0</v>
      </c>
      <c r="G535" s="52">
        <f t="shared" si="29"/>
        <v>0</v>
      </c>
      <c r="H535" s="55">
        <f t="shared" si="30"/>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8"/>
        <v>0</v>
      </c>
      <c r="G536" s="52">
        <f t="shared" si="29"/>
        <v>0</v>
      </c>
      <c r="H536" s="55">
        <f t="shared" si="30"/>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8"/>
        <v>0</v>
      </c>
      <c r="G537" s="52">
        <f t="shared" si="29"/>
        <v>0</v>
      </c>
      <c r="H537" s="55">
        <f t="shared" si="30"/>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8"/>
        <v>0</v>
      </c>
      <c r="G538" s="52">
        <f t="shared" si="29"/>
        <v>0</v>
      </c>
      <c r="H538" s="55">
        <f t="shared" si="30"/>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8"/>
        <v>0</v>
      </c>
      <c r="G539" s="52">
        <f t="shared" si="29"/>
        <v>0</v>
      </c>
      <c r="H539" s="55">
        <f t="shared" si="30"/>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8"/>
        <v>0</v>
      </c>
      <c r="G540" s="52">
        <f t="shared" si="29"/>
        <v>0</v>
      </c>
      <c r="H540" s="55">
        <f t="shared" si="30"/>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8"/>
        <v>0</v>
      </c>
      <c r="G541" s="52">
        <f t="shared" si="29"/>
        <v>0</v>
      </c>
      <c r="H541" s="55">
        <f t="shared" si="30"/>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8"/>
        <v>0</v>
      </c>
      <c r="G542" s="52">
        <f t="shared" si="29"/>
        <v>0</v>
      </c>
      <c r="H542" s="55">
        <f t="shared" si="30"/>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8"/>
        <v>0</v>
      </c>
      <c r="G543" s="52">
        <f t="shared" si="29"/>
        <v>0</v>
      </c>
      <c r="H543" s="55">
        <f t="shared" si="30"/>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8"/>
        <v>0</v>
      </c>
      <c r="G544" s="52">
        <f t="shared" si="29"/>
        <v>0</v>
      </c>
      <c r="H544" s="55">
        <f t="shared" si="30"/>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8"/>
        <v>0</v>
      </c>
      <c r="G545" s="52">
        <f t="shared" si="29"/>
        <v>0</v>
      </c>
      <c r="H545" s="55">
        <f t="shared" si="30"/>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8"/>
        <v>0</v>
      </c>
      <c r="G546" s="52">
        <f t="shared" si="29"/>
        <v>0</v>
      </c>
      <c r="H546" s="55">
        <f t="shared" si="30"/>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8"/>
        <v>0</v>
      </c>
      <c r="G547" s="52">
        <f t="shared" si="29"/>
        <v>0</v>
      </c>
      <c r="H547" s="55">
        <f t="shared" si="30"/>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8"/>
        <v>0</v>
      </c>
      <c r="G548" s="52">
        <f t="shared" si="29"/>
        <v>0</v>
      </c>
      <c r="H548" s="55">
        <f t="shared" si="30"/>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8"/>
        <v>0</v>
      </c>
      <c r="G549" s="52">
        <f t="shared" si="29"/>
        <v>0</v>
      </c>
      <c r="H549" s="55">
        <f t="shared" si="30"/>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8"/>
        <v>0</v>
      </c>
      <c r="G550" s="52">
        <f t="shared" si="29"/>
        <v>0</v>
      </c>
      <c r="H550" s="55">
        <f t="shared" si="30"/>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8"/>
        <v>0</v>
      </c>
      <c r="G551" s="52">
        <f t="shared" si="29"/>
        <v>0</v>
      </c>
      <c r="H551" s="55">
        <f t="shared" si="30"/>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8"/>
        <v>0</v>
      </c>
      <c r="G552" s="52">
        <f t="shared" si="29"/>
        <v>0</v>
      </c>
      <c r="H552" s="55">
        <f t="shared" si="30"/>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8"/>
        <v>0</v>
      </c>
      <c r="G553" s="52">
        <f t="shared" si="29"/>
        <v>0</v>
      </c>
      <c r="H553" s="55">
        <f t="shared" si="30"/>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8"/>
        <v>0</v>
      </c>
      <c r="G554" s="52">
        <f t="shared" si="29"/>
        <v>0</v>
      </c>
      <c r="H554" s="55">
        <f t="shared" si="30"/>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8"/>
        <v>0</v>
      </c>
      <c r="G555" s="52">
        <f t="shared" si="29"/>
        <v>0</v>
      </c>
      <c r="H555" s="55">
        <f t="shared" si="30"/>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8"/>
        <v>0</v>
      </c>
      <c r="G556" s="52">
        <f t="shared" si="29"/>
        <v>0</v>
      </c>
      <c r="H556" s="55">
        <f t="shared" si="30"/>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8"/>
        <v>0</v>
      </c>
      <c r="G557" s="52">
        <f t="shared" si="29"/>
        <v>0</v>
      </c>
      <c r="H557" s="55">
        <f t="shared" si="30"/>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8"/>
        <v>0</v>
      </c>
      <c r="G558" s="52">
        <f t="shared" si="29"/>
        <v>0</v>
      </c>
      <c r="H558" s="55">
        <f t="shared" si="30"/>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8"/>
        <v>0</v>
      </c>
      <c r="G559" s="52">
        <f t="shared" si="29"/>
        <v>0</v>
      </c>
      <c r="H559" s="55">
        <f t="shared" si="30"/>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8"/>
        <v>0</v>
      </c>
      <c r="G560" s="52">
        <f t="shared" si="29"/>
        <v>0</v>
      </c>
      <c r="H560" s="55">
        <f t="shared" si="30"/>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8"/>
        <v>0</v>
      </c>
      <c r="G561" s="52">
        <f t="shared" si="29"/>
        <v>0</v>
      </c>
      <c r="H561" s="55">
        <f t="shared" si="30"/>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8"/>
        <v>0</v>
      </c>
      <c r="G562" s="52">
        <f t="shared" si="29"/>
        <v>0</v>
      </c>
      <c r="H562" s="55">
        <f t="shared" si="30"/>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8"/>
        <v>0</v>
      </c>
      <c r="G563" s="52">
        <f t="shared" si="29"/>
        <v>0</v>
      </c>
      <c r="H563" s="55">
        <f t="shared" si="30"/>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8"/>
        <v>0</v>
      </c>
      <c r="G564" s="52">
        <f t="shared" si="29"/>
        <v>0</v>
      </c>
      <c r="H564" s="55">
        <f t="shared" si="30"/>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8"/>
        <v>0</v>
      </c>
      <c r="G565" s="52">
        <f t="shared" si="29"/>
        <v>0</v>
      </c>
      <c r="H565" s="55">
        <f t="shared" si="30"/>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8"/>
        <v>0</v>
      </c>
      <c r="G566" s="52">
        <f t="shared" si="29"/>
        <v>0</v>
      </c>
      <c r="H566" s="55">
        <f t="shared" si="30"/>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8"/>
        <v>0</v>
      </c>
      <c r="G567" s="52">
        <f t="shared" si="29"/>
        <v>0</v>
      </c>
      <c r="H567" s="55">
        <f t="shared" si="30"/>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8"/>
        <v>0</v>
      </c>
      <c r="G568" s="52">
        <f t="shared" si="29"/>
        <v>0</v>
      </c>
      <c r="H568" s="55">
        <f t="shared" si="30"/>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8"/>
        <v>0</v>
      </c>
      <c r="G569" s="52">
        <f t="shared" si="29"/>
        <v>0</v>
      </c>
      <c r="H569" s="55">
        <f t="shared" si="30"/>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8"/>
        <v>0</v>
      </c>
      <c r="G570" s="52">
        <f t="shared" si="29"/>
        <v>0</v>
      </c>
      <c r="H570" s="55">
        <f t="shared" si="30"/>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8"/>
        <v>0</v>
      </c>
      <c r="G571" s="52">
        <f t="shared" si="29"/>
        <v>0</v>
      </c>
      <c r="H571" s="55">
        <f t="shared" si="30"/>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8"/>
        <v>0</v>
      </c>
      <c r="G572" s="52">
        <f t="shared" si="29"/>
        <v>0</v>
      </c>
      <c r="H572" s="55">
        <f t="shared" si="30"/>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8"/>
        <v>0</v>
      </c>
      <c r="G573" s="52">
        <f t="shared" si="29"/>
        <v>0</v>
      </c>
      <c r="H573" s="55">
        <f t="shared" si="30"/>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8"/>
        <v>0</v>
      </c>
      <c r="G574" s="52">
        <f t="shared" si="29"/>
        <v>0</v>
      </c>
      <c r="H574" s="55">
        <f t="shared" si="30"/>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8"/>
        <v>0</v>
      </c>
      <c r="G575" s="52">
        <f t="shared" si="29"/>
        <v>0</v>
      </c>
      <c r="H575" s="55">
        <f t="shared" si="30"/>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8"/>
        <v>0</v>
      </c>
      <c r="G576" s="52">
        <f t="shared" si="29"/>
        <v>0</v>
      </c>
      <c r="H576" s="55">
        <f t="shared" si="30"/>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8"/>
        <v>0</v>
      </c>
      <c r="G577" s="52">
        <f t="shared" si="29"/>
        <v>0</v>
      </c>
      <c r="H577" s="55">
        <f t="shared" si="30"/>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8"/>
        <v>0</v>
      </c>
      <c r="G578" s="52">
        <f t="shared" si="29"/>
        <v>0</v>
      </c>
      <c r="H578" s="55">
        <f t="shared" si="30"/>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8"/>
        <v>0</v>
      </c>
      <c r="G579" s="52">
        <f t="shared" si="29"/>
        <v>0</v>
      </c>
      <c r="H579" s="55">
        <f t="shared" si="30"/>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8"/>
        <v>0</v>
      </c>
      <c r="G580" s="52">
        <f t="shared" si="29"/>
        <v>0</v>
      </c>
      <c r="H580" s="55">
        <f t="shared" si="30"/>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8"/>
        <v>0</v>
      </c>
      <c r="G581" s="52">
        <f t="shared" si="29"/>
        <v>0</v>
      </c>
      <c r="H581" s="55">
        <f t="shared" si="30"/>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8"/>
        <v>0</v>
      </c>
      <c r="G582" s="52">
        <f t="shared" si="29"/>
        <v>0</v>
      </c>
      <c r="H582" s="55">
        <f t="shared" si="30"/>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8"/>
        <v>0</v>
      </c>
      <c r="G583" s="52">
        <f t="shared" si="29"/>
        <v>0</v>
      </c>
      <c r="H583" s="55">
        <f t="shared" si="30"/>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8"/>
        <v>0</v>
      </c>
      <c r="G584" s="52">
        <f t="shared" si="29"/>
        <v>0</v>
      </c>
      <c r="H584" s="55">
        <f t="shared" si="30"/>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8"/>
        <v>0</v>
      </c>
      <c r="G585" s="52">
        <f t="shared" si="29"/>
        <v>0</v>
      </c>
      <c r="H585" s="55">
        <f t="shared" si="30"/>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8"/>
        <v>0</v>
      </c>
      <c r="G586" s="52">
        <f t="shared" si="29"/>
        <v>0</v>
      </c>
      <c r="H586" s="55">
        <f t="shared" si="30"/>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8"/>
        <v>0</v>
      </c>
      <c r="G587" s="52">
        <f t="shared" si="29"/>
        <v>0</v>
      </c>
      <c r="H587" s="55">
        <f t="shared" si="30"/>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8"/>
        <v>0</v>
      </c>
      <c r="G588" s="52">
        <f t="shared" si="29"/>
        <v>0</v>
      </c>
      <c r="H588" s="55">
        <f t="shared" si="30"/>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8"/>
        <v>0</v>
      </c>
      <c r="G589" s="52">
        <f t="shared" si="29"/>
        <v>0</v>
      </c>
      <c r="H589" s="55">
        <f t="shared" si="30"/>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8"/>
        <v>0</v>
      </c>
      <c r="G590" s="52">
        <f t="shared" si="29"/>
        <v>0</v>
      </c>
      <c r="H590" s="55">
        <f t="shared" si="30"/>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8"/>
        <v>0</v>
      </c>
      <c r="G591" s="52">
        <f t="shared" si="29"/>
        <v>0</v>
      </c>
      <c r="H591" s="55">
        <f t="shared" si="30"/>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8"/>
        <v>0</v>
      </c>
      <c r="G592" s="52">
        <f t="shared" si="29"/>
        <v>0</v>
      </c>
      <c r="H592" s="55">
        <f t="shared" si="30"/>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8"/>
        <v>0</v>
      </c>
      <c r="G593" s="52">
        <f t="shared" si="29"/>
        <v>0</v>
      </c>
      <c r="H593" s="55">
        <f t="shared" si="30"/>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8"/>
        <v>0</v>
      </c>
      <c r="G594" s="52">
        <f t="shared" si="29"/>
        <v>0</v>
      </c>
      <c r="H594" s="55">
        <f t="shared" si="30"/>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31">D595*E595</f>
        <v>0</v>
      </c>
      <c r="G595" s="52">
        <f t="shared" ref="G595:G658" si="32">E595*$E$14</f>
        <v>0</v>
      </c>
      <c r="H595" s="55">
        <f t="shared" ref="H595:H658" si="33">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31"/>
        <v>0</v>
      </c>
      <c r="G596" s="52">
        <f t="shared" si="32"/>
        <v>0</v>
      </c>
      <c r="H596" s="55">
        <f t="shared" si="33"/>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31"/>
        <v>0</v>
      </c>
      <c r="G597" s="52">
        <f t="shared" si="32"/>
        <v>0</v>
      </c>
      <c r="H597" s="55">
        <f t="shared" si="33"/>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31"/>
        <v>0</v>
      </c>
      <c r="G598" s="52">
        <f t="shared" si="32"/>
        <v>0</v>
      </c>
      <c r="H598" s="55">
        <f t="shared" si="33"/>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31"/>
        <v>0</v>
      </c>
      <c r="G599" s="52">
        <f t="shared" si="32"/>
        <v>0</v>
      </c>
      <c r="H599" s="55">
        <f t="shared" si="33"/>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31"/>
        <v>0</v>
      </c>
      <c r="G600" s="52">
        <f t="shared" si="32"/>
        <v>0</v>
      </c>
      <c r="H600" s="55">
        <f t="shared" si="33"/>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31"/>
        <v>0</v>
      </c>
      <c r="G601" s="52">
        <f t="shared" si="32"/>
        <v>0</v>
      </c>
      <c r="H601" s="55">
        <f t="shared" si="33"/>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31"/>
        <v>0</v>
      </c>
      <c r="G602" s="52">
        <f t="shared" si="32"/>
        <v>0</v>
      </c>
      <c r="H602" s="55">
        <f t="shared" si="33"/>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31"/>
        <v>0</v>
      </c>
      <c r="G603" s="52">
        <f t="shared" si="32"/>
        <v>0</v>
      </c>
      <c r="H603" s="55">
        <f t="shared" si="33"/>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31"/>
        <v>0</v>
      </c>
      <c r="G604" s="52">
        <f t="shared" si="32"/>
        <v>0</v>
      </c>
      <c r="H604" s="55">
        <f t="shared" si="33"/>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31"/>
        <v>0</v>
      </c>
      <c r="G605" s="52">
        <f t="shared" si="32"/>
        <v>0</v>
      </c>
      <c r="H605" s="55">
        <f t="shared" si="33"/>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31"/>
        <v>0</v>
      </c>
      <c r="G606" s="52">
        <f t="shared" si="32"/>
        <v>0</v>
      </c>
      <c r="H606" s="55">
        <f t="shared" si="33"/>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31"/>
        <v>0</v>
      </c>
      <c r="G607" s="52">
        <f t="shared" si="32"/>
        <v>0</v>
      </c>
      <c r="H607" s="55">
        <f t="shared" si="33"/>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31"/>
        <v>0</v>
      </c>
      <c r="G608" s="52">
        <f t="shared" si="32"/>
        <v>0</v>
      </c>
      <c r="H608" s="55">
        <f t="shared" si="33"/>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31"/>
        <v>0</v>
      </c>
      <c r="G609" s="52">
        <f t="shared" si="32"/>
        <v>0</v>
      </c>
      <c r="H609" s="55">
        <f t="shared" si="33"/>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31"/>
        <v>0</v>
      </c>
      <c r="G610" s="52">
        <f t="shared" si="32"/>
        <v>0</v>
      </c>
      <c r="H610" s="55">
        <f t="shared" si="33"/>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31"/>
        <v>0</v>
      </c>
      <c r="G611" s="52">
        <f t="shared" si="32"/>
        <v>0</v>
      </c>
      <c r="H611" s="55">
        <f t="shared" si="33"/>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31"/>
        <v>0</v>
      </c>
      <c r="G612" s="52">
        <f t="shared" si="32"/>
        <v>0</v>
      </c>
      <c r="H612" s="55">
        <f t="shared" si="33"/>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31"/>
        <v>0</v>
      </c>
      <c r="G613" s="52">
        <f t="shared" si="32"/>
        <v>0</v>
      </c>
      <c r="H613" s="55">
        <f t="shared" si="33"/>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31"/>
        <v>0</v>
      </c>
      <c r="G614" s="52">
        <f t="shared" si="32"/>
        <v>0</v>
      </c>
      <c r="H614" s="55">
        <f t="shared" si="33"/>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31"/>
        <v>0</v>
      </c>
      <c r="G615" s="52">
        <f t="shared" si="32"/>
        <v>0</v>
      </c>
      <c r="H615" s="55">
        <f t="shared" si="33"/>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31"/>
        <v>0</v>
      </c>
      <c r="G616" s="52">
        <f t="shared" si="32"/>
        <v>0</v>
      </c>
      <c r="H616" s="55">
        <f t="shared" si="33"/>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31"/>
        <v>0</v>
      </c>
      <c r="G617" s="52">
        <f t="shared" si="32"/>
        <v>0</v>
      </c>
      <c r="H617" s="55">
        <f t="shared" si="33"/>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31"/>
        <v>0</v>
      </c>
      <c r="G618" s="52">
        <f t="shared" si="32"/>
        <v>0</v>
      </c>
      <c r="H618" s="55">
        <f t="shared" si="33"/>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31"/>
        <v>0</v>
      </c>
      <c r="G619" s="52">
        <f t="shared" si="32"/>
        <v>0</v>
      </c>
      <c r="H619" s="55">
        <f t="shared" si="33"/>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31"/>
        <v>0</v>
      </c>
      <c r="G620" s="52">
        <f t="shared" si="32"/>
        <v>0</v>
      </c>
      <c r="H620" s="55">
        <f t="shared" si="33"/>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31"/>
        <v>0</v>
      </c>
      <c r="G621" s="52">
        <f t="shared" si="32"/>
        <v>0</v>
      </c>
      <c r="H621" s="55">
        <f t="shared" si="33"/>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31"/>
        <v>0</v>
      </c>
      <c r="G622" s="52">
        <f t="shared" si="32"/>
        <v>0</v>
      </c>
      <c r="H622" s="55">
        <f t="shared" si="33"/>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31"/>
        <v>0</v>
      </c>
      <c r="G623" s="52">
        <f t="shared" si="32"/>
        <v>0</v>
      </c>
      <c r="H623" s="55">
        <f t="shared" si="33"/>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31"/>
        <v>0</v>
      </c>
      <c r="G624" s="52">
        <f t="shared" si="32"/>
        <v>0</v>
      </c>
      <c r="H624" s="55">
        <f t="shared" si="33"/>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31"/>
        <v>0</v>
      </c>
      <c r="G625" s="52">
        <f t="shared" si="32"/>
        <v>0</v>
      </c>
      <c r="H625" s="55">
        <f t="shared" si="33"/>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31"/>
        <v>0</v>
      </c>
      <c r="G626" s="52">
        <f t="shared" si="32"/>
        <v>0</v>
      </c>
      <c r="H626" s="55">
        <f t="shared" si="33"/>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31"/>
        <v>0</v>
      </c>
      <c r="G627" s="52">
        <f t="shared" si="32"/>
        <v>0</v>
      </c>
      <c r="H627" s="55">
        <f t="shared" si="33"/>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31"/>
        <v>0</v>
      </c>
      <c r="G628" s="52">
        <f t="shared" si="32"/>
        <v>0</v>
      </c>
      <c r="H628" s="55">
        <f t="shared" si="33"/>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31"/>
        <v>0</v>
      </c>
      <c r="G629" s="52">
        <f t="shared" si="32"/>
        <v>0</v>
      </c>
      <c r="H629" s="55">
        <f t="shared" si="33"/>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31"/>
        <v>0</v>
      </c>
      <c r="G630" s="52">
        <f t="shared" si="32"/>
        <v>0</v>
      </c>
      <c r="H630" s="55">
        <f t="shared" si="33"/>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31"/>
        <v>0</v>
      </c>
      <c r="G631" s="52">
        <f t="shared" si="32"/>
        <v>0</v>
      </c>
      <c r="H631" s="55">
        <f t="shared" si="33"/>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31"/>
        <v>0</v>
      </c>
      <c r="G632" s="52">
        <f t="shared" si="32"/>
        <v>0</v>
      </c>
      <c r="H632" s="55">
        <f t="shared" si="33"/>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31"/>
        <v>0</v>
      </c>
      <c r="G633" s="52">
        <f t="shared" si="32"/>
        <v>0</v>
      </c>
      <c r="H633" s="55">
        <f t="shared" si="33"/>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31"/>
        <v>0</v>
      </c>
      <c r="G634" s="52">
        <f t="shared" si="32"/>
        <v>0</v>
      </c>
      <c r="H634" s="55">
        <f t="shared" si="33"/>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31"/>
        <v>0</v>
      </c>
      <c r="G635" s="52">
        <f t="shared" si="32"/>
        <v>0</v>
      </c>
      <c r="H635" s="55">
        <f t="shared" si="33"/>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31"/>
        <v>0</v>
      </c>
      <c r="G636" s="52">
        <f t="shared" si="32"/>
        <v>0</v>
      </c>
      <c r="H636" s="55">
        <f t="shared" si="33"/>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31"/>
        <v>0</v>
      </c>
      <c r="G637" s="52">
        <f t="shared" si="32"/>
        <v>0</v>
      </c>
      <c r="H637" s="55">
        <f t="shared" si="33"/>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31"/>
        <v>0</v>
      </c>
      <c r="G638" s="52">
        <f t="shared" si="32"/>
        <v>0</v>
      </c>
      <c r="H638" s="55">
        <f t="shared" si="33"/>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31"/>
        <v>0</v>
      </c>
      <c r="G639" s="52">
        <f t="shared" si="32"/>
        <v>0</v>
      </c>
      <c r="H639" s="55">
        <f t="shared" si="33"/>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31"/>
        <v>0</v>
      </c>
      <c r="G640" s="52">
        <f t="shared" si="32"/>
        <v>0</v>
      </c>
      <c r="H640" s="55">
        <f t="shared" si="33"/>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31"/>
        <v>0</v>
      </c>
      <c r="G641" s="52">
        <f t="shared" si="32"/>
        <v>0</v>
      </c>
      <c r="H641" s="55">
        <f t="shared" si="33"/>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31"/>
        <v>0</v>
      </c>
      <c r="G642" s="52">
        <f t="shared" si="32"/>
        <v>0</v>
      </c>
      <c r="H642" s="55">
        <f t="shared" si="33"/>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31"/>
        <v>0</v>
      </c>
      <c r="G643" s="52">
        <f t="shared" si="32"/>
        <v>0</v>
      </c>
      <c r="H643" s="55">
        <f t="shared" si="33"/>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31"/>
        <v>0</v>
      </c>
      <c r="G644" s="52">
        <f t="shared" si="32"/>
        <v>0</v>
      </c>
      <c r="H644" s="55">
        <f t="shared" si="33"/>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31"/>
        <v>0</v>
      </c>
      <c r="G645" s="52">
        <f t="shared" si="32"/>
        <v>0</v>
      </c>
      <c r="H645" s="55">
        <f t="shared" si="33"/>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31"/>
        <v>0</v>
      </c>
      <c r="G646" s="52">
        <f t="shared" si="32"/>
        <v>0</v>
      </c>
      <c r="H646" s="55">
        <f t="shared" si="33"/>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31"/>
        <v>0</v>
      </c>
      <c r="G647" s="52">
        <f t="shared" si="32"/>
        <v>0</v>
      </c>
      <c r="H647" s="55">
        <f t="shared" si="33"/>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31"/>
        <v>0</v>
      </c>
      <c r="G648" s="52">
        <f t="shared" si="32"/>
        <v>0</v>
      </c>
      <c r="H648" s="55">
        <f t="shared" si="33"/>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31"/>
        <v>0</v>
      </c>
      <c r="G649" s="52">
        <f t="shared" si="32"/>
        <v>0</v>
      </c>
      <c r="H649" s="55">
        <f t="shared" si="33"/>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31"/>
        <v>0</v>
      </c>
      <c r="G650" s="52">
        <f t="shared" si="32"/>
        <v>0</v>
      </c>
      <c r="H650" s="55">
        <f t="shared" si="33"/>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31"/>
        <v>0</v>
      </c>
      <c r="G651" s="52">
        <f t="shared" si="32"/>
        <v>0</v>
      </c>
      <c r="H651" s="55">
        <f t="shared" si="33"/>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31"/>
        <v>0</v>
      </c>
      <c r="G652" s="52">
        <f t="shared" si="32"/>
        <v>0</v>
      </c>
      <c r="H652" s="55">
        <f t="shared" si="33"/>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31"/>
        <v>0</v>
      </c>
      <c r="G653" s="52">
        <f t="shared" si="32"/>
        <v>0</v>
      </c>
      <c r="H653" s="55">
        <f t="shared" si="33"/>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31"/>
        <v>0</v>
      </c>
      <c r="G654" s="52">
        <f t="shared" si="32"/>
        <v>0</v>
      </c>
      <c r="H654" s="55">
        <f t="shared" si="33"/>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31"/>
        <v>0</v>
      </c>
      <c r="G655" s="52">
        <f t="shared" si="32"/>
        <v>0</v>
      </c>
      <c r="H655" s="55">
        <f t="shared" si="33"/>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31"/>
        <v>0</v>
      </c>
      <c r="G656" s="52">
        <f t="shared" si="32"/>
        <v>0</v>
      </c>
      <c r="H656" s="55">
        <f t="shared" si="33"/>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31"/>
        <v>0</v>
      </c>
      <c r="G657" s="52">
        <f t="shared" si="32"/>
        <v>0</v>
      </c>
      <c r="H657" s="55">
        <f t="shared" si="33"/>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31"/>
        <v>0</v>
      </c>
      <c r="G658" s="52">
        <f t="shared" si="32"/>
        <v>0</v>
      </c>
      <c r="H658" s="55">
        <f t="shared" si="33"/>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4">D659*E659</f>
        <v>0</v>
      </c>
      <c r="G659" s="52">
        <f t="shared" ref="G659:G722" si="35">E659*$E$14</f>
        <v>0</v>
      </c>
      <c r="H659" s="55">
        <f t="shared" ref="H659:H722" si="36">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4"/>
        <v>0</v>
      </c>
      <c r="G660" s="52">
        <f t="shared" si="35"/>
        <v>0</v>
      </c>
      <c r="H660" s="55">
        <f t="shared" si="36"/>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4"/>
        <v>0</v>
      </c>
      <c r="G661" s="52">
        <f t="shared" si="35"/>
        <v>0</v>
      </c>
      <c r="H661" s="55">
        <f t="shared" si="36"/>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4"/>
        <v>0</v>
      </c>
      <c r="G662" s="52">
        <f t="shared" si="35"/>
        <v>0</v>
      </c>
      <c r="H662" s="55">
        <f t="shared" si="36"/>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4"/>
        <v>0</v>
      </c>
      <c r="G663" s="52">
        <f t="shared" si="35"/>
        <v>0</v>
      </c>
      <c r="H663" s="55">
        <f t="shared" si="36"/>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4"/>
        <v>0</v>
      </c>
      <c r="G664" s="52">
        <f t="shared" si="35"/>
        <v>0</v>
      </c>
      <c r="H664" s="55">
        <f t="shared" si="36"/>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4"/>
        <v>0</v>
      </c>
      <c r="G665" s="52">
        <f t="shared" si="35"/>
        <v>0</v>
      </c>
      <c r="H665" s="55">
        <f t="shared" si="36"/>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4"/>
        <v>0</v>
      </c>
      <c r="G666" s="52">
        <f t="shared" si="35"/>
        <v>0</v>
      </c>
      <c r="H666" s="55">
        <f t="shared" si="36"/>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4"/>
        <v>0</v>
      </c>
      <c r="G667" s="52">
        <f t="shared" si="35"/>
        <v>0</v>
      </c>
      <c r="H667" s="55">
        <f t="shared" si="36"/>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4"/>
        <v>0</v>
      </c>
      <c r="G668" s="52">
        <f t="shared" si="35"/>
        <v>0</v>
      </c>
      <c r="H668" s="55">
        <f t="shared" si="36"/>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4"/>
        <v>0</v>
      </c>
      <c r="G669" s="52">
        <f t="shared" si="35"/>
        <v>0</v>
      </c>
      <c r="H669" s="55">
        <f t="shared" si="36"/>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4"/>
        <v>0</v>
      </c>
      <c r="G670" s="52">
        <f t="shared" si="35"/>
        <v>0</v>
      </c>
      <c r="H670" s="55">
        <f t="shared" si="36"/>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4"/>
        <v>0</v>
      </c>
      <c r="G671" s="52">
        <f t="shared" si="35"/>
        <v>0</v>
      </c>
      <c r="H671" s="55">
        <f t="shared" si="36"/>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4"/>
        <v>0</v>
      </c>
      <c r="G672" s="52">
        <f t="shared" si="35"/>
        <v>0</v>
      </c>
      <c r="H672" s="55">
        <f t="shared" si="36"/>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4"/>
        <v>0</v>
      </c>
      <c r="G673" s="52">
        <f t="shared" si="35"/>
        <v>0</v>
      </c>
      <c r="H673" s="55">
        <f t="shared" si="36"/>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4"/>
        <v>0</v>
      </c>
      <c r="G674" s="52">
        <f t="shared" si="35"/>
        <v>0</v>
      </c>
      <c r="H674" s="55">
        <f t="shared" si="36"/>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4"/>
        <v>0</v>
      </c>
      <c r="G675" s="52">
        <f t="shared" si="35"/>
        <v>0</v>
      </c>
      <c r="H675" s="55">
        <f t="shared" si="36"/>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4"/>
        <v>0</v>
      </c>
      <c r="G676" s="52">
        <f t="shared" si="35"/>
        <v>0</v>
      </c>
      <c r="H676" s="55">
        <f t="shared" si="36"/>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4"/>
        <v>0</v>
      </c>
      <c r="G677" s="52">
        <f t="shared" si="35"/>
        <v>0</v>
      </c>
      <c r="H677" s="55">
        <f t="shared" si="36"/>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4"/>
        <v>0</v>
      </c>
      <c r="G678" s="52">
        <f t="shared" si="35"/>
        <v>0</v>
      </c>
      <c r="H678" s="55">
        <f t="shared" si="36"/>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4"/>
        <v>0</v>
      </c>
      <c r="G679" s="52">
        <f t="shared" si="35"/>
        <v>0</v>
      </c>
      <c r="H679" s="55">
        <f t="shared" si="36"/>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4"/>
        <v>0</v>
      </c>
      <c r="G680" s="52">
        <f t="shared" si="35"/>
        <v>0</v>
      </c>
      <c r="H680" s="55">
        <f t="shared" si="36"/>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4"/>
        <v>0</v>
      </c>
      <c r="G681" s="52">
        <f t="shared" si="35"/>
        <v>0</v>
      </c>
      <c r="H681" s="55">
        <f t="shared" si="36"/>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4"/>
        <v>0</v>
      </c>
      <c r="G682" s="52">
        <f t="shared" si="35"/>
        <v>0</v>
      </c>
      <c r="H682" s="55">
        <f t="shared" si="36"/>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4"/>
        <v>0</v>
      </c>
      <c r="G683" s="52">
        <f t="shared" si="35"/>
        <v>0</v>
      </c>
      <c r="H683" s="55">
        <f t="shared" si="36"/>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4"/>
        <v>0</v>
      </c>
      <c r="G684" s="52">
        <f t="shared" si="35"/>
        <v>0</v>
      </c>
      <c r="H684" s="55">
        <f t="shared" si="36"/>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4"/>
        <v>0</v>
      </c>
      <c r="G685" s="52">
        <f t="shared" si="35"/>
        <v>0</v>
      </c>
      <c r="H685" s="55">
        <f t="shared" si="36"/>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4"/>
        <v>0</v>
      </c>
      <c r="G686" s="52">
        <f t="shared" si="35"/>
        <v>0</v>
      </c>
      <c r="H686" s="55">
        <f t="shared" si="36"/>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4"/>
        <v>0</v>
      </c>
      <c r="G687" s="52">
        <f t="shared" si="35"/>
        <v>0</v>
      </c>
      <c r="H687" s="55">
        <f t="shared" si="36"/>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4"/>
        <v>0</v>
      </c>
      <c r="G688" s="52">
        <f t="shared" si="35"/>
        <v>0</v>
      </c>
      <c r="H688" s="55">
        <f t="shared" si="36"/>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4"/>
        <v>0</v>
      </c>
      <c r="G689" s="52">
        <f t="shared" si="35"/>
        <v>0</v>
      </c>
      <c r="H689" s="55">
        <f t="shared" si="36"/>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4"/>
        <v>0</v>
      </c>
      <c r="G690" s="52">
        <f t="shared" si="35"/>
        <v>0</v>
      </c>
      <c r="H690" s="55">
        <f t="shared" si="36"/>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4"/>
        <v>0</v>
      </c>
      <c r="G691" s="52">
        <f t="shared" si="35"/>
        <v>0</v>
      </c>
      <c r="H691" s="55">
        <f t="shared" si="36"/>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4"/>
        <v>0</v>
      </c>
      <c r="G692" s="52">
        <f t="shared" si="35"/>
        <v>0</v>
      </c>
      <c r="H692" s="55">
        <f t="shared" si="36"/>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4"/>
        <v>0</v>
      </c>
      <c r="G693" s="52">
        <f t="shared" si="35"/>
        <v>0</v>
      </c>
      <c r="H693" s="55">
        <f t="shared" si="36"/>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4"/>
        <v>0</v>
      </c>
      <c r="G694" s="52">
        <f t="shared" si="35"/>
        <v>0</v>
      </c>
      <c r="H694" s="55">
        <f t="shared" si="36"/>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4"/>
        <v>0</v>
      </c>
      <c r="G695" s="52">
        <f t="shared" si="35"/>
        <v>0</v>
      </c>
      <c r="H695" s="55">
        <f t="shared" si="36"/>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4"/>
        <v>0</v>
      </c>
      <c r="G696" s="52">
        <f t="shared" si="35"/>
        <v>0</v>
      </c>
      <c r="H696" s="55">
        <f t="shared" si="36"/>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4"/>
        <v>0</v>
      </c>
      <c r="G697" s="52">
        <f t="shared" si="35"/>
        <v>0</v>
      </c>
      <c r="H697" s="55">
        <f t="shared" si="36"/>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4"/>
        <v>0</v>
      </c>
      <c r="G698" s="52">
        <f t="shared" si="35"/>
        <v>0</v>
      </c>
      <c r="H698" s="55">
        <f t="shared" si="36"/>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4"/>
        <v>0</v>
      </c>
      <c r="G699" s="52">
        <f t="shared" si="35"/>
        <v>0</v>
      </c>
      <c r="H699" s="55">
        <f t="shared" si="36"/>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4"/>
        <v>0</v>
      </c>
      <c r="G700" s="52">
        <f t="shared" si="35"/>
        <v>0</v>
      </c>
      <c r="H700" s="55">
        <f t="shared" si="36"/>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4"/>
        <v>0</v>
      </c>
      <c r="G701" s="52">
        <f t="shared" si="35"/>
        <v>0</v>
      </c>
      <c r="H701" s="55">
        <f t="shared" si="36"/>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4"/>
        <v>0</v>
      </c>
      <c r="G702" s="52">
        <f t="shared" si="35"/>
        <v>0</v>
      </c>
      <c r="H702" s="55">
        <f t="shared" si="36"/>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4"/>
        <v>0</v>
      </c>
      <c r="G703" s="52">
        <f t="shared" si="35"/>
        <v>0</v>
      </c>
      <c r="H703" s="55">
        <f t="shared" si="36"/>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4"/>
        <v>0</v>
      </c>
      <c r="G704" s="52">
        <f t="shared" si="35"/>
        <v>0</v>
      </c>
      <c r="H704" s="55">
        <f t="shared" si="36"/>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4"/>
        <v>0</v>
      </c>
      <c r="G705" s="52">
        <f t="shared" si="35"/>
        <v>0</v>
      </c>
      <c r="H705" s="55">
        <f t="shared" si="36"/>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4"/>
        <v>0</v>
      </c>
      <c r="G706" s="52">
        <f t="shared" si="35"/>
        <v>0</v>
      </c>
      <c r="H706" s="55">
        <f t="shared" si="36"/>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4"/>
        <v>0</v>
      </c>
      <c r="G707" s="52">
        <f t="shared" si="35"/>
        <v>0</v>
      </c>
      <c r="H707" s="55">
        <f t="shared" si="36"/>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4"/>
        <v>0</v>
      </c>
      <c r="G708" s="52">
        <f t="shared" si="35"/>
        <v>0</v>
      </c>
      <c r="H708" s="55">
        <f t="shared" si="36"/>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4"/>
        <v>0</v>
      </c>
      <c r="G709" s="52">
        <f t="shared" si="35"/>
        <v>0</v>
      </c>
      <c r="H709" s="55">
        <f t="shared" si="36"/>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4"/>
        <v>0</v>
      </c>
      <c r="G710" s="52">
        <f t="shared" si="35"/>
        <v>0</v>
      </c>
      <c r="H710" s="55">
        <f t="shared" si="36"/>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4"/>
        <v>0</v>
      </c>
      <c r="G711" s="52">
        <f t="shared" si="35"/>
        <v>0</v>
      </c>
      <c r="H711" s="55">
        <f t="shared" si="36"/>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4"/>
        <v>0</v>
      </c>
      <c r="G712" s="52">
        <f t="shared" si="35"/>
        <v>0</v>
      </c>
      <c r="H712" s="55">
        <f t="shared" si="36"/>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4"/>
        <v>0</v>
      </c>
      <c r="G713" s="52">
        <f t="shared" si="35"/>
        <v>0</v>
      </c>
      <c r="H713" s="55">
        <f t="shared" si="36"/>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4"/>
        <v>0</v>
      </c>
      <c r="G714" s="52">
        <f t="shared" si="35"/>
        <v>0</v>
      </c>
      <c r="H714" s="55">
        <f t="shared" si="36"/>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4"/>
        <v>0</v>
      </c>
      <c r="G715" s="52">
        <f t="shared" si="35"/>
        <v>0</v>
      </c>
      <c r="H715" s="55">
        <f t="shared" si="36"/>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4"/>
        <v>0</v>
      </c>
      <c r="G716" s="52">
        <f t="shared" si="35"/>
        <v>0</v>
      </c>
      <c r="H716" s="55">
        <f t="shared" si="36"/>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4"/>
        <v>0</v>
      </c>
      <c r="G717" s="52">
        <f t="shared" si="35"/>
        <v>0</v>
      </c>
      <c r="H717" s="55">
        <f t="shared" si="36"/>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4"/>
        <v>0</v>
      </c>
      <c r="G718" s="52">
        <f t="shared" si="35"/>
        <v>0</v>
      </c>
      <c r="H718" s="55">
        <f t="shared" si="36"/>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4"/>
        <v>0</v>
      </c>
      <c r="G719" s="52">
        <f t="shared" si="35"/>
        <v>0</v>
      </c>
      <c r="H719" s="55">
        <f t="shared" si="36"/>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4"/>
        <v>0</v>
      </c>
      <c r="G720" s="52">
        <f t="shared" si="35"/>
        <v>0</v>
      </c>
      <c r="H720" s="55">
        <f t="shared" si="36"/>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4"/>
        <v>0</v>
      </c>
      <c r="G721" s="52">
        <f t="shared" si="35"/>
        <v>0</v>
      </c>
      <c r="H721" s="55">
        <f t="shared" si="36"/>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4"/>
        <v>0</v>
      </c>
      <c r="G722" s="52">
        <f t="shared" si="35"/>
        <v>0</v>
      </c>
      <c r="H722" s="55">
        <f t="shared" si="36"/>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7">D723*E723</f>
        <v>0</v>
      </c>
      <c r="G723" s="52">
        <f t="shared" ref="G723:G786" si="38">E723*$E$14</f>
        <v>0</v>
      </c>
      <c r="H723" s="55">
        <f t="shared" ref="H723:H786" si="39">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7"/>
        <v>0</v>
      </c>
      <c r="G724" s="52">
        <f t="shared" si="38"/>
        <v>0</v>
      </c>
      <c r="H724" s="55">
        <f t="shared" si="39"/>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7"/>
        <v>0</v>
      </c>
      <c r="G725" s="52">
        <f t="shared" si="38"/>
        <v>0</v>
      </c>
      <c r="H725" s="55">
        <f t="shared" si="39"/>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7"/>
        <v>0</v>
      </c>
      <c r="G726" s="52">
        <f t="shared" si="38"/>
        <v>0</v>
      </c>
      <c r="H726" s="55">
        <f t="shared" si="39"/>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7"/>
        <v>0</v>
      </c>
      <c r="G727" s="52">
        <f t="shared" si="38"/>
        <v>0</v>
      </c>
      <c r="H727" s="55">
        <f t="shared" si="39"/>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7"/>
        <v>0</v>
      </c>
      <c r="G728" s="52">
        <f t="shared" si="38"/>
        <v>0</v>
      </c>
      <c r="H728" s="55">
        <f t="shared" si="39"/>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7"/>
        <v>0</v>
      </c>
      <c r="G729" s="52">
        <f t="shared" si="38"/>
        <v>0</v>
      </c>
      <c r="H729" s="55">
        <f t="shared" si="39"/>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7"/>
        <v>0</v>
      </c>
      <c r="G730" s="52">
        <f t="shared" si="38"/>
        <v>0</v>
      </c>
      <c r="H730" s="55">
        <f t="shared" si="39"/>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7"/>
        <v>0</v>
      </c>
      <c r="G731" s="52">
        <f t="shared" si="38"/>
        <v>0</v>
      </c>
      <c r="H731" s="55">
        <f t="shared" si="39"/>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7"/>
        <v>0</v>
      </c>
      <c r="G732" s="52">
        <f t="shared" si="38"/>
        <v>0</v>
      </c>
      <c r="H732" s="55">
        <f t="shared" si="39"/>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7"/>
        <v>0</v>
      </c>
      <c r="G733" s="52">
        <f t="shared" si="38"/>
        <v>0</v>
      </c>
      <c r="H733" s="55">
        <f t="shared" si="39"/>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7"/>
        <v>0</v>
      </c>
      <c r="G734" s="52">
        <f t="shared" si="38"/>
        <v>0</v>
      </c>
      <c r="H734" s="55">
        <f t="shared" si="39"/>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7"/>
        <v>0</v>
      </c>
      <c r="G735" s="52">
        <f t="shared" si="38"/>
        <v>0</v>
      </c>
      <c r="H735" s="55">
        <f t="shared" si="39"/>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7"/>
        <v>0</v>
      </c>
      <c r="G736" s="52">
        <f t="shared" si="38"/>
        <v>0</v>
      </c>
      <c r="H736" s="55">
        <f t="shared" si="39"/>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7"/>
        <v>0</v>
      </c>
      <c r="G737" s="52">
        <f t="shared" si="38"/>
        <v>0</v>
      </c>
      <c r="H737" s="55">
        <f t="shared" si="39"/>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7"/>
        <v>0</v>
      </c>
      <c r="G738" s="52">
        <f t="shared" si="38"/>
        <v>0</v>
      </c>
      <c r="H738" s="55">
        <f t="shared" si="39"/>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7"/>
        <v>0</v>
      </c>
      <c r="G739" s="52">
        <f t="shared" si="38"/>
        <v>0</v>
      </c>
      <c r="H739" s="55">
        <f t="shared" si="39"/>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7"/>
        <v>0</v>
      </c>
      <c r="G740" s="52">
        <f t="shared" si="38"/>
        <v>0</v>
      </c>
      <c r="H740" s="55">
        <f t="shared" si="39"/>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7"/>
        <v>0</v>
      </c>
      <c r="G741" s="52">
        <f t="shared" si="38"/>
        <v>0</v>
      </c>
      <c r="H741" s="55">
        <f t="shared" si="39"/>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7"/>
        <v>0</v>
      </c>
      <c r="G742" s="52">
        <f t="shared" si="38"/>
        <v>0</v>
      </c>
      <c r="H742" s="55">
        <f t="shared" si="39"/>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7"/>
        <v>0</v>
      </c>
      <c r="G743" s="52">
        <f t="shared" si="38"/>
        <v>0</v>
      </c>
      <c r="H743" s="55">
        <f t="shared" si="39"/>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7"/>
        <v>0</v>
      </c>
      <c r="G744" s="52">
        <f t="shared" si="38"/>
        <v>0</v>
      </c>
      <c r="H744" s="55">
        <f t="shared" si="39"/>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7"/>
        <v>0</v>
      </c>
      <c r="G745" s="52">
        <f t="shared" si="38"/>
        <v>0</v>
      </c>
      <c r="H745" s="55">
        <f t="shared" si="39"/>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7"/>
        <v>0</v>
      </c>
      <c r="G746" s="52">
        <f t="shared" si="38"/>
        <v>0</v>
      </c>
      <c r="H746" s="55">
        <f t="shared" si="39"/>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7"/>
        <v>0</v>
      </c>
      <c r="G747" s="52">
        <f t="shared" si="38"/>
        <v>0</v>
      </c>
      <c r="H747" s="55">
        <f t="shared" si="39"/>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7"/>
        <v>0</v>
      </c>
      <c r="G748" s="52">
        <f t="shared" si="38"/>
        <v>0</v>
      </c>
      <c r="H748" s="55">
        <f t="shared" si="39"/>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7"/>
        <v>0</v>
      </c>
      <c r="G749" s="52">
        <f t="shared" si="38"/>
        <v>0</v>
      </c>
      <c r="H749" s="55">
        <f t="shared" si="39"/>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7"/>
        <v>0</v>
      </c>
      <c r="G750" s="52">
        <f t="shared" si="38"/>
        <v>0</v>
      </c>
      <c r="H750" s="55">
        <f t="shared" si="39"/>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7"/>
        <v>0</v>
      </c>
      <c r="G751" s="52">
        <f t="shared" si="38"/>
        <v>0</v>
      </c>
      <c r="H751" s="55">
        <f t="shared" si="39"/>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7"/>
        <v>0</v>
      </c>
      <c r="G752" s="52">
        <f t="shared" si="38"/>
        <v>0</v>
      </c>
      <c r="H752" s="55">
        <f t="shared" si="39"/>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7"/>
        <v>0</v>
      </c>
      <c r="G753" s="52">
        <f t="shared" si="38"/>
        <v>0</v>
      </c>
      <c r="H753" s="55">
        <f t="shared" si="39"/>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7"/>
        <v>0</v>
      </c>
      <c r="G754" s="52">
        <f t="shared" si="38"/>
        <v>0</v>
      </c>
      <c r="H754" s="55">
        <f t="shared" si="39"/>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7"/>
        <v>0</v>
      </c>
      <c r="G755" s="52">
        <f t="shared" si="38"/>
        <v>0</v>
      </c>
      <c r="H755" s="55">
        <f t="shared" si="39"/>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7"/>
        <v>0</v>
      </c>
      <c r="G756" s="52">
        <f t="shared" si="38"/>
        <v>0</v>
      </c>
      <c r="H756" s="55">
        <f t="shared" si="39"/>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7"/>
        <v>0</v>
      </c>
      <c r="G757" s="52">
        <f t="shared" si="38"/>
        <v>0</v>
      </c>
      <c r="H757" s="55">
        <f t="shared" si="39"/>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7"/>
        <v>0</v>
      </c>
      <c r="G758" s="52">
        <f t="shared" si="38"/>
        <v>0</v>
      </c>
      <c r="H758" s="55">
        <f t="shared" si="39"/>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7"/>
        <v>0</v>
      </c>
      <c r="G759" s="52">
        <f t="shared" si="38"/>
        <v>0</v>
      </c>
      <c r="H759" s="55">
        <f t="shared" si="39"/>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7"/>
        <v>0</v>
      </c>
      <c r="G760" s="52">
        <f t="shared" si="38"/>
        <v>0</v>
      </c>
      <c r="H760" s="55">
        <f t="shared" si="39"/>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7"/>
        <v>0</v>
      </c>
      <c r="G761" s="52">
        <f t="shared" si="38"/>
        <v>0</v>
      </c>
      <c r="H761" s="55">
        <f t="shared" si="39"/>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7"/>
        <v>0</v>
      </c>
      <c r="G762" s="52">
        <f t="shared" si="38"/>
        <v>0</v>
      </c>
      <c r="H762" s="55">
        <f t="shared" si="39"/>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7"/>
        <v>0</v>
      </c>
      <c r="G763" s="52">
        <f t="shared" si="38"/>
        <v>0</v>
      </c>
      <c r="H763" s="55">
        <f t="shared" si="39"/>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7"/>
        <v>0</v>
      </c>
      <c r="G764" s="52">
        <f t="shared" si="38"/>
        <v>0</v>
      </c>
      <c r="H764" s="55">
        <f t="shared" si="39"/>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7"/>
        <v>0</v>
      </c>
      <c r="G765" s="52">
        <f t="shared" si="38"/>
        <v>0</v>
      </c>
      <c r="H765" s="55">
        <f t="shared" si="39"/>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7"/>
        <v>0</v>
      </c>
      <c r="G766" s="52">
        <f t="shared" si="38"/>
        <v>0</v>
      </c>
      <c r="H766" s="55">
        <f t="shared" si="39"/>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7"/>
        <v>0</v>
      </c>
      <c r="G767" s="52">
        <f t="shared" si="38"/>
        <v>0</v>
      </c>
      <c r="H767" s="55">
        <f t="shared" si="39"/>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7"/>
        <v>0</v>
      </c>
      <c r="G768" s="52">
        <f t="shared" si="38"/>
        <v>0</v>
      </c>
      <c r="H768" s="55">
        <f t="shared" si="39"/>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7"/>
        <v>0</v>
      </c>
      <c r="G769" s="52">
        <f t="shared" si="38"/>
        <v>0</v>
      </c>
      <c r="H769" s="55">
        <f t="shared" si="39"/>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7"/>
        <v>0</v>
      </c>
      <c r="G770" s="52">
        <f t="shared" si="38"/>
        <v>0</v>
      </c>
      <c r="H770" s="55">
        <f t="shared" si="39"/>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7"/>
        <v>0</v>
      </c>
      <c r="G771" s="52">
        <f t="shared" si="38"/>
        <v>0</v>
      </c>
      <c r="H771" s="55">
        <f t="shared" si="39"/>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7"/>
        <v>0</v>
      </c>
      <c r="G772" s="52">
        <f t="shared" si="38"/>
        <v>0</v>
      </c>
      <c r="H772" s="55">
        <f t="shared" si="39"/>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7"/>
        <v>0</v>
      </c>
      <c r="G773" s="52">
        <f t="shared" si="38"/>
        <v>0</v>
      </c>
      <c r="H773" s="55">
        <f t="shared" si="39"/>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7"/>
        <v>0</v>
      </c>
      <c r="G774" s="52">
        <f t="shared" si="38"/>
        <v>0</v>
      </c>
      <c r="H774" s="55">
        <f t="shared" si="39"/>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7"/>
        <v>0</v>
      </c>
      <c r="G775" s="52">
        <f t="shared" si="38"/>
        <v>0</v>
      </c>
      <c r="H775" s="55">
        <f t="shared" si="39"/>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7"/>
        <v>0</v>
      </c>
      <c r="G776" s="52">
        <f t="shared" si="38"/>
        <v>0</v>
      </c>
      <c r="H776" s="55">
        <f t="shared" si="39"/>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7"/>
        <v>0</v>
      </c>
      <c r="G777" s="52">
        <f t="shared" si="38"/>
        <v>0</v>
      </c>
      <c r="H777" s="55">
        <f t="shared" si="39"/>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7"/>
        <v>0</v>
      </c>
      <c r="G778" s="52">
        <f t="shared" si="38"/>
        <v>0</v>
      </c>
      <c r="H778" s="55">
        <f t="shared" si="39"/>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7"/>
        <v>0</v>
      </c>
      <c r="G779" s="52">
        <f t="shared" si="38"/>
        <v>0</v>
      </c>
      <c r="H779" s="55">
        <f t="shared" si="39"/>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7"/>
        <v>0</v>
      </c>
      <c r="G780" s="52">
        <f t="shared" si="38"/>
        <v>0</v>
      </c>
      <c r="H780" s="55">
        <f t="shared" si="39"/>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7"/>
        <v>0</v>
      </c>
      <c r="G781" s="52">
        <f t="shared" si="38"/>
        <v>0</v>
      </c>
      <c r="H781" s="55">
        <f t="shared" si="39"/>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7"/>
        <v>0</v>
      </c>
      <c r="G782" s="52">
        <f t="shared" si="38"/>
        <v>0</v>
      </c>
      <c r="H782" s="55">
        <f t="shared" si="39"/>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7"/>
        <v>0</v>
      </c>
      <c r="G783" s="52">
        <f t="shared" si="38"/>
        <v>0</v>
      </c>
      <c r="H783" s="55">
        <f t="shared" si="39"/>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7"/>
        <v>0</v>
      </c>
      <c r="G784" s="52">
        <f t="shared" si="38"/>
        <v>0</v>
      </c>
      <c r="H784" s="55">
        <f t="shared" si="39"/>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7"/>
        <v>0</v>
      </c>
      <c r="G785" s="52">
        <f t="shared" si="38"/>
        <v>0</v>
      </c>
      <c r="H785" s="55">
        <f t="shared" si="39"/>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7"/>
        <v>0</v>
      </c>
      <c r="G786" s="52">
        <f t="shared" si="38"/>
        <v>0</v>
      </c>
      <c r="H786" s="55">
        <f t="shared" si="39"/>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40">D787*E787</f>
        <v>0</v>
      </c>
      <c r="G787" s="52">
        <f t="shared" ref="G787:G850" si="41">E787*$E$14</f>
        <v>0</v>
      </c>
      <c r="H787" s="55">
        <f t="shared" ref="H787:H850" si="42">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40"/>
        <v>0</v>
      </c>
      <c r="G788" s="52">
        <f t="shared" si="41"/>
        <v>0</v>
      </c>
      <c r="H788" s="55">
        <f t="shared" si="42"/>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40"/>
        <v>0</v>
      </c>
      <c r="G789" s="52">
        <f t="shared" si="41"/>
        <v>0</v>
      </c>
      <c r="H789" s="55">
        <f t="shared" si="42"/>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40"/>
        <v>0</v>
      </c>
      <c r="G790" s="52">
        <f t="shared" si="41"/>
        <v>0</v>
      </c>
      <c r="H790" s="55">
        <f t="shared" si="42"/>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40"/>
        <v>0</v>
      </c>
      <c r="G791" s="52">
        <f t="shared" si="41"/>
        <v>0</v>
      </c>
      <c r="H791" s="55">
        <f t="shared" si="42"/>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40"/>
        <v>0</v>
      </c>
      <c r="G792" s="52">
        <f t="shared" si="41"/>
        <v>0</v>
      </c>
      <c r="H792" s="55">
        <f t="shared" si="42"/>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40"/>
        <v>0</v>
      </c>
      <c r="G793" s="52">
        <f t="shared" si="41"/>
        <v>0</v>
      </c>
      <c r="H793" s="55">
        <f t="shared" si="42"/>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40"/>
        <v>0</v>
      </c>
      <c r="G794" s="52">
        <f t="shared" si="41"/>
        <v>0</v>
      </c>
      <c r="H794" s="55">
        <f t="shared" si="42"/>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40"/>
        <v>0</v>
      </c>
      <c r="G795" s="52">
        <f t="shared" si="41"/>
        <v>0</v>
      </c>
      <c r="H795" s="55">
        <f t="shared" si="42"/>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40"/>
        <v>0</v>
      </c>
      <c r="G796" s="52">
        <f t="shared" si="41"/>
        <v>0</v>
      </c>
      <c r="H796" s="55">
        <f t="shared" si="42"/>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40"/>
        <v>0</v>
      </c>
      <c r="G797" s="52">
        <f t="shared" si="41"/>
        <v>0</v>
      </c>
      <c r="H797" s="55">
        <f t="shared" si="42"/>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40"/>
        <v>0</v>
      </c>
      <c r="G798" s="52">
        <f t="shared" si="41"/>
        <v>0</v>
      </c>
      <c r="H798" s="55">
        <f t="shared" si="42"/>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40"/>
        <v>0</v>
      </c>
      <c r="G799" s="52">
        <f t="shared" si="41"/>
        <v>0</v>
      </c>
      <c r="H799" s="55">
        <f t="shared" si="42"/>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40"/>
        <v>0</v>
      </c>
      <c r="G800" s="52">
        <f t="shared" si="41"/>
        <v>0</v>
      </c>
      <c r="H800" s="55">
        <f t="shared" si="42"/>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40"/>
        <v>0</v>
      </c>
      <c r="G801" s="52">
        <f t="shared" si="41"/>
        <v>0</v>
      </c>
      <c r="H801" s="55">
        <f t="shared" si="42"/>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40"/>
        <v>0</v>
      </c>
      <c r="G802" s="52">
        <f t="shared" si="41"/>
        <v>0</v>
      </c>
      <c r="H802" s="55">
        <f t="shared" si="42"/>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40"/>
        <v>0</v>
      </c>
      <c r="G803" s="52">
        <f t="shared" si="41"/>
        <v>0</v>
      </c>
      <c r="H803" s="55">
        <f t="shared" si="42"/>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40"/>
        <v>0</v>
      </c>
      <c r="G804" s="52">
        <f t="shared" si="41"/>
        <v>0</v>
      </c>
      <c r="H804" s="55">
        <f t="shared" si="42"/>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40"/>
        <v>0</v>
      </c>
      <c r="G805" s="52">
        <f t="shared" si="41"/>
        <v>0</v>
      </c>
      <c r="H805" s="55">
        <f t="shared" si="42"/>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40"/>
        <v>0</v>
      </c>
      <c r="G806" s="52">
        <f t="shared" si="41"/>
        <v>0</v>
      </c>
      <c r="H806" s="55">
        <f t="shared" si="42"/>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40"/>
        <v>0</v>
      </c>
      <c r="G807" s="52">
        <f t="shared" si="41"/>
        <v>0</v>
      </c>
      <c r="H807" s="55">
        <f t="shared" si="42"/>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40"/>
        <v>0</v>
      </c>
      <c r="G808" s="52">
        <f t="shared" si="41"/>
        <v>0</v>
      </c>
      <c r="H808" s="55">
        <f t="shared" si="42"/>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40"/>
        <v>0</v>
      </c>
      <c r="G809" s="52">
        <f t="shared" si="41"/>
        <v>0</v>
      </c>
      <c r="H809" s="55">
        <f t="shared" si="42"/>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40"/>
        <v>0</v>
      </c>
      <c r="G810" s="52">
        <f t="shared" si="41"/>
        <v>0</v>
      </c>
      <c r="H810" s="55">
        <f t="shared" si="42"/>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40"/>
        <v>0</v>
      </c>
      <c r="G811" s="52">
        <f t="shared" si="41"/>
        <v>0</v>
      </c>
      <c r="H811" s="55">
        <f t="shared" si="42"/>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40"/>
        <v>0</v>
      </c>
      <c r="G812" s="52">
        <f t="shared" si="41"/>
        <v>0</v>
      </c>
      <c r="H812" s="55">
        <f t="shared" si="42"/>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40"/>
        <v>0</v>
      </c>
      <c r="G813" s="52">
        <f t="shared" si="41"/>
        <v>0</v>
      </c>
      <c r="H813" s="55">
        <f t="shared" si="42"/>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40"/>
        <v>0</v>
      </c>
      <c r="G814" s="52">
        <f t="shared" si="41"/>
        <v>0</v>
      </c>
      <c r="H814" s="55">
        <f t="shared" si="42"/>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40"/>
        <v>0</v>
      </c>
      <c r="G815" s="52">
        <f t="shared" si="41"/>
        <v>0</v>
      </c>
      <c r="H815" s="55">
        <f t="shared" si="42"/>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40"/>
        <v>0</v>
      </c>
      <c r="G816" s="52">
        <f t="shared" si="41"/>
        <v>0</v>
      </c>
      <c r="H816" s="55">
        <f t="shared" si="42"/>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40"/>
        <v>0</v>
      </c>
      <c r="G817" s="52">
        <f t="shared" si="41"/>
        <v>0</v>
      </c>
      <c r="H817" s="55">
        <f t="shared" si="42"/>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40"/>
        <v>0</v>
      </c>
      <c r="G818" s="52">
        <f t="shared" si="41"/>
        <v>0</v>
      </c>
      <c r="H818" s="55">
        <f t="shared" si="42"/>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40"/>
        <v>0</v>
      </c>
      <c r="G819" s="52">
        <f t="shared" si="41"/>
        <v>0</v>
      </c>
      <c r="H819" s="55">
        <f t="shared" si="42"/>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40"/>
        <v>0</v>
      </c>
      <c r="G820" s="52">
        <f t="shared" si="41"/>
        <v>0</v>
      </c>
      <c r="H820" s="55">
        <f t="shared" si="42"/>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40"/>
        <v>0</v>
      </c>
      <c r="G821" s="52">
        <f t="shared" si="41"/>
        <v>0</v>
      </c>
      <c r="H821" s="55">
        <f t="shared" si="42"/>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40"/>
        <v>0</v>
      </c>
      <c r="G822" s="52">
        <f t="shared" si="41"/>
        <v>0</v>
      </c>
      <c r="H822" s="55">
        <f t="shared" si="42"/>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40"/>
        <v>0</v>
      </c>
      <c r="G823" s="52">
        <f t="shared" si="41"/>
        <v>0</v>
      </c>
      <c r="H823" s="55">
        <f t="shared" si="42"/>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40"/>
        <v>0</v>
      </c>
      <c r="G824" s="52">
        <f t="shared" si="41"/>
        <v>0</v>
      </c>
      <c r="H824" s="55">
        <f t="shared" si="42"/>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40"/>
        <v>0</v>
      </c>
      <c r="G825" s="52">
        <f t="shared" si="41"/>
        <v>0</v>
      </c>
      <c r="H825" s="55">
        <f t="shared" si="42"/>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40"/>
        <v>0</v>
      </c>
      <c r="G826" s="52">
        <f t="shared" si="41"/>
        <v>0</v>
      </c>
      <c r="H826" s="55">
        <f t="shared" si="42"/>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40"/>
        <v>0</v>
      </c>
      <c r="G827" s="52">
        <f t="shared" si="41"/>
        <v>0</v>
      </c>
      <c r="H827" s="55">
        <f t="shared" si="42"/>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40"/>
        <v>0</v>
      </c>
      <c r="G828" s="52">
        <f t="shared" si="41"/>
        <v>0</v>
      </c>
      <c r="H828" s="55">
        <f t="shared" si="42"/>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40"/>
        <v>0</v>
      </c>
      <c r="G829" s="52">
        <f t="shared" si="41"/>
        <v>0</v>
      </c>
      <c r="H829" s="55">
        <f t="shared" si="42"/>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40"/>
        <v>0</v>
      </c>
      <c r="G830" s="52">
        <f t="shared" si="41"/>
        <v>0</v>
      </c>
      <c r="H830" s="55">
        <f t="shared" si="42"/>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40"/>
        <v>0</v>
      </c>
      <c r="G831" s="52">
        <f t="shared" si="41"/>
        <v>0</v>
      </c>
      <c r="H831" s="55">
        <f t="shared" si="42"/>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40"/>
        <v>0</v>
      </c>
      <c r="G832" s="52">
        <f t="shared" si="41"/>
        <v>0</v>
      </c>
      <c r="H832" s="55">
        <f t="shared" si="42"/>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40"/>
        <v>0</v>
      </c>
      <c r="G833" s="52">
        <f t="shared" si="41"/>
        <v>0</v>
      </c>
      <c r="H833" s="55">
        <f t="shared" si="42"/>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40"/>
        <v>0</v>
      </c>
      <c r="G834" s="52">
        <f t="shared" si="41"/>
        <v>0</v>
      </c>
      <c r="H834" s="55">
        <f t="shared" si="42"/>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40"/>
        <v>0</v>
      </c>
      <c r="G835" s="52">
        <f t="shared" si="41"/>
        <v>0</v>
      </c>
      <c r="H835" s="55">
        <f t="shared" si="42"/>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40"/>
        <v>0</v>
      </c>
      <c r="G836" s="52">
        <f t="shared" si="41"/>
        <v>0</v>
      </c>
      <c r="H836" s="55">
        <f t="shared" si="42"/>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40"/>
        <v>0</v>
      </c>
      <c r="G837" s="52">
        <f t="shared" si="41"/>
        <v>0</v>
      </c>
      <c r="H837" s="55">
        <f t="shared" si="42"/>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40"/>
        <v>0</v>
      </c>
      <c r="G838" s="52">
        <f t="shared" si="41"/>
        <v>0</v>
      </c>
      <c r="H838" s="55">
        <f t="shared" si="42"/>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40"/>
        <v>0</v>
      </c>
      <c r="G839" s="52">
        <f t="shared" si="41"/>
        <v>0</v>
      </c>
      <c r="H839" s="55">
        <f t="shared" si="42"/>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40"/>
        <v>0</v>
      </c>
      <c r="G840" s="52">
        <f t="shared" si="41"/>
        <v>0</v>
      </c>
      <c r="H840" s="55">
        <f t="shared" si="42"/>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40"/>
        <v>0</v>
      </c>
      <c r="G841" s="52">
        <f t="shared" si="41"/>
        <v>0</v>
      </c>
      <c r="H841" s="55">
        <f t="shared" si="42"/>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40"/>
        <v>0</v>
      </c>
      <c r="G842" s="52">
        <f t="shared" si="41"/>
        <v>0</v>
      </c>
      <c r="H842" s="55">
        <f t="shared" si="42"/>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40"/>
        <v>0</v>
      </c>
      <c r="G843" s="52">
        <f t="shared" si="41"/>
        <v>0</v>
      </c>
      <c r="H843" s="55">
        <f t="shared" si="42"/>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40"/>
        <v>0</v>
      </c>
      <c r="G844" s="52">
        <f t="shared" si="41"/>
        <v>0</v>
      </c>
      <c r="H844" s="55">
        <f t="shared" si="42"/>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40"/>
        <v>0</v>
      </c>
      <c r="G845" s="52">
        <f t="shared" si="41"/>
        <v>0</v>
      </c>
      <c r="H845" s="55">
        <f t="shared" si="42"/>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40"/>
        <v>0</v>
      </c>
      <c r="G846" s="52">
        <f t="shared" si="41"/>
        <v>0</v>
      </c>
      <c r="H846" s="55">
        <f t="shared" si="42"/>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40"/>
        <v>0</v>
      </c>
      <c r="G847" s="52">
        <f t="shared" si="41"/>
        <v>0</v>
      </c>
      <c r="H847" s="55">
        <f t="shared" si="42"/>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40"/>
        <v>0</v>
      </c>
      <c r="G848" s="52">
        <f t="shared" si="41"/>
        <v>0</v>
      </c>
      <c r="H848" s="55">
        <f t="shared" si="42"/>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40"/>
        <v>0</v>
      </c>
      <c r="G849" s="52">
        <f t="shared" si="41"/>
        <v>0</v>
      </c>
      <c r="H849" s="55">
        <f t="shared" si="42"/>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40"/>
        <v>0</v>
      </c>
      <c r="G850" s="52">
        <f t="shared" si="41"/>
        <v>0</v>
      </c>
      <c r="H850" s="55">
        <f t="shared" si="42"/>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3">D851*E851</f>
        <v>0</v>
      </c>
      <c r="G851" s="52">
        <f t="shared" ref="G851:G914" si="44">E851*$E$14</f>
        <v>0</v>
      </c>
      <c r="H851" s="55">
        <f t="shared" ref="H851:H914" si="45">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3"/>
        <v>0</v>
      </c>
      <c r="G852" s="52">
        <f t="shared" si="44"/>
        <v>0</v>
      </c>
      <c r="H852" s="55">
        <f t="shared" si="45"/>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3"/>
        <v>0</v>
      </c>
      <c r="G853" s="52">
        <f t="shared" si="44"/>
        <v>0</v>
      </c>
      <c r="H853" s="55">
        <f t="shared" si="45"/>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3"/>
        <v>0</v>
      </c>
      <c r="G854" s="52">
        <f t="shared" si="44"/>
        <v>0</v>
      </c>
      <c r="H854" s="55">
        <f t="shared" si="45"/>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3"/>
        <v>0</v>
      </c>
      <c r="G855" s="52">
        <f t="shared" si="44"/>
        <v>0</v>
      </c>
      <c r="H855" s="55">
        <f t="shared" si="45"/>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3"/>
        <v>0</v>
      </c>
      <c r="G856" s="52">
        <f t="shared" si="44"/>
        <v>0</v>
      </c>
      <c r="H856" s="55">
        <f t="shared" si="45"/>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3"/>
        <v>0</v>
      </c>
      <c r="G857" s="52">
        <f t="shared" si="44"/>
        <v>0</v>
      </c>
      <c r="H857" s="55">
        <f t="shared" si="45"/>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3"/>
        <v>0</v>
      </c>
      <c r="G858" s="52">
        <f t="shared" si="44"/>
        <v>0</v>
      </c>
      <c r="H858" s="55">
        <f t="shared" si="45"/>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3"/>
        <v>0</v>
      </c>
      <c r="G859" s="52">
        <f t="shared" si="44"/>
        <v>0</v>
      </c>
      <c r="H859" s="55">
        <f t="shared" si="45"/>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3"/>
        <v>0</v>
      </c>
      <c r="G860" s="52">
        <f t="shared" si="44"/>
        <v>0</v>
      </c>
      <c r="H860" s="55">
        <f t="shared" si="45"/>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3"/>
        <v>0</v>
      </c>
      <c r="G861" s="52">
        <f t="shared" si="44"/>
        <v>0</v>
      </c>
      <c r="H861" s="55">
        <f t="shared" si="45"/>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3"/>
        <v>0</v>
      </c>
      <c r="G862" s="52">
        <f t="shared" si="44"/>
        <v>0</v>
      </c>
      <c r="H862" s="55">
        <f t="shared" si="45"/>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3"/>
        <v>0</v>
      </c>
      <c r="G863" s="52">
        <f t="shared" si="44"/>
        <v>0</v>
      </c>
      <c r="H863" s="55">
        <f t="shared" si="45"/>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3"/>
        <v>0</v>
      </c>
      <c r="G864" s="52">
        <f t="shared" si="44"/>
        <v>0</v>
      </c>
      <c r="H864" s="55">
        <f t="shared" si="45"/>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3"/>
        <v>0</v>
      </c>
      <c r="G865" s="52">
        <f t="shared" si="44"/>
        <v>0</v>
      </c>
      <c r="H865" s="55">
        <f t="shared" si="45"/>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3"/>
        <v>0</v>
      </c>
      <c r="G866" s="52">
        <f t="shared" si="44"/>
        <v>0</v>
      </c>
      <c r="H866" s="55">
        <f t="shared" si="45"/>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3"/>
        <v>0</v>
      </c>
      <c r="G867" s="52">
        <f t="shared" si="44"/>
        <v>0</v>
      </c>
      <c r="H867" s="55">
        <f t="shared" si="45"/>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3"/>
        <v>0</v>
      </c>
      <c r="G868" s="52">
        <f t="shared" si="44"/>
        <v>0</v>
      </c>
      <c r="H868" s="55">
        <f t="shared" si="45"/>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3"/>
        <v>0</v>
      </c>
      <c r="G869" s="52">
        <f t="shared" si="44"/>
        <v>0</v>
      </c>
      <c r="H869" s="55">
        <f t="shared" si="45"/>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3"/>
        <v>0</v>
      </c>
      <c r="G870" s="52">
        <f t="shared" si="44"/>
        <v>0</v>
      </c>
      <c r="H870" s="55">
        <f t="shared" si="45"/>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3"/>
        <v>0</v>
      </c>
      <c r="G871" s="52">
        <f t="shared" si="44"/>
        <v>0</v>
      </c>
      <c r="H871" s="55">
        <f t="shared" si="45"/>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3"/>
        <v>0</v>
      </c>
      <c r="G872" s="52">
        <f t="shared" si="44"/>
        <v>0</v>
      </c>
      <c r="H872" s="55">
        <f t="shared" si="45"/>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3"/>
        <v>0</v>
      </c>
      <c r="G873" s="52">
        <f t="shared" si="44"/>
        <v>0</v>
      </c>
      <c r="H873" s="55">
        <f t="shared" si="45"/>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3"/>
        <v>0</v>
      </c>
      <c r="G874" s="52">
        <f t="shared" si="44"/>
        <v>0</v>
      </c>
      <c r="H874" s="55">
        <f t="shared" si="45"/>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3"/>
        <v>0</v>
      </c>
      <c r="G875" s="52">
        <f t="shared" si="44"/>
        <v>0</v>
      </c>
      <c r="H875" s="55">
        <f t="shared" si="45"/>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3"/>
        <v>0</v>
      </c>
      <c r="G876" s="52">
        <f t="shared" si="44"/>
        <v>0</v>
      </c>
      <c r="H876" s="55">
        <f t="shared" si="45"/>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3"/>
        <v>0</v>
      </c>
      <c r="G877" s="52">
        <f t="shared" si="44"/>
        <v>0</v>
      </c>
      <c r="H877" s="55">
        <f t="shared" si="45"/>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3"/>
        <v>0</v>
      </c>
      <c r="G878" s="52">
        <f t="shared" si="44"/>
        <v>0</v>
      </c>
      <c r="H878" s="55">
        <f t="shared" si="45"/>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3"/>
        <v>0</v>
      </c>
      <c r="G879" s="52">
        <f t="shared" si="44"/>
        <v>0</v>
      </c>
      <c r="H879" s="55">
        <f t="shared" si="45"/>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3"/>
        <v>0</v>
      </c>
      <c r="G880" s="52">
        <f t="shared" si="44"/>
        <v>0</v>
      </c>
      <c r="H880" s="55">
        <f t="shared" si="45"/>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3"/>
        <v>0</v>
      </c>
      <c r="G881" s="52">
        <f t="shared" si="44"/>
        <v>0</v>
      </c>
      <c r="H881" s="55">
        <f t="shared" si="45"/>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3"/>
        <v>0</v>
      </c>
      <c r="G882" s="52">
        <f t="shared" si="44"/>
        <v>0</v>
      </c>
      <c r="H882" s="55">
        <f t="shared" si="45"/>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3"/>
        <v>0</v>
      </c>
      <c r="G883" s="52">
        <f t="shared" si="44"/>
        <v>0</v>
      </c>
      <c r="H883" s="55">
        <f t="shared" si="45"/>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3"/>
        <v>0</v>
      </c>
      <c r="G884" s="52">
        <f t="shared" si="44"/>
        <v>0</v>
      </c>
      <c r="H884" s="55">
        <f t="shared" si="45"/>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3"/>
        <v>0</v>
      </c>
      <c r="G885" s="52">
        <f t="shared" si="44"/>
        <v>0</v>
      </c>
      <c r="H885" s="55">
        <f t="shared" si="45"/>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3"/>
        <v>0</v>
      </c>
      <c r="G886" s="52">
        <f t="shared" si="44"/>
        <v>0</v>
      </c>
      <c r="H886" s="55">
        <f t="shared" si="45"/>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3"/>
        <v>0</v>
      </c>
      <c r="G887" s="52">
        <f t="shared" si="44"/>
        <v>0</v>
      </c>
      <c r="H887" s="55">
        <f t="shared" si="45"/>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3"/>
        <v>0</v>
      </c>
      <c r="G888" s="52">
        <f t="shared" si="44"/>
        <v>0</v>
      </c>
      <c r="H888" s="55">
        <f t="shared" si="45"/>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3"/>
        <v>0</v>
      </c>
      <c r="G889" s="52">
        <f t="shared" si="44"/>
        <v>0</v>
      </c>
      <c r="H889" s="55">
        <f t="shared" si="45"/>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3"/>
        <v>0</v>
      </c>
      <c r="G890" s="52">
        <f t="shared" si="44"/>
        <v>0</v>
      </c>
      <c r="H890" s="55">
        <f t="shared" si="45"/>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3"/>
        <v>0</v>
      </c>
      <c r="G891" s="52">
        <f t="shared" si="44"/>
        <v>0</v>
      </c>
      <c r="H891" s="55">
        <f t="shared" si="45"/>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3"/>
        <v>0</v>
      </c>
      <c r="G892" s="52">
        <f t="shared" si="44"/>
        <v>0</v>
      </c>
      <c r="H892" s="55">
        <f t="shared" si="45"/>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3"/>
        <v>0</v>
      </c>
      <c r="G893" s="52">
        <f t="shared" si="44"/>
        <v>0</v>
      </c>
      <c r="H893" s="55">
        <f t="shared" si="45"/>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3"/>
        <v>0</v>
      </c>
      <c r="G894" s="52">
        <f t="shared" si="44"/>
        <v>0</v>
      </c>
      <c r="H894" s="55">
        <f t="shared" si="45"/>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3"/>
        <v>0</v>
      </c>
      <c r="G895" s="52">
        <f t="shared" si="44"/>
        <v>0</v>
      </c>
      <c r="H895" s="55">
        <f t="shared" si="45"/>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3"/>
        <v>0</v>
      </c>
      <c r="G896" s="52">
        <f t="shared" si="44"/>
        <v>0</v>
      </c>
      <c r="H896" s="55">
        <f t="shared" si="45"/>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3"/>
        <v>0</v>
      </c>
      <c r="G897" s="52">
        <f t="shared" si="44"/>
        <v>0</v>
      </c>
      <c r="H897" s="55">
        <f t="shared" si="45"/>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3"/>
        <v>0</v>
      </c>
      <c r="G898" s="52">
        <f t="shared" si="44"/>
        <v>0</v>
      </c>
      <c r="H898" s="55">
        <f t="shared" si="45"/>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3"/>
        <v>0</v>
      </c>
      <c r="G899" s="52">
        <f t="shared" si="44"/>
        <v>0</v>
      </c>
      <c r="H899" s="55">
        <f t="shared" si="45"/>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3"/>
        <v>0</v>
      </c>
      <c r="G900" s="52">
        <f t="shared" si="44"/>
        <v>0</v>
      </c>
      <c r="H900" s="55">
        <f t="shared" si="45"/>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3"/>
        <v>0</v>
      </c>
      <c r="G901" s="52">
        <f t="shared" si="44"/>
        <v>0</v>
      </c>
      <c r="H901" s="55">
        <f t="shared" si="45"/>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3"/>
        <v>0</v>
      </c>
      <c r="G902" s="52">
        <f t="shared" si="44"/>
        <v>0</v>
      </c>
      <c r="H902" s="55">
        <f t="shared" si="45"/>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3"/>
        <v>0</v>
      </c>
      <c r="G903" s="52">
        <f t="shared" si="44"/>
        <v>0</v>
      </c>
      <c r="H903" s="55">
        <f t="shared" si="45"/>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3"/>
        <v>0</v>
      </c>
      <c r="G904" s="52">
        <f t="shared" si="44"/>
        <v>0</v>
      </c>
      <c r="H904" s="55">
        <f t="shared" si="45"/>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3"/>
        <v>0</v>
      </c>
      <c r="G905" s="52">
        <f t="shared" si="44"/>
        <v>0</v>
      </c>
      <c r="H905" s="55">
        <f t="shared" si="45"/>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3"/>
        <v>0</v>
      </c>
      <c r="G906" s="52">
        <f t="shared" si="44"/>
        <v>0</v>
      </c>
      <c r="H906" s="55">
        <f t="shared" si="45"/>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3"/>
        <v>0</v>
      </c>
      <c r="G907" s="52">
        <f t="shared" si="44"/>
        <v>0</v>
      </c>
      <c r="H907" s="55">
        <f t="shared" si="45"/>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3"/>
        <v>0</v>
      </c>
      <c r="G908" s="52">
        <f t="shared" si="44"/>
        <v>0</v>
      </c>
      <c r="H908" s="55">
        <f t="shared" si="45"/>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3"/>
        <v>0</v>
      </c>
      <c r="G909" s="52">
        <f t="shared" si="44"/>
        <v>0</v>
      </c>
      <c r="H909" s="55">
        <f t="shared" si="45"/>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3"/>
        <v>0</v>
      </c>
      <c r="G910" s="52">
        <f t="shared" si="44"/>
        <v>0</v>
      </c>
      <c r="H910" s="55">
        <f t="shared" si="45"/>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3"/>
        <v>0</v>
      </c>
      <c r="G911" s="52">
        <f t="shared" si="44"/>
        <v>0</v>
      </c>
      <c r="H911" s="55">
        <f t="shared" si="45"/>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3"/>
        <v>0</v>
      </c>
      <c r="G912" s="52">
        <f t="shared" si="44"/>
        <v>0</v>
      </c>
      <c r="H912" s="55">
        <f t="shared" si="45"/>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3"/>
        <v>0</v>
      </c>
      <c r="G913" s="52">
        <f t="shared" si="44"/>
        <v>0</v>
      </c>
      <c r="H913" s="55">
        <f t="shared" si="45"/>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3"/>
        <v>0</v>
      </c>
      <c r="G914" s="52">
        <f t="shared" si="44"/>
        <v>0</v>
      </c>
      <c r="H914" s="55">
        <f t="shared" si="45"/>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6">D915*E915</f>
        <v>0</v>
      </c>
      <c r="G915" s="52">
        <f t="shared" ref="G915:G978" si="47">E915*$E$14</f>
        <v>0</v>
      </c>
      <c r="H915" s="55">
        <f t="shared" ref="H915:H978" si="48">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6"/>
        <v>0</v>
      </c>
      <c r="G916" s="52">
        <f t="shared" si="47"/>
        <v>0</v>
      </c>
      <c r="H916" s="55">
        <f t="shared" si="48"/>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6"/>
        <v>0</v>
      </c>
      <c r="G917" s="52">
        <f t="shared" si="47"/>
        <v>0</v>
      </c>
      <c r="H917" s="55">
        <f t="shared" si="48"/>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6"/>
        <v>0</v>
      </c>
      <c r="G918" s="52">
        <f t="shared" si="47"/>
        <v>0</v>
      </c>
      <c r="H918" s="55">
        <f t="shared" si="48"/>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6"/>
        <v>0</v>
      </c>
      <c r="G919" s="52">
        <f t="shared" si="47"/>
        <v>0</v>
      </c>
      <c r="H919" s="55">
        <f t="shared" si="48"/>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6"/>
        <v>0</v>
      </c>
      <c r="G920" s="52">
        <f t="shared" si="47"/>
        <v>0</v>
      </c>
      <c r="H920" s="55">
        <f t="shared" si="48"/>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6"/>
        <v>0</v>
      </c>
      <c r="G921" s="52">
        <f t="shared" si="47"/>
        <v>0</v>
      </c>
      <c r="H921" s="55">
        <f t="shared" si="48"/>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6"/>
        <v>0</v>
      </c>
      <c r="G922" s="52">
        <f t="shared" si="47"/>
        <v>0</v>
      </c>
      <c r="H922" s="55">
        <f t="shared" si="48"/>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6"/>
        <v>0</v>
      </c>
      <c r="G923" s="52">
        <f t="shared" si="47"/>
        <v>0</v>
      </c>
      <c r="H923" s="55">
        <f t="shared" si="48"/>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6"/>
        <v>0</v>
      </c>
      <c r="G924" s="52">
        <f t="shared" si="47"/>
        <v>0</v>
      </c>
      <c r="H924" s="55">
        <f t="shared" si="48"/>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6"/>
        <v>0</v>
      </c>
      <c r="G925" s="52">
        <f t="shared" si="47"/>
        <v>0</v>
      </c>
      <c r="H925" s="55">
        <f t="shared" si="48"/>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6"/>
        <v>0</v>
      </c>
      <c r="G926" s="52">
        <f t="shared" si="47"/>
        <v>0</v>
      </c>
      <c r="H926" s="55">
        <f t="shared" si="48"/>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6"/>
        <v>0</v>
      </c>
      <c r="G927" s="52">
        <f t="shared" si="47"/>
        <v>0</v>
      </c>
      <c r="H927" s="55">
        <f t="shared" si="48"/>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6"/>
        <v>0</v>
      </c>
      <c r="G928" s="52">
        <f t="shared" si="47"/>
        <v>0</v>
      </c>
      <c r="H928" s="55">
        <f t="shared" si="48"/>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6"/>
        <v>0</v>
      </c>
      <c r="G929" s="52">
        <f t="shared" si="47"/>
        <v>0</v>
      </c>
      <c r="H929" s="55">
        <f t="shared" si="48"/>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6"/>
        <v>0</v>
      </c>
      <c r="G930" s="52">
        <f t="shared" si="47"/>
        <v>0</v>
      </c>
      <c r="H930" s="55">
        <f t="shared" si="48"/>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6"/>
        <v>0</v>
      </c>
      <c r="G931" s="52">
        <f t="shared" si="47"/>
        <v>0</v>
      </c>
      <c r="H931" s="55">
        <f t="shared" si="48"/>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6"/>
        <v>0</v>
      </c>
      <c r="G932" s="52">
        <f t="shared" si="47"/>
        <v>0</v>
      </c>
      <c r="H932" s="55">
        <f t="shared" si="48"/>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6"/>
        <v>0</v>
      </c>
      <c r="G933" s="52">
        <f t="shared" si="47"/>
        <v>0</v>
      </c>
      <c r="H933" s="55">
        <f t="shared" si="48"/>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6"/>
        <v>0</v>
      </c>
      <c r="G934" s="52">
        <f t="shared" si="47"/>
        <v>0</v>
      </c>
      <c r="H934" s="55">
        <f t="shared" si="48"/>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6"/>
        <v>0</v>
      </c>
      <c r="G935" s="52">
        <f t="shared" si="47"/>
        <v>0</v>
      </c>
      <c r="H935" s="55">
        <f t="shared" si="48"/>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6"/>
        <v>0</v>
      </c>
      <c r="G936" s="52">
        <f t="shared" si="47"/>
        <v>0</v>
      </c>
      <c r="H936" s="55">
        <f t="shared" si="48"/>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6"/>
        <v>0</v>
      </c>
      <c r="G937" s="52">
        <f t="shared" si="47"/>
        <v>0</v>
      </c>
      <c r="H937" s="55">
        <f t="shared" si="48"/>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6"/>
        <v>0</v>
      </c>
      <c r="G938" s="52">
        <f t="shared" si="47"/>
        <v>0</v>
      </c>
      <c r="H938" s="55">
        <f t="shared" si="48"/>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6"/>
        <v>0</v>
      </c>
      <c r="G939" s="52">
        <f t="shared" si="47"/>
        <v>0</v>
      </c>
      <c r="H939" s="55">
        <f t="shared" si="48"/>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6"/>
        <v>0</v>
      </c>
      <c r="G940" s="52">
        <f t="shared" si="47"/>
        <v>0</v>
      </c>
      <c r="H940" s="55">
        <f t="shared" si="48"/>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6"/>
        <v>0</v>
      </c>
      <c r="G941" s="52">
        <f t="shared" si="47"/>
        <v>0</v>
      </c>
      <c r="H941" s="55">
        <f t="shared" si="48"/>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6"/>
        <v>0</v>
      </c>
      <c r="G942" s="52">
        <f t="shared" si="47"/>
        <v>0</v>
      </c>
      <c r="H942" s="55">
        <f t="shared" si="48"/>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6"/>
        <v>0</v>
      </c>
      <c r="G943" s="52">
        <f t="shared" si="47"/>
        <v>0</v>
      </c>
      <c r="H943" s="55">
        <f t="shared" si="48"/>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6"/>
        <v>0</v>
      </c>
      <c r="G944" s="52">
        <f t="shared" si="47"/>
        <v>0</v>
      </c>
      <c r="H944" s="55">
        <f t="shared" si="48"/>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6"/>
        <v>0</v>
      </c>
      <c r="G945" s="52">
        <f t="shared" si="47"/>
        <v>0</v>
      </c>
      <c r="H945" s="55">
        <f t="shared" si="48"/>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6"/>
        <v>0</v>
      </c>
      <c r="G946" s="52">
        <f t="shared" si="47"/>
        <v>0</v>
      </c>
      <c r="H946" s="55">
        <f t="shared" si="48"/>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6"/>
        <v>0</v>
      </c>
      <c r="G947" s="52">
        <f t="shared" si="47"/>
        <v>0</v>
      </c>
      <c r="H947" s="55">
        <f t="shared" si="48"/>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6"/>
        <v>0</v>
      </c>
      <c r="G948" s="52">
        <f t="shared" si="47"/>
        <v>0</v>
      </c>
      <c r="H948" s="55">
        <f t="shared" si="48"/>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6"/>
        <v>0</v>
      </c>
      <c r="G949" s="52">
        <f t="shared" si="47"/>
        <v>0</v>
      </c>
      <c r="H949" s="55">
        <f t="shared" si="48"/>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6"/>
        <v>0</v>
      </c>
      <c r="G950" s="52">
        <f t="shared" si="47"/>
        <v>0</v>
      </c>
      <c r="H950" s="55">
        <f t="shared" si="48"/>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6"/>
        <v>0</v>
      </c>
      <c r="G951" s="52">
        <f t="shared" si="47"/>
        <v>0</v>
      </c>
      <c r="H951" s="55">
        <f t="shared" si="48"/>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6"/>
        <v>0</v>
      </c>
      <c r="G952" s="52">
        <f t="shared" si="47"/>
        <v>0</v>
      </c>
      <c r="H952" s="55">
        <f t="shared" si="48"/>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6"/>
        <v>0</v>
      </c>
      <c r="G953" s="52">
        <f t="shared" si="47"/>
        <v>0</v>
      </c>
      <c r="H953" s="55">
        <f t="shared" si="48"/>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6"/>
        <v>0</v>
      </c>
      <c r="G954" s="52">
        <f t="shared" si="47"/>
        <v>0</v>
      </c>
      <c r="H954" s="55">
        <f t="shared" si="48"/>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6"/>
        <v>0</v>
      </c>
      <c r="G955" s="52">
        <f t="shared" si="47"/>
        <v>0</v>
      </c>
      <c r="H955" s="55">
        <f t="shared" si="48"/>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6"/>
        <v>0</v>
      </c>
      <c r="G956" s="52">
        <f t="shared" si="47"/>
        <v>0</v>
      </c>
      <c r="H956" s="55">
        <f t="shared" si="48"/>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6"/>
        <v>0</v>
      </c>
      <c r="G957" s="52">
        <f t="shared" si="47"/>
        <v>0</v>
      </c>
      <c r="H957" s="55">
        <f t="shared" si="48"/>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6"/>
        <v>0</v>
      </c>
      <c r="G958" s="52">
        <f t="shared" si="47"/>
        <v>0</v>
      </c>
      <c r="H958" s="55">
        <f t="shared" si="48"/>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6"/>
        <v>0</v>
      </c>
      <c r="G959" s="52">
        <f t="shared" si="47"/>
        <v>0</v>
      </c>
      <c r="H959" s="55">
        <f t="shared" si="48"/>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6"/>
        <v>0</v>
      </c>
      <c r="G960" s="52">
        <f t="shared" si="47"/>
        <v>0</v>
      </c>
      <c r="H960" s="55">
        <f t="shared" si="48"/>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6"/>
        <v>0</v>
      </c>
      <c r="G961" s="52">
        <f t="shared" si="47"/>
        <v>0</v>
      </c>
      <c r="H961" s="55">
        <f t="shared" si="48"/>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6"/>
        <v>0</v>
      </c>
      <c r="G962" s="52">
        <f t="shared" si="47"/>
        <v>0</v>
      </c>
      <c r="H962" s="55">
        <f t="shared" si="48"/>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6"/>
        <v>0</v>
      </c>
      <c r="G963" s="52">
        <f t="shared" si="47"/>
        <v>0</v>
      </c>
      <c r="H963" s="55">
        <f t="shared" si="48"/>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6"/>
        <v>0</v>
      </c>
      <c r="G964" s="52">
        <f t="shared" si="47"/>
        <v>0</v>
      </c>
      <c r="H964" s="55">
        <f t="shared" si="48"/>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6"/>
        <v>0</v>
      </c>
      <c r="G965" s="52">
        <f t="shared" si="47"/>
        <v>0</v>
      </c>
      <c r="H965" s="55">
        <f t="shared" si="48"/>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6"/>
        <v>0</v>
      </c>
      <c r="G966" s="52">
        <f t="shared" si="47"/>
        <v>0</v>
      </c>
      <c r="H966" s="55">
        <f t="shared" si="48"/>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6"/>
        <v>0</v>
      </c>
      <c r="G967" s="52">
        <f t="shared" si="47"/>
        <v>0</v>
      </c>
      <c r="H967" s="55">
        <f t="shared" si="48"/>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6"/>
        <v>0</v>
      </c>
      <c r="G968" s="52">
        <f t="shared" si="47"/>
        <v>0</v>
      </c>
      <c r="H968" s="55">
        <f t="shared" si="48"/>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6"/>
        <v>0</v>
      </c>
      <c r="G969" s="52">
        <f t="shared" si="47"/>
        <v>0</v>
      </c>
      <c r="H969" s="55">
        <f t="shared" si="48"/>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6"/>
        <v>0</v>
      </c>
      <c r="G970" s="52">
        <f t="shared" si="47"/>
        <v>0</v>
      </c>
      <c r="H970" s="55">
        <f t="shared" si="48"/>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6"/>
        <v>0</v>
      </c>
      <c r="G971" s="52">
        <f t="shared" si="47"/>
        <v>0</v>
      </c>
      <c r="H971" s="55">
        <f t="shared" si="48"/>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6"/>
        <v>0</v>
      </c>
      <c r="G972" s="52">
        <f t="shared" si="47"/>
        <v>0</v>
      </c>
      <c r="H972" s="55">
        <f t="shared" si="48"/>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6"/>
        <v>0</v>
      </c>
      <c r="G973" s="52">
        <f t="shared" si="47"/>
        <v>0</v>
      </c>
      <c r="H973" s="55">
        <f t="shared" si="48"/>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6"/>
        <v>0</v>
      </c>
      <c r="G974" s="52">
        <f t="shared" si="47"/>
        <v>0</v>
      </c>
      <c r="H974" s="55">
        <f t="shared" si="48"/>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6"/>
        <v>0</v>
      </c>
      <c r="G975" s="52">
        <f t="shared" si="47"/>
        <v>0</v>
      </c>
      <c r="H975" s="55">
        <f t="shared" si="48"/>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6"/>
        <v>0</v>
      </c>
      <c r="G976" s="52">
        <f t="shared" si="47"/>
        <v>0</v>
      </c>
      <c r="H976" s="55">
        <f t="shared" si="48"/>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6"/>
        <v>0</v>
      </c>
      <c r="G977" s="52">
        <f t="shared" si="47"/>
        <v>0</v>
      </c>
      <c r="H977" s="55">
        <f t="shared" si="48"/>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6"/>
        <v>0</v>
      </c>
      <c r="G978" s="52">
        <f t="shared" si="47"/>
        <v>0</v>
      </c>
      <c r="H978" s="55">
        <f t="shared" si="48"/>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9">D979*E979</f>
        <v>0</v>
      </c>
      <c r="G979" s="52">
        <f t="shared" ref="G979:G999" si="50">E979*$E$14</f>
        <v>0</v>
      </c>
      <c r="H979" s="55">
        <f t="shared" ref="H979:H998" si="51">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9"/>
        <v>0</v>
      </c>
      <c r="G980" s="52">
        <f t="shared" si="50"/>
        <v>0</v>
      </c>
      <c r="H980" s="55">
        <f t="shared" si="51"/>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9"/>
        <v>0</v>
      </c>
      <c r="G981" s="52">
        <f t="shared" si="50"/>
        <v>0</v>
      </c>
      <c r="H981" s="55">
        <f t="shared" si="51"/>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9"/>
        <v>0</v>
      </c>
      <c r="G982" s="52">
        <f t="shared" si="50"/>
        <v>0</v>
      </c>
      <c r="H982" s="55">
        <f t="shared" si="51"/>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9"/>
        <v>0</v>
      </c>
      <c r="G983" s="52">
        <f t="shared" si="50"/>
        <v>0</v>
      </c>
      <c r="H983" s="55">
        <f t="shared" si="51"/>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9"/>
        <v>0</v>
      </c>
      <c r="G984" s="52">
        <f t="shared" si="50"/>
        <v>0</v>
      </c>
      <c r="H984" s="55">
        <f t="shared" si="51"/>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9"/>
        <v>0</v>
      </c>
      <c r="G985" s="52">
        <f t="shared" si="50"/>
        <v>0</v>
      </c>
      <c r="H985" s="55">
        <f t="shared" si="51"/>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9"/>
        <v>0</v>
      </c>
      <c r="G986" s="52">
        <f t="shared" si="50"/>
        <v>0</v>
      </c>
      <c r="H986" s="55">
        <f t="shared" si="51"/>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9"/>
        <v>0</v>
      </c>
      <c r="G987" s="52">
        <f t="shared" si="50"/>
        <v>0</v>
      </c>
      <c r="H987" s="55">
        <f t="shared" si="51"/>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9"/>
        <v>0</v>
      </c>
      <c r="G988" s="52">
        <f t="shared" si="50"/>
        <v>0</v>
      </c>
      <c r="H988" s="55">
        <f t="shared" si="51"/>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9"/>
        <v>0</v>
      </c>
      <c r="G989" s="52">
        <f t="shared" si="50"/>
        <v>0</v>
      </c>
      <c r="H989" s="55">
        <f t="shared" si="51"/>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9"/>
        <v>0</v>
      </c>
      <c r="G990" s="52">
        <f t="shared" si="50"/>
        <v>0</v>
      </c>
      <c r="H990" s="55">
        <f t="shared" si="51"/>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9"/>
        <v>0</v>
      </c>
      <c r="G991" s="52">
        <f t="shared" si="50"/>
        <v>0</v>
      </c>
      <c r="H991" s="55">
        <f t="shared" si="51"/>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9"/>
        <v>0</v>
      </c>
      <c r="G992" s="52">
        <f t="shared" si="50"/>
        <v>0</v>
      </c>
      <c r="H992" s="55">
        <f t="shared" si="51"/>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9"/>
        <v>0</v>
      </c>
      <c r="G993" s="52">
        <f t="shared" si="50"/>
        <v>0</v>
      </c>
      <c r="H993" s="55">
        <f t="shared" si="51"/>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9"/>
        <v>0</v>
      </c>
      <c r="G994" s="52">
        <f t="shared" si="50"/>
        <v>0</v>
      </c>
      <c r="H994" s="55">
        <f t="shared" si="51"/>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9"/>
        <v>0</v>
      </c>
      <c r="G995" s="52">
        <f t="shared" si="50"/>
        <v>0</v>
      </c>
      <c r="H995" s="55">
        <f t="shared" si="51"/>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9"/>
        <v>0</v>
      </c>
      <c r="G996" s="52">
        <f t="shared" si="50"/>
        <v>0</v>
      </c>
      <c r="H996" s="55">
        <f t="shared" si="51"/>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9"/>
        <v>0</v>
      </c>
      <c r="G997" s="52">
        <f t="shared" si="50"/>
        <v>0</v>
      </c>
      <c r="H997" s="55">
        <f t="shared" si="51"/>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9"/>
        <v>0</v>
      </c>
      <c r="G998" s="60">
        <f t="shared" si="50"/>
        <v>0</v>
      </c>
      <c r="H998" s="55">
        <f t="shared" si="51"/>
        <v>0</v>
      </c>
    </row>
    <row r="999" spans="1:14" s="54" customFormat="1" ht="13.5" thickBot="1">
      <c r="A999" s="61"/>
      <c r="B999" s="62"/>
      <c r="C999" s="63"/>
      <c r="D999" s="63"/>
      <c r="E999" s="64"/>
      <c r="F999" s="64"/>
      <c r="G999" s="65">
        <f t="shared" si="50"/>
        <v>0</v>
      </c>
      <c r="H999" s="66"/>
    </row>
    <row r="1000" spans="1:14" s="54" customFormat="1" ht="13.5" thickTop="1">
      <c r="A1000" s="48" t="s">
        <v>45</v>
      </c>
      <c r="B1000" s="67"/>
      <c r="C1000" s="68"/>
      <c r="D1000" s="68"/>
      <c r="E1000" s="51"/>
      <c r="F1000" s="51">
        <f>SUM(F18:F999)</f>
        <v>692.84999999999968</v>
      </c>
      <c r="G1000" s="52"/>
      <c r="H1000" s="53">
        <f t="shared" ref="H1000:H1007" si="52">F1000*$E$14</f>
        <v>23258.974499999989</v>
      </c>
    </row>
    <row r="1001" spans="1:14" s="54" customFormat="1">
      <c r="A1001" s="48" t="str">
        <f>Invoice!J45</f>
        <v>Discount 20% due to NEW20 Promotion:</v>
      </c>
      <c r="B1001" s="67"/>
      <c r="C1001" s="68"/>
      <c r="D1001" s="68"/>
      <c r="E1001" s="116"/>
      <c r="F1001" s="51">
        <f>Invoice!K45</f>
        <v>-138.56999999999994</v>
      </c>
      <c r="G1001" s="52"/>
      <c r="H1001" s="53">
        <f t="shared" si="52"/>
        <v>-4651.7948999999981</v>
      </c>
    </row>
    <row r="1002" spans="1:14" s="54" customFormat="1" outlineLevel="1">
      <c r="A1002" s="48" t="str">
        <f>Invoice!J46</f>
        <v>Free Shipping to USA via DHL due to order over 350 USD:</v>
      </c>
      <c r="B1002" s="67"/>
      <c r="C1002" s="68"/>
      <c r="D1002" s="68"/>
      <c r="E1002" s="116"/>
      <c r="F1002" s="51">
        <f>Invoice!K46</f>
        <v>0</v>
      </c>
      <c r="G1002" s="52"/>
      <c r="H1002" s="53">
        <f t="shared" si="52"/>
        <v>0</v>
      </c>
      <c r="N1002" s="54" t="s">
        <v>72</v>
      </c>
    </row>
    <row r="1003" spans="1:14" s="54" customFormat="1">
      <c r="A1003" s="48" t="s">
        <v>63</v>
      </c>
      <c r="B1003" s="67"/>
      <c r="C1003" s="68"/>
      <c r="D1003" s="68"/>
      <c r="E1003" s="59"/>
      <c r="F1003" s="51">
        <f>SUM(F1000:F1002)</f>
        <v>554.27999999999975</v>
      </c>
      <c r="G1003" s="52"/>
      <c r="H1003" s="53">
        <f t="shared" si="52"/>
        <v>18607.179599999992</v>
      </c>
    </row>
    <row r="1004" spans="1:14" s="54" customFormat="1" hidden="1">
      <c r="A1004" s="48">
        <v>0</v>
      </c>
      <c r="B1004" s="67"/>
      <c r="C1004" s="68"/>
      <c r="D1004" s="68"/>
      <c r="E1004" s="59"/>
      <c r="F1004" s="51">
        <v>0</v>
      </c>
      <c r="G1004" s="52"/>
      <c r="H1004" s="53">
        <f t="shared" si="52"/>
        <v>0</v>
      </c>
    </row>
    <row r="1005" spans="1:14" s="54" customFormat="1" hidden="1">
      <c r="A1005" s="48">
        <v>0</v>
      </c>
      <c r="B1005" s="67"/>
      <c r="C1005" s="68"/>
      <c r="D1005" s="68"/>
      <c r="E1005" s="59"/>
      <c r="F1005" s="51"/>
      <c r="G1005" s="52"/>
      <c r="H1005" s="53">
        <f t="shared" si="52"/>
        <v>0</v>
      </c>
    </row>
    <row r="1006" spans="1:14" s="54" customFormat="1" hidden="1">
      <c r="A1006" s="48">
        <v>0</v>
      </c>
      <c r="B1006" s="67"/>
      <c r="C1006" s="68"/>
      <c r="D1006" s="68"/>
      <c r="E1006" s="59"/>
      <c r="F1006" s="59"/>
      <c r="G1006" s="52"/>
      <c r="H1006" s="53">
        <f t="shared" si="52"/>
        <v>0</v>
      </c>
    </row>
    <row r="1007" spans="1:14" s="54" customFormat="1" hidden="1">
      <c r="A1007" s="48">
        <v>0</v>
      </c>
      <c r="B1007" s="67"/>
      <c r="C1007" s="68"/>
      <c r="D1007" s="68"/>
      <c r="E1007" s="59"/>
      <c r="F1007" s="59"/>
      <c r="G1007" s="60"/>
      <c r="H1007" s="53">
        <f t="shared" si="52"/>
        <v>0</v>
      </c>
    </row>
    <row r="1008" spans="1:14" s="54" customFormat="1" ht="13.5" thickBot="1">
      <c r="A1008" s="69"/>
      <c r="B1008" s="70"/>
      <c r="C1008" s="71"/>
      <c r="D1008" s="71"/>
      <c r="E1008" s="72"/>
      <c r="F1008" s="72"/>
      <c r="G1008" s="73"/>
      <c r="H1008" s="74"/>
    </row>
    <row r="1009" spans="1:8" s="15" customFormat="1">
      <c r="E1009" s="15" t="s">
        <v>46</v>
      </c>
      <c r="H1009" s="117">
        <f>(SUM(H18:H999))</f>
        <v>23258.974500000004</v>
      </c>
    </row>
    <row r="1010" spans="1:8" s="15" customFormat="1">
      <c r="A1010" s="16"/>
      <c r="E1010" s="15" t="s">
        <v>47</v>
      </c>
      <c r="H1010" s="118">
        <f>(SUMIF($A$1000:$A$1008,"Total:",$H$1000:$H$1008))</f>
        <v>18607.179599999992</v>
      </c>
    </row>
    <row r="1011" spans="1:8" s="15" customFormat="1">
      <c r="E1011" s="15" t="s">
        <v>48</v>
      </c>
      <c r="H1011" s="119">
        <f>H1013-H1012</f>
        <v>17389.89</v>
      </c>
    </row>
    <row r="1012" spans="1:8" s="15" customFormat="1">
      <c r="E1012" s="15" t="s">
        <v>49</v>
      </c>
      <c r="H1012" s="119">
        <f>ROUND((H1013*7)/107,2)</f>
        <v>1217.29</v>
      </c>
    </row>
    <row r="1013" spans="1:8" s="15" customFormat="1">
      <c r="E1013" s="16" t="s">
        <v>50</v>
      </c>
      <c r="H1013" s="120">
        <f>ROUND((SUMIF($A$1000:$A$1008,"Total:",$H$1000:$H$1008)),2)</f>
        <v>18607.18</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28" stopIfTrue="1" operator="containsText" text="Empty Cell">
      <formula>NOT(ISERROR(SEARCH("Empty Cell",A18)))</formula>
    </cfRule>
  </conditionalFormatting>
  <conditionalFormatting sqref="B27 C79:D999 C18:D77">
    <cfRule type="cellIs" dxfId="3" priority="130" stopIfTrue="1" operator="equal">
      <formula>"ALERT"</formula>
    </cfRule>
  </conditionalFormatting>
  <conditionalFormatting sqref="C1000:D1008">
    <cfRule type="cellIs" dxfId="2" priority="1" stopIfTrue="1" operator="equal">
      <formula>"ALERT"</formula>
    </cfRule>
  </conditionalFormatting>
  <conditionalFormatting sqref="B1:H38 D1002 D1003:H65536 F1002:H1002 D39:H1001 B39:C65536 B40:H62">
    <cfRule type="cellIs" dxfId="1" priority="127" stopIfTrue="1" operator="equal">
      <formula>0</formula>
    </cfRule>
  </conditionalFormatting>
  <conditionalFormatting sqref="F10:F15 D79:H1001 B79:C1007 D1002 F1002:H1002 D1003:H1007 B18:H77">
    <cfRule type="cellIs" dxfId="0" priority="129"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21"/>
  <sheetViews>
    <sheetView workbookViewId="0">
      <selection activeCell="F16" sqref="F16"/>
    </sheetView>
  </sheetViews>
  <sheetFormatPr defaultRowHeight="15"/>
  <cols>
    <col min="1" max="1" width="15.140625" bestFit="1" customWidth="1"/>
    <col min="2" max="2" width="17.5703125" bestFit="1" customWidth="1"/>
  </cols>
  <sheetData>
    <row r="1" spans="1:2">
      <c r="A1" s="2" t="s">
        <v>135</v>
      </c>
      <c r="B1" s="2" t="s">
        <v>93</v>
      </c>
    </row>
    <row r="2" spans="1:2">
      <c r="A2" s="2" t="s">
        <v>135</v>
      </c>
      <c r="B2" s="2" t="s">
        <v>97</v>
      </c>
    </row>
    <row r="3" spans="1:2">
      <c r="A3" s="2" t="s">
        <v>136</v>
      </c>
      <c r="B3" s="2" t="s">
        <v>99</v>
      </c>
    </row>
    <row r="4" spans="1:2">
      <c r="A4" s="2" t="s">
        <v>137</v>
      </c>
      <c r="B4" s="2" t="s">
        <v>101</v>
      </c>
    </row>
    <row r="5" spans="1:2">
      <c r="A5" s="2" t="s">
        <v>136</v>
      </c>
      <c r="B5" s="2" t="s">
        <v>103</v>
      </c>
    </row>
    <row r="6" spans="1:2">
      <c r="A6" s="2" t="s">
        <v>137</v>
      </c>
      <c r="B6" s="2" t="s">
        <v>105</v>
      </c>
    </row>
    <row r="7" spans="1:2">
      <c r="A7" s="2" t="s">
        <v>137</v>
      </c>
      <c r="B7" s="2" t="s">
        <v>106</v>
      </c>
    </row>
    <row r="8" spans="1:2">
      <c r="A8" s="2" t="s">
        <v>138</v>
      </c>
      <c r="B8" s="2" t="s">
        <v>109</v>
      </c>
    </row>
    <row r="9" spans="1:2">
      <c r="A9" s="2" t="s">
        <v>139</v>
      </c>
      <c r="B9" s="2" t="s">
        <v>111</v>
      </c>
    </row>
    <row r="10" spans="1:2">
      <c r="A10" s="2" t="s">
        <v>138</v>
      </c>
      <c r="B10" s="2" t="s">
        <v>112</v>
      </c>
    </row>
    <row r="11" spans="1:2">
      <c r="A11" s="2" t="s">
        <v>139</v>
      </c>
      <c r="B11" s="2" t="s">
        <v>113</v>
      </c>
    </row>
    <row r="12" spans="1:2">
      <c r="A12" s="2" t="s">
        <v>138</v>
      </c>
      <c r="B12" s="2" t="s">
        <v>114</v>
      </c>
    </row>
    <row r="13" spans="1:2">
      <c r="A13" s="2" t="s">
        <v>140</v>
      </c>
      <c r="B13" s="2" t="s">
        <v>116</v>
      </c>
    </row>
    <row r="14" spans="1:2">
      <c r="A14" s="2" t="s">
        <v>140</v>
      </c>
      <c r="B14" s="2" t="s">
        <v>118</v>
      </c>
    </row>
    <row r="15" spans="1:2">
      <c r="A15" s="2" t="s">
        <v>141</v>
      </c>
      <c r="B15" s="2" t="s">
        <v>119</v>
      </c>
    </row>
    <row r="16" spans="1:2">
      <c r="A16" s="2" t="s">
        <v>141</v>
      </c>
      <c r="B16" s="2" t="s">
        <v>120</v>
      </c>
    </row>
    <row r="17" spans="1:2">
      <c r="A17" s="2" t="s">
        <v>121</v>
      </c>
      <c r="B17" s="2" t="s">
        <v>122</v>
      </c>
    </row>
    <row r="18" spans="1:2">
      <c r="A18" s="2" t="s">
        <v>142</v>
      </c>
      <c r="B18" s="2" t="s">
        <v>125</v>
      </c>
    </row>
    <row r="19" spans="1:2">
      <c r="A19" s="2" t="s">
        <v>128</v>
      </c>
      <c r="B19" s="2" t="s">
        <v>129</v>
      </c>
    </row>
    <row r="20" spans="1:2">
      <c r="A20" s="2" t="s">
        <v>131</v>
      </c>
      <c r="B20" s="2" t="s">
        <v>132</v>
      </c>
    </row>
    <row r="21" spans="1:2">
      <c r="A21" s="2" t="s">
        <v>131</v>
      </c>
      <c r="B21" s="2"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Invoice</vt:lpstr>
      <vt:lpstr>Copy paste to Here</vt:lpstr>
      <vt:lpstr>Shipping Invoice</vt:lpstr>
      <vt:lpstr>Tax Invoice</vt:lpstr>
      <vt:lpstr>Old Code</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2024-10-31T04:26:42Z</cp:lastPrinted>
  <dcterms:created xsi:type="dcterms:W3CDTF">2009-06-02T18:56:54Z</dcterms:created>
  <dcterms:modified xsi:type="dcterms:W3CDTF">2024-10-31T04:30:50Z</dcterms:modified>
</cp:coreProperties>
</file>