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F67CBB0-9F78-4E0F-AC46-95A30B08FB2D}"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Invoice!$A$1:$K$34</definedName>
    <definedName name="_xlnm.Print_Area" localSheetId="3">'Shipping Invoice'!$A$1:$L$31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7" l="1"/>
  <c r="K26" i="7"/>
  <c r="K14" i="7"/>
  <c r="K17" i="7"/>
  <c r="K10" i="7"/>
  <c r="N1" i="7"/>
  <c r="I24" i="7" s="1"/>
  <c r="N1" i="6"/>
  <c r="E20" i="6" s="1"/>
  <c r="F1002" i="6"/>
  <c r="F1001" i="6"/>
  <c r="D20" i="6"/>
  <c r="B24" i="7" s="1"/>
  <c r="D19" i="6"/>
  <c r="B23" i="7" s="1"/>
  <c r="D18" i="6"/>
  <c r="B22" i="7" s="1"/>
  <c r="G3" i="6"/>
  <c r="I24" i="5"/>
  <c r="I23" i="5"/>
  <c r="I22" i="5"/>
  <c r="J24" i="2"/>
  <c r="J23" i="2"/>
  <c r="J22" i="2"/>
  <c r="J25" i="2" s="1"/>
  <c r="J28" i="2" s="1"/>
  <c r="A1007" i="6"/>
  <c r="A1006" i="6"/>
  <c r="A1005" i="6"/>
  <c r="F1004" i="6"/>
  <c r="A1004" i="6"/>
  <c r="A1003" i="6"/>
  <c r="A1002" i="6"/>
  <c r="A1001" i="6"/>
  <c r="K24" i="7" l="1"/>
  <c r="I22" i="7"/>
  <c r="I23" i="7"/>
  <c r="K23" i="7" s="1"/>
  <c r="E18" i="6"/>
  <c r="E19" i="6"/>
  <c r="K22" i="7"/>
  <c r="B25" i="7"/>
  <c r="M11" i="6"/>
  <c r="K25" i="7" l="1"/>
  <c r="K28" i="7" s="1"/>
  <c r="I33" i="2"/>
  <c r="I32"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<sst xmlns="http://schemas.openxmlformats.org/spreadsheetml/2006/main" count="1910" uniqueCount="735">
  <si>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</si>
  <si>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</si>
  <si>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</si>
  <si>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</si>
  <si>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</si>
  <si>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</si>
  <si>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</si>
  <si>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</si>
  <si>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</si>
  <si>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</si>
  <si>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</si>
  <si>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</si>
  <si>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</si>
  <si>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</si>
  <si>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</si>
  <si>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</si>
  <si>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</si>
  <si>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</si>
  <si>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</si>
  <si>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</si>
  <si>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</si>
  <si>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</si>
  <si>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</si>
  <si>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</si>
  <si>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</si>
  <si>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</si>
  <si>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</si>
  <si>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</si>
  <si>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</si>
  <si>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</si>
  <si>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</si>
  <si>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</si>
  <si>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</si>
  <si>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</si>
  <si>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</si>
  <si>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</si>
  <si>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</si>
  <si>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</si>
  <si>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</si>
  <si>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</si>
  <si>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</si>
  <si>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</si>
  <si>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</si>
  <si>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</si>
  <si>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</si>
  <si>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</si>
  <si>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</si>
  <si>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</si>
  <si>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</si>
  <si>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</si>
  <si>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</si>
  <si>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</si>
  <si>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</si>
  <si>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</si>
  <si>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</si>
  <si>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</si>
  <si>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</si>
  <si>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</si>
  <si>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</si>
  <si>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</si>
  <si>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</si>
  <si>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</si>
  <si>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</si>
  <si>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</si>
  <si>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</si>
  <si>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</si>
  <si>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</si>
  <si>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</si>
  <si>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</si>
  <si>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</si>
  <si>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</si>
  <si>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</si>
  <si>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</si>
  <si>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</si>
  <si>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</si>
  <si>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</si>
  <si>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</si>
  <si>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</si>
  <si>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</si>
  <si>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</si>
  <si>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</si>
  <si>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</si>
  <si>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</si>
  <si>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</si>
  <si>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</si>
  <si>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</si>
  <si>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</si>
  <si>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</si>
  <si>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</si>
  <si>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</si>
  <si>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</si>
  <si>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</si>
  <si>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</si>
  <si>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</si>
  <si>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</si>
  <si>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</si>
  <si>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</si>
  <si>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</si>
  <si>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</si>
  <si>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</si>
  <si>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</si>
  <si>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</si>
  <si>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</si>
  <si>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</si>
  <si>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</si>
  <si>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</si>
  <si>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</si>
  <si>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</si>
  <si>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</si>
  <si>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</si>
  <si>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</si>
  <si>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</si>
  <si>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</si>
  <si>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</si>
  <si>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</si>
  <si>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</si>
  <si>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</si>
  <si>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</si>
  <si>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</si>
  <si>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</si>
  <si>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</si>
  <si>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</si>
  <si>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</si>
  <si>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</si>
  <si>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</si>
  <si>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</si>
  <si>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</si>
  <si>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</si>
  <si>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</si>
  <si>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</si>
  <si>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</si>
  <si>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</si>
  <si>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</si>
  <si>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</si>
  <si>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</si>
  <si>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</si>
  <si>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</si>
  <si>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</si>
  <si>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</si>
  <si>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</si>
  <si>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</si>
  <si>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</si>
  <si>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</si>
  <si>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</si>
  <si>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</si>
  <si>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</si>
  <si>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</si>
  <si>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</si>
  <si>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</si>
  <si>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</si>
  <si>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</si>
  <si>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</si>
  <si>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</si>
  <si>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</si>
  <si>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</si>
  <si>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</si>
  <si>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</si>
  <si>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</si>
  <si>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</si>
  <si>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</si>
  <si>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</si>
  <si>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</si>
  <si>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</si>
  <si>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</si>
  <si>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</si>
  <si>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</si>
  <si>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</si>
  <si>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</si>
  <si>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</si>
  <si>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</si>
  <si>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</si>
  <si>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</si>
  <si>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</si>
  <si>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</si>
  <si>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</si>
  <si>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</si>
  <si>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</si>
  <si>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</si>
  <si>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</si>
  <si>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</si>
  <si>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</si>
  <si>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</si>
  <si>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</si>
  <si>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</si>
  <si>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</si>
  <si>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</si>
  <si>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</si>
  <si>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</si>
  <si>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</si>
  <si>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</si>
  <si>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</si>
  <si>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</si>
  <si>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</si>
  <si>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</si>
  <si>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</si>
  <si>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</si>
  <si>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</si>
  <si>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</si>
  <si>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</si>
  <si>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</si>
  <si>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</si>
  <si>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</si>
  <si>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</si>
  <si>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</si>
  <si>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</si>
  <si>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</si>
  <si>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</si>
  <si>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</si>
  <si>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</si>
  <si>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</si>
  <si>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</si>
  <si>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</si>
  <si>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</si>
  <si>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</si>
  <si>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</si>
  <si>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</si>
  <si>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</si>
  <si>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</si>
  <si>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</si>
  <si>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</si>
  <si>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</si>
  <si>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</si>
  <si>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</si>
  <si>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</si>
  <si>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</si>
  <si>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</si>
  <si>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</si>
  <si>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</si>
  <si>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</si>
  <si>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</si>
  <si>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</si>
  <si>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</si>
  <si>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</si>
  <si>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</si>
  <si>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</si>
  <si>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</si>
  <si>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</si>
  <si>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</si>
  <si>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</si>
  <si>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</si>
  <si>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</si>
  <si>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</si>
  <si>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</si>
  <si>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</si>
  <si>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</si>
  <si>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</si>
  <si>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</si>
  <si>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</si>
  <si>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</si>
  <si>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</si>
  <si>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</si>
  <si>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</si>
  <si>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</si>
  <si>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</si>
  <si>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</si>
  <si>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</si>
  <si>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</si>
  <si>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</si>
  <si>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</si>
  <si>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</si>
  <si>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</si>
  <si>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</si>
  <si>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</si>
  <si>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</si>
  <si>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</si>
  <si>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</si>
  <si>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</si>
  <si>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</si>
  <si>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</si>
  <si>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</si>
  <si>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</si>
  <si>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</si>
  <si>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</si>
  <si>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</si>
  <si>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</si>
  <si>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</si>
  <si>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</si>
  <si>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</si>
  <si>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</si>
  <si>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</si>
  <si>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</si>
  <si>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</si>
  <si>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</si>
  <si>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</si>
  <si>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</si>
  <si>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</si>
  <si>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</si>
  <si>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</si>
  <si>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</si>
  <si>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</si>
  <si>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</si>
  <si>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</si>
  <si>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</si>
  <si>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</si>
  <si>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</si>
  <si>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</si>
  <si>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</si>
  <si>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</si>
  <si>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</si>
  <si>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</si>
  <si>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</si>
  <si>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</si>
  <si>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</si>
  <si>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</si>
  <si>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</si>
  <si>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</si>
  <si>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</si>
  <si>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</si>
  <si>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</si>
  <si>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</si>
  <si>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</si>
  <si>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</si>
  <si>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</si>
  <si>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</si>
  <si>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</si>
  <si>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</si>
  <si>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</si>
  <si>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</si>
  <si>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</si>
  <si>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</si>
  <si>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</si>
  <si>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</si>
  <si>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</si>
  <si>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</si>
  <si>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</si>
  <si>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</si>
  <si>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</si>
  <si>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</si>
  <si>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</si>
  <si>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</si>
  <si>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</si>
  <si>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</si>
  <si>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</si>
  <si>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</si>
  <si>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</si>
  <si>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</si>
  <si>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</si>
  <si>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</si>
  <si>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</si>
  <si>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</si>
  <si>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</si>
  <si>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</si>
  <si>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</si>
  <si>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</si>
  <si>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</si>
  <si>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</si>
  <si>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</si>
  <si>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</si>
  <si>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</si>
  <si>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</si>
  <si>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</si>
  <si>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</si>
  <si>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</si>
  <si>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</si>
  <si>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</si>
  <si>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</si>
  <si>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</si>
  <si>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</si>
  <si>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</si>
  <si>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</si>
  <si>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</si>
  <si>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</si>
  <si>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</si>
  <si>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</si>
  <si>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</si>
  <si>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</si>
  <si>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</si>
  <si>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</si>
  <si>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</si>
  <si>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</si>
  <si>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</si>
  <si>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</si>
  <si>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</si>
  <si>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</si>
  <si>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</si>
  <si>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</si>
  <si>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</si>
  <si>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</si>
  <si>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</si>
  <si>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</si>
  <si>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</si>
  <si>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</si>
  <si>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</si>
  <si>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</si>
  <si>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</si>
  <si>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</si>
  <si>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</si>
  <si>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</si>
  <si>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</si>
  <si>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</si>
  <si>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</si>
  <si>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</si>
  <si>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</si>
  <si>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</si>
  <si>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</si>
  <si>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</si>
  <si>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</si>
  <si>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</si>
  <si>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</si>
  <si>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</si>
  <si>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</si>
  <si>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</si>
  <si>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</si>
  <si>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</si>
  <si>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</si>
  <si>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</si>
  <si>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</si>
  <si>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</si>
  <si>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</si>
  <si>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</si>
  <si>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</si>
  <si>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</si>
  <si>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</si>
  <si>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</si>
  <si>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</si>
  <si>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</si>
  <si>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</si>
  <si>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</si>
  <si>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</si>
  <si>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</si>
  <si>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</si>
  <si>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</si>
  <si>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</si>
  <si>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</si>
  <si>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</si>
  <si>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</si>
  <si>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</si>
  <si>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</si>
  <si>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</si>
  <si>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</si>
  <si>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</si>
  <si>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</si>
  <si>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</si>
  <si>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</si>
  <si>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</si>
  <si>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</si>
  <si>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</si>
  <si>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</si>
  <si>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</si>
  <si>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</si>
  <si>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</si>
  <si>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</si>
  <si>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</si>
  <si>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</si>
  <si>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</si>
  <si>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</si>
  <si>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</si>
  <si>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</si>
  <si>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</si>
  <si>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</si>
  <si>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</si>
  <si>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</si>
  <si>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</si>
  <si>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</si>
  <si>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</si>
  <si>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</si>
  <si>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</si>
  <si>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</si>
  <si>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</si>
  <si>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</si>
  <si>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</si>
  <si>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</si>
  <si>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</si>
  <si>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</si>
  <si>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</si>
  <si>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</si>
  <si>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</si>
  <si>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</si>
  <si>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</si>
  <si>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</si>
  <si>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</si>
  <si>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</si>
  <si>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</si>
  <si>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</si>
  <si>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</si>
  <si>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</si>
  <si>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</si>
  <si>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</si>
  <si>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</si>
  <si>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</si>
  <si>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</si>
  <si>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</si>
  <si>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</si>
  <si>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</si>
  <si>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</si>
  <si>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</si>
  <si>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</si>
  <si>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</si>
  <si>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</si>
  <si>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</si>
  <si>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</si>
  <si>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</si>
  <si>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</si>
  <si>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</si>
  <si>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</si>
  <si>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</si>
  <si>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</si>
  <si>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</si>
  <si>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</si>
  <si>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</si>
  <si>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</si>
  <si>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</si>
  <si>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</si>
  <si>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</si>
  <si>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</si>
  <si>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</si>
  <si>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</si>
  <si>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</si>
  <si>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</si>
  <si>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</si>
  <si>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</si>
  <si>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</si>
  <si>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</si>
  <si>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</si>
  <si>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</si>
  <si>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</si>
  <si>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</si>
  <si>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</si>
  <si>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</si>
  <si>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</si>
  <si>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</si>
  <si>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</si>
  <si>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</si>
  <si>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</si>
  <si>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</si>
  <si>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</si>
  <si>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</si>
  <si>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</si>
  <si>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</si>
  <si>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</si>
  <si>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</si>
  <si>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</si>
  <si>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</si>
  <si>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</si>
  <si>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</si>
  <si>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</si>
  <si>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</si>
  <si>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</si>
  <si>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</si>
  <si>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</si>
  <si>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</si>
  <si>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</si>
  <si>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</si>
  <si>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</si>
  <si>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</si>
  <si>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</si>
  <si>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</si>
  <si>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</si>
  <si>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</si>
  <si>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</si>
  <si>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</si>
  <si>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</si>
  <si>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</si>
  <si>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</si>
  <si>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</si>
  <si>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</si>
  <si>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</si>
  <si>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</si>
  <si>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</si>
  <si>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</si>
  <si>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</si>
  <si>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</si>
  <si>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</si>
  <si>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</si>
  <si>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</si>
  <si>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</si>
  <si>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</si>
  <si>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</si>
  <si>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</si>
  <si>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</si>
  <si>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</si>
  <si>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</si>
  <si>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</si>
  <si>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</si>
  <si>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</si>
  <si>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</si>
  <si>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</si>
  <si>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</si>
  <si>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</si>
  <si>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</si>
  <si>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</si>
  <si>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</si>
  <si>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</si>
  <si>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</si>
  <si>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</si>
  <si>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</si>
  <si>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</si>
  <si>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</si>
  <si>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</si>
  <si>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</si>
  <si>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</si>
  <si>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</si>
  <si>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</si>
  <si>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</si>
  <si>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</si>
  <si>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</si>
  <si>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</si>
  <si>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</si>
  <si>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</si>
  <si>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</si>
  <si>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</si>
  <si>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</si>
  <si>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</si>
  <si>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</si>
  <si>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</si>
  <si>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</si>
  <si>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</si>
  <si>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</si>
  <si>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</si>
  <si>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</si>
  <si>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</si>
  <si>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</si>
  <si>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</si>
  <si>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</si>
  <si>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</si>
  <si>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</si>
  <si>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</si>
  <si>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</si>
  <si>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</si>
  <si>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</si>
  <si>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</si>
  <si>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</si>
  <si>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</si>
  <si>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</si>
  <si>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</si>
  <si>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</si>
  <si>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</si>
  <si>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</si>
  <si>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</si>
  <si>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</si>
  <si>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</si>
  <si>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</si>
  <si>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</si>
  <si>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</si>
  <si>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</si>
  <si>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</si>
  <si>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</si>
  <si>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</si>
  <si>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</si>
  <si>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</si>
  <si>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</si>
  <si>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</si>
  <si>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</si>
  <si>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</si>
  <si>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</si>
  <si>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</si>
  <si>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</si>
  <si>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</si>
  <si>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</si>
  <si>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</si>
  <si>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</si>
  <si>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</si>
  <si>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</si>
  <si>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</si>
  <si>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</si>
  <si>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</si>
  <si>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</si>
  <si>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</si>
  <si>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</si>
  <si>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</si>
  <si>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</si>
  <si>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</si>
  <si>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</si>
  <si>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</si>
  <si>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</si>
  <si>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</si>
  <si>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</si>
  <si>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</si>
  <si>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</si>
  <si>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</si>
  <si>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</si>
  <si>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</si>
  <si>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</si>
  <si>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</si>
  <si>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</si>
  <si>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</si>
  <si>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</si>
  <si>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</si>
  <si>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</si>
  <si>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</si>
  <si>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</si>
  <si>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</si>
  <si>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</si>
  <si>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</si>
  <si>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</si>
  <si>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</si>
  <si>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</si>
  <si>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</si>
  <si>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</si>
  <si>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</si>
  <si>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</si>
  <si>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</si>
  <si>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</si>
  <si>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</si>
  <si>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</si>
  <si>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</si>
  <si>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</si>
  <si>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</si>
  <si>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</si>
  <si>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</si>
  <si>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</si>
  <si>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</si>
  <si>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</si>
  <si>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</si>
  <si>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</si>
  <si>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</si>
  <si>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</si>
  <si>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</si>
  <si>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</si>
  <si>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</si>
  <si>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</si>
  <si>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</si>
  <si>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</si>
  <si>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</si>
  <si>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Choco Tattoo Bt.</t>
  </si>
  <si>
    <t>Soós Gergely</t>
  </si>
  <si>
    <t>Kresz Géza u. 42. (Choco Tattoo) Choco Tattoo</t>
  </si>
  <si>
    <t>1132 Budapest</t>
  </si>
  <si>
    <t>Hungary</t>
  </si>
  <si>
    <t>Tel: +36308586252</t>
  </si>
  <si>
    <t>Email: soosgeri0807@gmail.com</t>
  </si>
  <si>
    <t>BLK03A</t>
  </si>
  <si>
    <t>Bulk body jewelry: 100 pcs. assortment of surgical steel labrets,16g (1.2mm) with 3mm ball</t>
  </si>
  <si>
    <t>BLK18B</t>
  </si>
  <si>
    <t>Bulk body jewelry: 100 pcs. pack of 16g (1.2mm) surgical steel eyebrow bananas with 2.5mm balls</t>
  </si>
  <si>
    <t>XBAL2</t>
  </si>
  <si>
    <t>Pack of 10 pcs. of 2mm high polished surgical steel balls with 1.2mm (16g) and 1mm (18g) threading</t>
  </si>
  <si>
    <t>Three Hundred Sixty Six and 60 cents USD</t>
  </si>
  <si>
    <t>Sunny</t>
  </si>
  <si>
    <t>Free Shipping to Hungary via DHL due to order over 350USD:</t>
  </si>
  <si>
    <t>PRODUCT OF THAILAND</t>
  </si>
  <si>
    <t>HTS - A7117.19.9000: Imitation jewelry of base metal</t>
  </si>
  <si>
    <t>Kresz Géza u. 42. (Choco Tattoo)</t>
  </si>
  <si>
    <t xml:space="preserve">VAT: HU27302398 </t>
  </si>
  <si>
    <t xml:space="preserve">Stainless steel imitation jewelry
Labret, Eyebrow Banana, sets of steel ball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</si>
</sst>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2F2F2F"/>
      <name val="Arial"/>
      <family val="2"/>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1" fillId="2" borderId="0" xfId="0" applyFont="1" applyFill="1" applyAlignment="1">
      <alignment horizontal="center" vertical="center"/>
    </xf>
    <xf numFmtId="0" fontId="21" fillId="2" borderId="0" xfId="0" applyFont="1" applyFill="1" applyAlignment="1">
      <alignment horizontal="center"/>
    </xf>
    <xf numFmtId="0" fontId="40" fillId="0" borderId="20" xfId="0" applyFont="1" applyBorder="1"/>
    <xf numFmtId="0" fontId="40" fillId="0" borderId="13" xfId="0" applyFont="1" applyBorder="1"/>
    <xf numFmtId="0" fontId="21" fillId="3" borderId="19" xfId="0" applyFont="1" applyFill="1" applyBorder="1" applyAlignment="1">
      <alignment horizont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7" t="s">
        <v>2</v>
      </c>
      <c r="C8" s="94"/>
      <c r="D8" s="94"/>
      <c r="E8" s="94"/>
      <c r="F8" s="94"/>
      <c r="G8" s="95"/>
    </row>
    <row r="9" spans="2:7" ht="14.25">
      <c r="B9" s="147"/>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6"/>
  <sheetViews>
    <sheetView tabSelected="1" zoomScale="90" zoomScaleNormal="90" workbookViewId="0">
      <selection activeCell="N37" sqref="N3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714</v>
      </c>
      <c r="C10" s="132"/>
      <c r="D10" s="132"/>
      <c r="E10" s="132"/>
      <c r="F10" s="127"/>
      <c r="G10" s="128"/>
      <c r="H10" s="128" t="s">
        <v>714</v>
      </c>
      <c r="I10" s="132"/>
      <c r="J10" s="152">
        <v>51387</v>
      </c>
      <c r="K10" s="127"/>
    </row>
    <row r="11" spans="1:11">
      <c r="A11" s="126"/>
      <c r="B11" s="126" t="s">
        <v>715</v>
      </c>
      <c r="C11" s="132"/>
      <c r="D11" s="132"/>
      <c r="E11" s="132"/>
      <c r="F11" s="127"/>
      <c r="G11" s="128"/>
      <c r="H11" s="128" t="s">
        <v>715</v>
      </c>
      <c r="I11" s="132"/>
      <c r="J11" s="153"/>
      <c r="K11" s="127"/>
    </row>
    <row r="12" spans="1:11">
      <c r="A12" s="126"/>
      <c r="B12" s="126" t="s">
        <v>732</v>
      </c>
      <c r="C12" s="132"/>
      <c r="D12" s="132"/>
      <c r="E12" s="132"/>
      <c r="F12" s="127"/>
      <c r="G12" s="128"/>
      <c r="H12" s="128" t="s">
        <v>732</v>
      </c>
      <c r="I12" s="132"/>
      <c r="J12" s="132"/>
      <c r="K12" s="127"/>
    </row>
    <row r="13" spans="1:11">
      <c r="A13" s="126"/>
      <c r="B13" s="126" t="s">
        <v>717</v>
      </c>
      <c r="C13" s="132"/>
      <c r="D13" s="132"/>
      <c r="E13" s="132"/>
      <c r="F13" s="127"/>
      <c r="G13" s="128"/>
      <c r="H13" s="128" t="s">
        <v>717</v>
      </c>
      <c r="I13" s="132"/>
      <c r="J13" s="111" t="s">
        <v>16</v>
      </c>
      <c r="K13" s="127"/>
    </row>
    <row r="14" spans="1:11" ht="15" customHeight="1">
      <c r="A14" s="126"/>
      <c r="B14" s="126" t="s">
        <v>718</v>
      </c>
      <c r="C14" s="132"/>
      <c r="D14" s="132"/>
      <c r="E14" s="132"/>
      <c r="F14" s="127"/>
      <c r="G14" s="128"/>
      <c r="H14" s="128" t="s">
        <v>718</v>
      </c>
      <c r="I14" s="132"/>
      <c r="J14" s="154">
        <v>45181</v>
      </c>
      <c r="K14" s="127"/>
    </row>
    <row r="15" spans="1:11" ht="15" customHeight="1">
      <c r="A15" s="126"/>
      <c r="B15" s="145" t="s">
        <v>733</v>
      </c>
      <c r="C15" s="7"/>
      <c r="D15" s="7"/>
      <c r="E15" s="7"/>
      <c r="F15" s="8"/>
      <c r="G15" s="128"/>
      <c r="H15" s="144" t="s">
        <v>733</v>
      </c>
      <c r="I15" s="132"/>
      <c r="J15" s="155"/>
      <c r="K15" s="127"/>
    </row>
    <row r="16" spans="1:11" ht="15" customHeight="1">
      <c r="A16" s="126"/>
      <c r="B16" s="132"/>
      <c r="C16" s="132"/>
      <c r="D16" s="132"/>
      <c r="E16" s="132"/>
      <c r="F16" s="132"/>
      <c r="G16" s="132"/>
      <c r="H16" s="132"/>
      <c r="I16" s="135" t="s">
        <v>147</v>
      </c>
      <c r="J16" s="141">
        <v>39938</v>
      </c>
      <c r="K16" s="127"/>
    </row>
    <row r="17" spans="1:11">
      <c r="A17" s="126"/>
      <c r="B17" s="132" t="s">
        <v>719</v>
      </c>
      <c r="C17" s="132"/>
      <c r="D17" s="132"/>
      <c r="E17" s="132"/>
      <c r="F17" s="132"/>
      <c r="G17" s="132"/>
      <c r="H17" s="132"/>
      <c r="I17" s="135" t="s">
        <v>148</v>
      </c>
      <c r="J17" s="141" t="s">
        <v>728</v>
      </c>
      <c r="K17" s="127"/>
    </row>
    <row r="18" spans="1:11" ht="18">
      <c r="A18" s="126"/>
      <c r="B18" s="132" t="s">
        <v>720</v>
      </c>
      <c r="C18" s="132"/>
      <c r="D18" s="132"/>
      <c r="E18" s="132"/>
      <c r="F18" s="132"/>
      <c r="G18" s="132"/>
      <c r="H18" s="142"/>
      <c r="I18" s="134" t="s">
        <v>264</v>
      </c>
      <c r="J18" s="116" t="s">
        <v>164</v>
      </c>
      <c r="K18" s="127"/>
    </row>
    <row r="19" spans="1:11">
      <c r="A19" s="126"/>
      <c r="B19" s="132"/>
      <c r="C19" s="132"/>
      <c r="D19" s="132"/>
      <c r="E19" s="132"/>
      <c r="F19" s="132"/>
      <c r="G19" s="132"/>
      <c r="H19" s="143"/>
      <c r="I19" s="132"/>
      <c r="J19" s="132"/>
      <c r="K19" s="127"/>
    </row>
    <row r="20" spans="1:11">
      <c r="A20" s="126"/>
      <c r="B20" s="112" t="s">
        <v>204</v>
      </c>
      <c r="C20" s="112" t="s">
        <v>205</v>
      </c>
      <c r="D20" s="129" t="s">
        <v>290</v>
      </c>
      <c r="E20" s="129" t="s">
        <v>206</v>
      </c>
      <c r="F20" s="156" t="s">
        <v>207</v>
      </c>
      <c r="G20" s="157"/>
      <c r="H20" s="112" t="s">
        <v>174</v>
      </c>
      <c r="I20" s="112" t="s">
        <v>208</v>
      </c>
      <c r="J20" s="112" t="s">
        <v>26</v>
      </c>
      <c r="K20" s="127"/>
    </row>
    <row r="21" spans="1:11">
      <c r="A21" s="126"/>
      <c r="B21" s="117"/>
      <c r="C21" s="117"/>
      <c r="D21" s="118"/>
      <c r="E21" s="118"/>
      <c r="F21" s="158"/>
      <c r="G21" s="159"/>
      <c r="H21" s="117" t="s">
        <v>146</v>
      </c>
      <c r="I21" s="117"/>
      <c r="J21" s="117"/>
      <c r="K21" s="127"/>
    </row>
    <row r="22" spans="1:11" ht="24">
      <c r="A22" s="126"/>
      <c r="B22" s="119">
        <v>20</v>
      </c>
      <c r="C22" s="10" t="s">
        <v>721</v>
      </c>
      <c r="D22" s="130" t="s">
        <v>721</v>
      </c>
      <c r="E22" s="130" t="s">
        <v>31</v>
      </c>
      <c r="F22" s="148"/>
      <c r="G22" s="149"/>
      <c r="H22" s="11" t="s">
        <v>722</v>
      </c>
      <c r="I22" s="14">
        <v>16</v>
      </c>
      <c r="J22" s="121">
        <f>I22*B22</f>
        <v>320</v>
      </c>
      <c r="K22" s="127"/>
    </row>
    <row r="23" spans="1:11" ht="24">
      <c r="A23" s="126"/>
      <c r="B23" s="119">
        <v>2</v>
      </c>
      <c r="C23" s="10" t="s">
        <v>723</v>
      </c>
      <c r="D23" s="130" t="s">
        <v>723</v>
      </c>
      <c r="E23" s="130" t="s">
        <v>31</v>
      </c>
      <c r="F23" s="148"/>
      <c r="G23" s="149"/>
      <c r="H23" s="11" t="s">
        <v>724</v>
      </c>
      <c r="I23" s="14">
        <v>16</v>
      </c>
      <c r="J23" s="121">
        <f>I23*B23</f>
        <v>32</v>
      </c>
      <c r="K23" s="127"/>
    </row>
    <row r="24" spans="1:11" ht="24">
      <c r="A24" s="126"/>
      <c r="B24" s="120">
        <v>20</v>
      </c>
      <c r="C24" s="12" t="s">
        <v>725</v>
      </c>
      <c r="D24" s="131" t="s">
        <v>725</v>
      </c>
      <c r="E24" s="131"/>
      <c r="F24" s="150"/>
      <c r="G24" s="151"/>
      <c r="H24" s="13" t="s">
        <v>726</v>
      </c>
      <c r="I24" s="15">
        <v>0.73</v>
      </c>
      <c r="J24" s="122">
        <f>I24*B24</f>
        <v>14.6</v>
      </c>
      <c r="K24" s="127"/>
    </row>
    <row r="25" spans="1:11">
      <c r="A25" s="126"/>
      <c r="B25" s="138"/>
      <c r="C25" s="138"/>
      <c r="D25" s="138"/>
      <c r="E25" s="138"/>
      <c r="F25" s="138"/>
      <c r="G25" s="138"/>
      <c r="H25" s="138"/>
      <c r="I25" s="139" t="s">
        <v>261</v>
      </c>
      <c r="J25" s="140">
        <f>SUM(J22:J24)</f>
        <v>366.6</v>
      </c>
      <c r="K25" s="127"/>
    </row>
    <row r="26" spans="1:11">
      <c r="A26" s="126"/>
      <c r="B26" s="138"/>
      <c r="C26" s="138"/>
      <c r="D26" s="138"/>
      <c r="E26" s="138"/>
      <c r="F26" s="138"/>
      <c r="G26" s="138"/>
      <c r="H26" s="138"/>
      <c r="I26" s="139" t="s">
        <v>729</v>
      </c>
      <c r="J26" s="140">
        <v>0</v>
      </c>
      <c r="K26" s="127"/>
    </row>
    <row r="27" spans="1:11" hidden="1" outlineLevel="1">
      <c r="A27" s="126"/>
      <c r="B27" s="138"/>
      <c r="C27" s="138"/>
      <c r="D27" s="138"/>
      <c r="E27" s="138"/>
      <c r="F27" s="138"/>
      <c r="G27" s="138"/>
      <c r="H27" s="138"/>
      <c r="I27" s="139" t="s">
        <v>191</v>
      </c>
      <c r="J27" s="140"/>
      <c r="K27" s="127"/>
    </row>
    <row r="28" spans="1:11" collapsed="1">
      <c r="A28" s="126"/>
      <c r="B28" s="138"/>
      <c r="C28" s="138"/>
      <c r="D28" s="138"/>
      <c r="E28" s="138"/>
      <c r="F28" s="138"/>
      <c r="G28" s="138"/>
      <c r="H28" s="138"/>
      <c r="I28" s="139" t="s">
        <v>263</v>
      </c>
      <c r="J28" s="140">
        <f>SUM(J25:J27)</f>
        <v>366.6</v>
      </c>
      <c r="K28" s="127"/>
    </row>
    <row r="29" spans="1:11">
      <c r="A29" s="6"/>
      <c r="B29" s="7"/>
      <c r="C29" s="7"/>
      <c r="D29" s="7"/>
      <c r="E29" s="7"/>
      <c r="F29" s="7"/>
      <c r="G29" s="7"/>
      <c r="H29" s="7" t="s">
        <v>727</v>
      </c>
      <c r="I29" s="7"/>
      <c r="J29" s="7"/>
      <c r="K29" s="8"/>
    </row>
    <row r="31" spans="1:11">
      <c r="H31" s="1" t="s">
        <v>711</v>
      </c>
      <c r="I31" s="103">
        <v>35.43</v>
      </c>
    </row>
    <row r="32" spans="1:11">
      <c r="H32" s="1" t="s">
        <v>712</v>
      </c>
      <c r="I32" s="103">
        <f>I31*J25</f>
        <v>12988.638000000001</v>
      </c>
    </row>
    <row r="33" spans="8:9">
      <c r="H33" s="1" t="s">
        <v>713</v>
      </c>
      <c r="I33" s="103">
        <f>I31*J28</f>
        <v>12988.638000000001</v>
      </c>
    </row>
    <row r="34" spans="8:9">
      <c r="H34" s="1"/>
      <c r="I34" s="103"/>
    </row>
    <row r="35" spans="8:9">
      <c r="H35" s="1"/>
      <c r="I35" s="103"/>
    </row>
    <row r="36" spans="8:9">
      <c r="H36" s="1"/>
      <c r="I36" s="103"/>
    </row>
  </sheetData>
  <mergeCells count="7">
    <mergeCell ref="F23:G23"/>
    <mergeCell ref="F24:G24"/>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42</v>
      </c>
      <c r="O1" t="s">
        <v>149</v>
      </c>
      <c r="T1" t="s">
        <v>261</v>
      </c>
      <c r="U1">
        <v>366.6</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366.6</v>
      </c>
    </row>
    <row r="5" spans="1:21">
      <c r="A5" s="126"/>
      <c r="B5" s="133" t="s">
        <v>142</v>
      </c>
      <c r="C5" s="132"/>
      <c r="D5" s="132"/>
      <c r="E5" s="132"/>
      <c r="F5" s="132"/>
      <c r="G5" s="132"/>
      <c r="H5" s="132"/>
      <c r="I5" s="132"/>
      <c r="J5" s="127"/>
      <c r="S5" t="s">
        <v>727</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714</v>
      </c>
      <c r="C10" s="132"/>
      <c r="D10" s="132"/>
      <c r="E10" s="127"/>
      <c r="F10" s="128"/>
      <c r="G10" s="128" t="s">
        <v>714</v>
      </c>
      <c r="H10" s="132"/>
      <c r="I10" s="152"/>
      <c r="J10" s="127"/>
    </row>
    <row r="11" spans="1:21">
      <c r="A11" s="126"/>
      <c r="B11" s="126" t="s">
        <v>715</v>
      </c>
      <c r="C11" s="132"/>
      <c r="D11" s="132"/>
      <c r="E11" s="127"/>
      <c r="F11" s="128"/>
      <c r="G11" s="128" t="s">
        <v>715</v>
      </c>
      <c r="H11" s="132"/>
      <c r="I11" s="153"/>
      <c r="J11" s="127"/>
    </row>
    <row r="12" spans="1:21">
      <c r="A12" s="126"/>
      <c r="B12" s="126" t="s">
        <v>716</v>
      </c>
      <c r="C12" s="132"/>
      <c r="D12" s="132"/>
      <c r="E12" s="127"/>
      <c r="F12" s="128"/>
      <c r="G12" s="128" t="s">
        <v>716</v>
      </c>
      <c r="H12" s="132"/>
      <c r="I12" s="132"/>
      <c r="J12" s="127"/>
    </row>
    <row r="13" spans="1:21">
      <c r="A13" s="126"/>
      <c r="B13" s="126" t="s">
        <v>717</v>
      </c>
      <c r="C13" s="132"/>
      <c r="D13" s="132"/>
      <c r="E13" s="127"/>
      <c r="F13" s="128"/>
      <c r="G13" s="128" t="s">
        <v>717</v>
      </c>
      <c r="H13" s="132"/>
      <c r="I13" s="111" t="s">
        <v>16</v>
      </c>
      <c r="J13" s="127"/>
    </row>
    <row r="14" spans="1:21">
      <c r="A14" s="126"/>
      <c r="B14" s="126" t="s">
        <v>718</v>
      </c>
      <c r="C14" s="132"/>
      <c r="D14" s="132"/>
      <c r="E14" s="127"/>
      <c r="F14" s="128"/>
      <c r="G14" s="128" t="s">
        <v>718</v>
      </c>
      <c r="H14" s="132"/>
      <c r="I14" s="154">
        <v>45180</v>
      </c>
      <c r="J14" s="127"/>
    </row>
    <row r="15" spans="1:21">
      <c r="A15" s="126"/>
      <c r="B15" s="6" t="s">
        <v>11</v>
      </c>
      <c r="C15" s="7"/>
      <c r="D15" s="7"/>
      <c r="E15" s="8"/>
      <c r="F15" s="128"/>
      <c r="G15" s="9" t="s">
        <v>11</v>
      </c>
      <c r="H15" s="132"/>
      <c r="I15" s="155"/>
      <c r="J15" s="127"/>
    </row>
    <row r="16" spans="1:21">
      <c r="A16" s="126"/>
      <c r="B16" s="132"/>
      <c r="C16" s="132"/>
      <c r="D16" s="132"/>
      <c r="E16" s="132"/>
      <c r="F16" s="132"/>
      <c r="G16" s="132"/>
      <c r="H16" s="135" t="s">
        <v>147</v>
      </c>
      <c r="I16" s="141">
        <v>39938</v>
      </c>
      <c r="J16" s="127"/>
    </row>
    <row r="17" spans="1:16">
      <c r="A17" s="126"/>
      <c r="B17" s="132" t="s">
        <v>719</v>
      </c>
      <c r="C17" s="132"/>
      <c r="D17" s="132"/>
      <c r="E17" s="132"/>
      <c r="F17" s="132"/>
      <c r="G17" s="132"/>
      <c r="H17" s="135" t="s">
        <v>148</v>
      </c>
      <c r="I17" s="141"/>
      <c r="J17" s="127"/>
    </row>
    <row r="18" spans="1:16" ht="18">
      <c r="A18" s="126"/>
      <c r="B18" s="132" t="s">
        <v>720</v>
      </c>
      <c r="C18" s="132"/>
      <c r="D18" s="132"/>
      <c r="E18" s="132"/>
      <c r="F18" s="132"/>
      <c r="G18" s="132"/>
      <c r="H18" s="134" t="s">
        <v>264</v>
      </c>
      <c r="I18" s="116" t="s">
        <v>164</v>
      </c>
      <c r="J18" s="127"/>
    </row>
    <row r="19" spans="1:16">
      <c r="A19" s="126"/>
      <c r="B19" s="132"/>
      <c r="C19" s="132"/>
      <c r="D19" s="132"/>
      <c r="E19" s="132"/>
      <c r="F19" s="132"/>
      <c r="G19" s="132"/>
      <c r="H19" s="132"/>
      <c r="I19" s="132"/>
      <c r="J19" s="127"/>
      <c r="P19">
        <v>45180</v>
      </c>
    </row>
    <row r="20" spans="1:16">
      <c r="A20" s="126"/>
      <c r="B20" s="112" t="s">
        <v>204</v>
      </c>
      <c r="C20" s="112" t="s">
        <v>205</v>
      </c>
      <c r="D20" s="129" t="s">
        <v>206</v>
      </c>
      <c r="E20" s="156" t="s">
        <v>207</v>
      </c>
      <c r="F20" s="157"/>
      <c r="G20" s="112" t="s">
        <v>174</v>
      </c>
      <c r="H20" s="112" t="s">
        <v>208</v>
      </c>
      <c r="I20" s="112" t="s">
        <v>26</v>
      </c>
      <c r="J20" s="127"/>
    </row>
    <row r="21" spans="1:16">
      <c r="A21" s="126"/>
      <c r="B21" s="117"/>
      <c r="C21" s="117"/>
      <c r="D21" s="118"/>
      <c r="E21" s="158"/>
      <c r="F21" s="159"/>
      <c r="G21" s="117" t="s">
        <v>146</v>
      </c>
      <c r="H21" s="117"/>
      <c r="I21" s="117"/>
      <c r="J21" s="127"/>
    </row>
    <row r="22" spans="1:16" ht="144">
      <c r="A22" s="126"/>
      <c r="B22" s="119">
        <v>20</v>
      </c>
      <c r="C22" s="10" t="s">
        <v>721</v>
      </c>
      <c r="D22" s="130" t="s">
        <v>31</v>
      </c>
      <c r="E22" s="148"/>
      <c r="F22" s="149"/>
      <c r="G22" s="11" t="s">
        <v>722</v>
      </c>
      <c r="H22" s="14">
        <v>16</v>
      </c>
      <c r="I22" s="121">
        <f>H22*B22</f>
        <v>320</v>
      </c>
      <c r="J22" s="127"/>
    </row>
    <row r="23" spans="1:16" ht="156">
      <c r="A23" s="126"/>
      <c r="B23" s="119">
        <v>2</v>
      </c>
      <c r="C23" s="10" t="s">
        <v>723</v>
      </c>
      <c r="D23" s="130" t="s">
        <v>31</v>
      </c>
      <c r="E23" s="148"/>
      <c r="F23" s="149"/>
      <c r="G23" s="11" t="s">
        <v>724</v>
      </c>
      <c r="H23" s="14">
        <v>16</v>
      </c>
      <c r="I23" s="121">
        <f>H23*B23</f>
        <v>32</v>
      </c>
      <c r="J23" s="127"/>
    </row>
    <row r="24" spans="1:16" ht="156">
      <c r="A24" s="126"/>
      <c r="B24" s="120">
        <v>20</v>
      </c>
      <c r="C24" s="12" t="s">
        <v>725</v>
      </c>
      <c r="D24" s="131"/>
      <c r="E24" s="150"/>
      <c r="F24" s="151"/>
      <c r="G24" s="13" t="s">
        <v>726</v>
      </c>
      <c r="H24" s="15">
        <v>0.73</v>
      </c>
      <c r="I24" s="122">
        <f>H24*B24</f>
        <v>14.6</v>
      </c>
      <c r="J24" s="127"/>
    </row>
  </sheetData>
  <mergeCells count="7">
    <mergeCell ref="E23:F23"/>
    <mergeCell ref="E24:F24"/>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5"/>
  <sheetViews>
    <sheetView topLeftCell="A22" zoomScale="90" zoomScaleNormal="90" workbookViewId="0">
      <selection activeCell="K39" sqref="K3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366.6</v>
      </c>
      <c r="O2" t="s">
        <v>188</v>
      </c>
    </row>
    <row r="3" spans="1:15" ht="12.75" customHeight="1">
      <c r="A3" s="126"/>
      <c r="B3" s="133" t="s">
        <v>140</v>
      </c>
      <c r="C3" s="132"/>
      <c r="D3" s="132"/>
      <c r="E3" s="132"/>
      <c r="F3" s="132"/>
      <c r="G3" s="132"/>
      <c r="H3" s="132"/>
      <c r="I3" s="132"/>
      <c r="J3" s="132"/>
      <c r="K3" s="132"/>
      <c r="L3" s="127"/>
      <c r="N3">
        <v>366.6</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714</v>
      </c>
      <c r="C10" s="132"/>
      <c r="D10" s="132"/>
      <c r="E10" s="132"/>
      <c r="F10" s="127"/>
      <c r="G10" s="128"/>
      <c r="H10" s="128" t="s">
        <v>714</v>
      </c>
      <c r="I10" s="132"/>
      <c r="J10" s="132"/>
      <c r="K10" s="152">
        <f>IF(Invoice!J10&lt;&gt;"",Invoice!J10,"")</f>
        <v>51387</v>
      </c>
      <c r="L10" s="127"/>
    </row>
    <row r="11" spans="1:15" ht="12.75" customHeight="1">
      <c r="A11" s="126"/>
      <c r="B11" s="126" t="s">
        <v>715</v>
      </c>
      <c r="C11" s="132"/>
      <c r="D11" s="132"/>
      <c r="E11" s="132"/>
      <c r="F11" s="127"/>
      <c r="G11" s="128"/>
      <c r="H11" s="128" t="s">
        <v>715</v>
      </c>
      <c r="I11" s="132"/>
      <c r="J11" s="132"/>
      <c r="K11" s="153"/>
      <c r="L11" s="127"/>
    </row>
    <row r="12" spans="1:15" ht="12.75" customHeight="1">
      <c r="A12" s="126"/>
      <c r="B12" s="126" t="s">
        <v>732</v>
      </c>
      <c r="C12" s="132"/>
      <c r="D12" s="132"/>
      <c r="E12" s="132"/>
      <c r="F12" s="127"/>
      <c r="G12" s="128"/>
      <c r="H12" s="128" t="s">
        <v>732</v>
      </c>
      <c r="I12" s="132"/>
      <c r="J12" s="132"/>
      <c r="K12" s="132"/>
      <c r="L12" s="127"/>
    </row>
    <row r="13" spans="1:15" ht="12.75" customHeight="1">
      <c r="A13" s="126"/>
      <c r="B13" s="126" t="s">
        <v>717</v>
      </c>
      <c r="C13" s="132"/>
      <c r="D13" s="132"/>
      <c r="E13" s="132"/>
      <c r="F13" s="127"/>
      <c r="G13" s="128"/>
      <c r="H13" s="128" t="s">
        <v>717</v>
      </c>
      <c r="I13" s="132"/>
      <c r="J13" s="132"/>
      <c r="K13" s="111" t="s">
        <v>16</v>
      </c>
      <c r="L13" s="127"/>
    </row>
    <row r="14" spans="1:15" ht="15" customHeight="1">
      <c r="A14" s="126"/>
      <c r="B14" s="126" t="s">
        <v>718</v>
      </c>
      <c r="C14" s="132"/>
      <c r="D14" s="132"/>
      <c r="E14" s="132"/>
      <c r="F14" s="127"/>
      <c r="G14" s="128"/>
      <c r="H14" s="128" t="s">
        <v>718</v>
      </c>
      <c r="I14" s="132"/>
      <c r="J14" s="132"/>
      <c r="K14" s="154">
        <f>Invoice!J14</f>
        <v>45181</v>
      </c>
      <c r="L14" s="127"/>
    </row>
    <row r="15" spans="1:15" ht="15" customHeight="1">
      <c r="A15" s="126"/>
      <c r="B15" s="145" t="s">
        <v>733</v>
      </c>
      <c r="C15" s="7"/>
      <c r="D15" s="7"/>
      <c r="E15" s="7"/>
      <c r="F15" s="8"/>
      <c r="G15" s="128"/>
      <c r="H15" s="144" t="s">
        <v>733</v>
      </c>
      <c r="I15" s="132"/>
      <c r="J15" s="132"/>
      <c r="K15" s="155"/>
      <c r="L15" s="127"/>
    </row>
    <row r="16" spans="1:15" ht="15" customHeight="1">
      <c r="A16" s="126"/>
      <c r="B16" s="132"/>
      <c r="C16" s="132"/>
      <c r="D16" s="132"/>
      <c r="E16" s="132"/>
      <c r="F16" s="132"/>
      <c r="G16" s="132"/>
      <c r="H16" s="132"/>
      <c r="I16" s="135" t="s">
        <v>147</v>
      </c>
      <c r="J16" s="135" t="s">
        <v>147</v>
      </c>
      <c r="K16" s="141">
        <v>39938</v>
      </c>
      <c r="L16" s="127"/>
    </row>
    <row r="17" spans="1:12" ht="12.75" customHeight="1">
      <c r="A17" s="126"/>
      <c r="B17" s="132" t="s">
        <v>719</v>
      </c>
      <c r="C17" s="132"/>
      <c r="D17" s="132"/>
      <c r="E17" s="132"/>
      <c r="F17" s="132"/>
      <c r="G17" s="132"/>
      <c r="H17" s="132"/>
      <c r="I17" s="135" t="s">
        <v>148</v>
      </c>
      <c r="J17" s="135" t="s">
        <v>148</v>
      </c>
      <c r="K17" s="141" t="str">
        <f>IF(Invoice!J17&lt;&gt;"",Invoice!J17,"")</f>
        <v>Sunny</v>
      </c>
      <c r="L17" s="127"/>
    </row>
    <row r="18" spans="1:12" ht="18" customHeight="1">
      <c r="A18" s="126"/>
      <c r="B18" s="132" t="s">
        <v>720</v>
      </c>
      <c r="C18" s="132"/>
      <c r="D18" s="132"/>
      <c r="E18" s="132"/>
      <c r="F18" s="132"/>
      <c r="G18" s="132"/>
      <c r="H18" s="142" t="s">
        <v>730</v>
      </c>
      <c r="I18" s="134" t="s">
        <v>264</v>
      </c>
      <c r="J18" s="134" t="s">
        <v>264</v>
      </c>
      <c r="K18" s="116" t="s">
        <v>164</v>
      </c>
      <c r="L18" s="127"/>
    </row>
    <row r="19" spans="1:12" ht="12.75" customHeight="1">
      <c r="A19" s="126"/>
      <c r="B19" s="132"/>
      <c r="C19" s="132"/>
      <c r="D19" s="132"/>
      <c r="E19" s="132"/>
      <c r="F19" s="132"/>
      <c r="G19" s="132"/>
      <c r="H19" s="143" t="s">
        <v>731</v>
      </c>
      <c r="I19" s="132"/>
      <c r="J19" s="132"/>
      <c r="K19" s="132"/>
      <c r="L19" s="127"/>
    </row>
    <row r="20" spans="1:12" ht="12.75" customHeight="1">
      <c r="A20" s="126"/>
      <c r="B20" s="112" t="s">
        <v>204</v>
      </c>
      <c r="C20" s="112" t="s">
        <v>205</v>
      </c>
      <c r="D20" s="112" t="s">
        <v>290</v>
      </c>
      <c r="E20" s="129" t="s">
        <v>206</v>
      </c>
      <c r="F20" s="156" t="s">
        <v>207</v>
      </c>
      <c r="G20" s="157"/>
      <c r="H20" s="112" t="s">
        <v>174</v>
      </c>
      <c r="I20" s="112" t="s">
        <v>208</v>
      </c>
      <c r="J20" s="112" t="s">
        <v>208</v>
      </c>
      <c r="K20" s="112" t="s">
        <v>26</v>
      </c>
      <c r="L20" s="127"/>
    </row>
    <row r="21" spans="1:12" ht="32.25" customHeight="1">
      <c r="A21" s="126"/>
      <c r="B21" s="117"/>
      <c r="C21" s="117"/>
      <c r="D21" s="117"/>
      <c r="E21" s="118"/>
      <c r="F21" s="158"/>
      <c r="G21" s="159"/>
      <c r="H21" s="146" t="s">
        <v>734</v>
      </c>
      <c r="I21" s="117"/>
      <c r="J21" s="117"/>
      <c r="K21" s="117"/>
      <c r="L21" s="127"/>
    </row>
    <row r="22" spans="1:12" ht="24" customHeight="1">
      <c r="A22" s="126"/>
      <c r="B22" s="119">
        <f>'Tax Invoice'!D18</f>
        <v>20</v>
      </c>
      <c r="C22" s="10" t="s">
        <v>721</v>
      </c>
      <c r="D22" s="10" t="s">
        <v>721</v>
      </c>
      <c r="E22" s="130" t="s">
        <v>31</v>
      </c>
      <c r="F22" s="148"/>
      <c r="G22" s="149"/>
      <c r="H22" s="11" t="s">
        <v>722</v>
      </c>
      <c r="I22" s="14">
        <f>ROUNDUP(J22*$N$1,2)</f>
        <v>16</v>
      </c>
      <c r="J22" s="14">
        <v>16</v>
      </c>
      <c r="K22" s="121">
        <f>I22*B22</f>
        <v>320</v>
      </c>
      <c r="L22" s="127"/>
    </row>
    <row r="23" spans="1:12" ht="24" customHeight="1">
      <c r="A23" s="126"/>
      <c r="B23" s="119">
        <f>'Tax Invoice'!D19</f>
        <v>2</v>
      </c>
      <c r="C23" s="10" t="s">
        <v>723</v>
      </c>
      <c r="D23" s="10" t="s">
        <v>723</v>
      </c>
      <c r="E23" s="130" t="s">
        <v>31</v>
      </c>
      <c r="F23" s="148"/>
      <c r="G23" s="149"/>
      <c r="H23" s="11" t="s">
        <v>724</v>
      </c>
      <c r="I23" s="14">
        <f>ROUNDUP(J23*$N$1,2)</f>
        <v>16</v>
      </c>
      <c r="J23" s="14">
        <v>16</v>
      </c>
      <c r="K23" s="121">
        <f>I23*B23</f>
        <v>32</v>
      </c>
      <c r="L23" s="127"/>
    </row>
    <row r="24" spans="1:12" ht="24" customHeight="1">
      <c r="A24" s="126"/>
      <c r="B24" s="120">
        <f>'Tax Invoice'!D20</f>
        <v>20</v>
      </c>
      <c r="C24" s="12" t="s">
        <v>725</v>
      </c>
      <c r="D24" s="12" t="s">
        <v>725</v>
      </c>
      <c r="E24" s="131"/>
      <c r="F24" s="150"/>
      <c r="G24" s="151"/>
      <c r="H24" s="13" t="s">
        <v>726</v>
      </c>
      <c r="I24" s="15">
        <f>ROUNDUP(J24*$N$1,2)</f>
        <v>0.73</v>
      </c>
      <c r="J24" s="15">
        <v>0.73</v>
      </c>
      <c r="K24" s="122">
        <f>I24*B24</f>
        <v>14.6</v>
      </c>
      <c r="L24" s="127"/>
    </row>
    <row r="25" spans="1:12" ht="12.75" customHeight="1">
      <c r="A25" s="126"/>
      <c r="B25" s="138">
        <f>SUM(B22:B24)</f>
        <v>42</v>
      </c>
      <c r="C25" s="138" t="s">
        <v>149</v>
      </c>
      <c r="D25" s="138"/>
      <c r="E25" s="138"/>
      <c r="F25" s="138"/>
      <c r="G25" s="138"/>
      <c r="H25" s="138"/>
      <c r="I25" s="139" t="s">
        <v>261</v>
      </c>
      <c r="J25" s="139" t="s">
        <v>261</v>
      </c>
      <c r="K25" s="140">
        <f>SUM(K22:K24)</f>
        <v>366.6</v>
      </c>
      <c r="L25" s="127"/>
    </row>
    <row r="26" spans="1:12" ht="12.75" customHeight="1">
      <c r="A26" s="126"/>
      <c r="B26" s="138"/>
      <c r="C26" s="138"/>
      <c r="D26" s="138"/>
      <c r="E26" s="138"/>
      <c r="F26" s="138"/>
      <c r="G26" s="138"/>
      <c r="H26" s="138"/>
      <c r="I26" s="139" t="s">
        <v>729</v>
      </c>
      <c r="J26" s="139" t="s">
        <v>190</v>
      </c>
      <c r="K26" s="140">
        <f>Invoice!J26</f>
        <v>0</v>
      </c>
      <c r="L26" s="127"/>
    </row>
    <row r="27" spans="1:12" ht="12.75" hidden="1" customHeight="1" outlineLevel="1">
      <c r="A27" s="126"/>
      <c r="B27" s="138"/>
      <c r="C27" s="138"/>
      <c r="D27" s="138"/>
      <c r="E27" s="138"/>
      <c r="F27" s="138"/>
      <c r="G27" s="138"/>
      <c r="H27" s="138"/>
      <c r="I27" s="139" t="s">
        <v>191</v>
      </c>
      <c r="J27" s="139" t="s">
        <v>191</v>
      </c>
      <c r="K27" s="140">
        <f>Invoice!J27</f>
        <v>0</v>
      </c>
      <c r="L27" s="127"/>
    </row>
    <row r="28" spans="1:12" ht="12.75" customHeight="1" collapsed="1">
      <c r="A28" s="126"/>
      <c r="B28" s="138"/>
      <c r="C28" s="138"/>
      <c r="D28" s="138"/>
      <c r="E28" s="138"/>
      <c r="F28" s="138"/>
      <c r="G28" s="138"/>
      <c r="H28" s="138"/>
      <c r="I28" s="139" t="s">
        <v>263</v>
      </c>
      <c r="J28" s="139" t="s">
        <v>263</v>
      </c>
      <c r="K28" s="140">
        <f>SUM(K25:K27)</f>
        <v>366.6</v>
      </c>
      <c r="L28" s="127"/>
    </row>
    <row r="29" spans="1:12" ht="12.75" customHeight="1">
      <c r="A29" s="6"/>
      <c r="B29" s="7"/>
      <c r="C29" s="7"/>
      <c r="D29" s="7"/>
      <c r="E29" s="7"/>
      <c r="F29" s="7"/>
      <c r="G29" s="7"/>
      <c r="H29" s="7" t="s">
        <v>727</v>
      </c>
      <c r="I29" s="7"/>
      <c r="J29" s="7"/>
      <c r="K29" s="7"/>
      <c r="L29" s="8"/>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12.7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1" spans="1:12" ht="12.75" customHeight="1">
      <c r="A41" s="2"/>
      <c r="B41" s="2"/>
      <c r="C41" s="2"/>
      <c r="D41" s="2"/>
      <c r="E41" s="2"/>
      <c r="F41" s="2"/>
      <c r="G41" s="2"/>
      <c r="H41" s="2"/>
      <c r="I41" s="2"/>
      <c r="J41" s="2"/>
      <c r="K41" s="2"/>
      <c r="L41" s="2"/>
    </row>
    <row r="42" spans="1:12" ht="12.75" customHeight="1">
      <c r="A42" s="2"/>
      <c r="B42" s="2"/>
      <c r="C42" s="2"/>
      <c r="D42" s="2"/>
      <c r="E42" s="2"/>
      <c r="F42" s="2"/>
      <c r="G42" s="2"/>
      <c r="H42" s="2"/>
      <c r="I42" s="2"/>
      <c r="J42" s="2"/>
      <c r="K42" s="2"/>
      <c r="L42" s="2"/>
    </row>
    <row r="43" spans="1:12" ht="12.75" customHeight="1">
      <c r="A43" s="2"/>
      <c r="B43" s="2"/>
      <c r="C43" s="2"/>
      <c r="D43" s="2"/>
      <c r="E43" s="2"/>
      <c r="F43" s="2"/>
      <c r="G43" s="2"/>
      <c r="H43" s="2"/>
      <c r="I43" s="2"/>
      <c r="J43" s="2"/>
      <c r="K43" s="2"/>
      <c r="L43" s="2"/>
    </row>
    <row r="44" spans="1:12" ht="12.75" customHeight="1">
      <c r="A44" s="2"/>
      <c r="B44" s="2"/>
      <c r="C44" s="2"/>
      <c r="D44" s="2"/>
      <c r="E44" s="2"/>
      <c r="F44" s="2"/>
      <c r="G44" s="2"/>
      <c r="H44" s="2"/>
      <c r="I44" s="2"/>
      <c r="J44" s="2"/>
      <c r="K44" s="2"/>
      <c r="L44" s="2"/>
    </row>
    <row r="45" spans="1:12" ht="12.75" customHeight="1">
      <c r="A45" s="2"/>
      <c r="B45" s="2"/>
      <c r="C45" s="2"/>
      <c r="D45" s="2"/>
      <c r="E45" s="2"/>
      <c r="F45" s="2"/>
      <c r="G45" s="2"/>
      <c r="H45" s="2"/>
      <c r="I45" s="2"/>
      <c r="J45" s="2"/>
      <c r="K45" s="2"/>
      <c r="L45" s="2"/>
    </row>
    <row r="46" spans="1:12" ht="12.75" customHeight="1">
      <c r="A46" s="2"/>
      <c r="B46" s="2"/>
      <c r="C46" s="2"/>
      <c r="D46" s="2"/>
      <c r="E46" s="2"/>
      <c r="F46" s="2"/>
      <c r="G46" s="2"/>
      <c r="H46" s="2"/>
      <c r="I46" s="2"/>
      <c r="J46" s="2"/>
      <c r="K46" s="2"/>
      <c r="L46" s="2"/>
    </row>
    <row r="47" spans="1:12" ht="12.75" customHeight="1">
      <c r="A47" s="2"/>
      <c r="B47" s="2"/>
      <c r="C47" s="2"/>
      <c r="D47" s="2"/>
      <c r="E47" s="2"/>
      <c r="F47" s="2"/>
      <c r="G47" s="2"/>
      <c r="H47" s="2"/>
      <c r="I47" s="2"/>
      <c r="J47" s="2"/>
      <c r="K47" s="2"/>
      <c r="L47" s="2"/>
    </row>
    <row r="48" spans="1:12" ht="12.75" customHeight="1">
      <c r="A48" s="2"/>
      <c r="B48" s="2"/>
      <c r="C48" s="2"/>
      <c r="D48" s="2"/>
      <c r="E48" s="2"/>
      <c r="F48" s="2"/>
      <c r="G48" s="2"/>
      <c r="H48" s="2"/>
      <c r="I48" s="2"/>
      <c r="J48" s="2"/>
      <c r="K48" s="2"/>
      <c r="L48" s="2"/>
    </row>
    <row r="49" spans="1:12" ht="12.75" customHeight="1">
      <c r="A49" s="2"/>
      <c r="B49" s="2"/>
      <c r="C49" s="2"/>
      <c r="D49" s="2"/>
      <c r="E49" s="2"/>
      <c r="F49" s="2"/>
      <c r="G49" s="2"/>
      <c r="H49" s="2"/>
      <c r="I49" s="2"/>
      <c r="J49" s="2"/>
      <c r="K49" s="2"/>
      <c r="L49" s="2"/>
    </row>
    <row r="50" spans="1:12" ht="12.75" customHeight="1">
      <c r="A50" s="2"/>
      <c r="B50" s="2"/>
      <c r="C50" s="2"/>
      <c r="D50" s="2"/>
      <c r="E50" s="2"/>
      <c r="F50" s="2"/>
      <c r="G50" s="2"/>
      <c r="H50" s="2"/>
      <c r="I50" s="2"/>
      <c r="J50" s="2"/>
      <c r="K50" s="2"/>
      <c r="L50" s="2"/>
    </row>
    <row r="51" spans="1:12" ht="12.75" customHeight="1">
      <c r="A51" s="2"/>
      <c r="B51" s="2"/>
      <c r="C51" s="2"/>
      <c r="D51" s="2"/>
      <c r="E51" s="2"/>
      <c r="F51" s="2"/>
      <c r="G51" s="2"/>
      <c r="H51" s="2"/>
      <c r="I51" s="2"/>
      <c r="J51" s="2"/>
      <c r="K51" s="2"/>
      <c r="L51" s="2"/>
    </row>
    <row r="52" spans="1:12" ht="12.75" customHeight="1">
      <c r="A52" s="2"/>
      <c r="B52" s="2"/>
      <c r="C52" s="2"/>
      <c r="D52" s="2"/>
      <c r="E52" s="2"/>
      <c r="F52" s="2"/>
      <c r="G52" s="2"/>
      <c r="H52" s="2"/>
      <c r="I52" s="2"/>
      <c r="J52" s="2"/>
      <c r="K52" s="2"/>
      <c r="L52" s="2"/>
    </row>
    <row r="53" spans="1:12" ht="12.75" customHeight="1">
      <c r="A53" s="2"/>
      <c r="B53" s="2"/>
      <c r="C53" s="2"/>
      <c r="D53" s="2"/>
      <c r="E53" s="2"/>
      <c r="F53" s="2"/>
      <c r="G53" s="2"/>
      <c r="H53" s="2"/>
      <c r="I53" s="2"/>
      <c r="J53" s="2"/>
      <c r="K53" s="2"/>
      <c r="L53" s="2"/>
    </row>
    <row r="54" spans="1:12" ht="12.75" customHeight="1">
      <c r="A54" s="2"/>
      <c r="B54" s="2"/>
      <c r="C54" s="2"/>
      <c r="D54" s="2"/>
      <c r="E54" s="2"/>
      <c r="F54" s="2"/>
      <c r="G54" s="2"/>
      <c r="H54" s="2"/>
      <c r="I54" s="2"/>
      <c r="J54" s="2"/>
      <c r="K54" s="2"/>
      <c r="L54" s="2"/>
    </row>
    <row r="55" spans="1:12" ht="12.75" customHeight="1">
      <c r="A55" s="2"/>
      <c r="B55" s="2"/>
      <c r="C55" s="2"/>
      <c r="D55" s="2"/>
      <c r="E55" s="2"/>
      <c r="F55" s="2"/>
      <c r="G55" s="2"/>
      <c r="H55" s="2"/>
      <c r="I55" s="2"/>
      <c r="J55" s="2"/>
      <c r="K55" s="2"/>
      <c r="L55" s="2"/>
    </row>
    <row r="56" spans="1:12" ht="12.75" customHeight="1">
      <c r="A56" s="2"/>
      <c r="B56" s="2"/>
      <c r="C56" s="2"/>
      <c r="D56" s="2"/>
      <c r="E56" s="2"/>
      <c r="F56" s="2"/>
      <c r="G56" s="2"/>
      <c r="H56" s="2"/>
      <c r="I56" s="2"/>
      <c r="J56" s="2"/>
      <c r="K56" s="2"/>
      <c r="L56" s="2"/>
    </row>
    <row r="57" spans="1:12" ht="12.75" customHeight="1">
      <c r="A57" s="2"/>
      <c r="B57" s="2"/>
      <c r="C57" s="2"/>
      <c r="D57" s="2"/>
      <c r="E57" s="2"/>
      <c r="F57" s="2"/>
      <c r="G57" s="2"/>
      <c r="H57" s="2"/>
      <c r="I57" s="2"/>
      <c r="J57" s="2"/>
      <c r="K57" s="2"/>
      <c r="L57" s="2"/>
    </row>
    <row r="58" spans="1:12" ht="12.75" customHeight="1">
      <c r="A58" s="2"/>
      <c r="B58" s="2"/>
      <c r="C58" s="2"/>
      <c r="D58" s="2"/>
      <c r="E58" s="2"/>
      <c r="F58" s="2"/>
      <c r="G58" s="2"/>
      <c r="H58" s="2"/>
      <c r="I58" s="2"/>
      <c r="J58" s="2"/>
      <c r="K58" s="2"/>
      <c r="L58" s="2"/>
    </row>
    <row r="59" spans="1:12" ht="12.75" customHeight="1">
      <c r="A59" s="2"/>
      <c r="B59" s="2"/>
      <c r="C59" s="2"/>
      <c r="D59" s="2"/>
      <c r="E59" s="2"/>
      <c r="F59" s="2"/>
      <c r="G59" s="2"/>
      <c r="H59" s="2"/>
      <c r="I59" s="2"/>
      <c r="J59" s="2"/>
      <c r="K59" s="2"/>
      <c r="L59" s="2"/>
    </row>
    <row r="60" spans="1:12" ht="12.75" customHeight="1">
      <c r="A60" s="2"/>
      <c r="B60" s="2"/>
      <c r="C60" s="2"/>
      <c r="D60" s="2"/>
      <c r="E60" s="2"/>
      <c r="F60" s="2"/>
      <c r="G60" s="2"/>
      <c r="H60" s="2"/>
      <c r="I60" s="2"/>
      <c r="J60" s="2"/>
      <c r="K60" s="2"/>
      <c r="L60" s="2"/>
    </row>
    <row r="61" spans="1:12" ht="12.75" customHeight="1">
      <c r="A61" s="2"/>
      <c r="B61" s="2"/>
      <c r="C61" s="2"/>
      <c r="D61" s="2"/>
      <c r="E61" s="2"/>
      <c r="F61" s="2"/>
      <c r="G61" s="2"/>
      <c r="H61" s="2"/>
      <c r="I61" s="2"/>
      <c r="J61" s="2"/>
      <c r="K61" s="2"/>
      <c r="L61" s="2"/>
    </row>
    <row r="62" spans="1:12" ht="12.75" customHeight="1">
      <c r="A62" s="2"/>
      <c r="B62" s="2"/>
      <c r="C62" s="2"/>
      <c r="D62" s="2"/>
      <c r="E62" s="2"/>
      <c r="F62" s="2"/>
      <c r="G62" s="2"/>
      <c r="H62" s="2"/>
      <c r="I62" s="2"/>
      <c r="J62" s="2"/>
      <c r="K62" s="2"/>
      <c r="L62" s="2"/>
    </row>
    <row r="63" spans="1:12" ht="12.75" customHeight="1">
      <c r="A63" s="2"/>
      <c r="B63" s="2"/>
      <c r="C63" s="2"/>
      <c r="D63" s="2"/>
      <c r="E63" s="2"/>
      <c r="F63" s="2"/>
      <c r="G63" s="2"/>
      <c r="H63" s="2"/>
      <c r="I63" s="2"/>
      <c r="J63" s="2"/>
      <c r="K63" s="2"/>
      <c r="L63" s="2"/>
    </row>
    <row r="64" spans="1:12" ht="12.75" customHeight="1">
      <c r="A64" s="2"/>
      <c r="B64" s="2"/>
      <c r="C64" s="2"/>
      <c r="D64" s="2"/>
      <c r="E64" s="2"/>
      <c r="F64" s="2"/>
      <c r="G64" s="2"/>
      <c r="H64" s="2"/>
      <c r="I64" s="2"/>
      <c r="J64" s="2"/>
      <c r="K64" s="2"/>
      <c r="L64" s="2"/>
    </row>
    <row r="65" spans="1:12" ht="12.75" customHeight="1">
      <c r="A65" s="2"/>
      <c r="B65" s="2"/>
      <c r="C65" s="2"/>
      <c r="D65" s="2"/>
      <c r="E65" s="2"/>
      <c r="F65" s="2"/>
      <c r="G65" s="2"/>
      <c r="H65" s="2"/>
      <c r="I65" s="2"/>
      <c r="J65" s="2"/>
      <c r="K65" s="2"/>
      <c r="L65" s="2"/>
    </row>
    <row r="66" spans="1:12" ht="12.75" customHeight="1">
      <c r="A66" s="2"/>
      <c r="B66" s="2"/>
      <c r="C66" s="2"/>
      <c r="D66" s="2"/>
      <c r="E66" s="2"/>
      <c r="F66" s="2"/>
      <c r="G66" s="2"/>
      <c r="H66" s="2"/>
      <c r="I66" s="2"/>
      <c r="J66" s="2"/>
      <c r="K66" s="2"/>
      <c r="L66" s="2"/>
    </row>
    <row r="67" spans="1:12" ht="12.75" customHeight="1">
      <c r="A67" s="2"/>
      <c r="B67" s="2"/>
      <c r="C67" s="2"/>
      <c r="D67" s="2"/>
      <c r="E67" s="2"/>
      <c r="F67" s="2"/>
      <c r="G67" s="2"/>
      <c r="H67" s="2"/>
      <c r="I67" s="2"/>
      <c r="J67" s="2"/>
      <c r="K67" s="2"/>
      <c r="L67" s="2"/>
    </row>
    <row r="68" spans="1:12" ht="12.75" customHeight="1">
      <c r="A68" s="2"/>
      <c r="B68" s="2"/>
      <c r="C68" s="2"/>
      <c r="D68" s="2"/>
      <c r="E68" s="2"/>
      <c r="F68" s="2"/>
      <c r="G68" s="2"/>
      <c r="H68" s="2"/>
      <c r="I68" s="2"/>
      <c r="J68" s="2"/>
      <c r="K68" s="2"/>
      <c r="L68" s="2"/>
    </row>
    <row r="69" spans="1:12" ht="12.75" customHeight="1">
      <c r="A69" s="2"/>
      <c r="B69" s="2"/>
      <c r="C69" s="2"/>
      <c r="D69" s="2"/>
      <c r="E69" s="2"/>
      <c r="F69" s="2"/>
      <c r="G69" s="2"/>
      <c r="H69" s="2"/>
      <c r="I69" s="2"/>
      <c r="J69" s="2"/>
      <c r="K69" s="2"/>
      <c r="L69" s="2"/>
    </row>
    <row r="70" spans="1:12" ht="12.75" customHeight="1">
      <c r="A70" s="2"/>
      <c r="B70" s="2"/>
      <c r="C70" s="2"/>
      <c r="D70" s="2"/>
      <c r="E70" s="2"/>
      <c r="F70" s="2"/>
      <c r="G70" s="2"/>
      <c r="H70" s="2"/>
      <c r="I70" s="2"/>
      <c r="J70" s="2"/>
      <c r="K70" s="2"/>
      <c r="L70" s="2"/>
    </row>
    <row r="71" spans="1:12" ht="12.75" customHeight="1">
      <c r="A71" s="2"/>
      <c r="B71" s="2"/>
      <c r="C71" s="2"/>
      <c r="D71" s="2"/>
      <c r="E71" s="2"/>
      <c r="F71" s="2"/>
      <c r="G71" s="2"/>
      <c r="H71" s="2"/>
      <c r="I71" s="2"/>
      <c r="J71" s="2"/>
      <c r="K71" s="2"/>
      <c r="L71" s="2"/>
    </row>
    <row r="72" spans="1:12" ht="12.75" customHeight="1">
      <c r="A72" s="2"/>
      <c r="B72" s="2"/>
      <c r="C72" s="2"/>
      <c r="D72" s="2"/>
      <c r="E72" s="2"/>
      <c r="F72" s="2"/>
      <c r="G72" s="2"/>
      <c r="H72" s="2"/>
      <c r="I72" s="2"/>
      <c r="J72" s="2"/>
      <c r="K72" s="2"/>
      <c r="L72" s="2"/>
    </row>
    <row r="73" spans="1:12" ht="12.75" customHeight="1">
      <c r="A73" s="2"/>
      <c r="B73" s="2"/>
      <c r="C73" s="2"/>
      <c r="D73" s="2"/>
      <c r="E73" s="2"/>
      <c r="F73" s="2"/>
      <c r="G73" s="2"/>
      <c r="H73" s="2"/>
      <c r="I73" s="2"/>
      <c r="J73" s="2"/>
      <c r="K73" s="2"/>
      <c r="L73" s="2"/>
    </row>
    <row r="74" spans="1:12" ht="12.75" customHeight="1">
      <c r="A74" s="2"/>
      <c r="B74" s="2"/>
      <c r="C74" s="2"/>
      <c r="D74" s="2"/>
      <c r="E74" s="2"/>
      <c r="F74" s="2"/>
      <c r="G74" s="2"/>
      <c r="H74" s="2"/>
      <c r="I74" s="2"/>
      <c r="J74" s="2"/>
      <c r="K74" s="2"/>
      <c r="L74" s="2"/>
    </row>
    <row r="75" spans="1:12" ht="12.75" customHeight="1">
      <c r="A75" s="2"/>
      <c r="B75" s="2"/>
      <c r="C75" s="2"/>
      <c r="D75" s="2"/>
      <c r="E75" s="2"/>
      <c r="F75" s="2"/>
      <c r="G75" s="2"/>
      <c r="H75" s="2"/>
      <c r="I75" s="2"/>
      <c r="J75" s="2"/>
      <c r="K75" s="2"/>
      <c r="L75" s="2"/>
    </row>
    <row r="76" spans="1:12" ht="12.75" customHeight="1">
      <c r="A76" s="2"/>
      <c r="B76" s="2"/>
      <c r="C76" s="2"/>
      <c r="D76" s="2"/>
      <c r="E76" s="2"/>
      <c r="F76" s="2"/>
      <c r="G76" s="2"/>
      <c r="H76" s="2"/>
      <c r="I76" s="2"/>
      <c r="J76" s="2"/>
      <c r="K76" s="2"/>
      <c r="L76" s="2"/>
    </row>
    <row r="77" spans="1:12" ht="12.75" customHeight="1">
      <c r="A77" s="2"/>
      <c r="B77" s="2"/>
      <c r="C77" s="2"/>
      <c r="D77" s="2"/>
      <c r="E77" s="2"/>
      <c r="F77" s="2"/>
      <c r="G77" s="2"/>
      <c r="H77" s="2"/>
      <c r="I77" s="2"/>
      <c r="J77" s="2"/>
      <c r="K77" s="2"/>
      <c r="L77" s="2"/>
    </row>
    <row r="78" spans="1:12" ht="12.75" customHeight="1">
      <c r="A78" s="2"/>
      <c r="B78" s="2"/>
      <c r="C78" s="2"/>
      <c r="D78" s="2"/>
      <c r="E78" s="2"/>
      <c r="F78" s="2"/>
      <c r="G78" s="2"/>
      <c r="H78" s="2"/>
      <c r="I78" s="2"/>
      <c r="J78" s="2"/>
      <c r="K78" s="2"/>
      <c r="L78" s="2"/>
    </row>
    <row r="79" spans="1:12" ht="12.75" customHeight="1">
      <c r="A79" s="2"/>
      <c r="B79" s="2"/>
      <c r="C79" s="2"/>
      <c r="D79" s="2"/>
      <c r="E79" s="2"/>
      <c r="F79" s="2"/>
      <c r="G79" s="2"/>
      <c r="H79" s="2"/>
      <c r="I79" s="2"/>
      <c r="J79" s="2"/>
      <c r="K79" s="2"/>
      <c r="L79" s="2"/>
    </row>
    <row r="80" spans="1:12" ht="12.75" customHeight="1">
      <c r="A80" s="2"/>
      <c r="B80" s="2"/>
      <c r="C80" s="2"/>
      <c r="D80" s="2"/>
      <c r="E80" s="2"/>
      <c r="F80" s="2"/>
      <c r="G80" s="2"/>
      <c r="H80" s="2"/>
      <c r="I80" s="2"/>
      <c r="J80" s="2"/>
      <c r="K80" s="2"/>
      <c r="L80" s="2"/>
    </row>
    <row r="81" spans="1:12" ht="12.75" customHeight="1">
      <c r="A81" s="2"/>
      <c r="B81" s="2"/>
      <c r="C81" s="2"/>
      <c r="D81" s="2"/>
      <c r="E81" s="2"/>
      <c r="F81" s="2"/>
      <c r="G81" s="2"/>
      <c r="H81" s="2"/>
      <c r="I81" s="2"/>
      <c r="J81" s="2"/>
      <c r="K81" s="2"/>
      <c r="L81" s="2"/>
    </row>
    <row r="82" spans="1:12" ht="12.75" customHeight="1">
      <c r="A82" s="2"/>
      <c r="B82" s="2"/>
      <c r="C82" s="2"/>
      <c r="D82" s="2"/>
      <c r="E82" s="2"/>
      <c r="F82" s="2"/>
      <c r="G82" s="2"/>
      <c r="H82" s="2"/>
      <c r="I82" s="2"/>
      <c r="J82" s="2"/>
      <c r="K82" s="2"/>
      <c r="L82" s="2"/>
    </row>
    <row r="83" spans="1:12" ht="12.75" customHeight="1">
      <c r="A83" s="2"/>
      <c r="B83" s="2"/>
      <c r="C83" s="2"/>
      <c r="D83" s="2"/>
      <c r="E83" s="2"/>
      <c r="F83" s="2"/>
      <c r="G83" s="2"/>
      <c r="H83" s="2"/>
      <c r="I83" s="2"/>
      <c r="J83" s="2"/>
      <c r="K83" s="2"/>
      <c r="L83" s="2"/>
    </row>
    <row r="84" spans="1:12" ht="12.75" customHeight="1">
      <c r="A84" s="2"/>
      <c r="B84" s="2"/>
      <c r="C84" s="2"/>
      <c r="D84" s="2"/>
      <c r="E84" s="2"/>
      <c r="F84" s="2"/>
      <c r="G84" s="2"/>
      <c r="H84" s="2"/>
      <c r="I84" s="2"/>
      <c r="J84" s="2"/>
      <c r="K84" s="2"/>
      <c r="L84" s="2"/>
    </row>
    <row r="85" spans="1:12" ht="13.5" customHeight="1">
      <c r="A85" s="2"/>
      <c r="B85" s="2"/>
      <c r="C85" s="2"/>
      <c r="D85" s="2"/>
      <c r="E85" s="2"/>
      <c r="F85" s="2"/>
      <c r="G85" s="2"/>
      <c r="H85" s="2"/>
      <c r="I85" s="2"/>
      <c r="J85" s="2"/>
      <c r="K85" s="2"/>
      <c r="L85" s="2"/>
    </row>
    <row r="86" spans="1:12" ht="13.5" customHeight="1">
      <c r="A86" s="2"/>
      <c r="B86" s="2"/>
      <c r="C86" s="2"/>
      <c r="D86" s="2"/>
      <c r="E86" s="2"/>
      <c r="F86" s="2"/>
      <c r="G86" s="2"/>
      <c r="H86" s="2"/>
      <c r="I86" s="2"/>
      <c r="J86" s="2"/>
      <c r="K86" s="2"/>
      <c r="L86" s="2"/>
    </row>
    <row r="87" spans="1:12" ht="13.5" customHeight="1">
      <c r="A87" s="2"/>
      <c r="B87" s="2"/>
      <c r="C87" s="2"/>
      <c r="D87" s="2"/>
      <c r="E87" s="2"/>
      <c r="F87" s="2"/>
      <c r="G87" s="2"/>
      <c r="H87" s="2"/>
      <c r="I87" s="2"/>
      <c r="J87" s="2"/>
      <c r="K87" s="2"/>
      <c r="L87" s="2"/>
    </row>
    <row r="88" spans="1:12" ht="13.5" customHeight="1">
      <c r="A88" s="2"/>
      <c r="B88" s="2"/>
      <c r="C88" s="2"/>
      <c r="D88" s="2"/>
      <c r="E88" s="2"/>
      <c r="F88" s="2"/>
      <c r="G88" s="2"/>
      <c r="H88" s="2"/>
      <c r="I88" s="2"/>
      <c r="J88" s="2"/>
      <c r="K88" s="2"/>
      <c r="L88" s="2"/>
    </row>
    <row r="89" spans="1:12" ht="12.75" customHeight="1"/>
    <row r="90" spans="1:12" ht="12.75" customHeight="1"/>
    <row r="91" spans="1:12" ht="12.75" customHeight="1"/>
    <row r="92" spans="1:12" ht="12.75" customHeight="1"/>
    <row r="93" spans="1:12" ht="12.75" customHeight="1"/>
    <row r="94" spans="1:12" ht="12.75" customHeight="1"/>
    <row r="95" spans="1:12" ht="12.75" customHeight="1"/>
  </sheetData>
  <mergeCells count="7">
    <mergeCell ref="K10:K11"/>
    <mergeCell ref="K14:K15"/>
    <mergeCell ref="F24:G24"/>
    <mergeCell ref="F23:G23"/>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999" zoomScaleNormal="100" workbookViewId="0">
      <selection activeCell="E1038" sqref="E103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366.6</v>
      </c>
      <c r="O2" s="21" t="s">
        <v>265</v>
      </c>
    </row>
    <row r="3" spans="1:15" s="21" customFormat="1" ht="15" customHeight="1" thickBot="1">
      <c r="A3" s="22" t="s">
        <v>156</v>
      </c>
      <c r="G3" s="28">
        <f>Invoice!J14</f>
        <v>45181</v>
      </c>
      <c r="H3" s="29"/>
      <c r="N3" s="21">
        <v>366.6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Choco Tattoo Bt.</v>
      </c>
      <c r="B10" s="37"/>
      <c r="C10" s="37"/>
      <c r="D10" s="37"/>
      <c r="F10" s="38" t="str">
        <f>'Copy paste to Here'!B10</f>
        <v>Choco Tattoo Bt.</v>
      </c>
      <c r="G10" s="39"/>
      <c r="H10" s="40"/>
      <c r="K10" s="107" t="s">
        <v>282</v>
      </c>
      <c r="L10" s="35" t="s">
        <v>282</v>
      </c>
      <c r="M10" s="21">
        <v>1</v>
      </c>
    </row>
    <row r="11" spans="1:15" s="21" customFormat="1" ht="15.75" thickBot="1">
      <c r="A11" s="41" t="str">
        <f>'Copy paste to Here'!G11</f>
        <v>Soós Gergely</v>
      </c>
      <c r="B11" s="42"/>
      <c r="C11" s="42"/>
      <c r="D11" s="42"/>
      <c r="F11" s="43" t="str">
        <f>'Copy paste to Here'!B11</f>
        <v>Soós Gergely</v>
      </c>
      <c r="G11" s="44"/>
      <c r="H11" s="45"/>
      <c r="K11" s="105" t="s">
        <v>163</v>
      </c>
      <c r="L11" s="46" t="s">
        <v>164</v>
      </c>
      <c r="M11" s="21">
        <f>VLOOKUP(G3,[1]Sheet1!$A$9:$I$7290,2,FALSE)</f>
        <v>35.409999999999997</v>
      </c>
    </row>
    <row r="12" spans="1:15" s="21" customFormat="1" ht="15.75" thickBot="1">
      <c r="A12" s="41" t="str">
        <f>'Copy paste to Here'!G12</f>
        <v>Kresz Géza u. 42. (Choco Tattoo) Choco Tattoo</v>
      </c>
      <c r="B12" s="42"/>
      <c r="C12" s="42"/>
      <c r="D12" s="42"/>
      <c r="E12" s="89"/>
      <c r="F12" s="43" t="str">
        <f>'Copy paste to Here'!B12</f>
        <v>Kresz Géza u. 42. (Choco Tattoo) Choco Tattoo</v>
      </c>
      <c r="G12" s="44"/>
      <c r="H12" s="45"/>
      <c r="K12" s="105" t="s">
        <v>165</v>
      </c>
      <c r="L12" s="46" t="s">
        <v>138</v>
      </c>
      <c r="M12" s="21">
        <f>VLOOKUP(G3,[1]Sheet1!$A$9:$I$7290,3,FALSE)</f>
        <v>37.840000000000003</v>
      </c>
    </row>
    <row r="13" spans="1:15" s="21" customFormat="1" ht="15.75" thickBot="1">
      <c r="A13" s="41" t="str">
        <f>'Copy paste to Here'!G13</f>
        <v>1132 Budapest</v>
      </c>
      <c r="B13" s="42"/>
      <c r="C13" s="42"/>
      <c r="D13" s="42"/>
      <c r="E13" s="123" t="s">
        <v>164</v>
      </c>
      <c r="F13" s="43" t="str">
        <f>'Copy paste to Here'!B13</f>
        <v>1132 Budapest</v>
      </c>
      <c r="G13" s="44"/>
      <c r="H13" s="45"/>
      <c r="K13" s="105" t="s">
        <v>166</v>
      </c>
      <c r="L13" s="46" t="s">
        <v>167</v>
      </c>
      <c r="M13" s="125">
        <f>VLOOKUP(G3,[1]Sheet1!$A$9:$I$7290,4,FALSE)</f>
        <v>44.05</v>
      </c>
    </row>
    <row r="14" spans="1:15" s="21" customFormat="1" ht="15.75" thickBot="1">
      <c r="A14" s="41" t="str">
        <f>'Copy paste to Here'!G14</f>
        <v>Hungary</v>
      </c>
      <c r="B14" s="42"/>
      <c r="C14" s="42"/>
      <c r="D14" s="42"/>
      <c r="E14" s="123">
        <f>VLOOKUP(J9,$L$10:$M$17,2,FALSE)</f>
        <v>35.409999999999997</v>
      </c>
      <c r="F14" s="43" t="str">
        <f>'Copy paste to Here'!B14</f>
        <v>Hungary</v>
      </c>
      <c r="G14" s="44"/>
      <c r="H14" s="45"/>
      <c r="K14" s="105" t="s">
        <v>168</v>
      </c>
      <c r="L14" s="46" t="s">
        <v>169</v>
      </c>
      <c r="M14" s="21">
        <f>VLOOKUP(G3,[1]Sheet1!$A$9:$I$7290,5,FALSE)</f>
        <v>22.34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25.87</v>
      </c>
    </row>
    <row r="16" spans="1:15" s="21" customFormat="1" ht="13.7" customHeight="1" thickBot="1">
      <c r="A16" s="52"/>
      <c r="K16" s="106" t="s">
        <v>172</v>
      </c>
      <c r="L16" s="51" t="s">
        <v>173</v>
      </c>
      <c r="M16" s="21">
        <f>VLOOKUP(G3,[1]Sheet1!$A$9:$I$7290,7,FALSE)</f>
        <v>20.66</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Bulk body jewelry: 100 pcs. assortment of surgical steel labrets,16g (1.2mm) with 3mm ball &amp; Length: 10mm  &amp;  </v>
      </c>
      <c r="B18" s="57" t="str">
        <f>'Copy paste to Here'!C22</f>
        <v>BLK03A</v>
      </c>
      <c r="C18" s="57" t="s">
        <v>721</v>
      </c>
      <c r="D18" s="58">
        <f>Invoice!B22</f>
        <v>20</v>
      </c>
      <c r="E18" s="59">
        <f>'Shipping Invoice'!J22*$N$1</f>
        <v>16</v>
      </c>
      <c r="F18" s="59">
        <f>D18*E18</f>
        <v>320</v>
      </c>
      <c r="G18" s="60">
        <f>E18*$E$14</f>
        <v>566.55999999999995</v>
      </c>
      <c r="H18" s="61">
        <f>D18*G18</f>
        <v>11331.199999999999</v>
      </c>
    </row>
    <row r="19" spans="1:13" s="62" customFormat="1" ht="24">
      <c r="A19" s="124" t="str">
        <f>IF((LEN('Copy paste to Here'!G23))&gt;5,((CONCATENATE('Copy paste to Here'!G23," &amp; ",'Copy paste to Here'!D23,"  &amp;  ",'Copy paste to Here'!E23))),"Empty Cell")</f>
        <v xml:space="preserve">Bulk body jewelry: 100 pcs. pack of 16g (1.2mm) surgical steel eyebrow bananas with 2.5mm balls &amp; Length: 10mm  &amp;  </v>
      </c>
      <c r="B19" s="57" t="str">
        <f>'Copy paste to Here'!C23</f>
        <v>BLK18B</v>
      </c>
      <c r="C19" s="57" t="s">
        <v>723</v>
      </c>
      <c r="D19" s="58">
        <f>Invoice!B23</f>
        <v>2</v>
      </c>
      <c r="E19" s="59">
        <f>'Shipping Invoice'!J23*$N$1</f>
        <v>16</v>
      </c>
      <c r="F19" s="59">
        <f t="shared" ref="F19:F82" si="0">D19*E19</f>
        <v>32</v>
      </c>
      <c r="G19" s="60">
        <f t="shared" ref="G19:G82" si="1">E19*$E$14</f>
        <v>566.55999999999995</v>
      </c>
      <c r="H19" s="63">
        <f t="shared" ref="H19:H82" si="2">D19*G19</f>
        <v>1133.1199999999999</v>
      </c>
    </row>
    <row r="20" spans="1:13" s="62" customFormat="1" ht="24">
      <c r="A20" s="56" t="str">
        <f>IF((LEN('Copy paste to Here'!G24))&gt;5,((CONCATENATE('Copy paste to Here'!G24," &amp; ",'Copy paste to Here'!D24,"  &amp;  ",'Copy paste to Here'!E24))),"Empty Cell")</f>
        <v xml:space="preserve">Pack of 10 pcs. of 2mm high polished surgical steel balls with 1.2mm (16g) and 1mm (18g) threading &amp;   &amp;  </v>
      </c>
      <c r="B20" s="57" t="str">
        <f>'Copy paste to Here'!C24</f>
        <v>XBAL2</v>
      </c>
      <c r="C20" s="57" t="s">
        <v>725</v>
      </c>
      <c r="D20" s="58">
        <f>Invoice!B24</f>
        <v>20</v>
      </c>
      <c r="E20" s="59">
        <f>'Shipping Invoice'!J24*$N$1</f>
        <v>0.73</v>
      </c>
      <c r="F20" s="59">
        <f t="shared" si="0"/>
        <v>14.6</v>
      </c>
      <c r="G20" s="60">
        <f t="shared" si="1"/>
        <v>25.849299999999996</v>
      </c>
      <c r="H20" s="63">
        <f t="shared" si="2"/>
        <v>516.98599999999988</v>
      </c>
    </row>
    <row r="21" spans="1:13" s="62" customFormat="1" hidden="1">
      <c r="A21" s="56" t="str">
        <f>IF((LEN('Copy paste to Here'!G25))&gt;5,((CONCATENATE('Copy paste to Here'!G25," &amp; ",'Copy paste to Here'!D25,"  &amp;  ",'Copy paste to Here'!E25))),"Empty Cell")</f>
        <v>Empty Cell</v>
      </c>
      <c r="B21" s="57">
        <f>'Copy paste to Here'!C25</f>
        <v>0</v>
      </c>
      <c r="C21" s="57"/>
      <c r="D21" s="58"/>
      <c r="E21" s="59"/>
      <c r="F21" s="59">
        <f t="shared" si="0"/>
        <v>0</v>
      </c>
      <c r="G21" s="60">
        <f t="shared" si="1"/>
        <v>0</v>
      </c>
      <c r="H21" s="63">
        <f t="shared" si="2"/>
        <v>0</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366.6</v>
      </c>
      <c r="G1000" s="60"/>
      <c r="H1000" s="61">
        <f t="shared" ref="H1000:H1007" si="49">F1000*$E$14</f>
        <v>12981.305999999999</v>
      </c>
    </row>
    <row r="1001" spans="1:8" s="62" customFormat="1">
      <c r="A1001" s="56" t="str">
        <f>'[2]Copy paste to Here'!T2</f>
        <v>SHIPPING HANDLING</v>
      </c>
      <c r="B1001" s="75"/>
      <c r="C1001" s="75"/>
      <c r="D1001" s="76"/>
      <c r="E1001" s="67"/>
      <c r="F1001" s="59">
        <f>Invoice!J26</f>
        <v>0</v>
      </c>
      <c r="G1001" s="60"/>
      <c r="H1001" s="61">
        <f t="shared" si="49"/>
        <v>0</v>
      </c>
    </row>
    <row r="1002" spans="1:8" s="62" customFormat="1" outlineLevel="1">
      <c r="A1002" s="56" t="str">
        <f>'[2]Copy paste to Here'!T3</f>
        <v>DISCOUNT</v>
      </c>
      <c r="B1002" s="75"/>
      <c r="C1002" s="75"/>
      <c r="D1002" s="76"/>
      <c r="E1002" s="67"/>
      <c r="F1002" s="59">
        <f>Invoice!J27</f>
        <v>0</v>
      </c>
      <c r="G1002" s="60"/>
      <c r="H1002" s="61">
        <f t="shared" si="49"/>
        <v>0</v>
      </c>
    </row>
    <row r="1003" spans="1:8" s="62" customFormat="1">
      <c r="A1003" s="56" t="str">
        <f>'[2]Copy paste to Here'!T4</f>
        <v>Total:</v>
      </c>
      <c r="B1003" s="75"/>
      <c r="C1003" s="75"/>
      <c r="D1003" s="76"/>
      <c r="E1003" s="67"/>
      <c r="F1003" s="59">
        <f>SUM(F1000:F1002)</f>
        <v>366.6</v>
      </c>
      <c r="G1003" s="60"/>
      <c r="H1003" s="61">
        <f t="shared" si="49"/>
        <v>12981.305999999999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12981.306</v>
      </c>
    </row>
    <row r="1010" spans="1:8" s="21" customFormat="1">
      <c r="A1010" s="22"/>
      <c r="E1010" s="21" t="s">
        <v>182</v>
      </c>
      <c r="H1010" s="84">
        <f>(SUMIF($A$1000:$A$1008,"Total:",$H$1000:$H$1008))</f>
        <v>12981.305999999999</v>
      </c>
    </row>
    <row r="1011" spans="1:8" s="21" customFormat="1">
      <c r="E1011" s="21" t="s">
        <v>183</v>
      </c>
      <c r="H1011" s="85">
        <f>H1013-H1012</f>
        <v>12132.07</v>
      </c>
    </row>
    <row r="1012" spans="1:8" s="21" customFormat="1">
      <c r="E1012" s="21" t="s">
        <v>184</v>
      </c>
      <c r="H1012" s="85">
        <f>ROUND((H1013*7)/107,2)</f>
        <v>849.24</v>
      </c>
    </row>
    <row r="1013" spans="1:8" s="21" customFormat="1">
      <c r="E1013" s="22" t="s">
        <v>185</v>
      </c>
      <c r="H1013" s="86">
        <f>ROUND((SUMIF($A$1000:$A$1008,"Total:",$H$1000:$H$1008)),2)</f>
        <v>12981.31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
  <sheetViews>
    <sheetView workbookViewId="0">
      <selection activeCell="A5" sqref="A5"/>
    </sheetView>
  </sheetViews>
  <sheetFormatPr defaultRowHeight="15"/>
  <sheetData>
    <row r="1" spans="1:1">
      <c r="A1" s="2" t="s">
        <v>721</v>
      </c>
    </row>
    <row r="2" spans="1:1">
      <c r="A2" s="2" t="s">
        <v>723</v>
      </c>
    </row>
    <row r="3" spans="1:1">
      <c r="A3" s="2" t="s">
        <v>725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2023-09-12T05:30:05Z</cp:lastPrinted>
  <dcterms:created xsi:type="dcterms:W3CDTF">2009-06-02T18:56:54Z</dcterms:created>
  <dcterms:modified xsi:type="dcterms:W3CDTF">2023-09-12T05:30:08Z</dcterms:modified>
</cp:coreProperties>
</file>