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4A5EED3F-DC78-4687-81B8-607F51E94920}"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state="hidden" r:id="rId3"/>
    <sheet name="Shipping (Client Always Modify)" sheetId="12"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Invoice!$A$1:$K$147</definedName>
    <definedName name="_xlnm.Print_Area" localSheetId="3">'Shipping (Client Always Modify)'!$A$1:$K$49</definedName>
    <definedName name="_xlnm.Print_Area" localSheetId="2">'Shipping Invoice'!$A$1:$L$136</definedName>
    <definedName name="_xlnm.Print_Area" localSheetId="4">'Tax Invoice'!$A$1:$H$1013</definedName>
    <definedName name="_xlnm.Print_Titles" localSheetId="0">Invoice!$2:$21</definedName>
    <definedName name="_xlnm.Print_Titles" localSheetId="3">'Shipping (Client Always Modify)'!$2:$21</definedName>
    <definedName name="_xlnm.Print_Titles" localSheetId="2">'Shipping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01" i="6" l="1"/>
  <c r="I146" i="2"/>
  <c r="I147" i="2"/>
  <c r="A1002" i="6"/>
  <c r="A1001" i="6"/>
  <c r="J48" i="12"/>
  <c r="J47" i="12"/>
  <c r="J46" i="12"/>
  <c r="J45" i="12"/>
  <c r="J44" i="12"/>
  <c r="J43" i="12"/>
  <c r="J42" i="12"/>
  <c r="J41" i="12"/>
  <c r="J40" i="12"/>
  <c r="J39" i="12"/>
  <c r="J38" i="12"/>
  <c r="J37" i="12"/>
  <c r="J36" i="12"/>
  <c r="J35" i="12"/>
  <c r="J34" i="12"/>
  <c r="J33" i="12"/>
  <c r="J32" i="12"/>
  <c r="J31" i="12"/>
  <c r="J30" i="12"/>
  <c r="J29" i="12"/>
  <c r="J28" i="12"/>
  <c r="J27" i="12"/>
  <c r="J26" i="12"/>
  <c r="J25" i="12"/>
  <c r="J24" i="12"/>
  <c r="J23" i="12"/>
  <c r="J22" i="12"/>
  <c r="J49" i="12" s="1"/>
  <c r="J125" i="2" l="1"/>
  <c r="J126" i="2"/>
  <c r="J128" i="2"/>
  <c r="J129" i="2"/>
  <c r="J130" i="2"/>
  <c r="J131" i="2"/>
  <c r="K134" i="7" l="1"/>
  <c r="K14" i="7"/>
  <c r="K17" i="7"/>
  <c r="K10" i="7"/>
  <c r="N1" i="7"/>
  <c r="I88" i="7" s="1"/>
  <c r="N1" i="6"/>
  <c r="E121" i="6" s="1"/>
  <c r="F1002" i="6"/>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J132" i="2" l="1"/>
  <c r="B132" i="7"/>
  <c r="I124" i="7"/>
  <c r="K124" i="7" s="1"/>
  <c r="I126" i="7"/>
  <c r="K126" i="7" s="1"/>
  <c r="I130" i="7"/>
  <c r="K130" i="7" s="1"/>
  <c r="I128" i="7"/>
  <c r="K128" i="7" s="1"/>
  <c r="I129" i="7"/>
  <c r="K129" i="7" s="1"/>
  <c r="I131" i="7"/>
  <c r="K131" i="7" s="1"/>
  <c r="I53" i="7"/>
  <c r="K53" i="7" s="1"/>
  <c r="I89" i="7"/>
  <c r="K89" i="7" s="1"/>
  <c r="I25" i="7"/>
  <c r="I98" i="7"/>
  <c r="I35" i="7"/>
  <c r="K35" i="7" s="1"/>
  <c r="I70" i="7"/>
  <c r="K70" i="7" s="1"/>
  <c r="I106" i="7"/>
  <c r="K106" i="7" s="1"/>
  <c r="I36" i="7"/>
  <c r="I71" i="7"/>
  <c r="K71" i="7" s="1"/>
  <c r="I109" i="7"/>
  <c r="K109" i="7"/>
  <c r="I43" i="7"/>
  <c r="K43" i="7" s="1"/>
  <c r="I80" i="7"/>
  <c r="I116" i="7"/>
  <c r="I54" i="7"/>
  <c r="I61" i="7"/>
  <c r="K61" i="7" s="1"/>
  <c r="K36" i="7"/>
  <c r="K54" i="7"/>
  <c r="I29" i="7"/>
  <c r="K29" i="7" s="1"/>
  <c r="I47" i="7"/>
  <c r="K47" i="7" s="1"/>
  <c r="I65" i="7"/>
  <c r="K65" i="7" s="1"/>
  <c r="I82" i="7"/>
  <c r="K82" i="7" s="1"/>
  <c r="I100" i="7"/>
  <c r="K100" i="7" s="1"/>
  <c r="I118" i="7"/>
  <c r="K118" i="7" s="1"/>
  <c r="I37" i="7"/>
  <c r="K37" i="7" s="1"/>
  <c r="I55" i="7"/>
  <c r="K55" i="7" s="1"/>
  <c r="I72" i="7"/>
  <c r="K72" i="7" s="1"/>
  <c r="I92" i="7"/>
  <c r="K92" i="7" s="1"/>
  <c r="I110" i="7"/>
  <c r="K110" i="7" s="1"/>
  <c r="I26" i="7"/>
  <c r="K26" i="7" s="1"/>
  <c r="I46" i="7"/>
  <c r="K46" i="7" s="1"/>
  <c r="I64" i="7"/>
  <c r="K64" i="7" s="1"/>
  <c r="I81" i="7"/>
  <c r="K81" i="7" s="1"/>
  <c r="I99" i="7"/>
  <c r="K99" i="7" s="1"/>
  <c r="I117" i="7"/>
  <c r="K117" i="7" s="1"/>
  <c r="I30" i="7"/>
  <c r="K30" i="7" s="1"/>
  <c r="I48" i="7"/>
  <c r="K48" i="7" s="1"/>
  <c r="I75" i="7"/>
  <c r="K75" i="7" s="1"/>
  <c r="I93" i="7"/>
  <c r="K93" i="7" s="1"/>
  <c r="I111" i="7"/>
  <c r="K111" i="7" s="1"/>
  <c r="I24" i="7"/>
  <c r="K24" i="7" s="1"/>
  <c r="I34" i="7"/>
  <c r="K34" i="7" s="1"/>
  <c r="I42" i="7"/>
  <c r="K42" i="7" s="1"/>
  <c r="I52" i="7"/>
  <c r="K52" i="7" s="1"/>
  <c r="I60" i="7"/>
  <c r="K60" i="7" s="1"/>
  <c r="I69" i="7"/>
  <c r="K69" i="7" s="1"/>
  <c r="I77" i="7"/>
  <c r="K77" i="7" s="1"/>
  <c r="I87" i="7"/>
  <c r="K87" i="7" s="1"/>
  <c r="I95" i="7"/>
  <c r="K95" i="7" s="1"/>
  <c r="I105" i="7"/>
  <c r="K105" i="7" s="1"/>
  <c r="I115" i="7"/>
  <c r="K115" i="7" s="1"/>
  <c r="I123" i="7"/>
  <c r="K123" i="7" s="1"/>
  <c r="I66" i="7"/>
  <c r="K66" i="7" s="1"/>
  <c r="K25" i="7"/>
  <c r="K122" i="7"/>
  <c r="I40" i="7"/>
  <c r="K40" i="7" s="1"/>
  <c r="I58" i="7"/>
  <c r="K58" i="7" s="1"/>
  <c r="I83" i="7"/>
  <c r="K83" i="7" s="1"/>
  <c r="I103" i="7"/>
  <c r="K103" i="7" s="1"/>
  <c r="I121" i="7"/>
  <c r="K121" i="7" s="1"/>
  <c r="I23" i="7"/>
  <c r="K23" i="7" s="1"/>
  <c r="I31" i="7"/>
  <c r="K31" i="7" s="1"/>
  <c r="I41" i="7"/>
  <c r="K41" i="7" s="1"/>
  <c r="I49" i="7"/>
  <c r="K49" i="7" s="1"/>
  <c r="I59" i="7"/>
  <c r="K59" i="7" s="1"/>
  <c r="I67" i="7"/>
  <c r="K67" i="7" s="1"/>
  <c r="I76" i="7"/>
  <c r="K76" i="7" s="1"/>
  <c r="I86" i="7"/>
  <c r="K86" i="7" s="1"/>
  <c r="I94" i="7"/>
  <c r="K94" i="7" s="1"/>
  <c r="I104" i="7"/>
  <c r="K104" i="7" s="1"/>
  <c r="I112" i="7"/>
  <c r="K112" i="7" s="1"/>
  <c r="I122" i="7"/>
  <c r="K80" i="7"/>
  <c r="K88" i="7"/>
  <c r="I27" i="7"/>
  <c r="K27" i="7" s="1"/>
  <c r="I32" i="7"/>
  <c r="K32" i="7" s="1"/>
  <c r="I38" i="7"/>
  <c r="K38" i="7" s="1"/>
  <c r="I44" i="7"/>
  <c r="K44" i="7" s="1"/>
  <c r="I50" i="7"/>
  <c r="K50" i="7" s="1"/>
  <c r="I56" i="7"/>
  <c r="K56" i="7" s="1"/>
  <c r="I62" i="7"/>
  <c r="K62" i="7" s="1"/>
  <c r="I73" i="7"/>
  <c r="K73" i="7" s="1"/>
  <c r="I78" i="7"/>
  <c r="K78" i="7" s="1"/>
  <c r="I84" i="7"/>
  <c r="K84" i="7" s="1"/>
  <c r="I90" i="7"/>
  <c r="K90" i="7" s="1"/>
  <c r="I96" i="7"/>
  <c r="K96" i="7" s="1"/>
  <c r="I101" i="7"/>
  <c r="K101" i="7" s="1"/>
  <c r="I107" i="7"/>
  <c r="K107" i="7" s="1"/>
  <c r="I113" i="7"/>
  <c r="K113" i="7" s="1"/>
  <c r="I119" i="7"/>
  <c r="K119" i="7" s="1"/>
  <c r="I125" i="7"/>
  <c r="K125" i="7" s="1"/>
  <c r="I22" i="7"/>
  <c r="K22" i="7" s="1"/>
  <c r="I28" i="7"/>
  <c r="K28" i="7" s="1"/>
  <c r="I33" i="7"/>
  <c r="K33" i="7" s="1"/>
  <c r="I39" i="7"/>
  <c r="K39" i="7" s="1"/>
  <c r="I45" i="7"/>
  <c r="K45" i="7" s="1"/>
  <c r="I51" i="7"/>
  <c r="K51" i="7" s="1"/>
  <c r="I57" i="7"/>
  <c r="K57" i="7" s="1"/>
  <c r="I63" i="7"/>
  <c r="K63" i="7" s="1"/>
  <c r="I68" i="7"/>
  <c r="K68" i="7" s="1"/>
  <c r="I74" i="7"/>
  <c r="K74" i="7" s="1"/>
  <c r="I79" i="7"/>
  <c r="K79" i="7" s="1"/>
  <c r="I85" i="7"/>
  <c r="K85" i="7" s="1"/>
  <c r="I91" i="7"/>
  <c r="K91" i="7" s="1"/>
  <c r="I97" i="7"/>
  <c r="K97" i="7" s="1"/>
  <c r="I102" i="7"/>
  <c r="K102" i="7" s="1"/>
  <c r="I108" i="7"/>
  <c r="K108" i="7" s="1"/>
  <c r="I114" i="7"/>
  <c r="K114" i="7" s="1"/>
  <c r="I120" i="7"/>
  <c r="K120" i="7" s="1"/>
  <c r="K98" i="7"/>
  <c r="K116" i="7"/>
  <c r="E19" i="6"/>
  <c r="E31" i="6"/>
  <c r="E37" i="6"/>
  <c r="E49" i="6"/>
  <c r="E61" i="6"/>
  <c r="E67" i="6"/>
  <c r="E79" i="6"/>
  <c r="E91" i="6"/>
  <c r="E109" i="6"/>
  <c r="E20" i="6"/>
  <c r="E26" i="6"/>
  <c r="E32" i="6"/>
  <c r="E38" i="6"/>
  <c r="E44" i="6"/>
  <c r="E50" i="6"/>
  <c r="E56" i="6"/>
  <c r="E62" i="6"/>
  <c r="E68" i="6"/>
  <c r="E74" i="6"/>
  <c r="E80" i="6"/>
  <c r="E86" i="6"/>
  <c r="E92" i="6"/>
  <c r="E98" i="6"/>
  <c r="E104" i="6"/>
  <c r="E110" i="6"/>
  <c r="E116" i="6"/>
  <c r="E122" i="6"/>
  <c r="E21" i="6"/>
  <c r="E27" i="6"/>
  <c r="E33" i="6"/>
  <c r="E39" i="6"/>
  <c r="E45" i="6"/>
  <c r="E51" i="6"/>
  <c r="E57" i="6"/>
  <c r="E63" i="6"/>
  <c r="E69" i="6"/>
  <c r="E75" i="6"/>
  <c r="E81" i="6"/>
  <c r="E87" i="6"/>
  <c r="E93" i="6"/>
  <c r="E99" i="6"/>
  <c r="E105" i="6"/>
  <c r="E111" i="6"/>
  <c r="E117" i="6"/>
  <c r="E22" i="6"/>
  <c r="E34" i="6"/>
  <c r="E46" i="6"/>
  <c r="E52" i="6"/>
  <c r="E64" i="6"/>
  <c r="E70" i="6"/>
  <c r="E76" i="6"/>
  <c r="E82" i="6"/>
  <c r="E88" i="6"/>
  <c r="E94" i="6"/>
  <c r="E100" i="6"/>
  <c r="E106" i="6"/>
  <c r="E118" i="6"/>
  <c r="E28" i="6"/>
  <c r="E40" i="6"/>
  <c r="E58" i="6"/>
  <c r="E112" i="6"/>
  <c r="E23" i="6"/>
  <c r="E29" i="6"/>
  <c r="E35" i="6"/>
  <c r="E41" i="6"/>
  <c r="E47" i="6"/>
  <c r="E53" i="6"/>
  <c r="E59" i="6"/>
  <c r="E65" i="6"/>
  <c r="E71" i="6"/>
  <c r="E77" i="6"/>
  <c r="E83" i="6"/>
  <c r="E89" i="6"/>
  <c r="E95" i="6"/>
  <c r="E101" i="6"/>
  <c r="E107" i="6"/>
  <c r="E113" i="6"/>
  <c r="E119" i="6"/>
  <c r="E18" i="6"/>
  <c r="E24" i="6"/>
  <c r="E30" i="6"/>
  <c r="E36" i="6"/>
  <c r="E42" i="6"/>
  <c r="E48" i="6"/>
  <c r="E54" i="6"/>
  <c r="E60" i="6"/>
  <c r="E66" i="6"/>
  <c r="E72" i="6"/>
  <c r="E78" i="6"/>
  <c r="E84" i="6"/>
  <c r="E90" i="6"/>
  <c r="E96" i="6"/>
  <c r="E102" i="6"/>
  <c r="E108" i="6"/>
  <c r="E114" i="6"/>
  <c r="E120" i="6"/>
  <c r="E25" i="6"/>
  <c r="E43" i="6"/>
  <c r="E55" i="6"/>
  <c r="E73" i="6"/>
  <c r="E85" i="6"/>
  <c r="E97" i="6"/>
  <c r="E103" i="6"/>
  <c r="E115" i="6"/>
  <c r="M11" i="6"/>
  <c r="I145" i="2" s="1"/>
  <c r="K132" i="7" l="1"/>
  <c r="J133"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F14" i="6"/>
  <c r="A14" i="6"/>
  <c r="F13" i="6"/>
  <c r="A13" i="6"/>
  <c r="F12" i="6"/>
  <c r="A12" i="6"/>
  <c r="F11" i="6"/>
  <c r="A11" i="6"/>
  <c r="F10" i="6"/>
  <c r="A10" i="6"/>
  <c r="J9" i="6"/>
  <c r="F17" i="6" s="1"/>
  <c r="K133" i="7" l="1"/>
  <c r="K135" i="7" s="1"/>
  <c r="J135" i="2"/>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J140" i="2" l="1"/>
  <c r="F1000" i="6"/>
  <c r="E14" i="6"/>
  <c r="F1003" i="6" l="1"/>
  <c r="H1003" i="6" s="1"/>
  <c r="H1007" i="6"/>
  <c r="H1006" i="6"/>
  <c r="H1005" i="6"/>
  <c r="H1004"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<sst xmlns="http://schemas.openxmlformats.org/spreadsheetml/2006/main" count="3449" uniqueCount="876">
  <si>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</si>
  <si>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</si>
  <si>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</si>
  <si>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</si>
  <si>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</si>
  <si>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</si>
  <si>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</si>
  <si>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</si>
  <si>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</si>
  <si>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</si>
  <si>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</si>
  <si>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</si>
  <si>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</si>
  <si>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</si>
  <si>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</si>
  <si>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</si>
  <si>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</si>
  <si>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</si>
  <si>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</si>
  <si>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</si>
  <si>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</si>
  <si>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</si>
  <si>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</si>
  <si>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</si>
  <si>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</si>
  <si>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</si>
  <si>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</si>
  <si>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</si>
  <si>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</si>
  <si>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</si>
  <si>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</si>
  <si>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</si>
  <si>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</si>
  <si>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</si>
  <si>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</si>
  <si>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</si>
  <si>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</si>
  <si>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</si>
  <si>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</si>
  <si>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</si>
  <si>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</si>
  <si>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</si>
  <si>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</si>
  <si>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</si>
  <si>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</si>
  <si>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</si>
  <si>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</si>
  <si>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</si>
  <si>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</si>
  <si>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</si>
  <si>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</si>
  <si>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</si>
  <si>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</si>
  <si>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</si>
  <si>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</si>
  <si>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</si>
  <si>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</si>
  <si>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</si>
  <si>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</si>
  <si>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</si>
  <si>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</si>
  <si>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</si>
  <si>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</si>
  <si>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</si>
  <si>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</si>
  <si>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</si>
  <si>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</si>
  <si>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</si>
  <si>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</si>
  <si>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</si>
  <si>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</si>
  <si>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</si>
  <si>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</si>
  <si>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</si>
  <si>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</si>
  <si>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</si>
  <si>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</si>
  <si>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</si>
  <si>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</si>
  <si>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</si>
  <si>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</si>
  <si>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</si>
  <si>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</si>
  <si>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</si>
  <si>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</si>
  <si>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</si>
  <si>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</si>
  <si>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</si>
  <si>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</si>
  <si>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</si>
  <si>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</si>
  <si>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</si>
  <si>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</si>
  <si>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</si>
  <si>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</si>
  <si>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</si>
  <si>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</si>
  <si>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</si>
  <si>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</si>
  <si>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</si>
  <si>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</si>
  <si>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</si>
  <si>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</si>
  <si>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</si>
  <si>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</si>
  <si>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</si>
  <si>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</si>
  <si>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</si>
  <si>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</si>
  <si>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</si>
  <si>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</si>
  <si>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</si>
  <si>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</si>
  <si>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</si>
  <si>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</si>
  <si>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</si>
  <si>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</si>
  <si>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</si>
  <si>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</si>
  <si>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</si>
  <si>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</si>
  <si>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</si>
  <si>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</si>
  <si>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</si>
  <si>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</si>
  <si>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</si>
  <si>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</si>
  <si>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</si>
  <si>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</si>
  <si>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</si>
  <si>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</si>
  <si>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</si>
  <si>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</si>
  <si>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</si>
  <si>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</si>
  <si>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</si>
  <si>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</si>
  <si>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</si>
  <si>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</si>
  <si>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</si>
  <si>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</si>
  <si>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</si>
  <si>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</si>
  <si>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</si>
  <si>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</si>
  <si>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</si>
  <si>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</si>
  <si>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</si>
  <si>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</si>
  <si>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</si>
  <si>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</si>
  <si>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</si>
  <si>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</si>
  <si>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</si>
  <si>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</si>
  <si>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</si>
  <si>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</si>
  <si>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</si>
  <si>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</si>
  <si>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</si>
  <si>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</si>
  <si>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</si>
  <si>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</si>
  <si>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</si>
  <si>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</si>
  <si>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</si>
  <si>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</si>
  <si>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</si>
  <si>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</si>
  <si>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</si>
  <si>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</si>
  <si>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</si>
  <si>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</si>
  <si>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</si>
  <si>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</si>
  <si>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</si>
  <si>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</si>
  <si>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</si>
  <si>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</si>
  <si>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</si>
  <si>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</si>
  <si>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</si>
  <si>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</si>
  <si>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</si>
  <si>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</si>
  <si>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</si>
  <si>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</si>
  <si>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</si>
  <si>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</si>
  <si>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</si>
  <si>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</si>
  <si>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</si>
  <si>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</si>
  <si>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</si>
  <si>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</si>
  <si>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</si>
  <si>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</si>
  <si>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</si>
  <si>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</si>
  <si>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</si>
  <si>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</si>
  <si>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</si>
  <si>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</si>
  <si>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</si>
  <si>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</si>
  <si>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</si>
  <si>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</si>
  <si>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</si>
  <si>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</si>
  <si>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</si>
  <si>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</si>
  <si>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</si>
  <si>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</si>
  <si>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</si>
  <si>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</si>
  <si>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</si>
  <si>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</si>
  <si>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</si>
  <si>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</si>
  <si>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</si>
  <si>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</si>
  <si>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</si>
  <si>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</si>
  <si>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</si>
  <si>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</si>
  <si>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</si>
  <si>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</si>
  <si>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</si>
  <si>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</si>
  <si>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</si>
  <si>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</si>
  <si>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</si>
  <si>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</si>
  <si>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</si>
  <si>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</si>
  <si>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</si>
  <si>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</si>
  <si>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</si>
  <si>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</si>
  <si>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</si>
  <si>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</si>
  <si>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</si>
  <si>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</si>
  <si>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</si>
  <si>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</si>
  <si>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</si>
  <si>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</si>
  <si>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</si>
  <si>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</si>
  <si>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</si>
  <si>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</si>
  <si>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</si>
  <si>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</si>
  <si>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</si>
  <si>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</si>
  <si>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</si>
  <si>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</si>
  <si>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</si>
  <si>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</si>
  <si>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</si>
  <si>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</si>
  <si>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</si>
  <si>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</si>
  <si>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</si>
  <si>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</si>
  <si>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</si>
  <si>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</si>
  <si>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</si>
  <si>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</si>
  <si>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</si>
  <si>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</si>
  <si>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</si>
  <si>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</si>
  <si>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</si>
  <si>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</si>
  <si>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</si>
  <si>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</si>
  <si>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</si>
  <si>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</si>
  <si>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</si>
  <si>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</si>
  <si>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</si>
  <si>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</si>
  <si>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</si>
  <si>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</si>
  <si>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</si>
  <si>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</si>
  <si>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</si>
  <si>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</si>
  <si>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</si>
  <si>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</si>
  <si>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</si>
  <si>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</si>
  <si>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</si>
  <si>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</si>
  <si>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</si>
  <si>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</si>
  <si>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</si>
  <si>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</si>
  <si>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</si>
  <si>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</si>
  <si>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</si>
  <si>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</si>
  <si>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</si>
  <si>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</si>
  <si>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</si>
  <si>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</si>
  <si>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</si>
  <si>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</si>
  <si>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</si>
  <si>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</si>
  <si>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</si>
  <si>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</si>
  <si>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</si>
  <si>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</si>
  <si>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</si>
  <si>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</si>
  <si>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</si>
  <si>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</si>
  <si>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</si>
  <si>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</si>
  <si>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</si>
  <si>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</si>
  <si>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</si>
  <si>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</si>
  <si>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</si>
  <si>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</si>
  <si>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</si>
  <si>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</si>
  <si>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</si>
  <si>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</si>
  <si>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</si>
  <si>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</si>
  <si>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</si>
  <si>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</si>
  <si>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</si>
  <si>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</si>
  <si>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</si>
  <si>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</si>
  <si>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</si>
  <si>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</si>
  <si>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</si>
  <si>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</si>
  <si>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</si>
  <si>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</si>
  <si>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</si>
  <si>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</si>
  <si>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</si>
  <si>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</si>
  <si>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</si>
  <si>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</si>
  <si>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</si>
  <si>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</si>
  <si>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</si>
  <si>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</si>
  <si>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</si>
  <si>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</si>
  <si>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</si>
  <si>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</si>
  <si>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</si>
  <si>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</si>
  <si>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</si>
  <si>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</si>
  <si>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</si>
  <si>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</si>
  <si>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</si>
  <si>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</si>
  <si>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</si>
  <si>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</si>
  <si>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</si>
  <si>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</si>
  <si>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</si>
  <si>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</si>
  <si>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</si>
  <si>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</si>
  <si>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</si>
  <si>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</si>
  <si>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</si>
  <si>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</si>
  <si>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</si>
  <si>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</si>
  <si>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</si>
  <si>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</si>
  <si>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</si>
  <si>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</si>
  <si>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</si>
  <si>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</si>
  <si>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</si>
  <si>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</si>
  <si>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</si>
  <si>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</si>
  <si>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</si>
  <si>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</si>
  <si>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</si>
  <si>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</si>
  <si>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</si>
  <si>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</si>
  <si>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</si>
  <si>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</si>
  <si>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</si>
  <si>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</si>
  <si>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</si>
  <si>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</si>
  <si>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</si>
  <si>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</si>
  <si>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</si>
  <si>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</si>
  <si>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</si>
  <si>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</si>
  <si>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</si>
  <si>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</si>
  <si>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</si>
  <si>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</si>
  <si>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</si>
  <si>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</si>
  <si>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</si>
  <si>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</si>
  <si>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</si>
  <si>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</si>
  <si>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</si>
  <si>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</si>
  <si>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</si>
  <si>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</si>
  <si>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</si>
  <si>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</si>
  <si>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</si>
  <si>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</si>
  <si>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</si>
  <si>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</si>
  <si>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</si>
  <si>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</si>
  <si>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</si>
  <si>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</si>
  <si>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</si>
  <si>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</si>
  <si>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</si>
  <si>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</si>
  <si>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</si>
  <si>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</si>
  <si>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</si>
  <si>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</si>
  <si>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</si>
  <si>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</si>
  <si>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</si>
  <si>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</si>
  <si>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</si>
  <si>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</si>
  <si>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</si>
  <si>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</si>
  <si>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</si>
  <si>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</si>
  <si>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</si>
  <si>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</si>
  <si>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</si>
  <si>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</si>
  <si>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</si>
  <si>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</si>
  <si>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</si>
  <si>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</si>
  <si>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</si>
  <si>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</si>
  <si>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</si>
  <si>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</si>
  <si>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</si>
  <si>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</si>
  <si>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</si>
  <si>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</si>
  <si>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</si>
  <si>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</si>
  <si>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</si>
  <si>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</si>
  <si>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</si>
  <si>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</si>
  <si>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</si>
  <si>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</si>
  <si>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</si>
  <si>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</si>
  <si>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</si>
  <si>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</si>
  <si>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</si>
  <si>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</si>
  <si>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</si>
  <si>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</si>
  <si>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</si>
  <si>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</si>
  <si>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</si>
  <si>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</si>
  <si>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</si>
  <si>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</si>
  <si>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</si>
  <si>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</si>
  <si>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</si>
  <si>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</si>
  <si>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</si>
  <si>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</si>
  <si>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</si>
  <si>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</si>
  <si>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</si>
  <si>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</si>
  <si>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</si>
  <si>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</si>
  <si>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</si>
  <si>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</si>
  <si>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</si>
  <si>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</si>
  <si>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</si>
  <si>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</si>
  <si>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</si>
  <si>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</si>
  <si>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</si>
  <si>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</si>
  <si>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</si>
  <si>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</si>
  <si>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</si>
  <si>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</si>
  <si>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</si>
  <si>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</si>
  <si>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</si>
  <si>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</si>
  <si>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</si>
  <si>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</si>
  <si>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</si>
  <si>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</si>
  <si>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</si>
  <si>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</si>
  <si>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</si>
  <si>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</si>
  <si>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</si>
  <si>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</si>
  <si>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</si>
  <si>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</si>
  <si>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</si>
  <si>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</si>
  <si>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</si>
  <si>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</si>
  <si>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</si>
  <si>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</si>
  <si>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</si>
  <si>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</si>
  <si>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</si>
  <si>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</si>
  <si>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</si>
  <si>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</si>
  <si>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</si>
  <si>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</si>
  <si>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</si>
  <si>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</si>
  <si>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</si>
  <si>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</si>
  <si>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</si>
  <si>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</si>
  <si>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</si>
  <si>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</si>
  <si>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</si>
  <si>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</si>
  <si>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</si>
  <si>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</si>
  <si>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</si>
  <si>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</si>
  <si>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</si>
  <si>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</si>
  <si>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</si>
  <si>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</si>
  <si>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</si>
  <si>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</si>
  <si>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</si>
  <si>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</si>
  <si>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</si>
  <si>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</si>
  <si>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</si>
  <si>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</si>
  <si>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</si>
  <si>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</si>
  <si>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</si>
  <si>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</si>
  <si>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</si>
  <si>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</si>
  <si>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</si>
  <si>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</si>
  <si>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</si>
  <si>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</si>
  <si>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</si>
  <si>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</si>
  <si>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</si>
  <si>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</si>
  <si>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</si>
  <si>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</si>
  <si>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</si>
  <si>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</si>
  <si>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</si>
  <si>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</si>
  <si>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</si>
  <si>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</si>
  <si>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</si>
  <si>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</si>
  <si>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</si>
  <si>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</si>
  <si>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</si>
  <si>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</si>
  <si>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</si>
  <si>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</si>
  <si>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</si>
  <si>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</si>
  <si>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</si>
  <si>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</si>
  <si>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</si>
  <si>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</si>
  <si>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</si>
  <si>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</si>
  <si>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</si>
  <si>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</si>
  <si>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</si>
  <si>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</si>
  <si>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</si>
  <si>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</si>
  <si>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</si>
  <si>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</si>
  <si>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</si>
  <si>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</si>
  <si>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</si>
  <si>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</si>
  <si>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</si>
  <si>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</si>
  <si>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</si>
  <si>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</si>
  <si>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</si>
  <si>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</si>
  <si>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</si>
  <si>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</si>
  <si>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</si>
  <si>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</si>
  <si>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</si>
  <si>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</si>
  <si>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</si>
  <si>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</si>
  <si>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</si>
  <si>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</si>
  <si>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</si>
  <si>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</si>
  <si>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</si>
  <si>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</si>
  <si>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</si>
  <si>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</si>
  <si>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</si>
  <si>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</si>
  <si>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</si>
  <si>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</si>
  <si>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</si>
  <si>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</si>
  <si>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</si>
  <si>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</si>
  <si>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</si>
  <si>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</si>
  <si>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</si>
  <si>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</si>
  <si>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</si>
  <si>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</si>
  <si>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</si>
  <si>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</si>
  <si>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</si>
  <si>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</si>
  <si>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</si>
  <si>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</si>
  <si>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</si>
  <si>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</si>
  <si>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</si>
  <si>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</si>
  <si>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</si>
  <si>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</si>
  <si>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</si>
  <si>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</si>
  <si>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</si>
  <si>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</si>
  <si>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</si>
  <si>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</si>
  <si>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</si>
  <si>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</si>
  <si>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</si>
  <si>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</si>
  <si>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</si>
  <si>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</si>
  <si>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</si>
  <si>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</si>
  <si>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</si>
  <si>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</si>
  <si>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</si>
  <si>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</si>
  <si>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</si>
  <si>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</si>
  <si>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</si>
  <si>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</si>
  <si>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</si>
  <si>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</si>
  <si>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</si>
  <si>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</si>
  <si>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</si>
  <si>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</si>
  <si>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</si>
  <si>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</si>
  <si>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</si>
  <si>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</si>
  <si>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</si>
  <si>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</si>
  <si>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</si>
  <si>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</si>
  <si>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</si>
  <si>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</si>
  <si>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</si>
  <si>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Victoria Anziliero</t>
  </si>
  <si>
    <t>Presidente Derqui 1934</t>
  </si>
  <si>
    <t>3000 Santa Fe</t>
  </si>
  <si>
    <t>Argentina</t>
  </si>
  <si>
    <t>Tel: +54 0342 4532784</t>
  </si>
  <si>
    <t>Email: piercing_ventas@hotmail.com</t>
  </si>
  <si>
    <t>AGHHT22</t>
  </si>
  <si>
    <t>925 silver seamless nose ring, 0.6mm (22g) with a curved heart - 8mm outer diameter</t>
  </si>
  <si>
    <t>BBER1</t>
  </si>
  <si>
    <t>316L steel helix barbell, 16g (1.2mm) with a 4mm bezel set jewel ball and one 4mm plain steel ball and a dangling crystal heart with wings</t>
  </si>
  <si>
    <t>Crystal Color: Lavender</t>
  </si>
  <si>
    <t>BBER80</t>
  </si>
  <si>
    <t>Surgical steel helix barbell, 16g (1.2mm) with a 4mm bezel set jewel ball and one 4mm plain steel ball and a dangling plain steel lightning symbol</t>
  </si>
  <si>
    <t>BBMTJ1</t>
  </si>
  <si>
    <t>BCRGLIT</t>
  </si>
  <si>
    <t xml:space="preserve">316L steel ball closure ring, 14g (1.6mm) with a dangling plain steel lightning symbol </t>
  </si>
  <si>
    <t>BLK03A</t>
  </si>
  <si>
    <t>Bulk body jewelry: 100 pcs. assortment of surgical steel labrets,16g (1.2mm) with 3mm ball</t>
  </si>
  <si>
    <t>Length: Assorted 8mm &amp; 10mm</t>
  </si>
  <si>
    <t>BLK18A</t>
  </si>
  <si>
    <t>Length: Assorted 6mm &amp; 8mm</t>
  </si>
  <si>
    <t>Bulk body jewelry: 100 pcs. pack of 16g (1.2mm) surgical steel eyebrow bananas with 3mm balls</t>
  </si>
  <si>
    <t>Length: Assorted 10mm &amp; 11mm</t>
  </si>
  <si>
    <t>BLK206</t>
  </si>
  <si>
    <t>Bulk body jewelry: 60 pcs. of surgical steel nose screws, 20g (0.8mm) with 2mm round crystal tops in assorted colors</t>
  </si>
  <si>
    <t>BLK221B</t>
  </si>
  <si>
    <t>Bulk body jewelry: 50 pcs. assortment of surgical steel segment rings, 16g (1.2mm)</t>
  </si>
  <si>
    <t>BLK223A</t>
  </si>
  <si>
    <t>Bulk body jewelry: 100 pcs. assortment of annealed surgical steel seamless ring, 20g (0.8mm)</t>
  </si>
  <si>
    <t>BLK223B</t>
  </si>
  <si>
    <t>Bulk body jewelry: 100 pcs. assortment of annealed surgical steel seamless ring, 18g (1mm)</t>
  </si>
  <si>
    <t>BLK367</t>
  </si>
  <si>
    <t>BLK575</t>
  </si>
  <si>
    <t>Wholesale silver nose piercing bulk of 1000, 500, 250 or 100 pcs. of 925 sterling silver nose studs, 22g (0.6mm) with prongset 2.5mm round cabochon synthetic opal</t>
  </si>
  <si>
    <t>EHHLIT</t>
  </si>
  <si>
    <t>Stainless steel helix huggie earring with a dangling plain steel lightning symbol (sold per pc.)</t>
  </si>
  <si>
    <t>ENDT</t>
  </si>
  <si>
    <t>925 sterling silver endless hoop, 0.6mm (22g) triangle shape design</t>
  </si>
  <si>
    <t>ERVCL2</t>
  </si>
  <si>
    <t>Pair of 925 Silver ear clips in small leaf shape. (each pair consist of one left and one right side)</t>
  </si>
  <si>
    <t>HFMX</t>
  </si>
  <si>
    <t>Sterling silver seamless nose hoop, 22g (0.6mm) with crystals flower in two colors in the middle</t>
  </si>
  <si>
    <t>Cz Color: Aquamarine</t>
  </si>
  <si>
    <t>Cz Color: Jet</t>
  </si>
  <si>
    <t>HR17</t>
  </si>
  <si>
    <t>HR21</t>
  </si>
  <si>
    <t>HR28</t>
  </si>
  <si>
    <t>925 silver seamless nose hoop, 22g (0.6mm) with a 3mm fixed ball between two small 2mm balls - outer diameter of 3/8 (10mm)</t>
  </si>
  <si>
    <t>LBCN2</t>
  </si>
  <si>
    <t>Surgical steel labret, 18g (1mm) with a 2mm cone</t>
  </si>
  <si>
    <t>LBCN3</t>
  </si>
  <si>
    <t>Surgical steel labret, 16g (1.2mm) with a 3mm cone</t>
  </si>
  <si>
    <t>LBCN4S</t>
  </si>
  <si>
    <t>Surgical steel labret, 16g (1.2mm) with a 4mm cone</t>
  </si>
  <si>
    <t>LBCZIN</t>
  </si>
  <si>
    <t>Internally threaded 316L steel labret, 16g (1.2mm) with a upper 2 -5mm prong set round CZ stone (attachments are made from surgical steel)</t>
  </si>
  <si>
    <t>MCD499</t>
  </si>
  <si>
    <t>NS05</t>
  </si>
  <si>
    <t>NS06</t>
  </si>
  <si>
    <t>High polished surgical steel nose screw, 0.8mm (20g) with 2mm ball shaped top</t>
  </si>
  <si>
    <t>NSCFLC</t>
  </si>
  <si>
    <t>High polished surgical steel nose screw, 20g (0.8mm) with flower shaped top and small center crystal</t>
  </si>
  <si>
    <t>High polished surgical steel nose screw, 20g (0.8mm) with flower shaped top with small 6 crystals</t>
  </si>
  <si>
    <t>SEPK16</t>
  </si>
  <si>
    <t>High hanging Septum clicker with a 16g (1.2mm) 316L steel closure bar with bow in the lower part with a prong set CZ stone in the center</t>
  </si>
  <si>
    <t>SGSH11</t>
  </si>
  <si>
    <t>Gauge: 1mm - 10mm length</t>
  </si>
  <si>
    <t>316L steel hinged segment ring, 1.2mm (16g) and 1.0mm (18g) with side facing CNC set Cubic Zirconia (CZ) stones at the side, inner diameter from 6mm to 12mm</t>
  </si>
  <si>
    <t>SIUT</t>
  </si>
  <si>
    <t>Gauge: 18mm</t>
  </si>
  <si>
    <t>Silicone Ultra Thin double flared flesh tunnel</t>
  </si>
  <si>
    <t>TAJF3</t>
  </si>
  <si>
    <t>Titanium G23 dermal anchor top part with 3mm bezel set crystal (this item does only fit our dermal anchors and surface bars)</t>
  </si>
  <si>
    <t>TAJF4</t>
  </si>
  <si>
    <t>4mm flat shaped titanium G23 dermal anchor top part with crystal for internally threaded, 16g (1.2mm) dermal anchor base plate with a height of 2mm - 2.5mm (this item does only fit our dermal anchors and surface bars)</t>
  </si>
  <si>
    <t>TAJF5</t>
  </si>
  <si>
    <t>5mm flat shaped titanium G23 dermal anchor top part with crystal for internally threaded, 16g (1.2mm) dermal anchor base plate with a height of 2mm - 2.5mm (this item does only fit our dermal anchors and surface bars)</t>
  </si>
  <si>
    <t>UBBEB</t>
  </si>
  <si>
    <t>Titanium G23 eyebrow barbell, 16g (1.2mm) with two 3mm balls</t>
  </si>
  <si>
    <t>UBBNPS</t>
  </si>
  <si>
    <t>Titanium G23 barbell, 14g (1.6mm) with two 4mm balls</t>
  </si>
  <si>
    <t>UBLK03</t>
  </si>
  <si>
    <t>Bulk body jewelry: 20 pcs. of Titanium G23 labret, 16g (1.2mm) with 3mm balls</t>
  </si>
  <si>
    <t>Length: Assorted 10mm &amp; 12mm</t>
  </si>
  <si>
    <t>UBLK20A</t>
  </si>
  <si>
    <t>Bulk body jewelry: 24 pcs. of Titanium G23 double jewel belly banana, 14g (1.6mm) with 5 &amp; 8mm bezel set jewel balls</t>
  </si>
  <si>
    <t>UBLK22</t>
  </si>
  <si>
    <t>Bulk body jewelry: 25 pcs. of Titanium G23 circular barbell, 16g (1.2mm) with 3mm balls</t>
  </si>
  <si>
    <t>USHZ15IN</t>
  </si>
  <si>
    <t>High polished titanium G23 flower shape design top with five 1.2mm prong set Cubic Zirconia (CZ) stones for 1.2mm (16g) internally threaded post</t>
  </si>
  <si>
    <t>USTIN</t>
  </si>
  <si>
    <t>Titanium G23, 3mm flat star shape design top for our 1.2mm (16g) internally threaded posts: XUBB16GI, XULB16GI, XUBN16GI, XUCB16GI</t>
  </si>
  <si>
    <t>XBAL2</t>
  </si>
  <si>
    <t>Pack of 10 pcs. of 2mm high polished surgical steel balls with 1.2mm (16g) and 1mm (18g) threading</t>
  </si>
  <si>
    <t>XBAL3</t>
  </si>
  <si>
    <t>Pack of 10 pcs. of 3mm high polished surgical steel balls with 1.2mm threading (16g)</t>
  </si>
  <si>
    <t>XBAL5</t>
  </si>
  <si>
    <t>Pack of 10 pcs. of 5mm high polished surgical steel balls with 1.6mm threading (14g)</t>
  </si>
  <si>
    <t>XBAL6</t>
  </si>
  <si>
    <t>Pack of 10 pcs. of 6mm high polished surgical steel balls with 1.6mm threading (14g)</t>
  </si>
  <si>
    <t>XBB14G</t>
  </si>
  <si>
    <t>Pack of 10 pcs. of high polished 316L steel barbell posts - threading 1.6mm (14g)</t>
  </si>
  <si>
    <t>AGHHT22A</t>
  </si>
  <si>
    <t>AGHST22A</t>
  </si>
  <si>
    <t>BLK367A</t>
  </si>
  <si>
    <t>BLK575A</t>
  </si>
  <si>
    <t>ENDT10</t>
  </si>
  <si>
    <t>ENDT12</t>
  </si>
  <si>
    <t>HFM8X</t>
  </si>
  <si>
    <t>LBCZIN4</t>
  </si>
  <si>
    <t>SGSHS11B</t>
  </si>
  <si>
    <t>SIUT11/16</t>
  </si>
  <si>
    <t>UBBEB16S3</t>
  </si>
  <si>
    <t>USTINT</t>
  </si>
  <si>
    <t>XBB14GX</t>
  </si>
  <si>
    <t>Nine Hundred Eighty Four and 36 cents USD</t>
  </si>
  <si>
    <t>Surgical steel tongue barbell, 14g (1.6mm) with a flat star shaped top with ferido glued crystals without resin cover and a lower 5mm steel ball - length 5/8'' (16mm)</t>
  </si>
  <si>
    <t>Bulk body jewelry: Assortment of 500, 250 or 100 pcs. of surgical steel tongue barbells, 14g (1.6mm) with 6mm glitter balls - length 5/8'' (16mm)</t>
  </si>
  <si>
    <t>925 silver seamless nose hoop, 22g (0.6mm) with a Balinese wire design and a 3mm center ball - outer diameter of 3/8'' (10mm)</t>
  </si>
  <si>
    <t>925 silver seamless nose hoop, 22g (0.6mm) with a twisted wire design - outer diameter of 3/8'' (10mm)</t>
  </si>
  <si>
    <t>Surgical steel belly banana, 14g (1.6mm) with a crystal studded heart shaped lower part - length 3/8'' (10mm)</t>
  </si>
  <si>
    <t>Sterling Silver nose hoop with ball, 22g (0.6mm) with an outer diameter of 5/16'' (8mm) - 1 piece</t>
  </si>
  <si>
    <t>Sterling Silver nose hoop with ball, 22g (0.6mm) with an outer diameter of 3/8'' (10mm) - 1 piece</t>
  </si>
  <si>
    <t>Leo</t>
  </si>
  <si>
    <t>DH Piercing</t>
  </si>
  <si>
    <t xml:space="preserve">CUIT: 27-26072983-2 </t>
  </si>
  <si>
    <t>Free Shipping to Argentina via DHL due to order over 350USD:</t>
  </si>
  <si>
    <t>Discount (3% for Orders over 800 USD):</t>
  </si>
  <si>
    <t>Items added via comment field</t>
  </si>
  <si>
    <t>UBLK106</t>
  </si>
  <si>
    <t>Color: Plain</t>
  </si>
  <si>
    <t>Bulk body jewelry: 25 pcs. of Titanium G23 ball closure ring, 16g (1.2mm) with a 3mm ball</t>
  </si>
  <si>
    <t>PO 19</t>
  </si>
  <si>
    <t>Ordered 30</t>
  </si>
  <si>
    <t>Payable Amount:</t>
  </si>
  <si>
    <t>Overpaid Amount from last INV #47341:</t>
  </si>
  <si>
    <t>2nd Deposit via Western Union on 13-June-23:</t>
  </si>
  <si>
    <t>3rd Deposit via Western Union on 14-June-23:</t>
  </si>
  <si>
    <t>Nine Hundred Eighty SIx and 50 cents USD</t>
  </si>
  <si>
    <t>Email: piercing_ventas@hotmail.com // vickytrofina@gmail.com</t>
  </si>
  <si>
    <t>1st Deposit via PayPal on 26-Jan-23:</t>
  </si>
  <si>
    <t>Remaing Store Credit give next order</t>
  </si>
  <si>
    <t>helix barbell, 16g (1.2mm) with a 4mm bezel set jewel ball and one 4mm plain steel ball and a dangling plain steel lightning symbol</t>
  </si>
  <si>
    <t>tongue barbell, 14g (1.6mm) with a flat star shaped top with ferido glued crystals without resin cover and a lower 5mm steel ball - length 5/8'' (16mm)</t>
  </si>
  <si>
    <t>Bulk body jewelry: Assortment of 500, 250 or 100 pcs. of tongue barbells, 14g (1.6mm) with 6mm glitter balls - length 5/8'' (16mm)</t>
  </si>
  <si>
    <t>seamless nose hoop, 22g (0.6mm) with a twisted wire design - outer diameter of 3/8'' (10mm)</t>
  </si>
  <si>
    <t>High polished nose screw, 0.8mm (20g) with 2mm ball shaped top</t>
  </si>
  <si>
    <t>High polished nose screw, 20g (0.8mm) with flower shaped top and small center crystal</t>
  </si>
  <si>
    <t>hinged segment ring, 1.2mm (16g) and 1.0mm (18g) with side facing CNC set Cubic Zirconia (CZ) stones at the side, inner diameter from 6mm to 12mm</t>
  </si>
  <si>
    <t>Helix barbell, 16g (1.2mm) with a 4mm bezel set jewel ball and one 4mm plain steel ball and a dangling crystal heart with wings</t>
  </si>
  <si>
    <t>Seamless nose ring, 0.6mm (22g) with plain star - 8mm outer diameter</t>
  </si>
  <si>
    <t xml:space="preserve">Ball closure ring, 14g (1.6mm) with a dangling plain steel lightning symbol </t>
  </si>
  <si>
    <t>Nose hoop with ball, 22g (0.6mm) with an outer diameter of 3/8'' (10mm) - 1 piece</t>
  </si>
  <si>
    <t xml:space="preserve">Anchor top part with 3mm bezel set crystal </t>
  </si>
  <si>
    <t>Seamless nose hoop, 22g (0.6mm) with a Balinese wire design and a 3mm center ball - outer diameter of 3/8'' (10mm)</t>
  </si>
  <si>
    <t>Seamless nose hoop, 22g (0.6mm) with crystals flower in two colors in the middle</t>
  </si>
  <si>
    <t>Belly banana, 14g (1.6mm) with a crystal studded heart shaped lower part - length 3/8'' (10mm)</t>
  </si>
  <si>
    <t>Seamless nose hoop, 22g (0.6mm) with a 3mm fixed ball between two small 2mm balls - outer diameter of 3/8 (10mm)</t>
  </si>
  <si>
    <t>Nose hoop with ball, 22g (0.6mm) with an outer diameter of 5/16'' (8mm) - 1 piece</t>
  </si>
  <si>
    <t>Endless hoop, 0.6mm (22g) triangle shape design</t>
  </si>
  <si>
    <t>Bulk body jewelry: 100 pcs. assortment of labrets,16g (1.2mm) with 3mm ball</t>
  </si>
  <si>
    <t>Bulk body jewelry: 100 pcs. pack of 16g (1.2mm) eyebrow bananas with 3mm balls</t>
  </si>
  <si>
    <t>Bulk body jewelry: 60 pcs. of nose screws, 20g (0.8mm) with 2mm round crystal tops in assorted colors</t>
  </si>
  <si>
    <t>Bulk body jewelry: 100 pcs. assortment of annealed seamless ring, 20g (0.8mm)</t>
  </si>
  <si>
    <t>Pair of ear clips in small leaf shape. (each pair consist of one left and one right side)</t>
  </si>
  <si>
    <t>High hanging septum clicker with a 16g (1.2mm) closure bar with bow in the lower part with a prong set CZ stone in the center</t>
  </si>
  <si>
    <t xml:space="preserve">4mm flat shaped top part with crystal for internally threaded, 16g (1.2mm) base plate with a height of 2mm - 2.5mm </t>
  </si>
  <si>
    <t xml:space="preserve">5mm flat shaped top part with crystal for internally threaded, 16g (1.2mm) base plate with a height of 2mm - 2.5mm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</si>
</sst>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sz val="10"/>
      <color rgb="FFFF0000"/>
      <name val="Arial"/>
      <family val="2"/>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4" tint="0.79998168889431442"/>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s>
  <cellStyleXfs count="4435">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44" fontId="2" fillId="0" borderId="0" applyFont="0" applyFill="0" applyBorder="0" applyAlignment="0" applyProtection="0"/>
  </cellStyleXfs>
  <cellXfs count="174">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13" xfId="0" applyFont="1" applyFill="1" applyBorder="1"/>
    <xf numFmtId="2" fontId="1" fillId="2" borderId="0" xfId="2" applyNumberFormat="1" applyFont="1" applyFill="1" applyAlignment="1">
      <alignment horizontal="right"/>
    </xf>
    <xf numFmtId="1" fontId="18" fillId="4" borderId="19" xfId="0" applyNumberFormat="1" applyFont="1" applyFill="1" applyBorder="1" applyAlignment="1">
      <alignment horizontal="center" vertical="top" wrapText="1"/>
    </xf>
    <xf numFmtId="1" fontId="1" fillId="4" borderId="19"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9" xfId="0" applyNumberFormat="1" applyFont="1" applyFill="1" applyBorder="1" applyAlignment="1">
      <alignment vertical="top" wrapText="1"/>
    </xf>
    <xf numFmtId="2" fontId="1" fillId="4" borderId="19" xfId="0" applyNumberFormat="1" applyFont="1" applyFill="1" applyBorder="1" applyAlignment="1">
      <alignment horizontal="right" vertical="top" wrapText="1"/>
    </xf>
    <xf numFmtId="2" fontId="18" fillId="4" borderId="19" xfId="0" applyNumberFormat="1" applyFont="1" applyFill="1" applyBorder="1" applyAlignment="1">
      <alignment horizontal="right" vertical="top" wrapText="1"/>
    </xf>
    <xf numFmtId="1" fontId="3" fillId="5" borderId="47" xfId="0" applyNumberFormat="1" applyFont="1" applyFill="1" applyBorder="1" applyAlignment="1">
      <alignment vertical="top" wrapText="1"/>
    </xf>
    <xf numFmtId="1" fontId="18" fillId="5" borderId="47" xfId="0" applyNumberFormat="1" applyFont="1" applyFill="1" applyBorder="1" applyAlignment="1">
      <alignment horizontal="center" vertical="center" wrapText="1"/>
    </xf>
    <xf numFmtId="2" fontId="1" fillId="5" borderId="47" xfId="0" applyNumberFormat="1" applyFont="1" applyFill="1" applyBorder="1" applyAlignment="1">
      <alignment horizontal="right" vertical="top" wrapText="1"/>
    </xf>
    <xf numFmtId="2" fontId="18" fillId="5" borderId="48" xfId="0" applyNumberFormat="1" applyFont="1" applyFill="1" applyBorder="1" applyAlignment="1">
      <alignment horizontal="right" vertical="top" wrapText="1"/>
    </xf>
    <xf numFmtId="1" fontId="18" fillId="5" borderId="46" xfId="0" applyNumberFormat="1" applyFont="1" applyFill="1" applyBorder="1" applyAlignment="1">
      <alignment horizontal="center" vertical="top" wrapText="1"/>
    </xf>
    <xf numFmtId="1" fontId="1" fillId="5" borderId="47" xfId="0" applyNumberFormat="1" applyFont="1" applyFill="1" applyBorder="1" applyAlignment="1">
      <alignment vertical="top" wrapText="1"/>
    </xf>
    <xf numFmtId="1" fontId="18" fillId="5" borderId="46" xfId="0" applyNumberFormat="1" applyFont="1" applyFill="1" applyBorder="1" applyAlignment="1">
      <alignment horizontal="center" vertical="center" wrapText="1"/>
    </xf>
    <xf numFmtId="1" fontId="1" fillId="5" borderId="47" xfId="0" applyNumberFormat="1" applyFont="1" applyFill="1" applyBorder="1" applyAlignment="1">
      <alignment vertical="center" wrapText="1"/>
    </xf>
    <xf numFmtId="1" fontId="3" fillId="5" borderId="47" xfId="0" applyNumberFormat="1" applyFont="1" applyFill="1" applyBorder="1" applyAlignment="1">
      <alignment vertical="center" wrapText="1"/>
    </xf>
    <xf numFmtId="2" fontId="1" fillId="5" borderId="47" xfId="0" applyNumberFormat="1" applyFont="1" applyFill="1" applyBorder="1" applyAlignment="1">
      <alignment horizontal="right" vertical="center" wrapText="1"/>
    </xf>
    <xf numFmtId="2" fontId="18" fillId="5" borderId="48" xfId="0" applyNumberFormat="1" applyFont="1" applyFill="1" applyBorder="1" applyAlignment="1">
      <alignment horizontal="right" vertical="center" wrapText="1"/>
    </xf>
    <xf numFmtId="2" fontId="31" fillId="2" borderId="0" xfId="0" applyNumberFormat="1" applyFont="1" applyFill="1" applyAlignment="1">
      <alignment horizontal="right"/>
    </xf>
    <xf numFmtId="2" fontId="1" fillId="0" borderId="0" xfId="0" applyNumberFormat="1" applyFont="1"/>
    <xf numFmtId="0" fontId="32" fillId="0" borderId="0" xfId="0" applyFont="1" applyAlignment="1">
      <alignment horizontal="right"/>
    </xf>
    <xf numFmtId="44" fontId="32" fillId="0" borderId="0" xfId="4434" applyFont="1"/>
    <xf numFmtId="0" fontId="18" fillId="0" borderId="0" xfId="0" applyFont="1" applyAlignment="1">
      <alignment horizontal="left" vertical="top"/>
    </xf>
    <xf numFmtId="1" fontId="1" fillId="2" borderId="15" xfId="0" applyNumberFormat="1" applyFont="1" applyFill="1" applyBorder="1"/>
    <xf numFmtId="1" fontId="1" fillId="2" borderId="12" xfId="0" applyNumberFormat="1" applyFont="1" applyFill="1" applyBorder="1"/>
    <xf numFmtId="1" fontId="1" fillId="2" borderId="22" xfId="0" applyNumberFormat="1" applyFont="1" applyFill="1" applyBorder="1"/>
    <xf numFmtId="2" fontId="1" fillId="2" borderId="15" xfId="0" applyNumberFormat="1" applyFont="1" applyFill="1" applyBorder="1" applyAlignment="1">
      <alignment horizontal="right"/>
    </xf>
    <xf numFmtId="2" fontId="18" fillId="2" borderId="15" xfId="0" applyNumberFormat="1" applyFont="1" applyFill="1" applyBorder="1" applyAlignment="1">
      <alignment horizontal="right"/>
    </xf>
    <xf numFmtId="0" fontId="1" fillId="2" borderId="22" xfId="0" applyFont="1" applyFill="1" applyBorder="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7" xfId="0" applyNumberFormat="1" applyFont="1" applyFill="1" applyBorder="1" applyAlignment="1">
      <alignment vertical="top" wrapText="1"/>
    </xf>
  </cellXfs>
  <cellStyles count="4435">
    <cellStyle name="Comma 2" xfId="7" xr:uid="{4B3B51F8-01A3-41B8-97A3-8FAEAD038D19}"/>
    <cellStyle name="Comma 2 2" xfId="4430" xr:uid="{8793BC6C-0258-4FBD-AD50-9657279F3097}"/>
    <cellStyle name="Comma 3" xfId="4318" xr:uid="{91A16F27-D5CC-4CBE-8EE4-E515F6464AA2}"/>
    <cellStyle name="Comma 3 2" xfId="4432" xr:uid="{1C39739C-4797-4FAC-A8FE-9DEEA8D19399}"/>
    <cellStyle name="Currency" xfId="4434" builtinId="4"/>
    <cellStyle name="Currency 10" xfId="8" xr:uid="{D9561955-A0FC-4B28-998A-FA563FB8AF3E}"/>
    <cellStyle name="Currency 10 2" xfId="9" xr:uid="{FADEF9EB-CA8F-497C-970F-FBC686BD8FF2}"/>
    <cellStyle name="Currency 10 2 2" xfId="203" xr:uid="{B2094697-E647-42BA-B49E-F64A71311079}"/>
    <cellStyle name="Currency 10 3" xfId="10" xr:uid="{0ECAB7BA-3479-4C2E-8FD5-FB33806BDE56}"/>
    <cellStyle name="Currency 10 3 2" xfId="204" xr:uid="{84347C57-1E35-4ACF-B98D-7A1F1B80076C}"/>
    <cellStyle name="Currency 10 4" xfId="205" xr:uid="{BE77D2DA-6ECD-444A-B8D3-C0E40553FCE3}"/>
    <cellStyle name="Currency 11" xfId="11" xr:uid="{8A3938BC-C638-4689-B323-D455E99F6377}"/>
    <cellStyle name="Currency 11 2" xfId="12" xr:uid="{7185F74A-D6D2-4C94-B163-154A3F492C56}"/>
    <cellStyle name="Currency 11 2 2" xfId="206" xr:uid="{955206C2-798D-4D50-A380-5E33E6BEE20F}"/>
    <cellStyle name="Currency 11 3" xfId="13" xr:uid="{3ED91CCE-647E-434D-B82D-C148AF62B9C7}"/>
    <cellStyle name="Currency 11 3 2" xfId="207" xr:uid="{076DA42E-05CB-424E-9B3C-35812C58D362}"/>
    <cellStyle name="Currency 11 4" xfId="208" xr:uid="{C7DBD366-2432-4127-8746-B9FA2FB4A3F2}"/>
    <cellStyle name="Currency 11 5" xfId="4319" xr:uid="{CE12DDDD-7420-4691-94C9-76451F47D75B}"/>
    <cellStyle name="Currency 12" xfId="14" xr:uid="{3593A011-87A3-4A10-8CC4-A071ACB0E601}"/>
    <cellStyle name="Currency 12 2" xfId="15" xr:uid="{363C4D0A-244C-4603-92E9-D2E2B0B70017}"/>
    <cellStyle name="Currency 12 2 2" xfId="209" xr:uid="{81881745-1040-442D-862D-4DB34B1B34AA}"/>
    <cellStyle name="Currency 12 3" xfId="210" xr:uid="{75337325-58F8-4CA9-A703-98AFF14A773A}"/>
    <cellStyle name="Currency 13" xfId="16" xr:uid="{5658FD23-DD4B-45CA-B108-D61054CFDB9E}"/>
    <cellStyle name="Currency 13 2" xfId="4321" xr:uid="{BFBA8134-EFA6-4CE8-8241-88B6276B5F56}"/>
    <cellStyle name="Currency 13 3" xfId="4322" xr:uid="{B30EDBA1-F350-40B5-AD93-82F847F23642}"/>
    <cellStyle name="Currency 13 4" xfId="4320" xr:uid="{C25BC3B7-B5F8-4DAB-94B7-143A4151FB33}"/>
    <cellStyle name="Currency 14" xfId="17" xr:uid="{CEFDA33D-A312-4DC1-9319-5F989CAC08B5}"/>
    <cellStyle name="Currency 14 2" xfId="211" xr:uid="{8CB45257-3938-4ACC-8C6E-ADEA706C420C}"/>
    <cellStyle name="Currency 15" xfId="4414" xr:uid="{994FD346-7642-4588-987A-18889CF3F249}"/>
    <cellStyle name="Currency 17" xfId="4323" xr:uid="{60F456C7-8C25-408B-9636-51F35150B625}"/>
    <cellStyle name="Currency 2" xfId="18" xr:uid="{308AF413-9050-4C4A-A7C8-739A872EBB8C}"/>
    <cellStyle name="Currency 2 2" xfId="19" xr:uid="{FCAAA2CE-0809-4F34-9801-C772682BFE16}"/>
    <cellStyle name="Currency 2 2 2" xfId="20" xr:uid="{796E0194-7E97-4C65-9456-650781C2D619}"/>
    <cellStyle name="Currency 2 2 2 2" xfId="21" xr:uid="{05528F2D-5CFA-4990-A8B6-90D98E74AF1B}"/>
    <cellStyle name="Currency 2 2 2 3" xfId="22" xr:uid="{D5312ED1-12B9-41D7-A3A5-98F40E42F1AB}"/>
    <cellStyle name="Currency 2 2 2 3 2" xfId="212" xr:uid="{034EE554-32ED-4341-9291-81F2CF659B05}"/>
    <cellStyle name="Currency 2 2 2 4" xfId="213" xr:uid="{7974985A-3E48-4C7D-BD06-E07A605A7213}"/>
    <cellStyle name="Currency 2 2 3" xfId="214" xr:uid="{7ACC39BD-778E-466A-84B7-41DC03C7D4F2}"/>
    <cellStyle name="Currency 2 3" xfId="23" xr:uid="{44016A93-B5D8-41BC-902D-C8D85315CB82}"/>
    <cellStyle name="Currency 2 3 2" xfId="215" xr:uid="{DED7157B-5411-4191-AA41-956EAAECDB23}"/>
    <cellStyle name="Currency 2 4" xfId="216" xr:uid="{C2B75995-47A6-4600-AABD-CA7940B61B36}"/>
    <cellStyle name="Currency 2 4 2" xfId="217" xr:uid="{7657414F-FA66-4764-B84A-D62C75A84221}"/>
    <cellStyle name="Currency 2 5" xfId="218" xr:uid="{98C57A58-1338-4B48-ABE3-F0CA90F50D37}"/>
    <cellStyle name="Currency 2 5 2" xfId="219" xr:uid="{8CB218C1-1408-46CC-9CDB-CE4921F445ED}"/>
    <cellStyle name="Currency 2 6" xfId="220" xr:uid="{09288259-8EB1-4346-8544-5B8B711A54A5}"/>
    <cellStyle name="Currency 3" xfId="24" xr:uid="{87F58DC8-61B8-4203-AD64-FEC6742ABF87}"/>
    <cellStyle name="Currency 3 2" xfId="25" xr:uid="{78EC998B-5DC4-4F1D-A8AB-A08AE50ED45C}"/>
    <cellStyle name="Currency 3 2 2" xfId="221" xr:uid="{84D08815-3AF7-4E80-A27D-5A8E26D417B6}"/>
    <cellStyle name="Currency 3 3" xfId="26" xr:uid="{4E0D878B-664D-4219-82A5-BFC2C946A1FE}"/>
    <cellStyle name="Currency 3 3 2" xfId="222" xr:uid="{E99ED0FB-427A-42A7-A977-97F11BE153B3}"/>
    <cellStyle name="Currency 3 4" xfId="27" xr:uid="{4649788E-32C3-4C9E-8289-4D97F2BD4F13}"/>
    <cellStyle name="Currency 3 4 2" xfId="223" xr:uid="{08A90431-72DB-4362-AB76-13C6FBCE486F}"/>
    <cellStyle name="Currency 3 5" xfId="224" xr:uid="{6904BF1F-8221-4643-902D-BDAB12404F51}"/>
    <cellStyle name="Currency 4" xfId="28" xr:uid="{348311B7-3758-4E28-B364-A3D04C4FA9EF}"/>
    <cellStyle name="Currency 4 2" xfId="29" xr:uid="{F65DD54B-3B4D-4EF5-AD3C-018508317098}"/>
    <cellStyle name="Currency 4 2 2" xfId="225" xr:uid="{0817000E-65F8-47B6-9B1F-50EF89C03EC1}"/>
    <cellStyle name="Currency 4 3" xfId="30" xr:uid="{7AE88E25-3AB2-4A84-A167-3C1B3C8E7E7D}"/>
    <cellStyle name="Currency 4 3 2" xfId="226" xr:uid="{96B5A725-348B-4DE0-93B3-70CC4FE82859}"/>
    <cellStyle name="Currency 4 4" xfId="227" xr:uid="{2A3DC067-8510-4B26-801A-816166EFFAA0}"/>
    <cellStyle name="Currency 4 5" xfId="4324" xr:uid="{89CE85F3-5CCB-4A72-A2A7-2A0C56A3172C}"/>
    <cellStyle name="Currency 5" xfId="31" xr:uid="{77C6373B-E1BF-494A-AC87-81B73914FC70}"/>
    <cellStyle name="Currency 5 2" xfId="32" xr:uid="{430A70D9-45B3-4B96-AF93-0F48F4FEA9FB}"/>
    <cellStyle name="Currency 5 2 2" xfId="228" xr:uid="{C2B36E21-E054-4550-9CFD-8E4DF766405A}"/>
    <cellStyle name="Currency 5 3" xfId="4325" xr:uid="{5E423666-104D-4978-BB96-5382B8D1BF4E}"/>
    <cellStyle name="Currency 6" xfId="33" xr:uid="{C9F65529-EED1-4DED-BE44-4FBC9FA54685}"/>
    <cellStyle name="Currency 6 2" xfId="229" xr:uid="{A157BE13-636F-436D-B71B-AAE086A7C634}"/>
    <cellStyle name="Currency 6 3" xfId="4326" xr:uid="{9E0E8519-EDB1-40E0-A0F1-D4DED5FEE9BB}"/>
    <cellStyle name="Currency 7" xfId="34" xr:uid="{BFFAAC73-324D-4E04-9CB3-B92F36D4EF48}"/>
    <cellStyle name="Currency 7 2" xfId="35" xr:uid="{04A6AA78-DFB2-4A92-A677-36541117914F}"/>
    <cellStyle name="Currency 7 2 2" xfId="250" xr:uid="{BCED6131-4AED-4522-9EBA-3E36AEDE1C11}"/>
    <cellStyle name="Currency 7 3" xfId="230" xr:uid="{D66905D9-1C47-42A7-BEE9-35E4247F259A}"/>
    <cellStyle name="Currency 8" xfId="36" xr:uid="{E12C41A3-C627-47A4-988F-D48A98F0D455}"/>
    <cellStyle name="Currency 8 2" xfId="37" xr:uid="{52E508E4-3D31-4017-A56F-FE8EC758BF48}"/>
    <cellStyle name="Currency 8 2 2" xfId="231" xr:uid="{1FEC735B-B060-49DB-ACAE-CAD6C8A53844}"/>
    <cellStyle name="Currency 8 3" xfId="38" xr:uid="{61A04237-EFD5-49DE-9274-1A76D519FC5F}"/>
    <cellStyle name="Currency 8 3 2" xfId="232" xr:uid="{E127BA01-470C-4C05-871E-5AC166A3B9B8}"/>
    <cellStyle name="Currency 8 4" xfId="39" xr:uid="{FF4FCA57-CDF1-4DEA-BC71-1E8BE9E63DDA}"/>
    <cellStyle name="Currency 8 4 2" xfId="233" xr:uid="{29B2DA4A-05E7-4DC9-A575-B0170E955857}"/>
    <cellStyle name="Currency 8 5" xfId="234" xr:uid="{55845B37-DDDB-488F-9F3A-611DD92DEC7A}"/>
    <cellStyle name="Currency 9" xfId="40" xr:uid="{4835628B-E18D-4202-B4BB-E0CB7C26B750}"/>
    <cellStyle name="Currency 9 2" xfId="41" xr:uid="{D332BC86-827B-47D8-B0A8-16D77DC424BF}"/>
    <cellStyle name="Currency 9 2 2" xfId="235" xr:uid="{369240C6-C12B-446B-AE2B-FB03642F24AB}"/>
    <cellStyle name="Currency 9 3" xfId="42" xr:uid="{509CA297-5482-4CCB-A2F8-567CF683EAC5}"/>
    <cellStyle name="Currency 9 3 2" xfId="236" xr:uid="{2421825A-456D-4634-9C26-044F5CD85310}"/>
    <cellStyle name="Currency 9 4" xfId="237" xr:uid="{D1850DCB-491A-4143-8F56-3B0BBD9A3AC2}"/>
    <cellStyle name="Currency 9 5" xfId="4327" xr:uid="{C5CA94A9-A828-41DB-BF42-3A9D6867FDC0}"/>
    <cellStyle name="Hyperlink 2" xfId="6" xr:uid="{6CFFD761-E1C4-4FFC-9C82-FDD569F38491}"/>
    <cellStyle name="Hyperlink 3" xfId="202" xr:uid="{1BE3B168-F784-42BC-8A95-5703496CF12A}"/>
    <cellStyle name="Hyperlink 3 2" xfId="4415" xr:uid="{660DB22B-C114-4F1C-9204-267D5DE6BCE0}"/>
    <cellStyle name="Hyperlink 3 3" xfId="4328" xr:uid="{0019EA09-4ACF-4D14-8A76-9862A51070A5}"/>
    <cellStyle name="Hyperlink 4" xfId="4329" xr:uid="{70C908F3-80B6-4153-A4EB-844D59B8595A}"/>
    <cellStyle name="Normal" xfId="0" builtinId="0"/>
    <cellStyle name="Normal 10" xfId="43" xr:uid="{6B1C5EA1-A980-4472-8515-3DBF7C1A7298}"/>
    <cellStyle name="Normal 10 10" xfId="903" xr:uid="{5340BE34-6704-4AB6-A4FD-5B4BFF71C019}"/>
    <cellStyle name="Normal 10 10 2" xfId="2508" xr:uid="{1E824C72-45D9-4F1B-A838-37CAD3538234}"/>
    <cellStyle name="Normal 10 10 2 2" xfId="4331" xr:uid="{D5FD6B04-FC85-4D96-A769-2C860B7A1230}"/>
    <cellStyle name="Normal 10 10 3" xfId="2509" xr:uid="{4FAB29AC-3CAA-4370-8566-1332E4469034}"/>
    <cellStyle name="Normal 10 10 4" xfId="2510" xr:uid="{7CE9DA37-C3A6-4970-8190-488877E3211E}"/>
    <cellStyle name="Normal 10 11" xfId="2511" xr:uid="{3BFB7CED-21E3-4992-8CA7-96D6BD988AF7}"/>
    <cellStyle name="Normal 10 11 2" xfId="2512" xr:uid="{9128CF2B-161D-4101-B093-8D4C19B14672}"/>
    <cellStyle name="Normal 10 11 3" xfId="2513" xr:uid="{2777E1E9-6238-4CF2-87A9-F1BE08F6783B}"/>
    <cellStyle name="Normal 10 11 4" xfId="2514" xr:uid="{4CE0A6F2-04C8-4390-AAC1-B927FD3A84EE}"/>
    <cellStyle name="Normal 10 12" xfId="2515" xr:uid="{2A04AED0-AB35-4F61-81C8-C505CFA90FA0}"/>
    <cellStyle name="Normal 10 12 2" xfId="2516" xr:uid="{67AEB3FE-25D9-4ABB-AA1C-56C734EE76F2}"/>
    <cellStyle name="Normal 10 13" xfId="2517" xr:uid="{32C50AE6-54C9-4632-B43F-A5131BEA12B0}"/>
    <cellStyle name="Normal 10 14" xfId="2518" xr:uid="{9B014C0F-DDFD-46C9-8CB2-1C97DCED0933}"/>
    <cellStyle name="Normal 10 15" xfId="2519" xr:uid="{054F47C2-2064-4443-823A-D6D9C92A747E}"/>
    <cellStyle name="Normal 10 2" xfId="44" xr:uid="{6BC547BE-D26F-49EC-9826-93FD6B13A494}"/>
    <cellStyle name="Normal 10 2 10" xfId="2520" xr:uid="{39077554-C9F5-4F8E-81EA-4D0DC19ED220}"/>
    <cellStyle name="Normal 10 2 11" xfId="2521" xr:uid="{DA5F1C3D-4F99-494B-9B3E-1DD5E20ADA5C}"/>
    <cellStyle name="Normal 10 2 2" xfId="45" xr:uid="{B135EC89-EDA2-4512-BB5D-02C2B909E4D9}"/>
    <cellStyle name="Normal 10 2 2 2" xfId="46" xr:uid="{71C77B71-6327-4C01-B63D-C97C06F97865}"/>
    <cellStyle name="Normal 10 2 2 2 2" xfId="238" xr:uid="{5C90C03A-0640-4BDF-8E67-E333E40A72B6}"/>
    <cellStyle name="Normal 10 2 2 2 2 2" xfId="454" xr:uid="{CAC808AC-BCB4-480A-8AD3-4B8FDBFE76B0}"/>
    <cellStyle name="Normal 10 2 2 2 2 2 2" xfId="455" xr:uid="{864639F4-A08D-4CB5-829C-E6CBA9C1D641}"/>
    <cellStyle name="Normal 10 2 2 2 2 2 2 2" xfId="904" xr:uid="{2BD03DF6-714B-4F21-B0D6-0605E06A7196}"/>
    <cellStyle name="Normal 10 2 2 2 2 2 2 2 2" xfId="905" xr:uid="{42B5E747-C251-4C5C-88BC-21E95C24A9C1}"/>
    <cellStyle name="Normal 10 2 2 2 2 2 2 3" xfId="906" xr:uid="{EFB1C53F-4127-4D04-8FCD-30213F74EBB9}"/>
    <cellStyle name="Normal 10 2 2 2 2 2 3" xfId="907" xr:uid="{8A586423-E78C-4276-9EB7-6010E154B598}"/>
    <cellStyle name="Normal 10 2 2 2 2 2 3 2" xfId="908" xr:uid="{47A3A44D-4B19-4939-BAAF-8C218FD9903D}"/>
    <cellStyle name="Normal 10 2 2 2 2 2 4" xfId="909" xr:uid="{661297D0-30D4-4BE3-9D3E-19C5048CBE70}"/>
    <cellStyle name="Normal 10 2 2 2 2 3" xfId="456" xr:uid="{0DFF88FD-51FD-4D56-81AC-141384F678D1}"/>
    <cellStyle name="Normal 10 2 2 2 2 3 2" xfId="910" xr:uid="{D4D93613-9409-4D8A-8E90-ABE2256A327F}"/>
    <cellStyle name="Normal 10 2 2 2 2 3 2 2" xfId="911" xr:uid="{4F62D61C-F9B7-47E6-A038-CF82A2A39C9A}"/>
    <cellStyle name="Normal 10 2 2 2 2 3 3" xfId="912" xr:uid="{41F67BAC-6E62-4C8B-9938-2D17910A63DB}"/>
    <cellStyle name="Normal 10 2 2 2 2 3 4" xfId="2522" xr:uid="{786B7CAD-87D3-4295-980C-97271E89572B}"/>
    <cellStyle name="Normal 10 2 2 2 2 4" xfId="913" xr:uid="{B669BB84-9DDD-4516-B942-C3E9B01058FA}"/>
    <cellStyle name="Normal 10 2 2 2 2 4 2" xfId="914" xr:uid="{537A999F-F748-441B-A90B-DCB18718A6A6}"/>
    <cellStyle name="Normal 10 2 2 2 2 5" xfId="915" xr:uid="{4BEA8251-E403-4830-8D0D-A50D2BCCF673}"/>
    <cellStyle name="Normal 10 2 2 2 2 6" xfId="2523" xr:uid="{66ED059F-7B83-4C83-87B7-E0B7B8AD6F3A}"/>
    <cellStyle name="Normal 10 2 2 2 3" xfId="239" xr:uid="{DF5C3A13-F452-4E6A-A238-53AA36935F8E}"/>
    <cellStyle name="Normal 10 2 2 2 3 2" xfId="457" xr:uid="{A6944182-98ED-4EE4-AB35-6CAF955250E7}"/>
    <cellStyle name="Normal 10 2 2 2 3 2 2" xfId="458" xr:uid="{DC6B4803-AAC1-4DCC-A6B2-60B97A816211}"/>
    <cellStyle name="Normal 10 2 2 2 3 2 2 2" xfId="916" xr:uid="{54CEF179-06C8-4295-B1B4-EB3BC5A655C4}"/>
    <cellStyle name="Normal 10 2 2 2 3 2 2 2 2" xfId="917" xr:uid="{26B70A24-1825-4A03-B4F7-BE285E24A4E1}"/>
    <cellStyle name="Normal 10 2 2 2 3 2 2 3" xfId="918" xr:uid="{49BB428F-95C6-4BBC-AA68-6DFB6890E328}"/>
    <cellStyle name="Normal 10 2 2 2 3 2 3" xfId="919" xr:uid="{55F3467F-0137-4D7E-B404-33983D1D6198}"/>
    <cellStyle name="Normal 10 2 2 2 3 2 3 2" xfId="920" xr:uid="{059AF8DF-83DF-43D5-8B79-381BB971B155}"/>
    <cellStyle name="Normal 10 2 2 2 3 2 4" xfId="921" xr:uid="{56DBBD2B-11AF-4585-B797-61378EEE3722}"/>
    <cellStyle name="Normal 10 2 2 2 3 3" xfId="459" xr:uid="{76151B41-8C74-431F-93BE-684A2838DEB4}"/>
    <cellStyle name="Normal 10 2 2 2 3 3 2" xfId="922" xr:uid="{11057D27-3D1D-4FE4-B86F-F53151BA06F7}"/>
    <cellStyle name="Normal 10 2 2 2 3 3 2 2" xfId="923" xr:uid="{9B08EE04-61E4-44BB-B7A5-8A307A6B03B7}"/>
    <cellStyle name="Normal 10 2 2 2 3 3 3" xfId="924" xr:uid="{D79702B1-36E4-4AE9-818B-BE4EA60D1FB7}"/>
    <cellStyle name="Normal 10 2 2 2 3 4" xfId="925" xr:uid="{9267F961-CBEB-43DA-8270-56FBF3F0274E}"/>
    <cellStyle name="Normal 10 2 2 2 3 4 2" xfId="926" xr:uid="{E7F18289-1986-4679-B716-ACE52677557F}"/>
    <cellStyle name="Normal 10 2 2 2 3 5" xfId="927" xr:uid="{497E3CB4-5949-48AC-AF80-DBC04BD731E6}"/>
    <cellStyle name="Normal 10 2 2 2 4" xfId="460" xr:uid="{2394D738-6079-49AF-A5A9-391772FFFD31}"/>
    <cellStyle name="Normal 10 2 2 2 4 2" xfId="461" xr:uid="{FD70511E-C966-47E5-A551-4EE1BC748E2E}"/>
    <cellStyle name="Normal 10 2 2 2 4 2 2" xfId="928" xr:uid="{3DC87BAB-E5BA-49CF-98D9-CB5789C891B7}"/>
    <cellStyle name="Normal 10 2 2 2 4 2 2 2" xfId="929" xr:uid="{039371CE-5328-4ACF-AB2D-153B550A7BDC}"/>
    <cellStyle name="Normal 10 2 2 2 4 2 3" xfId="930" xr:uid="{E1FCAFE6-54E5-4CE1-B7D3-5338F94E9A86}"/>
    <cellStyle name="Normal 10 2 2 2 4 3" xfId="931" xr:uid="{1CB7B0E3-3660-40D8-AA35-94F95BD7DFBB}"/>
    <cellStyle name="Normal 10 2 2 2 4 3 2" xfId="932" xr:uid="{C7FAA742-F1C4-4918-AE72-05D1B08E5576}"/>
    <cellStyle name="Normal 10 2 2 2 4 4" xfId="933" xr:uid="{AF0C67C1-9A56-4C03-98CE-A36EE4540000}"/>
    <cellStyle name="Normal 10 2 2 2 5" xfId="462" xr:uid="{B109E80F-015D-44CB-9730-7B3849FEC9AE}"/>
    <cellStyle name="Normal 10 2 2 2 5 2" xfId="934" xr:uid="{C64F33C6-D141-4A0E-9135-DD69B90F8FF8}"/>
    <cellStyle name="Normal 10 2 2 2 5 2 2" xfId="935" xr:uid="{7F97EB62-1CC4-479A-9809-BC934981ED57}"/>
    <cellStyle name="Normal 10 2 2 2 5 3" xfId="936" xr:uid="{3975D641-9CF0-4473-AAA7-9D07B7993309}"/>
    <cellStyle name="Normal 10 2 2 2 5 4" xfId="2524" xr:uid="{7C6FF96B-B577-4C97-9FD4-10DE56CCD96C}"/>
    <cellStyle name="Normal 10 2 2 2 6" xfId="937" xr:uid="{C99AAD1D-BD30-4D65-A4C0-562F6AE78543}"/>
    <cellStyle name="Normal 10 2 2 2 6 2" xfId="938" xr:uid="{E3A899E9-521A-4084-9370-B915046EFD00}"/>
    <cellStyle name="Normal 10 2 2 2 7" xfId="939" xr:uid="{7E4DBC6D-2653-4077-8D14-DF4C74E6FC5E}"/>
    <cellStyle name="Normal 10 2 2 2 8" xfId="2525" xr:uid="{17FC7665-BD19-44B0-8BA6-C6AD0DC8EA26}"/>
    <cellStyle name="Normal 10 2 2 3" xfId="240" xr:uid="{6E72C5DA-FB7E-4682-B150-49DC8754E25B}"/>
    <cellStyle name="Normal 10 2 2 3 2" xfId="463" xr:uid="{0EC7F9EC-DBA3-4E0A-A465-4A2972BFFB0E}"/>
    <cellStyle name="Normal 10 2 2 3 2 2" xfId="464" xr:uid="{674D4684-51A1-480C-B589-411FA36C1A53}"/>
    <cellStyle name="Normal 10 2 2 3 2 2 2" xfId="940" xr:uid="{9B63F84E-FB14-426D-9468-80235AF264BA}"/>
    <cellStyle name="Normal 10 2 2 3 2 2 2 2" xfId="941" xr:uid="{BBDF0F57-7749-4556-8545-32C5BBE2E592}"/>
    <cellStyle name="Normal 10 2 2 3 2 2 3" xfId="942" xr:uid="{3AA63C47-64EA-41EE-9CD8-300AF1EF5177}"/>
    <cellStyle name="Normal 10 2 2 3 2 3" xfId="943" xr:uid="{D114B13B-0CA5-4A01-8479-E24B2602653B}"/>
    <cellStyle name="Normal 10 2 2 3 2 3 2" xfId="944" xr:uid="{C188316D-7ADE-4852-BF51-FFACD181A223}"/>
    <cellStyle name="Normal 10 2 2 3 2 4" xfId="945" xr:uid="{58407953-B16E-4B9C-84BE-A1B20FB77F34}"/>
    <cellStyle name="Normal 10 2 2 3 3" xfId="465" xr:uid="{8DC4FE8C-C5A6-498C-8D6D-347789147FED}"/>
    <cellStyle name="Normal 10 2 2 3 3 2" xfId="946" xr:uid="{C3A484C0-52F2-49EE-9672-B9AD5D6D7CB0}"/>
    <cellStyle name="Normal 10 2 2 3 3 2 2" xfId="947" xr:uid="{77E2225A-6536-4931-ADCC-3E3D8795D495}"/>
    <cellStyle name="Normal 10 2 2 3 3 3" xfId="948" xr:uid="{931AB465-3AFF-4923-9998-F3162035C65C}"/>
    <cellStyle name="Normal 10 2 2 3 3 4" xfId="2526" xr:uid="{5F233917-CFB4-4F4B-93D7-72482B91309A}"/>
    <cellStyle name="Normal 10 2 2 3 4" xfId="949" xr:uid="{257FFAA5-6F2E-45C9-94D0-3D6EB1672235}"/>
    <cellStyle name="Normal 10 2 2 3 4 2" xfId="950" xr:uid="{BD2808DE-25EF-4970-B7D8-75BD8187339C}"/>
    <cellStyle name="Normal 10 2 2 3 5" xfId="951" xr:uid="{77E9B766-C591-4251-938E-8A51B2F2A304}"/>
    <cellStyle name="Normal 10 2 2 3 6" xfId="2527" xr:uid="{5412EDC9-BB34-4E08-9EA9-5904D6518730}"/>
    <cellStyle name="Normal 10 2 2 4" xfId="241" xr:uid="{4F1B22FF-750B-495C-A8A6-3B7D70E8030E}"/>
    <cellStyle name="Normal 10 2 2 4 2" xfId="466" xr:uid="{B12AAF7C-21BD-4814-A5E8-BBDDE2FCB09E}"/>
    <cellStyle name="Normal 10 2 2 4 2 2" xfId="467" xr:uid="{AD0D9D10-4922-4D97-A782-C7B6A0F0494A}"/>
    <cellStyle name="Normal 10 2 2 4 2 2 2" xfId="952" xr:uid="{D86C3DDF-CBDB-4FD1-9227-71F28AB8191A}"/>
    <cellStyle name="Normal 10 2 2 4 2 2 2 2" xfId="953" xr:uid="{D2B0CC72-3C81-46AE-A7F7-CE26D34A2732}"/>
    <cellStyle name="Normal 10 2 2 4 2 2 3" xfId="954" xr:uid="{E01FDEE0-075E-4670-B27A-9D34F21E5BFF}"/>
    <cellStyle name="Normal 10 2 2 4 2 3" xfId="955" xr:uid="{7B97DCAF-CF34-43B3-9247-3B52DCB06081}"/>
    <cellStyle name="Normal 10 2 2 4 2 3 2" xfId="956" xr:uid="{0AF0E0CD-662E-45CE-8D13-237EF44EB1D4}"/>
    <cellStyle name="Normal 10 2 2 4 2 4" xfId="957" xr:uid="{62378234-49C3-4FB9-AC96-08813DE44776}"/>
    <cellStyle name="Normal 10 2 2 4 3" xfId="468" xr:uid="{FB3A0606-526C-4149-8FFE-4F42A791FA9D}"/>
    <cellStyle name="Normal 10 2 2 4 3 2" xfId="958" xr:uid="{F8950FCE-CDA6-4A84-8706-78A1158B3410}"/>
    <cellStyle name="Normal 10 2 2 4 3 2 2" xfId="959" xr:uid="{108F8859-D64C-4E67-9865-B545585F492A}"/>
    <cellStyle name="Normal 10 2 2 4 3 3" xfId="960" xr:uid="{8596CF86-233F-44C3-87E7-97D2B57B203D}"/>
    <cellStyle name="Normal 10 2 2 4 4" xfId="961" xr:uid="{9AA2981F-8267-4C84-8B29-76F00E68B8D4}"/>
    <cellStyle name="Normal 10 2 2 4 4 2" xfId="962" xr:uid="{86D8EEC1-4C40-4112-941B-F8DD2098989F}"/>
    <cellStyle name="Normal 10 2 2 4 5" xfId="963" xr:uid="{170C7EA6-217A-4942-BF46-DB514F043EE7}"/>
    <cellStyle name="Normal 10 2 2 5" xfId="242" xr:uid="{FF05CD20-4887-4EA2-893E-76EEC937167F}"/>
    <cellStyle name="Normal 10 2 2 5 2" xfId="469" xr:uid="{2CB4D963-F6DA-47E0-A6C3-4F7D5DAD738B}"/>
    <cellStyle name="Normal 10 2 2 5 2 2" xfId="964" xr:uid="{DADF481D-6E71-49E8-9DB2-CA101BE85BA3}"/>
    <cellStyle name="Normal 10 2 2 5 2 2 2" xfId="965" xr:uid="{339DF701-BC9C-41A2-9985-3A5AC394EF88}"/>
    <cellStyle name="Normal 10 2 2 5 2 3" xfId="966" xr:uid="{54F72850-D744-4FD1-9532-B0FB3C8212B5}"/>
    <cellStyle name="Normal 10 2 2 5 3" xfId="967" xr:uid="{CFE2E3B4-A71A-4002-BB88-AA6E0070CADE}"/>
    <cellStyle name="Normal 10 2 2 5 3 2" xfId="968" xr:uid="{E09FFF80-CB82-4283-A3EC-E946550F8415}"/>
    <cellStyle name="Normal 10 2 2 5 4" xfId="969" xr:uid="{682C6B32-5DE6-44A8-B879-D24FFF1F3B1D}"/>
    <cellStyle name="Normal 10 2 2 6" xfId="470" xr:uid="{677B52A4-46D8-4AC1-AB1F-9BF7BCF4F060}"/>
    <cellStyle name="Normal 10 2 2 6 2" xfId="970" xr:uid="{F7ADBF9F-B772-4EED-88D0-A8F12737A993}"/>
    <cellStyle name="Normal 10 2 2 6 2 2" xfId="971" xr:uid="{97D180D3-975A-4746-A224-C6B291C1CBB3}"/>
    <cellStyle name="Normal 10 2 2 6 2 3" xfId="4333" xr:uid="{B25CCBDD-F1C7-4617-B125-89ACAB23DF33}"/>
    <cellStyle name="Normal 10 2 2 6 3" xfId="972" xr:uid="{527D101D-0804-4C68-AC92-6091DE39C7A7}"/>
    <cellStyle name="Normal 10 2 2 6 4" xfId="2528" xr:uid="{B883DDD5-415D-47CD-9F9C-C6BAA8F6A4F7}"/>
    <cellStyle name="Normal 10 2 2 7" xfId="973" xr:uid="{88F8960F-2D3C-4E75-8345-C9C3C4F6F81C}"/>
    <cellStyle name="Normal 10 2 2 7 2" xfId="974" xr:uid="{48978679-FD9D-4F19-8CFD-5B1B74EF6BAA}"/>
    <cellStyle name="Normal 10 2 2 8" xfId="975" xr:uid="{63259D8F-FF78-4EB8-A2EA-0DE261DB884A}"/>
    <cellStyle name="Normal 10 2 2 9" xfId="2529" xr:uid="{36C20335-B436-4DDD-9248-EB6EB3D32E09}"/>
    <cellStyle name="Normal 10 2 3" xfId="47" xr:uid="{01E524B8-8365-4C4A-88A8-3380AEE9A6CE}"/>
    <cellStyle name="Normal 10 2 3 2" xfId="48" xr:uid="{0BD58FAE-F867-4378-8C6F-37BD09B0D025}"/>
    <cellStyle name="Normal 10 2 3 2 2" xfId="471" xr:uid="{57A423E0-7D92-4E75-81F3-693488947D58}"/>
    <cellStyle name="Normal 10 2 3 2 2 2" xfId="472" xr:uid="{8248F12F-D55A-44B4-9330-263660223799}"/>
    <cellStyle name="Normal 10 2 3 2 2 2 2" xfId="976" xr:uid="{232A0463-19BF-4839-A256-7DC442FF2BB6}"/>
    <cellStyle name="Normal 10 2 3 2 2 2 2 2" xfId="977" xr:uid="{6C073D95-2E85-4E74-BDA7-857202CF7383}"/>
    <cellStyle name="Normal 10 2 3 2 2 2 3" xfId="978" xr:uid="{4161D7A2-BF26-4B4D-A6A9-73A5CAA48852}"/>
    <cellStyle name="Normal 10 2 3 2 2 3" xfId="979" xr:uid="{E6E6A090-80B6-4C0E-9864-BA13748F1E22}"/>
    <cellStyle name="Normal 10 2 3 2 2 3 2" xfId="980" xr:uid="{3B8E80A3-6934-497F-9D47-B61004AAF72B}"/>
    <cellStyle name="Normal 10 2 3 2 2 4" xfId="981" xr:uid="{98B46E39-CDB3-4DE3-872D-947A252F998C}"/>
    <cellStyle name="Normal 10 2 3 2 3" xfId="473" xr:uid="{EFCE1BFC-CF9C-4DC0-9521-EAD8803A0196}"/>
    <cellStyle name="Normal 10 2 3 2 3 2" xfId="982" xr:uid="{1ABDBBCE-8527-49C2-9376-F96B988D13C2}"/>
    <cellStyle name="Normal 10 2 3 2 3 2 2" xfId="983" xr:uid="{5761B43E-D223-4C3D-BCEA-15DC0F2EEB74}"/>
    <cellStyle name="Normal 10 2 3 2 3 3" xfId="984" xr:uid="{D37F99C7-3BF9-4834-B72C-60BF5FD72082}"/>
    <cellStyle name="Normal 10 2 3 2 3 4" xfId="2530" xr:uid="{2A48F82A-BE8A-4D54-A76E-5B1BB1251939}"/>
    <cellStyle name="Normal 10 2 3 2 4" xfId="985" xr:uid="{EC195D65-9221-4E93-9B0A-B19DBAC613E5}"/>
    <cellStyle name="Normal 10 2 3 2 4 2" xfId="986" xr:uid="{7B867BBB-73E2-408F-9856-81311D891BB4}"/>
    <cellStyle name="Normal 10 2 3 2 5" xfId="987" xr:uid="{76E5078A-5C96-4423-B77D-1282E9077FC3}"/>
    <cellStyle name="Normal 10 2 3 2 6" xfId="2531" xr:uid="{0B46242A-070E-4CB7-B12D-14C00E5A0485}"/>
    <cellStyle name="Normal 10 2 3 3" xfId="243" xr:uid="{CCC97163-C615-4378-BDD5-E8F8EF86C82F}"/>
    <cellStyle name="Normal 10 2 3 3 2" xfId="474" xr:uid="{252BEC8E-0C64-4EC8-9C8A-38F57F21D29C}"/>
    <cellStyle name="Normal 10 2 3 3 2 2" xfId="475" xr:uid="{E850A0F8-5C5D-4357-BCE7-EC7ED443F143}"/>
    <cellStyle name="Normal 10 2 3 3 2 2 2" xfId="988" xr:uid="{BB62F6EC-00DD-4A51-9A3C-8A9E6B21152D}"/>
    <cellStyle name="Normal 10 2 3 3 2 2 2 2" xfId="989" xr:uid="{29794F80-4868-479B-8594-773A5A69934E}"/>
    <cellStyle name="Normal 10 2 3 3 2 2 3" xfId="990" xr:uid="{BD7A4F79-0D5E-456C-A235-47E60879A702}"/>
    <cellStyle name="Normal 10 2 3 3 2 3" xfId="991" xr:uid="{B8ABA30D-5E33-4421-A4AB-7847F3DA7A29}"/>
    <cellStyle name="Normal 10 2 3 3 2 3 2" xfId="992" xr:uid="{5044FF6D-F6C0-43F1-A598-A30E1C936E5B}"/>
    <cellStyle name="Normal 10 2 3 3 2 4" xfId="993" xr:uid="{E7861B2D-6846-4EFA-925A-BB4F695D7D7B}"/>
    <cellStyle name="Normal 10 2 3 3 3" xfId="476" xr:uid="{5D59C019-70DC-4715-9BBC-8290AEDB1D6B}"/>
    <cellStyle name="Normal 10 2 3 3 3 2" xfId="994" xr:uid="{13A6B7FE-F69B-4C32-97C8-D3FE48B1D3A1}"/>
    <cellStyle name="Normal 10 2 3 3 3 2 2" xfId="995" xr:uid="{0C9609A9-8F4E-4219-9D38-C8818AD5D76A}"/>
    <cellStyle name="Normal 10 2 3 3 3 3" xfId="996" xr:uid="{83709021-B96B-43E3-B9A0-CBCBCC41BDCE}"/>
    <cellStyle name="Normal 10 2 3 3 4" xfId="997" xr:uid="{4B44B568-289A-4ADC-85DF-F9F2C25C7F50}"/>
    <cellStyle name="Normal 10 2 3 3 4 2" xfId="998" xr:uid="{E93BBBFD-FC99-4ED5-A2DB-C0241B70377E}"/>
    <cellStyle name="Normal 10 2 3 3 5" xfId="999" xr:uid="{47461234-5C0F-44BD-B6EC-4D815CE2B018}"/>
    <cellStyle name="Normal 10 2 3 4" xfId="244" xr:uid="{6C96F29E-1494-4B80-AF2F-F199333C1396}"/>
    <cellStyle name="Normal 10 2 3 4 2" xfId="477" xr:uid="{89ED0AEA-B04F-4C4F-AF86-A40898C18FE1}"/>
    <cellStyle name="Normal 10 2 3 4 2 2" xfId="1000" xr:uid="{04D62547-5746-41CD-B8BE-F381BA8120DA}"/>
    <cellStyle name="Normal 10 2 3 4 2 2 2" xfId="1001" xr:uid="{F12E34A6-0BBE-45B9-AF02-CAE63B717218}"/>
    <cellStyle name="Normal 10 2 3 4 2 3" xfId="1002" xr:uid="{C1651D58-FDCA-4938-842E-614F8E4AA1CF}"/>
    <cellStyle name="Normal 10 2 3 4 3" xfId="1003" xr:uid="{A68459FC-2C6D-4D6F-8505-C615306600ED}"/>
    <cellStyle name="Normal 10 2 3 4 3 2" xfId="1004" xr:uid="{A104C4C1-3DAB-49E0-8588-5E24DD6054F5}"/>
    <cellStyle name="Normal 10 2 3 4 4" xfId="1005" xr:uid="{8C979650-1531-4429-860A-B2A8AA35AF2D}"/>
    <cellStyle name="Normal 10 2 3 5" xfId="478" xr:uid="{99DA2D82-EED8-40FB-ABCC-8A7EF00B8821}"/>
    <cellStyle name="Normal 10 2 3 5 2" xfId="1006" xr:uid="{07A389EE-C133-4E1C-8335-DC4592241522}"/>
    <cellStyle name="Normal 10 2 3 5 2 2" xfId="1007" xr:uid="{AE3E2618-051C-4442-8BF7-93A2C4BACE71}"/>
    <cellStyle name="Normal 10 2 3 5 2 3" xfId="4334" xr:uid="{011191EA-439C-4685-B34F-2D97E4F55B0D}"/>
    <cellStyle name="Normal 10 2 3 5 3" xfId="1008" xr:uid="{8231EB8B-F8F9-4FD2-A3F4-6CE13537D544}"/>
    <cellStyle name="Normal 10 2 3 5 4" xfId="2532" xr:uid="{97A781CC-1711-4307-B125-57F13FABCA03}"/>
    <cellStyle name="Normal 10 2 3 6" xfId="1009" xr:uid="{114220DA-2D7D-4267-94D3-DDD29AC481DE}"/>
    <cellStyle name="Normal 10 2 3 6 2" xfId="1010" xr:uid="{6F76496B-83D9-4D32-858F-8C8EC97B8CDF}"/>
    <cellStyle name="Normal 10 2 3 7" xfId="1011" xr:uid="{8470378E-17F4-4BF6-8A18-0FE2E3A1468F}"/>
    <cellStyle name="Normal 10 2 3 8" xfId="2533" xr:uid="{0B62E80F-C5E2-4DF9-A131-2CE6688F0A76}"/>
    <cellStyle name="Normal 10 2 4" xfId="49" xr:uid="{5ED4E89F-7C37-4BE7-B4C7-4E6B5FBD2888}"/>
    <cellStyle name="Normal 10 2 4 2" xfId="429" xr:uid="{9DB1434E-35A4-4BB5-8F3C-B5AD1072D14D}"/>
    <cellStyle name="Normal 10 2 4 2 2" xfId="479" xr:uid="{DDB8889A-1C26-4928-B61F-4C5D3AD63E71}"/>
    <cellStyle name="Normal 10 2 4 2 2 2" xfId="1012" xr:uid="{D451197C-6DA3-47AE-8E9A-8627B08A9B09}"/>
    <cellStyle name="Normal 10 2 4 2 2 2 2" xfId="1013" xr:uid="{998F9969-BD5D-45B1-BB73-688A74FC08DF}"/>
    <cellStyle name="Normal 10 2 4 2 2 3" xfId="1014" xr:uid="{F1E5B64F-5FDD-4925-89CE-F001AB8FC7A7}"/>
    <cellStyle name="Normal 10 2 4 2 2 4" xfId="2534" xr:uid="{29C7762B-C290-4936-91B4-E61FF91022F0}"/>
    <cellStyle name="Normal 10 2 4 2 3" xfId="1015" xr:uid="{0973A741-53A5-47BA-80FD-42CC41E3538B}"/>
    <cellStyle name="Normal 10 2 4 2 3 2" xfId="1016" xr:uid="{6A7D240C-6A67-47EE-AFF3-8AFA7E46D487}"/>
    <cellStyle name="Normal 10 2 4 2 4" xfId="1017" xr:uid="{43290B96-37BA-4AE1-9AC9-870279330496}"/>
    <cellStyle name="Normal 10 2 4 2 5" xfId="2535" xr:uid="{573C3A73-6A87-43CE-8E63-BFF1D76C0B14}"/>
    <cellStyle name="Normal 10 2 4 3" xfId="480" xr:uid="{E1E47176-43ED-4480-8D7E-176C2FE9FD40}"/>
    <cellStyle name="Normal 10 2 4 3 2" xfId="1018" xr:uid="{5C958629-DC68-45D9-BA6B-3FF6AB590877}"/>
    <cellStyle name="Normal 10 2 4 3 2 2" xfId="1019" xr:uid="{77112D40-94D1-49CE-BEFC-A2DFC00CF738}"/>
    <cellStyle name="Normal 10 2 4 3 3" xfId="1020" xr:uid="{FC518961-1DDE-4C28-83BE-50A09649D676}"/>
    <cellStyle name="Normal 10 2 4 3 4" xfId="2536" xr:uid="{E6B3B9C4-0FAE-4044-9E2F-A3D64AFB5C13}"/>
    <cellStyle name="Normal 10 2 4 4" xfId="1021" xr:uid="{3FC19A4D-C359-4C8C-9F0A-2266111B7D4F}"/>
    <cellStyle name="Normal 10 2 4 4 2" xfId="1022" xr:uid="{210CFD7E-E718-48FE-ADC2-D1DE60ED7137}"/>
    <cellStyle name="Normal 10 2 4 4 3" xfId="2537" xr:uid="{38C41595-0BCC-460B-A2B7-3E4F77901588}"/>
    <cellStyle name="Normal 10 2 4 4 4" xfId="2538" xr:uid="{D2BD2C75-326E-419E-AC14-60B00879E5F2}"/>
    <cellStyle name="Normal 10 2 4 5" xfId="1023" xr:uid="{37982324-3D0D-49CE-904E-E62D5DEB19DC}"/>
    <cellStyle name="Normal 10 2 4 6" xfId="2539" xr:uid="{EA4526E2-0207-4713-A3FE-2B0BD4B48658}"/>
    <cellStyle name="Normal 10 2 4 7" xfId="2540" xr:uid="{CCE14EF7-6E58-4D5F-99B0-0B8E3CB2FF01}"/>
    <cellStyle name="Normal 10 2 5" xfId="245" xr:uid="{D79C3BDC-E447-4CD2-86C7-1A0B5789C788}"/>
    <cellStyle name="Normal 10 2 5 2" xfId="481" xr:uid="{74D96E03-3088-4199-8124-3402DF484FC6}"/>
    <cellStyle name="Normal 10 2 5 2 2" xfId="482" xr:uid="{79CF58E4-1E13-4FFC-8FF7-36AAD5AECCFA}"/>
    <cellStyle name="Normal 10 2 5 2 2 2" xfId="1024" xr:uid="{C31A530B-84E3-46AE-B7C3-3D829C2FDF00}"/>
    <cellStyle name="Normal 10 2 5 2 2 2 2" xfId="1025" xr:uid="{BD6EB67E-0BB8-48E0-AE0A-4AF97F86EFA4}"/>
    <cellStyle name="Normal 10 2 5 2 2 3" xfId="1026" xr:uid="{2486CEE7-989A-4F75-9A89-3167DD1B3CD4}"/>
    <cellStyle name="Normal 10 2 5 2 3" xfId="1027" xr:uid="{463B083B-2A6F-4A43-ACCA-2D5997D720A1}"/>
    <cellStyle name="Normal 10 2 5 2 3 2" xfId="1028" xr:uid="{AF1C6F21-54FB-4488-BF1D-DD22E1E3B8E6}"/>
    <cellStyle name="Normal 10 2 5 2 4" xfId="1029" xr:uid="{328B49C0-ED15-48C3-9267-27EA02C67C6E}"/>
    <cellStyle name="Normal 10 2 5 3" xfId="483" xr:uid="{29777C15-9E56-4E58-9E2D-71AB1A231429}"/>
    <cellStyle name="Normal 10 2 5 3 2" xfId="1030" xr:uid="{600C4992-6C8B-40EB-8DEB-08046969FC80}"/>
    <cellStyle name="Normal 10 2 5 3 2 2" xfId="1031" xr:uid="{C9D5136C-61EE-4591-AFAA-C6B087AFB8EE}"/>
    <cellStyle name="Normal 10 2 5 3 3" xfId="1032" xr:uid="{F147DF80-922C-4A20-B21C-1604EC4FCBCE}"/>
    <cellStyle name="Normal 10 2 5 3 4" xfId="2541" xr:uid="{9E1DA4DA-0E40-44BD-85DA-F50F8FF62933}"/>
    <cellStyle name="Normal 10 2 5 4" xfId="1033" xr:uid="{70BD64BA-D09A-4311-A108-EE8DD9EA7594}"/>
    <cellStyle name="Normal 10 2 5 4 2" xfId="1034" xr:uid="{CBA210E4-3DC7-4605-8A3C-7288C67A84D8}"/>
    <cellStyle name="Normal 10 2 5 5" xfId="1035" xr:uid="{51CCBC10-4EEB-47BC-87D6-20A0A39D2642}"/>
    <cellStyle name="Normal 10 2 5 6" xfId="2542" xr:uid="{0256350F-0569-45E8-84C8-BFE195DFB20C}"/>
    <cellStyle name="Normal 10 2 6" xfId="246" xr:uid="{1FBEE2FA-39E7-4D1D-990F-CC93289AB9F1}"/>
    <cellStyle name="Normal 10 2 6 2" xfId="484" xr:uid="{814231B5-E4B9-456D-A276-E6944DC955EA}"/>
    <cellStyle name="Normal 10 2 6 2 2" xfId="1036" xr:uid="{17555877-F99A-420C-ABD7-8B21227E3565}"/>
    <cellStyle name="Normal 10 2 6 2 2 2" xfId="1037" xr:uid="{C8F2FD9F-929E-4D54-A353-FF330C9241A4}"/>
    <cellStyle name="Normal 10 2 6 2 3" xfId="1038" xr:uid="{B15B7EF3-FC29-4047-9147-4B5C566803A6}"/>
    <cellStyle name="Normal 10 2 6 2 4" xfId="2543" xr:uid="{3AF5D77F-D53A-4E32-999A-09373F7661FC}"/>
    <cellStyle name="Normal 10 2 6 3" xfId="1039" xr:uid="{8605A8C5-F230-45ED-BD75-80630C6C7754}"/>
    <cellStyle name="Normal 10 2 6 3 2" xfId="1040" xr:uid="{1BBE1F1E-278C-4CE9-82CF-897CA913C95A}"/>
    <cellStyle name="Normal 10 2 6 4" xfId="1041" xr:uid="{C316DA72-66B2-4D51-A347-9E64D88E23F1}"/>
    <cellStyle name="Normal 10 2 6 5" xfId="2544" xr:uid="{635FE1F3-DF14-44B8-9F52-73136ED07286}"/>
    <cellStyle name="Normal 10 2 7" xfId="485" xr:uid="{4523102D-D665-474A-976C-D6752E06B8C4}"/>
    <cellStyle name="Normal 10 2 7 2" xfId="1042" xr:uid="{4598AA47-5362-47EC-87B8-145F4735BB44}"/>
    <cellStyle name="Normal 10 2 7 2 2" xfId="1043" xr:uid="{08A43A51-919E-4497-996B-97941AF12A86}"/>
    <cellStyle name="Normal 10 2 7 2 3" xfId="4332" xr:uid="{BC1FFAB5-B571-48A3-8D81-4DBCB3762E76}"/>
    <cellStyle name="Normal 10 2 7 3" xfId="1044" xr:uid="{BC32FA0F-76E9-4D2E-B247-ECFD2963ADA4}"/>
    <cellStyle name="Normal 10 2 7 4" xfId="2545" xr:uid="{6C776931-3B3B-42F3-8372-AA05B283B46A}"/>
    <cellStyle name="Normal 10 2 8" xfId="1045" xr:uid="{3DC2E70F-2B0E-4198-B763-E57C7E68EA89}"/>
    <cellStyle name="Normal 10 2 8 2" xfId="1046" xr:uid="{E23907A3-703C-4DA3-880E-0E737C7FB847}"/>
    <cellStyle name="Normal 10 2 8 3" xfId="2546" xr:uid="{2269C9D3-636E-4ECB-8916-33543C5A7D84}"/>
    <cellStyle name="Normal 10 2 8 4" xfId="2547" xr:uid="{572E926F-4ECB-472F-B268-C66F8F3F9A23}"/>
    <cellStyle name="Normal 10 2 9" xfId="1047" xr:uid="{46B44EDF-0E06-4E68-A03F-5E636C729846}"/>
    <cellStyle name="Normal 10 3" xfId="50" xr:uid="{99BD3740-D6C7-44EF-AB8E-FB73E5142925}"/>
    <cellStyle name="Normal 10 3 10" xfId="2548" xr:uid="{5A314FA6-C1D8-41DE-BFB7-C091996A5803}"/>
    <cellStyle name="Normal 10 3 11" xfId="2549" xr:uid="{DDB4BDB9-A81A-45B9-9338-7A86EF55C563}"/>
    <cellStyle name="Normal 10 3 2" xfId="51" xr:uid="{D0B97EF0-99CE-4313-B5AF-98AD1FCC5CE8}"/>
    <cellStyle name="Normal 10 3 2 2" xfId="52" xr:uid="{D4784FC6-9C7C-4564-BBCF-762F85E63FA8}"/>
    <cellStyle name="Normal 10 3 2 2 2" xfId="247" xr:uid="{C03819B6-2366-4EC5-8C29-91658E06E7AC}"/>
    <cellStyle name="Normal 10 3 2 2 2 2" xfId="486" xr:uid="{9D7449B5-F7E8-4B31-BED4-962DEB5AB8E2}"/>
    <cellStyle name="Normal 10 3 2 2 2 2 2" xfId="1048" xr:uid="{EB6E1BD8-43AD-4C41-9C65-DDE4089998A5}"/>
    <cellStyle name="Normal 10 3 2 2 2 2 2 2" xfId="1049" xr:uid="{FF3B04FF-BFC7-4176-B272-AD93EDE6F216}"/>
    <cellStyle name="Normal 10 3 2 2 2 2 3" xfId="1050" xr:uid="{285C9A9D-3C60-40BD-9DC8-ACF046BC2B41}"/>
    <cellStyle name="Normal 10 3 2 2 2 2 4" xfId="2550" xr:uid="{D99E341A-5A2D-486F-B7D2-A45F024ECB85}"/>
    <cellStyle name="Normal 10 3 2 2 2 3" xfId="1051" xr:uid="{721DD463-40C6-46F6-85A6-81235E2708B7}"/>
    <cellStyle name="Normal 10 3 2 2 2 3 2" xfId="1052" xr:uid="{2DC1C0DA-BFD6-45D0-B045-581A400A7015}"/>
    <cellStyle name="Normal 10 3 2 2 2 3 3" xfId="2551" xr:uid="{A904B132-6797-4B78-894B-1470A33CB0E0}"/>
    <cellStyle name="Normal 10 3 2 2 2 3 4" xfId="2552" xr:uid="{54663875-3C61-4910-AF03-4B2B6E8E0AFC}"/>
    <cellStyle name="Normal 10 3 2 2 2 4" xfId="1053" xr:uid="{67539B38-AAA1-455B-BAEB-54AEFE7CB38B}"/>
    <cellStyle name="Normal 10 3 2 2 2 5" xfId="2553" xr:uid="{FCF2437F-9CE2-4637-A36C-4C7E26F3ED79}"/>
    <cellStyle name="Normal 10 3 2 2 2 6" xfId="2554" xr:uid="{F99EB72B-F438-4E8E-8C73-DAB0A1DC7919}"/>
    <cellStyle name="Normal 10 3 2 2 3" xfId="487" xr:uid="{95F7A010-49FB-433B-BE52-C98CE078B083}"/>
    <cellStyle name="Normal 10 3 2 2 3 2" xfId="1054" xr:uid="{62A67C0E-485D-4A64-B158-64653AC36830}"/>
    <cellStyle name="Normal 10 3 2 2 3 2 2" xfId="1055" xr:uid="{8628DCAC-8BDE-41EB-A9FC-547D661500DE}"/>
    <cellStyle name="Normal 10 3 2 2 3 2 3" xfId="2555" xr:uid="{038DB518-CCDA-477D-956F-8099BA0B5AD7}"/>
    <cellStyle name="Normal 10 3 2 2 3 2 4" xfId="2556" xr:uid="{DC54C03C-A603-40D4-85C5-71CE0CB34D2B}"/>
    <cellStyle name="Normal 10 3 2 2 3 3" xfId="1056" xr:uid="{692B72DB-D94F-41C2-B801-4ABEF6497F40}"/>
    <cellStyle name="Normal 10 3 2 2 3 4" xfId="2557" xr:uid="{BE490770-CCE2-4182-89CB-426B924FC9E1}"/>
    <cellStyle name="Normal 10 3 2 2 3 5" xfId="2558" xr:uid="{A6E52B7D-7607-4496-9D46-B9F3C7DF9EDC}"/>
    <cellStyle name="Normal 10 3 2 2 4" xfId="1057" xr:uid="{D08F0AB0-01B1-4897-B242-9D8A13CE71FA}"/>
    <cellStyle name="Normal 10 3 2 2 4 2" xfId="1058" xr:uid="{8DB2CD31-FAD7-4F15-B243-F17285ED740F}"/>
    <cellStyle name="Normal 10 3 2 2 4 3" xfId="2559" xr:uid="{4F33CE19-1239-4758-B7F8-46144CB70303}"/>
    <cellStyle name="Normal 10 3 2 2 4 4" xfId="2560" xr:uid="{DF11EA94-45A0-4903-A003-914E94F2F4B1}"/>
    <cellStyle name="Normal 10 3 2 2 5" xfId="1059" xr:uid="{3CDE5078-7853-4A5A-B426-4D4BDB6C469F}"/>
    <cellStyle name="Normal 10 3 2 2 5 2" xfId="2561" xr:uid="{E15E8828-715A-4B6C-8BFD-C6832A53AEC2}"/>
    <cellStyle name="Normal 10 3 2 2 5 3" xfId="2562" xr:uid="{967B4F71-B49B-4F9B-A234-1C37BC980256}"/>
    <cellStyle name="Normal 10 3 2 2 5 4" xfId="2563" xr:uid="{285D7F62-6AA4-45DD-9784-C1833F60FFFC}"/>
    <cellStyle name="Normal 10 3 2 2 6" xfId="2564" xr:uid="{AADDBEF8-22B5-4374-AFA1-90A038F58913}"/>
    <cellStyle name="Normal 10 3 2 2 7" xfId="2565" xr:uid="{EE0282B1-5E0A-4AC3-8498-B75BB92E4785}"/>
    <cellStyle name="Normal 10 3 2 2 8" xfId="2566" xr:uid="{27234C24-6AF5-4EFB-9D71-E6138A5E8DEC}"/>
    <cellStyle name="Normal 10 3 2 3" xfId="248" xr:uid="{58760F14-73B1-4334-9AC3-D7558EAD9C7E}"/>
    <cellStyle name="Normal 10 3 2 3 2" xfId="488" xr:uid="{894AFA35-6CFA-4625-AD69-79DF3D8B8346}"/>
    <cellStyle name="Normal 10 3 2 3 2 2" xfId="489" xr:uid="{F2F4BF0E-0302-4109-8A59-79A6B4D79C19}"/>
    <cellStyle name="Normal 10 3 2 3 2 2 2" xfId="1060" xr:uid="{7FB2CBA7-F1CC-40ED-AF75-AECAAE879F7B}"/>
    <cellStyle name="Normal 10 3 2 3 2 2 2 2" xfId="1061" xr:uid="{4FBA4300-F784-4A94-B07D-8FD2F6771CC9}"/>
    <cellStyle name="Normal 10 3 2 3 2 2 3" xfId="1062" xr:uid="{811A560A-BBEC-457E-9505-02D3955CD738}"/>
    <cellStyle name="Normal 10 3 2 3 2 3" xfId="1063" xr:uid="{060EC706-5E71-41AD-937B-5B5EBCD626E9}"/>
    <cellStyle name="Normal 10 3 2 3 2 3 2" xfId="1064" xr:uid="{7D060B4D-B3CC-4CFF-935B-B32EF4277DFC}"/>
    <cellStyle name="Normal 10 3 2 3 2 4" xfId="1065" xr:uid="{1F15A76D-46C3-494B-98C0-682006578960}"/>
    <cellStyle name="Normal 10 3 2 3 3" xfId="490" xr:uid="{0219EADF-F7E4-4B20-8823-BBFE89FA69BB}"/>
    <cellStyle name="Normal 10 3 2 3 3 2" xfId="1066" xr:uid="{98EDEAB6-6F2C-4E3D-BCAA-94CA18E54F6F}"/>
    <cellStyle name="Normal 10 3 2 3 3 2 2" xfId="1067" xr:uid="{5F2BED49-BB1F-4DCC-A8E1-1C51512D14DD}"/>
    <cellStyle name="Normal 10 3 2 3 3 3" xfId="1068" xr:uid="{006DF08F-8ED7-4D8D-8701-BF378141B681}"/>
    <cellStyle name="Normal 10 3 2 3 3 4" xfId="2567" xr:uid="{9CF2C48E-FC63-46AB-B39C-E76CC02820A6}"/>
    <cellStyle name="Normal 10 3 2 3 4" xfId="1069" xr:uid="{A6E9C52F-4726-4B73-8A02-C1F0C098F383}"/>
    <cellStyle name="Normal 10 3 2 3 4 2" xfId="1070" xr:uid="{8E4CE44C-87B8-4344-84FF-2571C889010A}"/>
    <cellStyle name="Normal 10 3 2 3 5" xfId="1071" xr:uid="{6A881A13-DC75-4B0F-8B5E-8FB3D35AF367}"/>
    <cellStyle name="Normal 10 3 2 3 6" xfId="2568" xr:uid="{BEB88EFB-3452-4C94-B76D-2B92BB84B1F1}"/>
    <cellStyle name="Normal 10 3 2 4" xfId="249" xr:uid="{AF3874F4-C558-4A07-937A-41E295758190}"/>
    <cellStyle name="Normal 10 3 2 4 2" xfId="491" xr:uid="{194E34C5-9374-4AA7-8D0D-057E07B7FC78}"/>
    <cellStyle name="Normal 10 3 2 4 2 2" xfId="1072" xr:uid="{FD1E2DE5-E67D-45E6-9070-49C0B691A069}"/>
    <cellStyle name="Normal 10 3 2 4 2 2 2" xfId="1073" xr:uid="{977BF35A-A729-4794-B5A7-FE2D93091C27}"/>
    <cellStyle name="Normal 10 3 2 4 2 3" xfId="1074" xr:uid="{A8CD2234-F507-43FE-A3EC-B98B25E99924}"/>
    <cellStyle name="Normal 10 3 2 4 2 4" xfId="2569" xr:uid="{9776BACF-66A4-46EE-BF56-0615E40B17B7}"/>
    <cellStyle name="Normal 10 3 2 4 3" xfId="1075" xr:uid="{CC3A94E4-1EE2-47CB-975F-15079A712444}"/>
    <cellStyle name="Normal 10 3 2 4 3 2" xfId="1076" xr:uid="{6C5D097D-C595-41EF-A80B-687E0E84EEF5}"/>
    <cellStyle name="Normal 10 3 2 4 4" xfId="1077" xr:uid="{928D3706-4DEF-44CD-9B66-923F6F7D7CEE}"/>
    <cellStyle name="Normal 10 3 2 4 5" xfId="2570" xr:uid="{3BDA96B3-1C94-4F80-8030-F846CD0F1D82}"/>
    <cellStyle name="Normal 10 3 2 5" xfId="251" xr:uid="{6FFAE357-28DE-417A-80D2-F3F2BFB5597D}"/>
    <cellStyle name="Normal 10 3 2 5 2" xfId="1078" xr:uid="{7978A735-E22C-4C50-8E61-B6732419386F}"/>
    <cellStyle name="Normal 10 3 2 5 2 2" xfId="1079" xr:uid="{56FCFEE2-5BE2-4DB0-BC87-CF5BC92CC694}"/>
    <cellStyle name="Normal 10 3 2 5 3" xfId="1080" xr:uid="{10669F09-3843-41C5-9960-D7A941F51AE3}"/>
    <cellStyle name="Normal 10 3 2 5 4" xfId="2571" xr:uid="{3FCBDC00-10AC-4A18-B53A-19657EB7D960}"/>
    <cellStyle name="Normal 10 3 2 6" xfId="1081" xr:uid="{E871F077-F6B7-4F8F-8125-44AD52C6A8DE}"/>
    <cellStyle name="Normal 10 3 2 6 2" xfId="1082" xr:uid="{03FF8E5A-F00B-41EE-8FC2-FFDD2849CA5A}"/>
    <cellStyle name="Normal 10 3 2 6 3" xfId="2572" xr:uid="{6B169D51-4983-49A7-B3E0-8C8373370BC3}"/>
    <cellStyle name="Normal 10 3 2 6 4" xfId="2573" xr:uid="{0604156F-8929-4DC4-94BC-DAF051CB1462}"/>
    <cellStyle name="Normal 10 3 2 7" xfId="1083" xr:uid="{5BE19EA3-1F22-44DD-8E3B-F23154CF8D5B}"/>
    <cellStyle name="Normal 10 3 2 8" xfId="2574" xr:uid="{D2618FF7-1B6B-44AF-B0C7-1017C4B52A7B}"/>
    <cellStyle name="Normal 10 3 2 9" xfId="2575" xr:uid="{D06FC136-C50B-4017-AF9D-727F8D26A065}"/>
    <cellStyle name="Normal 10 3 3" xfId="53" xr:uid="{C9A7DBEC-DEEB-4EA5-BAFE-737C75A2413F}"/>
    <cellStyle name="Normal 10 3 3 2" xfId="54" xr:uid="{AA5698BB-C855-4EC0-B360-D3A56742C3D9}"/>
    <cellStyle name="Normal 10 3 3 2 2" xfId="492" xr:uid="{2D556B6D-3FC5-4B6B-8334-99D427225E09}"/>
    <cellStyle name="Normal 10 3 3 2 2 2" xfId="1084" xr:uid="{2ACB9652-F9DC-47B2-9733-2A2360F4D490}"/>
    <cellStyle name="Normal 10 3 3 2 2 2 2" xfId="1085" xr:uid="{74A68094-1824-4BA4-B5BE-4E1C0EB2253E}"/>
    <cellStyle name="Normal 10 3 3 2 2 3" xfId="1086" xr:uid="{C19A3C94-771D-4C05-8DE5-500463EE3EBA}"/>
    <cellStyle name="Normal 10 3 3 2 2 4" xfId="2576" xr:uid="{78B15CF5-7B5A-4B90-B1A4-58430E2F703E}"/>
    <cellStyle name="Normal 10 3 3 2 3" xfId="1087" xr:uid="{2B430911-951F-4E09-BCB1-8CE4956BC18A}"/>
    <cellStyle name="Normal 10 3 3 2 3 2" xfId="1088" xr:uid="{6E3B56E8-FBF3-475B-AB5C-B3AA311D2EFB}"/>
    <cellStyle name="Normal 10 3 3 2 3 3" xfId="2577" xr:uid="{07DD44BA-0E3B-4254-BC14-957D7FCE9707}"/>
    <cellStyle name="Normal 10 3 3 2 3 4" xfId="2578" xr:uid="{7230B1C6-79FA-45E5-AC70-384E7EA63190}"/>
    <cellStyle name="Normal 10 3 3 2 4" xfId="1089" xr:uid="{5F7EAED6-5A01-4945-907D-F65304A44172}"/>
    <cellStyle name="Normal 10 3 3 2 5" xfId="2579" xr:uid="{7056A990-4193-4549-B9FA-E072FADAF278}"/>
    <cellStyle name="Normal 10 3 3 2 6" xfId="2580" xr:uid="{D60C5B3B-F7D4-496F-9234-2E5A97AFE8B3}"/>
    <cellStyle name="Normal 10 3 3 3" xfId="252" xr:uid="{B8147A8E-DA85-4B27-B452-5523C631361D}"/>
    <cellStyle name="Normal 10 3 3 3 2" xfId="1090" xr:uid="{8EF66F79-91A3-4ABD-804A-CC01A4ED093F}"/>
    <cellStyle name="Normal 10 3 3 3 2 2" xfId="1091" xr:uid="{828378F2-ED74-46B6-BB3A-E46ED19429D0}"/>
    <cellStyle name="Normal 10 3 3 3 2 3" xfId="2581" xr:uid="{AAB26693-7D6C-4D52-87A4-CC7236A4C8D8}"/>
    <cellStyle name="Normal 10 3 3 3 2 4" xfId="2582" xr:uid="{A8306988-7313-4966-87E9-A1F916AF151C}"/>
    <cellStyle name="Normal 10 3 3 3 3" xfId="1092" xr:uid="{ECDBB5EB-F372-48C2-8CE4-B3AAF3C53C04}"/>
    <cellStyle name="Normal 10 3 3 3 4" xfId="2583" xr:uid="{99796041-C9D6-43C8-A8C6-3ADAD9A9F0E9}"/>
    <cellStyle name="Normal 10 3 3 3 5" xfId="2584" xr:uid="{87F25841-A5E4-48CB-99B3-BC6ACADBC39C}"/>
    <cellStyle name="Normal 10 3 3 4" xfId="1093" xr:uid="{9D748830-AB4C-4672-9578-B672F63A69C8}"/>
    <cellStyle name="Normal 10 3 3 4 2" xfId="1094" xr:uid="{67FAF03E-3A6B-40FE-AF81-F7113534A374}"/>
    <cellStyle name="Normal 10 3 3 4 3" xfId="2585" xr:uid="{61D62B38-50CC-4829-9DD0-0F2FB98F092B}"/>
    <cellStyle name="Normal 10 3 3 4 4" xfId="2586" xr:uid="{5DCF0CDA-9CAF-4CAE-AA05-EB3620A847D9}"/>
    <cellStyle name="Normal 10 3 3 5" xfId="1095" xr:uid="{7CD2D96C-9A93-4AE3-A1DE-3F665F73D711}"/>
    <cellStyle name="Normal 10 3 3 5 2" xfId="2587" xr:uid="{F5E4D2F2-4050-4884-8946-505FA2EDD03B}"/>
    <cellStyle name="Normal 10 3 3 5 3" xfId="2588" xr:uid="{27E720EB-1C86-43F5-BC73-580357B571D5}"/>
    <cellStyle name="Normal 10 3 3 5 4" xfId="2589" xr:uid="{2884AAC0-36E1-49DC-9F14-F0059B45C13A}"/>
    <cellStyle name="Normal 10 3 3 6" xfId="2590" xr:uid="{8361124F-4609-4B21-9715-AA9BE9283831}"/>
    <cellStyle name="Normal 10 3 3 7" xfId="2591" xr:uid="{079BD413-00ED-48D5-B344-F26A8752F4FF}"/>
    <cellStyle name="Normal 10 3 3 8" xfId="2592" xr:uid="{A2A1D955-FF55-457D-905A-6BA01EABC823}"/>
    <cellStyle name="Normal 10 3 4" xfId="55" xr:uid="{046C82E7-8699-44EA-8D23-8E6527500E60}"/>
    <cellStyle name="Normal 10 3 4 2" xfId="493" xr:uid="{7CF9E2CB-3979-443D-9192-08B30D0F8F88}"/>
    <cellStyle name="Normal 10 3 4 2 2" xfId="494" xr:uid="{3E6805FF-BE90-4786-93BC-BADA6AA039D0}"/>
    <cellStyle name="Normal 10 3 4 2 2 2" xfId="1096" xr:uid="{D9B333BF-F4C0-45F8-B60B-E0CF794F37ED}"/>
    <cellStyle name="Normal 10 3 4 2 2 2 2" xfId="1097" xr:uid="{72A00382-19DC-49C8-8754-3D0F6369CE61}"/>
    <cellStyle name="Normal 10 3 4 2 2 3" xfId="1098" xr:uid="{BEB4CFA5-A4FE-493F-8C34-3184F31CDF5C}"/>
    <cellStyle name="Normal 10 3 4 2 2 4" xfId="2593" xr:uid="{39F5AD4D-21AB-4031-8C31-BEF47BDB4D31}"/>
    <cellStyle name="Normal 10 3 4 2 3" xfId="1099" xr:uid="{C230EA24-D3BD-4EBC-A483-EF45F4AE399F}"/>
    <cellStyle name="Normal 10 3 4 2 3 2" xfId="1100" xr:uid="{8538DEEA-69D7-4D00-AE5F-E65C65B70249}"/>
    <cellStyle name="Normal 10 3 4 2 4" xfId="1101" xr:uid="{03042130-80E5-436F-8759-2DDB52995279}"/>
    <cellStyle name="Normal 10 3 4 2 5" xfId="2594" xr:uid="{49794A0E-F38A-4F78-95D3-5893CB5F18D5}"/>
    <cellStyle name="Normal 10 3 4 3" xfId="495" xr:uid="{79EBBBB2-787F-4152-96A6-207A1F042184}"/>
    <cellStyle name="Normal 10 3 4 3 2" xfId="1102" xr:uid="{78D8EDB5-1A80-4280-AF32-1B83E4CC4B2B}"/>
    <cellStyle name="Normal 10 3 4 3 2 2" xfId="1103" xr:uid="{DA45D732-3420-4E35-903C-1EC867C3C5EC}"/>
    <cellStyle name="Normal 10 3 4 3 3" xfId="1104" xr:uid="{772981F3-0113-4F08-8EFC-56984BF6A0DB}"/>
    <cellStyle name="Normal 10 3 4 3 4" xfId="2595" xr:uid="{658AE237-26CC-4AAB-8D42-314060F13FD7}"/>
    <cellStyle name="Normal 10 3 4 4" xfId="1105" xr:uid="{10614576-75BB-4D0F-B36A-5417E9CE2E66}"/>
    <cellStyle name="Normal 10 3 4 4 2" xfId="1106" xr:uid="{96D0376F-2D47-4471-BCCF-88103335757B}"/>
    <cellStyle name="Normal 10 3 4 4 3" xfId="2596" xr:uid="{0AF43251-E555-4BB5-8901-6ABDE41328D1}"/>
    <cellStyle name="Normal 10 3 4 4 4" xfId="2597" xr:uid="{0E30006C-DD8D-4C6D-996E-A40110848A98}"/>
    <cellStyle name="Normal 10 3 4 5" xfId="1107" xr:uid="{A70D0BCE-6BEC-4CEA-A963-365D63A38CF6}"/>
    <cellStyle name="Normal 10 3 4 6" xfId="2598" xr:uid="{8DEB6C66-B8B5-4AF1-9F56-FC04E8F3F462}"/>
    <cellStyle name="Normal 10 3 4 7" xfId="2599" xr:uid="{F73F5DEF-E8F2-4E1C-BEC8-C4074819726E}"/>
    <cellStyle name="Normal 10 3 5" xfId="253" xr:uid="{B09294D9-A163-40CC-8F09-0757A4242B78}"/>
    <cellStyle name="Normal 10 3 5 2" xfId="496" xr:uid="{B3C7CE50-8A1C-47C9-BBBB-4204A4CAAC14}"/>
    <cellStyle name="Normal 10 3 5 2 2" xfId="1108" xr:uid="{0F8B378D-A3B7-4083-BE3C-025CBD20E312}"/>
    <cellStyle name="Normal 10 3 5 2 2 2" xfId="1109" xr:uid="{14099DDF-CC38-467E-85D8-D0F12F0CB41D}"/>
    <cellStyle name="Normal 10 3 5 2 3" xfId="1110" xr:uid="{84C014BD-5B7B-47BC-BE81-63507C20CB7E}"/>
    <cellStyle name="Normal 10 3 5 2 4" xfId="2600" xr:uid="{0DA8F9CC-5909-4B22-8FF0-D70430A82C71}"/>
    <cellStyle name="Normal 10 3 5 3" xfId="1111" xr:uid="{36A3DED1-F28F-48AC-99F7-05C594028190}"/>
    <cellStyle name="Normal 10 3 5 3 2" xfId="1112" xr:uid="{597EA87C-A4AA-4499-AF27-9AAA3F296C48}"/>
    <cellStyle name="Normal 10 3 5 3 3" xfId="2601" xr:uid="{92D1F6BB-2F48-461D-BD5A-915BE3825264}"/>
    <cellStyle name="Normal 10 3 5 3 4" xfId="2602" xr:uid="{5E1E7A64-71E6-4150-B755-4514D3A86A6C}"/>
    <cellStyle name="Normal 10 3 5 4" xfId="1113" xr:uid="{3C4BB8F1-644D-4849-8747-D2FD1F407E09}"/>
    <cellStyle name="Normal 10 3 5 5" xfId="2603" xr:uid="{5782071C-374D-40AB-8C5F-876BDB6F0C05}"/>
    <cellStyle name="Normal 10 3 5 6" xfId="2604" xr:uid="{C405E00B-34E2-4682-8DD1-06A89769646B}"/>
    <cellStyle name="Normal 10 3 6" xfId="254" xr:uid="{4045E0B3-BD29-4BC5-8D29-D889A8BA74B0}"/>
    <cellStyle name="Normal 10 3 6 2" xfId="1114" xr:uid="{AF30E3D2-C555-47C1-9216-FF5BBB447A98}"/>
    <cellStyle name="Normal 10 3 6 2 2" xfId="1115" xr:uid="{82D10F86-4E54-4B63-AAB3-B56532A267F2}"/>
    <cellStyle name="Normal 10 3 6 2 3" xfId="2605" xr:uid="{2120912E-05A2-4526-9918-E77A68C79EEE}"/>
    <cellStyle name="Normal 10 3 6 2 4" xfId="2606" xr:uid="{4EBE3D7A-8693-41E2-AE7B-1004F3DECAA2}"/>
    <cellStyle name="Normal 10 3 6 3" xfId="1116" xr:uid="{37DAF41E-AF55-477C-B9A4-EF92583DE85B}"/>
    <cellStyle name="Normal 10 3 6 4" xfId="2607" xr:uid="{9314077E-CFB6-4CA7-B566-C07EBA615C74}"/>
    <cellStyle name="Normal 10 3 6 5" xfId="2608" xr:uid="{B6410296-0284-4C46-9D6A-61380374F915}"/>
    <cellStyle name="Normal 10 3 7" xfId="1117" xr:uid="{CAE07697-4EF7-4390-BB46-A751186F2E58}"/>
    <cellStyle name="Normal 10 3 7 2" xfId="1118" xr:uid="{D60902B4-C32C-4A35-9A37-E6CE9A588EB0}"/>
    <cellStyle name="Normal 10 3 7 3" xfId="2609" xr:uid="{85453581-7C72-4D7C-A8B1-CFB38FBA69B0}"/>
    <cellStyle name="Normal 10 3 7 4" xfId="2610" xr:uid="{BF26F070-F377-44F5-AD32-C280750CEBB0}"/>
    <cellStyle name="Normal 10 3 8" xfId="1119" xr:uid="{5F70F5C8-FFCD-47C5-A01D-0469E05285E8}"/>
    <cellStyle name="Normal 10 3 8 2" xfId="2611" xr:uid="{E1190EE0-EB74-47C2-8937-A700969FAB26}"/>
    <cellStyle name="Normal 10 3 8 3" xfId="2612" xr:uid="{84CE3C95-CC7E-4D11-B688-177655B3E37B}"/>
    <cellStyle name="Normal 10 3 8 4" xfId="2613" xr:uid="{61423818-16AC-407D-A821-8A4CF6FCEDA6}"/>
    <cellStyle name="Normal 10 3 9" xfId="2614" xr:uid="{2B7E34BF-9E14-4611-9975-BC1592AB9BAF}"/>
    <cellStyle name="Normal 10 4" xfId="56" xr:uid="{82B0E448-D49A-4426-BF1F-96ED85568498}"/>
    <cellStyle name="Normal 10 4 10" xfId="2615" xr:uid="{C3319D2B-B796-4307-8F7A-F1830C3BBA77}"/>
    <cellStyle name="Normal 10 4 11" xfId="2616" xr:uid="{434EA976-8C84-4204-BBEB-AEA6AF9AF54B}"/>
    <cellStyle name="Normal 10 4 2" xfId="57" xr:uid="{0A16F523-AC79-4ACA-B54E-93D1A7508868}"/>
    <cellStyle name="Normal 10 4 2 2" xfId="255" xr:uid="{3DA2B6F3-EBA8-4493-AA1E-5E68A23257F1}"/>
    <cellStyle name="Normal 10 4 2 2 2" xfId="497" xr:uid="{E39B8C8D-57B9-45FC-A2CE-FFA4632105B2}"/>
    <cellStyle name="Normal 10 4 2 2 2 2" xfId="498" xr:uid="{994F226A-57C6-4290-A7D1-8344A72AFA22}"/>
    <cellStyle name="Normal 10 4 2 2 2 2 2" xfId="1120" xr:uid="{A03E96CC-1583-4B30-83AF-DC0DD00555D1}"/>
    <cellStyle name="Normal 10 4 2 2 2 2 3" xfId="2617" xr:uid="{A5FCE8E9-00AF-4F72-8D48-36B09D52BCBD}"/>
    <cellStyle name="Normal 10 4 2 2 2 2 4" xfId="2618" xr:uid="{33040930-6783-4DAF-A9DE-2C2EE2346524}"/>
    <cellStyle name="Normal 10 4 2 2 2 3" xfId="1121" xr:uid="{F9ABEA25-A1DF-49A9-9BA6-6A78D72AE3BF}"/>
    <cellStyle name="Normal 10 4 2 2 2 3 2" xfId="2619" xr:uid="{DE1C5632-CB15-4132-A1E6-DD827EFC8ACC}"/>
    <cellStyle name="Normal 10 4 2 2 2 3 3" xfId="2620" xr:uid="{DDA2A481-6A73-4CDD-89E2-958487485B8A}"/>
    <cellStyle name="Normal 10 4 2 2 2 3 4" xfId="2621" xr:uid="{E05E553D-43E2-48A0-AFCE-C1E98CA08D9C}"/>
    <cellStyle name="Normal 10 4 2 2 2 4" xfId="2622" xr:uid="{569D4ACE-EBC5-4F28-8316-7BAB3C990B06}"/>
    <cellStyle name="Normal 10 4 2 2 2 5" xfId="2623" xr:uid="{0A3ECFCA-6389-4D98-8464-A6E29FC2B85D}"/>
    <cellStyle name="Normal 10 4 2 2 2 6" xfId="2624" xr:uid="{C682576F-0A0A-42D7-B070-D7061AD91A99}"/>
    <cellStyle name="Normal 10 4 2 2 3" xfId="499" xr:uid="{275E39D2-3E06-4C58-8522-D9EA94C237AD}"/>
    <cellStyle name="Normal 10 4 2 2 3 2" xfId="1122" xr:uid="{8A67493D-D19E-453B-8858-8AEBA1BDA313}"/>
    <cellStyle name="Normal 10 4 2 2 3 2 2" xfId="2625" xr:uid="{914B9C8D-0B45-4087-9D62-E5EBDA3A488F}"/>
    <cellStyle name="Normal 10 4 2 2 3 2 3" xfId="2626" xr:uid="{B21D8AD3-2B4C-4E7B-B204-5783E956EDAB}"/>
    <cellStyle name="Normal 10 4 2 2 3 2 4" xfId="2627" xr:uid="{82567FD5-B2BE-4487-87B0-ED941E7017F8}"/>
    <cellStyle name="Normal 10 4 2 2 3 3" xfId="2628" xr:uid="{1CC40FD2-22F7-47BA-9DD5-7DA2E096D5B7}"/>
    <cellStyle name="Normal 10 4 2 2 3 4" xfId="2629" xr:uid="{0DBB2290-DFF4-4C1F-A019-41BBAC9B9565}"/>
    <cellStyle name="Normal 10 4 2 2 3 5" xfId="2630" xr:uid="{E1F39204-BBBE-4D0A-B954-1D8E6F0E88B4}"/>
    <cellStyle name="Normal 10 4 2 2 4" xfId="1123" xr:uid="{30812D8F-6B9E-4739-A711-39BDB8CF4203}"/>
    <cellStyle name="Normal 10 4 2 2 4 2" xfId="2631" xr:uid="{FA17709A-21C4-4541-8F93-23D7B3DDBEDC}"/>
    <cellStyle name="Normal 10 4 2 2 4 3" xfId="2632" xr:uid="{6A9F7B78-048A-424F-BD65-FA970770C67C}"/>
    <cellStyle name="Normal 10 4 2 2 4 4" xfId="2633" xr:uid="{3F605A4C-931C-4C00-927D-7FDC646FF48E}"/>
    <cellStyle name="Normal 10 4 2 2 5" xfId="2634" xr:uid="{A541043F-146C-48AE-927F-334BB03A62CA}"/>
    <cellStyle name="Normal 10 4 2 2 5 2" xfId="2635" xr:uid="{084315F9-B54E-4F0E-AD9D-867EF7B149D0}"/>
    <cellStyle name="Normal 10 4 2 2 5 3" xfId="2636" xr:uid="{E6C5BA67-AECE-4D4E-83D7-C95B47CB979A}"/>
    <cellStyle name="Normal 10 4 2 2 5 4" xfId="2637" xr:uid="{84621986-4B58-408C-BEEC-EF7C36A2E7D9}"/>
    <cellStyle name="Normal 10 4 2 2 6" xfId="2638" xr:uid="{B4788AA7-DA5B-4C39-8BFB-96794FDFA83B}"/>
    <cellStyle name="Normal 10 4 2 2 7" xfId="2639" xr:uid="{DB665590-E7B2-4756-A53D-D4905EEFFCA6}"/>
    <cellStyle name="Normal 10 4 2 2 8" xfId="2640" xr:uid="{7EA94ACF-8F41-4E4C-832E-9FC01938336C}"/>
    <cellStyle name="Normal 10 4 2 3" xfId="500" xr:uid="{6075082B-3260-416F-BB95-AF08FC63ED5C}"/>
    <cellStyle name="Normal 10 4 2 3 2" xfId="501" xr:uid="{23BFA6C3-5700-4E78-BF0A-81C122E9998D}"/>
    <cellStyle name="Normal 10 4 2 3 2 2" xfId="502" xr:uid="{CAD5D795-0829-4F4D-A345-04A4AE0DF960}"/>
    <cellStyle name="Normal 10 4 2 3 2 3" xfId="2641" xr:uid="{217DDB00-3B58-4875-B531-E919B20C6D1E}"/>
    <cellStyle name="Normal 10 4 2 3 2 4" xfId="2642" xr:uid="{CD450AFB-5E28-4025-A4F2-371D59E16D22}"/>
    <cellStyle name="Normal 10 4 2 3 3" xfId="503" xr:uid="{4C6E0501-678A-47EF-B873-F77FBAF3F25F}"/>
    <cellStyle name="Normal 10 4 2 3 3 2" xfId="2643" xr:uid="{8AD826F8-E17F-46C8-A54F-C2FDC31565F2}"/>
    <cellStyle name="Normal 10 4 2 3 3 3" xfId="2644" xr:uid="{5729CDB4-8C3A-49FD-AF36-C7037E15AC6A}"/>
    <cellStyle name="Normal 10 4 2 3 3 4" xfId="2645" xr:uid="{BD7D8FAB-5709-4556-9149-301C81B5AB63}"/>
    <cellStyle name="Normal 10 4 2 3 4" xfId="2646" xr:uid="{14B0E532-33D9-408E-97BA-61512FF64C38}"/>
    <cellStyle name="Normal 10 4 2 3 5" xfId="2647" xr:uid="{180DE19D-79E8-4281-BDA5-898FFA908B4F}"/>
    <cellStyle name="Normal 10 4 2 3 6" xfId="2648" xr:uid="{FA94F108-C899-4227-8FDC-337C7F4ECDF1}"/>
    <cellStyle name="Normal 10 4 2 4" xfId="504" xr:uid="{F532E9B2-E85F-4A77-88B4-1970D485952F}"/>
    <cellStyle name="Normal 10 4 2 4 2" xfId="505" xr:uid="{8A21456E-5271-4B6D-A619-384835A3E682}"/>
    <cellStyle name="Normal 10 4 2 4 2 2" xfId="2649" xr:uid="{2B9298BD-D80E-4352-9E18-E19DB8602B34}"/>
    <cellStyle name="Normal 10 4 2 4 2 3" xfId="2650" xr:uid="{7B96208E-A7B3-41B3-B50A-FC493C41B976}"/>
    <cellStyle name="Normal 10 4 2 4 2 4" xfId="2651" xr:uid="{4BF6ED8C-ED01-4E06-B9FD-A7DC372D0202}"/>
    <cellStyle name="Normal 10 4 2 4 3" xfId="2652" xr:uid="{30FDD3A8-F9AB-4349-851F-4675CACCFD5C}"/>
    <cellStyle name="Normal 10 4 2 4 4" xfId="2653" xr:uid="{3645D6E7-2FDE-41CF-9F56-3E4A19A8CB25}"/>
    <cellStyle name="Normal 10 4 2 4 5" xfId="2654" xr:uid="{E46A383B-F931-4D9B-9530-B434F9A4E9B0}"/>
    <cellStyle name="Normal 10 4 2 5" xfId="506" xr:uid="{AFDEBEEB-CA89-4C64-B406-22DCE98BFF53}"/>
    <cellStyle name="Normal 10 4 2 5 2" xfId="2655" xr:uid="{6F48331B-DF61-4DBB-B1D7-9330A56602A4}"/>
    <cellStyle name="Normal 10 4 2 5 3" xfId="2656" xr:uid="{08EB44DD-64BD-4111-8512-3D31FC82FC0C}"/>
    <cellStyle name="Normal 10 4 2 5 4" xfId="2657" xr:uid="{B97530CC-6059-4E13-95D9-7DBD9B65945B}"/>
    <cellStyle name="Normal 10 4 2 6" xfId="2658" xr:uid="{F064385D-DA4C-4B95-A92A-152ADA9AE029}"/>
    <cellStyle name="Normal 10 4 2 6 2" xfId="2659" xr:uid="{9E2A01A4-8A28-4E87-BBA2-C1CC7375856B}"/>
    <cellStyle name="Normal 10 4 2 6 3" xfId="2660" xr:uid="{B978075C-7EA3-4E89-AF41-37543A8A5E75}"/>
    <cellStyle name="Normal 10 4 2 6 4" xfId="2661" xr:uid="{2ECC1B52-ACA2-4A22-B60A-52F0E111901A}"/>
    <cellStyle name="Normal 10 4 2 7" xfId="2662" xr:uid="{502F17F7-AD01-4ED4-8165-99400B4A0C33}"/>
    <cellStyle name="Normal 10 4 2 8" xfId="2663" xr:uid="{F89543B3-F15F-4AA1-A59C-0B6B87ED36A3}"/>
    <cellStyle name="Normal 10 4 2 9" xfId="2664" xr:uid="{B3C79B7E-0B63-430D-8B9B-3808329D9047}"/>
    <cellStyle name="Normal 10 4 3" xfId="256" xr:uid="{9B0E9FD4-7AA3-4069-9D7E-2B42007B5AD8}"/>
    <cellStyle name="Normal 10 4 3 2" xfId="507" xr:uid="{48387584-E3D0-4973-8D26-E4EC8FE7E3C2}"/>
    <cellStyle name="Normal 10 4 3 2 2" xfId="508" xr:uid="{A537F10F-43F7-464F-8E48-FA0991035A8B}"/>
    <cellStyle name="Normal 10 4 3 2 2 2" xfId="1124" xr:uid="{A3191B47-C635-4D41-803F-F6D2EC21DC92}"/>
    <cellStyle name="Normal 10 4 3 2 2 2 2" xfId="1125" xr:uid="{C7AE6711-F7AF-402C-A917-93A59DD790C4}"/>
    <cellStyle name="Normal 10 4 3 2 2 3" xfId="1126" xr:uid="{B98BDE4B-C1F4-486B-AD77-561F17F57706}"/>
    <cellStyle name="Normal 10 4 3 2 2 4" xfId="2665" xr:uid="{B489FE5F-26AB-41C9-ACC7-B0F3E00BE923}"/>
    <cellStyle name="Normal 10 4 3 2 3" xfId="1127" xr:uid="{2094D81E-6C34-40F8-A4A8-3FEE2ABDBDD1}"/>
    <cellStyle name="Normal 10 4 3 2 3 2" xfId="1128" xr:uid="{57FA4A0F-31E1-4D51-9B8B-0EA044EEE994}"/>
    <cellStyle name="Normal 10 4 3 2 3 3" xfId="2666" xr:uid="{3CD02A33-04B6-4DDB-85AA-E60D6C36AE7A}"/>
    <cellStyle name="Normal 10 4 3 2 3 4" xfId="2667" xr:uid="{84AD0FD2-C3ED-432C-A5A4-1C5D2E81CDD8}"/>
    <cellStyle name="Normal 10 4 3 2 4" xfId="1129" xr:uid="{2774895C-65AE-4A9D-9E4A-9C87E01FAF19}"/>
    <cellStyle name="Normal 10 4 3 2 5" xfId="2668" xr:uid="{4D4DE389-1E21-4A99-8D47-0733EC03ED83}"/>
    <cellStyle name="Normal 10 4 3 2 6" xfId="2669" xr:uid="{45A822E4-E1C0-4A71-835A-176697058505}"/>
    <cellStyle name="Normal 10 4 3 3" xfId="509" xr:uid="{5EB847DC-3EBB-42E3-846A-5A220AAA3D8C}"/>
    <cellStyle name="Normal 10 4 3 3 2" xfId="1130" xr:uid="{2AA564CD-8357-469B-8545-57C1540F9BCC}"/>
    <cellStyle name="Normal 10 4 3 3 2 2" xfId="1131" xr:uid="{B3B91599-30B3-453F-9249-F52CBB75D361}"/>
    <cellStyle name="Normal 10 4 3 3 2 3" xfId="2670" xr:uid="{19BE9E9F-C18F-4BEA-A3CD-10414D2C50BD}"/>
    <cellStyle name="Normal 10 4 3 3 2 4" xfId="2671" xr:uid="{EC4B1767-CD05-4141-9AC7-6071BBD10D94}"/>
    <cellStyle name="Normal 10 4 3 3 3" xfId="1132" xr:uid="{8E84CA94-88E8-49C7-AC00-21A24524FDC0}"/>
    <cellStyle name="Normal 10 4 3 3 4" xfId="2672" xr:uid="{FBF38B86-5180-4F25-8366-F973DCD5EB3D}"/>
    <cellStyle name="Normal 10 4 3 3 5" xfId="2673" xr:uid="{2633F5BD-42CE-4665-9337-E7E1E60CE48C}"/>
    <cellStyle name="Normal 10 4 3 4" xfId="1133" xr:uid="{0B64AFD9-A1F3-4AAE-A812-6144DA8C6442}"/>
    <cellStyle name="Normal 10 4 3 4 2" xfId="1134" xr:uid="{3BD60067-73B7-4352-BB0F-4057350879C1}"/>
    <cellStyle name="Normal 10 4 3 4 3" xfId="2674" xr:uid="{B8467B22-9B45-4712-9546-4D285009CA11}"/>
    <cellStyle name="Normal 10 4 3 4 4" xfId="2675" xr:uid="{1F851507-0916-4070-A17E-68FB27FAE987}"/>
    <cellStyle name="Normal 10 4 3 5" xfId="1135" xr:uid="{EF09059A-9BD0-4BB3-A1A7-8CE7CD7038F3}"/>
    <cellStyle name="Normal 10 4 3 5 2" xfId="2676" xr:uid="{500BA137-B605-4A41-A791-C1F41DC63FAB}"/>
    <cellStyle name="Normal 10 4 3 5 3" xfId="2677" xr:uid="{C3ABFE83-AF6C-4943-9D1B-FFE93BB0A0F0}"/>
    <cellStyle name="Normal 10 4 3 5 4" xfId="2678" xr:uid="{B9843317-BA99-494C-835F-74D62761701C}"/>
    <cellStyle name="Normal 10 4 3 6" xfId="2679" xr:uid="{342AC190-50D3-4177-BDD3-9E8C20234EDA}"/>
    <cellStyle name="Normal 10 4 3 7" xfId="2680" xr:uid="{4A55EA50-B103-4160-9126-7399248A158D}"/>
    <cellStyle name="Normal 10 4 3 8" xfId="2681" xr:uid="{FADF8F03-219D-4DDD-8E3D-86C9DC41D659}"/>
    <cellStyle name="Normal 10 4 4" xfId="257" xr:uid="{F3F4FBA2-5DF5-4E72-B6A0-63C3D76106BC}"/>
    <cellStyle name="Normal 10 4 4 2" xfId="510" xr:uid="{E6EAD7D3-6C38-4955-BBAB-C0158D24A8EC}"/>
    <cellStyle name="Normal 10 4 4 2 2" xfId="511" xr:uid="{90BD6BA5-B1A6-418D-9325-32EC4EA04E6F}"/>
    <cellStyle name="Normal 10 4 4 2 2 2" xfId="1136" xr:uid="{70861472-58BB-40DE-A652-079525B43719}"/>
    <cellStyle name="Normal 10 4 4 2 2 3" xfId="2682" xr:uid="{20CF068D-B20F-4D27-9CCD-1819F39FF9BD}"/>
    <cellStyle name="Normal 10 4 4 2 2 4" xfId="2683" xr:uid="{C3DD0597-62C0-44FB-829F-AA2F35543B5E}"/>
    <cellStyle name="Normal 10 4 4 2 3" xfId="1137" xr:uid="{11B68CC5-B18F-4A61-9623-9007E40C041C}"/>
    <cellStyle name="Normal 10 4 4 2 4" xfId="2684" xr:uid="{F2FD7CE8-CA0C-41F0-833B-F25004C8ED36}"/>
    <cellStyle name="Normal 10 4 4 2 5" xfId="2685" xr:uid="{06A2F34B-1F31-40B8-AB04-2DC5B838896D}"/>
    <cellStyle name="Normal 10 4 4 3" xfId="512" xr:uid="{A0EBCC10-0167-426E-8332-56AB962B3506}"/>
    <cellStyle name="Normal 10 4 4 3 2" xfId="1138" xr:uid="{427D9613-2330-46C1-B7D7-7894493396DA}"/>
    <cellStyle name="Normal 10 4 4 3 3" xfId="2686" xr:uid="{EFED0A08-C9BB-4659-943F-E9F0DBA7ABAC}"/>
    <cellStyle name="Normal 10 4 4 3 4" xfId="2687" xr:uid="{945CE17B-8758-44E5-A102-79DAAC3BE535}"/>
    <cellStyle name="Normal 10 4 4 4" xfId="1139" xr:uid="{3A81B294-A26F-4EDB-9DFC-115B12675B46}"/>
    <cellStyle name="Normal 10 4 4 4 2" xfId="2688" xr:uid="{D5A3744C-403B-4AC4-BBDE-B1A8FDA94D24}"/>
    <cellStyle name="Normal 10 4 4 4 3" xfId="2689" xr:uid="{0AB56706-4EBF-4155-A50D-E1238575DD92}"/>
    <cellStyle name="Normal 10 4 4 4 4" xfId="2690" xr:uid="{B3CAE803-B8D1-4E36-BBBD-598367902EB8}"/>
    <cellStyle name="Normal 10 4 4 5" xfId="2691" xr:uid="{B7FE0B06-6ED9-40FF-8D77-97246081E905}"/>
    <cellStyle name="Normal 10 4 4 6" xfId="2692" xr:uid="{CF6B56A2-B320-4D3A-A8BA-17722E791C03}"/>
    <cellStyle name="Normal 10 4 4 7" xfId="2693" xr:uid="{69B9B3BE-0B46-4569-A92A-B91233FD18B6}"/>
    <cellStyle name="Normal 10 4 5" xfId="258" xr:uid="{0282AC19-FC4D-4BBE-BB8C-139037658D01}"/>
    <cellStyle name="Normal 10 4 5 2" xfId="513" xr:uid="{AB61D687-FD41-484A-9EA9-FBCDB0E19620}"/>
    <cellStyle name="Normal 10 4 5 2 2" xfId="1140" xr:uid="{8AABF157-02DD-4E43-A7F3-C4FE28DBA0F0}"/>
    <cellStyle name="Normal 10 4 5 2 3" xfId="2694" xr:uid="{94569B7F-E3EA-4486-8982-2CDCD2790EAA}"/>
    <cellStyle name="Normal 10 4 5 2 4" xfId="2695" xr:uid="{ADB29244-0124-4694-8919-1F5A5BDAE5FC}"/>
    <cellStyle name="Normal 10 4 5 3" xfId="1141" xr:uid="{8D57EF46-3A85-4519-9D56-96A70267CDDB}"/>
    <cellStyle name="Normal 10 4 5 3 2" xfId="2696" xr:uid="{23CC05CE-0824-4266-A0F6-3D519419D1A3}"/>
    <cellStyle name="Normal 10 4 5 3 3" xfId="2697" xr:uid="{3DB050C2-489B-4510-9598-27AA6F651E36}"/>
    <cellStyle name="Normal 10 4 5 3 4" xfId="2698" xr:uid="{FF8177D6-CF60-4F56-8D42-FCED453EF610}"/>
    <cellStyle name="Normal 10 4 5 4" xfId="2699" xr:uid="{02306D42-9F35-4BAA-BB51-158FCEA43929}"/>
    <cellStyle name="Normal 10 4 5 5" xfId="2700" xr:uid="{29E11B00-8C19-4B67-9E24-E677F6A9A34C}"/>
    <cellStyle name="Normal 10 4 5 6" xfId="2701" xr:uid="{BE853E4D-AEFF-4481-906B-44BA9C3A9B70}"/>
    <cellStyle name="Normal 10 4 6" xfId="514" xr:uid="{89A621FF-CC58-47B3-ADF9-5AB31A856262}"/>
    <cellStyle name="Normal 10 4 6 2" xfId="1142" xr:uid="{94EE1C4D-7E0B-48A7-9641-74E0F98CC95E}"/>
    <cellStyle name="Normal 10 4 6 2 2" xfId="2702" xr:uid="{602AE5EC-E326-4C2D-A25E-E85290908739}"/>
    <cellStyle name="Normal 10 4 6 2 3" xfId="2703" xr:uid="{5936BDA5-1B3D-4582-A829-F4EFB18B8488}"/>
    <cellStyle name="Normal 10 4 6 2 4" xfId="2704" xr:uid="{2C35317E-B83A-482D-BEC9-2E542AB607ED}"/>
    <cellStyle name="Normal 10 4 6 3" xfId="2705" xr:uid="{83496647-82FE-473B-AE02-5D3F26D7D246}"/>
    <cellStyle name="Normal 10 4 6 4" xfId="2706" xr:uid="{233E311F-DAB5-485B-9121-9EEF50BF7427}"/>
    <cellStyle name="Normal 10 4 6 5" xfId="2707" xr:uid="{CAED4857-038D-4E73-A3DB-2E0DBF57C08F}"/>
    <cellStyle name="Normal 10 4 7" xfId="1143" xr:uid="{71F49524-FF66-4CF0-B59E-7F1D6902EF51}"/>
    <cellStyle name="Normal 10 4 7 2" xfId="2708" xr:uid="{4F42C2C3-F517-4732-A1A8-17B3F6242E42}"/>
    <cellStyle name="Normal 10 4 7 3" xfId="2709" xr:uid="{68C354FB-455B-44F6-AE04-71AF4435018A}"/>
    <cellStyle name="Normal 10 4 7 4" xfId="2710" xr:uid="{5522D707-8B9A-4A4F-A534-8E575D7E5F21}"/>
    <cellStyle name="Normal 10 4 8" xfId="2711" xr:uid="{DF59F304-3998-4217-A8C1-7B04A7E751AC}"/>
    <cellStyle name="Normal 10 4 8 2" xfId="2712" xr:uid="{4034A922-BD7D-47C3-B05A-E51C7B76BC68}"/>
    <cellStyle name="Normal 10 4 8 3" xfId="2713" xr:uid="{B6149032-85C2-460F-9AD8-2DB4535B818F}"/>
    <cellStyle name="Normal 10 4 8 4" xfId="2714" xr:uid="{06074EDE-7A45-4D08-B32B-D860FBA479E7}"/>
    <cellStyle name="Normal 10 4 9" xfId="2715" xr:uid="{07E6DD5C-8367-4C80-A0DF-1C3D85A07E59}"/>
    <cellStyle name="Normal 10 5" xfId="58" xr:uid="{159AA204-2B32-468A-BB68-F0C62172A36B}"/>
    <cellStyle name="Normal 10 5 2" xfId="59" xr:uid="{21006406-70A3-4A04-921D-815D14F49E5A}"/>
    <cellStyle name="Normal 10 5 2 2" xfId="259" xr:uid="{067FD400-29E8-447B-91C0-55C1D4C4B068}"/>
    <cellStyle name="Normal 10 5 2 2 2" xfId="515" xr:uid="{7FCCCF98-8EBC-4EE8-B31C-63EB62809878}"/>
    <cellStyle name="Normal 10 5 2 2 2 2" xfId="1144" xr:uid="{63EDA24A-255D-4648-BA08-5580007F7958}"/>
    <cellStyle name="Normal 10 5 2 2 2 3" xfId="2716" xr:uid="{BEE2E7FD-7F98-4879-99A1-830B518CF688}"/>
    <cellStyle name="Normal 10 5 2 2 2 4" xfId="2717" xr:uid="{2353F2E2-005E-4AE7-8619-833954C980EC}"/>
    <cellStyle name="Normal 10 5 2 2 3" xfId="1145" xr:uid="{2B2A5FA4-C807-4510-A2CF-0577C4FD11F7}"/>
    <cellStyle name="Normal 10 5 2 2 3 2" xfId="2718" xr:uid="{4C6F1C2F-A235-4DA7-8682-C8D21EBB5311}"/>
    <cellStyle name="Normal 10 5 2 2 3 3" xfId="2719" xr:uid="{033E113E-121C-4283-80E7-DF4420C01249}"/>
    <cellStyle name="Normal 10 5 2 2 3 4" xfId="2720" xr:uid="{6B8E82EC-A06C-4A72-B1E9-E1B418A4AB46}"/>
    <cellStyle name="Normal 10 5 2 2 4" xfId="2721" xr:uid="{BCF0037E-B8D8-46FC-94E6-FFACD209A84A}"/>
    <cellStyle name="Normal 10 5 2 2 5" xfId="2722" xr:uid="{9C00375C-5FBA-4E53-AE0A-A983435F84AA}"/>
    <cellStyle name="Normal 10 5 2 2 6" xfId="2723" xr:uid="{D934468F-4CEB-47CD-8E9D-D33BF96B56C4}"/>
    <cellStyle name="Normal 10 5 2 3" xfId="516" xr:uid="{FB6C7785-007B-46BC-82A7-20D0286834CF}"/>
    <cellStyle name="Normal 10 5 2 3 2" xfId="1146" xr:uid="{94C1183F-3A5D-4735-A8D9-49C4B151B117}"/>
    <cellStyle name="Normal 10 5 2 3 2 2" xfId="2724" xr:uid="{B1E50282-91E2-4103-9F84-FDE6208EC54F}"/>
    <cellStyle name="Normal 10 5 2 3 2 3" xfId="2725" xr:uid="{E2786B89-69EF-4C78-A3C7-BCC766A47159}"/>
    <cellStyle name="Normal 10 5 2 3 2 4" xfId="2726" xr:uid="{F823A333-FFA9-47FF-8CAF-65C45D3CBC8E}"/>
    <cellStyle name="Normal 10 5 2 3 3" xfId="2727" xr:uid="{4C633C92-B3D5-4DC9-9A4B-15ECCC384460}"/>
    <cellStyle name="Normal 10 5 2 3 4" xfId="2728" xr:uid="{89F4AA3F-F4FE-4B17-AD0A-51CD36E1756B}"/>
    <cellStyle name="Normal 10 5 2 3 5" xfId="2729" xr:uid="{532DBEFD-ED20-4606-B949-D0F26F2A30DD}"/>
    <cellStyle name="Normal 10 5 2 4" xfId="1147" xr:uid="{07EAB04B-FFB7-4E3D-B840-68C637C4A18C}"/>
    <cellStyle name="Normal 10 5 2 4 2" xfId="2730" xr:uid="{A4BDCD3F-8B8C-4134-A17C-7F116E79C956}"/>
    <cellStyle name="Normal 10 5 2 4 3" xfId="2731" xr:uid="{62546D27-1ED6-4E1F-B5F5-11AB8190374F}"/>
    <cellStyle name="Normal 10 5 2 4 4" xfId="2732" xr:uid="{C32E58C7-5502-4A9E-967F-B7DD0B0BC54B}"/>
    <cellStyle name="Normal 10 5 2 5" xfId="2733" xr:uid="{E3743113-2987-4994-9892-D7C450FE75DC}"/>
    <cellStyle name="Normal 10 5 2 5 2" xfId="2734" xr:uid="{187124E8-E400-42BE-9220-CCCC9A329B85}"/>
    <cellStyle name="Normal 10 5 2 5 3" xfId="2735" xr:uid="{C71637E1-AC94-45AD-80C2-A1F30562E78E}"/>
    <cellStyle name="Normal 10 5 2 5 4" xfId="2736" xr:uid="{3E601C81-9E2D-46D4-9168-DBB9BFDD83ED}"/>
    <cellStyle name="Normal 10 5 2 6" xfId="2737" xr:uid="{7E85F302-BFE9-4D76-BB07-6904163C4667}"/>
    <cellStyle name="Normal 10 5 2 7" xfId="2738" xr:uid="{0EE90483-1A08-4968-B318-27EB089BA8E2}"/>
    <cellStyle name="Normal 10 5 2 8" xfId="2739" xr:uid="{53586E94-BD7B-4AD4-8DF4-9EA9AF5D4467}"/>
    <cellStyle name="Normal 10 5 3" xfId="260" xr:uid="{A22355FE-4AF2-49E3-B479-75FF3A4F7A58}"/>
    <cellStyle name="Normal 10 5 3 2" xfId="517" xr:uid="{A6713547-27E9-4164-BFFE-1FB013B3F9BD}"/>
    <cellStyle name="Normal 10 5 3 2 2" xfId="518" xr:uid="{EA27F820-BE6D-4E59-A359-EC5D9C58DFF8}"/>
    <cellStyle name="Normal 10 5 3 2 3" xfId="2740" xr:uid="{0EFDBFB7-E42E-4D17-9BAE-DA8AC910F173}"/>
    <cellStyle name="Normal 10 5 3 2 4" xfId="2741" xr:uid="{B135BDB6-063B-41AC-8566-7FC54539EE67}"/>
    <cellStyle name="Normal 10 5 3 3" xfId="519" xr:uid="{095BBC4D-AE34-46B4-AEB6-35B8FB1B941D}"/>
    <cellStyle name="Normal 10 5 3 3 2" xfId="2742" xr:uid="{97FB6403-5C33-40F8-A970-B00C6F1CECF5}"/>
    <cellStyle name="Normal 10 5 3 3 3" xfId="2743" xr:uid="{3E167D7F-D2A0-44A4-B37C-77CFD38887DA}"/>
    <cellStyle name="Normal 10 5 3 3 4" xfId="2744" xr:uid="{DEAC411C-DA28-44F2-B423-1806E96101A4}"/>
    <cellStyle name="Normal 10 5 3 4" xfId="2745" xr:uid="{6C7BCF20-0707-409F-9A67-7DF78889EC94}"/>
    <cellStyle name="Normal 10 5 3 5" xfId="2746" xr:uid="{E23EFDAB-9F48-485B-ABC2-CF40325D7CAB}"/>
    <cellStyle name="Normal 10 5 3 6" xfId="2747" xr:uid="{B5299C29-8A29-4433-99FA-CBF12C5711DB}"/>
    <cellStyle name="Normal 10 5 4" xfId="261" xr:uid="{BCDF3EA1-90AB-436A-90EF-CFC8B709F313}"/>
    <cellStyle name="Normal 10 5 4 2" xfId="520" xr:uid="{FCBFD277-7D3D-4688-8209-CD72F49D22DC}"/>
    <cellStyle name="Normal 10 5 4 2 2" xfId="2748" xr:uid="{217CCEE1-4572-4AF0-855E-63F5D43BB549}"/>
    <cellStyle name="Normal 10 5 4 2 3" xfId="2749" xr:uid="{9E33C952-9619-4676-A838-C2FB96901C89}"/>
    <cellStyle name="Normal 10 5 4 2 4" xfId="2750" xr:uid="{CCA8F52C-6724-4BF1-A3D2-D54C8938B215}"/>
    <cellStyle name="Normal 10 5 4 3" xfId="2751" xr:uid="{9C87F39F-4029-4AFE-8252-6D79DD65190C}"/>
    <cellStyle name="Normal 10 5 4 4" xfId="2752" xr:uid="{935B0634-C2C7-4EAC-B0C0-72DF301F45FC}"/>
    <cellStyle name="Normal 10 5 4 5" xfId="2753" xr:uid="{8BA0EEDA-12BC-43D6-8A28-AD9876B6DAC4}"/>
    <cellStyle name="Normal 10 5 5" xfId="521" xr:uid="{C37B87C2-DD04-47D7-9BA8-EC361D45FC20}"/>
    <cellStyle name="Normal 10 5 5 2" xfId="2754" xr:uid="{85F6777D-F049-46FE-94E0-5B52631C6FB1}"/>
    <cellStyle name="Normal 10 5 5 3" xfId="2755" xr:uid="{58DACB33-A5FD-4552-8EB3-79E880C2344E}"/>
    <cellStyle name="Normal 10 5 5 4" xfId="2756" xr:uid="{AB4536D0-CD4D-4AF4-809A-16A56D846D31}"/>
    <cellStyle name="Normal 10 5 6" xfId="2757" xr:uid="{5614D45B-D5E5-4623-9D33-6C848A1401F6}"/>
    <cellStyle name="Normal 10 5 6 2" xfId="2758" xr:uid="{FAE53B68-0535-40A7-ABB1-6176DE5A3AA9}"/>
    <cellStyle name="Normal 10 5 6 3" xfId="2759" xr:uid="{165C553B-1682-427A-9A11-16BD542949E5}"/>
    <cellStyle name="Normal 10 5 6 4" xfId="2760" xr:uid="{DD0EB185-B728-41D4-8160-89BA1175A6CE}"/>
    <cellStyle name="Normal 10 5 7" xfId="2761" xr:uid="{8BD0558C-D9B4-4FF2-8ABF-C7ABBBD140B7}"/>
    <cellStyle name="Normal 10 5 8" xfId="2762" xr:uid="{3EA28900-D72C-4F7F-8C35-7B46D12068F0}"/>
    <cellStyle name="Normal 10 5 9" xfId="2763" xr:uid="{1A976936-BD06-422B-90CA-7E3CB5D0EB30}"/>
    <cellStyle name="Normal 10 6" xfId="60" xr:uid="{85922CCE-7769-4E92-919E-BB552B56CCAC}"/>
    <cellStyle name="Normal 10 6 2" xfId="262" xr:uid="{79E910A8-0AC7-4638-B7E9-96D3A4ECB188}"/>
    <cellStyle name="Normal 10 6 2 2" xfId="522" xr:uid="{53D194BC-AF81-4710-A820-7A7E9EE25B90}"/>
    <cellStyle name="Normal 10 6 2 2 2" xfId="1148" xr:uid="{28D0FE01-F98F-4ED5-AF86-33938FEC1396}"/>
    <cellStyle name="Normal 10 6 2 2 2 2" xfId="1149" xr:uid="{8BD8CE96-C4FA-437F-B612-C22BC2D09F32}"/>
    <cellStyle name="Normal 10 6 2 2 3" xfId="1150" xr:uid="{77D137F3-2625-485D-9C9D-FD0BDBE60D5E}"/>
    <cellStyle name="Normal 10 6 2 2 4" xfId="2764" xr:uid="{F2DA1A82-E122-4F9D-956B-93EC5BC62CF7}"/>
    <cellStyle name="Normal 10 6 2 3" xfId="1151" xr:uid="{72995F72-021A-493A-915A-AB1C19835D29}"/>
    <cellStyle name="Normal 10 6 2 3 2" xfId="1152" xr:uid="{D661814D-D9E3-4D8D-BCB1-BA4421B108DE}"/>
    <cellStyle name="Normal 10 6 2 3 3" xfId="2765" xr:uid="{633A9EE8-53A0-42D4-B03D-C333EFE3885D}"/>
    <cellStyle name="Normal 10 6 2 3 4" xfId="2766" xr:uid="{784B5CAA-6871-4E28-8EAE-2BF6A4187F40}"/>
    <cellStyle name="Normal 10 6 2 4" xfId="1153" xr:uid="{CD67E963-A77D-4BB1-A821-7619B338752B}"/>
    <cellStyle name="Normal 10 6 2 5" xfId="2767" xr:uid="{AAF0C134-4DBA-42C7-80F6-3D9C3DDB64C0}"/>
    <cellStyle name="Normal 10 6 2 6" xfId="2768" xr:uid="{02C301FC-0B4F-4BED-8D18-6E1CFC5E5A94}"/>
    <cellStyle name="Normal 10 6 3" xfId="523" xr:uid="{B763BCCC-8AA0-4A03-A3D3-EFD5CFD297E0}"/>
    <cellStyle name="Normal 10 6 3 2" xfId="1154" xr:uid="{80166C15-C874-4C1D-B32A-CF00952E160D}"/>
    <cellStyle name="Normal 10 6 3 2 2" xfId="1155" xr:uid="{AFE9AD4D-6337-4B5E-93DF-E6ACE8E91983}"/>
    <cellStyle name="Normal 10 6 3 2 3" xfId="2769" xr:uid="{6CF1317D-6E44-400D-979C-308F67348CDD}"/>
    <cellStyle name="Normal 10 6 3 2 4" xfId="2770" xr:uid="{E54870D7-D712-4F50-939E-F3F268400B4C}"/>
    <cellStyle name="Normal 10 6 3 3" xfId="1156" xr:uid="{37B51513-3113-4C82-9F32-AAA433C3FDF8}"/>
    <cellStyle name="Normal 10 6 3 4" xfId="2771" xr:uid="{CC56DE69-D3A0-41D2-9B94-FBFAF4FED9F0}"/>
    <cellStyle name="Normal 10 6 3 5" xfId="2772" xr:uid="{2BE0A6C0-FCFB-4BA1-8899-043DB07DD354}"/>
    <cellStyle name="Normal 10 6 4" xfId="1157" xr:uid="{2F472F67-143C-46A0-81AB-92D2D4DF317B}"/>
    <cellStyle name="Normal 10 6 4 2" xfId="1158" xr:uid="{6B1D8661-3B4A-4D19-8B44-6721067BB028}"/>
    <cellStyle name="Normal 10 6 4 3" xfId="2773" xr:uid="{3BEB00D9-BD5D-485C-B60A-7E6392EF95AA}"/>
    <cellStyle name="Normal 10 6 4 4" xfId="2774" xr:uid="{88082FF5-2365-4620-8986-1AA2184985D9}"/>
    <cellStyle name="Normal 10 6 5" xfId="1159" xr:uid="{2A298CA8-EDC6-4EA6-91C1-47976E008D0C}"/>
    <cellStyle name="Normal 10 6 5 2" xfId="2775" xr:uid="{14C7D7D0-7220-4C95-8160-14A229FEA8A9}"/>
    <cellStyle name="Normal 10 6 5 3" xfId="2776" xr:uid="{C621903C-8325-4C54-BDD3-5A082B9E279E}"/>
    <cellStyle name="Normal 10 6 5 4" xfId="2777" xr:uid="{53FCF10D-656D-42C7-B9DA-79D4289B6F6D}"/>
    <cellStyle name="Normal 10 6 6" xfId="2778" xr:uid="{158A8525-4ABA-44B4-A6B4-246C78F62FBA}"/>
    <cellStyle name="Normal 10 6 7" xfId="2779" xr:uid="{74AA9335-8D89-4D45-B42A-882DC434F855}"/>
    <cellStyle name="Normal 10 6 8" xfId="2780" xr:uid="{6B4A4D0A-E152-47DF-8042-8FD6CA08A6BF}"/>
    <cellStyle name="Normal 10 7" xfId="263" xr:uid="{AE3ABA00-8AE2-4B72-8397-576AC8C5F358}"/>
    <cellStyle name="Normal 10 7 2" xfId="524" xr:uid="{2912D5C5-2206-48D4-817C-A7AD28C91218}"/>
    <cellStyle name="Normal 10 7 2 2" xfId="525" xr:uid="{02368DE0-B2C0-4FF8-AFAE-14FB1621D326}"/>
    <cellStyle name="Normal 10 7 2 2 2" xfId="1160" xr:uid="{5E4DEB95-E711-40F0-A54F-2842A7AEEF99}"/>
    <cellStyle name="Normal 10 7 2 2 3" xfId="2781" xr:uid="{4D079764-A505-42FC-A149-EED7B81765D3}"/>
    <cellStyle name="Normal 10 7 2 2 4" xfId="2782" xr:uid="{723BBA3A-3B69-494F-A475-2BBD0794FB91}"/>
    <cellStyle name="Normal 10 7 2 3" xfId="1161" xr:uid="{6BDD679E-2D1D-4D4C-A67D-55BAA94F103C}"/>
    <cellStyle name="Normal 10 7 2 4" xfId="2783" xr:uid="{2E6A0CE2-D5BF-467B-BC20-FD299867AEF0}"/>
    <cellStyle name="Normal 10 7 2 5" xfId="2784" xr:uid="{BCFB8A08-057F-4138-AE41-8478ED60E286}"/>
    <cellStyle name="Normal 10 7 3" xfId="526" xr:uid="{F4F74D22-EEF9-4A4E-B2DD-8BD378757F86}"/>
    <cellStyle name="Normal 10 7 3 2" xfId="1162" xr:uid="{5EC98E78-D9DE-41CA-AD8E-658C0D0533E0}"/>
    <cellStyle name="Normal 10 7 3 3" xfId="2785" xr:uid="{A42A8CA3-F8E6-4DE9-B14D-D4EBB539F48F}"/>
    <cellStyle name="Normal 10 7 3 4" xfId="2786" xr:uid="{5588B9B2-5129-4836-B545-BD3562086173}"/>
    <cellStyle name="Normal 10 7 4" xfId="1163" xr:uid="{D2F24F4B-7F0B-4E99-8E31-0AD0A63596EC}"/>
    <cellStyle name="Normal 10 7 4 2" xfId="2787" xr:uid="{8E1CA67D-BEC1-45B2-AA9D-A38C216F2EF8}"/>
    <cellStyle name="Normal 10 7 4 3" xfId="2788" xr:uid="{FD9E01A1-998A-4D7E-9152-09CC4F2E88C0}"/>
    <cellStyle name="Normal 10 7 4 4" xfId="2789" xr:uid="{B8B8EF1F-BF09-4541-A949-AD83E03C60CE}"/>
    <cellStyle name="Normal 10 7 5" xfId="2790" xr:uid="{A8AFAB48-155E-4FA7-9C11-CED4C29AB880}"/>
    <cellStyle name="Normal 10 7 6" xfId="2791" xr:uid="{5EEDB3D0-BC61-4EC3-8FA7-6602FDF9930B}"/>
    <cellStyle name="Normal 10 7 7" xfId="2792" xr:uid="{B2B37C88-FF7D-42BB-846D-5DD79B6DE419}"/>
    <cellStyle name="Normal 10 8" xfId="264" xr:uid="{1097701A-D9DE-4ED0-98D0-981D26B56A9D}"/>
    <cellStyle name="Normal 10 8 2" xfId="527" xr:uid="{B778AC37-A62B-42ED-9387-B0381D3C367B}"/>
    <cellStyle name="Normal 10 8 2 2" xfId="1164" xr:uid="{90C17D0E-7F38-43FC-B999-F5CF3A1FA6A0}"/>
    <cellStyle name="Normal 10 8 2 3" xfId="2793" xr:uid="{A9B71DC8-4320-4221-96E1-62294606D6C3}"/>
    <cellStyle name="Normal 10 8 2 4" xfId="2794" xr:uid="{7C7DB4E3-E303-4D71-BDD4-4CF7884D54DD}"/>
    <cellStyle name="Normal 10 8 3" xfId="1165" xr:uid="{DAD4CF91-1581-4004-815A-5606656BE9D0}"/>
    <cellStyle name="Normal 10 8 3 2" xfId="2795" xr:uid="{C88DC0DF-9FF5-415D-B90E-7DB0C21F08D0}"/>
    <cellStyle name="Normal 10 8 3 3" xfId="2796" xr:uid="{05D110E1-1E83-4C3D-A4AC-4F46BA935879}"/>
    <cellStyle name="Normal 10 8 3 4" xfId="2797" xr:uid="{632D57BA-0323-445B-85FA-5834CA5A7AC8}"/>
    <cellStyle name="Normal 10 8 4" xfId="2798" xr:uid="{F563BBFD-78DB-429E-B339-ED1E8DF6C9DD}"/>
    <cellStyle name="Normal 10 8 5" xfId="2799" xr:uid="{8C479C56-FF94-4352-83DB-739587BAC77B}"/>
    <cellStyle name="Normal 10 8 6" xfId="2800" xr:uid="{1F6E3C67-90C7-49C3-9E14-683847554C16}"/>
    <cellStyle name="Normal 10 9" xfId="265" xr:uid="{01B3BB62-ADB8-4A8B-ADF4-7C72449D8167}"/>
    <cellStyle name="Normal 10 9 2" xfId="1166" xr:uid="{9278502E-761C-4FB6-A1FA-C4057C6EFE5A}"/>
    <cellStyle name="Normal 10 9 2 2" xfId="2801" xr:uid="{E390BC18-6C23-48C6-9637-6DD6F42BC040}"/>
    <cellStyle name="Normal 10 9 2 2 2" xfId="4330" xr:uid="{FC67AC40-CEB1-49CE-8111-1C1A32A986DB}"/>
    <cellStyle name="Normal 10 9 2 3" xfId="2802" xr:uid="{2896C48E-41B8-43B9-BFA7-E702B3F5E610}"/>
    <cellStyle name="Normal 10 9 2 4" xfId="2803" xr:uid="{4F037E23-87E6-4F2D-A226-EC5BB3E7DF15}"/>
    <cellStyle name="Normal 10 9 3" xfId="2804" xr:uid="{CE7ED3F4-7B87-42FB-81AF-28CCA36E8661}"/>
    <cellStyle name="Normal 10 9 4" xfId="2805" xr:uid="{3A017054-19D0-4D2E-81DC-E15C70A3D104}"/>
    <cellStyle name="Normal 10 9 5" xfId="2806" xr:uid="{439F2C4D-11D0-4E46-9567-90A91C9C0F2F}"/>
    <cellStyle name="Normal 11" xfId="61" xr:uid="{CDA3274A-0D38-41C2-9F34-607AD5A62FD4}"/>
    <cellStyle name="Normal 11 2" xfId="266" xr:uid="{2047A3D0-862B-4D59-AB85-6C97FB62DE6F}"/>
    <cellStyle name="Normal 11 3" xfId="4335" xr:uid="{4BD8CC85-3584-4DCE-9ECA-2C6BDE9F6F92}"/>
    <cellStyle name="Normal 12" xfId="62" xr:uid="{445CED69-2A3B-4E76-9FFA-85D79575244D}"/>
    <cellStyle name="Normal 12 2" xfId="267" xr:uid="{195B7683-00C6-48B0-84E1-81A2F68F110C}"/>
    <cellStyle name="Normal 13" xfId="63" xr:uid="{DACE27F9-31EA-44EF-A44C-2EE1AC84293E}"/>
    <cellStyle name="Normal 13 2" xfId="64" xr:uid="{359D2EAB-85C4-42E0-8A7E-D4ECA04845DE}"/>
    <cellStyle name="Normal 13 2 2" xfId="268" xr:uid="{8BAD1085-E88D-4BCB-A8C6-BFBE466E679D}"/>
    <cellStyle name="Normal 13 2 3" xfId="4337" xr:uid="{09B62790-CEEA-4D49-8E29-C1F4FF838BD3}"/>
    <cellStyle name="Normal 13 3" xfId="269" xr:uid="{B010FFFB-810E-459C-BDE0-C49D358707FF}"/>
    <cellStyle name="Normal 13 3 2" xfId="4421" xr:uid="{494C37A6-3C7B-4E69-B820-510C337BAA81}"/>
    <cellStyle name="Normal 13 3 3" xfId="4338" xr:uid="{C90EE2B0-84BA-4582-852F-4D9C798F05BA}"/>
    <cellStyle name="Normal 13 4" xfId="4339" xr:uid="{80D979A6-119E-4C11-8DF3-56FEEF21D972}"/>
    <cellStyle name="Normal 13 5" xfId="4336" xr:uid="{564D92FB-42F8-4171-9382-508716B22586}"/>
    <cellStyle name="Normal 14" xfId="65" xr:uid="{C1C5846E-FFE9-44A8-82D5-7E0769DFBF1F}"/>
    <cellStyle name="Normal 14 18" xfId="4341" xr:uid="{99C84690-B8AE-4487-AE6D-13A89957A636}"/>
    <cellStyle name="Normal 14 2" xfId="270" xr:uid="{D8BBE301-3E19-4CF2-A8A6-B7E79E9402D9}"/>
    <cellStyle name="Normal 14 2 2" xfId="430" xr:uid="{43A855C5-2970-4D58-A2CE-3D85262A0643}"/>
    <cellStyle name="Normal 14 2 2 2" xfId="431" xr:uid="{6A893650-E100-4116-A786-5ACC32C16546}"/>
    <cellStyle name="Normal 14 2 3" xfId="432" xr:uid="{086E0EEE-F53B-4E96-97A6-72470614D8FD}"/>
    <cellStyle name="Normal 14 3" xfId="433" xr:uid="{7959474A-B2AE-4DDE-B564-A71DA6434D12}"/>
    <cellStyle name="Normal 14 4" xfId="4340" xr:uid="{0015E6BF-C4B1-4556-8166-355788552DAF}"/>
    <cellStyle name="Normal 15" xfId="66" xr:uid="{EC2D1B74-5F31-4F07-8AD6-D5A8AA8CF6B3}"/>
    <cellStyle name="Normal 15 2" xfId="67" xr:uid="{EFB0D7E3-4F2D-4228-B2AE-CB2AF7B6EF1B}"/>
    <cellStyle name="Normal 15 2 2" xfId="271" xr:uid="{2BBF7ADE-4E7B-4B2C-BC34-63117FF627BE}"/>
    <cellStyle name="Normal 15 3" xfId="272" xr:uid="{8E959695-6790-46E5-AC2C-B4B1291A56B8}"/>
    <cellStyle name="Normal 15 3 2" xfId="4422" xr:uid="{3F1CD9E3-ECE9-4107-86DB-6B62D427B351}"/>
    <cellStyle name="Normal 15 3 3" xfId="4343" xr:uid="{3C073EC0-7229-459F-9980-339AC3E32487}"/>
    <cellStyle name="Normal 15 4" xfId="4342" xr:uid="{055CEB88-390C-4746-ACA9-34F10CEB9463}"/>
    <cellStyle name="Normal 16" xfId="68" xr:uid="{82550B87-148B-446B-A936-53DC200FB0E7}"/>
    <cellStyle name="Normal 16 2" xfId="273" xr:uid="{E39D1294-EF41-4BBF-830E-37B34CD4E31A}"/>
    <cellStyle name="Normal 16 2 2" xfId="4423" xr:uid="{2B5FB1FE-B38C-4686-9AAE-F3C3B894336A}"/>
    <cellStyle name="Normal 16 2 3" xfId="4344" xr:uid="{55AC177B-4561-4C85-A703-851730B0C1F5}"/>
    <cellStyle name="Normal 16 3" xfId="274" xr:uid="{5349C2A5-2E22-4F29-91AB-CC8FFA1F4C31}"/>
    <cellStyle name="Normal 17" xfId="69" xr:uid="{9746CB37-EB20-4CE9-9722-ADB99466E3E0}"/>
    <cellStyle name="Normal 17 2" xfId="275" xr:uid="{00DCA3F4-0A94-4031-83E0-DE0C764C9A37}"/>
    <cellStyle name="Normal 17 2 2" xfId="4424" xr:uid="{464477B2-1C11-4BD4-8B3C-6DC0E6F669A0}"/>
    <cellStyle name="Normal 17 2 3" xfId="4346" xr:uid="{EE5E9947-DF56-48E3-AB08-26F39C3085AE}"/>
    <cellStyle name="Normal 17 3" xfId="4347" xr:uid="{047FE35D-E6F4-4278-927D-08461B4F1B15}"/>
    <cellStyle name="Normal 17 4" xfId="4345" xr:uid="{36A877BD-E035-4BB9-A5F2-A5C940CC85DA}"/>
    <cellStyle name="Normal 18" xfId="70" xr:uid="{C1A9CE95-D47C-4D9E-B8F7-77704262B245}"/>
    <cellStyle name="Normal 18 2" xfId="276" xr:uid="{B9947565-B8EE-4CBD-A7FA-0EE044A80B71}"/>
    <cellStyle name="Normal 18 3" xfId="4348" xr:uid="{C09CBA91-AF07-4F6E-B268-2A324B6D87F1}"/>
    <cellStyle name="Normal 19" xfId="71" xr:uid="{711ECF3D-9347-4D2C-8D92-E02238D31B2D}"/>
    <cellStyle name="Normal 19 2" xfId="72" xr:uid="{B71E6A89-DE38-44E4-87ED-760B5CB095EB}"/>
    <cellStyle name="Normal 19 2 2" xfId="277" xr:uid="{C5952086-085F-46A1-A153-518A3DE1F5F6}"/>
    <cellStyle name="Normal 19 3" xfId="278" xr:uid="{51EE96C1-5BBD-4009-AC25-E5814EA97318}"/>
    <cellStyle name="Normal 2" xfId="3" xr:uid="{0035700C-F3A5-4A6F-B63A-5CE25669DEE2}"/>
    <cellStyle name="Normal 2 2" xfId="73" xr:uid="{24E66918-8BC8-4BE9-8ADE-3678E061E455}"/>
    <cellStyle name="Normal 2 2 2" xfId="74" xr:uid="{487BCA8A-CD43-4814-AF7D-139E4176A397}"/>
    <cellStyle name="Normal 2 2 2 2" xfId="279" xr:uid="{BC81E66B-3FB4-40C2-A09A-7C44C188121B}"/>
    <cellStyle name="Normal 2 2 3" xfId="280" xr:uid="{F4CA8CF1-C945-43C2-86F9-CF6F1D1B0CDC}"/>
    <cellStyle name="Normal 2 2 4" xfId="4349" xr:uid="{32A9E150-A3B6-49AA-B88C-2646F29598A2}"/>
    <cellStyle name="Normal 2 3" xfId="75" xr:uid="{51E7E97E-A9BA-46BE-A11F-9718740978FF}"/>
    <cellStyle name="Normal 2 3 2" xfId="76" xr:uid="{3C22AD7D-512F-4A9F-9CA9-930E18AA0C75}"/>
    <cellStyle name="Normal 2 3 2 2" xfId="281" xr:uid="{4EC5E5D6-96D0-4615-8943-9CB8033BB6AC}"/>
    <cellStyle name="Normal 2 3 2 3" xfId="4351" xr:uid="{3E819C6B-E105-447A-A11D-517085B79B0B}"/>
    <cellStyle name="Normal 2 3 3" xfId="77" xr:uid="{0B2D70EC-4C9F-44EB-B899-0C0EEAE6A512}"/>
    <cellStyle name="Normal 2 3 4" xfId="78" xr:uid="{A49F3AF5-108B-4DB4-A0A3-CFC53F4A6ACA}"/>
    <cellStyle name="Normal 2 3 5" xfId="185" xr:uid="{B1C58C2B-5452-46FE-8D80-A5225AA42DA5}"/>
    <cellStyle name="Normal 2 3 6" xfId="4350" xr:uid="{DDA9C562-CDB5-4707-8502-914EC8BFC8F0}"/>
    <cellStyle name="Normal 2 4" xfId="79" xr:uid="{E914F156-327C-4C35-B81B-D30A76BCDAE9}"/>
    <cellStyle name="Normal 2 4 2" xfId="80" xr:uid="{C810A2B8-30A1-423F-ADE8-938948AF3BBB}"/>
    <cellStyle name="Normal 2 4 3" xfId="282" xr:uid="{A83175ED-A16F-4570-8AF7-C8D108E9D046}"/>
    <cellStyle name="Normal 2 5" xfId="184" xr:uid="{4BFFB6FA-1AF0-4BE7-B011-BD12E34BFC1A}"/>
    <cellStyle name="Normal 2 5 2" xfId="284" xr:uid="{AC59D257-C0B3-427D-B4E9-4928F16CF044}"/>
    <cellStyle name="Normal 2 5 2 2" xfId="2505" xr:uid="{200B32BC-95FC-4569-84F2-58B13DC1648B}"/>
    <cellStyle name="Normal 2 5 3" xfId="283" xr:uid="{F0EFD62B-7515-4DB8-948F-A61219133373}"/>
    <cellStyle name="Normal 2 6" xfId="285" xr:uid="{018CB030-0511-4732-8A5F-346391501845}"/>
    <cellStyle name="Normal 2 6 2" xfId="286" xr:uid="{6F961F8A-3C4F-4060-828E-A6C02949267B}"/>
    <cellStyle name="Normal 2 6 3" xfId="452" xr:uid="{F7552CF5-802F-458C-B12D-51F7F75B3594}"/>
    <cellStyle name="Normal 2 7" xfId="287" xr:uid="{41C9D89E-3AAA-448D-B2BC-EFF261B5274C}"/>
    <cellStyle name="Normal 20" xfId="434" xr:uid="{3047DDD8-D91F-42FF-B9B3-26449CE47222}"/>
    <cellStyle name="Normal 20 2" xfId="435" xr:uid="{C9135C8D-58E8-4257-A5AC-452E7EE4C23F}"/>
    <cellStyle name="Normal 20 2 2" xfId="436" xr:uid="{754EEF7E-A820-4000-AE16-FA340CB14894}"/>
    <cellStyle name="Normal 20 2 2 2" xfId="4425" xr:uid="{B88DBAF1-E2C2-43A2-96D2-002C0C9AE758}"/>
    <cellStyle name="Normal 20 2 2 3" xfId="4417" xr:uid="{F19EF7DC-508F-4F79-8812-70B9FC569944}"/>
    <cellStyle name="Normal 20 2 3" xfId="4420" xr:uid="{3AA59EEC-6E6A-408F-BC55-60BE20389892}"/>
    <cellStyle name="Normal 20 2 4" xfId="4416" xr:uid="{394C8D1B-56B3-4497-B85A-BBBA626B437D}"/>
    <cellStyle name="Normal 20 3" xfId="1167" xr:uid="{81328F11-18E6-4F5D-8CE5-44BEDF386DB2}"/>
    <cellStyle name="Normal 20 4" xfId="4352" xr:uid="{54E45105-F266-4B1F-B7B6-7B765C71BC52}"/>
    <cellStyle name="Normal 20 5" xfId="4433" xr:uid="{E3DE0500-6F5D-4A00-986F-9091DA4E7E44}"/>
    <cellStyle name="Normal 21" xfId="437" xr:uid="{DB5ACBC3-3DEA-40F8-8077-5E150545A288}"/>
    <cellStyle name="Normal 21 2" xfId="438" xr:uid="{2C3CE3A3-29F8-433B-AD1F-EBD53ABFF49E}"/>
    <cellStyle name="Normal 21 2 2" xfId="439" xr:uid="{89C69993-9A92-4B0A-A9EE-DF5E42B80EDC}"/>
    <cellStyle name="Normal 21 3" xfId="4353" xr:uid="{AFAC84C8-DCAB-4E4F-86EA-210B16660256}"/>
    <cellStyle name="Normal 22" xfId="440" xr:uid="{6E0EC7C7-5D5D-49BA-9DB3-7E33A7D87AB5}"/>
    <cellStyle name="Normal 22 2" xfId="441" xr:uid="{6F795B6D-9E69-4E5F-9270-11184E8B1092}"/>
    <cellStyle name="Normal 22 3" xfId="4310" xr:uid="{2EC4A4F0-77C6-4344-968C-CDECF8D45342}"/>
    <cellStyle name="Normal 22 3 2" xfId="4354" xr:uid="{45DE3C6B-064A-4984-AEFC-5C6A9137F76D}"/>
    <cellStyle name="Normal 22 4" xfId="4313" xr:uid="{E1A9E804-AB35-48D5-84C4-AB5E18676D7A}"/>
    <cellStyle name="Normal 22 4 2" xfId="4431" xr:uid="{ED31A606-A117-4395-8684-C13783B62DFA}"/>
    <cellStyle name="Normal 23" xfId="442" xr:uid="{2163F83E-B36F-4D18-B77C-FCA8072420BE}"/>
    <cellStyle name="Normal 23 2" xfId="2500" xr:uid="{583DF0E4-07ED-4551-A2C1-776F79E6EB64}"/>
    <cellStyle name="Normal 23 2 2" xfId="4356" xr:uid="{D72056C8-E796-42B4-B980-5831478FA7A5}"/>
    <cellStyle name="Normal 23 3" xfId="4426" xr:uid="{2A1373C1-AFE6-4901-A837-E7513302D01D}"/>
    <cellStyle name="Normal 23 4" xfId="4355" xr:uid="{F98139E2-2FBE-426E-9C32-0CA35C2ADB82}"/>
    <cellStyle name="Normal 24" xfId="443" xr:uid="{680FAFBC-965F-41CD-B62E-AEA7D27DC8A7}"/>
    <cellStyle name="Normal 24 2" xfId="444" xr:uid="{A0F33B96-BE34-4E08-AE1F-B83B1E80AA5B}"/>
    <cellStyle name="Normal 24 2 2" xfId="4428" xr:uid="{99B8A579-3153-47FC-A8E0-82ABB4DD7FDE}"/>
    <cellStyle name="Normal 24 2 3" xfId="4358" xr:uid="{59B0B0A4-8417-4C72-B0C4-ADEDDDC60C97}"/>
    <cellStyle name="Normal 24 3" xfId="4427" xr:uid="{4673AB2B-E2C7-4238-9877-7417E286C9A1}"/>
    <cellStyle name="Normal 24 4" xfId="4357" xr:uid="{86609A7B-13A5-4054-AD05-1094B50E88E3}"/>
    <cellStyle name="Normal 25" xfId="451" xr:uid="{6E2EEA41-7078-4AEC-88AB-EF2444319965}"/>
    <cellStyle name="Normal 25 2" xfId="4360" xr:uid="{21F6126D-E8A2-428C-9636-B34E19F8CB18}"/>
    <cellStyle name="Normal 25 3" xfId="4429" xr:uid="{18A262AB-C384-489E-AE4E-76D274C12429}"/>
    <cellStyle name="Normal 25 4" xfId="4359" xr:uid="{903C33D3-2136-4926-B343-B7E71D7D3F99}"/>
    <cellStyle name="Normal 26" xfId="2498" xr:uid="{D387ED10-A414-4CEC-9AEF-754A4F9596C4}"/>
    <cellStyle name="Normal 26 2" xfId="2499" xr:uid="{F10F0223-C808-434F-93AA-762AAD2690B1}"/>
    <cellStyle name="Normal 26 2 2" xfId="4362" xr:uid="{2F252F85-1139-46EA-A358-3AD8F95190A0}"/>
    <cellStyle name="Normal 26 3" xfId="4361" xr:uid="{8C09C38C-7A6B-492A-9214-F3863EA337EA}"/>
    <cellStyle name="Normal 27" xfId="2507" xr:uid="{4ED5DF99-5067-41D8-A256-2FDDBE7BF1E8}"/>
    <cellStyle name="Normal 27 2" xfId="4364" xr:uid="{CDC3A75B-E34E-49C2-92CE-B54E5785F148}"/>
    <cellStyle name="Normal 27 3" xfId="4363" xr:uid="{D8A6D15A-5F58-49B6-A94A-51BCBC8776B0}"/>
    <cellStyle name="Normal 28" xfId="4365" xr:uid="{BAA2677E-29C5-45E2-86A6-77AA346F1285}"/>
    <cellStyle name="Normal 28 2" xfId="4366" xr:uid="{20333897-ACCD-475B-A3B7-802451249BC2}"/>
    <cellStyle name="Normal 28 3" xfId="4367" xr:uid="{69B464A8-7888-4196-ABFD-E9CCCB77C7C5}"/>
    <cellStyle name="Normal 29" xfId="4368" xr:uid="{37445DEB-893F-43E7-9ADA-0E69B3C172F6}"/>
    <cellStyle name="Normal 29 2" xfId="4369" xr:uid="{95DF2BFC-F685-4BB8-A50A-3BBE36B3655C}"/>
    <cellStyle name="Normal 3" xfId="2" xr:uid="{665067A7-73F8-4B7E-BFD2-7BB3B9468366}"/>
    <cellStyle name="Normal 3 2" xfId="81" xr:uid="{D456FAAE-FFD4-451D-9606-C8A7147CE8C7}"/>
    <cellStyle name="Normal 3 2 2" xfId="82" xr:uid="{83B097E3-7CC7-4AAB-9AA7-4DE923D861E3}"/>
    <cellStyle name="Normal 3 2 2 2" xfId="288" xr:uid="{AE709A11-71CB-4523-8F9A-EB5C681218EF}"/>
    <cellStyle name="Normal 3 2 3" xfId="83" xr:uid="{162FBAF4-73CC-4DD5-99AD-9D514AFF5D61}"/>
    <cellStyle name="Normal 3 2 4" xfId="289" xr:uid="{0D926818-59F9-4724-913C-44611A0DEA1A}"/>
    <cellStyle name="Normal 3 2 5" xfId="2506" xr:uid="{D84261C7-2FF9-4D84-AB2D-93794AD9EC78}"/>
    <cellStyle name="Normal 3 3" xfId="84" xr:uid="{832B5513-EDC8-4F3E-BF45-B4C81964E67B}"/>
    <cellStyle name="Normal 3 3 2" xfId="290" xr:uid="{9BBC30DF-A409-43CD-A094-A05E58E97D9E}"/>
    <cellStyle name="Normal 3 4" xfId="85" xr:uid="{701EDF8E-B6DE-49C8-83AC-6C8DC86A9CD7}"/>
    <cellStyle name="Normal 3 4 2" xfId="2502" xr:uid="{BFD98D0D-3959-4F7B-B98B-FF951A638230}"/>
    <cellStyle name="Normal 3 5" xfId="2501" xr:uid="{0D1DBDC5-B4BB-4C39-A70E-604092AC013B}"/>
    <cellStyle name="Normal 30" xfId="4370" xr:uid="{CCA410AB-5879-49AF-AF5B-BBA38C5D3488}"/>
    <cellStyle name="Normal 30 2" xfId="4371" xr:uid="{B3BAC6A7-17D0-488C-AAC2-1D0EC7892205}"/>
    <cellStyle name="Normal 31" xfId="4372" xr:uid="{55C86E06-F16E-4B5A-BF07-7822611245F7}"/>
    <cellStyle name="Normal 31 2" xfId="4373" xr:uid="{991BB379-D1E5-4067-8BDA-7E15DE273FC1}"/>
    <cellStyle name="Normal 32" xfId="4374" xr:uid="{A8FE64DE-526D-450F-86BF-41CEE3964F8E}"/>
    <cellStyle name="Normal 33" xfId="4375" xr:uid="{2D0F7D62-4FA6-49E3-9E72-69D06C224149}"/>
    <cellStyle name="Normal 33 2" xfId="4376" xr:uid="{38950385-4EF0-4633-A06A-FA9AAB43C190}"/>
    <cellStyle name="Normal 34" xfId="4377" xr:uid="{C9578D5F-2356-495D-9290-8DF550F82DEA}"/>
    <cellStyle name="Normal 34 2" xfId="4378" xr:uid="{3928926C-62A1-46F9-B183-812C78414C71}"/>
    <cellStyle name="Normal 35" xfId="4379" xr:uid="{CD87D0B7-1A7A-42FB-AE97-2DC83338E765}"/>
    <cellStyle name="Normal 35 2" xfId="4380" xr:uid="{44C0AFBF-2449-4FEA-88B8-7AB404CEF53C}"/>
    <cellStyle name="Normal 36" xfId="4381" xr:uid="{D1CE5CAF-A182-4023-BE31-E65483E84400}"/>
    <cellStyle name="Normal 36 2" xfId="4382" xr:uid="{E0196F35-550B-4B32-AE46-ACB7E6F35E21}"/>
    <cellStyle name="Normal 37" xfId="4383" xr:uid="{6F1DC66E-4F2A-4699-954F-0CD393B6426D}"/>
    <cellStyle name="Normal 37 2" xfId="4384" xr:uid="{C6D0F5C4-8FD9-4E03-BD6A-D7A816BD02DE}"/>
    <cellStyle name="Normal 38" xfId="4385" xr:uid="{93327638-DC9A-4CE0-B38A-A98BF337FE83}"/>
    <cellStyle name="Normal 38 2" xfId="4386" xr:uid="{D816CAD5-65E2-4587-8651-E02D1C2CCD8C}"/>
    <cellStyle name="Normal 39" xfId="4387" xr:uid="{CD9B412C-7EE2-4A17-B9C8-B5F8B19635B8}"/>
    <cellStyle name="Normal 39 2" xfId="4388" xr:uid="{83E66A6E-1C56-42B1-B6C4-292996748685}"/>
    <cellStyle name="Normal 39 2 2" xfId="4389" xr:uid="{F26E4FDC-6BF4-4B0A-98F8-0E3600A39442}"/>
    <cellStyle name="Normal 39 3" xfId="4390" xr:uid="{A0E018D7-A741-4437-AD98-77790DC8EAC4}"/>
    <cellStyle name="Normal 4" xfId="86" xr:uid="{1B2ADD68-B3BE-4732-92C4-F7F13B4099C9}"/>
    <cellStyle name="Normal 4 2" xfId="87" xr:uid="{60393632-8964-4359-B0D9-574B993EF4E6}"/>
    <cellStyle name="Normal 4 2 2" xfId="88" xr:uid="{C5B3328F-A00A-464B-AF51-46D7FD200587}"/>
    <cellStyle name="Normal 4 2 2 2" xfId="445" xr:uid="{7BDE0CA5-3E64-43D7-8749-51CC7982ABD2}"/>
    <cellStyle name="Normal 4 2 2 3" xfId="2807" xr:uid="{60DB73D3-E4DA-4E6A-AF16-85D7E00619A4}"/>
    <cellStyle name="Normal 4 2 2 4" xfId="2808" xr:uid="{18D38319-7D33-41F0-BA9B-0A6721DF48BF}"/>
    <cellStyle name="Normal 4 2 2 4 2" xfId="2809" xr:uid="{0C996FF5-0DEA-412A-841A-9BB9F329817D}"/>
    <cellStyle name="Normal 4 2 2 4 3" xfId="2810" xr:uid="{83AA66C8-5FBA-47BA-9964-20E0F2EEC25B}"/>
    <cellStyle name="Normal 4 2 2 4 3 2" xfId="2811" xr:uid="{B9FF54F8-ACB0-414C-8A58-54A15A8D9541}"/>
    <cellStyle name="Normal 4 2 2 4 3 3" xfId="4312" xr:uid="{B7DDA4F3-CF23-40D7-9C9F-E846696A2031}"/>
    <cellStyle name="Normal 4 2 3" xfId="2493" xr:uid="{399A91C9-0FFC-44AA-A14C-28515B0665EB}"/>
    <cellStyle name="Normal 4 2 3 2" xfId="2504" xr:uid="{78E2C396-CDBE-444F-B2C2-B2BAE3319F18}"/>
    <cellStyle name="Normal 4 2 4" xfId="2494" xr:uid="{A805B194-66DC-4767-9E51-37C983B16DBE}"/>
    <cellStyle name="Normal 4 2 4 2" xfId="4392" xr:uid="{306F3C8A-7A99-405A-BC18-3A1A6AB4CF45}"/>
    <cellStyle name="Normal 4 2 5" xfId="1168" xr:uid="{29EB2139-0C68-4675-BADB-A5563B5963C3}"/>
    <cellStyle name="Normal 4 3" xfId="528" xr:uid="{C869EAB3-C018-4A62-81FA-91D7E6C8A4B4}"/>
    <cellStyle name="Normal 4 3 2" xfId="1170" xr:uid="{8A795FFD-1556-40D3-BBBD-82A5B3F8C2AC}"/>
    <cellStyle name="Normal 4 3 2 2" xfId="1171" xr:uid="{B039CA26-C2C3-4F74-B37E-8BD5C19E92A0}"/>
    <cellStyle name="Normal 4 3 2 3" xfId="1172" xr:uid="{4C1E1076-4557-4FDA-A978-A6AB4BE6A2C3}"/>
    <cellStyle name="Normal 4 3 3" xfId="1169" xr:uid="{E89F9373-56B1-48EB-ABE7-8A50E6DDECD6}"/>
    <cellStyle name="Normal 4 3 4" xfId="2812" xr:uid="{A5080AF7-2DD3-4D84-ADBC-7154246C61E6}"/>
    <cellStyle name="Normal 4 3 5" xfId="2813" xr:uid="{FF2E8D7B-E1DF-4A20-951A-4004AE644078}"/>
    <cellStyle name="Normal 4 3 5 2" xfId="2814" xr:uid="{FDF85CE7-3B3C-485B-B6C5-CD434C09A0D9}"/>
    <cellStyle name="Normal 4 3 5 3" xfId="2815" xr:uid="{4A5D2FE1-2DD3-4537-B0C2-7596BE9E4344}"/>
    <cellStyle name="Normal 4 3 5 3 2" xfId="2816" xr:uid="{C9800143-4537-4FA1-9645-92667A872F05}"/>
    <cellStyle name="Normal 4 3 5 3 3" xfId="4311" xr:uid="{4712CEAA-2B8B-40A3-8598-577275A02F02}"/>
    <cellStyle name="Normal 4 3 6" xfId="4314" xr:uid="{45E644E7-DA59-4EF1-BEF4-E67F9B635A3B}"/>
    <cellStyle name="Normal 4 4" xfId="453" xr:uid="{0003EBFC-4047-4344-87F6-243E155A754F}"/>
    <cellStyle name="Normal 4 4 2" xfId="2495" xr:uid="{DF4D96BC-BA4B-43D9-AFF3-945F8B2E443D}"/>
    <cellStyle name="Normal 4 4 3" xfId="2503" xr:uid="{6516B922-18E8-4574-AF6D-E4BF5166EFAE}"/>
    <cellStyle name="Normal 4 4 3 2" xfId="4317" xr:uid="{234BD5FC-C508-43E4-998F-418444CFE1E9}"/>
    <cellStyle name="Normal 4 4 3 3" xfId="4316" xr:uid="{CCC06FDD-3F55-49F1-ADE2-B29C92BF0BA2}"/>
    <cellStyle name="Normal 4 5" xfId="2496" xr:uid="{C3E2E911-0611-439F-98A1-5E4FD1C5D0EB}"/>
    <cellStyle name="Normal 4 5 2" xfId="4391" xr:uid="{3BBF951B-363F-416E-8282-7E15A03C41DF}"/>
    <cellStyle name="Normal 4 6" xfId="2497" xr:uid="{D0F6E975-06C6-4CDA-B3BD-6D8B68430517}"/>
    <cellStyle name="Normal 4 7" xfId="900" xr:uid="{52C53968-10A3-490C-AD13-A6ADB84728E3}"/>
    <cellStyle name="Normal 40" xfId="4393" xr:uid="{4B00C15B-BD8A-495F-ABC1-F122763E8C23}"/>
    <cellStyle name="Normal 40 2" xfId="4394" xr:uid="{CB8EB33D-79B4-456E-8B07-F2786573CB1F}"/>
    <cellStyle name="Normal 40 2 2" xfId="4395" xr:uid="{C0798FBC-F5F6-48D4-B545-18C3230B88F2}"/>
    <cellStyle name="Normal 40 3" xfId="4396" xr:uid="{3556ACA7-E64B-49F1-A065-4FB813DAD7D1}"/>
    <cellStyle name="Normal 41" xfId="4397" xr:uid="{E1358BCF-C15F-401A-AB38-095A88F8066A}"/>
    <cellStyle name="Normal 41 2" xfId="4398" xr:uid="{ECCD2942-92A4-4206-A905-05CEFADFF9F3}"/>
    <cellStyle name="Normal 42" xfId="4399" xr:uid="{8E11EA37-EEE3-4E25-8A33-981FB4B98E79}"/>
    <cellStyle name="Normal 42 2" xfId="4400" xr:uid="{824B3DDC-875D-4A40-9161-C146926AAB6A}"/>
    <cellStyle name="Normal 43" xfId="4401" xr:uid="{B0EBEA28-3FB5-4334-B5D0-5A07C6480C93}"/>
    <cellStyle name="Normal 43 2" xfId="4402" xr:uid="{263EAECB-ED9F-4014-879F-E3BBC74A659B}"/>
    <cellStyle name="Normal 44" xfId="4412" xr:uid="{4161A083-5A5D-426F-89C1-F2694F067C2D}"/>
    <cellStyle name="Normal 44 2" xfId="4413" xr:uid="{DE7F2095-FCC4-4546-8A21-2ACAFD69B5FB}"/>
    <cellStyle name="Normal 5" xfId="89" xr:uid="{AF9A9737-512B-4016-823C-92E3FB72B3AB}"/>
    <cellStyle name="Normal 5 10" xfId="291" xr:uid="{85D98A64-C33D-4B2C-BBBA-C44DE3BC3710}"/>
    <cellStyle name="Normal 5 10 2" xfId="529" xr:uid="{D73F2EF6-04BB-4F7F-9D16-463751B84D9B}"/>
    <cellStyle name="Normal 5 10 2 2" xfId="1173" xr:uid="{D4D8FFDD-6A2A-4B02-A2EA-12FAC9A8760C}"/>
    <cellStyle name="Normal 5 10 2 3" xfId="2817" xr:uid="{D8DDA55C-AFAA-48D4-A7B7-2760D7632029}"/>
    <cellStyle name="Normal 5 10 2 4" xfId="2818" xr:uid="{4C1D7643-10C0-48D4-8F3F-CD9CDEE4ABA0}"/>
    <cellStyle name="Normal 5 10 3" xfId="1174" xr:uid="{E6D3AA82-B947-4F89-9131-0E158BFD8328}"/>
    <cellStyle name="Normal 5 10 3 2" xfId="2819" xr:uid="{5FE178AE-EB0B-4CAB-8C40-38CEDE393FBA}"/>
    <cellStyle name="Normal 5 10 3 3" xfId="2820" xr:uid="{1A3D1F5D-00F1-4A2C-9FBC-E39CB61419F2}"/>
    <cellStyle name="Normal 5 10 3 4" xfId="2821" xr:uid="{2C3F0A31-AFC8-41A3-B060-3786E8868132}"/>
    <cellStyle name="Normal 5 10 4" xfId="2822" xr:uid="{1D4F8427-D5DD-430C-ACBD-2AF487B712B1}"/>
    <cellStyle name="Normal 5 10 5" xfId="2823" xr:uid="{2BD848E8-E0BA-41FA-AFCA-72B858AFAA56}"/>
    <cellStyle name="Normal 5 10 6" xfId="2824" xr:uid="{633528EF-8176-441D-BDAF-FB9060090DDB}"/>
    <cellStyle name="Normal 5 11" xfId="292" xr:uid="{C188E9AE-C695-4E05-BC7F-2D9328EAB8D7}"/>
    <cellStyle name="Normal 5 11 2" xfId="1175" xr:uid="{CA320BB4-D5A9-4740-B376-6E5D687AA622}"/>
    <cellStyle name="Normal 5 11 2 2" xfId="2825" xr:uid="{0318B7D6-409A-4159-A9A2-C05664A3778F}"/>
    <cellStyle name="Normal 5 11 2 2 2" xfId="4403" xr:uid="{F292D590-A420-4B11-88A7-93C36B8C9D6F}"/>
    <cellStyle name="Normal 5 11 2 3" xfId="2826" xr:uid="{2C76F3B7-3196-4B68-8AB4-FDEAD6E407BD}"/>
    <cellStyle name="Normal 5 11 2 4" xfId="2827" xr:uid="{50F51E9D-5411-45AD-AC84-112913F1EAC8}"/>
    <cellStyle name="Normal 5 11 3" xfId="2828" xr:uid="{78F9BBEF-DF20-40FD-8718-FF624193CA89}"/>
    <cellStyle name="Normal 5 11 4" xfId="2829" xr:uid="{EFF85E4E-C2E0-4D83-BD25-1B165C76CC1C}"/>
    <cellStyle name="Normal 5 11 5" xfId="2830" xr:uid="{03CC0EEB-6671-40C7-8B90-26F22F76B3B1}"/>
    <cellStyle name="Normal 5 12" xfId="1176" xr:uid="{5408C232-AF64-49DE-A37F-FACEADDF5894}"/>
    <cellStyle name="Normal 5 12 2" xfId="2831" xr:uid="{172C9833-2BD1-48EE-A616-75BAE668F7E0}"/>
    <cellStyle name="Normal 5 12 3" xfId="2832" xr:uid="{85B9CA00-44DF-470B-ACCB-BB9AF75BB3F1}"/>
    <cellStyle name="Normal 5 12 4" xfId="2833" xr:uid="{E937EC26-0B83-4655-A189-215E7BA2CE9D}"/>
    <cellStyle name="Normal 5 13" xfId="901" xr:uid="{3A8E62E4-CC2B-4C0B-B444-2D095454DE53}"/>
    <cellStyle name="Normal 5 13 2" xfId="2834" xr:uid="{64BB6F4E-1D31-4075-B009-94301EF38ACA}"/>
    <cellStyle name="Normal 5 13 3" xfId="2835" xr:uid="{50EE32AA-02F4-4050-B2CA-674530B21296}"/>
    <cellStyle name="Normal 5 13 4" xfId="2836" xr:uid="{91DCBFC1-4FBD-456C-AEA8-13EED7FBFBE3}"/>
    <cellStyle name="Normal 5 14" xfId="2837" xr:uid="{84D1A975-BA03-4D95-86F9-8B0168B85C11}"/>
    <cellStyle name="Normal 5 14 2" xfId="2838" xr:uid="{3D663604-EAEB-43CB-AF90-8151D8353E3F}"/>
    <cellStyle name="Normal 5 15" xfId="2839" xr:uid="{AD0BE72E-FFC7-4EB5-9D95-B452D46B34CC}"/>
    <cellStyle name="Normal 5 16" xfId="2840" xr:uid="{B33A78F9-1B89-4184-807F-D030814949B1}"/>
    <cellStyle name="Normal 5 17" xfId="2841" xr:uid="{4F325A06-9B31-408A-B556-8A2E09CE287C}"/>
    <cellStyle name="Normal 5 2" xfId="90" xr:uid="{DE6E6AB4-0782-47F0-AC15-2708660368DD}"/>
    <cellStyle name="Normal 5 2 2" xfId="187" xr:uid="{4D6C76C2-691A-4A69-8093-19472EB37199}"/>
    <cellStyle name="Normal 5 2 2 2" xfId="188" xr:uid="{02D50F39-0CC0-418E-8CA4-30111C1D00BB}"/>
    <cellStyle name="Normal 5 2 2 2 2" xfId="189" xr:uid="{F1CDD64C-0692-4DF8-9639-0B7A2F40B85F}"/>
    <cellStyle name="Normal 5 2 2 2 2 2" xfId="190" xr:uid="{2E94918F-CED0-4FCE-AF24-E093BA18EB1E}"/>
    <cellStyle name="Normal 5 2 2 2 3" xfId="191" xr:uid="{A53254B2-D248-4D80-BD21-845597ED8E0A}"/>
    <cellStyle name="Normal 5 2 2 3" xfId="192" xr:uid="{66AD738D-7C0B-473B-B7FA-3C2E9654B85F}"/>
    <cellStyle name="Normal 5 2 2 3 2" xfId="193" xr:uid="{45D4D6B2-7C78-4E68-B15A-ED4EC435581D}"/>
    <cellStyle name="Normal 5 2 2 4" xfId="194" xr:uid="{5F567375-7192-4CAF-97D6-68275E55F514}"/>
    <cellStyle name="Normal 5 2 2 5" xfId="293" xr:uid="{A3F1A894-6179-4AF5-82DD-78C3B4536904}"/>
    <cellStyle name="Normal 5 2 3" xfId="195" xr:uid="{94880AED-FC5F-4CB9-91FB-1B3785DBB096}"/>
    <cellStyle name="Normal 5 2 3 2" xfId="196" xr:uid="{23D47BEE-6FC6-41FE-82CD-8F2946899E70}"/>
    <cellStyle name="Normal 5 2 3 2 2" xfId="197" xr:uid="{F2D295F0-C5F8-41CC-9A6C-3FCB92DB0A78}"/>
    <cellStyle name="Normal 5 2 3 3" xfId="198" xr:uid="{DEEB4123-DCDD-43CB-AF56-063B88AD1EC2}"/>
    <cellStyle name="Normal 5 2 3 4" xfId="4404" xr:uid="{262F742E-94D4-4CE9-8890-297B0229DD32}"/>
    <cellStyle name="Normal 5 2 4" xfId="199" xr:uid="{72E42EF1-59D5-47A2-9CF9-CC4C98A0A863}"/>
    <cellStyle name="Normal 5 2 4 2" xfId="200" xr:uid="{4116E0BB-289D-4C2B-A491-9AFE72D62D50}"/>
    <cellStyle name="Normal 5 2 5" xfId="201" xr:uid="{BB7485B2-FCB3-4BB6-A4EA-29D38F0F6906}"/>
    <cellStyle name="Normal 5 2 6" xfId="186" xr:uid="{318F9D8F-727D-4321-AF99-06DAA24BA148}"/>
    <cellStyle name="Normal 5 3" xfId="91" xr:uid="{000B6189-53BC-4CC4-98CE-A66B43EE54F6}"/>
    <cellStyle name="Normal 5 3 2" xfId="4406" xr:uid="{55697257-F3BE-44DC-81EF-169775951609}"/>
    <cellStyle name="Normal 5 3 3" xfId="4405" xr:uid="{E3B1AAD8-908D-4492-91E1-D93748373A18}"/>
    <cellStyle name="Normal 5 4" xfId="92" xr:uid="{1C92F63B-5359-427A-BCDA-E4FAECAEF8D5}"/>
    <cellStyle name="Normal 5 4 10" xfId="2842" xr:uid="{53C07089-7E19-45D3-A6A6-4EE27BB9AE48}"/>
    <cellStyle name="Normal 5 4 11" xfId="2843" xr:uid="{16CCEFC4-8255-43A5-8A94-5FB34CBF8384}"/>
    <cellStyle name="Normal 5 4 2" xfId="93" xr:uid="{1F8B65DE-715B-4407-AD4C-264BC29965D4}"/>
    <cellStyle name="Normal 5 4 2 2" xfId="94" xr:uid="{AE0A89B1-1A4D-496E-BF7E-2BA9DF02D45D}"/>
    <cellStyle name="Normal 5 4 2 2 2" xfId="294" xr:uid="{E5AD8424-0450-4FCA-B33D-787C1C76F475}"/>
    <cellStyle name="Normal 5 4 2 2 2 2" xfId="530" xr:uid="{724BC404-376A-4651-9828-9D8E9FA13A62}"/>
    <cellStyle name="Normal 5 4 2 2 2 2 2" xfId="531" xr:uid="{B1A92289-CC39-460B-89D7-4361E0899514}"/>
    <cellStyle name="Normal 5 4 2 2 2 2 2 2" xfId="1177" xr:uid="{03DE100E-E1A1-4C44-B653-AF759D17EC18}"/>
    <cellStyle name="Normal 5 4 2 2 2 2 2 2 2" xfId="1178" xr:uid="{5FD9D3FF-1FC7-4D12-93EA-0716A33BCEC6}"/>
    <cellStyle name="Normal 5 4 2 2 2 2 2 3" xfId="1179" xr:uid="{995235EB-4460-4DCD-86B2-9A5D04280F95}"/>
    <cellStyle name="Normal 5 4 2 2 2 2 3" xfId="1180" xr:uid="{71000CF9-5EC4-4C1C-9A06-251BD9A2418A}"/>
    <cellStyle name="Normal 5 4 2 2 2 2 3 2" xfId="1181" xr:uid="{F6569CDC-12CD-4C99-A4C3-7A6B0E3FE3A5}"/>
    <cellStyle name="Normal 5 4 2 2 2 2 4" xfId="1182" xr:uid="{2D1E27FD-DC30-40CA-BCC3-C4A11DD3F42E}"/>
    <cellStyle name="Normal 5 4 2 2 2 3" xfId="532" xr:uid="{70EEB9AD-D6EB-4C2A-82B3-F1AC8C6FBE54}"/>
    <cellStyle name="Normal 5 4 2 2 2 3 2" xfId="1183" xr:uid="{2F875B7A-9650-44B2-8A2B-5309236ED16E}"/>
    <cellStyle name="Normal 5 4 2 2 2 3 2 2" xfId="1184" xr:uid="{69339BE5-5D71-41AD-B61E-E854FC2B9374}"/>
    <cellStyle name="Normal 5 4 2 2 2 3 3" xfId="1185" xr:uid="{41B5B152-B6B3-48C9-B0D4-AA6847C9370A}"/>
    <cellStyle name="Normal 5 4 2 2 2 3 4" xfId="2844" xr:uid="{075C77B6-D743-407C-9E2C-EEE24E171585}"/>
    <cellStyle name="Normal 5 4 2 2 2 4" xfId="1186" xr:uid="{A8BC718A-AB15-4E6E-96FD-30033AE5007F}"/>
    <cellStyle name="Normal 5 4 2 2 2 4 2" xfId="1187" xr:uid="{AD5AF8A0-91D3-43BB-A756-4F1281DC584E}"/>
    <cellStyle name="Normal 5 4 2 2 2 5" xfId="1188" xr:uid="{56F4C6B0-C0D8-4E25-9A40-1C0987960433}"/>
    <cellStyle name="Normal 5 4 2 2 2 6" xfId="2845" xr:uid="{60EE1006-6EDD-4B75-BA6A-CE519A390957}"/>
    <cellStyle name="Normal 5 4 2 2 3" xfId="295" xr:uid="{11C43016-5C44-4F37-92B7-4B2516BEB31F}"/>
    <cellStyle name="Normal 5 4 2 2 3 2" xfId="533" xr:uid="{197B8989-1585-4ACE-ADEE-0D0BB3090F05}"/>
    <cellStyle name="Normal 5 4 2 2 3 2 2" xfId="534" xr:uid="{7FAB3672-4BFF-46A7-8F00-A2BD18F5F906}"/>
    <cellStyle name="Normal 5 4 2 2 3 2 2 2" xfId="1189" xr:uid="{6A08F228-BCF4-4C21-AD29-6CCF5F7174DB}"/>
    <cellStyle name="Normal 5 4 2 2 3 2 2 2 2" xfId="1190" xr:uid="{77BB0044-1244-4F6E-8B89-C9F9055B79B3}"/>
    <cellStyle name="Normal 5 4 2 2 3 2 2 3" xfId="1191" xr:uid="{A98E5F63-1B05-4389-8DE6-85D3FB09A9C5}"/>
    <cellStyle name="Normal 5 4 2 2 3 2 3" xfId="1192" xr:uid="{3E91FCCD-ACF9-487D-8067-4E8E13667542}"/>
    <cellStyle name="Normal 5 4 2 2 3 2 3 2" xfId="1193" xr:uid="{2516603B-8FA3-4271-A11F-DAA55684D37C}"/>
    <cellStyle name="Normal 5 4 2 2 3 2 4" xfId="1194" xr:uid="{F21AFEA0-F84B-41E4-94AC-180B35C2CC02}"/>
    <cellStyle name="Normal 5 4 2 2 3 3" xfId="535" xr:uid="{AB188208-7CC5-4F7A-8986-55BA713630C6}"/>
    <cellStyle name="Normal 5 4 2 2 3 3 2" xfId="1195" xr:uid="{4E46C7C1-AB73-496E-972F-811676DEB2E5}"/>
    <cellStyle name="Normal 5 4 2 2 3 3 2 2" xfId="1196" xr:uid="{4F899636-E7E4-4E32-9308-A61A81AF44BC}"/>
    <cellStyle name="Normal 5 4 2 2 3 3 3" xfId="1197" xr:uid="{522DA06F-9ADC-4C68-B118-0802F9B69977}"/>
    <cellStyle name="Normal 5 4 2 2 3 4" xfId="1198" xr:uid="{832A4E24-A79D-434A-9F57-37F7A30D25EE}"/>
    <cellStyle name="Normal 5 4 2 2 3 4 2" xfId="1199" xr:uid="{E10EF1FD-DFB0-4BA3-8E90-578CFC3B57F3}"/>
    <cellStyle name="Normal 5 4 2 2 3 5" xfId="1200" xr:uid="{0D91B7D9-24C4-46C1-BB7C-328618B4AFEB}"/>
    <cellStyle name="Normal 5 4 2 2 4" xfId="536" xr:uid="{5050C41C-D916-47C5-8E69-DCE94CBECFA1}"/>
    <cellStyle name="Normal 5 4 2 2 4 2" xfId="537" xr:uid="{3B9A572F-3FEB-403D-8F4D-B1CCBB2C509A}"/>
    <cellStyle name="Normal 5 4 2 2 4 2 2" xfId="1201" xr:uid="{73A3C431-E216-4099-9D1C-C59950CC7D39}"/>
    <cellStyle name="Normal 5 4 2 2 4 2 2 2" xfId="1202" xr:uid="{0A859867-D7A8-4073-9D5C-598B2BFC4CEE}"/>
    <cellStyle name="Normal 5 4 2 2 4 2 3" xfId="1203" xr:uid="{94C20E19-B1CE-45B7-A3B4-CF59EFFD8D4D}"/>
    <cellStyle name="Normal 5 4 2 2 4 3" xfId="1204" xr:uid="{30301A8F-409F-4BCE-B994-9A066A63211C}"/>
    <cellStyle name="Normal 5 4 2 2 4 3 2" xfId="1205" xr:uid="{CA7DFE62-9C3F-4597-9B6B-8D4160F8BAC3}"/>
    <cellStyle name="Normal 5 4 2 2 4 4" xfId="1206" xr:uid="{C8D8F91A-4ABD-4982-B42D-5C41C367E7A1}"/>
    <cellStyle name="Normal 5 4 2 2 5" xfId="538" xr:uid="{28DE0053-1A63-4C4F-9265-EC364BC3DCC1}"/>
    <cellStyle name="Normal 5 4 2 2 5 2" xfId="1207" xr:uid="{BC84184D-87E4-489C-B059-8F20ADB142F7}"/>
    <cellStyle name="Normal 5 4 2 2 5 2 2" xfId="1208" xr:uid="{3D34B5CB-480E-4DBA-A825-B20672680EFB}"/>
    <cellStyle name="Normal 5 4 2 2 5 3" xfId="1209" xr:uid="{E3A2B87B-7104-4A76-B157-CB322994E8E6}"/>
    <cellStyle name="Normal 5 4 2 2 5 4" xfId="2846" xr:uid="{7FDF7855-AC90-4EC0-B932-8805BC318014}"/>
    <cellStyle name="Normal 5 4 2 2 6" xfId="1210" xr:uid="{5A7A49E3-5E92-4BF6-96AC-76751C93F3DF}"/>
    <cellStyle name="Normal 5 4 2 2 6 2" xfId="1211" xr:uid="{6456EFE2-DC74-4C15-9893-7823C69B871D}"/>
    <cellStyle name="Normal 5 4 2 2 7" xfId="1212" xr:uid="{EB20336F-FA74-4ACA-A9B0-0501589465F0}"/>
    <cellStyle name="Normal 5 4 2 2 8" xfId="2847" xr:uid="{7F78BA85-8F73-44A4-A3B2-07CED2460E8C}"/>
    <cellStyle name="Normal 5 4 2 3" xfId="296" xr:uid="{A83D819A-AA6C-42F9-946A-82B7C4C961F0}"/>
    <cellStyle name="Normal 5 4 2 3 2" xfId="539" xr:uid="{C9191619-9F77-4CB7-BB27-0334CF70868F}"/>
    <cellStyle name="Normal 5 4 2 3 2 2" xfId="540" xr:uid="{9B215BEE-68BC-445B-9E3A-41A44FB6BCB8}"/>
    <cellStyle name="Normal 5 4 2 3 2 2 2" xfId="1213" xr:uid="{FF949474-77E8-457A-82F7-A7B954EADA13}"/>
    <cellStyle name="Normal 5 4 2 3 2 2 2 2" xfId="1214" xr:uid="{B69B5B83-216C-478D-8BF3-E26F5E5E42DA}"/>
    <cellStyle name="Normal 5 4 2 3 2 2 3" xfId="1215" xr:uid="{153757A5-770E-4F8B-92E0-1ACAAAE65B8C}"/>
    <cellStyle name="Normal 5 4 2 3 2 3" xfId="1216" xr:uid="{E015D72C-2BE1-45FA-A8D6-CD99FB95FBBF}"/>
    <cellStyle name="Normal 5 4 2 3 2 3 2" xfId="1217" xr:uid="{85C2BE27-68FE-40DC-9DD4-51222A3B076A}"/>
    <cellStyle name="Normal 5 4 2 3 2 4" xfId="1218" xr:uid="{1BFFB39E-1F8C-47BA-9ABA-61CD02803C90}"/>
    <cellStyle name="Normal 5 4 2 3 3" xfId="541" xr:uid="{29AC00F7-CB67-4F74-8E23-075E606777C9}"/>
    <cellStyle name="Normal 5 4 2 3 3 2" xfId="1219" xr:uid="{72DEA151-76B6-4064-90A7-6448208CF6E9}"/>
    <cellStyle name="Normal 5 4 2 3 3 2 2" xfId="1220" xr:uid="{3AD15AE7-D5B9-4D65-832E-9548B70E1DFF}"/>
    <cellStyle name="Normal 5 4 2 3 3 3" xfId="1221" xr:uid="{8E168F80-2748-4638-9818-73C20D4424CC}"/>
    <cellStyle name="Normal 5 4 2 3 3 4" xfId="2848" xr:uid="{08420366-D1EF-4339-9107-BFF55F798D5B}"/>
    <cellStyle name="Normal 5 4 2 3 4" xfId="1222" xr:uid="{599707A1-6119-4F78-A9AF-E24D5E8D2872}"/>
    <cellStyle name="Normal 5 4 2 3 4 2" xfId="1223" xr:uid="{C1912A35-D15F-4D85-94F2-243F8A146713}"/>
    <cellStyle name="Normal 5 4 2 3 5" xfId="1224" xr:uid="{3B623378-0336-4C3E-88D5-3864AA8E5E62}"/>
    <cellStyle name="Normal 5 4 2 3 6" xfId="2849" xr:uid="{129EF4E0-8265-40B3-81A9-5606F20C264B}"/>
    <cellStyle name="Normal 5 4 2 4" xfId="297" xr:uid="{2AB66AA9-8777-4DA9-B2C9-AC5A2F61FF0C}"/>
    <cellStyle name="Normal 5 4 2 4 2" xfId="542" xr:uid="{5FA6E13D-2C62-4A87-8919-5C03BB62E8D6}"/>
    <cellStyle name="Normal 5 4 2 4 2 2" xfId="543" xr:uid="{242BC0A9-3E87-417B-87CB-86D7A76D68BC}"/>
    <cellStyle name="Normal 5 4 2 4 2 2 2" xfId="1225" xr:uid="{A9297266-B95B-4483-A8C0-B2C4E2F0F529}"/>
    <cellStyle name="Normal 5 4 2 4 2 2 2 2" xfId="1226" xr:uid="{8906E5B6-B3C0-4AA7-8F16-5BD15BF39528}"/>
    <cellStyle name="Normal 5 4 2 4 2 2 3" xfId="1227" xr:uid="{4156A8ED-6A0D-4476-94FA-957AEDCED7E1}"/>
    <cellStyle name="Normal 5 4 2 4 2 3" xfId="1228" xr:uid="{C83AFC31-6EB3-4AAC-9A79-CA10C550661C}"/>
    <cellStyle name="Normal 5 4 2 4 2 3 2" xfId="1229" xr:uid="{7F1F6AE1-B0F6-4C14-AE2C-86464E827673}"/>
    <cellStyle name="Normal 5 4 2 4 2 4" xfId="1230" xr:uid="{C3D432AE-A9B9-4CEC-95DB-C41DFC646B31}"/>
    <cellStyle name="Normal 5 4 2 4 3" xfId="544" xr:uid="{1C6B854B-33C9-423B-971B-9DA24F1C4A8D}"/>
    <cellStyle name="Normal 5 4 2 4 3 2" xfId="1231" xr:uid="{413D804F-141B-426C-A9CC-99C7F34BFE11}"/>
    <cellStyle name="Normal 5 4 2 4 3 2 2" xfId="1232" xr:uid="{1DECC3FC-8C17-4A0D-A648-6794E08DF112}"/>
    <cellStyle name="Normal 5 4 2 4 3 3" xfId="1233" xr:uid="{5BC80B41-A4C0-412F-AC40-143D66A1B48A}"/>
    <cellStyle name="Normal 5 4 2 4 4" xfId="1234" xr:uid="{957EF6A3-8F33-4351-8427-E4C9382C672A}"/>
    <cellStyle name="Normal 5 4 2 4 4 2" xfId="1235" xr:uid="{4858EC49-391B-4E18-999D-A977FFC511CF}"/>
    <cellStyle name="Normal 5 4 2 4 5" xfId="1236" xr:uid="{78629C73-E93B-497D-8E21-79D3B6A1DCBA}"/>
    <cellStyle name="Normal 5 4 2 5" xfId="298" xr:uid="{F1A9C90C-BC21-47E7-94A9-FE35FBED7D4F}"/>
    <cellStyle name="Normal 5 4 2 5 2" xfId="545" xr:uid="{5C91C17D-F72B-4CB0-9178-CF623ACF5275}"/>
    <cellStyle name="Normal 5 4 2 5 2 2" xfId="1237" xr:uid="{F3C7D45F-28AA-42AF-A3AC-9F6FE7F21FEF}"/>
    <cellStyle name="Normal 5 4 2 5 2 2 2" xfId="1238" xr:uid="{005D28DE-84B0-47F8-9866-910680052AAE}"/>
    <cellStyle name="Normal 5 4 2 5 2 3" xfId="1239" xr:uid="{D891B265-364F-4F95-8BFD-5083500B35A1}"/>
    <cellStyle name="Normal 5 4 2 5 3" xfId="1240" xr:uid="{212BAF09-1129-4719-AC55-0A6668A43FBC}"/>
    <cellStyle name="Normal 5 4 2 5 3 2" xfId="1241" xr:uid="{6DF05403-F789-4E14-8CA4-407FD82D5C56}"/>
    <cellStyle name="Normal 5 4 2 5 4" xfId="1242" xr:uid="{6A7AF92D-43FD-423C-A0D0-88926C2B6BC3}"/>
    <cellStyle name="Normal 5 4 2 6" xfId="546" xr:uid="{FC022A9E-A180-4B4C-9933-91EBA62D0BB6}"/>
    <cellStyle name="Normal 5 4 2 6 2" xfId="1243" xr:uid="{94999F2A-6598-4A99-BA38-8F7A3CFD5A1C}"/>
    <cellStyle name="Normal 5 4 2 6 2 2" xfId="1244" xr:uid="{EDD5F8A9-B79D-45D6-8553-1028171626BC}"/>
    <cellStyle name="Normal 5 4 2 6 2 3" xfId="4419" xr:uid="{01A12D02-0618-4FDB-81B6-7618C66E2B8F}"/>
    <cellStyle name="Normal 5 4 2 6 3" xfId="1245" xr:uid="{E63053E8-1A9A-46CF-8F7C-2885F61C03B7}"/>
    <cellStyle name="Normal 5 4 2 6 4" xfId="2850" xr:uid="{D2C39AA0-96F3-477D-ADD9-F711B53960A8}"/>
    <cellStyle name="Normal 5 4 2 7" xfId="1246" xr:uid="{847EDBFA-334D-4422-9278-E8267AD33E56}"/>
    <cellStyle name="Normal 5 4 2 7 2" xfId="1247" xr:uid="{8D98C373-B875-4466-BF04-5ED44CAF539A}"/>
    <cellStyle name="Normal 5 4 2 8" xfId="1248" xr:uid="{B186447D-C459-4756-A719-FF34C596FD18}"/>
    <cellStyle name="Normal 5 4 2 9" xfId="2851" xr:uid="{286B93C1-823D-4149-A0A4-AC791574E82B}"/>
    <cellStyle name="Normal 5 4 3" xfId="95" xr:uid="{6B3C1549-E354-4F94-8A05-3E325AA3F572}"/>
    <cellStyle name="Normal 5 4 3 2" xfId="96" xr:uid="{8F312368-C76C-4B69-95F8-BB8F1BEC6633}"/>
    <cellStyle name="Normal 5 4 3 2 2" xfId="547" xr:uid="{E5B7F3FE-DFF8-4C5A-8936-EC3456DC8353}"/>
    <cellStyle name="Normal 5 4 3 2 2 2" xfId="548" xr:uid="{21BB4728-09A3-4B08-A871-5630B8101A95}"/>
    <cellStyle name="Normal 5 4 3 2 2 2 2" xfId="1249" xr:uid="{A59ACF82-C769-47F5-83E0-8920AB6B7F93}"/>
    <cellStyle name="Normal 5 4 3 2 2 2 2 2" xfId="1250" xr:uid="{8E05EE71-A3A2-49D7-ACC2-0C32E39F9873}"/>
    <cellStyle name="Normal 5 4 3 2 2 2 3" xfId="1251" xr:uid="{DBAC2AC2-1001-4C68-8A6F-7C93AAB0419B}"/>
    <cellStyle name="Normal 5 4 3 2 2 3" xfId="1252" xr:uid="{FE00A518-4564-404F-B083-038E571ED975}"/>
    <cellStyle name="Normal 5 4 3 2 2 3 2" xfId="1253" xr:uid="{EF804A07-B7F1-467D-84DA-571FDA502074}"/>
    <cellStyle name="Normal 5 4 3 2 2 4" xfId="1254" xr:uid="{B1CCD999-7E7A-4414-9AF4-87766E5B468C}"/>
    <cellStyle name="Normal 5 4 3 2 3" xfId="549" xr:uid="{A5B41E1E-F9E1-49DD-B019-50B8A1AC39D5}"/>
    <cellStyle name="Normal 5 4 3 2 3 2" xfId="1255" xr:uid="{E4449EC2-8987-40FE-A51B-6162CFC1D155}"/>
    <cellStyle name="Normal 5 4 3 2 3 2 2" xfId="1256" xr:uid="{B3A6E81C-03E7-45BE-8153-BA4A11618F13}"/>
    <cellStyle name="Normal 5 4 3 2 3 3" xfId="1257" xr:uid="{778A0DB5-2C61-4479-89AC-5F66B38CD3A5}"/>
    <cellStyle name="Normal 5 4 3 2 3 4" xfId="2852" xr:uid="{025506F4-6263-4A21-8BAB-106A65B5F66D}"/>
    <cellStyle name="Normal 5 4 3 2 4" xfId="1258" xr:uid="{277798F4-71CC-4957-9683-1D7A46F7AB6F}"/>
    <cellStyle name="Normal 5 4 3 2 4 2" xfId="1259" xr:uid="{C1E98964-C570-4768-BB59-9A8BABE6D4A7}"/>
    <cellStyle name="Normal 5 4 3 2 5" xfId="1260" xr:uid="{836005E1-36F7-49C6-8A75-844D14A48B33}"/>
    <cellStyle name="Normal 5 4 3 2 6" xfId="2853" xr:uid="{0B22261A-0380-4F8F-AA51-72F398F9F0E2}"/>
    <cellStyle name="Normal 5 4 3 3" xfId="299" xr:uid="{23A095B8-D39A-4142-B887-94C3EB999AFE}"/>
    <cellStyle name="Normal 5 4 3 3 2" xfId="550" xr:uid="{A3445048-6B32-4C2A-94AE-FEEAE5B750CB}"/>
    <cellStyle name="Normal 5 4 3 3 2 2" xfId="551" xr:uid="{30CE5AF0-3EFA-437D-AC1F-3C7C0BA060E8}"/>
    <cellStyle name="Normal 5 4 3 3 2 2 2" xfId="1261" xr:uid="{3681B1F4-2E40-44D5-85B2-427096919518}"/>
    <cellStyle name="Normal 5 4 3 3 2 2 2 2" xfId="1262" xr:uid="{FADF8DF3-7406-4746-9C48-03A37ED995AD}"/>
    <cellStyle name="Normal 5 4 3 3 2 2 3" xfId="1263" xr:uid="{0F4FB9AA-7F74-4685-9B9D-A81DC138AD7E}"/>
    <cellStyle name="Normal 5 4 3 3 2 3" xfId="1264" xr:uid="{3058F71E-D0A3-4294-94C4-0A67522AD122}"/>
    <cellStyle name="Normal 5 4 3 3 2 3 2" xfId="1265" xr:uid="{2B5D5FA3-C721-46EE-9181-5C53416A95DA}"/>
    <cellStyle name="Normal 5 4 3 3 2 4" xfId="1266" xr:uid="{6DC71DCE-392C-42F7-B75E-EB8748B323D0}"/>
    <cellStyle name="Normal 5 4 3 3 3" xfId="552" xr:uid="{F4864254-A110-4C63-9FF1-119BA0396779}"/>
    <cellStyle name="Normal 5 4 3 3 3 2" xfId="1267" xr:uid="{6F0656B2-FE26-47BC-BB66-F8E4294A6E51}"/>
    <cellStyle name="Normal 5 4 3 3 3 2 2" xfId="1268" xr:uid="{864450BC-9A27-4405-8F89-745AD8378031}"/>
    <cellStyle name="Normal 5 4 3 3 3 3" xfId="1269" xr:uid="{B588B2EC-3635-46B4-92BC-D627B13CA36A}"/>
    <cellStyle name="Normal 5 4 3 3 4" xfId="1270" xr:uid="{6E1CDC35-D027-4C0B-B3B6-109FA190B13C}"/>
    <cellStyle name="Normal 5 4 3 3 4 2" xfId="1271" xr:uid="{EC0889BE-DBFD-421E-8F37-A6789AE498C9}"/>
    <cellStyle name="Normal 5 4 3 3 5" xfId="1272" xr:uid="{6FF1D563-C135-43D1-A003-02CDD5547BF4}"/>
    <cellStyle name="Normal 5 4 3 4" xfId="300" xr:uid="{5ADF74B1-B127-4C4D-B236-72A9AD709AB4}"/>
    <cellStyle name="Normal 5 4 3 4 2" xfId="553" xr:uid="{E73D94EA-A443-468C-B324-C161E029CAF6}"/>
    <cellStyle name="Normal 5 4 3 4 2 2" xfId="1273" xr:uid="{90523D85-BB89-47E5-BBC2-28F962DBF1D9}"/>
    <cellStyle name="Normal 5 4 3 4 2 2 2" xfId="1274" xr:uid="{0941C8EA-842A-4738-A8D0-DCC5AFABF69E}"/>
    <cellStyle name="Normal 5 4 3 4 2 3" xfId="1275" xr:uid="{1405D8B5-046B-477E-8D02-80D1DCFE04B9}"/>
    <cellStyle name="Normal 5 4 3 4 3" xfId="1276" xr:uid="{D5D3E2FC-128D-4401-BEBB-DB33A81E2B2E}"/>
    <cellStyle name="Normal 5 4 3 4 3 2" xfId="1277" xr:uid="{7F9CCD98-6369-4826-90C4-CF72B47F036B}"/>
    <cellStyle name="Normal 5 4 3 4 4" xfId="1278" xr:uid="{04C93086-FEB2-4A5F-828E-A4C4FA300D24}"/>
    <cellStyle name="Normal 5 4 3 5" xfId="554" xr:uid="{44BD9B13-AF88-4528-B55C-0D0B7AC2B208}"/>
    <cellStyle name="Normal 5 4 3 5 2" xfId="1279" xr:uid="{B0580776-C5E0-4BD3-8DB3-B17FB274EEF8}"/>
    <cellStyle name="Normal 5 4 3 5 2 2" xfId="1280" xr:uid="{AED7DD44-6EA4-4994-B4BB-6D7E122E2ABB}"/>
    <cellStyle name="Normal 5 4 3 5 3" xfId="1281" xr:uid="{8EA63431-C032-43EB-88F2-3C7971BB0E6A}"/>
    <cellStyle name="Normal 5 4 3 5 4" xfId="2854" xr:uid="{A0CB17DB-10A7-4558-AC8D-7C97E7DC7DAF}"/>
    <cellStyle name="Normal 5 4 3 6" xfId="1282" xr:uid="{0AE7CD66-0598-4554-A5E1-F09E207DB1C0}"/>
    <cellStyle name="Normal 5 4 3 6 2" xfId="1283" xr:uid="{C59E7624-1AD8-404E-87B2-05867AD4F6FD}"/>
    <cellStyle name="Normal 5 4 3 7" xfId="1284" xr:uid="{C3AF32CB-8E3F-4A10-B7B4-1CD7BF806943}"/>
    <cellStyle name="Normal 5 4 3 8" xfId="2855" xr:uid="{95265871-9BFD-48EF-9258-E548230E41C0}"/>
    <cellStyle name="Normal 5 4 4" xfId="97" xr:uid="{CC11190C-844D-4556-9E5E-7AFF348366EA}"/>
    <cellStyle name="Normal 5 4 4 2" xfId="446" xr:uid="{90D99878-0D5E-4D0C-AFA5-E242F7105A5A}"/>
    <cellStyle name="Normal 5 4 4 2 2" xfId="555" xr:uid="{5B06D317-6616-4431-89EA-309D0A8834AE}"/>
    <cellStyle name="Normal 5 4 4 2 2 2" xfId="1285" xr:uid="{20F9F5A6-7E45-4D21-9026-1D9FACC8F7CF}"/>
    <cellStyle name="Normal 5 4 4 2 2 2 2" xfId="1286" xr:uid="{09BE672C-FAFE-4E7A-B6E1-CE7BB649C9E3}"/>
    <cellStyle name="Normal 5 4 4 2 2 3" xfId="1287" xr:uid="{D43B0804-27BF-44EF-8480-30949D7F8C49}"/>
    <cellStyle name="Normal 5 4 4 2 2 4" xfId="2856" xr:uid="{E51C234B-A3B0-4D7B-864B-62F1DF2B637B}"/>
    <cellStyle name="Normal 5 4 4 2 3" xfId="1288" xr:uid="{AB9A3165-ADFC-4FE1-B491-F4C8D3E4352E}"/>
    <cellStyle name="Normal 5 4 4 2 3 2" xfId="1289" xr:uid="{F89812C1-07B6-40C6-850B-DEE963333ED1}"/>
    <cellStyle name="Normal 5 4 4 2 4" xfId="1290" xr:uid="{FC910E6C-B0C1-4D97-905E-35328CB75F83}"/>
    <cellStyle name="Normal 5 4 4 2 5" xfId="2857" xr:uid="{0F289BC8-512C-4FF1-943D-A55D40E53C3C}"/>
    <cellStyle name="Normal 5 4 4 3" xfId="556" xr:uid="{6210A223-ED0A-4D39-8422-1E603BC645FE}"/>
    <cellStyle name="Normal 5 4 4 3 2" xfId="1291" xr:uid="{6B2732E5-345D-4BA1-8E45-FA555B7668D8}"/>
    <cellStyle name="Normal 5 4 4 3 2 2" xfId="1292" xr:uid="{FBF443E0-A2C9-4129-ABD7-545CB01F19B0}"/>
    <cellStyle name="Normal 5 4 4 3 3" xfId="1293" xr:uid="{EFF8BD02-954C-45DB-9A0E-6F5071F90BB1}"/>
    <cellStyle name="Normal 5 4 4 3 4" xfId="2858" xr:uid="{62EECEB0-9325-435B-A0AB-40B092B2FEE4}"/>
    <cellStyle name="Normal 5 4 4 4" xfId="1294" xr:uid="{E0D185B8-E74C-4C8E-A745-A3DB663DF0DE}"/>
    <cellStyle name="Normal 5 4 4 4 2" xfId="1295" xr:uid="{160A82C8-862F-4161-949E-2E4892B1953F}"/>
    <cellStyle name="Normal 5 4 4 4 3" xfId="2859" xr:uid="{C12C0704-C0E6-4066-A368-093363F56E6D}"/>
    <cellStyle name="Normal 5 4 4 4 4" xfId="2860" xr:uid="{063FDEA2-C76C-4771-A5F3-638D8381ED4D}"/>
    <cellStyle name="Normal 5 4 4 5" xfId="1296" xr:uid="{FEA2C72D-E34D-4DEC-99A4-6255732AE996}"/>
    <cellStyle name="Normal 5 4 4 6" xfId="2861" xr:uid="{53210B77-872C-4C4B-AF92-310D733AD7EA}"/>
    <cellStyle name="Normal 5 4 4 7" xfId="2862" xr:uid="{15FDEF3C-4A05-4AC1-9718-860A65886B00}"/>
    <cellStyle name="Normal 5 4 5" xfId="301" xr:uid="{F74AF09E-32B9-452B-AE48-2FF3C78A2E3C}"/>
    <cellStyle name="Normal 5 4 5 2" xfId="557" xr:uid="{3750B291-5974-44AD-9956-A2F5AB74156C}"/>
    <cellStyle name="Normal 5 4 5 2 2" xfId="558" xr:uid="{DFC9EBE8-F7B6-4F8B-B299-9AD9FFC6CC64}"/>
    <cellStyle name="Normal 5 4 5 2 2 2" xfId="1297" xr:uid="{ABD85057-19A5-4FAA-92AB-A685EC4C2835}"/>
    <cellStyle name="Normal 5 4 5 2 2 2 2" xfId="1298" xr:uid="{ECDFAA28-9C81-4DA5-B99B-C365852BFA88}"/>
    <cellStyle name="Normal 5 4 5 2 2 3" xfId="1299" xr:uid="{1F709D3A-7182-4558-B24B-857D3E95CEB9}"/>
    <cellStyle name="Normal 5 4 5 2 3" xfId="1300" xr:uid="{E3252721-1534-47B0-8B4D-61C7A5C44FA6}"/>
    <cellStyle name="Normal 5 4 5 2 3 2" xfId="1301" xr:uid="{44254F67-21EA-48A4-B930-9B42C113A27D}"/>
    <cellStyle name="Normal 5 4 5 2 4" xfId="1302" xr:uid="{C421A2BE-4687-4F5F-B58E-6DA3DE599A7D}"/>
    <cellStyle name="Normal 5 4 5 3" xfId="559" xr:uid="{E0585CED-3898-4B5D-9687-493C16FD3D6F}"/>
    <cellStyle name="Normal 5 4 5 3 2" xfId="1303" xr:uid="{6E0D7D15-40CD-4EA3-918C-8534AEA1D9B1}"/>
    <cellStyle name="Normal 5 4 5 3 2 2" xfId="1304" xr:uid="{636586C3-5D05-4B9D-8376-C7C428EFC22C}"/>
    <cellStyle name="Normal 5 4 5 3 3" xfId="1305" xr:uid="{3F98ADCC-F10F-4A78-8D73-ABCBA4021FCF}"/>
    <cellStyle name="Normal 5 4 5 3 4" xfId="2863" xr:uid="{C39B897F-89AA-4239-A9C3-C0C3293F4FC2}"/>
    <cellStyle name="Normal 5 4 5 4" xfId="1306" xr:uid="{E5048BF5-03D6-4827-AA05-49494BAA064F}"/>
    <cellStyle name="Normal 5 4 5 4 2" xfId="1307" xr:uid="{28B3D7D5-3398-43DF-A325-258C785D7A80}"/>
    <cellStyle name="Normal 5 4 5 5" xfId="1308" xr:uid="{9F40737B-9408-401E-9948-853A80C70F32}"/>
    <cellStyle name="Normal 5 4 5 6" xfId="2864" xr:uid="{1A40B323-473D-490F-8F04-9EAD288805A8}"/>
    <cellStyle name="Normal 5 4 6" xfId="302" xr:uid="{381B1167-2465-45DB-8A7B-C83A22A0B427}"/>
    <cellStyle name="Normal 5 4 6 2" xfId="560" xr:uid="{C4203C92-1903-4940-BC97-27D96CD5CF1A}"/>
    <cellStyle name="Normal 5 4 6 2 2" xfId="1309" xr:uid="{E1A5E7DE-ABBE-40AD-97B5-4E32D8DD203C}"/>
    <cellStyle name="Normal 5 4 6 2 2 2" xfId="1310" xr:uid="{83B0BD89-6F7C-4CDA-B4B4-AE4345DE1A14}"/>
    <cellStyle name="Normal 5 4 6 2 3" xfId="1311" xr:uid="{5513719E-DF0D-4E4D-85EC-4A00477195D1}"/>
    <cellStyle name="Normal 5 4 6 2 4" xfId="2865" xr:uid="{1EFEF999-D6D7-4755-B47C-43B83A36BB6F}"/>
    <cellStyle name="Normal 5 4 6 3" xfId="1312" xr:uid="{E66785F0-9C07-4F9D-89D2-FD11397E7A6E}"/>
    <cellStyle name="Normal 5 4 6 3 2" xfId="1313" xr:uid="{CB026B2A-D0A0-421C-9CEC-375289AC79A9}"/>
    <cellStyle name="Normal 5 4 6 4" xfId="1314" xr:uid="{745034B3-72DF-456B-B35D-C83A070F1D69}"/>
    <cellStyle name="Normal 5 4 6 5" xfId="2866" xr:uid="{2B8207E8-B302-4748-BF40-AE01A01B621C}"/>
    <cellStyle name="Normal 5 4 7" xfId="561" xr:uid="{81900B73-3FD0-4A85-8D25-B84001694178}"/>
    <cellStyle name="Normal 5 4 7 2" xfId="1315" xr:uid="{373789CB-5236-4F7C-A8EC-5AB1289A0B11}"/>
    <cellStyle name="Normal 5 4 7 2 2" xfId="1316" xr:uid="{12A6A383-702D-4A66-AB99-3E01711C3343}"/>
    <cellStyle name="Normal 5 4 7 2 3" xfId="4418" xr:uid="{122CDFAC-97D7-437C-8F81-77ECF8278F17}"/>
    <cellStyle name="Normal 5 4 7 3" xfId="1317" xr:uid="{1000FDE5-4938-46B5-AA4D-FDB0E98BEF03}"/>
    <cellStyle name="Normal 5 4 7 4" xfId="2867" xr:uid="{7196CD06-8EE9-4A09-A98F-2AB1316BD78D}"/>
    <cellStyle name="Normal 5 4 8" xfId="1318" xr:uid="{92D96FD1-3294-4BAF-B074-1DA6A31AC6D4}"/>
    <cellStyle name="Normal 5 4 8 2" xfId="1319" xr:uid="{62B8C3E0-DAD9-4FC6-AC83-606B42977B15}"/>
    <cellStyle name="Normal 5 4 8 3" xfId="2868" xr:uid="{1E89F5D5-4949-4D83-82B0-4A0C12C0788D}"/>
    <cellStyle name="Normal 5 4 8 4" xfId="2869" xr:uid="{B90E8A9D-BA83-40A6-8110-07F2D5DE1CD6}"/>
    <cellStyle name="Normal 5 4 9" xfId="1320" xr:uid="{999AE074-BA24-4DE4-8568-4ADC196A124C}"/>
    <cellStyle name="Normal 5 5" xfId="98" xr:uid="{BC3C9923-1714-43C0-A3CE-9851B782D537}"/>
    <cellStyle name="Normal 5 5 10" xfId="2870" xr:uid="{BE591D42-6680-47C7-88B3-984CB2609D64}"/>
    <cellStyle name="Normal 5 5 11" xfId="2871" xr:uid="{E5C25C35-B961-4583-8208-9C4802CCEF7C}"/>
    <cellStyle name="Normal 5 5 2" xfId="99" xr:uid="{F115B71C-ACCE-41D6-B3E6-F6B53750097E}"/>
    <cellStyle name="Normal 5 5 2 2" xfId="100" xr:uid="{3476F87A-3105-4084-B657-0F3B1CB7DDEF}"/>
    <cellStyle name="Normal 5 5 2 2 2" xfId="303" xr:uid="{6BFBF3D6-99CF-4C28-909A-520107497634}"/>
    <cellStyle name="Normal 5 5 2 2 2 2" xfId="562" xr:uid="{B83F0B05-9442-49C6-B79E-DAD659D26848}"/>
    <cellStyle name="Normal 5 5 2 2 2 2 2" xfId="1321" xr:uid="{A45986B8-4E10-471A-93C4-7B2C68D22F7D}"/>
    <cellStyle name="Normal 5 5 2 2 2 2 2 2" xfId="1322" xr:uid="{9B0958B7-3451-4D4F-91C3-222D0F41BD04}"/>
    <cellStyle name="Normal 5 5 2 2 2 2 3" xfId="1323" xr:uid="{88B9976F-4296-4AA3-9BC2-F3513879A987}"/>
    <cellStyle name="Normal 5 5 2 2 2 2 4" xfId="2872" xr:uid="{776020C3-74EC-4313-8D70-E4C89D2F1239}"/>
    <cellStyle name="Normal 5 5 2 2 2 3" xfId="1324" xr:uid="{E680F2B4-7FE3-4C9D-A314-5DFEADC42564}"/>
    <cellStyle name="Normal 5 5 2 2 2 3 2" xfId="1325" xr:uid="{B9B75E16-41E6-49F7-B5C1-FFA1B19EEDF6}"/>
    <cellStyle name="Normal 5 5 2 2 2 3 3" xfId="2873" xr:uid="{8D36CDA3-B123-4D72-9F10-3E262FA3D096}"/>
    <cellStyle name="Normal 5 5 2 2 2 3 4" xfId="2874" xr:uid="{33EEA834-F652-485E-92D9-D0C14B0F5AE6}"/>
    <cellStyle name="Normal 5 5 2 2 2 4" xfId="1326" xr:uid="{F0B3CFE6-4ABE-4617-95CA-F797469E93E0}"/>
    <cellStyle name="Normal 5 5 2 2 2 5" xfId="2875" xr:uid="{98575DB6-689B-48D7-A8B0-DF2C1ACD844F}"/>
    <cellStyle name="Normal 5 5 2 2 2 6" xfId="2876" xr:uid="{B5F69E68-5588-4E0B-90C2-7E81F782C4E2}"/>
    <cellStyle name="Normal 5 5 2 2 3" xfId="563" xr:uid="{B399CDBF-24AC-496E-B97D-2FEA35C0FFC3}"/>
    <cellStyle name="Normal 5 5 2 2 3 2" xfId="1327" xr:uid="{4AA5BDCC-FC9E-49F6-BAA9-9315556DDC7F}"/>
    <cellStyle name="Normal 5 5 2 2 3 2 2" xfId="1328" xr:uid="{83194CF1-CD82-4D99-B5B9-E63F752BF8EC}"/>
    <cellStyle name="Normal 5 5 2 2 3 2 3" xfId="2877" xr:uid="{F827BB23-249B-4D32-B2B2-C3CE8518A57E}"/>
    <cellStyle name="Normal 5 5 2 2 3 2 4" xfId="2878" xr:uid="{7D9F5947-36A9-43B1-A14E-37AE5C2ACD0B}"/>
    <cellStyle name="Normal 5 5 2 2 3 3" xfId="1329" xr:uid="{9D247F5B-6784-4D95-B6EA-CA46BD0946C2}"/>
    <cellStyle name="Normal 5 5 2 2 3 4" xfId="2879" xr:uid="{FD01423F-084F-491B-BC94-7C81FCBF795D}"/>
    <cellStyle name="Normal 5 5 2 2 3 5" xfId="2880" xr:uid="{B1F4A886-EDA3-4C94-94C7-FB002F314856}"/>
    <cellStyle name="Normal 5 5 2 2 4" xfId="1330" xr:uid="{D1BDDF66-E291-45D6-8447-FB11E9C52EE8}"/>
    <cellStyle name="Normal 5 5 2 2 4 2" xfId="1331" xr:uid="{2466E024-3A76-40AB-BBB0-25463501A5CD}"/>
    <cellStyle name="Normal 5 5 2 2 4 3" xfId="2881" xr:uid="{A3E99648-6E08-47BC-B8B0-3198EDC4B9F9}"/>
    <cellStyle name="Normal 5 5 2 2 4 4" xfId="2882" xr:uid="{47A91B08-46E2-4C79-A8D6-0FF74414BAA7}"/>
    <cellStyle name="Normal 5 5 2 2 5" xfId="1332" xr:uid="{3B3D6A18-D30C-4740-A139-2CC7F25CF837}"/>
    <cellStyle name="Normal 5 5 2 2 5 2" xfId="2883" xr:uid="{989F9B76-1233-4FA4-9A19-E62608445B93}"/>
    <cellStyle name="Normal 5 5 2 2 5 3" xfId="2884" xr:uid="{05B4DDB4-D8C9-4AB9-81F0-11612FA579BD}"/>
    <cellStyle name="Normal 5 5 2 2 5 4" xfId="2885" xr:uid="{0445BB5A-0774-473B-8B90-7DDB5D052835}"/>
    <cellStyle name="Normal 5 5 2 2 6" xfId="2886" xr:uid="{80256A89-10C2-4F45-9D42-91F6F920171F}"/>
    <cellStyle name="Normal 5 5 2 2 7" xfId="2887" xr:uid="{A682A77F-26CC-403B-B122-EDE97597F89A}"/>
    <cellStyle name="Normal 5 5 2 2 8" xfId="2888" xr:uid="{D95C7CF9-890A-4438-A560-CF94BEABCE48}"/>
    <cellStyle name="Normal 5 5 2 3" xfId="304" xr:uid="{7774911D-CB76-4589-A1EB-6CCA37A8B093}"/>
    <cellStyle name="Normal 5 5 2 3 2" xfId="564" xr:uid="{BA5345A4-D295-4C72-BA32-B443A66182C4}"/>
    <cellStyle name="Normal 5 5 2 3 2 2" xfId="565" xr:uid="{E791E78B-0BE8-4B4E-9CD9-2FA5D272BFEC}"/>
    <cellStyle name="Normal 5 5 2 3 2 2 2" xfId="1333" xr:uid="{2BDAF652-E0D1-47AE-933A-D32ACA7B0CA0}"/>
    <cellStyle name="Normal 5 5 2 3 2 2 2 2" xfId="1334" xr:uid="{317AF4C1-D9BC-48E3-A6E5-CC9B91CCC7B6}"/>
    <cellStyle name="Normal 5 5 2 3 2 2 3" xfId="1335" xr:uid="{795968F0-2C71-4AF7-8A74-ABDE87C0F476}"/>
    <cellStyle name="Normal 5 5 2 3 2 3" xfId="1336" xr:uid="{53719A64-A1F6-4929-AED8-51372AF18C44}"/>
    <cellStyle name="Normal 5 5 2 3 2 3 2" xfId="1337" xr:uid="{CF07EE1F-705A-42E8-8732-F165D55853BB}"/>
    <cellStyle name="Normal 5 5 2 3 2 4" xfId="1338" xr:uid="{FA77A2A6-0560-43E9-B3EC-6CF603352DD2}"/>
    <cellStyle name="Normal 5 5 2 3 3" xfId="566" xr:uid="{AF7AB1E2-DF90-414E-B404-2FF27E47B55B}"/>
    <cellStyle name="Normal 5 5 2 3 3 2" xfId="1339" xr:uid="{23CEC922-6A9D-4FEF-9DF1-E90B55723769}"/>
    <cellStyle name="Normal 5 5 2 3 3 2 2" xfId="1340" xr:uid="{C9BAB159-D966-415C-AFAA-7151D475FFFF}"/>
    <cellStyle name="Normal 5 5 2 3 3 3" xfId="1341" xr:uid="{9C6DF19D-1B96-44FF-93A2-4D67CB036034}"/>
    <cellStyle name="Normal 5 5 2 3 3 4" xfId="2889" xr:uid="{52F8E603-1B6A-4130-910A-98316B04360E}"/>
    <cellStyle name="Normal 5 5 2 3 4" xfId="1342" xr:uid="{0D3D1742-B16A-485E-BB88-1619A7257B99}"/>
    <cellStyle name="Normal 5 5 2 3 4 2" xfId="1343" xr:uid="{6263A2B3-173F-4156-9502-A9356565A68E}"/>
    <cellStyle name="Normal 5 5 2 3 5" xfId="1344" xr:uid="{1420077D-9984-45CD-A38C-2A192030F4AC}"/>
    <cellStyle name="Normal 5 5 2 3 6" xfId="2890" xr:uid="{88258535-9450-4878-BAED-C6966C2316FE}"/>
    <cellStyle name="Normal 5 5 2 4" xfId="305" xr:uid="{F1D74064-2F31-4685-B8A9-D19F5CF816DA}"/>
    <cellStyle name="Normal 5 5 2 4 2" xfId="567" xr:uid="{244ABE9D-07A8-4662-96BC-E002ED5A3284}"/>
    <cellStyle name="Normal 5 5 2 4 2 2" xfId="1345" xr:uid="{93689242-6D76-482B-A6D4-7D3433F46B39}"/>
    <cellStyle name="Normal 5 5 2 4 2 2 2" xfId="1346" xr:uid="{01E5ED1F-9A39-4440-AA7A-8A6BA3C65EDC}"/>
    <cellStyle name="Normal 5 5 2 4 2 3" xfId="1347" xr:uid="{839812C4-1E5F-426C-B09F-1784B04CB473}"/>
    <cellStyle name="Normal 5 5 2 4 2 4" xfId="2891" xr:uid="{41734AF4-0DF7-4420-9C6D-4F9FC54AD5DB}"/>
    <cellStyle name="Normal 5 5 2 4 3" xfId="1348" xr:uid="{BA3B72E2-A503-447E-9798-ED645C6AE240}"/>
    <cellStyle name="Normal 5 5 2 4 3 2" xfId="1349" xr:uid="{B226286E-3472-43F7-AE4D-3E5C64A254BA}"/>
    <cellStyle name="Normal 5 5 2 4 4" xfId="1350" xr:uid="{51CF277D-44D6-4B56-A35E-CE3A7065C07D}"/>
    <cellStyle name="Normal 5 5 2 4 5" xfId="2892" xr:uid="{F073389F-2A03-4D36-A78A-A9C7FE1AA9A7}"/>
    <cellStyle name="Normal 5 5 2 5" xfId="306" xr:uid="{0017402B-DFD1-40F5-B46B-3BB8D38BCA82}"/>
    <cellStyle name="Normal 5 5 2 5 2" xfId="1351" xr:uid="{97760745-59A6-4F95-8906-562F8D8AE6FA}"/>
    <cellStyle name="Normal 5 5 2 5 2 2" xfId="1352" xr:uid="{F9B990C6-A8CB-4E71-A50F-A3FEBAA680B5}"/>
    <cellStyle name="Normal 5 5 2 5 3" xfId="1353" xr:uid="{77003521-5EE7-476F-AD7D-5AD365827DA6}"/>
    <cellStyle name="Normal 5 5 2 5 4" xfId="2893" xr:uid="{25E9F584-ED5F-4D22-8A19-46BBAF0C87BD}"/>
    <cellStyle name="Normal 5 5 2 6" xfId="1354" xr:uid="{24C77B02-F346-4DE9-9946-6E690F269BD1}"/>
    <cellStyle name="Normal 5 5 2 6 2" xfId="1355" xr:uid="{7625DB8B-3EA2-4EFD-87A1-8FBC98CA3ED1}"/>
    <cellStyle name="Normal 5 5 2 6 3" xfId="2894" xr:uid="{56738E57-198D-49B1-9DBF-A9BF57CEADEF}"/>
    <cellStyle name="Normal 5 5 2 6 4" xfId="2895" xr:uid="{46FA5027-EFEC-48A4-BAA9-066D6E74279D}"/>
    <cellStyle name="Normal 5 5 2 7" xfId="1356" xr:uid="{D8C1F8FD-ABEF-4351-8037-DF969FEE4B18}"/>
    <cellStyle name="Normal 5 5 2 8" xfId="2896" xr:uid="{2AC53E6E-A030-44A2-8698-D1B08DC73E34}"/>
    <cellStyle name="Normal 5 5 2 9" xfId="2897" xr:uid="{CEEA9EFE-1784-4A00-99CF-C3E283BAF783}"/>
    <cellStyle name="Normal 5 5 3" xfId="101" xr:uid="{40FF8057-8464-44FE-B322-4F67BFF57185}"/>
    <cellStyle name="Normal 5 5 3 2" xfId="102" xr:uid="{E283F338-CDC2-4E1E-8AA9-E10E9098D8CC}"/>
    <cellStyle name="Normal 5 5 3 2 2" xfId="568" xr:uid="{C0DC5715-6A27-4985-AED9-ABEEA1A77559}"/>
    <cellStyle name="Normal 5 5 3 2 2 2" xfId="1357" xr:uid="{F9E69721-E1CC-44B5-8BFE-3E9787130455}"/>
    <cellStyle name="Normal 5 5 3 2 2 2 2" xfId="1358" xr:uid="{8435CD9F-5809-481C-A6DF-10EE76F5CECE}"/>
    <cellStyle name="Normal 5 5 3 2 2 3" xfId="1359" xr:uid="{B5F698B0-8303-4DB1-AF44-93FE30F7BEF1}"/>
    <cellStyle name="Normal 5 5 3 2 2 4" xfId="2898" xr:uid="{DD751FF0-B88E-4881-B076-CF296AE1728A}"/>
    <cellStyle name="Normal 5 5 3 2 3" xfId="1360" xr:uid="{98C25A67-7933-4273-AD83-C646A2125FF2}"/>
    <cellStyle name="Normal 5 5 3 2 3 2" xfId="1361" xr:uid="{19A18F51-A6BB-4987-9327-56EDF973FD0A}"/>
    <cellStyle name="Normal 5 5 3 2 3 3" xfId="2899" xr:uid="{5399CF14-7779-4D96-B934-9C0498508EA7}"/>
    <cellStyle name="Normal 5 5 3 2 3 4" xfId="2900" xr:uid="{721F26F8-0A23-421D-A6A2-F50F9B5675C2}"/>
    <cellStyle name="Normal 5 5 3 2 4" xfId="1362" xr:uid="{57D9E33F-D951-412D-B001-5C38A697FE5E}"/>
    <cellStyle name="Normal 5 5 3 2 5" xfId="2901" xr:uid="{40F1F21F-C072-4593-B1A4-B1D8B772ACE4}"/>
    <cellStyle name="Normal 5 5 3 2 6" xfId="2902" xr:uid="{09FC3687-EA36-4BB7-A53A-4D8043E764C8}"/>
    <cellStyle name="Normal 5 5 3 3" xfId="307" xr:uid="{BF2FA336-1CC2-406A-981F-814E1666F1F7}"/>
    <cellStyle name="Normal 5 5 3 3 2" xfId="1363" xr:uid="{AE4091D4-0B96-471F-B7C4-595FFA6CCBE3}"/>
    <cellStyle name="Normal 5 5 3 3 2 2" xfId="1364" xr:uid="{FBC78CB7-AF9F-45F4-AB96-95A55ECCC1E7}"/>
    <cellStyle name="Normal 5 5 3 3 2 3" xfId="2903" xr:uid="{29924150-99C9-46B1-8DCC-7F2F377A33C3}"/>
    <cellStyle name="Normal 5 5 3 3 2 4" xfId="2904" xr:uid="{1B91D283-B76C-422F-A875-BF7F96A13918}"/>
    <cellStyle name="Normal 5 5 3 3 3" xfId="1365" xr:uid="{99372EC2-5B72-4D1B-AEAD-1A263F9EACF9}"/>
    <cellStyle name="Normal 5 5 3 3 4" xfId="2905" xr:uid="{243E8EE0-A1A5-4CA9-B6EC-C611E091D3AD}"/>
    <cellStyle name="Normal 5 5 3 3 5" xfId="2906" xr:uid="{2AFE424C-7EE3-46CF-8DC4-96E9DD4DE5D8}"/>
    <cellStyle name="Normal 5 5 3 4" xfId="1366" xr:uid="{32B0B07B-67ED-4D7C-ABD7-AB0E19EAE68B}"/>
    <cellStyle name="Normal 5 5 3 4 2" xfId="1367" xr:uid="{78E917ED-4662-4701-83B7-B18C7138540D}"/>
    <cellStyle name="Normal 5 5 3 4 3" xfId="2907" xr:uid="{B99BD03D-98E8-416F-A3A0-9EC0A0A7E1B3}"/>
    <cellStyle name="Normal 5 5 3 4 4" xfId="2908" xr:uid="{BBA8A8D5-F7F9-4775-B430-40597748B914}"/>
    <cellStyle name="Normal 5 5 3 5" xfId="1368" xr:uid="{50D50301-C5CA-4F30-AC01-FCAC0D4F11BC}"/>
    <cellStyle name="Normal 5 5 3 5 2" xfId="2909" xr:uid="{B620AA55-B433-4B46-A283-9E2ED39783E3}"/>
    <cellStyle name="Normal 5 5 3 5 3" xfId="2910" xr:uid="{DFC39F06-EAAA-410C-B106-A0ACE4C83656}"/>
    <cellStyle name="Normal 5 5 3 5 4" xfId="2911" xr:uid="{CAA99308-08F9-4F61-B7E2-047893CAF8D7}"/>
    <cellStyle name="Normal 5 5 3 6" xfId="2912" xr:uid="{AED076EE-5D39-4CEB-9270-8E9F2C0C10CE}"/>
    <cellStyle name="Normal 5 5 3 7" xfId="2913" xr:uid="{58B54DFC-7465-41D7-B42F-CAF0E0FABEEE}"/>
    <cellStyle name="Normal 5 5 3 8" xfId="2914" xr:uid="{DA858B98-B2E9-4CC1-AD2D-09A79F04AB4E}"/>
    <cellStyle name="Normal 5 5 4" xfId="103" xr:uid="{14D20C87-CB58-4AB7-9FB6-829438956DF2}"/>
    <cellStyle name="Normal 5 5 4 2" xfId="569" xr:uid="{FFF5C53B-BA43-41FF-A9C7-508C28CC0724}"/>
    <cellStyle name="Normal 5 5 4 2 2" xfId="570" xr:uid="{1B2CDDB2-5857-49AE-8708-645E2A8667BB}"/>
    <cellStyle name="Normal 5 5 4 2 2 2" xfId="1369" xr:uid="{54F32FA0-E7D9-4BCB-BB60-19F78EA6B7C9}"/>
    <cellStyle name="Normal 5 5 4 2 2 2 2" xfId="1370" xr:uid="{E5D684E2-7535-4A93-BE07-5FC56D9B7A3A}"/>
    <cellStyle name="Normal 5 5 4 2 2 3" xfId="1371" xr:uid="{36F0F4A6-19DA-430C-9087-FE5B9D19A822}"/>
    <cellStyle name="Normal 5 5 4 2 2 4" xfId="2915" xr:uid="{0FD9B779-108B-4965-B8A2-E282542A22FD}"/>
    <cellStyle name="Normal 5 5 4 2 3" xfId="1372" xr:uid="{75C136D3-5FA3-4CFC-8352-68E620269D20}"/>
    <cellStyle name="Normal 5 5 4 2 3 2" xfId="1373" xr:uid="{373D1D31-EB83-4E8C-8FA4-941B5BCD7B43}"/>
    <cellStyle name="Normal 5 5 4 2 4" xfId="1374" xr:uid="{520D8FBA-56FF-472E-803B-7B898F3705AD}"/>
    <cellStyle name="Normal 5 5 4 2 5" xfId="2916" xr:uid="{10FE4391-3533-4B15-A196-E3E98F835854}"/>
    <cellStyle name="Normal 5 5 4 3" xfId="571" xr:uid="{D8DD5F1E-17FA-4A1A-A135-044C3070880B}"/>
    <cellStyle name="Normal 5 5 4 3 2" xfId="1375" xr:uid="{52092F75-B9C8-424B-A344-92F77C397A36}"/>
    <cellStyle name="Normal 5 5 4 3 2 2" xfId="1376" xr:uid="{CF434D8F-5915-4946-A435-8DB1479E6492}"/>
    <cellStyle name="Normal 5 5 4 3 3" xfId="1377" xr:uid="{D137239A-F93C-4A7E-A750-8A213AF8259E}"/>
    <cellStyle name="Normal 5 5 4 3 4" xfId="2917" xr:uid="{87C2DD1B-95FE-46BF-B01E-7736E161788F}"/>
    <cellStyle name="Normal 5 5 4 4" xfId="1378" xr:uid="{AD4103DD-418C-499C-85A2-5610221C5D71}"/>
    <cellStyle name="Normal 5 5 4 4 2" xfId="1379" xr:uid="{62ED0F6B-09ED-4B43-B21A-0DBB81174C30}"/>
    <cellStyle name="Normal 5 5 4 4 3" xfId="2918" xr:uid="{86DE5A10-EF1F-42ED-927F-3BDA16DA3AE0}"/>
    <cellStyle name="Normal 5 5 4 4 4" xfId="2919" xr:uid="{3AD57A03-C6BD-4D36-8ED0-A637F1D3E3B3}"/>
    <cellStyle name="Normal 5 5 4 5" xfId="1380" xr:uid="{930B14E0-CDB5-48BC-B8C7-E9142D8BB3EE}"/>
    <cellStyle name="Normal 5 5 4 6" xfId="2920" xr:uid="{2530A545-3177-4B1A-A53B-92F81C221756}"/>
    <cellStyle name="Normal 5 5 4 7" xfId="2921" xr:uid="{DBBBDAC3-245F-4E74-83B9-75A017153CD9}"/>
    <cellStyle name="Normal 5 5 5" xfId="308" xr:uid="{AEE2D8EF-FA29-47B0-A6BF-4D75B16F7622}"/>
    <cellStyle name="Normal 5 5 5 2" xfId="572" xr:uid="{95FB93FA-7454-47EB-8E2B-4DCDE876436D}"/>
    <cellStyle name="Normal 5 5 5 2 2" xfId="1381" xr:uid="{720D38E8-5F5C-4267-9A23-1538B5BA9575}"/>
    <cellStyle name="Normal 5 5 5 2 2 2" xfId="1382" xr:uid="{C6C7EFE6-E38E-4E27-9175-347F2CB6DBB9}"/>
    <cellStyle name="Normal 5 5 5 2 3" xfId="1383" xr:uid="{7FE4B4FF-871E-4B1D-8B87-7496C9085D05}"/>
    <cellStyle name="Normal 5 5 5 2 4" xfId="2922" xr:uid="{B28D635A-7147-4577-8BC2-7A506DB0481E}"/>
    <cellStyle name="Normal 5 5 5 3" xfId="1384" xr:uid="{7D3B2D13-6B56-4F2B-A2A1-E8D432BED601}"/>
    <cellStyle name="Normal 5 5 5 3 2" xfId="1385" xr:uid="{2AD034EE-A06B-4D6A-8B7B-A6DAB7163224}"/>
    <cellStyle name="Normal 5 5 5 3 3" xfId="2923" xr:uid="{2B863140-6DE1-4001-B48A-540053008003}"/>
    <cellStyle name="Normal 5 5 5 3 4" xfId="2924" xr:uid="{183B8C20-52E9-4687-A094-D4B170F8D2FA}"/>
    <cellStyle name="Normal 5 5 5 4" xfId="1386" xr:uid="{D5BF81AC-750D-47A8-B6D0-E7710F081C5A}"/>
    <cellStyle name="Normal 5 5 5 5" xfId="2925" xr:uid="{CBC49A40-72B0-459A-B625-28E6B62A222C}"/>
    <cellStyle name="Normal 5 5 5 6" xfId="2926" xr:uid="{F3EEBEDC-C40C-42DD-B1C3-B622DD72DBBF}"/>
    <cellStyle name="Normal 5 5 6" xfId="309" xr:uid="{3C172C48-D56D-4BA9-8BD6-26D906C84C2E}"/>
    <cellStyle name="Normal 5 5 6 2" xfId="1387" xr:uid="{44C549B0-E887-4239-AA94-E2D198C5BEA2}"/>
    <cellStyle name="Normal 5 5 6 2 2" xfId="1388" xr:uid="{437AC3D4-565B-488A-B508-467381FFF718}"/>
    <cellStyle name="Normal 5 5 6 2 3" xfId="2927" xr:uid="{44DC0180-6266-48A4-BB2B-1AB4094281A9}"/>
    <cellStyle name="Normal 5 5 6 2 4" xfId="2928" xr:uid="{1AD18246-869D-4EC7-80B0-042A4F8EB37F}"/>
    <cellStyle name="Normal 5 5 6 3" xfId="1389" xr:uid="{F74F016B-6A51-4D73-A726-08D959C3963B}"/>
    <cellStyle name="Normal 5 5 6 4" xfId="2929" xr:uid="{9183D11F-8499-440C-88D8-86051F865590}"/>
    <cellStyle name="Normal 5 5 6 5" xfId="2930" xr:uid="{33F7B3D8-E053-42B1-8DD7-892AFC7E584C}"/>
    <cellStyle name="Normal 5 5 7" xfId="1390" xr:uid="{884CDAFE-7C1E-4E28-BF77-3B8157DE842C}"/>
    <cellStyle name="Normal 5 5 7 2" xfId="1391" xr:uid="{9D645776-5E0D-4D9D-9961-CFEF9F2A4DF7}"/>
    <cellStyle name="Normal 5 5 7 3" xfId="2931" xr:uid="{5499125C-3C38-4C61-86A7-E580B4AB3D26}"/>
    <cellStyle name="Normal 5 5 7 4" xfId="2932" xr:uid="{E19FBE65-9451-4DBB-9BEA-F2881ACF40B4}"/>
    <cellStyle name="Normal 5 5 8" xfId="1392" xr:uid="{971FD5C4-8D8F-4C88-BD9D-150508C3D32C}"/>
    <cellStyle name="Normal 5 5 8 2" xfId="2933" xr:uid="{ED6728FD-E210-4CD1-9A6C-20C22EDADD0F}"/>
    <cellStyle name="Normal 5 5 8 3" xfId="2934" xr:uid="{77CFC374-3109-4029-81C0-CD58808B677D}"/>
    <cellStyle name="Normal 5 5 8 4" xfId="2935" xr:uid="{EF54B788-D0D5-47D3-95AC-8DEF44379744}"/>
    <cellStyle name="Normal 5 5 9" xfId="2936" xr:uid="{71E70F1C-2C31-4E51-BC20-DD8227700DFC}"/>
    <cellStyle name="Normal 5 6" xfId="104" xr:uid="{F8448AB5-A0D0-435E-A846-949F6A67784E}"/>
    <cellStyle name="Normal 5 6 10" xfId="2937" xr:uid="{2BA2562C-C782-4FFD-960D-302DA6A8005A}"/>
    <cellStyle name="Normal 5 6 11" xfId="2938" xr:uid="{BBD7034F-D9ED-452E-841E-AC4F522F058D}"/>
    <cellStyle name="Normal 5 6 2" xfId="105" xr:uid="{079C3043-23A1-43C2-A36A-717955E8AA59}"/>
    <cellStyle name="Normal 5 6 2 2" xfId="310" xr:uid="{C4343EB1-7207-42DB-B244-1C65E74C5291}"/>
    <cellStyle name="Normal 5 6 2 2 2" xfId="573" xr:uid="{09242980-E901-4E96-BB7E-DE60D3D2DB9A}"/>
    <cellStyle name="Normal 5 6 2 2 2 2" xfId="574" xr:uid="{3CB797EB-6BE1-4F1B-95EB-17F6446942F1}"/>
    <cellStyle name="Normal 5 6 2 2 2 2 2" xfId="1393" xr:uid="{1A20BF7A-A2D7-47A3-8D0D-075CBC7F2C9A}"/>
    <cellStyle name="Normal 5 6 2 2 2 2 3" xfId="2939" xr:uid="{50437BA1-B3A7-4082-ACBB-6CCC52ADBEBA}"/>
    <cellStyle name="Normal 5 6 2 2 2 2 4" xfId="2940" xr:uid="{A295356D-44B5-4DF9-9DF8-DD21FA4870D9}"/>
    <cellStyle name="Normal 5 6 2 2 2 3" xfId="1394" xr:uid="{FBAD67D9-151E-4EF6-8203-4F51D74C9B55}"/>
    <cellStyle name="Normal 5 6 2 2 2 3 2" xfId="2941" xr:uid="{9715A981-6F48-4257-9CD2-F8694A3898EA}"/>
    <cellStyle name="Normal 5 6 2 2 2 3 3" xfId="2942" xr:uid="{12B4E7A1-D84E-4826-B274-F905FF2FF344}"/>
    <cellStyle name="Normal 5 6 2 2 2 3 4" xfId="2943" xr:uid="{88CCF35E-5F2D-4730-83BA-A91B15F1BF11}"/>
    <cellStyle name="Normal 5 6 2 2 2 4" xfId="2944" xr:uid="{2D99831A-A9AD-4CE5-80B8-6C9E5CF669AC}"/>
    <cellStyle name="Normal 5 6 2 2 2 5" xfId="2945" xr:uid="{53791378-8B15-46B1-984E-D84633C3859F}"/>
    <cellStyle name="Normal 5 6 2 2 2 6" xfId="2946" xr:uid="{3E3757AA-25AF-4435-A818-0A062DBBDBFB}"/>
    <cellStyle name="Normal 5 6 2 2 3" xfId="575" xr:uid="{F6EC1C56-3589-46EE-A641-A7406698586E}"/>
    <cellStyle name="Normal 5 6 2 2 3 2" xfId="1395" xr:uid="{B9BED722-5BFD-437B-A7EC-2996763B51FC}"/>
    <cellStyle name="Normal 5 6 2 2 3 2 2" xfId="2947" xr:uid="{9B65A8A4-27F4-4EC4-A821-037769A016FD}"/>
    <cellStyle name="Normal 5 6 2 2 3 2 3" xfId="2948" xr:uid="{C2F1FF6F-B583-4506-A67B-540EAFB982E7}"/>
    <cellStyle name="Normal 5 6 2 2 3 2 4" xfId="2949" xr:uid="{47E0B85E-103B-42CF-BEB4-1BADD3E8E5ED}"/>
    <cellStyle name="Normal 5 6 2 2 3 3" xfId="2950" xr:uid="{B2B26F7D-6D3B-4F2E-B1BC-AF5FEBF42560}"/>
    <cellStyle name="Normal 5 6 2 2 3 4" xfId="2951" xr:uid="{17A767DC-7E63-4DF3-88C3-92E571C2E72C}"/>
    <cellStyle name="Normal 5 6 2 2 3 5" xfId="2952" xr:uid="{31D66C7C-780F-4A99-A421-2D8667B3599E}"/>
    <cellStyle name="Normal 5 6 2 2 4" xfId="1396" xr:uid="{E1EA4346-BBA2-45F3-B352-2C031974E8CC}"/>
    <cellStyle name="Normal 5 6 2 2 4 2" xfId="2953" xr:uid="{40D3841E-CD5C-4349-9E75-ACE27F8AD150}"/>
    <cellStyle name="Normal 5 6 2 2 4 3" xfId="2954" xr:uid="{6177F4ED-5FDA-4232-804D-DB4228AC6CFE}"/>
    <cellStyle name="Normal 5 6 2 2 4 4" xfId="2955" xr:uid="{5DD94286-5618-477F-BD6E-8AE2B8FD8426}"/>
    <cellStyle name="Normal 5 6 2 2 5" xfId="2956" xr:uid="{DFFC12BD-9DE9-4A08-968C-2B176AE1FD2A}"/>
    <cellStyle name="Normal 5 6 2 2 5 2" xfId="2957" xr:uid="{AE20BA12-0ED6-4DD1-B778-FDBDA9B3752B}"/>
    <cellStyle name="Normal 5 6 2 2 5 3" xfId="2958" xr:uid="{95F25964-DC82-4D0A-A5AC-766F34EC2C76}"/>
    <cellStyle name="Normal 5 6 2 2 5 4" xfId="2959" xr:uid="{29CA4D33-52FF-42BC-B062-F2744E8DFB88}"/>
    <cellStyle name="Normal 5 6 2 2 6" xfId="2960" xr:uid="{234BF642-15FD-4973-BBF2-9F2275E007C5}"/>
    <cellStyle name="Normal 5 6 2 2 7" xfId="2961" xr:uid="{57563741-7B61-4AB5-B507-9D8C668A5291}"/>
    <cellStyle name="Normal 5 6 2 2 8" xfId="2962" xr:uid="{F13BF1F0-1F6C-423E-8781-EF1F827AF74D}"/>
    <cellStyle name="Normal 5 6 2 3" xfId="576" xr:uid="{F1622264-8DAA-4AC7-BD43-A9A282770467}"/>
    <cellStyle name="Normal 5 6 2 3 2" xfId="577" xr:uid="{EB19EE3C-0238-4860-82EA-2937D22C1502}"/>
    <cellStyle name="Normal 5 6 2 3 2 2" xfId="578" xr:uid="{C6A307DE-2ECA-49D8-A961-07423BAD1E66}"/>
    <cellStyle name="Normal 5 6 2 3 2 3" xfId="2963" xr:uid="{52A31E50-E708-4820-8926-6D497FE151B8}"/>
    <cellStyle name="Normal 5 6 2 3 2 4" xfId="2964" xr:uid="{CA650ADD-D94F-40FC-9CDD-487C482E4709}"/>
    <cellStyle name="Normal 5 6 2 3 3" xfId="579" xr:uid="{657393C9-DD34-4607-A3D4-9967028327A4}"/>
    <cellStyle name="Normal 5 6 2 3 3 2" xfId="2965" xr:uid="{90433D98-F77E-4439-9C69-6C224748AB39}"/>
    <cellStyle name="Normal 5 6 2 3 3 3" xfId="2966" xr:uid="{5480CD89-56E9-4A8D-BA92-8D3893663B67}"/>
    <cellStyle name="Normal 5 6 2 3 3 4" xfId="2967" xr:uid="{448AFDCE-9986-4DFA-9539-05EA8F22C805}"/>
    <cellStyle name="Normal 5 6 2 3 4" xfId="2968" xr:uid="{68C4CA12-EC96-42F7-8498-96872DF0F4A7}"/>
    <cellStyle name="Normal 5 6 2 3 5" xfId="2969" xr:uid="{F507455A-C9CB-4FE9-A0B7-10FCE52BCAAF}"/>
    <cellStyle name="Normal 5 6 2 3 6" xfId="2970" xr:uid="{3A0DEAF3-160F-4AA8-BBC3-933AF012EB29}"/>
    <cellStyle name="Normal 5 6 2 4" xfId="580" xr:uid="{D227491B-395D-4550-BEA3-E433FF252D21}"/>
    <cellStyle name="Normal 5 6 2 4 2" xfId="581" xr:uid="{4E9AEAAE-A70F-4B3E-99FB-2972278F4401}"/>
    <cellStyle name="Normal 5 6 2 4 2 2" xfId="2971" xr:uid="{0F146079-B5AC-482E-A566-662578B76952}"/>
    <cellStyle name="Normal 5 6 2 4 2 3" xfId="2972" xr:uid="{5A7F19E1-3961-41AD-A59E-310BB0A47B87}"/>
    <cellStyle name="Normal 5 6 2 4 2 4" xfId="2973" xr:uid="{68646FE7-A262-4305-826E-42DCB24A4618}"/>
    <cellStyle name="Normal 5 6 2 4 3" xfId="2974" xr:uid="{B8C6275F-AB4F-4BB9-881D-10BDD833C0BD}"/>
    <cellStyle name="Normal 5 6 2 4 4" xfId="2975" xr:uid="{B987151D-2A99-4870-8524-54DA992E3E5C}"/>
    <cellStyle name="Normal 5 6 2 4 5" xfId="2976" xr:uid="{64C2F0EA-699B-4C66-9B9E-A7EA51B55CCE}"/>
    <cellStyle name="Normal 5 6 2 5" xfId="582" xr:uid="{187C10B1-D7DC-4C9E-B1B3-90AF696CC6B0}"/>
    <cellStyle name="Normal 5 6 2 5 2" xfId="2977" xr:uid="{1865C449-7439-402C-879E-89EC2C914A6B}"/>
    <cellStyle name="Normal 5 6 2 5 3" xfId="2978" xr:uid="{EB3263AD-3901-46B9-BF74-952FA845FA97}"/>
    <cellStyle name="Normal 5 6 2 5 4" xfId="2979" xr:uid="{84067949-EC5C-4701-B5A9-0EBC19DE2B08}"/>
    <cellStyle name="Normal 5 6 2 6" xfId="2980" xr:uid="{A47A31F0-6B46-4B89-84A6-9D62D5EA7C32}"/>
    <cellStyle name="Normal 5 6 2 6 2" xfId="2981" xr:uid="{371D8C16-08B2-45B5-B251-7B26422748A0}"/>
    <cellStyle name="Normal 5 6 2 6 3" xfId="2982" xr:uid="{13021C14-A373-4DA9-86CF-32B7CF003C79}"/>
    <cellStyle name="Normal 5 6 2 6 4" xfId="2983" xr:uid="{03AEA627-6332-47D2-95D9-C2F69455559B}"/>
    <cellStyle name="Normal 5 6 2 7" xfId="2984" xr:uid="{DE16B1B7-19BB-4955-8236-AB36991AFB83}"/>
    <cellStyle name="Normal 5 6 2 8" xfId="2985" xr:uid="{851B33D0-2236-422C-8EB3-E3A2680B31F0}"/>
    <cellStyle name="Normal 5 6 2 9" xfId="2986" xr:uid="{F0537BD8-421A-4975-94C9-668417A2BBC7}"/>
    <cellStyle name="Normal 5 6 3" xfId="311" xr:uid="{DFA497F9-29B8-4C3D-8C13-6D67FE04BA8F}"/>
    <cellStyle name="Normal 5 6 3 2" xfId="583" xr:uid="{99C0A51B-B8DE-4423-BE36-75034F0B8872}"/>
    <cellStyle name="Normal 5 6 3 2 2" xfId="584" xr:uid="{6DD2851F-EE72-4602-9A7B-0709DDD641C1}"/>
    <cellStyle name="Normal 5 6 3 2 2 2" xfId="1397" xr:uid="{6852354E-919C-47FF-9199-E9EF96863613}"/>
    <cellStyle name="Normal 5 6 3 2 2 2 2" xfId="1398" xr:uid="{E4AEBECE-CA27-4C33-A061-5EDDD39C9477}"/>
    <cellStyle name="Normal 5 6 3 2 2 3" xfId="1399" xr:uid="{7B5A760A-B802-4C88-8B06-35E6B76BA77C}"/>
    <cellStyle name="Normal 5 6 3 2 2 4" xfId="2987" xr:uid="{08BC1164-7B02-4C6D-A2EB-902C06B8A6D7}"/>
    <cellStyle name="Normal 5 6 3 2 3" xfId="1400" xr:uid="{2369F491-DA7E-4BE3-B9E3-1CCCEE0F468D}"/>
    <cellStyle name="Normal 5 6 3 2 3 2" xfId="1401" xr:uid="{3F044FFD-7381-4AAF-9274-931784E8258C}"/>
    <cellStyle name="Normal 5 6 3 2 3 3" xfId="2988" xr:uid="{FF80330C-85D4-4604-AAB1-B04E5E42C531}"/>
    <cellStyle name="Normal 5 6 3 2 3 4" xfId="2989" xr:uid="{C927E729-D404-40ED-BF15-5944883C20F6}"/>
    <cellStyle name="Normal 5 6 3 2 4" xfId="1402" xr:uid="{BA5C5C0D-B547-4493-8E0C-95B4469A7121}"/>
    <cellStyle name="Normal 5 6 3 2 5" xfId="2990" xr:uid="{4F2DB018-AD86-4D27-9E93-0F0DF019685D}"/>
    <cellStyle name="Normal 5 6 3 2 6" xfId="2991" xr:uid="{E3E90E1E-AA24-430B-8FC5-4E7EC9BC945A}"/>
    <cellStyle name="Normal 5 6 3 3" xfId="585" xr:uid="{18A564CE-BB18-4D08-B0D4-04F94FC226FF}"/>
    <cellStyle name="Normal 5 6 3 3 2" xfId="1403" xr:uid="{5CA4077D-E6AF-41CB-B084-9948A6EAC768}"/>
    <cellStyle name="Normal 5 6 3 3 2 2" xfId="1404" xr:uid="{D6265720-6B46-4653-80B7-3C778C0DA9E2}"/>
    <cellStyle name="Normal 5 6 3 3 2 3" xfId="2992" xr:uid="{F6A5366E-E319-417A-98DF-49B6F8BB9782}"/>
    <cellStyle name="Normal 5 6 3 3 2 4" xfId="2993" xr:uid="{01B408E7-AE2B-4AF1-8962-4E9742469862}"/>
    <cellStyle name="Normal 5 6 3 3 3" xfId="1405" xr:uid="{F4BD445D-029D-41EF-B4BF-69B796857683}"/>
    <cellStyle name="Normal 5 6 3 3 4" xfId="2994" xr:uid="{2D1348EE-E1E4-4A70-8DB1-1EED03390467}"/>
    <cellStyle name="Normal 5 6 3 3 5" xfId="2995" xr:uid="{2417FC2A-03B7-4753-816A-41EA128FB5FD}"/>
    <cellStyle name="Normal 5 6 3 4" xfId="1406" xr:uid="{5C6C2A4E-D9DF-4993-8C9E-0DCEF172E68D}"/>
    <cellStyle name="Normal 5 6 3 4 2" xfId="1407" xr:uid="{5D4F1119-751D-4175-B57F-A9BFB022F7E7}"/>
    <cellStyle name="Normal 5 6 3 4 3" xfId="2996" xr:uid="{34C47864-86DA-4F11-A4B1-EC12BFB9986D}"/>
    <cellStyle name="Normal 5 6 3 4 4" xfId="2997" xr:uid="{EE6C567A-0F14-4805-8DFA-A1706DAC67DA}"/>
    <cellStyle name="Normal 5 6 3 5" xfId="1408" xr:uid="{A8FA4077-D1A2-4225-A5E6-43CA3C805586}"/>
    <cellStyle name="Normal 5 6 3 5 2" xfId="2998" xr:uid="{0751AAB0-A396-4577-8CBD-272BA639358E}"/>
    <cellStyle name="Normal 5 6 3 5 3" xfId="2999" xr:uid="{DB6D40DD-EEF2-468C-AD84-16EAAF14452F}"/>
    <cellStyle name="Normal 5 6 3 5 4" xfId="3000" xr:uid="{6DCDF63F-8BFD-4737-AE31-19696105B390}"/>
    <cellStyle name="Normal 5 6 3 6" xfId="3001" xr:uid="{07699750-23DD-44B9-8419-F861698ADB2E}"/>
    <cellStyle name="Normal 5 6 3 7" xfId="3002" xr:uid="{38F4DC76-A04E-4A87-94D2-5A9FD60ABC72}"/>
    <cellStyle name="Normal 5 6 3 8" xfId="3003" xr:uid="{377F8B4E-B2B1-49B8-9C84-B4E27EBBD540}"/>
    <cellStyle name="Normal 5 6 4" xfId="312" xr:uid="{5B9A94C1-A78A-4F90-AE51-42E0CC2F9846}"/>
    <cellStyle name="Normal 5 6 4 2" xfId="586" xr:uid="{D8AB9389-8266-4248-AAE8-58E715A3C998}"/>
    <cellStyle name="Normal 5 6 4 2 2" xfId="587" xr:uid="{8D2A93A6-025E-4703-9330-EAD069AAFF6E}"/>
    <cellStyle name="Normal 5 6 4 2 2 2" xfId="1409" xr:uid="{D92E4A6F-8A93-4BFA-91F3-CCDDEE986B05}"/>
    <cellStyle name="Normal 5 6 4 2 2 3" xfId="3004" xr:uid="{95DE1E4E-8CFC-4F5B-AEC5-EEA19C1FDB79}"/>
    <cellStyle name="Normal 5 6 4 2 2 4" xfId="3005" xr:uid="{CBD6EC78-9408-40BB-B8A5-87AF0FCE2C31}"/>
    <cellStyle name="Normal 5 6 4 2 3" xfId="1410" xr:uid="{F5527E5A-BF66-4C8D-ABC4-DA5C58A1DF46}"/>
    <cellStyle name="Normal 5 6 4 2 4" xfId="3006" xr:uid="{7A58F045-8852-4B2F-8802-29C16B0E6A95}"/>
    <cellStyle name="Normal 5 6 4 2 5" xfId="3007" xr:uid="{875ED831-56E3-477B-BD42-3DF631B2B018}"/>
    <cellStyle name="Normal 5 6 4 3" xfId="588" xr:uid="{689EC62B-BA91-4D7D-A534-5B1C954249F6}"/>
    <cellStyle name="Normal 5 6 4 3 2" xfId="1411" xr:uid="{FE375A46-C4D1-43D9-906C-0A91EA7B3FE5}"/>
    <cellStyle name="Normal 5 6 4 3 3" xfId="3008" xr:uid="{6C3349F3-105F-48D4-933B-F03A5FC5AAED}"/>
    <cellStyle name="Normal 5 6 4 3 4" xfId="3009" xr:uid="{C6DEF3F3-BC3F-4E57-B762-08C24595D1DE}"/>
    <cellStyle name="Normal 5 6 4 4" xfId="1412" xr:uid="{A5006358-ACBB-4D25-AB1B-A97876594A5C}"/>
    <cellStyle name="Normal 5 6 4 4 2" xfId="3010" xr:uid="{F25EE2FF-0EC8-4464-B2A5-F4F99EC7B6D0}"/>
    <cellStyle name="Normal 5 6 4 4 3" xfId="3011" xr:uid="{59DFD0DF-26FC-450E-A170-236DA1276370}"/>
    <cellStyle name="Normal 5 6 4 4 4" xfId="3012" xr:uid="{EBDE14EF-E0E8-44DA-BBA0-671675DF0D62}"/>
    <cellStyle name="Normal 5 6 4 5" xfId="3013" xr:uid="{5141C018-11B0-4BE4-BB3D-1B450572D86C}"/>
    <cellStyle name="Normal 5 6 4 6" xfId="3014" xr:uid="{381E1088-E7FD-412E-AEE1-B7F48C168ED7}"/>
    <cellStyle name="Normal 5 6 4 7" xfId="3015" xr:uid="{4ABC0E8C-FF21-45CA-A0EF-ADB3C6715CDD}"/>
    <cellStyle name="Normal 5 6 5" xfId="313" xr:uid="{165723FD-C25A-462A-AD61-C12E1D855139}"/>
    <cellStyle name="Normal 5 6 5 2" xfId="589" xr:uid="{96978DDA-4ED2-4ABC-A164-76EB9A093946}"/>
    <cellStyle name="Normal 5 6 5 2 2" xfId="1413" xr:uid="{7F0A7C28-FA46-4565-8625-03EF711D7362}"/>
    <cellStyle name="Normal 5 6 5 2 3" xfId="3016" xr:uid="{1AE61FF0-3311-4DE9-95B5-D05C543BAD84}"/>
    <cellStyle name="Normal 5 6 5 2 4" xfId="3017" xr:uid="{CF3195C0-9331-47D8-8B1E-6C0B3F242C3D}"/>
    <cellStyle name="Normal 5 6 5 3" xfId="1414" xr:uid="{B29A3C7D-7C01-428E-A492-60C8BDDC0145}"/>
    <cellStyle name="Normal 5 6 5 3 2" xfId="3018" xr:uid="{1BC1C03E-C24C-4C77-B209-E40836B9E65A}"/>
    <cellStyle name="Normal 5 6 5 3 3" xfId="3019" xr:uid="{CDCFE2DF-ABE5-40F4-BFBF-F1AD6CCED08C}"/>
    <cellStyle name="Normal 5 6 5 3 4" xfId="3020" xr:uid="{9E5E0DB8-FA14-4E7A-B5AF-C86F20E78383}"/>
    <cellStyle name="Normal 5 6 5 4" xfId="3021" xr:uid="{43145B0C-9521-4D9E-9036-E65C549A7C85}"/>
    <cellStyle name="Normal 5 6 5 5" xfId="3022" xr:uid="{3EB85370-1F61-4F5D-81CE-6EEDE05E30C8}"/>
    <cellStyle name="Normal 5 6 5 6" xfId="3023" xr:uid="{9CC1117A-12BC-42B0-8FD2-1DA7E4EAB46B}"/>
    <cellStyle name="Normal 5 6 6" xfId="590" xr:uid="{BE6995A1-08AF-48B6-8A5E-06E5947ACA6E}"/>
    <cellStyle name="Normal 5 6 6 2" xfId="1415" xr:uid="{119119A8-B902-44F4-BCE2-9725469637B4}"/>
    <cellStyle name="Normal 5 6 6 2 2" xfId="3024" xr:uid="{AD0A3FB4-14F7-495F-A7E9-6C0EF6776498}"/>
    <cellStyle name="Normal 5 6 6 2 3" xfId="3025" xr:uid="{02493B2A-E00C-4CB0-A37E-7C7896D0E8E4}"/>
    <cellStyle name="Normal 5 6 6 2 4" xfId="3026" xr:uid="{AB6382B7-9286-4398-AED6-83587C500658}"/>
    <cellStyle name="Normal 5 6 6 3" xfId="3027" xr:uid="{2D07E791-CF12-4E38-9E1B-DC706D9DB685}"/>
    <cellStyle name="Normal 5 6 6 4" xfId="3028" xr:uid="{0CE00F2E-07E6-49EF-BA7D-E51F3DAD5604}"/>
    <cellStyle name="Normal 5 6 6 5" xfId="3029" xr:uid="{DBD273FD-CDFF-495C-8203-4471D78C1459}"/>
    <cellStyle name="Normal 5 6 7" xfId="1416" xr:uid="{3463C64B-AABF-48BF-B1D9-B3DC65ED36CA}"/>
    <cellStyle name="Normal 5 6 7 2" xfId="3030" xr:uid="{7F9AB911-2AEF-46A2-87BF-605E4BD34389}"/>
    <cellStyle name="Normal 5 6 7 3" xfId="3031" xr:uid="{D8F9CC34-99F7-4C70-B6F6-4B865AAED53C}"/>
    <cellStyle name="Normal 5 6 7 4" xfId="3032" xr:uid="{45C87C34-40A8-4324-B072-C6359D277015}"/>
    <cellStyle name="Normal 5 6 8" xfId="3033" xr:uid="{DFF271E9-593C-45EA-99F1-AFE58478BBE5}"/>
    <cellStyle name="Normal 5 6 8 2" xfId="3034" xr:uid="{AFE06DFB-017D-4C43-80E5-93A3D80F55E5}"/>
    <cellStyle name="Normal 5 6 8 3" xfId="3035" xr:uid="{FB2FFD08-9655-4F06-8796-2AD1B239623B}"/>
    <cellStyle name="Normal 5 6 8 4" xfId="3036" xr:uid="{E9029EB7-5FE4-4AEF-A548-A27CC837CB83}"/>
    <cellStyle name="Normal 5 6 9" xfId="3037" xr:uid="{E1DAE0BE-D05B-4BE4-AAD4-15CED8682F52}"/>
    <cellStyle name="Normal 5 7" xfId="106" xr:uid="{87B23546-37FC-4DB8-A30A-492CDA0F4ECB}"/>
    <cellStyle name="Normal 5 7 2" xfId="107" xr:uid="{C7D0D88A-3460-41D8-9511-C4E03804AABA}"/>
    <cellStyle name="Normal 5 7 2 2" xfId="314" xr:uid="{5192F57E-AD4C-4103-9DC9-45945CD1A3B9}"/>
    <cellStyle name="Normal 5 7 2 2 2" xfId="591" xr:uid="{26CECCB8-17E0-4612-B1F4-60AC07E22632}"/>
    <cellStyle name="Normal 5 7 2 2 2 2" xfId="1417" xr:uid="{EF1FE18B-7562-4F93-AD1B-F4F7FEBF5E30}"/>
    <cellStyle name="Normal 5 7 2 2 2 3" xfId="3038" xr:uid="{3CEC13D5-A54D-4C6E-9547-C47E619A25BA}"/>
    <cellStyle name="Normal 5 7 2 2 2 4" xfId="3039" xr:uid="{7A8C581A-0CEF-494A-8884-83AC86F92CA6}"/>
    <cellStyle name="Normal 5 7 2 2 3" xfId="1418" xr:uid="{E161622C-833B-4B75-8151-020EED01ABBD}"/>
    <cellStyle name="Normal 5 7 2 2 3 2" xfId="3040" xr:uid="{4CF7F385-EA73-4FF8-9FE0-6A4516DAF947}"/>
    <cellStyle name="Normal 5 7 2 2 3 3" xfId="3041" xr:uid="{682F9F2C-3562-46FB-A1E1-168ABD3BE4C1}"/>
    <cellStyle name="Normal 5 7 2 2 3 4" xfId="3042" xr:uid="{6747EC00-7864-4684-B9BC-D3D7314B0D2D}"/>
    <cellStyle name="Normal 5 7 2 2 4" xfId="3043" xr:uid="{6D961343-8A56-4DE5-A431-5FFF2ECF84B6}"/>
    <cellStyle name="Normal 5 7 2 2 5" xfId="3044" xr:uid="{B7BEAC6F-A089-489B-BD21-C268BB37036E}"/>
    <cellStyle name="Normal 5 7 2 2 6" xfId="3045" xr:uid="{3E75A423-3973-4A7E-BC38-28D6930AD8A6}"/>
    <cellStyle name="Normal 5 7 2 3" xfId="592" xr:uid="{4741CA9A-1A8B-4678-B68B-FB2FAC373E4D}"/>
    <cellStyle name="Normal 5 7 2 3 2" xfId="1419" xr:uid="{D17610AD-0CC1-432B-B867-3D7995167306}"/>
    <cellStyle name="Normal 5 7 2 3 2 2" xfId="3046" xr:uid="{5EE4A750-3DFD-4975-A51B-163CE7921203}"/>
    <cellStyle name="Normal 5 7 2 3 2 3" xfId="3047" xr:uid="{E2520A47-AC99-46D1-8DBC-A87AEBCFEB5D}"/>
    <cellStyle name="Normal 5 7 2 3 2 4" xfId="3048" xr:uid="{FA528E3C-277A-469C-8069-3B9FFACC8570}"/>
    <cellStyle name="Normal 5 7 2 3 3" xfId="3049" xr:uid="{0847B260-4615-4D51-ADBB-EF68F63952EB}"/>
    <cellStyle name="Normal 5 7 2 3 4" xfId="3050" xr:uid="{E532D890-D2C6-4D60-A930-5646771DC105}"/>
    <cellStyle name="Normal 5 7 2 3 5" xfId="3051" xr:uid="{B3EEB667-6837-40E5-8A45-1D9C84871A3E}"/>
    <cellStyle name="Normal 5 7 2 4" xfId="1420" xr:uid="{62BE3D30-C872-48F9-8780-C41FEA106D92}"/>
    <cellStyle name="Normal 5 7 2 4 2" xfId="3052" xr:uid="{A20F0648-9886-4A8F-961B-FD14C2C4F31F}"/>
    <cellStyle name="Normal 5 7 2 4 3" xfId="3053" xr:uid="{61821F81-047C-484C-8900-00DE2562BABC}"/>
    <cellStyle name="Normal 5 7 2 4 4" xfId="3054" xr:uid="{36A6772D-77EE-40F0-91C9-C2BD430008AE}"/>
    <cellStyle name="Normal 5 7 2 5" xfId="3055" xr:uid="{851C83D3-E386-40DE-B0B2-EA5DB4061A04}"/>
    <cellStyle name="Normal 5 7 2 5 2" xfId="3056" xr:uid="{70561CF6-871C-44AA-890A-517C1B494DD5}"/>
    <cellStyle name="Normal 5 7 2 5 3" xfId="3057" xr:uid="{311C9918-84F5-497C-9AE5-0E9FDAB9CFEE}"/>
    <cellStyle name="Normal 5 7 2 5 4" xfId="3058" xr:uid="{42746EC0-E2DD-432D-A5A0-34BD183BBC72}"/>
    <cellStyle name="Normal 5 7 2 6" xfId="3059" xr:uid="{CDE469DA-3A23-4F37-960A-E6B93C203B84}"/>
    <cellStyle name="Normal 5 7 2 7" xfId="3060" xr:uid="{288BCC1A-F5E3-4F6F-951C-3898D108F34C}"/>
    <cellStyle name="Normal 5 7 2 8" xfId="3061" xr:uid="{7448C396-082D-4FDC-97F5-A0FD9110A260}"/>
    <cellStyle name="Normal 5 7 3" xfId="315" xr:uid="{7C1C1D02-45FF-469F-A88B-A13451E4D452}"/>
    <cellStyle name="Normal 5 7 3 2" xfId="593" xr:uid="{186683E7-31A5-4194-9AF7-9D0FCA7260E7}"/>
    <cellStyle name="Normal 5 7 3 2 2" xfId="594" xr:uid="{21659D24-E25C-43E2-8E2A-E300CD727E30}"/>
    <cellStyle name="Normal 5 7 3 2 3" xfId="3062" xr:uid="{739B3E20-A669-4A35-96CF-1B71990BF181}"/>
    <cellStyle name="Normal 5 7 3 2 4" xfId="3063" xr:uid="{F6248855-8745-436F-94C9-95DBB00C5461}"/>
    <cellStyle name="Normal 5 7 3 3" xfId="595" xr:uid="{DB4667F5-AC2D-460F-A0DE-498E613672B1}"/>
    <cellStyle name="Normal 5 7 3 3 2" xfId="3064" xr:uid="{73DC2453-DBD8-43B7-B5A4-1B2DB903C737}"/>
    <cellStyle name="Normal 5 7 3 3 3" xfId="3065" xr:uid="{107CFCC6-B242-4213-88FF-3791803AB98A}"/>
    <cellStyle name="Normal 5 7 3 3 4" xfId="3066" xr:uid="{F3EA305E-53F5-4671-854A-D6190B039B93}"/>
    <cellStyle name="Normal 5 7 3 4" xfId="3067" xr:uid="{2F19E998-ACA4-4E9D-8418-394789F7D96F}"/>
    <cellStyle name="Normal 5 7 3 5" xfId="3068" xr:uid="{2831FD99-7FBC-4F72-89FA-C84B8A2EB426}"/>
    <cellStyle name="Normal 5 7 3 6" xfId="3069" xr:uid="{0C78E2C2-3717-47C6-9B7E-FB9B10143518}"/>
    <cellStyle name="Normal 5 7 4" xfId="316" xr:uid="{043935D4-CD6D-43CA-9453-F47CB0CE3567}"/>
    <cellStyle name="Normal 5 7 4 2" xfId="596" xr:uid="{DD035319-3719-4950-AC81-76D0980DE91E}"/>
    <cellStyle name="Normal 5 7 4 2 2" xfId="3070" xr:uid="{81D99E5F-C6C0-4DA3-91C7-431CC19FB3AA}"/>
    <cellStyle name="Normal 5 7 4 2 3" xfId="3071" xr:uid="{FE3550E7-06B7-4C84-89C9-90FA28BFD310}"/>
    <cellStyle name="Normal 5 7 4 2 4" xfId="3072" xr:uid="{C9D63AB3-7839-4534-A24C-10D8477A2442}"/>
    <cellStyle name="Normal 5 7 4 3" xfId="3073" xr:uid="{3A7BDB7A-39A1-41DE-99AA-4FE9F253899F}"/>
    <cellStyle name="Normal 5 7 4 4" xfId="3074" xr:uid="{249A6343-08F5-49BD-B472-A4876AF4CB2E}"/>
    <cellStyle name="Normal 5 7 4 5" xfId="3075" xr:uid="{40CCBE29-10D1-43DC-B09F-99F8659F40B7}"/>
    <cellStyle name="Normal 5 7 5" xfId="597" xr:uid="{AD8DC93C-C23C-4970-BC59-85304A74B6C4}"/>
    <cellStyle name="Normal 5 7 5 2" xfId="3076" xr:uid="{6300A0E4-4C6C-4136-ABBC-3208E06FB59D}"/>
    <cellStyle name="Normal 5 7 5 3" xfId="3077" xr:uid="{7D69A284-46A6-4E12-9DE9-0255E9964722}"/>
    <cellStyle name="Normal 5 7 5 4" xfId="3078" xr:uid="{E3B1DF5F-D726-410B-A689-0D8FE516268D}"/>
    <cellStyle name="Normal 5 7 6" xfId="3079" xr:uid="{D89CB062-0963-4CCA-A14C-089EA3B38437}"/>
    <cellStyle name="Normal 5 7 6 2" xfId="3080" xr:uid="{50F1D6CF-5277-4A7A-8A39-B4850CDEE6FD}"/>
    <cellStyle name="Normal 5 7 6 3" xfId="3081" xr:uid="{E67AED51-8703-4E67-BB53-F553728CFF45}"/>
    <cellStyle name="Normal 5 7 6 4" xfId="3082" xr:uid="{B7AC4E2E-650F-4EFD-88AC-8AF81AB9A45D}"/>
    <cellStyle name="Normal 5 7 7" xfId="3083" xr:uid="{8F191EFC-0767-4905-8BE2-DDB502686D23}"/>
    <cellStyle name="Normal 5 7 8" xfId="3084" xr:uid="{58B0213F-2DE8-44EA-A0B9-B8E777D2D768}"/>
    <cellStyle name="Normal 5 7 9" xfId="3085" xr:uid="{316C2565-DFFB-42DC-8DFD-6000034E025F}"/>
    <cellStyle name="Normal 5 8" xfId="108" xr:uid="{D9638813-EDB3-4439-A5DE-562A4071DB4E}"/>
    <cellStyle name="Normal 5 8 2" xfId="317" xr:uid="{3DEEBFA3-1AF5-4808-98AD-E77C8434E019}"/>
    <cellStyle name="Normal 5 8 2 2" xfId="598" xr:uid="{2105BAEB-B96E-4A1B-9F6D-A8B044C0A874}"/>
    <cellStyle name="Normal 5 8 2 2 2" xfId="1421" xr:uid="{71316E87-65A2-40CC-80FA-9263E4992CC0}"/>
    <cellStyle name="Normal 5 8 2 2 2 2" xfId="1422" xr:uid="{9F161407-9393-4B91-9418-2A5970E7471E}"/>
    <cellStyle name="Normal 5 8 2 2 3" xfId="1423" xr:uid="{C163F49B-D86E-4832-BE64-0AB34DD39173}"/>
    <cellStyle name="Normal 5 8 2 2 4" xfId="3086" xr:uid="{E56CCB26-C0AB-4B0B-BA01-68A93422F705}"/>
    <cellStyle name="Normal 5 8 2 3" xfId="1424" xr:uid="{F32CF8BE-3849-441D-A841-1AFD2D057D98}"/>
    <cellStyle name="Normal 5 8 2 3 2" xfId="1425" xr:uid="{3FE6124B-CEDB-4B6A-9CAD-33B87849DA7E}"/>
    <cellStyle name="Normal 5 8 2 3 3" xfId="3087" xr:uid="{683249BF-1A01-43A8-ACE7-875D664DE813}"/>
    <cellStyle name="Normal 5 8 2 3 4" xfId="3088" xr:uid="{6847B4CF-C9B8-41B6-B651-4ACDB7CEA10B}"/>
    <cellStyle name="Normal 5 8 2 4" xfId="1426" xr:uid="{0C0DFB6F-868E-4D9B-8FDD-B281E495E302}"/>
    <cellStyle name="Normal 5 8 2 5" xfId="3089" xr:uid="{D410C2E3-393C-4DE4-8ECC-4A5B5A15D628}"/>
    <cellStyle name="Normal 5 8 2 6" xfId="3090" xr:uid="{653B7312-921C-4BB3-A3D3-20D5BD09598E}"/>
    <cellStyle name="Normal 5 8 3" xfId="599" xr:uid="{69A5FBAD-92F2-4BC8-A1E2-1BD1950650E9}"/>
    <cellStyle name="Normal 5 8 3 2" xfId="1427" xr:uid="{CAF3C16C-2F29-49AB-8B3C-B3C0B23034CD}"/>
    <cellStyle name="Normal 5 8 3 2 2" xfId="1428" xr:uid="{F0B96F53-7E37-4C40-B6E4-4455B982F87D}"/>
    <cellStyle name="Normal 5 8 3 2 3" xfId="3091" xr:uid="{B4A663DE-27B6-4281-8424-68AABF601EAD}"/>
    <cellStyle name="Normal 5 8 3 2 4" xfId="3092" xr:uid="{7806088A-A729-4C81-A26B-A11F7BF5E95C}"/>
    <cellStyle name="Normal 5 8 3 3" xfId="1429" xr:uid="{7F4A963E-2F38-438B-B5CC-FDD2DFE26420}"/>
    <cellStyle name="Normal 5 8 3 4" xfId="3093" xr:uid="{9F5362C1-FEB8-428E-8625-E30258B6B663}"/>
    <cellStyle name="Normal 5 8 3 5" xfId="3094" xr:uid="{7B0F34D9-48C4-4899-B3AF-47D6B9897BB7}"/>
    <cellStyle name="Normal 5 8 4" xfId="1430" xr:uid="{2B004AD8-8911-417C-97B1-C047699630F6}"/>
    <cellStyle name="Normal 5 8 4 2" xfId="1431" xr:uid="{B03C3E49-4A32-4E6D-BD7C-8062D23E0C67}"/>
    <cellStyle name="Normal 5 8 4 3" xfId="3095" xr:uid="{471BD930-887B-4F92-AF8A-6FD597645B46}"/>
    <cellStyle name="Normal 5 8 4 4" xfId="3096" xr:uid="{8B621A24-DA8B-4937-958F-8205250FF304}"/>
    <cellStyle name="Normal 5 8 5" xfId="1432" xr:uid="{4BCE0C82-351B-49B1-B07B-DD1682D983AA}"/>
    <cellStyle name="Normal 5 8 5 2" xfId="3097" xr:uid="{AE4789E8-4D5D-417F-BCF6-CE9BDC70DEC3}"/>
    <cellStyle name="Normal 5 8 5 3" xfId="3098" xr:uid="{0EDD7AD1-AAE9-4324-89BE-52607C6FF355}"/>
    <cellStyle name="Normal 5 8 5 4" xfId="3099" xr:uid="{093EF966-2F8C-4183-924B-E450C41143A2}"/>
    <cellStyle name="Normal 5 8 6" xfId="3100" xr:uid="{C0C6DD31-EC95-4CB2-AFE6-A322172566FB}"/>
    <cellStyle name="Normal 5 8 7" xfId="3101" xr:uid="{06189354-FA7C-4921-B341-8774B1D2CCA6}"/>
    <cellStyle name="Normal 5 8 8" xfId="3102" xr:uid="{FCC38A5C-0512-4C12-98DC-1A03AD7F0D8C}"/>
    <cellStyle name="Normal 5 9" xfId="318" xr:uid="{286EF613-593A-46C1-AE71-FAE95CF061E3}"/>
    <cellStyle name="Normal 5 9 2" xfId="600" xr:uid="{77F61FFC-6411-4B48-80E0-0A58E68618CA}"/>
    <cellStyle name="Normal 5 9 2 2" xfId="601" xr:uid="{19AC6D69-993D-4FFE-A35F-A88FB50891C5}"/>
    <cellStyle name="Normal 5 9 2 2 2" xfId="1433" xr:uid="{AFEA7E18-BDE2-423E-A7A1-0D1586AC8EA0}"/>
    <cellStyle name="Normal 5 9 2 2 3" xfId="3103" xr:uid="{B41281DA-47DE-4E7E-8D63-ACA1041F730D}"/>
    <cellStyle name="Normal 5 9 2 2 4" xfId="3104" xr:uid="{B6A5F5B3-B4C9-40DD-A8A8-E0AC107C958B}"/>
    <cellStyle name="Normal 5 9 2 3" xfId="1434" xr:uid="{54200D91-BB1A-4B85-A90F-EC7FBECBAE15}"/>
    <cellStyle name="Normal 5 9 2 4" xfId="3105" xr:uid="{C4161288-E070-426E-83D4-E0C201A874ED}"/>
    <cellStyle name="Normal 5 9 2 5" xfId="3106" xr:uid="{DD6ED8E4-2B51-4CCD-83B1-FEB2056BC5F9}"/>
    <cellStyle name="Normal 5 9 3" xfId="602" xr:uid="{CE493840-AE14-4AF3-8A2B-371E32D7D303}"/>
    <cellStyle name="Normal 5 9 3 2" xfId="1435" xr:uid="{B8E98255-A905-4D58-8159-1550186FDB27}"/>
    <cellStyle name="Normal 5 9 3 3" xfId="3107" xr:uid="{CF4A89AA-C137-49F1-B542-513FD3340AD1}"/>
    <cellStyle name="Normal 5 9 3 4" xfId="3108" xr:uid="{FEE2F177-EF0A-469E-B64E-EDB9451AC104}"/>
    <cellStyle name="Normal 5 9 4" xfId="1436" xr:uid="{EE34630C-8F86-43EA-BBD3-E9F0B0690E6C}"/>
    <cellStyle name="Normal 5 9 4 2" xfId="3109" xr:uid="{6FFAA5B7-F1E0-4FCE-B949-0733C0EF1AC7}"/>
    <cellStyle name="Normal 5 9 4 3" xfId="3110" xr:uid="{ED9EC000-A513-4669-B842-33D1961CDE27}"/>
    <cellStyle name="Normal 5 9 4 4" xfId="3111" xr:uid="{BB640672-E006-4B55-BAE8-00413285E88C}"/>
    <cellStyle name="Normal 5 9 5" xfId="3112" xr:uid="{8125EB2A-B7D9-4F09-AA0C-49F2689D84F6}"/>
    <cellStyle name="Normal 5 9 6" xfId="3113" xr:uid="{75E47F61-597A-4BDB-8032-1C3848EE6492}"/>
    <cellStyle name="Normal 5 9 7" xfId="3114" xr:uid="{2242CB44-9221-4E23-B239-6D56B4200963}"/>
    <cellStyle name="Normal 6" xfId="109" xr:uid="{6D58D7C8-92B5-486E-AC41-5BB69B5C2797}"/>
    <cellStyle name="Normal 6 10" xfId="319" xr:uid="{6F704658-1DA2-48C3-B07F-FE3CF309A1FC}"/>
    <cellStyle name="Normal 6 10 2" xfId="1437" xr:uid="{1DAB6094-9B97-4978-8487-697F23BB7598}"/>
    <cellStyle name="Normal 6 10 2 2" xfId="3115" xr:uid="{ED08E25C-7DC8-496B-8C6A-B2A3F829770B}"/>
    <cellStyle name="Normal 6 10 2 3" xfId="3116" xr:uid="{33B9D17A-39D1-4C8D-8688-44E4E8AF78E2}"/>
    <cellStyle name="Normal 6 10 2 4" xfId="3117" xr:uid="{B5C404DA-68DD-4B0B-9306-C1E5F9D73191}"/>
    <cellStyle name="Normal 6 10 3" xfId="3118" xr:uid="{29D97508-F3D6-40B5-B806-5A8682FAC9D6}"/>
    <cellStyle name="Normal 6 10 4" xfId="3119" xr:uid="{CAAB1558-B9A1-4DEA-9812-E0CA06ADAF4D}"/>
    <cellStyle name="Normal 6 10 5" xfId="3120" xr:uid="{1B4D9631-48AA-4EEF-B5A5-9DC6449E0CAA}"/>
    <cellStyle name="Normal 6 11" xfId="1438" xr:uid="{80F66529-24BF-42C7-96BE-34BAF003ECF8}"/>
    <cellStyle name="Normal 6 11 2" xfId="3121" xr:uid="{E2C5FB38-BA77-49C0-8EDA-C92570C0545B}"/>
    <cellStyle name="Normal 6 11 3" xfId="3122" xr:uid="{0C2456B5-809C-44B3-96C6-1DF58546DB74}"/>
    <cellStyle name="Normal 6 11 4" xfId="3123" xr:uid="{57E504F1-B3F6-49D3-9118-CE6932D69FF1}"/>
    <cellStyle name="Normal 6 12" xfId="902" xr:uid="{45BE8398-9A56-40BC-84C9-154EDA3A8B8C}"/>
    <cellStyle name="Normal 6 12 2" xfId="3124" xr:uid="{39D3EE17-1AEB-4001-9E7D-5D596CAEE2FF}"/>
    <cellStyle name="Normal 6 12 3" xfId="3125" xr:uid="{9A5CF46A-2950-4875-AFCC-E66480930580}"/>
    <cellStyle name="Normal 6 12 4" xfId="3126" xr:uid="{D35C2B62-ABCB-4E6F-AF17-71C1277957E9}"/>
    <cellStyle name="Normal 6 13" xfId="899" xr:uid="{4D342127-431A-48F0-9531-6C8EDD268C61}"/>
    <cellStyle name="Normal 6 13 2" xfId="3128" xr:uid="{E2C75B27-5564-4AB5-A8BA-E7F5C29D585C}"/>
    <cellStyle name="Normal 6 13 3" xfId="4315" xr:uid="{A34D7877-2340-4477-9478-11F4359FB459}"/>
    <cellStyle name="Normal 6 13 4" xfId="3127" xr:uid="{F204BFFC-C01A-4A34-9B64-064A7C01F631}"/>
    <cellStyle name="Normal 6 14" xfId="3129" xr:uid="{B8996D47-92F9-4F9C-ABE1-2A29A065C7EB}"/>
    <cellStyle name="Normal 6 15" xfId="3130" xr:uid="{DF7F021C-1810-4418-A552-05671E444DF5}"/>
    <cellStyle name="Normal 6 16" xfId="3131" xr:uid="{63CF26A8-7F5F-4B48-960C-1499FE8252CA}"/>
    <cellStyle name="Normal 6 2" xfId="110" xr:uid="{75F3D963-E970-4D43-972A-6B18B60031BC}"/>
    <cellStyle name="Normal 6 2 2" xfId="320" xr:uid="{1EA57479-9072-45D1-A394-D773E66D0614}"/>
    <cellStyle name="Normal 6 3" xfId="111" xr:uid="{0751486B-1925-46AD-82F3-9B448B50AA58}"/>
    <cellStyle name="Normal 6 3 10" xfId="3132" xr:uid="{67AB6446-43D1-4134-A95C-067A7BB820D4}"/>
    <cellStyle name="Normal 6 3 11" xfId="3133" xr:uid="{50297EE5-9F84-4FA0-8A7B-96E4A8FF3A53}"/>
    <cellStyle name="Normal 6 3 2" xfId="112" xr:uid="{FAB4A876-5E44-4C17-9376-1221A8ADBACE}"/>
    <cellStyle name="Normal 6 3 2 2" xfId="113" xr:uid="{5CB10394-891D-444E-B0FF-0C0F513356A7}"/>
    <cellStyle name="Normal 6 3 2 2 2" xfId="321" xr:uid="{29696176-A613-4660-B4BF-D66E54914EC0}"/>
    <cellStyle name="Normal 6 3 2 2 2 2" xfId="603" xr:uid="{0642F534-26EB-4DB6-8B4C-B1078D1ABBF9}"/>
    <cellStyle name="Normal 6 3 2 2 2 2 2" xfId="604" xr:uid="{050EAE39-8D6A-4A43-88EF-2C2FCECF5439}"/>
    <cellStyle name="Normal 6 3 2 2 2 2 2 2" xfId="1439" xr:uid="{FB1E21F9-2A23-4876-A3BE-EE0BC0927AFD}"/>
    <cellStyle name="Normal 6 3 2 2 2 2 2 2 2" xfId="1440" xr:uid="{62414B11-0176-42A6-973E-98B49732BF7A}"/>
    <cellStyle name="Normal 6 3 2 2 2 2 2 3" xfId="1441" xr:uid="{0AAE7489-1CE9-4E1C-B2E7-3E2DE2A2E8D4}"/>
    <cellStyle name="Normal 6 3 2 2 2 2 3" xfId="1442" xr:uid="{C2885131-FE40-4DB8-A90A-0E5D96CA11AF}"/>
    <cellStyle name="Normal 6 3 2 2 2 2 3 2" xfId="1443" xr:uid="{F804019C-9A2D-4727-91CB-30011F7C1D1C}"/>
    <cellStyle name="Normal 6 3 2 2 2 2 4" xfId="1444" xr:uid="{211122BA-C9F9-4CA8-B208-12FE62343F4C}"/>
    <cellStyle name="Normal 6 3 2 2 2 3" xfId="605" xr:uid="{0C7390F2-B835-4A62-B932-CCE902F0761F}"/>
    <cellStyle name="Normal 6 3 2 2 2 3 2" xfId="1445" xr:uid="{5B283725-A998-4903-908F-4DD72CBF214B}"/>
    <cellStyle name="Normal 6 3 2 2 2 3 2 2" xfId="1446" xr:uid="{01255BAA-9478-4B77-AE25-6089109B261B}"/>
    <cellStyle name="Normal 6 3 2 2 2 3 3" xfId="1447" xr:uid="{7E73C900-BEB6-4A85-84BE-F01B26A2220C}"/>
    <cellStyle name="Normal 6 3 2 2 2 3 4" xfId="3134" xr:uid="{500A3F59-210B-4684-9A35-F81A142A882F}"/>
    <cellStyle name="Normal 6 3 2 2 2 4" xfId="1448" xr:uid="{46F84BC2-8E57-4DD3-9C69-D42F805897FC}"/>
    <cellStyle name="Normal 6 3 2 2 2 4 2" xfId="1449" xr:uid="{D0C2B805-C5CC-4DF8-BA08-A6180DD97704}"/>
    <cellStyle name="Normal 6 3 2 2 2 5" xfId="1450" xr:uid="{2C4111F0-A672-4090-A80C-ED3DA17F377E}"/>
    <cellStyle name="Normal 6 3 2 2 2 6" xfId="3135" xr:uid="{28A5280B-817C-47A9-AC49-7709A9E198A5}"/>
    <cellStyle name="Normal 6 3 2 2 3" xfId="322" xr:uid="{5C2381C5-6245-4AAB-AFF4-5B3B3F869CAB}"/>
    <cellStyle name="Normal 6 3 2 2 3 2" xfId="606" xr:uid="{0BCCED21-BC97-4ED7-BED0-25D283CF70FD}"/>
    <cellStyle name="Normal 6 3 2 2 3 2 2" xfId="607" xr:uid="{A8CF3D21-F1C2-4953-9F66-292B8A443C0F}"/>
    <cellStyle name="Normal 6 3 2 2 3 2 2 2" xfId="1451" xr:uid="{4576FF7F-23A6-4446-B682-BF914997668C}"/>
    <cellStyle name="Normal 6 3 2 2 3 2 2 2 2" xfId="1452" xr:uid="{1D180266-1586-46DF-BC30-107DAAF6F871}"/>
    <cellStyle name="Normal 6 3 2 2 3 2 2 3" xfId="1453" xr:uid="{6671CADB-2A88-4C9E-81BC-80212189121A}"/>
    <cellStyle name="Normal 6 3 2 2 3 2 3" xfId="1454" xr:uid="{CBCABAAC-C3C6-49FA-93D5-B25D7AE0C1A3}"/>
    <cellStyle name="Normal 6 3 2 2 3 2 3 2" xfId="1455" xr:uid="{4631B043-B08B-4526-958A-B540C49A5AD1}"/>
    <cellStyle name="Normal 6 3 2 2 3 2 4" xfId="1456" xr:uid="{37B3BF70-22DF-4FAE-A6C3-0EE682AC33A8}"/>
    <cellStyle name="Normal 6 3 2 2 3 3" xfId="608" xr:uid="{758D9931-5235-4EEC-A881-4A18353051DB}"/>
    <cellStyle name="Normal 6 3 2 2 3 3 2" xfId="1457" xr:uid="{807094EB-1B4A-438E-A326-29C6B0C3BFD8}"/>
    <cellStyle name="Normal 6 3 2 2 3 3 2 2" xfId="1458" xr:uid="{B101DF8C-A825-4B73-B98E-D75C60456CC9}"/>
    <cellStyle name="Normal 6 3 2 2 3 3 3" xfId="1459" xr:uid="{7AC75012-D7CC-48F7-A912-E89E496F4F59}"/>
    <cellStyle name="Normal 6 3 2 2 3 4" xfId="1460" xr:uid="{F3E516EE-A85F-4909-8935-A3F6DBC63DED}"/>
    <cellStyle name="Normal 6 3 2 2 3 4 2" xfId="1461" xr:uid="{558D8CBC-D842-4083-874B-A4042E179CB9}"/>
    <cellStyle name="Normal 6 3 2 2 3 5" xfId="1462" xr:uid="{EE19BCA7-7E5D-4DBD-8596-E15FEEF38482}"/>
    <cellStyle name="Normal 6 3 2 2 4" xfId="609" xr:uid="{449354CD-D678-4C19-8526-6A64AD3384A6}"/>
    <cellStyle name="Normal 6 3 2 2 4 2" xfId="610" xr:uid="{BF1CC59C-80E1-419D-AD36-5965C5325946}"/>
    <cellStyle name="Normal 6 3 2 2 4 2 2" xfId="1463" xr:uid="{4A102628-35F6-45D2-9FD9-4F51C6720E24}"/>
    <cellStyle name="Normal 6 3 2 2 4 2 2 2" xfId="1464" xr:uid="{683D67F9-1D65-46D0-813F-42B77EF957A8}"/>
    <cellStyle name="Normal 6 3 2 2 4 2 3" xfId="1465" xr:uid="{09F78922-27A7-49A9-B785-894B256E44A9}"/>
    <cellStyle name="Normal 6 3 2 2 4 3" xfId="1466" xr:uid="{B6E7E9DA-B986-48DC-8E42-3F86C20FD794}"/>
    <cellStyle name="Normal 6 3 2 2 4 3 2" xfId="1467" xr:uid="{E13F066F-68D6-4D31-BD49-CB0303121699}"/>
    <cellStyle name="Normal 6 3 2 2 4 4" xfId="1468" xr:uid="{06A48286-D80F-44CB-934A-7CDFF3BFFF79}"/>
    <cellStyle name="Normal 6 3 2 2 5" xfId="611" xr:uid="{2E0499D6-6338-4290-8B9D-E19F17E00878}"/>
    <cellStyle name="Normal 6 3 2 2 5 2" xfId="1469" xr:uid="{3258F9BA-CFF6-4963-A3FE-63C566BF0ECE}"/>
    <cellStyle name="Normal 6 3 2 2 5 2 2" xfId="1470" xr:uid="{A9CA1CE1-0766-40A1-88BE-8C320C273DD6}"/>
    <cellStyle name="Normal 6 3 2 2 5 3" xfId="1471" xr:uid="{02FB93A0-87AD-4842-8FFB-3F5065BC0EBB}"/>
    <cellStyle name="Normal 6 3 2 2 5 4" xfId="3136" xr:uid="{BDCAED10-CDA1-40E0-8CDC-0B5D013ADEE4}"/>
    <cellStyle name="Normal 6 3 2 2 6" xfId="1472" xr:uid="{E3BBA6F1-B75D-4EA6-817E-1683F54C7E32}"/>
    <cellStyle name="Normal 6 3 2 2 6 2" xfId="1473" xr:uid="{F0AE1121-32B0-4F50-ABAC-2710399EF8DD}"/>
    <cellStyle name="Normal 6 3 2 2 7" xfId="1474" xr:uid="{319FB06B-92C7-4A95-BFCF-83BD8B5A3165}"/>
    <cellStyle name="Normal 6 3 2 2 8" xfId="3137" xr:uid="{76062AA0-78C4-415F-9CD9-D556EA142923}"/>
    <cellStyle name="Normal 6 3 2 3" xfId="323" xr:uid="{8C3B5CB3-8F01-44FA-96B2-0DC612A54CE3}"/>
    <cellStyle name="Normal 6 3 2 3 2" xfId="612" xr:uid="{86163EAC-546B-48C1-8B6E-625ACCDE07FE}"/>
    <cellStyle name="Normal 6 3 2 3 2 2" xfId="613" xr:uid="{FAD51028-9212-413C-920C-ABEB5A19F0C0}"/>
    <cellStyle name="Normal 6 3 2 3 2 2 2" xfId="1475" xr:uid="{961948DB-19AC-49D1-83E7-D3ABF192F503}"/>
    <cellStyle name="Normal 6 3 2 3 2 2 2 2" xfId="1476" xr:uid="{64D6864F-B5B5-4C55-ABDD-B99CEB3B1F54}"/>
    <cellStyle name="Normal 6 3 2 3 2 2 3" xfId="1477" xr:uid="{A624671F-8ABD-46BE-BD26-3C284E601289}"/>
    <cellStyle name="Normal 6 3 2 3 2 3" xfId="1478" xr:uid="{F8AD9243-DB5B-42FB-8230-C8DBBC1B8CD7}"/>
    <cellStyle name="Normal 6 3 2 3 2 3 2" xfId="1479" xr:uid="{981AC891-8AA8-4FD1-B5D7-9577B370138D}"/>
    <cellStyle name="Normal 6 3 2 3 2 4" xfId="1480" xr:uid="{0D9A8E02-44EC-4552-B1A5-45EAB6ABF55D}"/>
    <cellStyle name="Normal 6 3 2 3 3" xfId="614" xr:uid="{08A12C36-7347-4AAC-B433-545157E8AAD3}"/>
    <cellStyle name="Normal 6 3 2 3 3 2" xfId="1481" xr:uid="{DB321F8F-7C72-4046-8832-893E20EF404F}"/>
    <cellStyle name="Normal 6 3 2 3 3 2 2" xfId="1482" xr:uid="{B2EC4DDB-680B-4744-A7FA-617926A02983}"/>
    <cellStyle name="Normal 6 3 2 3 3 3" xfId="1483" xr:uid="{EE5F21CE-BAB3-4A0B-9AE1-C17C49FC231D}"/>
    <cellStyle name="Normal 6 3 2 3 3 4" xfId="3138" xr:uid="{DFEB096F-754D-4048-86A1-512021DCB1E9}"/>
    <cellStyle name="Normal 6 3 2 3 4" xfId="1484" xr:uid="{17CB333F-F1A4-44E6-9A7B-AB0B062826FA}"/>
    <cellStyle name="Normal 6 3 2 3 4 2" xfId="1485" xr:uid="{34D206DF-E211-4B76-9090-6DCEC51C8973}"/>
    <cellStyle name="Normal 6 3 2 3 5" xfId="1486" xr:uid="{E6F437D6-2B30-4D6A-A9C0-54CBFB28306B}"/>
    <cellStyle name="Normal 6 3 2 3 6" xfId="3139" xr:uid="{7808BB97-F2BC-4543-AEB6-A3A1830A5F01}"/>
    <cellStyle name="Normal 6 3 2 4" xfId="324" xr:uid="{12CD2DC8-21C0-47E0-BBD0-19AE23271A80}"/>
    <cellStyle name="Normal 6 3 2 4 2" xfId="615" xr:uid="{94565951-E1FC-4937-B286-CA006560C754}"/>
    <cellStyle name="Normal 6 3 2 4 2 2" xfId="616" xr:uid="{06416A26-E9AC-4FEA-BC15-A1F2D3AA90F6}"/>
    <cellStyle name="Normal 6 3 2 4 2 2 2" xfId="1487" xr:uid="{263878D1-BF3B-4B99-8C29-C06DD0D0445D}"/>
    <cellStyle name="Normal 6 3 2 4 2 2 2 2" xfId="1488" xr:uid="{FA4CACD5-8F42-4A0C-B16C-6D8662F65BB4}"/>
    <cellStyle name="Normal 6 3 2 4 2 2 3" xfId="1489" xr:uid="{3FA128B6-3138-4434-B64D-3640769C2969}"/>
    <cellStyle name="Normal 6 3 2 4 2 3" xfId="1490" xr:uid="{668A10BE-C1E9-43A9-BDF0-2F0C5983A9FA}"/>
    <cellStyle name="Normal 6 3 2 4 2 3 2" xfId="1491" xr:uid="{E3956E1B-6A43-4E19-AB0A-D0DA60D0A3CE}"/>
    <cellStyle name="Normal 6 3 2 4 2 4" xfId="1492" xr:uid="{64A047EA-285F-4C8B-BE61-627E430C3EF3}"/>
    <cellStyle name="Normal 6 3 2 4 3" xfId="617" xr:uid="{6D8607B0-359F-4E21-94D0-9EFDCB701DBD}"/>
    <cellStyle name="Normal 6 3 2 4 3 2" xfId="1493" xr:uid="{80622BF0-7D4C-45FC-AF76-647649FAF3A7}"/>
    <cellStyle name="Normal 6 3 2 4 3 2 2" xfId="1494" xr:uid="{196DF360-D70A-4C87-A230-5298E23DA64F}"/>
    <cellStyle name="Normal 6 3 2 4 3 3" xfId="1495" xr:uid="{F3065480-3F7D-4C23-BF3A-6D2ED5DD8678}"/>
    <cellStyle name="Normal 6 3 2 4 4" xfId="1496" xr:uid="{02BD90F0-933D-44E5-ACAE-45A95BDE957D}"/>
    <cellStyle name="Normal 6 3 2 4 4 2" xfId="1497" xr:uid="{6ECDA805-11A2-408E-A240-9053E4D833E7}"/>
    <cellStyle name="Normal 6 3 2 4 5" xfId="1498" xr:uid="{059CE43D-B330-41C9-97D6-DFF7EC99D340}"/>
    <cellStyle name="Normal 6 3 2 5" xfId="325" xr:uid="{657B0AC9-D754-49AC-930E-AF89CDEB4CD5}"/>
    <cellStyle name="Normal 6 3 2 5 2" xfId="618" xr:uid="{C31429A8-7224-4394-B188-E358949C31DD}"/>
    <cellStyle name="Normal 6 3 2 5 2 2" xfId="1499" xr:uid="{2E8461F7-C362-41BE-97B9-6A052B235EF3}"/>
    <cellStyle name="Normal 6 3 2 5 2 2 2" xfId="1500" xr:uid="{6C47C7FA-643F-42A4-BADF-9C3F3066DAEC}"/>
    <cellStyle name="Normal 6 3 2 5 2 3" xfId="1501" xr:uid="{D90FC5B4-3005-4C0A-9686-2A663E5D4EEB}"/>
    <cellStyle name="Normal 6 3 2 5 3" xfId="1502" xr:uid="{1055D5C6-3807-4A6D-B119-7B04DF2B2990}"/>
    <cellStyle name="Normal 6 3 2 5 3 2" xfId="1503" xr:uid="{FA5FFAAF-C7AE-4459-9D3E-AA91E5545549}"/>
    <cellStyle name="Normal 6 3 2 5 4" xfId="1504" xr:uid="{5CA601A0-E252-4247-8DE8-7FDD569778FC}"/>
    <cellStyle name="Normal 6 3 2 6" xfId="619" xr:uid="{EBD4638C-F7B5-4476-A698-3A3E2B2E4D39}"/>
    <cellStyle name="Normal 6 3 2 6 2" xfId="1505" xr:uid="{E44B9DAA-E0B1-4EB0-8413-CED6D6527E1F}"/>
    <cellStyle name="Normal 6 3 2 6 2 2" xfId="1506" xr:uid="{035933A8-FC41-4BEA-993C-031AB23764ED}"/>
    <cellStyle name="Normal 6 3 2 6 3" xfId="1507" xr:uid="{88114C58-D0A0-49DE-B72A-49F344704EB4}"/>
    <cellStyle name="Normal 6 3 2 6 4" xfId="3140" xr:uid="{FE5E4221-397F-4925-BEC7-71D1A41B1C1C}"/>
    <cellStyle name="Normal 6 3 2 7" xfId="1508" xr:uid="{23A086B4-7CAF-47F1-A88A-F26731EB6D89}"/>
    <cellStyle name="Normal 6 3 2 7 2" xfId="1509" xr:uid="{5A4D85EA-C9A8-43D8-AB3C-723978241CFE}"/>
    <cellStyle name="Normal 6 3 2 8" xfId="1510" xr:uid="{6E10561B-6EB5-4EC0-A1E8-EF53438FFF0A}"/>
    <cellStyle name="Normal 6 3 2 9" xfId="3141" xr:uid="{579E36B8-72D3-4859-BA9D-97C72DEA86DA}"/>
    <cellStyle name="Normal 6 3 3" xfId="114" xr:uid="{3875E759-F452-4A20-B26E-59554512DD8B}"/>
    <cellStyle name="Normal 6 3 3 2" xfId="115" xr:uid="{1D2E783E-EE58-4FB0-A799-6E23EAE3DFC7}"/>
    <cellStyle name="Normal 6 3 3 2 2" xfId="620" xr:uid="{D3630E03-0B4E-450F-9BB9-CB24FEFDDDF7}"/>
    <cellStyle name="Normal 6 3 3 2 2 2" xfId="621" xr:uid="{20D8611B-0635-4D7D-97D5-34528C50DA11}"/>
    <cellStyle name="Normal 6 3 3 2 2 2 2" xfId="1511" xr:uid="{6F460E12-0DDE-4300-9128-1CF2D8234F56}"/>
    <cellStyle name="Normal 6 3 3 2 2 2 2 2" xfId="1512" xr:uid="{C47D25DB-A85C-4CC3-9DDE-F3B7D73BE97A}"/>
    <cellStyle name="Normal 6 3 3 2 2 2 3" xfId="1513" xr:uid="{014A8C83-D6DE-4CD3-9BB1-BAC09EEE40B0}"/>
    <cellStyle name="Normal 6 3 3 2 2 3" xfId="1514" xr:uid="{2C112F3D-B7A5-489F-A4F8-1DFAADEFD707}"/>
    <cellStyle name="Normal 6 3 3 2 2 3 2" xfId="1515" xr:uid="{FC494020-DFCB-43DA-B649-ED95E04745B2}"/>
    <cellStyle name="Normal 6 3 3 2 2 4" xfId="1516" xr:uid="{840C71BC-81AD-4BA8-BD88-220BCB56ED4E}"/>
    <cellStyle name="Normal 6 3 3 2 3" xfId="622" xr:uid="{9B50D46F-79EF-4E9B-B03C-4C457DF6AC36}"/>
    <cellStyle name="Normal 6 3 3 2 3 2" xfId="1517" xr:uid="{9154E2B1-A8F3-4AE0-934C-BCA1ADAEFC0B}"/>
    <cellStyle name="Normal 6 3 3 2 3 2 2" xfId="1518" xr:uid="{5B988FC6-2EB5-4D29-96F5-B5FC15A5109D}"/>
    <cellStyle name="Normal 6 3 3 2 3 3" xfId="1519" xr:uid="{64A9B03E-F618-47E9-9550-2D31EC86D170}"/>
    <cellStyle name="Normal 6 3 3 2 3 4" xfId="3142" xr:uid="{967B9C2E-B99C-4579-BE4D-E21E758E8A59}"/>
    <cellStyle name="Normal 6 3 3 2 4" xfId="1520" xr:uid="{9510F094-F55D-4E2C-B6D1-BBDBFE123545}"/>
    <cellStyle name="Normal 6 3 3 2 4 2" xfId="1521" xr:uid="{3B4FF50A-4E86-47E8-82DE-99BBFC0E8DCF}"/>
    <cellStyle name="Normal 6 3 3 2 5" xfId="1522" xr:uid="{1115751D-23C9-47F7-868C-23670CB87E6D}"/>
    <cellStyle name="Normal 6 3 3 2 6" xfId="3143" xr:uid="{4DEF5103-326E-4602-AD0D-53A7717311E6}"/>
    <cellStyle name="Normal 6 3 3 3" xfId="326" xr:uid="{1DB89629-A636-4F7D-8EA1-037B8E051746}"/>
    <cellStyle name="Normal 6 3 3 3 2" xfId="623" xr:uid="{62913FEE-4D84-4B44-92CF-C45403124556}"/>
    <cellStyle name="Normal 6 3 3 3 2 2" xfId="624" xr:uid="{01CED8D8-3667-4D96-AC47-AEF2FF96777E}"/>
    <cellStyle name="Normal 6 3 3 3 2 2 2" xfId="1523" xr:uid="{DA9C42CB-6CD7-4A37-B1FD-429683384D51}"/>
    <cellStyle name="Normal 6 3 3 3 2 2 2 2" xfId="1524" xr:uid="{98071742-4028-4C37-8890-C9CF9EBB5543}"/>
    <cellStyle name="Normal 6 3 3 3 2 2 3" xfId="1525" xr:uid="{90AB1E03-7FC4-4121-95C0-8B66DA816408}"/>
    <cellStyle name="Normal 6 3 3 3 2 3" xfId="1526" xr:uid="{A182EE0F-7350-43B0-B73C-311EECBD5700}"/>
    <cellStyle name="Normal 6 3 3 3 2 3 2" xfId="1527" xr:uid="{F51B970C-7ED6-4847-9915-A30A607D18A7}"/>
    <cellStyle name="Normal 6 3 3 3 2 4" xfId="1528" xr:uid="{0EF2C068-9096-4EA7-880C-284379BFBD6F}"/>
    <cellStyle name="Normal 6 3 3 3 3" xfId="625" xr:uid="{7059FCA4-8ED9-4A38-B7ED-A53CB0DDB54E}"/>
    <cellStyle name="Normal 6 3 3 3 3 2" xfId="1529" xr:uid="{9D94D9B8-BFDB-4A87-9959-73C99DB24853}"/>
    <cellStyle name="Normal 6 3 3 3 3 2 2" xfId="1530" xr:uid="{3B7754EA-0EBD-46DE-A41E-7E804E6B0401}"/>
    <cellStyle name="Normal 6 3 3 3 3 3" xfId="1531" xr:uid="{9C72D27F-4D67-45FD-B363-6DE584729400}"/>
    <cellStyle name="Normal 6 3 3 3 4" xfId="1532" xr:uid="{3C97430C-8571-4635-83E3-2BA68C92B533}"/>
    <cellStyle name="Normal 6 3 3 3 4 2" xfId="1533" xr:uid="{C94D6616-F541-4E07-AF14-927BE0A9F772}"/>
    <cellStyle name="Normal 6 3 3 3 5" xfId="1534" xr:uid="{E708693B-C34D-4951-863C-C6BEFEC0B7B2}"/>
    <cellStyle name="Normal 6 3 3 4" xfId="327" xr:uid="{F9970057-96C6-47DF-877C-CE13D446DC60}"/>
    <cellStyle name="Normal 6 3 3 4 2" xfId="626" xr:uid="{5347EAB6-E9F4-4AE1-ADF1-60AA70626144}"/>
    <cellStyle name="Normal 6 3 3 4 2 2" xfId="1535" xr:uid="{9F50CBD0-7FC2-4FC6-914D-C0892A47DDD6}"/>
    <cellStyle name="Normal 6 3 3 4 2 2 2" xfId="1536" xr:uid="{BEC2B3F4-C084-4C90-A069-8A846AB75E84}"/>
    <cellStyle name="Normal 6 3 3 4 2 3" xfId="1537" xr:uid="{CEA764EC-B4FA-4315-BBC4-3B2A3AE0EBDF}"/>
    <cellStyle name="Normal 6 3 3 4 3" xfId="1538" xr:uid="{02F316F5-3624-46CF-B3A4-B1D5ACB7A63D}"/>
    <cellStyle name="Normal 6 3 3 4 3 2" xfId="1539" xr:uid="{303553B9-043B-4B1A-BA42-58AF2D34FD1E}"/>
    <cellStyle name="Normal 6 3 3 4 4" xfId="1540" xr:uid="{24167A1C-234B-4741-B49E-654CA9B1AD09}"/>
    <cellStyle name="Normal 6 3 3 5" xfId="627" xr:uid="{2A72739A-9658-4A29-BAF4-09C192C9C373}"/>
    <cellStyle name="Normal 6 3 3 5 2" xfId="1541" xr:uid="{B82D2E62-C910-4F7D-A3FB-0F55D01AEC4E}"/>
    <cellStyle name="Normal 6 3 3 5 2 2" xfId="1542" xr:uid="{E03C6DF1-B68E-4E82-9FAF-F02AF586EAE8}"/>
    <cellStyle name="Normal 6 3 3 5 3" xfId="1543" xr:uid="{842BD522-E4DA-460A-821E-6F9235A6EB8D}"/>
    <cellStyle name="Normal 6 3 3 5 4" xfId="3144" xr:uid="{87C9D65B-0502-4C35-BDAA-40756EDD332E}"/>
    <cellStyle name="Normal 6 3 3 6" xfId="1544" xr:uid="{D3E354F0-AB02-42C9-9849-2CCFFC743FBC}"/>
    <cellStyle name="Normal 6 3 3 6 2" xfId="1545" xr:uid="{03BA4421-EBB1-449B-AE6E-7E67A6484E29}"/>
    <cellStyle name="Normal 6 3 3 7" xfId="1546" xr:uid="{5D756401-F3E4-499A-8FB2-E9ED14AB73FF}"/>
    <cellStyle name="Normal 6 3 3 8" xfId="3145" xr:uid="{A3BB2E7A-856A-4CF5-932B-E1D3F48B5DAF}"/>
    <cellStyle name="Normal 6 3 4" xfId="116" xr:uid="{35D2DA05-48E0-4D2D-8235-D059B85CE646}"/>
    <cellStyle name="Normal 6 3 4 2" xfId="447" xr:uid="{6D24966F-B32B-41CD-BC13-9BB16150A9C3}"/>
    <cellStyle name="Normal 6 3 4 2 2" xfId="628" xr:uid="{FC5372E8-263E-46FB-8ECF-B78E314312B8}"/>
    <cellStyle name="Normal 6 3 4 2 2 2" xfId="1547" xr:uid="{7FFE0871-79B7-4800-A3E1-BF15698C9E9F}"/>
    <cellStyle name="Normal 6 3 4 2 2 2 2" xfId="1548" xr:uid="{58F9625A-ABF8-40C8-BD16-33B6C368F2F5}"/>
    <cellStyle name="Normal 6 3 4 2 2 3" xfId="1549" xr:uid="{C2C7E1BB-F95F-4D5B-8234-AFB5D5402925}"/>
    <cellStyle name="Normal 6 3 4 2 2 4" xfId="3146" xr:uid="{91DA4FB1-B940-4BF2-BDE8-294497872B1B}"/>
    <cellStyle name="Normal 6 3 4 2 3" xfId="1550" xr:uid="{1D475696-AC56-4CE5-9600-262E59000819}"/>
    <cellStyle name="Normal 6 3 4 2 3 2" xfId="1551" xr:uid="{8106F8A0-38D1-44CB-BCFA-72D6E564B007}"/>
    <cellStyle name="Normal 6 3 4 2 4" xfId="1552" xr:uid="{A50BB577-4D37-47D9-B1B6-876E389AF911}"/>
    <cellStyle name="Normal 6 3 4 2 5" xfId="3147" xr:uid="{595DDBC6-41E0-4DFE-A5D9-A3C36FF3CDE0}"/>
    <cellStyle name="Normal 6 3 4 3" xfId="629" xr:uid="{2AD8224C-1E2C-4498-A2D1-C392B8EE3880}"/>
    <cellStyle name="Normal 6 3 4 3 2" xfId="1553" xr:uid="{7422A1C2-23CC-4473-9D44-1F8789BD1FCA}"/>
    <cellStyle name="Normal 6 3 4 3 2 2" xfId="1554" xr:uid="{0D529655-D672-43BD-BFF3-B98198BAADA0}"/>
    <cellStyle name="Normal 6 3 4 3 3" xfId="1555" xr:uid="{F9A45567-87AD-422D-A1FE-0198D2EAE251}"/>
    <cellStyle name="Normal 6 3 4 3 4" xfId="3148" xr:uid="{B0FCD219-353C-419C-B5CA-A8929D915028}"/>
    <cellStyle name="Normal 6 3 4 4" xfId="1556" xr:uid="{EF4484A0-F3F2-462D-8FCB-65351B6E67FE}"/>
    <cellStyle name="Normal 6 3 4 4 2" xfId="1557" xr:uid="{D341A20B-BD5B-4385-BDBC-8D3AECA3B7A0}"/>
    <cellStyle name="Normal 6 3 4 4 3" xfId="3149" xr:uid="{967EB568-0AF3-449E-A6E1-CA4387DCC000}"/>
    <cellStyle name="Normal 6 3 4 4 4" xfId="3150" xr:uid="{8F56350A-9C59-4294-89E3-066209E0674B}"/>
    <cellStyle name="Normal 6 3 4 5" xfId="1558" xr:uid="{B18EF739-EAD1-4FFB-BAD3-3BABCC9DCC59}"/>
    <cellStyle name="Normal 6 3 4 6" xfId="3151" xr:uid="{636B6ECA-1543-41AD-899B-37A9D7623E74}"/>
    <cellStyle name="Normal 6 3 4 7" xfId="3152" xr:uid="{A0890753-D549-4339-AA7A-EC50F4AC26A3}"/>
    <cellStyle name="Normal 6 3 5" xfId="328" xr:uid="{B74733AC-9B9C-42B1-A8C8-4F3C5ADC2ACF}"/>
    <cellStyle name="Normal 6 3 5 2" xfId="630" xr:uid="{0FFC3903-4E1E-4CF6-BC40-53CA8DC33D47}"/>
    <cellStyle name="Normal 6 3 5 2 2" xfId="631" xr:uid="{1ADB711C-D024-4F99-9338-4EFDFBCDD64B}"/>
    <cellStyle name="Normal 6 3 5 2 2 2" xfId="1559" xr:uid="{A729D436-81D5-4566-9B25-C6C98D55ECF1}"/>
    <cellStyle name="Normal 6 3 5 2 2 2 2" xfId="1560" xr:uid="{A8DE9A6C-D6E2-4E01-8FBF-D00ABB380719}"/>
    <cellStyle name="Normal 6 3 5 2 2 3" xfId="1561" xr:uid="{A1923E1F-B4C9-4905-AA52-C1D960F4640E}"/>
    <cellStyle name="Normal 6 3 5 2 3" xfId="1562" xr:uid="{16B9B82F-3523-4CCD-84F6-2FCDABF4B763}"/>
    <cellStyle name="Normal 6 3 5 2 3 2" xfId="1563" xr:uid="{FA8C4CF5-8F9A-4CA5-9158-C056EFA2B69A}"/>
    <cellStyle name="Normal 6 3 5 2 4" xfId="1564" xr:uid="{6FD05A92-6875-4378-ABFC-CCC5A3A69FD5}"/>
    <cellStyle name="Normal 6 3 5 3" xfId="632" xr:uid="{A5A66C01-68C6-49EE-9DA7-1B6BF982AFAD}"/>
    <cellStyle name="Normal 6 3 5 3 2" xfId="1565" xr:uid="{1A1B47A3-E0BA-4E1A-BDF3-1A2BF4257CE2}"/>
    <cellStyle name="Normal 6 3 5 3 2 2" xfId="1566" xr:uid="{020872C1-989A-42BA-9BE2-2DA1E9CD4380}"/>
    <cellStyle name="Normal 6 3 5 3 3" xfId="1567" xr:uid="{1C18B006-EBCC-4608-B705-EC38FAB67EDD}"/>
    <cellStyle name="Normal 6 3 5 3 4" xfId="3153" xr:uid="{32B06144-EB81-4294-A874-F17E5A754F73}"/>
    <cellStyle name="Normal 6 3 5 4" xfId="1568" xr:uid="{E5435218-FBD7-482F-A665-36F928356366}"/>
    <cellStyle name="Normal 6 3 5 4 2" xfId="1569" xr:uid="{44B777BE-4D39-42F4-82AC-39F59D3103A1}"/>
    <cellStyle name="Normal 6 3 5 5" xfId="1570" xr:uid="{265A2B39-B1C5-447E-906E-74035D11432A}"/>
    <cellStyle name="Normal 6 3 5 6" xfId="3154" xr:uid="{9A14F85E-3303-493F-9B2F-CBD2C2B4931B}"/>
    <cellStyle name="Normal 6 3 6" xfId="329" xr:uid="{4B75ADCE-C6B3-4AC4-B6C4-51F24F905709}"/>
    <cellStyle name="Normal 6 3 6 2" xfId="633" xr:uid="{62203ABE-4CA0-4EC9-9588-256FED559A0C}"/>
    <cellStyle name="Normal 6 3 6 2 2" xfId="1571" xr:uid="{25B598A0-E0BF-4770-8031-C568AD4E99E1}"/>
    <cellStyle name="Normal 6 3 6 2 2 2" xfId="1572" xr:uid="{0EE2750C-28F9-416C-B5B3-388638BB3364}"/>
    <cellStyle name="Normal 6 3 6 2 3" xfId="1573" xr:uid="{E65114D5-811E-4338-87DA-CFF9786DFE51}"/>
    <cellStyle name="Normal 6 3 6 2 4" xfId="3155" xr:uid="{A016F42C-6DDF-4C8A-986D-AAE201BAF671}"/>
    <cellStyle name="Normal 6 3 6 3" xfId="1574" xr:uid="{ABF9560B-3FBB-4FB0-8074-F7D4305A7DD5}"/>
    <cellStyle name="Normal 6 3 6 3 2" xfId="1575" xr:uid="{4EDCDD9D-3A6B-49BB-876B-1577920D7F60}"/>
    <cellStyle name="Normal 6 3 6 4" xfId="1576" xr:uid="{BD407C62-6F78-4DBD-A169-42C96C6A467E}"/>
    <cellStyle name="Normal 6 3 6 5" xfId="3156" xr:uid="{5B9EAA0B-EAF6-4375-9A91-98D007C46125}"/>
    <cellStyle name="Normal 6 3 7" xfId="634" xr:uid="{092CEB22-4EC0-4127-8053-2D5CF4382FB4}"/>
    <cellStyle name="Normal 6 3 7 2" xfId="1577" xr:uid="{B40FEC2B-5CD1-4AE8-8AA2-2900166620F8}"/>
    <cellStyle name="Normal 6 3 7 2 2" xfId="1578" xr:uid="{A0C6A250-4999-46D0-8EA3-F777812EBA4C}"/>
    <cellStyle name="Normal 6 3 7 3" xfId="1579" xr:uid="{2666C062-D26D-4352-AE6F-0EDE5152B4F0}"/>
    <cellStyle name="Normal 6 3 7 4" xfId="3157" xr:uid="{5E93C706-8580-47D1-9C44-B79292E711C7}"/>
    <cellStyle name="Normal 6 3 8" xfId="1580" xr:uid="{4D44F9B2-9858-4F7A-B780-A041428D36D1}"/>
    <cellStyle name="Normal 6 3 8 2" xfId="1581" xr:uid="{7342A062-0D18-449E-BB74-F0F586747E38}"/>
    <cellStyle name="Normal 6 3 8 3" xfId="3158" xr:uid="{A9BA7827-3D52-4D44-910D-37654BE209B6}"/>
    <cellStyle name="Normal 6 3 8 4" xfId="3159" xr:uid="{3FFD33FD-BA29-46D8-812E-DD25AF67C901}"/>
    <cellStyle name="Normal 6 3 9" xfId="1582" xr:uid="{D49BF6B5-5702-45E8-8E39-770E65AA8481}"/>
    <cellStyle name="Normal 6 4" xfId="117" xr:uid="{74928259-5B38-4CEF-9296-1FF72057DF7C}"/>
    <cellStyle name="Normal 6 4 10" xfId="3160" xr:uid="{F68BC7AC-65EB-42A0-BD9E-B35DA15B32A7}"/>
    <cellStyle name="Normal 6 4 11" xfId="3161" xr:uid="{81EA04DF-3FBB-429F-8D42-A3E4F0561C91}"/>
    <cellStyle name="Normal 6 4 2" xfId="118" xr:uid="{90F7D385-0F88-4F85-8A30-BF75FD8239FA}"/>
    <cellStyle name="Normal 6 4 2 2" xfId="119" xr:uid="{F5E9C796-7C28-4005-A27B-B072E36D584D}"/>
    <cellStyle name="Normal 6 4 2 2 2" xfId="330" xr:uid="{B4151FF5-E64A-40C9-BF98-30B42CCDAB18}"/>
    <cellStyle name="Normal 6 4 2 2 2 2" xfId="635" xr:uid="{562144FF-2076-4BA7-AD88-BEF7E48FBA17}"/>
    <cellStyle name="Normal 6 4 2 2 2 2 2" xfId="1583" xr:uid="{961DC119-FB25-4F3F-A83D-CB82EDEF523E}"/>
    <cellStyle name="Normal 6 4 2 2 2 2 2 2" xfId="1584" xr:uid="{6387BF75-BCE6-4CE1-B605-DBD481B221CD}"/>
    <cellStyle name="Normal 6 4 2 2 2 2 3" xfId="1585" xr:uid="{24464004-9EF0-470C-A8B4-99693FB0AD0F}"/>
    <cellStyle name="Normal 6 4 2 2 2 2 4" xfId="3162" xr:uid="{E4600C86-3C34-405C-AACA-8ED7F675A337}"/>
    <cellStyle name="Normal 6 4 2 2 2 3" xfId="1586" xr:uid="{A48A1506-63B7-41FE-97F2-B809B18BEBFA}"/>
    <cellStyle name="Normal 6 4 2 2 2 3 2" xfId="1587" xr:uid="{D1C82AF0-E5BA-47D0-B692-C220AF9DC0C1}"/>
    <cellStyle name="Normal 6 4 2 2 2 3 3" xfId="3163" xr:uid="{A5D770A1-8390-4A3B-BFB1-E94A61485C85}"/>
    <cellStyle name="Normal 6 4 2 2 2 3 4" xfId="3164" xr:uid="{A4AF7563-DA05-4A4D-B072-10F738449403}"/>
    <cellStyle name="Normal 6 4 2 2 2 4" xfId="1588" xr:uid="{AA47E905-2E5B-47D9-AFB6-053A0C59BFFB}"/>
    <cellStyle name="Normal 6 4 2 2 2 5" xfId="3165" xr:uid="{17403415-08E9-4006-BBD7-8D4ADB41EFD6}"/>
    <cellStyle name="Normal 6 4 2 2 2 6" xfId="3166" xr:uid="{9FDAC14B-2E42-497D-85AA-209ABB7EAD2A}"/>
    <cellStyle name="Normal 6 4 2 2 3" xfId="636" xr:uid="{CF66DA4F-5AD2-4C96-B25C-A8BB4171E787}"/>
    <cellStyle name="Normal 6 4 2 2 3 2" xfId="1589" xr:uid="{7C7F8BE3-04AE-467A-AD25-F552D8B0FADC}"/>
    <cellStyle name="Normal 6 4 2 2 3 2 2" xfId="1590" xr:uid="{C099904E-DB13-430F-B612-7D3EBB2EE082}"/>
    <cellStyle name="Normal 6 4 2 2 3 2 3" xfId="3167" xr:uid="{92D9B49C-9BA8-4033-8527-C484C02B48C7}"/>
    <cellStyle name="Normal 6 4 2 2 3 2 4" xfId="3168" xr:uid="{CBE5D7A3-53C3-47B1-A43E-CCCCA013A6A7}"/>
    <cellStyle name="Normal 6 4 2 2 3 3" xfId="1591" xr:uid="{67B74E5E-D78A-44D2-93FB-9B0DBE8CEA71}"/>
    <cellStyle name="Normal 6 4 2 2 3 4" xfId="3169" xr:uid="{E5C579DA-8089-4EFD-8C9F-501F2FE80C8F}"/>
    <cellStyle name="Normal 6 4 2 2 3 5" xfId="3170" xr:uid="{05E77BBF-0FAE-45C4-BF28-B69421ED014E}"/>
    <cellStyle name="Normal 6 4 2 2 4" xfId="1592" xr:uid="{6F9A1085-F557-4CF3-977C-FBC4AC95D916}"/>
    <cellStyle name="Normal 6 4 2 2 4 2" xfId="1593" xr:uid="{475A11B4-FCB6-4258-8521-D7CFA0D30524}"/>
    <cellStyle name="Normal 6 4 2 2 4 3" xfId="3171" xr:uid="{B0AF6303-B4C4-4C6C-BC11-3E41F314482A}"/>
    <cellStyle name="Normal 6 4 2 2 4 4" xfId="3172" xr:uid="{58C99492-B957-4B1D-AB63-B83D02D551F0}"/>
    <cellStyle name="Normal 6 4 2 2 5" xfId="1594" xr:uid="{85E938D6-4D71-44BA-B7BD-F520B00D8A2C}"/>
    <cellStyle name="Normal 6 4 2 2 5 2" xfId="3173" xr:uid="{92EB6A22-D38C-4B81-8D35-53B030BCDD8D}"/>
    <cellStyle name="Normal 6 4 2 2 5 3" xfId="3174" xr:uid="{9ED658DA-5DCD-42C1-BCBE-20662EEF1155}"/>
    <cellStyle name="Normal 6 4 2 2 5 4" xfId="3175" xr:uid="{6B9F79FE-6BD2-4993-85CE-AE25F923DE26}"/>
    <cellStyle name="Normal 6 4 2 2 6" xfId="3176" xr:uid="{0AC68D73-0A2C-4C8E-A525-6A29FAC755C2}"/>
    <cellStyle name="Normal 6 4 2 2 7" xfId="3177" xr:uid="{5CF851F0-9870-4EC1-98D0-C26DDE840233}"/>
    <cellStyle name="Normal 6 4 2 2 8" xfId="3178" xr:uid="{5EF02F0C-9612-48F5-B430-3C7E306DA798}"/>
    <cellStyle name="Normal 6 4 2 3" xfId="331" xr:uid="{7BF771B1-4728-43CD-818A-C3C9BECF627B}"/>
    <cellStyle name="Normal 6 4 2 3 2" xfId="637" xr:uid="{BAF5BDBC-3CD5-4A55-8913-286CF6F1B2E4}"/>
    <cellStyle name="Normal 6 4 2 3 2 2" xfId="638" xr:uid="{0DDC5241-8301-4597-B954-E8776DC56C8C}"/>
    <cellStyle name="Normal 6 4 2 3 2 2 2" xfId="1595" xr:uid="{26F68CCF-90BA-4F89-A6D1-B57D9DA5990B}"/>
    <cellStyle name="Normal 6 4 2 3 2 2 2 2" xfId="1596" xr:uid="{8F02A9AA-5F5F-47EF-86C3-7797615E6DEF}"/>
    <cellStyle name="Normal 6 4 2 3 2 2 3" xfId="1597" xr:uid="{FF2D206D-98CA-43CE-BACC-5F66F95A4105}"/>
    <cellStyle name="Normal 6 4 2 3 2 3" xfId="1598" xr:uid="{DFAFF8BD-2990-4520-B715-B023D519F0FE}"/>
    <cellStyle name="Normal 6 4 2 3 2 3 2" xfId="1599" xr:uid="{5D00FE4A-259D-4540-AFA4-1A4FE07F77A3}"/>
    <cellStyle name="Normal 6 4 2 3 2 4" xfId="1600" xr:uid="{835EA879-ABA2-4287-AC3B-DDC53DD08C20}"/>
    <cellStyle name="Normal 6 4 2 3 3" xfId="639" xr:uid="{38B008B7-A64A-4ED2-AA3B-ABF265405722}"/>
    <cellStyle name="Normal 6 4 2 3 3 2" xfId="1601" xr:uid="{433BE1B8-03D1-41E3-9723-92D0AB93E40E}"/>
    <cellStyle name="Normal 6 4 2 3 3 2 2" xfId="1602" xr:uid="{3434209E-8F92-43D4-B083-3267E043A7A0}"/>
    <cellStyle name="Normal 6 4 2 3 3 3" xfId="1603" xr:uid="{8C1BF289-CB58-4646-89EA-EA80F9BCB845}"/>
    <cellStyle name="Normal 6 4 2 3 3 4" xfId="3179" xr:uid="{274B1319-347C-4B69-A59B-787564F9EB33}"/>
    <cellStyle name="Normal 6 4 2 3 4" xfId="1604" xr:uid="{2C5C9AF4-018A-4B9E-9011-3867554D208A}"/>
    <cellStyle name="Normal 6 4 2 3 4 2" xfId="1605" xr:uid="{45B81B83-1B54-46D8-A3C5-7F5B8F169AB4}"/>
    <cellStyle name="Normal 6 4 2 3 5" xfId="1606" xr:uid="{CAD2D5A0-B699-4F74-BFB9-C557C85E0F60}"/>
    <cellStyle name="Normal 6 4 2 3 6" xfId="3180" xr:uid="{9EAFD52A-067D-432E-AB44-AABE3C99560E}"/>
    <cellStyle name="Normal 6 4 2 4" xfId="332" xr:uid="{663F3069-E4FD-4853-BE77-69C0181D7FC4}"/>
    <cellStyle name="Normal 6 4 2 4 2" xfId="640" xr:uid="{9698ACD9-1595-46F8-9A92-7C8F9EECF2A1}"/>
    <cellStyle name="Normal 6 4 2 4 2 2" xfId="1607" xr:uid="{31EA507E-337D-43AE-B140-2AB89AA6AA41}"/>
    <cellStyle name="Normal 6 4 2 4 2 2 2" xfId="1608" xr:uid="{9D4203B3-A5D4-4977-A470-DE1ED16E8272}"/>
    <cellStyle name="Normal 6 4 2 4 2 3" xfId="1609" xr:uid="{583282A1-FD90-4DBF-A6D8-25C45E037DBD}"/>
    <cellStyle name="Normal 6 4 2 4 2 4" xfId="3181" xr:uid="{0764EA5C-374A-4292-89D9-5D2A574359CA}"/>
    <cellStyle name="Normal 6 4 2 4 3" xfId="1610" xr:uid="{054B2DFF-F344-4A61-9946-2BA649DF4490}"/>
    <cellStyle name="Normal 6 4 2 4 3 2" xfId="1611" xr:uid="{DFE2EDB0-A5D6-42DE-A2A0-B098DBE4D15B}"/>
    <cellStyle name="Normal 6 4 2 4 4" xfId="1612" xr:uid="{70C0FEAF-5E86-4EB9-AA79-F372D29EE777}"/>
    <cellStyle name="Normal 6 4 2 4 5" xfId="3182" xr:uid="{2EF06A78-90BC-44D5-80BD-9C6E01B0D6DE}"/>
    <cellStyle name="Normal 6 4 2 5" xfId="333" xr:uid="{804522E5-C50F-4A8D-9A94-C16C2004FCA7}"/>
    <cellStyle name="Normal 6 4 2 5 2" xfId="1613" xr:uid="{5BE9BBF1-4F31-445F-A95E-B56D3D97EF69}"/>
    <cellStyle name="Normal 6 4 2 5 2 2" xfId="1614" xr:uid="{5CD8DC02-72C9-415E-971B-9E641B26C310}"/>
    <cellStyle name="Normal 6 4 2 5 3" xfId="1615" xr:uid="{7B164AE5-65E4-44CF-A243-2CC07CFD11C1}"/>
    <cellStyle name="Normal 6 4 2 5 4" xfId="3183" xr:uid="{153D8085-E1CC-4C40-AFC8-1137DD95D9E6}"/>
    <cellStyle name="Normal 6 4 2 6" xfId="1616" xr:uid="{420CA303-7D5E-4B11-8C43-82CF7A0ABAFD}"/>
    <cellStyle name="Normal 6 4 2 6 2" xfId="1617" xr:uid="{D22AD864-A72B-4396-8EB2-08B317358886}"/>
    <cellStyle name="Normal 6 4 2 6 3" xfId="3184" xr:uid="{6FC98BD5-349C-4681-8D27-A943353252A7}"/>
    <cellStyle name="Normal 6 4 2 6 4" xfId="3185" xr:uid="{DAE9797C-F73D-49DD-AF93-375B75C90C86}"/>
    <cellStyle name="Normal 6 4 2 7" xfId="1618" xr:uid="{A1317313-FF3F-4BB9-9065-FA1168392BD5}"/>
    <cellStyle name="Normal 6 4 2 8" xfId="3186" xr:uid="{12EA1740-71CE-4F6E-8699-BED83E81417D}"/>
    <cellStyle name="Normal 6 4 2 9" xfId="3187" xr:uid="{0F08869A-8F66-4296-BD49-7361ED54AEF4}"/>
    <cellStyle name="Normal 6 4 3" xfId="120" xr:uid="{747B6512-C3F3-42BB-8D0E-E16D2FFFAD09}"/>
    <cellStyle name="Normal 6 4 3 2" xfId="121" xr:uid="{9A06F6B5-E9EA-4182-B247-B7A9AEDC05D2}"/>
    <cellStyle name="Normal 6 4 3 2 2" xfId="641" xr:uid="{DEA7DB29-AC32-4776-B59F-3A4B8C270B02}"/>
    <cellStyle name="Normal 6 4 3 2 2 2" xfId="1619" xr:uid="{7FBB5DF3-04D0-4A0C-A002-341B280F11F3}"/>
    <cellStyle name="Normal 6 4 3 2 2 2 2" xfId="1620" xr:uid="{FF88B2D9-F708-4692-9788-AF8F4E151C3C}"/>
    <cellStyle name="Normal 6 4 3 2 2 3" xfId="1621" xr:uid="{A8348E60-39B9-4A89-820C-9BE7517143A1}"/>
    <cellStyle name="Normal 6 4 3 2 2 4" xfId="3188" xr:uid="{70195A98-24A5-4520-82FA-FB92201B5C60}"/>
    <cellStyle name="Normal 6 4 3 2 3" xfId="1622" xr:uid="{9B8180A6-F87B-48C0-B56E-532469742010}"/>
    <cellStyle name="Normal 6 4 3 2 3 2" xfId="1623" xr:uid="{29E26A15-5753-40AD-9575-76FA5F2C4B49}"/>
    <cellStyle name="Normal 6 4 3 2 3 3" xfId="3189" xr:uid="{180D3EC4-B827-41C3-91C4-20B9A3C9F1F4}"/>
    <cellStyle name="Normal 6 4 3 2 3 4" xfId="3190" xr:uid="{4760402C-59BA-4512-A5A1-B487D1E86960}"/>
    <cellStyle name="Normal 6 4 3 2 4" xfId="1624" xr:uid="{90809E4E-FC26-4E6C-BEDB-278BA1431BF1}"/>
    <cellStyle name="Normal 6 4 3 2 5" xfId="3191" xr:uid="{FB23A911-B60F-4FE6-A911-7A321AACD9CD}"/>
    <cellStyle name="Normal 6 4 3 2 6" xfId="3192" xr:uid="{93683E5F-46C6-4F62-9476-207FD066D904}"/>
    <cellStyle name="Normal 6 4 3 3" xfId="334" xr:uid="{510AC992-AD81-4B81-B5BF-ECE6BF411496}"/>
    <cellStyle name="Normal 6 4 3 3 2" xfId="1625" xr:uid="{5DCB6E84-875C-4F9D-8DE3-AC9F55FC610E}"/>
    <cellStyle name="Normal 6 4 3 3 2 2" xfId="1626" xr:uid="{3E8D03B3-CE04-41C4-9C6A-74BD68985EF4}"/>
    <cellStyle name="Normal 6 4 3 3 2 3" xfId="3193" xr:uid="{E986E475-E3B9-4B8F-8DCE-155BA499C961}"/>
    <cellStyle name="Normal 6 4 3 3 2 4" xfId="3194" xr:uid="{EB2FD723-8655-497D-A9FC-2500CC2EB9A6}"/>
    <cellStyle name="Normal 6 4 3 3 3" xfId="1627" xr:uid="{9990CF3D-2987-481F-A8D9-75227B3AB8FD}"/>
    <cellStyle name="Normal 6 4 3 3 4" xfId="3195" xr:uid="{B1A61F05-0190-4801-9DA3-4400ADFCBF57}"/>
    <cellStyle name="Normal 6 4 3 3 5" xfId="3196" xr:uid="{B397547A-5DE1-463F-B71A-63C9A36B3D19}"/>
    <cellStyle name="Normal 6 4 3 4" xfId="1628" xr:uid="{F8CD33EE-1386-4855-A9FC-351DA7A53EAA}"/>
    <cellStyle name="Normal 6 4 3 4 2" xfId="1629" xr:uid="{4F4B396B-2CD7-49C4-BB04-3AB4E9474204}"/>
    <cellStyle name="Normal 6 4 3 4 3" xfId="3197" xr:uid="{1677F9D1-7812-4655-99DF-A1541C6005AF}"/>
    <cellStyle name="Normal 6 4 3 4 4" xfId="3198" xr:uid="{864D8AB2-2AC1-4468-BB9B-A74ACC75BF85}"/>
    <cellStyle name="Normal 6 4 3 5" xfId="1630" xr:uid="{28D41741-AA17-4A32-986F-1FB5995729F1}"/>
    <cellStyle name="Normal 6 4 3 5 2" xfId="3199" xr:uid="{5B424749-76F2-4BD3-B203-DCC443DE4B97}"/>
    <cellStyle name="Normal 6 4 3 5 3" xfId="3200" xr:uid="{F4014625-08F4-4751-B8A8-E0D71294BB9E}"/>
    <cellStyle name="Normal 6 4 3 5 4" xfId="3201" xr:uid="{5272B506-544F-4B27-AEDF-688E28CFBA40}"/>
    <cellStyle name="Normal 6 4 3 6" xfId="3202" xr:uid="{26E4FF0E-8E77-43D1-9C78-2E00331B40A8}"/>
    <cellStyle name="Normal 6 4 3 7" xfId="3203" xr:uid="{24418F6B-101F-48E3-AC0D-4729EE991B45}"/>
    <cellStyle name="Normal 6 4 3 8" xfId="3204" xr:uid="{E31A6525-0D52-4CA9-B299-DE4A449CAFB9}"/>
    <cellStyle name="Normal 6 4 4" xfId="122" xr:uid="{F90DA382-376D-44A8-9FC7-89FE421A20A6}"/>
    <cellStyle name="Normal 6 4 4 2" xfId="642" xr:uid="{3523D9AC-92F8-4530-AAAE-99649864D222}"/>
    <cellStyle name="Normal 6 4 4 2 2" xfId="643" xr:uid="{3A06FC82-6513-4402-8D90-17D7A8933BEF}"/>
    <cellStyle name="Normal 6 4 4 2 2 2" xfId="1631" xr:uid="{9C6E3A4A-A757-4F7A-BDC6-BCB770A93022}"/>
    <cellStyle name="Normal 6 4 4 2 2 2 2" xfId="1632" xr:uid="{30FD5F6C-F17F-4902-BB81-A69F38B54D2B}"/>
    <cellStyle name="Normal 6 4 4 2 2 3" xfId="1633" xr:uid="{249EA232-52AC-4A13-8AAC-6E631C6C0B5E}"/>
    <cellStyle name="Normal 6 4 4 2 2 4" xfId="3205" xr:uid="{9FCF48AD-1215-4D1D-871C-31EDFED7967D}"/>
    <cellStyle name="Normal 6 4 4 2 3" xfId="1634" xr:uid="{B28A7A50-DAF5-4203-914F-7199B1118412}"/>
    <cellStyle name="Normal 6 4 4 2 3 2" xfId="1635" xr:uid="{2C44DB11-BD07-43F1-A7A0-4AA60C02C08B}"/>
    <cellStyle name="Normal 6 4 4 2 4" xfId="1636" xr:uid="{46BB31B1-5239-41D8-B324-B769A101784F}"/>
    <cellStyle name="Normal 6 4 4 2 5" xfId="3206" xr:uid="{9512BD83-6690-4C54-9B53-E057AF42A4EF}"/>
    <cellStyle name="Normal 6 4 4 3" xfId="644" xr:uid="{A5782636-6B7B-47AD-92C8-C7423B38A900}"/>
    <cellStyle name="Normal 6 4 4 3 2" xfId="1637" xr:uid="{3019CB80-2FAD-43AB-ACB0-3B491365A577}"/>
    <cellStyle name="Normal 6 4 4 3 2 2" xfId="1638" xr:uid="{98B808E0-52D4-4E11-BF2F-0938BF47DEED}"/>
    <cellStyle name="Normal 6 4 4 3 3" xfId="1639" xr:uid="{2ACD68F0-8770-4C2B-A13F-256B07EB6EE4}"/>
    <cellStyle name="Normal 6 4 4 3 4" xfId="3207" xr:uid="{A0678CE2-58D5-46C9-B531-CD33B2BD7BD9}"/>
    <cellStyle name="Normal 6 4 4 4" xfId="1640" xr:uid="{AF824E1A-1843-47AF-A220-2B100A6B2255}"/>
    <cellStyle name="Normal 6 4 4 4 2" xfId="1641" xr:uid="{118F4495-EEE4-4C14-B432-4E3E33A16812}"/>
    <cellStyle name="Normal 6 4 4 4 3" xfId="3208" xr:uid="{74689349-5477-4E08-9524-0807C0F65CF7}"/>
    <cellStyle name="Normal 6 4 4 4 4" xfId="3209" xr:uid="{4FE47D01-8441-444A-A711-27F7C9920BBA}"/>
    <cellStyle name="Normal 6 4 4 5" xfId="1642" xr:uid="{1A853564-3117-4326-9FF8-6294EA3007A1}"/>
    <cellStyle name="Normal 6 4 4 6" xfId="3210" xr:uid="{95A5C565-79BA-47D5-B9CA-4667E7B47800}"/>
    <cellStyle name="Normal 6 4 4 7" xfId="3211" xr:uid="{03CEAEE6-BF72-400C-9849-0FA1B5174D06}"/>
    <cellStyle name="Normal 6 4 5" xfId="335" xr:uid="{C83F7A98-B63B-40EB-BF72-41D488BBC0A0}"/>
    <cellStyle name="Normal 6 4 5 2" xfId="645" xr:uid="{F2B6ECB9-377C-48AC-8474-1B245C9B6C0B}"/>
    <cellStyle name="Normal 6 4 5 2 2" xfId="1643" xr:uid="{91BA0EB5-F833-4352-A512-706EE0343732}"/>
    <cellStyle name="Normal 6 4 5 2 2 2" xfId="1644" xr:uid="{6BCC53FE-02A3-4F9C-B670-7DC35A7DB2E5}"/>
    <cellStyle name="Normal 6 4 5 2 3" xfId="1645" xr:uid="{574A5CDD-2413-4F8F-BAF6-0194C7A257F5}"/>
    <cellStyle name="Normal 6 4 5 2 4" xfId="3212" xr:uid="{FE236090-AD5C-4A69-918C-70C31D11D28A}"/>
    <cellStyle name="Normal 6 4 5 3" xfId="1646" xr:uid="{B662E2E4-A18E-4797-9843-B4AEAB271D4F}"/>
    <cellStyle name="Normal 6 4 5 3 2" xfId="1647" xr:uid="{5C1D7D67-D4AF-466A-9181-AABD48533D68}"/>
    <cellStyle name="Normal 6 4 5 3 3" xfId="3213" xr:uid="{7C1CCDFC-0902-4720-BB31-8A7A500189C4}"/>
    <cellStyle name="Normal 6 4 5 3 4" xfId="3214" xr:uid="{0E263D12-7C40-4B56-8BF8-E7E591E955BF}"/>
    <cellStyle name="Normal 6 4 5 4" xfId="1648" xr:uid="{13E473F8-E607-4844-AFA5-AC44AF38CCBB}"/>
    <cellStyle name="Normal 6 4 5 5" xfId="3215" xr:uid="{02550873-799A-457B-883F-FCFE893F44A3}"/>
    <cellStyle name="Normal 6 4 5 6" xfId="3216" xr:uid="{A925488F-FA38-46CF-8DE5-BF1082508842}"/>
    <cellStyle name="Normal 6 4 6" xfId="336" xr:uid="{35A9B5CF-1CBD-4B4B-A0FF-AC701FB3BFED}"/>
    <cellStyle name="Normal 6 4 6 2" xfId="1649" xr:uid="{73B8F7FC-8C7F-448B-BB2B-E7640DB962AF}"/>
    <cellStyle name="Normal 6 4 6 2 2" xfId="1650" xr:uid="{70BCDB7D-D7D4-4645-AA12-009F7068659C}"/>
    <cellStyle name="Normal 6 4 6 2 3" xfId="3217" xr:uid="{33D6A3A5-A11D-4FAA-A864-2DC008B31EC0}"/>
    <cellStyle name="Normal 6 4 6 2 4" xfId="3218" xr:uid="{38625FF9-66AE-4E33-9793-689C0C6CC089}"/>
    <cellStyle name="Normal 6 4 6 3" xfId="1651" xr:uid="{C824C3CF-CAB3-4E9E-AEFE-066F97974ED9}"/>
    <cellStyle name="Normal 6 4 6 4" xfId="3219" xr:uid="{DDA17E15-574D-4029-82BD-193BA215A489}"/>
    <cellStyle name="Normal 6 4 6 5" xfId="3220" xr:uid="{2D4616A9-F930-44B9-8E26-978E52817474}"/>
    <cellStyle name="Normal 6 4 7" xfId="1652" xr:uid="{ECD20B69-19A5-4E64-A47F-B24590ACC1F2}"/>
    <cellStyle name="Normal 6 4 7 2" xfId="1653" xr:uid="{40282F09-6CF1-4408-B6B2-AA45A4D695FD}"/>
    <cellStyle name="Normal 6 4 7 3" xfId="3221" xr:uid="{A9378987-BD4C-4367-830F-9885DBA12167}"/>
    <cellStyle name="Normal 6 4 7 3 2" xfId="4407" xr:uid="{E5E11570-5773-42DC-8AB4-D15C5E80304E}"/>
    <cellStyle name="Normal 6 4 7 4" xfId="3222" xr:uid="{2DBF432F-F0A2-4DC7-9F6B-89801244D7E0}"/>
    <cellStyle name="Normal 6 4 8" xfId="1654" xr:uid="{1EA6ACBE-F163-48E2-B013-C75A8045BB77}"/>
    <cellStyle name="Normal 6 4 8 2" xfId="3223" xr:uid="{D402170E-2822-44B7-8C1A-326864D16DCA}"/>
    <cellStyle name="Normal 6 4 8 3" xfId="3224" xr:uid="{D910379A-A95D-42F0-8473-31A9BA4BAE18}"/>
    <cellStyle name="Normal 6 4 8 4" xfId="3225" xr:uid="{9C79CC44-4F5E-4A95-A059-C5B1E998C09D}"/>
    <cellStyle name="Normal 6 4 9" xfId="3226" xr:uid="{E88F83CC-603F-4BE8-8601-B6B31B1D7541}"/>
    <cellStyle name="Normal 6 5" xfId="123" xr:uid="{BEFDBE72-F105-4B67-A748-6E0A216C4E7B}"/>
    <cellStyle name="Normal 6 5 10" xfId="3227" xr:uid="{9C9C5BAF-FC91-459E-91E0-72344B3E1AE3}"/>
    <cellStyle name="Normal 6 5 11" xfId="3228" xr:uid="{D7BFD148-C80B-4755-BC98-3F7787166C7B}"/>
    <cellStyle name="Normal 6 5 2" xfId="124" xr:uid="{171CE58B-0D71-4037-BB11-B3B610031FE3}"/>
    <cellStyle name="Normal 6 5 2 2" xfId="337" xr:uid="{B09A0376-9DA5-4ACE-9669-37E31906DE31}"/>
    <cellStyle name="Normal 6 5 2 2 2" xfId="646" xr:uid="{99C106AA-078C-4CC3-83D5-528A43D7B4D8}"/>
    <cellStyle name="Normal 6 5 2 2 2 2" xfId="647" xr:uid="{F91C6480-19AF-4ABC-BDF2-1B083FA12B13}"/>
    <cellStyle name="Normal 6 5 2 2 2 2 2" xfId="1655" xr:uid="{DD201E27-F3AA-4952-A08B-CEE99A6C8B3A}"/>
    <cellStyle name="Normal 6 5 2 2 2 2 3" xfId="3229" xr:uid="{C4F1BFC8-F91A-48D4-8090-53F43EAF4A33}"/>
    <cellStyle name="Normal 6 5 2 2 2 2 4" xfId="3230" xr:uid="{0A8FBD01-749E-4601-8F12-8C095FF99C56}"/>
    <cellStyle name="Normal 6 5 2 2 2 3" xfId="1656" xr:uid="{279999C2-0AF4-4B7F-9F07-EC03A8FD8899}"/>
    <cellStyle name="Normal 6 5 2 2 2 3 2" xfId="3231" xr:uid="{E04D9405-17BF-402B-8031-50BFE0DEBBA7}"/>
    <cellStyle name="Normal 6 5 2 2 2 3 3" xfId="3232" xr:uid="{1330817F-9E25-4BA8-A178-E5B3B51E784A}"/>
    <cellStyle name="Normal 6 5 2 2 2 3 4" xfId="3233" xr:uid="{AFBAEEA7-596A-4325-BEB7-2039C98A54DA}"/>
    <cellStyle name="Normal 6 5 2 2 2 4" xfId="3234" xr:uid="{AD93C177-6FAD-448C-ACD5-42F850A26318}"/>
    <cellStyle name="Normal 6 5 2 2 2 5" xfId="3235" xr:uid="{5E1623A9-5FB7-41DE-88B3-3027BA8BEBC9}"/>
    <cellStyle name="Normal 6 5 2 2 2 6" xfId="3236" xr:uid="{5AEE9FFE-E5BE-41D0-89A2-F75167672809}"/>
    <cellStyle name="Normal 6 5 2 2 3" xfId="648" xr:uid="{9768589A-AE4E-4080-A689-6EAA8E237093}"/>
    <cellStyle name="Normal 6 5 2 2 3 2" xfId="1657" xr:uid="{893C70CA-B22A-4AF7-9CC9-EF5EF494367F}"/>
    <cellStyle name="Normal 6 5 2 2 3 2 2" xfId="3237" xr:uid="{016AE8F7-A891-45BF-BF9C-29421A3DAAA3}"/>
    <cellStyle name="Normal 6 5 2 2 3 2 3" xfId="3238" xr:uid="{7B8F3CBD-677D-4541-A59C-6FF7C0816CD8}"/>
    <cellStyle name="Normal 6 5 2 2 3 2 4" xfId="3239" xr:uid="{DB980DF3-362E-43F0-9B5A-15C5AAC5FFEA}"/>
    <cellStyle name="Normal 6 5 2 2 3 3" xfId="3240" xr:uid="{6F74C6C2-92E3-47E8-ACD8-767D231B7DE7}"/>
    <cellStyle name="Normal 6 5 2 2 3 4" xfId="3241" xr:uid="{36B96CCE-1A64-4A1F-AFA8-3EF31B4A1251}"/>
    <cellStyle name="Normal 6 5 2 2 3 5" xfId="3242" xr:uid="{A4BEAF6F-B954-4AF1-A9D4-F0F80C214B97}"/>
    <cellStyle name="Normal 6 5 2 2 4" xfId="1658" xr:uid="{7FB5167C-574A-4F8E-80F0-EF767B5C5746}"/>
    <cellStyle name="Normal 6 5 2 2 4 2" xfId="3243" xr:uid="{E78D2332-B233-4F81-A269-61B9D3DBC16E}"/>
    <cellStyle name="Normal 6 5 2 2 4 3" xfId="3244" xr:uid="{C7991689-0533-425D-9B02-CDABFC012B03}"/>
    <cellStyle name="Normal 6 5 2 2 4 4" xfId="3245" xr:uid="{8773C5DE-A698-4A3D-924B-C26562B0F312}"/>
    <cellStyle name="Normal 6 5 2 2 5" xfId="3246" xr:uid="{FC1C4C91-5708-454D-9B88-B14FB3290EDE}"/>
    <cellStyle name="Normal 6 5 2 2 5 2" xfId="3247" xr:uid="{8117BC7B-5773-47F4-A1C5-FAE89AA34D9F}"/>
    <cellStyle name="Normal 6 5 2 2 5 3" xfId="3248" xr:uid="{03FA5E32-A578-4F0C-9843-31550BB70D27}"/>
    <cellStyle name="Normal 6 5 2 2 5 4" xfId="3249" xr:uid="{21810F40-769D-4275-9994-27FF1FDD739D}"/>
    <cellStyle name="Normal 6 5 2 2 6" xfId="3250" xr:uid="{FD691BF9-51F9-4D40-B4F7-A72407F926B3}"/>
    <cellStyle name="Normal 6 5 2 2 7" xfId="3251" xr:uid="{ED138A24-E337-4437-92DD-3638E198C9DF}"/>
    <cellStyle name="Normal 6 5 2 2 8" xfId="3252" xr:uid="{2CA8ED50-C465-495B-98BA-97E70E5530E6}"/>
    <cellStyle name="Normal 6 5 2 3" xfId="649" xr:uid="{12EA468D-46DF-4DC4-A83B-AFA59FCF7368}"/>
    <cellStyle name="Normal 6 5 2 3 2" xfId="650" xr:uid="{CB48C49B-39FD-484A-93B6-E49585019EEB}"/>
    <cellStyle name="Normal 6 5 2 3 2 2" xfId="651" xr:uid="{E2E9076F-5469-4F6E-A48B-CB4A554C0CAA}"/>
    <cellStyle name="Normal 6 5 2 3 2 3" xfId="3253" xr:uid="{0B216455-A14B-4147-A837-EBC5347FE377}"/>
    <cellStyle name="Normal 6 5 2 3 2 4" xfId="3254" xr:uid="{B74844DE-ADA8-426D-B89A-75C41BCCBD49}"/>
    <cellStyle name="Normal 6 5 2 3 3" xfId="652" xr:uid="{A2D74B14-0385-4B20-B296-ABCC4C081E54}"/>
    <cellStyle name="Normal 6 5 2 3 3 2" xfId="3255" xr:uid="{61325DEA-61CB-4AB2-9D98-FD9DE7590E55}"/>
    <cellStyle name="Normal 6 5 2 3 3 3" xfId="3256" xr:uid="{0479131F-FC98-4F2F-A785-4862C8A9625C}"/>
    <cellStyle name="Normal 6 5 2 3 3 4" xfId="3257" xr:uid="{63190F90-F1B8-4066-A988-DCFF28E2AC94}"/>
    <cellStyle name="Normal 6 5 2 3 4" xfId="3258" xr:uid="{85E32954-9CE6-409D-AAFC-CBF1DB15A102}"/>
    <cellStyle name="Normal 6 5 2 3 5" xfId="3259" xr:uid="{0A5CF350-188E-4C89-9BE9-C8EBEAD7D227}"/>
    <cellStyle name="Normal 6 5 2 3 6" xfId="3260" xr:uid="{7B35816D-521B-41CB-AD57-B0A2F6D4F220}"/>
    <cellStyle name="Normal 6 5 2 4" xfId="653" xr:uid="{2A5FDDF2-D9E6-41BE-86B6-496345668B03}"/>
    <cellStyle name="Normal 6 5 2 4 2" xfId="654" xr:uid="{A21D2922-A338-4D8E-BADA-47E5D4A3FC46}"/>
    <cellStyle name="Normal 6 5 2 4 2 2" xfId="3261" xr:uid="{ECE73E70-B918-456B-9DDD-1B4D4FD470D8}"/>
    <cellStyle name="Normal 6 5 2 4 2 3" xfId="3262" xr:uid="{0A881274-2FF9-43BA-9B74-A7AB61C3F480}"/>
    <cellStyle name="Normal 6 5 2 4 2 4" xfId="3263" xr:uid="{E3F02708-295A-4CFE-9BF6-7A59B7A895DA}"/>
    <cellStyle name="Normal 6 5 2 4 3" xfId="3264" xr:uid="{F59A7C07-4B5F-46CB-A79D-08E89B79B520}"/>
    <cellStyle name="Normal 6 5 2 4 4" xfId="3265" xr:uid="{3130476C-74DD-4DAA-8744-1B56E5D04285}"/>
    <cellStyle name="Normal 6 5 2 4 5" xfId="3266" xr:uid="{5DF810CC-9274-4C32-93F6-4A801C343341}"/>
    <cellStyle name="Normal 6 5 2 5" xfId="655" xr:uid="{62A7DCE5-578A-47E0-B27A-1F0ED9B32DE3}"/>
    <cellStyle name="Normal 6 5 2 5 2" xfId="3267" xr:uid="{A7E3DDDB-D12F-4EED-A252-0708559F80C3}"/>
    <cellStyle name="Normal 6 5 2 5 3" xfId="3268" xr:uid="{D25029E3-3037-45AB-BC96-C699B4FFD769}"/>
    <cellStyle name="Normal 6 5 2 5 4" xfId="3269" xr:uid="{DDACC10F-0746-4AE3-BF06-45CF38A97559}"/>
    <cellStyle name="Normal 6 5 2 6" xfId="3270" xr:uid="{D66A23F1-7902-4989-B6FF-FAC71438BA33}"/>
    <cellStyle name="Normal 6 5 2 6 2" xfId="3271" xr:uid="{103E2CB0-6333-4335-89C9-6D881D492AD8}"/>
    <cellStyle name="Normal 6 5 2 6 3" xfId="3272" xr:uid="{4A066DF3-AF0A-4E09-9534-0B5F6F18B9D0}"/>
    <cellStyle name="Normal 6 5 2 6 4" xfId="3273" xr:uid="{915C7517-E0B9-4C12-824F-64349BAAFF91}"/>
    <cellStyle name="Normal 6 5 2 7" xfId="3274" xr:uid="{84134F54-C05D-41BD-9CD0-B914E442190A}"/>
    <cellStyle name="Normal 6 5 2 8" xfId="3275" xr:uid="{E908D588-F492-49F9-A3C1-FB403EA18124}"/>
    <cellStyle name="Normal 6 5 2 9" xfId="3276" xr:uid="{1BADE311-C24D-4048-9D49-BA3584E51C02}"/>
    <cellStyle name="Normal 6 5 3" xfId="338" xr:uid="{80D692E5-11EA-434B-86AB-EA086A17B67E}"/>
    <cellStyle name="Normal 6 5 3 2" xfId="656" xr:uid="{4473E398-4466-4CD9-8FF7-D5B6CC06E69B}"/>
    <cellStyle name="Normal 6 5 3 2 2" xfId="657" xr:uid="{F20027E7-6DE3-4C36-9D47-5A6007AE309C}"/>
    <cellStyle name="Normal 6 5 3 2 2 2" xfId="1659" xr:uid="{2D9E09E9-3FB7-49A2-A0D9-8E489BDD65CE}"/>
    <cellStyle name="Normal 6 5 3 2 2 2 2" xfId="1660" xr:uid="{FCB5F0E9-D5FF-40C6-BEAD-2606459713B5}"/>
    <cellStyle name="Normal 6 5 3 2 2 3" xfId="1661" xr:uid="{C5FD60CE-1FC6-4D5B-883F-79551EC13B86}"/>
    <cellStyle name="Normal 6 5 3 2 2 4" xfId="3277" xr:uid="{3269D244-6946-4CB6-A776-85ED0451A965}"/>
    <cellStyle name="Normal 6 5 3 2 3" xfId="1662" xr:uid="{F7A6F22D-1532-468A-9616-602C0D62124D}"/>
    <cellStyle name="Normal 6 5 3 2 3 2" xfId="1663" xr:uid="{CE1B9B06-EE90-44EB-AF57-3F0658BDE6BD}"/>
    <cellStyle name="Normal 6 5 3 2 3 3" xfId="3278" xr:uid="{9D66E29B-03C5-4584-ABE4-366EDC6F013B}"/>
    <cellStyle name="Normal 6 5 3 2 3 4" xfId="3279" xr:uid="{D85DC721-C55E-46B2-8ECF-33C25A466771}"/>
    <cellStyle name="Normal 6 5 3 2 4" xfId="1664" xr:uid="{5EF0C375-4CAB-477E-A954-EC69F80AF5B1}"/>
    <cellStyle name="Normal 6 5 3 2 5" xfId="3280" xr:uid="{E1E09F07-37ED-4747-8140-44D990714140}"/>
    <cellStyle name="Normal 6 5 3 2 6" xfId="3281" xr:uid="{87A97110-D2EF-411B-BFAF-2496A88C698C}"/>
    <cellStyle name="Normal 6 5 3 3" xfId="658" xr:uid="{6AFD4017-5411-4303-9446-2EDFC20F9D7E}"/>
    <cellStyle name="Normal 6 5 3 3 2" xfId="1665" xr:uid="{0BC58D79-2B55-4938-A529-DBFB208FD02E}"/>
    <cellStyle name="Normal 6 5 3 3 2 2" xfId="1666" xr:uid="{E3F9E1DA-B537-4829-9257-85E927004A19}"/>
    <cellStyle name="Normal 6 5 3 3 2 3" xfId="3282" xr:uid="{14CB6482-7650-4174-A3EF-CFB2ADD6A4CE}"/>
    <cellStyle name="Normal 6 5 3 3 2 4" xfId="3283" xr:uid="{E5E2DCE4-DCF6-4347-9428-FA9ABF9861D1}"/>
    <cellStyle name="Normal 6 5 3 3 3" xfId="1667" xr:uid="{3A1FCAFC-4F71-4A6A-9AFF-03B85201CEBB}"/>
    <cellStyle name="Normal 6 5 3 3 4" xfId="3284" xr:uid="{89FBB03D-3CBD-4049-932A-43FF864BC11B}"/>
    <cellStyle name="Normal 6 5 3 3 5" xfId="3285" xr:uid="{EBACDBF0-55A9-41E5-B496-6E6116682F44}"/>
    <cellStyle name="Normal 6 5 3 4" xfId="1668" xr:uid="{EA49895E-794D-4868-9201-162158CA14D2}"/>
    <cellStyle name="Normal 6 5 3 4 2" xfId="1669" xr:uid="{811F9EEB-B52A-495F-A691-90A1B1066766}"/>
    <cellStyle name="Normal 6 5 3 4 3" xfId="3286" xr:uid="{1D6ED88A-0F42-4B24-AEED-587FF77EA26A}"/>
    <cellStyle name="Normal 6 5 3 4 4" xfId="3287" xr:uid="{7865B401-AA22-4DCD-BC34-B645C88BB24D}"/>
    <cellStyle name="Normal 6 5 3 5" xfId="1670" xr:uid="{0737CB9A-6B7B-4D2B-94A6-67609477C6D6}"/>
    <cellStyle name="Normal 6 5 3 5 2" xfId="3288" xr:uid="{1531BCA0-CB69-4B8B-BEE2-ADCD5793E27A}"/>
    <cellStyle name="Normal 6 5 3 5 3" xfId="3289" xr:uid="{F2670EC5-2A86-4A05-9489-0FE6562FB09C}"/>
    <cellStyle name="Normal 6 5 3 5 4" xfId="3290" xr:uid="{F2DAAC2D-6C9F-4B59-891F-871657CD9780}"/>
    <cellStyle name="Normal 6 5 3 6" xfId="3291" xr:uid="{BE3479E3-1352-47C3-846C-42FBE77BD013}"/>
    <cellStyle name="Normal 6 5 3 7" xfId="3292" xr:uid="{B55AF08D-B545-4CEC-8F54-220A727C23B0}"/>
    <cellStyle name="Normal 6 5 3 8" xfId="3293" xr:uid="{75C380CF-260D-438D-9D87-7309D3F0728C}"/>
    <cellStyle name="Normal 6 5 4" xfId="339" xr:uid="{CCF03DC2-6E0D-4251-BC1A-170132CAAEC9}"/>
    <cellStyle name="Normal 6 5 4 2" xfId="659" xr:uid="{2B7120D8-5F64-4BAC-996A-A0FE7DDBB45A}"/>
    <cellStyle name="Normal 6 5 4 2 2" xfId="660" xr:uid="{E5CD89CD-B264-4611-9234-81CD6DAEE4EE}"/>
    <cellStyle name="Normal 6 5 4 2 2 2" xfId="1671" xr:uid="{EFEED701-34F0-42FA-835F-D83F6CDA26B3}"/>
    <cellStyle name="Normal 6 5 4 2 2 3" xfId="3294" xr:uid="{5A29F794-92D0-448C-8F4D-8FE54EF740AF}"/>
    <cellStyle name="Normal 6 5 4 2 2 4" xfId="3295" xr:uid="{A5C629DF-F57C-44EA-A9B3-82BD7A15CF14}"/>
    <cellStyle name="Normal 6 5 4 2 3" xfId="1672" xr:uid="{34EC682A-F3C4-4B75-8CDB-2A91ABC95550}"/>
    <cellStyle name="Normal 6 5 4 2 4" xfId="3296" xr:uid="{5FF71D97-8746-4B91-AFB8-3543C54D9C00}"/>
    <cellStyle name="Normal 6 5 4 2 5" xfId="3297" xr:uid="{F0A0B8CF-AF1F-47B2-BE86-C73EADEE5238}"/>
    <cellStyle name="Normal 6 5 4 3" xfId="661" xr:uid="{A3CFB213-0D59-49A7-8616-C213E84712D0}"/>
    <cellStyle name="Normal 6 5 4 3 2" xfId="1673" xr:uid="{1F1C7344-3A25-4C8B-A857-F35F7803725F}"/>
    <cellStyle name="Normal 6 5 4 3 3" xfId="3298" xr:uid="{E1FEA51E-B9FE-4CCB-AA13-0A0FB8E17157}"/>
    <cellStyle name="Normal 6 5 4 3 4" xfId="3299" xr:uid="{8C36D90E-D4ED-4452-BDBC-C403257A2CA2}"/>
    <cellStyle name="Normal 6 5 4 4" xfId="1674" xr:uid="{BC23D563-8654-4F0A-BB7D-A437785D8EF7}"/>
    <cellStyle name="Normal 6 5 4 4 2" xfId="3300" xr:uid="{E3CB706B-5605-4360-AB72-72E74F6151FC}"/>
    <cellStyle name="Normal 6 5 4 4 3" xfId="3301" xr:uid="{11BE441D-9C06-430B-93D0-22822EC6009D}"/>
    <cellStyle name="Normal 6 5 4 4 4" xfId="3302" xr:uid="{CAD1A333-AD44-4D39-A293-46BC0949300C}"/>
    <cellStyle name="Normal 6 5 4 5" xfId="3303" xr:uid="{89C3E4B9-1EE8-488C-A93A-1A83E22058AC}"/>
    <cellStyle name="Normal 6 5 4 6" xfId="3304" xr:uid="{A6770ABA-84DF-4443-A60C-0574432B8E03}"/>
    <cellStyle name="Normal 6 5 4 7" xfId="3305" xr:uid="{3CF7867E-DD4C-4FD5-A747-A354057D2CD0}"/>
    <cellStyle name="Normal 6 5 5" xfId="340" xr:uid="{B730F0E6-3142-4606-84B0-DA98024C0299}"/>
    <cellStyle name="Normal 6 5 5 2" xfId="662" xr:uid="{570E863A-62EF-4CAC-B6FC-2A6F8AC8F176}"/>
    <cellStyle name="Normal 6 5 5 2 2" xfId="1675" xr:uid="{FF4A2829-DDAE-4914-A8F4-FBF8A9499751}"/>
    <cellStyle name="Normal 6 5 5 2 3" xfId="3306" xr:uid="{8A65F054-F43E-429B-B2D6-6531E8918E9E}"/>
    <cellStyle name="Normal 6 5 5 2 4" xfId="3307" xr:uid="{DF41D8FF-D853-45E6-90B3-DF04845A395D}"/>
    <cellStyle name="Normal 6 5 5 3" xfId="1676" xr:uid="{BE9DA38D-D1F9-49A0-AF02-C37E950A39FF}"/>
    <cellStyle name="Normal 6 5 5 3 2" xfId="3308" xr:uid="{1806F467-AE9D-402B-B97F-127257B2CEB2}"/>
    <cellStyle name="Normal 6 5 5 3 3" xfId="3309" xr:uid="{AC4DB7EC-AA48-4BC8-9944-ED0E27713D8F}"/>
    <cellStyle name="Normal 6 5 5 3 4" xfId="3310" xr:uid="{BA1607A9-8A4F-4DE5-81BE-245EF667F991}"/>
    <cellStyle name="Normal 6 5 5 4" xfId="3311" xr:uid="{08650F2B-2D68-4F73-A5EB-EA669CFDC7E9}"/>
    <cellStyle name="Normal 6 5 5 5" xfId="3312" xr:uid="{45539C9F-81D6-49FB-A3EA-2906CE9C978E}"/>
    <cellStyle name="Normal 6 5 5 6" xfId="3313" xr:uid="{C909EBC2-10D6-4CD5-8E60-5A0C71FF65DC}"/>
    <cellStyle name="Normal 6 5 6" xfId="663" xr:uid="{1E3F981D-5312-4408-822F-CD92CA593F6E}"/>
    <cellStyle name="Normal 6 5 6 2" xfId="1677" xr:uid="{50602CF8-84BC-4953-82F7-B5B9AD46CAD4}"/>
    <cellStyle name="Normal 6 5 6 2 2" xfId="3314" xr:uid="{6560AC17-C082-4900-B449-C4A94E68AF17}"/>
    <cellStyle name="Normal 6 5 6 2 3" xfId="3315" xr:uid="{E4F92FDF-DB8E-4C48-9D3A-39406C060DC1}"/>
    <cellStyle name="Normal 6 5 6 2 4" xfId="3316" xr:uid="{48584C32-FB67-4234-B21F-6D6891A3BF68}"/>
    <cellStyle name="Normal 6 5 6 3" xfId="3317" xr:uid="{5E4ED484-0C1C-483A-9FF7-798226876FC0}"/>
    <cellStyle name="Normal 6 5 6 4" xfId="3318" xr:uid="{728269CD-2A04-4E5B-9A8A-22A6F40EBD6D}"/>
    <cellStyle name="Normal 6 5 6 5" xfId="3319" xr:uid="{9E864F21-01F4-4ED2-9908-B822057BEFED}"/>
    <cellStyle name="Normal 6 5 7" xfId="1678" xr:uid="{07344BC0-39DA-41DF-B2A2-F747C96BD2CA}"/>
    <cellStyle name="Normal 6 5 7 2" xfId="3320" xr:uid="{204720C2-F37B-4EEE-88BB-9814F5CD49CB}"/>
    <cellStyle name="Normal 6 5 7 3" xfId="3321" xr:uid="{FED5C7E8-5656-4340-82C4-79A561CC5AA2}"/>
    <cellStyle name="Normal 6 5 7 4" xfId="3322" xr:uid="{7A13AF42-11A6-4666-AEC7-82DA4E036B1E}"/>
    <cellStyle name="Normal 6 5 8" xfId="3323" xr:uid="{C0FEE118-6D75-45EB-B0C3-9441036A712A}"/>
    <cellStyle name="Normal 6 5 8 2" xfId="3324" xr:uid="{C53AB500-FA37-4DD7-87E6-CB70A9EF43BF}"/>
    <cellStyle name="Normal 6 5 8 3" xfId="3325" xr:uid="{396DA93E-B955-42D6-A127-5683C0EF2130}"/>
    <cellStyle name="Normal 6 5 8 4" xfId="3326" xr:uid="{117B3FA8-A7E3-4FCB-BBDB-C7DD10850E40}"/>
    <cellStyle name="Normal 6 5 9" xfId="3327" xr:uid="{6E3BFDD9-0916-49DB-975F-9967E7909849}"/>
    <cellStyle name="Normal 6 6" xfId="125" xr:uid="{62C0E002-1737-40FD-A63F-18B95FA3A9C8}"/>
    <cellStyle name="Normal 6 6 2" xfId="126" xr:uid="{2EC55C86-9D13-4A08-8DD9-AD55E2D59045}"/>
    <cellStyle name="Normal 6 6 2 2" xfId="341" xr:uid="{86B97314-7C84-44E1-AEEC-84BFE9D2AE13}"/>
    <cellStyle name="Normal 6 6 2 2 2" xfId="664" xr:uid="{26DF368E-2E1C-4BDB-8A02-9528CFA48381}"/>
    <cellStyle name="Normal 6 6 2 2 2 2" xfId="1679" xr:uid="{5F51C9B0-094B-48EA-9BB9-997AC83613DE}"/>
    <cellStyle name="Normal 6 6 2 2 2 3" xfId="3328" xr:uid="{69CD06C0-FAE5-4B16-953D-1CBBAD5D3690}"/>
    <cellStyle name="Normal 6 6 2 2 2 4" xfId="3329" xr:uid="{55539E45-7FD6-4661-9A56-8240557814E4}"/>
    <cellStyle name="Normal 6 6 2 2 3" xfId="1680" xr:uid="{0218F9BF-ECE8-40D1-90C9-F4864BE10E29}"/>
    <cellStyle name="Normal 6 6 2 2 3 2" xfId="3330" xr:uid="{E586D20F-2A6D-4588-83BE-DC80466AC288}"/>
    <cellStyle name="Normal 6 6 2 2 3 3" xfId="3331" xr:uid="{837D5039-6EA7-487C-80E0-0EF1ED995476}"/>
    <cellStyle name="Normal 6 6 2 2 3 4" xfId="3332" xr:uid="{5808CBD1-CADB-409C-8ADC-4EE936CCC3DB}"/>
    <cellStyle name="Normal 6 6 2 2 4" xfId="3333" xr:uid="{F665AEE5-2C4D-4763-9492-AFF7CBC30C7E}"/>
    <cellStyle name="Normal 6 6 2 2 5" xfId="3334" xr:uid="{30DA817F-5CAB-4F27-A40F-4E8624184E2D}"/>
    <cellStyle name="Normal 6 6 2 2 6" xfId="3335" xr:uid="{1D15CFB0-4EFA-4956-B90C-111160F7C8D8}"/>
    <cellStyle name="Normal 6 6 2 3" xfId="665" xr:uid="{6324905B-CE28-4C89-8818-6198D5304498}"/>
    <cellStyle name="Normal 6 6 2 3 2" xfId="1681" xr:uid="{421F804E-A3C8-4D40-B2EB-1AAA4E47B4DA}"/>
    <cellStyle name="Normal 6 6 2 3 2 2" xfId="3336" xr:uid="{AEB72946-5CF3-4951-B1EA-6B210FF0C9C1}"/>
    <cellStyle name="Normal 6 6 2 3 2 3" xfId="3337" xr:uid="{058D30AB-D518-4075-9A44-9DB24E0C4226}"/>
    <cellStyle name="Normal 6 6 2 3 2 4" xfId="3338" xr:uid="{CCD333F3-E831-4A79-BE1B-43C819FB1C3F}"/>
    <cellStyle name="Normal 6 6 2 3 3" xfId="3339" xr:uid="{F816716B-C863-462C-ADB4-BC9E9B2342E4}"/>
    <cellStyle name="Normal 6 6 2 3 4" xfId="3340" xr:uid="{491317FC-8758-4641-9C74-DC71A38A8AF9}"/>
    <cellStyle name="Normal 6 6 2 3 5" xfId="3341" xr:uid="{D7531416-D203-4D28-88C8-7D90B684F43D}"/>
    <cellStyle name="Normal 6 6 2 4" xfId="1682" xr:uid="{A3934EBF-B67C-49FF-BF5B-57CB6D187C90}"/>
    <cellStyle name="Normal 6 6 2 4 2" xfId="3342" xr:uid="{C7C47818-4E11-45AD-A009-F1AE2BD05A98}"/>
    <cellStyle name="Normal 6 6 2 4 3" xfId="3343" xr:uid="{454FAE05-950F-4C28-A859-097B4EE9BE1D}"/>
    <cellStyle name="Normal 6 6 2 4 4" xfId="3344" xr:uid="{C33AD5E3-6578-40EB-B5BD-E04A07B24859}"/>
    <cellStyle name="Normal 6 6 2 5" xfId="3345" xr:uid="{686BC780-3C77-40C5-9E63-40D3E00CB25D}"/>
    <cellStyle name="Normal 6 6 2 5 2" xfId="3346" xr:uid="{3C359286-2226-4BC2-98CB-D4DDB791D785}"/>
    <cellStyle name="Normal 6 6 2 5 3" xfId="3347" xr:uid="{0AF950F9-8EFA-429C-A795-CC0B0A2D2BF2}"/>
    <cellStyle name="Normal 6 6 2 5 4" xfId="3348" xr:uid="{2959BE61-6B2E-4340-8E39-A46FC2914A5D}"/>
    <cellStyle name="Normal 6 6 2 6" xfId="3349" xr:uid="{AB7BBB17-E134-4175-A95C-5ADB80C48CE2}"/>
    <cellStyle name="Normal 6 6 2 7" xfId="3350" xr:uid="{96A9945B-DCA7-4689-817F-0E30E8FD8D68}"/>
    <cellStyle name="Normal 6 6 2 8" xfId="3351" xr:uid="{7357797B-5740-4F59-9D33-96F87ECBFC46}"/>
    <cellStyle name="Normal 6 6 3" xfId="342" xr:uid="{B157E801-E446-4FE6-B373-51C690A44A22}"/>
    <cellStyle name="Normal 6 6 3 2" xfId="666" xr:uid="{70E8F862-D71F-4230-93D7-87560EE5B6C1}"/>
    <cellStyle name="Normal 6 6 3 2 2" xfId="667" xr:uid="{29F507E7-B00D-4593-BE8C-71B0C74DF3AB}"/>
    <cellStyle name="Normal 6 6 3 2 3" xfId="3352" xr:uid="{824EB7BE-CE4B-4A1C-9036-501DEFC75868}"/>
    <cellStyle name="Normal 6 6 3 2 4" xfId="3353" xr:uid="{226FAFC0-D84B-4B5A-AF82-2926A5E91C6E}"/>
    <cellStyle name="Normal 6 6 3 3" xfId="668" xr:uid="{9CE18968-47BC-4BFB-9481-8CD41A4DD2B9}"/>
    <cellStyle name="Normal 6 6 3 3 2" xfId="3354" xr:uid="{D06A2772-EC58-4662-9E41-5128DEAC4859}"/>
    <cellStyle name="Normal 6 6 3 3 3" xfId="3355" xr:uid="{1A17294E-418B-4CAF-8DDA-555A5149B0C4}"/>
    <cellStyle name="Normal 6 6 3 3 4" xfId="3356" xr:uid="{45AB8D83-966F-4F57-A2CF-688CDE5B86FE}"/>
    <cellStyle name="Normal 6 6 3 4" xfId="3357" xr:uid="{9476522A-7D1F-4419-BDCD-D5455618BA4D}"/>
    <cellStyle name="Normal 6 6 3 5" xfId="3358" xr:uid="{DEB29BAB-430D-4633-AE60-0F9D3F93C65D}"/>
    <cellStyle name="Normal 6 6 3 6" xfId="3359" xr:uid="{8499D52A-D04E-4EE7-BFFD-FA77D548E01A}"/>
    <cellStyle name="Normal 6 6 4" xfId="343" xr:uid="{8902DE3B-3E51-46A5-BAA8-3D31B21B0CD3}"/>
    <cellStyle name="Normal 6 6 4 2" xfId="669" xr:uid="{B4396AEB-1198-41F0-B27E-0D8C023B6AAF}"/>
    <cellStyle name="Normal 6 6 4 2 2" xfId="3360" xr:uid="{6D8489F8-6E24-44F8-A683-CE678A6E3546}"/>
    <cellStyle name="Normal 6 6 4 2 3" xfId="3361" xr:uid="{6A81237F-2039-47AD-BA9B-EB74A5034699}"/>
    <cellStyle name="Normal 6 6 4 2 4" xfId="3362" xr:uid="{79BACC7C-39C1-4828-A59E-BEFAB2403D47}"/>
    <cellStyle name="Normal 6 6 4 3" xfId="3363" xr:uid="{2F17AF51-F105-4AC4-BA13-4F9439AA3D96}"/>
    <cellStyle name="Normal 6 6 4 4" xfId="3364" xr:uid="{31E89D56-D415-4C02-A8BE-51349D4F2B55}"/>
    <cellStyle name="Normal 6 6 4 5" xfId="3365" xr:uid="{58F54470-EAD8-4285-8B9B-7669EAF464FF}"/>
    <cellStyle name="Normal 6 6 5" xfId="670" xr:uid="{69C9F67E-DC9A-436E-A0C1-9CDB001C5E17}"/>
    <cellStyle name="Normal 6 6 5 2" xfId="3366" xr:uid="{C61C95CC-7414-4B82-AA3A-26F948709183}"/>
    <cellStyle name="Normal 6 6 5 3" xfId="3367" xr:uid="{B6074002-81DE-4013-9D36-CB9E1EBE5C73}"/>
    <cellStyle name="Normal 6 6 5 4" xfId="3368" xr:uid="{5D5A20D8-E06A-4E0B-BFCE-ED41DDF76790}"/>
    <cellStyle name="Normal 6 6 6" xfId="3369" xr:uid="{999EDBEA-19A2-4A3B-BF2F-3F652A407C65}"/>
    <cellStyle name="Normal 6 6 6 2" xfId="3370" xr:uid="{3992A764-8F32-4E0A-A6DA-AA6A262AD577}"/>
    <cellStyle name="Normal 6 6 6 3" xfId="3371" xr:uid="{0D43FC6B-E97B-4F12-B0FC-A9292DF9A7DC}"/>
    <cellStyle name="Normal 6 6 6 4" xfId="3372" xr:uid="{7FF9219F-35D6-4A65-AA82-A69615144E07}"/>
    <cellStyle name="Normal 6 6 7" xfId="3373" xr:uid="{8FEE9A3C-0B9A-4E58-A407-702BD6575EB6}"/>
    <cellStyle name="Normal 6 6 8" xfId="3374" xr:uid="{2AB73A2C-016E-4028-9566-7B9A9EE0D605}"/>
    <cellStyle name="Normal 6 6 9" xfId="3375" xr:uid="{140ABA7E-5D32-4AB3-866D-C1067F9B8E73}"/>
    <cellStyle name="Normal 6 7" xfId="127" xr:uid="{78266995-969E-4CF5-8277-6BA784381AA1}"/>
    <cellStyle name="Normal 6 7 2" xfId="344" xr:uid="{B4F9FEBF-A69F-4B54-9A02-C50B5F60DA50}"/>
    <cellStyle name="Normal 6 7 2 2" xfId="671" xr:uid="{E0C3C664-070F-4E48-ADE1-37C88CAE4EF0}"/>
    <cellStyle name="Normal 6 7 2 2 2" xfId="1683" xr:uid="{79799140-CE45-4AEA-9A7B-9A615814939F}"/>
    <cellStyle name="Normal 6 7 2 2 2 2" xfId="1684" xr:uid="{8FCE3C82-8B99-4194-9A29-8292DE6AE353}"/>
    <cellStyle name="Normal 6 7 2 2 3" xfId="1685" xr:uid="{2584F0DD-0B6E-4008-AE02-6A24DAD746E4}"/>
    <cellStyle name="Normal 6 7 2 2 4" xfId="3376" xr:uid="{7ECAD403-04C0-4929-B4CE-3281677B9BF2}"/>
    <cellStyle name="Normal 6 7 2 3" xfId="1686" xr:uid="{294D1595-7BD8-4CA1-AE55-BF8F793A10C9}"/>
    <cellStyle name="Normal 6 7 2 3 2" xfId="1687" xr:uid="{A3364E9C-DA32-43D0-AC90-1E14BAA5EBC4}"/>
    <cellStyle name="Normal 6 7 2 3 3" xfId="3377" xr:uid="{D4CCE2C1-CA56-4B87-85E1-41118A24EA94}"/>
    <cellStyle name="Normal 6 7 2 3 4" xfId="3378" xr:uid="{7F695B81-0AD5-43CD-9329-906CED095446}"/>
    <cellStyle name="Normal 6 7 2 4" xfId="1688" xr:uid="{5FE81F11-C0DD-4ECE-B2A7-551C5BE7432D}"/>
    <cellStyle name="Normal 6 7 2 5" xfId="3379" xr:uid="{67FE18FF-1350-4535-89E4-F2BD0CDEFF20}"/>
    <cellStyle name="Normal 6 7 2 6" xfId="3380" xr:uid="{4405D2CA-0124-4713-BB41-341EE15B6450}"/>
    <cellStyle name="Normal 6 7 3" xfId="672" xr:uid="{688C9A2A-F1DE-4AE3-B555-21091ACF2F80}"/>
    <cellStyle name="Normal 6 7 3 2" xfId="1689" xr:uid="{8A526F9E-95CD-4080-8FD7-484AA27244BB}"/>
    <cellStyle name="Normal 6 7 3 2 2" xfId="1690" xr:uid="{37E012DE-A949-4C01-8F60-0AE2A4CCB1DD}"/>
    <cellStyle name="Normal 6 7 3 2 3" xfId="3381" xr:uid="{3E7589A3-EDAB-4F9A-8BBA-13DE06E884CA}"/>
    <cellStyle name="Normal 6 7 3 2 4" xfId="3382" xr:uid="{11CD724A-14AE-4C71-BDD4-E638929FF8A1}"/>
    <cellStyle name="Normal 6 7 3 3" xfId="1691" xr:uid="{E4C66824-B983-48E9-A11A-3A114E052395}"/>
    <cellStyle name="Normal 6 7 3 4" xfId="3383" xr:uid="{FDF5B77D-0C87-4466-B9B3-B8E5D86CA61C}"/>
    <cellStyle name="Normal 6 7 3 5" xfId="3384" xr:uid="{DB01A3C5-7CC7-4F38-B5BB-D7594D278AEB}"/>
    <cellStyle name="Normal 6 7 4" xfId="1692" xr:uid="{78D4AEF4-A007-49F7-92E9-6307BB8FBC33}"/>
    <cellStyle name="Normal 6 7 4 2" xfId="1693" xr:uid="{5913EE7F-F036-4A48-8EB4-106763BA0117}"/>
    <cellStyle name="Normal 6 7 4 3" xfId="3385" xr:uid="{7F96E068-914B-4EB1-98B1-B15C866F5C1D}"/>
    <cellStyle name="Normal 6 7 4 4" xfId="3386" xr:uid="{46AEA5FC-4A51-4000-A3CE-3CE1BFEC5699}"/>
    <cellStyle name="Normal 6 7 5" xfId="1694" xr:uid="{D5E28234-0C7A-475C-B9DE-3035B1EAC798}"/>
    <cellStyle name="Normal 6 7 5 2" xfId="3387" xr:uid="{C58B6612-4C38-444A-B176-AB8823A30F10}"/>
    <cellStyle name="Normal 6 7 5 3" xfId="3388" xr:uid="{9B1B5275-A848-4BEC-A0D3-F8260F620DB9}"/>
    <cellStyle name="Normal 6 7 5 4" xfId="3389" xr:uid="{BBC88335-A57F-49BB-B0F1-7EB0A3A94F97}"/>
    <cellStyle name="Normal 6 7 6" xfId="3390" xr:uid="{B7CA3B23-5EC5-4617-9360-EB2DF02CDC3D}"/>
    <cellStyle name="Normal 6 7 7" xfId="3391" xr:uid="{0DF1BACF-2489-4A93-9A48-7041B3C9A8CB}"/>
    <cellStyle name="Normal 6 7 8" xfId="3392" xr:uid="{5B8264C4-605E-415F-AB93-6717F818E2D9}"/>
    <cellStyle name="Normal 6 8" xfId="345" xr:uid="{DDB784BE-A193-49A8-AE8E-7954A20D75A1}"/>
    <cellStyle name="Normal 6 8 2" xfId="673" xr:uid="{5AF51AF0-60AA-4F72-8C82-4227E4A8FF7A}"/>
    <cellStyle name="Normal 6 8 2 2" xfId="674" xr:uid="{B7C16DC4-9A1C-444F-B38E-C9384E19AE9A}"/>
    <cellStyle name="Normal 6 8 2 2 2" xfId="1695" xr:uid="{1A3E5863-AAD3-4B19-A2D7-71ED744FC8DC}"/>
    <cellStyle name="Normal 6 8 2 2 3" xfId="3393" xr:uid="{E92AD603-059A-4DDE-BD9E-9ECBC92C5DE8}"/>
    <cellStyle name="Normal 6 8 2 2 4" xfId="3394" xr:uid="{ABB9272F-8366-4B82-8C82-6076A1D88D5C}"/>
    <cellStyle name="Normal 6 8 2 3" xfId="1696" xr:uid="{D5B6F2A9-DA32-4DC1-B5D2-A9B79210BEFB}"/>
    <cellStyle name="Normal 6 8 2 4" xfId="3395" xr:uid="{3466224C-9B59-409A-980C-99BF6F7301FE}"/>
    <cellStyle name="Normal 6 8 2 5" xfId="3396" xr:uid="{B720CBF6-6AC2-4CE2-81A7-A91C6055FF90}"/>
    <cellStyle name="Normal 6 8 3" xfId="675" xr:uid="{B1768945-8CED-45EE-9E76-07A0CD0CC064}"/>
    <cellStyle name="Normal 6 8 3 2" xfId="1697" xr:uid="{F6AFC21F-15A0-4BDA-AC01-0D1315D977AF}"/>
    <cellStyle name="Normal 6 8 3 3" xfId="3397" xr:uid="{26BD878D-44C3-44DA-9F76-534D98F9EB0C}"/>
    <cellStyle name="Normal 6 8 3 4" xfId="3398" xr:uid="{C0F7FA3D-8864-49D4-95FE-0D01F3D05194}"/>
    <cellStyle name="Normal 6 8 4" xfId="1698" xr:uid="{9057CD9F-8AD7-4F0F-8F51-DA084DA116A0}"/>
    <cellStyle name="Normal 6 8 4 2" xfId="3399" xr:uid="{AC1C94D0-B32A-41E1-9B9D-BB7A3D54CF31}"/>
    <cellStyle name="Normal 6 8 4 3" xfId="3400" xr:uid="{B6763357-9CC1-4BD4-A284-BB1A5AE919B4}"/>
    <cellStyle name="Normal 6 8 4 4" xfId="3401" xr:uid="{0FD88F14-28FF-4E4F-AB6C-F20D555FAD5C}"/>
    <cellStyle name="Normal 6 8 5" xfId="3402" xr:uid="{8634A47E-5A7B-4D1F-A5DA-6D6782EDC5C2}"/>
    <cellStyle name="Normal 6 8 6" xfId="3403" xr:uid="{F3DE66ED-FA3B-490D-A104-0187B0220866}"/>
    <cellStyle name="Normal 6 8 7" xfId="3404" xr:uid="{88FC7F8A-D1C4-4FAB-85DB-F50D45E0C2B0}"/>
    <cellStyle name="Normal 6 9" xfId="346" xr:uid="{CD1E91D0-215A-4E82-925A-A0A84160C538}"/>
    <cellStyle name="Normal 6 9 2" xfId="676" xr:uid="{766C2CBB-D2C8-48DD-86EE-824651C99EF1}"/>
    <cellStyle name="Normal 6 9 2 2" xfId="1699" xr:uid="{BCDF989D-82C8-4079-A4C9-8A82AA9E44BB}"/>
    <cellStyle name="Normal 6 9 2 3" xfId="3405" xr:uid="{4F6ED0DC-D223-4F61-89A3-7A6273772E4B}"/>
    <cellStyle name="Normal 6 9 2 4" xfId="3406" xr:uid="{DE9BF608-D42B-49FF-82E6-7C3386256B54}"/>
    <cellStyle name="Normal 6 9 3" xfId="1700" xr:uid="{05BFFA9E-770F-4454-8015-C94D1EAEB7EE}"/>
    <cellStyle name="Normal 6 9 3 2" xfId="3407" xr:uid="{383C5D7F-3E51-48AE-B532-782000863251}"/>
    <cellStyle name="Normal 6 9 3 3" xfId="3408" xr:uid="{C354BB02-8C36-457B-A59B-509F7CC2E502}"/>
    <cellStyle name="Normal 6 9 3 4" xfId="3409" xr:uid="{6430183B-5D01-4A23-BA9A-9A1884E744DB}"/>
    <cellStyle name="Normal 6 9 4" xfId="3410" xr:uid="{466718B8-EADB-473C-A629-E61734FC5DD7}"/>
    <cellStyle name="Normal 6 9 5" xfId="3411" xr:uid="{D7653F10-53A8-4190-83A8-D1E68875E1CA}"/>
    <cellStyle name="Normal 6 9 6" xfId="3412" xr:uid="{B5309975-6DFF-4BCE-B281-3544B9407941}"/>
    <cellStyle name="Normal 7" xfId="128" xr:uid="{82896A0A-7265-4DD3-9AFC-41C53E12D4B3}"/>
    <cellStyle name="Normal 7 10" xfId="1701" xr:uid="{C2F61DFD-CC7B-44C6-86B7-959A94B693E1}"/>
    <cellStyle name="Normal 7 10 2" xfId="3413" xr:uid="{1332FD34-F4C0-4FDE-98A3-461CBDC76FF9}"/>
    <cellStyle name="Normal 7 10 3" xfId="3414" xr:uid="{3E04AF1C-6AE9-4E04-8BB7-C288E5BF850D}"/>
    <cellStyle name="Normal 7 10 4" xfId="3415" xr:uid="{43A64513-9D02-4E53-8357-1367F53DEF54}"/>
    <cellStyle name="Normal 7 11" xfId="3416" xr:uid="{EC9F1D61-F723-4B22-87B5-6A41FB8FCFE6}"/>
    <cellStyle name="Normal 7 11 2" xfId="3417" xr:uid="{5143FB53-87ED-4BFA-BAF3-DFFB50F44241}"/>
    <cellStyle name="Normal 7 11 3" xfId="3418" xr:uid="{29AB1B74-A4B9-4AC9-815D-DF2B9298F221}"/>
    <cellStyle name="Normal 7 11 4" xfId="3419" xr:uid="{6C9F5D5B-6913-46EA-91AF-C94D44B31B30}"/>
    <cellStyle name="Normal 7 12" xfId="3420" xr:uid="{5B985AC2-8405-45C1-93CD-E557F8E47BC9}"/>
    <cellStyle name="Normal 7 12 2" xfId="3421" xr:uid="{68FB5038-6B82-4917-BEB9-8A3F51656626}"/>
    <cellStyle name="Normal 7 13" xfId="3422" xr:uid="{79DDFB42-B384-4E59-A3FF-3A9A672515F1}"/>
    <cellStyle name="Normal 7 14" xfId="3423" xr:uid="{320CADA2-E1B6-48F8-91AD-0C33852AE382}"/>
    <cellStyle name="Normal 7 15" xfId="3424" xr:uid="{A013BCB8-9879-4450-93FC-B8F4723EB45F}"/>
    <cellStyle name="Normal 7 2" xfId="129" xr:uid="{918ABF3E-88A7-410D-A991-85D11FAEF5AB}"/>
    <cellStyle name="Normal 7 2 10" xfId="3425" xr:uid="{CA4321C8-0AC8-41E1-8D6C-86EB8070C376}"/>
    <cellStyle name="Normal 7 2 11" xfId="3426" xr:uid="{6302894A-6190-4DBE-B03C-584606E0354E}"/>
    <cellStyle name="Normal 7 2 2" xfId="130" xr:uid="{620935C1-CF69-4B84-AE55-2206C4A48532}"/>
    <cellStyle name="Normal 7 2 2 2" xfId="131" xr:uid="{3F0936EC-DE96-4387-833D-472A266F8B61}"/>
    <cellStyle name="Normal 7 2 2 2 2" xfId="347" xr:uid="{87D124E5-65BA-4BE5-988C-F49D95EB035C}"/>
    <cellStyle name="Normal 7 2 2 2 2 2" xfId="677" xr:uid="{912C4E3A-E99B-4D64-A3E7-54E989249897}"/>
    <cellStyle name="Normal 7 2 2 2 2 2 2" xfId="678" xr:uid="{79ECEA73-85DD-4ADF-AEBE-4A84E4F46515}"/>
    <cellStyle name="Normal 7 2 2 2 2 2 2 2" xfId="1702" xr:uid="{AB4027B5-5DA2-492A-8BCC-048A8C7CAA52}"/>
    <cellStyle name="Normal 7 2 2 2 2 2 2 2 2" xfId="1703" xr:uid="{2BB0A9E1-8C39-4AA3-AF49-96FCC3CE62BC}"/>
    <cellStyle name="Normal 7 2 2 2 2 2 2 3" xfId="1704" xr:uid="{B25D81BF-707E-48D8-9A34-BD838482057B}"/>
    <cellStyle name="Normal 7 2 2 2 2 2 3" xfId="1705" xr:uid="{C67AA5E2-16F6-4212-81A6-37118950C1FB}"/>
    <cellStyle name="Normal 7 2 2 2 2 2 3 2" xfId="1706" xr:uid="{84F48C49-74EF-40C8-B7CB-D2C0247AE0D6}"/>
    <cellStyle name="Normal 7 2 2 2 2 2 4" xfId="1707" xr:uid="{6EE2C039-0F97-48B4-B06F-392EEA70AC6B}"/>
    <cellStyle name="Normal 7 2 2 2 2 3" xfId="679" xr:uid="{95C65E86-DDB2-444F-9691-780FAFC6A95B}"/>
    <cellStyle name="Normal 7 2 2 2 2 3 2" xfId="1708" xr:uid="{0273A709-90A4-47E9-9CA4-91B350104586}"/>
    <cellStyle name="Normal 7 2 2 2 2 3 2 2" xfId="1709" xr:uid="{F6D38DAC-BF6D-446B-ACAF-E7A074244C62}"/>
    <cellStyle name="Normal 7 2 2 2 2 3 3" xfId="1710" xr:uid="{8A422D61-A38D-4B66-A5B4-EB5E3A637056}"/>
    <cellStyle name="Normal 7 2 2 2 2 3 4" xfId="3427" xr:uid="{C2323AFD-07C9-46B2-8097-AE32ADBD16EB}"/>
    <cellStyle name="Normal 7 2 2 2 2 4" xfId="1711" xr:uid="{5D23041F-AD89-48D1-91C2-FECA54E53977}"/>
    <cellStyle name="Normal 7 2 2 2 2 4 2" xfId="1712" xr:uid="{60B33C3F-2F20-4B04-8B50-539B36818248}"/>
    <cellStyle name="Normal 7 2 2 2 2 5" xfId="1713" xr:uid="{1F73D54E-DCA8-4588-BFA6-20FBBE47865B}"/>
    <cellStyle name="Normal 7 2 2 2 2 6" xfId="3428" xr:uid="{60927A08-928C-4B20-B48C-560FDE6721DB}"/>
    <cellStyle name="Normal 7 2 2 2 3" xfId="348" xr:uid="{442CB72A-77B0-467E-A349-D5406457F95D}"/>
    <cellStyle name="Normal 7 2 2 2 3 2" xfId="680" xr:uid="{B4F30D21-62D2-4623-8ACD-DA32CB684867}"/>
    <cellStyle name="Normal 7 2 2 2 3 2 2" xfId="681" xr:uid="{6A1F0ACA-848E-4134-8A9A-EC12E1234B32}"/>
    <cellStyle name="Normal 7 2 2 2 3 2 2 2" xfId="1714" xr:uid="{38862041-B8E5-4D33-9874-C986F20ECB74}"/>
    <cellStyle name="Normal 7 2 2 2 3 2 2 2 2" xfId="1715" xr:uid="{2EA168D7-9477-4D0C-BAE1-3DAEFCF86550}"/>
    <cellStyle name="Normal 7 2 2 2 3 2 2 3" xfId="1716" xr:uid="{5297B4E3-6E9D-4284-9C52-1E45DCBAEBD8}"/>
    <cellStyle name="Normal 7 2 2 2 3 2 3" xfId="1717" xr:uid="{C49E4DD9-547E-4C5D-A931-5561B8D882ED}"/>
    <cellStyle name="Normal 7 2 2 2 3 2 3 2" xfId="1718" xr:uid="{C2CE8963-13D4-4B00-B8CC-B2B022C644B7}"/>
    <cellStyle name="Normal 7 2 2 2 3 2 4" xfId="1719" xr:uid="{EED33735-78E1-46CC-A75E-C40A0AFDF674}"/>
    <cellStyle name="Normal 7 2 2 2 3 3" xfId="682" xr:uid="{21F578A6-FBF4-4F95-B2DF-4FF808EE439B}"/>
    <cellStyle name="Normal 7 2 2 2 3 3 2" xfId="1720" xr:uid="{E59A252A-A048-45A3-9280-A12302E1A2FE}"/>
    <cellStyle name="Normal 7 2 2 2 3 3 2 2" xfId="1721" xr:uid="{523DFD19-7BD2-4363-AF5B-48F1DDC75EB3}"/>
    <cellStyle name="Normal 7 2 2 2 3 3 3" xfId="1722" xr:uid="{86029722-B809-41FF-9942-8230ADD1CFFF}"/>
    <cellStyle name="Normal 7 2 2 2 3 4" xfId="1723" xr:uid="{07B39BD2-C678-4B9B-A845-03D30B07F4C4}"/>
    <cellStyle name="Normal 7 2 2 2 3 4 2" xfId="1724" xr:uid="{8F014873-2881-49B9-9201-81B5E04866EC}"/>
    <cellStyle name="Normal 7 2 2 2 3 5" xfId="1725" xr:uid="{CAEFCCCA-8F63-4185-8117-29E8AFBD78F9}"/>
    <cellStyle name="Normal 7 2 2 2 4" xfId="683" xr:uid="{5B0B5FDA-8C4E-4E2C-BC01-B5300A105AF7}"/>
    <cellStyle name="Normal 7 2 2 2 4 2" xfId="684" xr:uid="{D4A49636-A85D-4A56-AB6D-6E6BA42D0BA8}"/>
    <cellStyle name="Normal 7 2 2 2 4 2 2" xfId="1726" xr:uid="{7BE7F858-325E-43FE-AF3E-20CA35222E46}"/>
    <cellStyle name="Normal 7 2 2 2 4 2 2 2" xfId="1727" xr:uid="{3409B5E4-C6EE-4C2E-B7AF-F0AE8D262FDD}"/>
    <cellStyle name="Normal 7 2 2 2 4 2 3" xfId="1728" xr:uid="{7FAD8A9C-D4E4-4416-A12A-DCA4B3786731}"/>
    <cellStyle name="Normal 7 2 2 2 4 3" xfId="1729" xr:uid="{1350F3F9-FBAF-4540-A7B5-D14F26324360}"/>
    <cellStyle name="Normal 7 2 2 2 4 3 2" xfId="1730" xr:uid="{BBE4402A-8CBB-4FB4-B2DF-3351F93E3437}"/>
    <cellStyle name="Normal 7 2 2 2 4 4" xfId="1731" xr:uid="{6694DF8F-0484-43A3-99E8-49EF9634A923}"/>
    <cellStyle name="Normal 7 2 2 2 5" xfId="685" xr:uid="{ADE8038E-4DD6-4C2B-822C-3ED78862091E}"/>
    <cellStyle name="Normal 7 2 2 2 5 2" xfId="1732" xr:uid="{E3CDE9F2-F1B0-4C9D-BEB9-9FEE2B2F3017}"/>
    <cellStyle name="Normal 7 2 2 2 5 2 2" xfId="1733" xr:uid="{59AC8246-B919-495A-81C4-1846ED949956}"/>
    <cellStyle name="Normal 7 2 2 2 5 3" xfId="1734" xr:uid="{21C1570B-EF4C-4F18-81D2-CA159039110C}"/>
    <cellStyle name="Normal 7 2 2 2 5 4" xfId="3429" xr:uid="{D3552B77-D5FF-4339-976E-FBAD77405724}"/>
    <cellStyle name="Normal 7 2 2 2 6" xfId="1735" xr:uid="{2ECC7240-C1A0-42BD-933A-D74F88438735}"/>
    <cellStyle name="Normal 7 2 2 2 6 2" xfId="1736" xr:uid="{B4D3DB6C-7201-44B5-80DE-B84C79E9D599}"/>
    <cellStyle name="Normal 7 2 2 2 7" xfId="1737" xr:uid="{219BFD6F-B7C4-4568-B43D-F5F6B95441AE}"/>
    <cellStyle name="Normal 7 2 2 2 8" xfId="3430" xr:uid="{69601DEB-9F40-4350-A023-94276518E8D3}"/>
    <cellStyle name="Normal 7 2 2 3" xfId="349" xr:uid="{CCCEC592-4929-4FAF-A67F-EAE063E9EFCA}"/>
    <cellStyle name="Normal 7 2 2 3 2" xfId="686" xr:uid="{6E9BC99D-07FE-4B15-ABE9-E7442EC2774A}"/>
    <cellStyle name="Normal 7 2 2 3 2 2" xfId="687" xr:uid="{BF3BF3BB-FDE4-4527-B7B8-6C08E7F49D4A}"/>
    <cellStyle name="Normal 7 2 2 3 2 2 2" xfId="1738" xr:uid="{2AB9A771-6525-4036-844F-20793F22F9AA}"/>
    <cellStyle name="Normal 7 2 2 3 2 2 2 2" xfId="1739" xr:uid="{525296CD-8FD4-4C52-B7C6-F4CD78ABAACB}"/>
    <cellStyle name="Normal 7 2 2 3 2 2 3" xfId="1740" xr:uid="{0A645019-5621-4754-9D43-8DBE6325E152}"/>
    <cellStyle name="Normal 7 2 2 3 2 3" xfId="1741" xr:uid="{93A9830B-46B0-4AF8-959A-41D7A6BAB80B}"/>
    <cellStyle name="Normal 7 2 2 3 2 3 2" xfId="1742" xr:uid="{E2C1D38A-A326-4563-904F-669D17081EEA}"/>
    <cellStyle name="Normal 7 2 2 3 2 4" xfId="1743" xr:uid="{48A8BD26-97D6-423B-98D5-04F1BE4AA1FF}"/>
    <cellStyle name="Normal 7 2 2 3 3" xfId="688" xr:uid="{F67BBD9A-1C89-4C7C-A23E-753B10743918}"/>
    <cellStyle name="Normal 7 2 2 3 3 2" xfId="1744" xr:uid="{B829DE9B-E96C-4A09-86C7-3DB624E0491F}"/>
    <cellStyle name="Normal 7 2 2 3 3 2 2" xfId="1745" xr:uid="{921E85A7-92AC-487A-8402-50380AC8F717}"/>
    <cellStyle name="Normal 7 2 2 3 3 3" xfId="1746" xr:uid="{7C9D7E04-2734-485D-941A-B2E6C1178A04}"/>
    <cellStyle name="Normal 7 2 2 3 3 4" xfId="3431" xr:uid="{839388C4-2CBD-4B85-B59D-E150A75E9113}"/>
    <cellStyle name="Normal 7 2 2 3 4" xfId="1747" xr:uid="{416C018E-E7A9-4F0B-910B-E23FCBC9851A}"/>
    <cellStyle name="Normal 7 2 2 3 4 2" xfId="1748" xr:uid="{E50D383D-5B22-404D-9075-6F9A40E762F5}"/>
    <cellStyle name="Normal 7 2 2 3 5" xfId="1749" xr:uid="{77E743D0-27FD-4D23-84E4-0E0E418CCC91}"/>
    <cellStyle name="Normal 7 2 2 3 6" xfId="3432" xr:uid="{572009BC-6DA7-4448-9C4A-0768B5824A1F}"/>
    <cellStyle name="Normal 7 2 2 4" xfId="350" xr:uid="{1CB186AA-1009-4B7C-858D-702B4367844A}"/>
    <cellStyle name="Normal 7 2 2 4 2" xfId="689" xr:uid="{5A84D0DD-E4C8-4D88-A5AF-C128A3882091}"/>
    <cellStyle name="Normal 7 2 2 4 2 2" xfId="690" xr:uid="{3C29C552-9722-4181-B16E-CD8B3FF80946}"/>
    <cellStyle name="Normal 7 2 2 4 2 2 2" xfId="1750" xr:uid="{CBACA0EA-D865-4E3A-9623-692B344902B0}"/>
    <cellStyle name="Normal 7 2 2 4 2 2 2 2" xfId="1751" xr:uid="{CD9AFB2C-0AF5-414D-92BC-7809E51822F3}"/>
    <cellStyle name="Normal 7 2 2 4 2 2 3" xfId="1752" xr:uid="{CF96045E-3707-4921-B097-6ED0B96029BF}"/>
    <cellStyle name="Normal 7 2 2 4 2 3" xfId="1753" xr:uid="{E05D68F5-2AF7-4935-867E-5F3C531DA9CC}"/>
    <cellStyle name="Normal 7 2 2 4 2 3 2" xfId="1754" xr:uid="{986A19AF-1BBF-4E84-AD9D-FB29E71CF799}"/>
    <cellStyle name="Normal 7 2 2 4 2 4" xfId="1755" xr:uid="{AB4B20EC-0007-44C2-82A1-0490269C73EF}"/>
    <cellStyle name="Normal 7 2 2 4 3" xfId="691" xr:uid="{E0EAA14C-C406-4653-83F9-5C091925510E}"/>
    <cellStyle name="Normal 7 2 2 4 3 2" xfId="1756" xr:uid="{ECECB95C-A40A-4825-8455-C02E0D054872}"/>
    <cellStyle name="Normal 7 2 2 4 3 2 2" xfId="1757" xr:uid="{880E5F47-0AF8-47C3-AACE-754184E78423}"/>
    <cellStyle name="Normal 7 2 2 4 3 3" xfId="1758" xr:uid="{671829CD-ABD2-4533-98BB-D8BEA3066474}"/>
    <cellStyle name="Normal 7 2 2 4 4" xfId="1759" xr:uid="{83A46F33-63D5-4931-AD31-DE3010D4E7DE}"/>
    <cellStyle name="Normal 7 2 2 4 4 2" xfId="1760" xr:uid="{3B437E1B-4C98-4132-8563-F225FE640C74}"/>
    <cellStyle name="Normal 7 2 2 4 5" xfId="1761" xr:uid="{E2C40A4E-028A-4DF8-B2D7-24928A2CC5A3}"/>
    <cellStyle name="Normal 7 2 2 5" xfId="351" xr:uid="{8630FDA9-6C60-4096-9D6D-D7673F8D6179}"/>
    <cellStyle name="Normal 7 2 2 5 2" xfId="692" xr:uid="{67D0D2AE-1C05-40FF-ADCD-66A2A9E23AA8}"/>
    <cellStyle name="Normal 7 2 2 5 2 2" xfId="1762" xr:uid="{916C1A80-4A76-49FB-91C9-F5EAF04AE10D}"/>
    <cellStyle name="Normal 7 2 2 5 2 2 2" xfId="1763" xr:uid="{F859B08B-50A7-4FBC-8FCD-818DCAA4D9BB}"/>
    <cellStyle name="Normal 7 2 2 5 2 3" xfId="1764" xr:uid="{D0145A22-D7FD-406B-9193-5F6683EC44EE}"/>
    <cellStyle name="Normal 7 2 2 5 3" xfId="1765" xr:uid="{BEBA83E2-E3B3-40AA-B775-D52EB07EF25C}"/>
    <cellStyle name="Normal 7 2 2 5 3 2" xfId="1766" xr:uid="{806D0098-9271-4268-BE73-1FEF3E9E49BF}"/>
    <cellStyle name="Normal 7 2 2 5 4" xfId="1767" xr:uid="{CF8D32B3-E3F2-4710-9A4B-7535E386EC9E}"/>
    <cellStyle name="Normal 7 2 2 6" xfId="693" xr:uid="{B779AE3A-9611-4E53-9E5D-8F12AFC18F5C}"/>
    <cellStyle name="Normal 7 2 2 6 2" xfId="1768" xr:uid="{3BEAB13F-E23C-4C6C-968C-BCDCD07BEA24}"/>
    <cellStyle name="Normal 7 2 2 6 2 2" xfId="1769" xr:uid="{3F8EE9B4-D97A-44E3-8988-5AEF13F3158F}"/>
    <cellStyle name="Normal 7 2 2 6 3" xfId="1770" xr:uid="{746871D2-7659-48C2-A0F9-E703318FDDDD}"/>
    <cellStyle name="Normal 7 2 2 6 4" xfId="3433" xr:uid="{76E913E3-A57F-4E8D-8C85-4B21ADC85D5E}"/>
    <cellStyle name="Normal 7 2 2 7" xfId="1771" xr:uid="{E5F49110-2DB4-4D64-BD99-1944F302491E}"/>
    <cellStyle name="Normal 7 2 2 7 2" xfId="1772" xr:uid="{AC26B3BB-2F72-44B8-9A79-24839A0E36C1}"/>
    <cellStyle name="Normal 7 2 2 8" xfId="1773" xr:uid="{30D8980F-BB4B-40C3-8DC4-03D65B740536}"/>
    <cellStyle name="Normal 7 2 2 9" xfId="3434" xr:uid="{3C24DDA2-B850-419B-913E-2B3008401F5E}"/>
    <cellStyle name="Normal 7 2 3" xfId="132" xr:uid="{A2077106-0FB4-41C7-9D98-41E49E2C0566}"/>
    <cellStyle name="Normal 7 2 3 2" xfId="133" xr:uid="{69326936-0FDE-4CA1-822A-A8E6FA81A9A3}"/>
    <cellStyle name="Normal 7 2 3 2 2" xfId="694" xr:uid="{F33C583E-7FB0-4C66-9D3A-440CB5F7517E}"/>
    <cellStyle name="Normal 7 2 3 2 2 2" xfId="695" xr:uid="{C3D366E3-A132-42AB-AB50-A684C1962690}"/>
    <cellStyle name="Normal 7 2 3 2 2 2 2" xfId="1774" xr:uid="{397FCFB0-0D94-43D3-9485-C2BE9C2FE27C}"/>
    <cellStyle name="Normal 7 2 3 2 2 2 2 2" xfId="1775" xr:uid="{E6DD8232-88A7-4823-BE41-BC8AAA03CB5B}"/>
    <cellStyle name="Normal 7 2 3 2 2 2 3" xfId="1776" xr:uid="{544D6A0F-FD21-43D3-A253-D5168D4DD230}"/>
    <cellStyle name="Normal 7 2 3 2 2 3" xfId="1777" xr:uid="{92DF7C89-FB61-41A1-AA52-B4CAAE216C19}"/>
    <cellStyle name="Normal 7 2 3 2 2 3 2" xfId="1778" xr:uid="{E49C0080-E675-4F8B-90A9-B6BD3B3BCFBE}"/>
    <cellStyle name="Normal 7 2 3 2 2 4" xfId="1779" xr:uid="{6B5ACFE8-C1EF-483B-89F7-B47B7E15937A}"/>
    <cellStyle name="Normal 7 2 3 2 3" xfId="696" xr:uid="{57BD4BFD-E86E-413D-AD03-ECE32C8DE69C}"/>
    <cellStyle name="Normal 7 2 3 2 3 2" xfId="1780" xr:uid="{59AFBFD5-0D98-4066-88CD-CF3ABC263E20}"/>
    <cellStyle name="Normal 7 2 3 2 3 2 2" xfId="1781" xr:uid="{54488A74-E3E2-4436-A529-BCD9D7EC7357}"/>
    <cellStyle name="Normal 7 2 3 2 3 3" xfId="1782" xr:uid="{7DA4A6AD-067C-483F-AF98-EE1C8F28B83D}"/>
    <cellStyle name="Normal 7 2 3 2 3 4" xfId="3435" xr:uid="{3453E673-3604-4D08-AE15-B309E05585C6}"/>
    <cellStyle name="Normal 7 2 3 2 4" xfId="1783" xr:uid="{4CF52B0C-6D5D-4D79-875B-B4E9A7812923}"/>
    <cellStyle name="Normal 7 2 3 2 4 2" xfId="1784" xr:uid="{9FC46427-EEEE-4F0F-80FE-90A1009C747D}"/>
    <cellStyle name="Normal 7 2 3 2 5" xfId="1785" xr:uid="{FE8F4CED-2119-4530-9782-D2E9252CC2D0}"/>
    <cellStyle name="Normal 7 2 3 2 6" xfId="3436" xr:uid="{F3048D4E-0CC4-4BFB-9D0C-85DAB3F721E7}"/>
    <cellStyle name="Normal 7 2 3 3" xfId="352" xr:uid="{A23626E3-AC28-4102-ABBB-CFF89FB9FAD2}"/>
    <cellStyle name="Normal 7 2 3 3 2" xfId="697" xr:uid="{8FF97027-304F-4A00-82B2-220DBA0ACA8B}"/>
    <cellStyle name="Normal 7 2 3 3 2 2" xfId="698" xr:uid="{5BA32AF7-1B02-41CF-A94A-2AB196895EE4}"/>
    <cellStyle name="Normal 7 2 3 3 2 2 2" xfId="1786" xr:uid="{2E6DE848-5CA9-4226-939C-1EB3A5476C23}"/>
    <cellStyle name="Normal 7 2 3 3 2 2 2 2" xfId="1787" xr:uid="{F620A655-FC22-4297-B763-6F07BB5CA524}"/>
    <cellStyle name="Normal 7 2 3 3 2 2 3" xfId="1788" xr:uid="{50E670C0-BD5B-4F96-9648-A83A48D1B19B}"/>
    <cellStyle name="Normal 7 2 3 3 2 3" xfId="1789" xr:uid="{AAFF7C84-2922-4121-95E3-F9E0865BB376}"/>
    <cellStyle name="Normal 7 2 3 3 2 3 2" xfId="1790" xr:uid="{CDBA0F5F-A9F8-47F1-84FF-935C1839D49B}"/>
    <cellStyle name="Normal 7 2 3 3 2 4" xfId="1791" xr:uid="{0232C967-CFFA-4A9D-BE72-00FB04887E96}"/>
    <cellStyle name="Normal 7 2 3 3 3" xfId="699" xr:uid="{491070C9-2C41-44BE-8861-5A59D528EFAC}"/>
    <cellStyle name="Normal 7 2 3 3 3 2" xfId="1792" xr:uid="{844D24EB-AC5C-4827-AA79-F56CEF0C5B15}"/>
    <cellStyle name="Normal 7 2 3 3 3 2 2" xfId="1793" xr:uid="{BB2E6738-C60A-4C85-9A24-6F6DA566626C}"/>
    <cellStyle name="Normal 7 2 3 3 3 3" xfId="1794" xr:uid="{CCFAEB4A-D1D5-478A-A189-EEBD13E76E22}"/>
    <cellStyle name="Normal 7 2 3 3 4" xfId="1795" xr:uid="{1CB41751-BBB3-4153-BA46-6254849EFB3B}"/>
    <cellStyle name="Normal 7 2 3 3 4 2" xfId="1796" xr:uid="{840FCB30-EB96-449F-A883-5EE0F3AAF8E8}"/>
    <cellStyle name="Normal 7 2 3 3 5" xfId="1797" xr:uid="{6DF602F0-0C17-4D43-9326-1466B91B581A}"/>
    <cellStyle name="Normal 7 2 3 4" xfId="353" xr:uid="{55E77AAB-CEA2-470F-B13C-576B9A235436}"/>
    <cellStyle name="Normal 7 2 3 4 2" xfId="700" xr:uid="{00FDAAB0-6AE3-4AB4-BA2E-DE8CD528FF0C}"/>
    <cellStyle name="Normal 7 2 3 4 2 2" xfId="1798" xr:uid="{F50A4A2E-C89E-432A-AE66-6BAB0DB183CB}"/>
    <cellStyle name="Normal 7 2 3 4 2 2 2" xfId="1799" xr:uid="{7A6B1763-26F9-494C-AD8E-9D0E96C78A75}"/>
    <cellStyle name="Normal 7 2 3 4 2 3" xfId="1800" xr:uid="{F2627B64-DCDC-49E4-8F6C-325265492FE9}"/>
    <cellStyle name="Normal 7 2 3 4 3" xfId="1801" xr:uid="{BEFF1F33-2BB8-417B-8A0D-723C85FBA194}"/>
    <cellStyle name="Normal 7 2 3 4 3 2" xfId="1802" xr:uid="{F3DBE618-9319-4CAB-8EB6-85E02F6A8122}"/>
    <cellStyle name="Normal 7 2 3 4 4" xfId="1803" xr:uid="{3B111CE9-51A8-4370-A061-96461EDA368F}"/>
    <cellStyle name="Normal 7 2 3 5" xfId="701" xr:uid="{A0AB94B9-C2EA-4859-88A1-957B32E51AD0}"/>
    <cellStyle name="Normal 7 2 3 5 2" xfId="1804" xr:uid="{AFC2B580-1FC0-4D45-912E-339FE06B2073}"/>
    <cellStyle name="Normal 7 2 3 5 2 2" xfId="1805" xr:uid="{42F63334-AD53-4969-942C-3ABC4DFF3C8D}"/>
    <cellStyle name="Normal 7 2 3 5 3" xfId="1806" xr:uid="{DA23408F-12CA-4B8D-932C-90AF7671473C}"/>
    <cellStyle name="Normal 7 2 3 5 4" xfId="3437" xr:uid="{91DDF952-A3EE-4882-A066-96A74940F420}"/>
    <cellStyle name="Normal 7 2 3 6" xfId="1807" xr:uid="{2A8ECA2F-28BD-4F22-8230-35221365021A}"/>
    <cellStyle name="Normal 7 2 3 6 2" xfId="1808" xr:uid="{52F39258-CB11-4D42-95EA-E63AFE65F9AB}"/>
    <cellStyle name="Normal 7 2 3 7" xfId="1809" xr:uid="{B280AB9A-9922-4C9E-B1C6-AF9A183E0CBB}"/>
    <cellStyle name="Normal 7 2 3 8" xfId="3438" xr:uid="{1DFD89B4-7437-4D0E-B7D2-32301416FCA4}"/>
    <cellStyle name="Normal 7 2 4" xfId="134" xr:uid="{2B3675AF-0BE6-4422-A004-C938F853FA34}"/>
    <cellStyle name="Normal 7 2 4 2" xfId="448" xr:uid="{C86ACF58-34A4-454B-AA1F-0F5E775525D4}"/>
    <cellStyle name="Normal 7 2 4 2 2" xfId="702" xr:uid="{84467F9E-C56E-4F1B-AA79-F6AEEC90CD5B}"/>
    <cellStyle name="Normal 7 2 4 2 2 2" xfId="1810" xr:uid="{269572F7-ABDA-49AD-B605-A24CF78B5F94}"/>
    <cellStyle name="Normal 7 2 4 2 2 2 2" xfId="1811" xr:uid="{BE76E9FD-1BEF-4C5F-A02D-6C00BE9F1D94}"/>
    <cellStyle name="Normal 7 2 4 2 2 3" xfId="1812" xr:uid="{09D87700-33FC-4880-A120-6EDD5EB562AA}"/>
    <cellStyle name="Normal 7 2 4 2 2 4" xfId="3439" xr:uid="{693B3DF2-19AC-4D3C-B176-EC2B5AD70345}"/>
    <cellStyle name="Normal 7 2 4 2 3" xfId="1813" xr:uid="{0AE9612E-025D-4D50-B355-0ABC4A60B507}"/>
    <cellStyle name="Normal 7 2 4 2 3 2" xfId="1814" xr:uid="{7911C6FB-0F17-467C-AC55-DF754F306340}"/>
    <cellStyle name="Normal 7 2 4 2 4" xfId="1815" xr:uid="{9F97FCB5-0902-497D-8EB1-00B0FDBA7C67}"/>
    <cellStyle name="Normal 7 2 4 2 5" xfId="3440" xr:uid="{3C86D598-60C8-4D18-906D-D9D7F27470AD}"/>
    <cellStyle name="Normal 7 2 4 3" xfId="703" xr:uid="{6B4463EB-B236-46A8-A12B-F159FEF2C652}"/>
    <cellStyle name="Normal 7 2 4 3 2" xfId="1816" xr:uid="{BAA80A8E-2D45-4B13-8D86-FD44DE1F0EAE}"/>
    <cellStyle name="Normal 7 2 4 3 2 2" xfId="1817" xr:uid="{AAFA110C-051E-404C-86C8-8033F9BE27FE}"/>
    <cellStyle name="Normal 7 2 4 3 3" xfId="1818" xr:uid="{554C63CD-8D4E-4B7B-8C71-6E9100C0C717}"/>
    <cellStyle name="Normal 7 2 4 3 4" xfId="3441" xr:uid="{6B40D88B-23F9-4DB5-B5F8-1CB05F9B8FA4}"/>
    <cellStyle name="Normal 7 2 4 4" xfId="1819" xr:uid="{ADC101DC-F1EC-44AB-BE06-CA1BE01C5F76}"/>
    <cellStyle name="Normal 7 2 4 4 2" xfId="1820" xr:uid="{91077A6D-2F1D-464D-834E-E6D72F60E977}"/>
    <cellStyle name="Normal 7 2 4 4 3" xfId="3442" xr:uid="{5232C3F2-6E76-4F12-BE1B-24EDECA76E33}"/>
    <cellStyle name="Normal 7 2 4 4 4" xfId="3443" xr:uid="{888B78CF-0449-4BCA-B639-6CE3551D75CC}"/>
    <cellStyle name="Normal 7 2 4 5" xfId="1821" xr:uid="{EBAA1710-5071-46FA-A096-A4E6FCCEBCAD}"/>
    <cellStyle name="Normal 7 2 4 6" xfId="3444" xr:uid="{73F7E7DE-F1F6-42DF-8445-ABAE0C92E826}"/>
    <cellStyle name="Normal 7 2 4 7" xfId="3445" xr:uid="{C3816EF3-7FFB-493D-B952-9A643BFE46E0}"/>
    <cellStyle name="Normal 7 2 5" xfId="354" xr:uid="{8A06C2E8-972E-4638-BDC1-EB62EE45B02F}"/>
    <cellStyle name="Normal 7 2 5 2" xfId="704" xr:uid="{306208AE-D5EE-4B7C-95D8-95D3B5AF410F}"/>
    <cellStyle name="Normal 7 2 5 2 2" xfId="705" xr:uid="{EE0D9948-C843-453B-9B54-72D9CD9AF0BF}"/>
    <cellStyle name="Normal 7 2 5 2 2 2" xfId="1822" xr:uid="{6D9D6C0C-D7A5-4D2E-BC80-F412DEE51F60}"/>
    <cellStyle name="Normal 7 2 5 2 2 2 2" xfId="1823" xr:uid="{4704973E-55B3-4B98-8277-D9605A2E20B7}"/>
    <cellStyle name="Normal 7 2 5 2 2 3" xfId="1824" xr:uid="{FD604A97-B8F2-4CE8-B059-D24A30412BA5}"/>
    <cellStyle name="Normal 7 2 5 2 3" xfId="1825" xr:uid="{98B656BF-D8D1-4269-82F1-CE26EE4BAD51}"/>
    <cellStyle name="Normal 7 2 5 2 3 2" xfId="1826" xr:uid="{6EE35D09-344E-4953-A089-20F152F93BF2}"/>
    <cellStyle name="Normal 7 2 5 2 4" xfId="1827" xr:uid="{C1486ABA-3ABB-495D-ABA5-D96696E0273A}"/>
    <cellStyle name="Normal 7 2 5 3" xfId="706" xr:uid="{3DACB257-F610-44B3-81C5-2632EB96A44B}"/>
    <cellStyle name="Normal 7 2 5 3 2" xfId="1828" xr:uid="{CDBB6C77-E848-40A5-AD50-EF858377F76D}"/>
    <cellStyle name="Normal 7 2 5 3 2 2" xfId="1829" xr:uid="{B0EB9413-1B36-400F-A5F1-E14D33C70C7D}"/>
    <cellStyle name="Normal 7 2 5 3 3" xfId="1830" xr:uid="{48021724-BD80-41F7-8175-6A168026E141}"/>
    <cellStyle name="Normal 7 2 5 3 4" xfId="3446" xr:uid="{736A7151-B13E-4F77-8118-F6444868F1DF}"/>
    <cellStyle name="Normal 7 2 5 4" xfId="1831" xr:uid="{6C35E65E-D1EA-4F9E-9DAF-0380FD16D121}"/>
    <cellStyle name="Normal 7 2 5 4 2" xfId="1832" xr:uid="{21090B24-8017-49B9-8628-86B76FDA25D2}"/>
    <cellStyle name="Normal 7 2 5 5" xfId="1833" xr:uid="{3778573B-060A-421A-9EB7-5B03AA8F539E}"/>
    <cellStyle name="Normal 7 2 5 6" xfId="3447" xr:uid="{DC15BC9A-FD8F-4BEB-A914-3BB90EB52FD0}"/>
    <cellStyle name="Normal 7 2 6" xfId="355" xr:uid="{8A6FFA92-8D6C-4575-BE6A-A69FEF2B6A95}"/>
    <cellStyle name="Normal 7 2 6 2" xfId="707" xr:uid="{7D6BB5AD-A94C-4DC7-8B10-D1E954426DCF}"/>
    <cellStyle name="Normal 7 2 6 2 2" xfId="1834" xr:uid="{B581AAD5-D50E-4ADE-A49D-57728F76F958}"/>
    <cellStyle name="Normal 7 2 6 2 2 2" xfId="1835" xr:uid="{91CE89DE-D3D1-4374-A5FC-773B631CC3B0}"/>
    <cellStyle name="Normal 7 2 6 2 3" xfId="1836" xr:uid="{3D824A98-40D0-4A82-AB6F-C78AF61464F0}"/>
    <cellStyle name="Normal 7 2 6 2 4" xfId="3448" xr:uid="{47B2DBFD-3E05-41DB-912A-15AF96D9FDDD}"/>
    <cellStyle name="Normal 7 2 6 3" xfId="1837" xr:uid="{4C94BDD4-CCBE-4D39-A611-93A4117FB4C0}"/>
    <cellStyle name="Normal 7 2 6 3 2" xfId="1838" xr:uid="{E62B6D72-5115-47A0-855D-8AA2404BA4DC}"/>
    <cellStyle name="Normal 7 2 6 4" xfId="1839" xr:uid="{346073B1-C5BF-4B05-9CA9-B33FC0F24932}"/>
    <cellStyle name="Normal 7 2 6 5" xfId="3449" xr:uid="{E71B0EEA-E437-4F3B-812F-5534BA3D9705}"/>
    <cellStyle name="Normal 7 2 7" xfId="708" xr:uid="{241AB509-9667-4696-857E-DD4095635B07}"/>
    <cellStyle name="Normal 7 2 7 2" xfId="1840" xr:uid="{2D1C599E-B50C-4266-BF79-C213391FDD59}"/>
    <cellStyle name="Normal 7 2 7 2 2" xfId="1841" xr:uid="{0BCF369C-8B91-4D68-80BE-4D5C79FDC979}"/>
    <cellStyle name="Normal 7 2 7 2 3" xfId="4409" xr:uid="{38626171-6C4B-4D5F-9F31-823EADD13769}"/>
    <cellStyle name="Normal 7 2 7 3" xfId="1842" xr:uid="{5537408E-B276-49FD-B5E0-6937176580F2}"/>
    <cellStyle name="Normal 7 2 7 4" xfId="3450" xr:uid="{F94082D4-3324-4AF8-9D5A-D16151BD2273}"/>
    <cellStyle name="Normal 7 2 8" xfId="1843" xr:uid="{CB38626C-BE2A-4E01-8B14-EB82B8C5F66B}"/>
    <cellStyle name="Normal 7 2 8 2" xfId="1844" xr:uid="{6E3F8B8C-C5BB-45E4-A456-49AC5775F70A}"/>
    <cellStyle name="Normal 7 2 8 3" xfId="3451" xr:uid="{5B08EAE4-1051-44DD-AADF-9BCD609C9A06}"/>
    <cellStyle name="Normal 7 2 8 4" xfId="3452" xr:uid="{CAF728CF-51E5-4C8E-8B06-482843D11CCD}"/>
    <cellStyle name="Normal 7 2 9" xfId="1845" xr:uid="{E76BCD53-9BB7-4333-9CDA-BE2E4DE36E53}"/>
    <cellStyle name="Normal 7 3" xfId="135" xr:uid="{80F367E5-A2B6-4B00-AD9F-CC3E0DE8C303}"/>
    <cellStyle name="Normal 7 3 10" xfId="3453" xr:uid="{FFDD5B90-5B2F-4059-AF5F-A0509CFBA790}"/>
    <cellStyle name="Normal 7 3 11" xfId="3454" xr:uid="{523B47E0-DFA4-410B-8166-BCDA0170B5A4}"/>
    <cellStyle name="Normal 7 3 2" xfId="136" xr:uid="{A8358B30-9EF4-4C8D-83C0-CCA6B9DF5E34}"/>
    <cellStyle name="Normal 7 3 2 2" xfId="137" xr:uid="{F3477D86-ADDC-46A0-B9FB-8DAE63AAA1D3}"/>
    <cellStyle name="Normal 7 3 2 2 2" xfId="356" xr:uid="{15F221A3-B2B4-4F46-9EFE-77CDC50086A4}"/>
    <cellStyle name="Normal 7 3 2 2 2 2" xfId="709" xr:uid="{FA8E0DCB-F16C-4130-8D80-ABFFF7F13F97}"/>
    <cellStyle name="Normal 7 3 2 2 2 2 2" xfId="1846" xr:uid="{47484B8F-5D15-4C19-8974-333F51434C5F}"/>
    <cellStyle name="Normal 7 3 2 2 2 2 2 2" xfId="1847" xr:uid="{F16A06CB-EF4E-4FEC-89F0-A80E4AB60050}"/>
    <cellStyle name="Normal 7 3 2 2 2 2 3" xfId="1848" xr:uid="{3ECB31ED-943C-4F38-B0E5-A18832FC582D}"/>
    <cellStyle name="Normal 7 3 2 2 2 2 4" xfId="3455" xr:uid="{30887DD5-3223-4435-A69A-3965AF09AC24}"/>
    <cellStyle name="Normal 7 3 2 2 2 3" xfId="1849" xr:uid="{BC13A48D-CEC8-4189-AB26-F8F364A6C8C0}"/>
    <cellStyle name="Normal 7 3 2 2 2 3 2" xfId="1850" xr:uid="{FB7124C9-E062-422E-8AFC-481EFDA3FFD8}"/>
    <cellStyle name="Normal 7 3 2 2 2 3 3" xfId="3456" xr:uid="{9F48551D-6F22-4978-8D63-2BE4DD58DA41}"/>
    <cellStyle name="Normal 7 3 2 2 2 3 4" xfId="3457" xr:uid="{32EA128A-0A3E-46E3-8397-5F824DF70AC3}"/>
    <cellStyle name="Normal 7 3 2 2 2 4" xfId="1851" xr:uid="{3D7A7F51-A0AF-4863-B239-CECCA0D453A1}"/>
    <cellStyle name="Normal 7 3 2 2 2 5" xfId="3458" xr:uid="{15F971D0-5250-473F-A3AF-BA7191F8977E}"/>
    <cellStyle name="Normal 7 3 2 2 2 6" xfId="3459" xr:uid="{D4003F48-C8AE-4DE7-84FF-7ED6DA429AC3}"/>
    <cellStyle name="Normal 7 3 2 2 3" xfId="710" xr:uid="{BB883ADA-D689-410A-82B9-10995A31CB3F}"/>
    <cellStyle name="Normal 7 3 2 2 3 2" xfId="1852" xr:uid="{6093B486-A8BF-4AA1-9586-9D8A2898C4C6}"/>
    <cellStyle name="Normal 7 3 2 2 3 2 2" xfId="1853" xr:uid="{E80ABD85-5981-43AC-A3BE-6DD38EFDE386}"/>
    <cellStyle name="Normal 7 3 2 2 3 2 3" xfId="3460" xr:uid="{ACDE6F5C-103D-48F1-88D8-626FD4BACE99}"/>
    <cellStyle name="Normal 7 3 2 2 3 2 4" xfId="3461" xr:uid="{0228D88C-DE0E-4F7C-9B85-ABDF325FD6D3}"/>
    <cellStyle name="Normal 7 3 2 2 3 3" xfId="1854" xr:uid="{04CA0428-C186-493E-9217-99253B1F4FEF}"/>
    <cellStyle name="Normal 7 3 2 2 3 4" xfId="3462" xr:uid="{141A9FF4-5310-4662-910F-A9C6D293FA9F}"/>
    <cellStyle name="Normal 7 3 2 2 3 5" xfId="3463" xr:uid="{1AD77F5C-94A1-4963-886B-7DC4DAEABF4F}"/>
    <cellStyle name="Normal 7 3 2 2 4" xfId="1855" xr:uid="{196DC55B-5368-4F31-8085-05BD4876F3D0}"/>
    <cellStyle name="Normal 7 3 2 2 4 2" xfId="1856" xr:uid="{0464E5B6-CFA6-4D7A-B39E-945906A122E7}"/>
    <cellStyle name="Normal 7 3 2 2 4 3" xfId="3464" xr:uid="{92C82710-AA7D-4E62-ADB2-6A94DE3CC20F}"/>
    <cellStyle name="Normal 7 3 2 2 4 4" xfId="3465" xr:uid="{7FDF5962-4576-40EB-AF91-27C73EC94BA9}"/>
    <cellStyle name="Normal 7 3 2 2 5" xfId="1857" xr:uid="{423F98F7-D34F-408F-AC55-AA402C08D9B0}"/>
    <cellStyle name="Normal 7 3 2 2 5 2" xfId="3466" xr:uid="{5D4821C8-B0C0-4494-ABD3-4A19C4893DF5}"/>
    <cellStyle name="Normal 7 3 2 2 5 3" xfId="3467" xr:uid="{6ABA9498-144A-4483-B08E-9B505D14174A}"/>
    <cellStyle name="Normal 7 3 2 2 5 4" xfId="3468" xr:uid="{CC669A2D-D3A1-4B2F-A906-428BFA24E7BB}"/>
    <cellStyle name="Normal 7 3 2 2 6" xfId="3469" xr:uid="{88CCE45D-FB9D-4A4E-8FA5-E1C5A329B8C1}"/>
    <cellStyle name="Normal 7 3 2 2 7" xfId="3470" xr:uid="{B09957F3-8C34-4910-9CA3-65945285AE8A}"/>
    <cellStyle name="Normal 7 3 2 2 8" xfId="3471" xr:uid="{A4CA1EF0-12FC-4F70-AFCC-7D6BD8E00AA4}"/>
    <cellStyle name="Normal 7 3 2 3" xfId="357" xr:uid="{DF43502E-2145-45D8-8A9D-483CDE0D3AE3}"/>
    <cellStyle name="Normal 7 3 2 3 2" xfId="711" xr:uid="{7174E181-DA7A-4EDD-B101-DAB8241B50C7}"/>
    <cellStyle name="Normal 7 3 2 3 2 2" xfId="712" xr:uid="{5887BDE2-AB17-48E9-929C-1929EE62697E}"/>
    <cellStyle name="Normal 7 3 2 3 2 2 2" xfId="1858" xr:uid="{D906F027-7841-4C1E-83D9-0CE9CFE95AB4}"/>
    <cellStyle name="Normal 7 3 2 3 2 2 2 2" xfId="1859" xr:uid="{67BE8DAD-54FC-4D5F-BB32-1C78968ECD8F}"/>
    <cellStyle name="Normal 7 3 2 3 2 2 3" xfId="1860" xr:uid="{156C4210-E18B-471D-AC53-4411974C1F0B}"/>
    <cellStyle name="Normal 7 3 2 3 2 3" xfId="1861" xr:uid="{F2CBB3DF-D66A-4A32-A88E-83B9E7BE48D0}"/>
    <cellStyle name="Normal 7 3 2 3 2 3 2" xfId="1862" xr:uid="{E1D0E8FF-C56C-4A16-A164-8C286475F58E}"/>
    <cellStyle name="Normal 7 3 2 3 2 4" xfId="1863" xr:uid="{CF1D686A-18DD-47A8-9BC9-D1B61C7F8A42}"/>
    <cellStyle name="Normal 7 3 2 3 3" xfId="713" xr:uid="{2EC2B107-3BC4-4262-B190-03B3951C1EBF}"/>
    <cellStyle name="Normal 7 3 2 3 3 2" xfId="1864" xr:uid="{7D12B76E-36DF-4C01-98B9-60D5AE09D2A9}"/>
    <cellStyle name="Normal 7 3 2 3 3 2 2" xfId="1865" xr:uid="{4DF3B730-88B5-4E88-839A-B846D436084C}"/>
    <cellStyle name="Normal 7 3 2 3 3 3" xfId="1866" xr:uid="{ED4B1B38-8BD0-4B27-8F2A-3461CAAB10B4}"/>
    <cellStyle name="Normal 7 3 2 3 3 4" xfId="3472" xr:uid="{AD841D3E-3B2E-4A25-A4A8-289B96EC42DC}"/>
    <cellStyle name="Normal 7 3 2 3 4" xfId="1867" xr:uid="{995B5114-7C1F-4FDA-9FA7-738B808D393E}"/>
    <cellStyle name="Normal 7 3 2 3 4 2" xfId="1868" xr:uid="{3B0380C0-7092-41B7-B302-5D919DB39D58}"/>
    <cellStyle name="Normal 7 3 2 3 5" xfId="1869" xr:uid="{FB053C65-9896-4D88-8C10-BEC2E2C31C29}"/>
    <cellStyle name="Normal 7 3 2 3 6" xfId="3473" xr:uid="{4D5E57EC-D7D6-486B-A0BB-C18377C37654}"/>
    <cellStyle name="Normal 7 3 2 4" xfId="358" xr:uid="{0C672693-E2FC-4CA7-BA86-D26F443681ED}"/>
    <cellStyle name="Normal 7 3 2 4 2" xfId="714" xr:uid="{73B84143-7EAE-4BD7-B2AE-FCD88FA476CE}"/>
    <cellStyle name="Normal 7 3 2 4 2 2" xfId="1870" xr:uid="{94FC267E-656C-4594-A573-A933C8149AE1}"/>
    <cellStyle name="Normal 7 3 2 4 2 2 2" xfId="1871" xr:uid="{C7802129-FECA-488D-B157-B050AFEDF1C4}"/>
    <cellStyle name="Normal 7 3 2 4 2 3" xfId="1872" xr:uid="{592B7676-953C-404E-A7F6-0D4AF44750EC}"/>
    <cellStyle name="Normal 7 3 2 4 2 4" xfId="3474" xr:uid="{25F5E86E-D492-4E5C-97FC-6195F679C068}"/>
    <cellStyle name="Normal 7 3 2 4 3" xfId="1873" xr:uid="{035035BF-671F-4FEC-A462-C5AAD5CD2C4D}"/>
    <cellStyle name="Normal 7 3 2 4 3 2" xfId="1874" xr:uid="{B034B406-C561-4275-9D44-7854EB4D6A1E}"/>
    <cellStyle name="Normal 7 3 2 4 4" xfId="1875" xr:uid="{73203A99-99C7-405F-B3B7-B0819C2790B9}"/>
    <cellStyle name="Normal 7 3 2 4 5" xfId="3475" xr:uid="{95111268-6608-44E9-ADCA-A3E18BFD942C}"/>
    <cellStyle name="Normal 7 3 2 5" xfId="359" xr:uid="{58715744-96C9-403A-8F9F-EE0EAA3DB54B}"/>
    <cellStyle name="Normal 7 3 2 5 2" xfId="1876" xr:uid="{64A5628D-8E6A-4E6A-8CB8-D291D1CA1355}"/>
    <cellStyle name="Normal 7 3 2 5 2 2" xfId="1877" xr:uid="{5848CA25-A162-423F-8EAC-90E39FA7E427}"/>
    <cellStyle name="Normal 7 3 2 5 3" xfId="1878" xr:uid="{C0F5A0B6-4A61-4B6B-9E79-A1E0CC80C90E}"/>
    <cellStyle name="Normal 7 3 2 5 4" xfId="3476" xr:uid="{C0BF00C5-9EB4-4926-AFA0-B25D999EB841}"/>
    <cellStyle name="Normal 7 3 2 6" xfId="1879" xr:uid="{48D9ACC8-927F-4565-BF6A-BB163A3F2C7B}"/>
    <cellStyle name="Normal 7 3 2 6 2" xfId="1880" xr:uid="{CE50D260-0CA1-4D44-BBD7-2730BFAED9B6}"/>
    <cellStyle name="Normal 7 3 2 6 3" xfId="3477" xr:uid="{DC66939A-0F72-44ED-B78D-F8F0EB6C0D26}"/>
    <cellStyle name="Normal 7 3 2 6 4" xfId="3478" xr:uid="{4D69F448-3C9B-430C-A910-95EBFB7FFF5C}"/>
    <cellStyle name="Normal 7 3 2 7" xfId="1881" xr:uid="{E976D9B2-563D-4C0C-B722-576DD56E631D}"/>
    <cellStyle name="Normal 7 3 2 8" xfId="3479" xr:uid="{0F1FCCBA-2A7B-4539-BBF2-C26450415692}"/>
    <cellStyle name="Normal 7 3 2 9" xfId="3480" xr:uid="{3D6F3F93-D114-4268-A8F4-5C1C4E59B558}"/>
    <cellStyle name="Normal 7 3 3" xfId="138" xr:uid="{966FBE7F-8D2E-4C11-8134-9A9E3E226C5A}"/>
    <cellStyle name="Normal 7 3 3 2" xfId="139" xr:uid="{0C1495FB-2947-4374-95C0-5ACDB87F77A1}"/>
    <cellStyle name="Normal 7 3 3 2 2" xfId="715" xr:uid="{8B8F3731-EE11-4A2A-AAE0-00520E88D380}"/>
    <cellStyle name="Normal 7 3 3 2 2 2" xfId="1882" xr:uid="{B949E0C9-9679-4C6B-B644-AB066B368D78}"/>
    <cellStyle name="Normal 7 3 3 2 2 2 2" xfId="1883" xr:uid="{FC753979-C7AF-4B2A-ACC0-FD6F84A21825}"/>
    <cellStyle name="Normal 7 3 3 2 2 3" xfId="1884" xr:uid="{A85C0E2D-C759-45E4-9DD4-17580394DB77}"/>
    <cellStyle name="Normal 7 3 3 2 2 4" xfId="3481" xr:uid="{216BC71B-79D2-4703-8AAB-1EBC25E9BFD0}"/>
    <cellStyle name="Normal 7 3 3 2 3" xfId="1885" xr:uid="{EE7CFA2A-62AB-4964-987E-87FA9081AC6A}"/>
    <cellStyle name="Normal 7 3 3 2 3 2" xfId="1886" xr:uid="{AE3EBCFB-F79C-4538-8BD6-B943B3084EAF}"/>
    <cellStyle name="Normal 7 3 3 2 3 3" xfId="3482" xr:uid="{28105315-0D00-4A23-9B8C-B1794728FBAA}"/>
    <cellStyle name="Normal 7 3 3 2 3 4" xfId="3483" xr:uid="{30B82E6C-08C7-4BF7-8832-1E5B28E497A3}"/>
    <cellStyle name="Normal 7 3 3 2 4" xfId="1887" xr:uid="{BC7586FB-FECA-4E93-BB81-2ACDDC3699CA}"/>
    <cellStyle name="Normal 7 3 3 2 5" xfId="3484" xr:uid="{79DE7AC0-B368-4E50-BE41-D5AB077A35CB}"/>
    <cellStyle name="Normal 7 3 3 2 6" xfId="3485" xr:uid="{227A780C-0E2B-4C7E-A3A2-161C65CF67AB}"/>
    <cellStyle name="Normal 7 3 3 3" xfId="360" xr:uid="{36A7B519-8E73-48D3-85DF-795D8E3B4517}"/>
    <cellStyle name="Normal 7 3 3 3 2" xfId="1888" xr:uid="{204759D8-EDBA-40B6-B44A-76C047758BC4}"/>
    <cellStyle name="Normal 7 3 3 3 2 2" xfId="1889" xr:uid="{E5057776-0986-45C3-89CC-1E0A4600348B}"/>
    <cellStyle name="Normal 7 3 3 3 2 3" xfId="3486" xr:uid="{F1581338-9217-4F5D-A77D-34B7C78DE44D}"/>
    <cellStyle name="Normal 7 3 3 3 2 4" xfId="3487" xr:uid="{C2CCEF99-9F8C-4D54-82C3-FDFFE53E16E7}"/>
    <cellStyle name="Normal 7 3 3 3 3" xfId="1890" xr:uid="{216ED623-C98D-4F21-81D5-9306B3684DC3}"/>
    <cellStyle name="Normal 7 3 3 3 4" xfId="3488" xr:uid="{0BE9FBAC-071E-4D32-91F3-DCDA7576C2C1}"/>
    <cellStyle name="Normal 7 3 3 3 5" xfId="3489" xr:uid="{3648C97E-E11C-4903-AE28-0B24CC6DE419}"/>
    <cellStyle name="Normal 7 3 3 4" xfId="1891" xr:uid="{8688F300-8CE8-4D6B-9512-9D1931E83DBE}"/>
    <cellStyle name="Normal 7 3 3 4 2" xfId="1892" xr:uid="{5025547A-87B8-463D-8305-083C5216FA09}"/>
    <cellStyle name="Normal 7 3 3 4 3" xfId="3490" xr:uid="{366A87F2-6013-4948-9AF8-20A6D433A8D2}"/>
    <cellStyle name="Normal 7 3 3 4 4" xfId="3491" xr:uid="{108AD14B-4860-42FD-B2B9-411F5C4F5ECE}"/>
    <cellStyle name="Normal 7 3 3 5" xfId="1893" xr:uid="{AB7B4CFE-BD39-44A2-96E9-A7C984C4B553}"/>
    <cellStyle name="Normal 7 3 3 5 2" xfId="3492" xr:uid="{124B9D3A-9D59-4800-9377-9CC92EBF2A84}"/>
    <cellStyle name="Normal 7 3 3 5 3" xfId="3493" xr:uid="{09939762-AC9F-4751-A629-0D18FAA0B50D}"/>
    <cellStyle name="Normal 7 3 3 5 4" xfId="3494" xr:uid="{65D50AE4-3108-4147-8013-5B3FBEAC162C}"/>
    <cellStyle name="Normal 7 3 3 6" xfId="3495" xr:uid="{58EDD836-50B6-4AD4-882F-6E1B0C024970}"/>
    <cellStyle name="Normal 7 3 3 7" xfId="3496" xr:uid="{A20B5B81-0192-4C64-8DC8-432D43F8E922}"/>
    <cellStyle name="Normal 7 3 3 8" xfId="3497" xr:uid="{68653FDB-FC7D-485B-9CC5-761D2CA5E630}"/>
    <cellStyle name="Normal 7 3 4" xfId="140" xr:uid="{4ECDF36D-FDD3-4239-A287-A8CF19E3F0B3}"/>
    <cellStyle name="Normal 7 3 4 2" xfId="716" xr:uid="{FB123280-F893-45DE-AA32-5E18C516C6FE}"/>
    <cellStyle name="Normal 7 3 4 2 2" xfId="717" xr:uid="{1131C59E-AD26-4014-AB0E-18BBE920EBE7}"/>
    <cellStyle name="Normal 7 3 4 2 2 2" xfId="1894" xr:uid="{8F93C696-EB4A-4D41-8735-6070452D2F21}"/>
    <cellStyle name="Normal 7 3 4 2 2 2 2" xfId="1895" xr:uid="{3E6AF6B2-DA0B-4158-8A2C-F0DFFFB8DF1D}"/>
    <cellStyle name="Normal 7 3 4 2 2 3" xfId="1896" xr:uid="{FD26CC05-7376-4A30-947F-0070C516C069}"/>
    <cellStyle name="Normal 7 3 4 2 2 4" xfId="3498" xr:uid="{9BFDEB2E-4848-427D-B1AD-E6C90846BCBB}"/>
    <cellStyle name="Normal 7 3 4 2 3" xfId="1897" xr:uid="{D8D63898-08A3-42DC-B9C7-A5CACF158539}"/>
    <cellStyle name="Normal 7 3 4 2 3 2" xfId="1898" xr:uid="{195482E2-A6DE-4628-ACDA-24F3BC19FBA2}"/>
    <cellStyle name="Normal 7 3 4 2 4" xfId="1899" xr:uid="{F6E75FA2-96F9-489A-BAF5-1E6A389A40A3}"/>
    <cellStyle name="Normal 7 3 4 2 5" xfId="3499" xr:uid="{A7487B45-12B9-41F8-A7BA-54E4BD54101C}"/>
    <cellStyle name="Normal 7 3 4 3" xfId="718" xr:uid="{E8277C66-A73A-43AE-8CF0-060C9C2CB43A}"/>
    <cellStyle name="Normal 7 3 4 3 2" xfId="1900" xr:uid="{74C0A760-AC07-4604-9C96-0AAE9FEA42A2}"/>
    <cellStyle name="Normal 7 3 4 3 2 2" xfId="1901" xr:uid="{9F90803D-8DAC-4228-8DCC-A5762CE8CB81}"/>
    <cellStyle name="Normal 7 3 4 3 3" xfId="1902" xr:uid="{FC75467A-578B-49A6-AF19-B80698AE80B0}"/>
    <cellStyle name="Normal 7 3 4 3 4" xfId="3500" xr:uid="{F8F502F9-A8EA-430A-9408-6F34EFA94FAC}"/>
    <cellStyle name="Normal 7 3 4 4" xfId="1903" xr:uid="{0CD0168C-6EC5-4D99-AB2C-CCEC74DEBA68}"/>
    <cellStyle name="Normal 7 3 4 4 2" xfId="1904" xr:uid="{61A3CDEA-1212-472A-811B-72B83778140F}"/>
    <cellStyle name="Normal 7 3 4 4 3" xfId="3501" xr:uid="{A7DEA92D-D897-43BA-9879-E919536729F3}"/>
    <cellStyle name="Normal 7 3 4 4 4" xfId="3502" xr:uid="{0A505783-5248-46F9-BA3B-1841718895FE}"/>
    <cellStyle name="Normal 7 3 4 5" xfId="1905" xr:uid="{117B8601-D928-483E-B84F-E59068E4C3BC}"/>
    <cellStyle name="Normal 7 3 4 6" xfId="3503" xr:uid="{48C05682-1685-42A6-9D6C-1111DC244AD3}"/>
    <cellStyle name="Normal 7 3 4 7" xfId="3504" xr:uid="{3750AFEE-66BB-443C-832F-C5297AAE493C}"/>
    <cellStyle name="Normal 7 3 5" xfId="361" xr:uid="{28E3FA77-E168-4415-8840-76AB1363210C}"/>
    <cellStyle name="Normal 7 3 5 2" xfId="719" xr:uid="{9C62FF21-9809-4FDE-AB34-3FB48B0957E4}"/>
    <cellStyle name="Normal 7 3 5 2 2" xfId="1906" xr:uid="{9A18AB69-5EC8-4FED-9DE6-5223E6982BEB}"/>
    <cellStyle name="Normal 7 3 5 2 2 2" xfId="1907" xr:uid="{B4553159-2B11-491F-A875-A9E172DEE71A}"/>
    <cellStyle name="Normal 7 3 5 2 3" xfId="1908" xr:uid="{62E217E4-1740-4A00-A82E-EFE0C8F00BA6}"/>
    <cellStyle name="Normal 7 3 5 2 4" xfId="3505" xr:uid="{817B66BB-5F36-428E-9911-B3FCB36C47CB}"/>
    <cellStyle name="Normal 7 3 5 3" xfId="1909" xr:uid="{D313B5F6-9711-4831-BB80-48AC7695A33F}"/>
    <cellStyle name="Normal 7 3 5 3 2" xfId="1910" xr:uid="{1B722ED6-1ACA-4D8D-8ACD-056D87F5B55E}"/>
    <cellStyle name="Normal 7 3 5 3 3" xfId="3506" xr:uid="{183E671E-CA1B-4028-BAD7-1F364AF6A52D}"/>
    <cellStyle name="Normal 7 3 5 3 4" xfId="3507" xr:uid="{54B57FC6-5B80-4097-A146-C1DE024ED0B5}"/>
    <cellStyle name="Normal 7 3 5 4" xfId="1911" xr:uid="{B272BC25-7989-4ABE-814A-4AEB52428F1E}"/>
    <cellStyle name="Normal 7 3 5 5" xfId="3508" xr:uid="{BBB0EAF7-1EB8-4390-979D-6D4F57981A08}"/>
    <cellStyle name="Normal 7 3 5 6" xfId="3509" xr:uid="{BBBFC119-5A50-4D15-92FA-C3A9691CFADA}"/>
    <cellStyle name="Normal 7 3 6" xfId="362" xr:uid="{D668E990-C446-49DD-8333-3A76EE1EA10D}"/>
    <cellStyle name="Normal 7 3 6 2" xfId="1912" xr:uid="{99454BF0-A28F-447C-9C98-8956A6535306}"/>
    <cellStyle name="Normal 7 3 6 2 2" xfId="1913" xr:uid="{191D1E19-B0E1-4739-AFA1-C5C228C4621F}"/>
    <cellStyle name="Normal 7 3 6 2 3" xfId="3510" xr:uid="{0FD193D2-17E2-4E8C-AC92-7C4E25F4D687}"/>
    <cellStyle name="Normal 7 3 6 2 4" xfId="3511" xr:uid="{1ABABF35-4675-474C-BA70-0972BBE0A470}"/>
    <cellStyle name="Normal 7 3 6 3" xfId="1914" xr:uid="{CF4C6C93-2C23-4E6E-8DDC-D6E65BA69BD1}"/>
    <cellStyle name="Normal 7 3 6 4" xfId="3512" xr:uid="{DE7AA75F-0693-4D43-B836-6F1F2FC6E285}"/>
    <cellStyle name="Normal 7 3 6 5" xfId="3513" xr:uid="{967823E7-214A-410B-9A50-D6886E600D5A}"/>
    <cellStyle name="Normal 7 3 7" xfId="1915" xr:uid="{22BFD4F0-497D-40F1-A5D6-E42F7B809D36}"/>
    <cellStyle name="Normal 7 3 7 2" xfId="1916" xr:uid="{8E878028-3D73-4299-A058-47101B734B56}"/>
    <cellStyle name="Normal 7 3 7 3" xfId="3514" xr:uid="{0CFAD488-14F5-4A6E-9C04-4571137C6CDD}"/>
    <cellStyle name="Normal 7 3 7 4" xfId="3515" xr:uid="{54A37241-4768-4DA9-8996-1EB1F3A06CEF}"/>
    <cellStyle name="Normal 7 3 8" xfId="1917" xr:uid="{08AA5171-4449-4397-A1F3-53FF8AEDC469}"/>
    <cellStyle name="Normal 7 3 8 2" xfId="3516" xr:uid="{45D5AE4D-403C-47C8-B3EA-1BA7EC7AC7D7}"/>
    <cellStyle name="Normal 7 3 8 3" xfId="3517" xr:uid="{FC08D715-E112-450B-8D65-9BB69A306F08}"/>
    <cellStyle name="Normal 7 3 8 4" xfId="3518" xr:uid="{7260175C-0C06-4201-8792-3F6CA2811133}"/>
    <cellStyle name="Normal 7 3 9" xfId="3519" xr:uid="{1F212A51-08F3-489F-BC38-29B361D5E579}"/>
    <cellStyle name="Normal 7 4" xfId="141" xr:uid="{8392D32B-BAA5-42BE-87D5-1A1DB9053B8A}"/>
    <cellStyle name="Normal 7 4 10" xfId="3520" xr:uid="{A153525A-6746-4BBA-8264-A3A48F0009D1}"/>
    <cellStyle name="Normal 7 4 11" xfId="3521" xr:uid="{0EAF8E0F-CFFA-4DD1-BC59-B2D04004688D}"/>
    <cellStyle name="Normal 7 4 2" xfId="142" xr:uid="{ACB04390-1A85-4C47-8487-70A360BB7DA6}"/>
    <cellStyle name="Normal 7 4 2 2" xfId="363" xr:uid="{09522C46-F258-4F72-9853-C575E5705345}"/>
    <cellStyle name="Normal 7 4 2 2 2" xfId="720" xr:uid="{041BD9EE-24C4-462B-B6CE-6B30344A92E9}"/>
    <cellStyle name="Normal 7 4 2 2 2 2" xfId="721" xr:uid="{A1955E34-7B82-4F2A-B667-5025D033CEAC}"/>
    <cellStyle name="Normal 7 4 2 2 2 2 2" xfId="1918" xr:uid="{44E743DF-7C2E-4107-9D67-449EA1C9A4C4}"/>
    <cellStyle name="Normal 7 4 2 2 2 2 3" xfId="3522" xr:uid="{1C05B164-55D6-4708-BEB3-FADB44B9DB71}"/>
    <cellStyle name="Normal 7 4 2 2 2 2 4" xfId="3523" xr:uid="{EAEE563E-6238-4DBF-A7C5-298B0FCD691B}"/>
    <cellStyle name="Normal 7 4 2 2 2 3" xfId="1919" xr:uid="{12D09FF9-BD82-401B-8C04-6E2267FFAB06}"/>
    <cellStyle name="Normal 7 4 2 2 2 3 2" xfId="3524" xr:uid="{CE48702D-7D9A-4DF1-A7C7-FD64EC150ACF}"/>
    <cellStyle name="Normal 7 4 2 2 2 3 3" xfId="3525" xr:uid="{E22FA5E9-1845-4ED3-874F-3AF903840E19}"/>
    <cellStyle name="Normal 7 4 2 2 2 3 4" xfId="3526" xr:uid="{D34D80D4-0791-41DC-B38F-7D77A6B13F8A}"/>
    <cellStyle name="Normal 7 4 2 2 2 4" xfId="3527" xr:uid="{B07154C1-62F4-4289-9176-5DB2FC4510E9}"/>
    <cellStyle name="Normal 7 4 2 2 2 5" xfId="3528" xr:uid="{06BB97DA-FB73-4FC8-B648-4F9C7B0F7873}"/>
    <cellStyle name="Normal 7 4 2 2 2 6" xfId="3529" xr:uid="{FA90DFE0-C950-4DB0-9641-1D3FCBF5AB0D}"/>
    <cellStyle name="Normal 7 4 2 2 3" xfId="722" xr:uid="{05284B81-CC51-4FB0-9FA3-417C535D1A66}"/>
    <cellStyle name="Normal 7 4 2 2 3 2" xfId="1920" xr:uid="{96F08731-1719-4B4D-8B1D-7CC2C3EC41BC}"/>
    <cellStyle name="Normal 7 4 2 2 3 2 2" xfId="3530" xr:uid="{CC828EA5-B79C-4CBA-AB34-91D00277B5C3}"/>
    <cellStyle name="Normal 7 4 2 2 3 2 3" xfId="3531" xr:uid="{05A5FC73-1310-4AFF-B053-3D12C21F0E8E}"/>
    <cellStyle name="Normal 7 4 2 2 3 2 4" xfId="3532" xr:uid="{8DAFE186-812D-4560-90A9-B75BF61613D5}"/>
    <cellStyle name="Normal 7 4 2 2 3 3" xfId="3533" xr:uid="{AEC711B1-5D8C-4E7C-B34B-4ABBCC6B3DCE}"/>
    <cellStyle name="Normal 7 4 2 2 3 4" xfId="3534" xr:uid="{8F9D268E-5A92-425E-B231-3DB7B8D79C11}"/>
    <cellStyle name="Normal 7 4 2 2 3 5" xfId="3535" xr:uid="{2EECAA2D-06AA-40B2-AA46-C4D1DAED6AF9}"/>
    <cellStyle name="Normal 7 4 2 2 4" xfId="1921" xr:uid="{E98E429B-FD2D-48C9-94D5-3A51EAD530FB}"/>
    <cellStyle name="Normal 7 4 2 2 4 2" xfId="3536" xr:uid="{6489032B-CA0D-473F-8B9A-F04C5D9ED098}"/>
    <cellStyle name="Normal 7 4 2 2 4 3" xfId="3537" xr:uid="{72A79CBB-5DD0-401B-9587-45FB847A4C8C}"/>
    <cellStyle name="Normal 7 4 2 2 4 4" xfId="3538" xr:uid="{1D353952-4747-475B-8BF3-9EE04D7D683F}"/>
    <cellStyle name="Normal 7 4 2 2 5" xfId="3539" xr:uid="{392D9B45-F36F-4F8C-913E-B28B020C83CB}"/>
    <cellStyle name="Normal 7 4 2 2 5 2" xfId="3540" xr:uid="{C419779C-ADC3-461D-810C-3F40ADAE8A71}"/>
    <cellStyle name="Normal 7 4 2 2 5 3" xfId="3541" xr:uid="{2B4A2D5A-7957-45CE-9F6B-B56E3413DCA0}"/>
    <cellStyle name="Normal 7 4 2 2 5 4" xfId="3542" xr:uid="{50EC3DC9-95E1-4934-BDFA-581AB54321D7}"/>
    <cellStyle name="Normal 7 4 2 2 6" xfId="3543" xr:uid="{5CF44059-6EDB-47EB-8D33-764678660BE4}"/>
    <cellStyle name="Normal 7 4 2 2 7" xfId="3544" xr:uid="{1CE684FC-B6F5-4336-9D19-C4613EE33E52}"/>
    <cellStyle name="Normal 7 4 2 2 8" xfId="3545" xr:uid="{CDF08DEC-D20F-41E5-8FDC-11D092346F23}"/>
    <cellStyle name="Normal 7 4 2 3" xfId="723" xr:uid="{C356A3C1-1281-40D9-84FE-F15A6EE793B6}"/>
    <cellStyle name="Normal 7 4 2 3 2" xfId="724" xr:uid="{D45240F0-2F82-4B5F-BE4F-E840584DD28C}"/>
    <cellStyle name="Normal 7 4 2 3 2 2" xfId="725" xr:uid="{4E1F4F7F-A87A-45DC-B861-0510E707B524}"/>
    <cellStyle name="Normal 7 4 2 3 2 3" xfId="3546" xr:uid="{17AC8463-7EF3-4A7D-9EED-1E948D132BB2}"/>
    <cellStyle name="Normal 7 4 2 3 2 4" xfId="3547" xr:uid="{B1E22436-50AF-442C-97D0-0CF1F5597D58}"/>
    <cellStyle name="Normal 7 4 2 3 3" xfId="726" xr:uid="{41F3132D-3A64-4B61-8C3F-04A34ED513AF}"/>
    <cellStyle name="Normal 7 4 2 3 3 2" xfId="3548" xr:uid="{1031432B-8064-4BB0-A5C2-491CEF1FD996}"/>
    <cellStyle name="Normal 7 4 2 3 3 3" xfId="3549" xr:uid="{2EFAEBD7-3665-4B10-ADFF-B66D8C2D8D25}"/>
    <cellStyle name="Normal 7 4 2 3 3 4" xfId="3550" xr:uid="{716D9D1D-B408-4E5D-9A2F-B904663344FA}"/>
    <cellStyle name="Normal 7 4 2 3 4" xfId="3551" xr:uid="{BA2EB0AD-FF89-46C1-B643-343BCBA6252E}"/>
    <cellStyle name="Normal 7 4 2 3 5" xfId="3552" xr:uid="{D757662D-125C-4BBB-9DC4-10FC3FA9C470}"/>
    <cellStyle name="Normal 7 4 2 3 6" xfId="3553" xr:uid="{42EE1396-7CA9-4720-9024-40495F441085}"/>
    <cellStyle name="Normal 7 4 2 4" xfId="727" xr:uid="{EB178054-91E7-4885-A3EE-1270DBB22EE8}"/>
    <cellStyle name="Normal 7 4 2 4 2" xfId="728" xr:uid="{2B86371B-980F-4FFF-BDA3-CFF99D9A8D66}"/>
    <cellStyle name="Normal 7 4 2 4 2 2" xfId="3554" xr:uid="{F4933982-6093-4BE4-9C57-FD7700914C89}"/>
    <cellStyle name="Normal 7 4 2 4 2 3" xfId="3555" xr:uid="{9917E3F7-3B7D-44F7-AC64-570D88F39DD3}"/>
    <cellStyle name="Normal 7 4 2 4 2 4" xfId="3556" xr:uid="{9B77B912-0D0B-4467-8B91-FC156DF24E88}"/>
    <cellStyle name="Normal 7 4 2 4 3" xfId="3557" xr:uid="{C519AF4C-3183-4832-AFA3-08363850DE62}"/>
    <cellStyle name="Normal 7 4 2 4 4" xfId="3558" xr:uid="{30821863-0955-4D59-9C86-86BF818359A0}"/>
    <cellStyle name="Normal 7 4 2 4 5" xfId="3559" xr:uid="{968CE808-3C96-4316-82D7-FE25B671AC93}"/>
    <cellStyle name="Normal 7 4 2 5" xfId="729" xr:uid="{3FD57132-224F-47D2-B18C-522000D49BFD}"/>
    <cellStyle name="Normal 7 4 2 5 2" xfId="3560" xr:uid="{9CD10F43-CA51-4416-B251-A34882A95528}"/>
    <cellStyle name="Normal 7 4 2 5 3" xfId="3561" xr:uid="{2396A4FE-6CEB-49D4-85C1-C2EE68A97080}"/>
    <cellStyle name="Normal 7 4 2 5 4" xfId="3562" xr:uid="{338AB536-9580-4F97-84B2-10482662EF4C}"/>
    <cellStyle name="Normal 7 4 2 6" xfId="3563" xr:uid="{3BAE5E46-90FB-46EA-BACF-5C474F6E99D3}"/>
    <cellStyle name="Normal 7 4 2 6 2" xfId="3564" xr:uid="{613098FC-6A5D-4B88-A3D0-BEE962F079A1}"/>
    <cellStyle name="Normal 7 4 2 6 3" xfId="3565" xr:uid="{E31AE528-0F1C-4F0D-AB5D-98616EE09706}"/>
    <cellStyle name="Normal 7 4 2 6 4" xfId="3566" xr:uid="{86452D5E-C585-41B6-ABFF-2C49724D29C7}"/>
    <cellStyle name="Normal 7 4 2 7" xfId="3567" xr:uid="{20BE80DA-AB50-4794-90AE-E352BC9706A6}"/>
    <cellStyle name="Normal 7 4 2 8" xfId="3568" xr:uid="{DB10B505-57FC-4994-871F-5A92D21B351F}"/>
    <cellStyle name="Normal 7 4 2 9" xfId="3569" xr:uid="{D63C358A-7EB1-41B2-87A9-E530B30E8B26}"/>
    <cellStyle name="Normal 7 4 3" xfId="364" xr:uid="{E957BFA7-8D5A-49C0-B6BE-FEB1E77371AA}"/>
    <cellStyle name="Normal 7 4 3 2" xfId="730" xr:uid="{10F60A30-F965-463F-A623-D37D5AC2975E}"/>
    <cellStyle name="Normal 7 4 3 2 2" xfId="731" xr:uid="{F5AC191B-7956-43A9-80B8-AA1608CA6C2C}"/>
    <cellStyle name="Normal 7 4 3 2 2 2" xfId="1922" xr:uid="{67DCEEA1-A64B-408C-870E-0940C532EB18}"/>
    <cellStyle name="Normal 7 4 3 2 2 2 2" xfId="1923" xr:uid="{C51B52F5-4A64-431B-AD21-C3F571ED6D9F}"/>
    <cellStyle name="Normal 7 4 3 2 2 3" xfId="1924" xr:uid="{42688062-09C4-4938-81C5-E8A30B355389}"/>
    <cellStyle name="Normal 7 4 3 2 2 4" xfId="3570" xr:uid="{08AC7ED6-C2ED-40DC-A251-5D268311FF3A}"/>
    <cellStyle name="Normal 7 4 3 2 3" xfId="1925" xr:uid="{B99F16C5-5A08-45CF-9CFF-3ECDDC38E35B}"/>
    <cellStyle name="Normal 7 4 3 2 3 2" xfId="1926" xr:uid="{65D910E3-1FF2-4109-B2EE-6B4A51D398FB}"/>
    <cellStyle name="Normal 7 4 3 2 3 3" xfId="3571" xr:uid="{C6E86133-2C4F-4574-B850-A65C0507526B}"/>
    <cellStyle name="Normal 7 4 3 2 3 4" xfId="3572" xr:uid="{3CC105FD-53E3-4BEB-A0F0-88713CE958BD}"/>
    <cellStyle name="Normal 7 4 3 2 4" xfId="1927" xr:uid="{FCE73608-EC0F-4DB6-8B85-AD328FA9F976}"/>
    <cellStyle name="Normal 7 4 3 2 5" xfId="3573" xr:uid="{9D17B804-6336-4728-B89F-6C4213E4D67C}"/>
    <cellStyle name="Normal 7 4 3 2 6" xfId="3574" xr:uid="{12802DF2-FCAF-4823-A053-6F29289DD9EA}"/>
    <cellStyle name="Normal 7 4 3 3" xfId="732" xr:uid="{7BA8B2EF-3BE9-4989-B636-0DCD6F454572}"/>
    <cellStyle name="Normal 7 4 3 3 2" xfId="1928" xr:uid="{B478402A-BDC7-4319-9E4E-00AFEA742E1D}"/>
    <cellStyle name="Normal 7 4 3 3 2 2" xfId="1929" xr:uid="{F09770E2-E404-4952-B0A5-AB5DA54EC164}"/>
    <cellStyle name="Normal 7 4 3 3 2 3" xfId="3575" xr:uid="{A3B58182-0D33-4B43-8530-6BF9EB33C902}"/>
    <cellStyle name="Normal 7 4 3 3 2 4" xfId="3576" xr:uid="{4A2A588F-16CF-41B0-A22D-151675CA5C61}"/>
    <cellStyle name="Normal 7 4 3 3 3" xfId="1930" xr:uid="{F368C4E0-9926-403A-B642-6F73C562BF74}"/>
    <cellStyle name="Normal 7 4 3 3 4" xfId="3577" xr:uid="{0AD747B5-BCF6-4C7D-A4C1-92E098C86331}"/>
    <cellStyle name="Normal 7 4 3 3 5" xfId="3578" xr:uid="{FD2091DE-6A1A-4149-AAEC-B8DB791916CE}"/>
    <cellStyle name="Normal 7 4 3 4" xfId="1931" xr:uid="{5F4623BD-A59B-47A0-9C2E-4D7091BDA7FA}"/>
    <cellStyle name="Normal 7 4 3 4 2" xfId="1932" xr:uid="{DAF619AC-D01F-44D1-AEC7-762F8F0BED05}"/>
    <cellStyle name="Normal 7 4 3 4 3" xfId="3579" xr:uid="{18425D33-96AC-422A-83B7-F685B982C5F3}"/>
    <cellStyle name="Normal 7 4 3 4 4" xfId="3580" xr:uid="{C49B3CE9-AD3C-46BB-9276-E0F730B26C82}"/>
    <cellStyle name="Normal 7 4 3 5" xfId="1933" xr:uid="{EBFFE47B-543D-467E-8C0E-5450699FD936}"/>
    <cellStyle name="Normal 7 4 3 5 2" xfId="3581" xr:uid="{C8609454-58DA-4032-93AC-866FB50703F2}"/>
    <cellStyle name="Normal 7 4 3 5 3" xfId="3582" xr:uid="{C6A85369-A7F8-4FC7-9C62-E49BD65265AA}"/>
    <cellStyle name="Normal 7 4 3 5 4" xfId="3583" xr:uid="{0288EC6A-2DA0-466D-80CD-81E2349BBD19}"/>
    <cellStyle name="Normal 7 4 3 6" xfId="3584" xr:uid="{8A73306E-883A-42E4-8D37-F2A805B94FBC}"/>
    <cellStyle name="Normal 7 4 3 7" xfId="3585" xr:uid="{B2EDE6A6-AF87-4FC8-90E1-01F3CDAE01C0}"/>
    <cellStyle name="Normal 7 4 3 8" xfId="3586" xr:uid="{155D464D-CA57-4EB2-9061-4C864BA22B60}"/>
    <cellStyle name="Normal 7 4 4" xfId="365" xr:uid="{BDA4580B-15CC-4CB6-9C42-6537E34A6D04}"/>
    <cellStyle name="Normal 7 4 4 2" xfId="733" xr:uid="{B41DDD66-13B7-421F-8E1B-240EFC5D7C45}"/>
    <cellStyle name="Normal 7 4 4 2 2" xfId="734" xr:uid="{2B626855-86CF-4D37-9EFD-C50607A00E8C}"/>
    <cellStyle name="Normal 7 4 4 2 2 2" xfId="1934" xr:uid="{819009E9-6573-419D-AE2E-1212E4B7DC7B}"/>
    <cellStyle name="Normal 7 4 4 2 2 3" xfId="3587" xr:uid="{471647FC-CC59-4808-B54F-0544618D1E36}"/>
    <cellStyle name="Normal 7 4 4 2 2 4" xfId="3588" xr:uid="{A49F9956-F823-4B65-8EB6-CDF20B3E4475}"/>
    <cellStyle name="Normal 7 4 4 2 3" xfId="1935" xr:uid="{31DB11F3-33C7-455B-89A7-375A3934E906}"/>
    <cellStyle name="Normal 7 4 4 2 4" xfId="3589" xr:uid="{AAB7C2B4-38B3-4C27-A74C-A1F738910C1D}"/>
    <cellStyle name="Normal 7 4 4 2 5" xfId="3590" xr:uid="{BC957EEC-F79E-4350-877B-0744263A945C}"/>
    <cellStyle name="Normal 7 4 4 3" xfId="735" xr:uid="{134FDB0C-BD9D-46E6-A0E3-710F1F98AB63}"/>
    <cellStyle name="Normal 7 4 4 3 2" xfId="1936" xr:uid="{EDF691F2-530F-4AFC-8F58-CFE49572F4BC}"/>
    <cellStyle name="Normal 7 4 4 3 3" xfId="3591" xr:uid="{31072AA4-DE74-44B6-A10C-9E0E7E8D011E}"/>
    <cellStyle name="Normal 7 4 4 3 4" xfId="3592" xr:uid="{05C80FB9-016C-4169-B44D-1F5CEF3D27CA}"/>
    <cellStyle name="Normal 7 4 4 4" xfId="1937" xr:uid="{861ACEB6-59F3-4C91-BC80-C0C054C8EFBE}"/>
    <cellStyle name="Normal 7 4 4 4 2" xfId="3593" xr:uid="{E805EE63-E308-4E5C-8E90-3A72A62173EC}"/>
    <cellStyle name="Normal 7 4 4 4 3" xfId="3594" xr:uid="{C007772D-76D3-46C6-ACC2-FE4BA91ECEF8}"/>
    <cellStyle name="Normal 7 4 4 4 4" xfId="3595" xr:uid="{FB84998A-4F7D-4F82-B3B3-35D45D612D37}"/>
    <cellStyle name="Normal 7 4 4 5" xfId="3596" xr:uid="{D41749E4-CFE2-48E2-96A1-15AF1A28785A}"/>
    <cellStyle name="Normal 7 4 4 6" xfId="3597" xr:uid="{8941C445-264C-4141-AE0D-C3D7E3F1579D}"/>
    <cellStyle name="Normal 7 4 4 7" xfId="3598" xr:uid="{293CC049-1618-4DC8-B206-59755EFB6562}"/>
    <cellStyle name="Normal 7 4 5" xfId="366" xr:uid="{4B038428-0F46-49E7-9629-8B97C9D107CD}"/>
    <cellStyle name="Normal 7 4 5 2" xfId="736" xr:uid="{B71E3F6E-18FC-4356-9A21-50A977EE2D6A}"/>
    <cellStyle name="Normal 7 4 5 2 2" xfId="1938" xr:uid="{2D5E6D76-99F2-42EE-B804-58FE1CE1AD1E}"/>
    <cellStyle name="Normal 7 4 5 2 3" xfId="3599" xr:uid="{178A0CCC-330F-4B3C-8FD0-B4ED5134DA1C}"/>
    <cellStyle name="Normal 7 4 5 2 4" xfId="3600" xr:uid="{7B4F9D2D-D859-4E2F-BFD6-306070A2FEBD}"/>
    <cellStyle name="Normal 7 4 5 3" xfId="1939" xr:uid="{5804BE22-2B75-456B-87EF-3FD023D1D9A4}"/>
    <cellStyle name="Normal 7 4 5 3 2" xfId="3601" xr:uid="{911E2117-5C84-4A63-82F2-207E73537A1F}"/>
    <cellStyle name="Normal 7 4 5 3 3" xfId="3602" xr:uid="{C7E8F75D-36A4-445B-B1E4-4ADB2D58A8AC}"/>
    <cellStyle name="Normal 7 4 5 3 4" xfId="3603" xr:uid="{5FDB672A-F720-443E-9AB9-22963866F74D}"/>
    <cellStyle name="Normal 7 4 5 4" xfId="3604" xr:uid="{AD81C084-EF80-4508-99BA-4FDE968E4310}"/>
    <cellStyle name="Normal 7 4 5 5" xfId="3605" xr:uid="{B56631CC-E5B8-4AC3-9983-FA256C76B13B}"/>
    <cellStyle name="Normal 7 4 5 6" xfId="3606" xr:uid="{B50108AD-7A16-49E6-A568-7910BAB6F8F6}"/>
    <cellStyle name="Normal 7 4 6" xfId="737" xr:uid="{30734904-E60B-4761-864F-5F6331AD1B28}"/>
    <cellStyle name="Normal 7 4 6 2" xfId="1940" xr:uid="{A4A92843-9097-4B4D-8FCA-78919E8CA369}"/>
    <cellStyle name="Normal 7 4 6 2 2" xfId="3607" xr:uid="{56E8A897-8F2E-4180-9454-1253DAE2B0B0}"/>
    <cellStyle name="Normal 7 4 6 2 3" xfId="3608" xr:uid="{A01B9FA2-8A27-4E29-82C5-CD152B868DAD}"/>
    <cellStyle name="Normal 7 4 6 2 4" xfId="3609" xr:uid="{C73E3A77-E0A9-4277-A47B-D8D14941DEB0}"/>
    <cellStyle name="Normal 7 4 6 3" xfId="3610" xr:uid="{F334C6E3-1616-424B-92F3-AEA91294A518}"/>
    <cellStyle name="Normal 7 4 6 4" xfId="3611" xr:uid="{FF4387E1-2009-45AF-A725-A60A756BDB83}"/>
    <cellStyle name="Normal 7 4 6 5" xfId="3612" xr:uid="{C91B3958-FF10-4C9F-A7F4-FD248BD34175}"/>
    <cellStyle name="Normal 7 4 7" xfId="1941" xr:uid="{0029A264-4D17-459A-8986-633098993270}"/>
    <cellStyle name="Normal 7 4 7 2" xfId="3613" xr:uid="{2D3D11FE-41E0-424B-89EF-3D3F7775E3D3}"/>
    <cellStyle name="Normal 7 4 7 3" xfId="3614" xr:uid="{F404B23F-7361-48B9-881A-F693FE678140}"/>
    <cellStyle name="Normal 7 4 7 4" xfId="3615" xr:uid="{2C4C90F0-5311-4BC8-9DAB-572687534BA6}"/>
    <cellStyle name="Normal 7 4 8" xfId="3616" xr:uid="{0199735B-E302-45C7-9A8F-F418CB39334A}"/>
    <cellStyle name="Normal 7 4 8 2" xfId="3617" xr:uid="{D93C62F0-B937-4FFB-98C4-F94440F3CE42}"/>
    <cellStyle name="Normal 7 4 8 3" xfId="3618" xr:uid="{6C7B9B0E-EFFA-4223-958C-073C74972DB7}"/>
    <cellStyle name="Normal 7 4 8 4" xfId="3619" xr:uid="{E121A2A0-ADE2-4842-9E3B-E44EA8935387}"/>
    <cellStyle name="Normal 7 4 9" xfId="3620" xr:uid="{10618812-FBFA-47ED-8740-C8DA6CD6EB16}"/>
    <cellStyle name="Normal 7 5" xfId="143" xr:uid="{C7515022-5B00-487D-92D9-09C54D9B36EC}"/>
    <cellStyle name="Normal 7 5 2" xfId="144" xr:uid="{9E24F84A-0434-4590-A9DC-31893B39DA90}"/>
    <cellStyle name="Normal 7 5 2 2" xfId="367" xr:uid="{D14FB4BC-EE0A-4959-9533-2B5A2DD67025}"/>
    <cellStyle name="Normal 7 5 2 2 2" xfId="738" xr:uid="{8E846659-48A8-4619-84DA-A4EE67A8A61B}"/>
    <cellStyle name="Normal 7 5 2 2 2 2" xfId="1942" xr:uid="{D6769564-DA09-4692-AEEE-34AB7F04089A}"/>
    <cellStyle name="Normal 7 5 2 2 2 3" xfId="3621" xr:uid="{297A3F43-0C86-4CD8-A68F-4D50EA3FA6A1}"/>
    <cellStyle name="Normal 7 5 2 2 2 4" xfId="3622" xr:uid="{46823252-9013-40D7-9AC3-94E72FE10567}"/>
    <cellStyle name="Normal 7 5 2 2 3" xfId="1943" xr:uid="{D8AC5465-74CC-4075-9AE8-8CA8EED497BD}"/>
    <cellStyle name="Normal 7 5 2 2 3 2" xfId="3623" xr:uid="{72BE3F2B-ABEF-450D-A0ED-7B2734D57F94}"/>
    <cellStyle name="Normal 7 5 2 2 3 3" xfId="3624" xr:uid="{1353BF43-F784-4504-87E7-67ECD6F58BD5}"/>
    <cellStyle name="Normal 7 5 2 2 3 4" xfId="3625" xr:uid="{785AD753-3AF4-4753-88EB-3C14A342800B}"/>
    <cellStyle name="Normal 7 5 2 2 4" xfId="3626" xr:uid="{1A51852D-C6DB-4075-A0CD-B1FF6047658A}"/>
    <cellStyle name="Normal 7 5 2 2 5" xfId="3627" xr:uid="{D3B2A30E-06CC-4BBF-AA1B-C470F05B600E}"/>
    <cellStyle name="Normal 7 5 2 2 6" xfId="3628" xr:uid="{6564B724-02BB-4F43-BD86-20ABC259CEC9}"/>
    <cellStyle name="Normal 7 5 2 3" xfId="739" xr:uid="{5D8BACDE-C15E-40CD-9C50-058E1AA7C120}"/>
    <cellStyle name="Normal 7 5 2 3 2" xfId="1944" xr:uid="{6AC63D70-AAF4-4F89-9B3C-FE8A8357D471}"/>
    <cellStyle name="Normal 7 5 2 3 2 2" xfId="3629" xr:uid="{117C69AF-942A-449D-8EF7-7F931CFCF8AC}"/>
    <cellStyle name="Normal 7 5 2 3 2 3" xfId="3630" xr:uid="{FA4C3E6F-85C5-4644-A5B9-7056CD0EA334}"/>
    <cellStyle name="Normal 7 5 2 3 2 4" xfId="3631" xr:uid="{F1542066-08DB-4736-B42D-758E776A3447}"/>
    <cellStyle name="Normal 7 5 2 3 3" xfId="3632" xr:uid="{A5316618-8F03-4750-8AB6-27182D724180}"/>
    <cellStyle name="Normal 7 5 2 3 4" xfId="3633" xr:uid="{C70F0631-790F-41D8-B3CB-6E50F3927E27}"/>
    <cellStyle name="Normal 7 5 2 3 5" xfId="3634" xr:uid="{C1054E6D-6CAD-4B00-8036-2129F1737E71}"/>
    <cellStyle name="Normal 7 5 2 4" xfId="1945" xr:uid="{A4104A29-52FD-479E-9061-BA4AD2D282D3}"/>
    <cellStyle name="Normal 7 5 2 4 2" xfId="3635" xr:uid="{4BFFB2C8-2B13-4279-9DAF-5FCF55900B3C}"/>
    <cellStyle name="Normal 7 5 2 4 3" xfId="3636" xr:uid="{698F9DDC-BDBD-4B39-BC68-55A5D91F274E}"/>
    <cellStyle name="Normal 7 5 2 4 4" xfId="3637" xr:uid="{429E0172-F51F-4B15-96DD-173EAA9A6C00}"/>
    <cellStyle name="Normal 7 5 2 5" xfId="3638" xr:uid="{356A0F75-F290-46C8-9D87-EA9543F18436}"/>
    <cellStyle name="Normal 7 5 2 5 2" xfId="3639" xr:uid="{9272684B-916D-4404-94CE-25DA3CB6E505}"/>
    <cellStyle name="Normal 7 5 2 5 3" xfId="3640" xr:uid="{AB685849-B770-4086-83F9-0F70E130A920}"/>
    <cellStyle name="Normal 7 5 2 5 4" xfId="3641" xr:uid="{F65BD0B1-B773-45B2-8942-4FEB522D11F1}"/>
    <cellStyle name="Normal 7 5 2 6" xfId="3642" xr:uid="{427E450F-4FD2-4D3C-86D4-1959EFF06724}"/>
    <cellStyle name="Normal 7 5 2 7" xfId="3643" xr:uid="{569D5988-7E3E-48B4-9E4C-D684C1EC1F19}"/>
    <cellStyle name="Normal 7 5 2 8" xfId="3644" xr:uid="{C90324E7-D037-4C19-BCF8-EEDB88E0BE01}"/>
    <cellStyle name="Normal 7 5 3" xfId="368" xr:uid="{523F25A7-7B19-4CAC-95C3-2DFBDC58DDFF}"/>
    <cellStyle name="Normal 7 5 3 2" xfId="740" xr:uid="{B5EE810A-987C-4F36-B507-C3C1D2226D7A}"/>
    <cellStyle name="Normal 7 5 3 2 2" xfId="741" xr:uid="{638B7869-A61E-4BDB-B714-FBA3F019800C}"/>
    <cellStyle name="Normal 7 5 3 2 3" xfId="3645" xr:uid="{EF9FF084-84F1-4581-A1C3-9516C6EAE9E1}"/>
    <cellStyle name="Normal 7 5 3 2 4" xfId="3646" xr:uid="{0C39DD7A-3713-41FD-B29D-6CFB61970147}"/>
    <cellStyle name="Normal 7 5 3 3" xfId="742" xr:uid="{B2EF81C0-80DB-466D-A62D-D8BC2213567F}"/>
    <cellStyle name="Normal 7 5 3 3 2" xfId="3647" xr:uid="{813F4C19-C23C-4843-8A45-02DFC436BEB5}"/>
    <cellStyle name="Normal 7 5 3 3 3" xfId="3648" xr:uid="{4D5552BA-C268-4340-BF9C-7EA0B2B98217}"/>
    <cellStyle name="Normal 7 5 3 3 4" xfId="3649" xr:uid="{B7540F4C-6486-4148-AF5B-3B09A28501EB}"/>
    <cellStyle name="Normal 7 5 3 4" xfId="3650" xr:uid="{C949CA38-691F-45BF-9AFD-DB6144C409CE}"/>
    <cellStyle name="Normal 7 5 3 5" xfId="3651" xr:uid="{F9906D00-ED26-40EB-BB2D-B3B1915697F9}"/>
    <cellStyle name="Normal 7 5 3 6" xfId="3652" xr:uid="{F48B970E-19F8-4438-9D75-95E3F27C84C8}"/>
    <cellStyle name="Normal 7 5 4" xfId="369" xr:uid="{0D12F200-65F0-413E-B358-71477342DC0D}"/>
    <cellStyle name="Normal 7 5 4 2" xfId="743" xr:uid="{01C599FB-48B6-47FF-9F0C-F29EF0CD5BDD}"/>
    <cellStyle name="Normal 7 5 4 2 2" xfId="3653" xr:uid="{FAAB2FBB-33A2-4D83-8561-CB18707FCA52}"/>
    <cellStyle name="Normal 7 5 4 2 3" xfId="3654" xr:uid="{CC06FDDE-CA54-4344-9741-0ACCD90720F4}"/>
    <cellStyle name="Normal 7 5 4 2 4" xfId="3655" xr:uid="{6B98176C-8B1D-4DDA-8A9B-F257CECED25B}"/>
    <cellStyle name="Normal 7 5 4 3" xfId="3656" xr:uid="{62B9571D-36FA-45DB-BA91-DF5B2A4CC905}"/>
    <cellStyle name="Normal 7 5 4 4" xfId="3657" xr:uid="{66C2BB0E-5024-4375-97FE-E312808DEC50}"/>
    <cellStyle name="Normal 7 5 4 5" xfId="3658" xr:uid="{CF0A601A-674C-4858-923C-38B4F90A759D}"/>
    <cellStyle name="Normal 7 5 5" xfId="744" xr:uid="{EB9075CC-0175-4C5C-81D2-EC30E6963BD9}"/>
    <cellStyle name="Normal 7 5 5 2" xfId="3659" xr:uid="{3147DEB4-D25F-4765-AAFD-B664BC0696DA}"/>
    <cellStyle name="Normal 7 5 5 3" xfId="3660" xr:uid="{F3CCC0AE-B047-4811-9DB6-76020E7F68E0}"/>
    <cellStyle name="Normal 7 5 5 4" xfId="3661" xr:uid="{9AB5A33F-8139-48C5-B7EB-18121A30A7BC}"/>
    <cellStyle name="Normal 7 5 6" xfId="3662" xr:uid="{ABC9FC25-B09B-4A01-92BE-3C43CF37942F}"/>
    <cellStyle name="Normal 7 5 6 2" xfId="3663" xr:uid="{2EF875B3-8376-4E51-B9F8-329D7315FFF8}"/>
    <cellStyle name="Normal 7 5 6 3" xfId="3664" xr:uid="{058518DF-AE34-448C-BB5F-4EE52E314D2B}"/>
    <cellStyle name="Normal 7 5 6 4" xfId="3665" xr:uid="{7B8A532A-705A-4A76-984E-A29EF9C016AC}"/>
    <cellStyle name="Normal 7 5 7" xfId="3666" xr:uid="{9810D07C-EA92-4E82-B47A-1D1DD24D4CFF}"/>
    <cellStyle name="Normal 7 5 8" xfId="3667" xr:uid="{930FAE8E-69FA-46FB-B120-308658400093}"/>
    <cellStyle name="Normal 7 5 9" xfId="3668" xr:uid="{CCB59836-6260-48EC-B9F8-0FE1C6A2B1B1}"/>
    <cellStyle name="Normal 7 6" xfId="145" xr:uid="{65CF03E3-9551-47F7-BC4D-785C1885D895}"/>
    <cellStyle name="Normal 7 6 2" xfId="370" xr:uid="{A3A4E903-BC55-424A-98CE-8F28405B55F3}"/>
    <cellStyle name="Normal 7 6 2 2" xfId="745" xr:uid="{51CACDFF-2464-4780-B039-18A0DB7B3630}"/>
    <cellStyle name="Normal 7 6 2 2 2" xfId="1946" xr:uid="{82566C8C-C009-42AF-80AA-5D0EFACFFB9F}"/>
    <cellStyle name="Normal 7 6 2 2 2 2" xfId="1947" xr:uid="{C2F9A10F-2707-424D-940D-8D85B025C376}"/>
    <cellStyle name="Normal 7 6 2 2 3" xfId="1948" xr:uid="{D0148E31-6E2E-43A1-B2D4-BAC3DEDE86DE}"/>
    <cellStyle name="Normal 7 6 2 2 4" xfId="3669" xr:uid="{B2BD0CA8-B27C-4BE6-B214-BA6A275F9A3F}"/>
    <cellStyle name="Normal 7 6 2 3" xfId="1949" xr:uid="{BD64E3C6-BF71-43C2-8EF6-26B464DB5B56}"/>
    <cellStyle name="Normal 7 6 2 3 2" xfId="1950" xr:uid="{F14789DF-29FB-46F2-9D7E-E200AF80E530}"/>
    <cellStyle name="Normal 7 6 2 3 3" xfId="3670" xr:uid="{DCEE5AA3-A5F6-45C5-A45F-9656153E10F0}"/>
    <cellStyle name="Normal 7 6 2 3 4" xfId="3671" xr:uid="{053F1050-A77E-4453-B127-FA543F481920}"/>
    <cellStyle name="Normal 7 6 2 4" xfId="1951" xr:uid="{54266575-1B8F-4D19-A24D-13B8AB623730}"/>
    <cellStyle name="Normal 7 6 2 5" xfId="3672" xr:uid="{16805494-6607-412D-8260-37D368238E8C}"/>
    <cellStyle name="Normal 7 6 2 6" xfId="3673" xr:uid="{E3FE9B05-B36A-40B9-B5A6-1F6FB59CBF2D}"/>
    <cellStyle name="Normal 7 6 3" xfId="746" xr:uid="{34AF87FE-7B8B-4350-AF8A-3ADE77DFBBA5}"/>
    <cellStyle name="Normal 7 6 3 2" xfId="1952" xr:uid="{C3479E59-430F-4D99-83F9-8B4FC0C2FE26}"/>
    <cellStyle name="Normal 7 6 3 2 2" xfId="1953" xr:uid="{1948EF2E-DE9B-40B2-A476-FD85AC0A4A67}"/>
    <cellStyle name="Normal 7 6 3 2 3" xfId="3674" xr:uid="{C21B2FB1-D7E8-47F6-8A0A-1D589CCFD436}"/>
    <cellStyle name="Normal 7 6 3 2 4" xfId="3675" xr:uid="{D5C4F248-A80B-40B2-AB93-2B8039192851}"/>
    <cellStyle name="Normal 7 6 3 3" xfId="1954" xr:uid="{E0CB1E4E-878D-4E75-85CF-DD2D8EB7A653}"/>
    <cellStyle name="Normal 7 6 3 4" xfId="3676" xr:uid="{A88CC8BD-34E1-453E-88B3-C32DEC31E564}"/>
    <cellStyle name="Normal 7 6 3 5" xfId="3677" xr:uid="{6D6EB2CA-4D28-42FC-B636-D0CE8CAA8257}"/>
    <cellStyle name="Normal 7 6 4" xfId="1955" xr:uid="{5989E597-3314-417F-9B08-B6AF9AEDA08E}"/>
    <cellStyle name="Normal 7 6 4 2" xfId="1956" xr:uid="{3A0D49B0-AA9E-445B-AAD1-D8955225A5C6}"/>
    <cellStyle name="Normal 7 6 4 3" xfId="3678" xr:uid="{420E5AB6-DA43-45AA-8850-D76546D7028D}"/>
    <cellStyle name="Normal 7 6 4 4" xfId="3679" xr:uid="{5EA5F780-9C77-4B08-9580-8D3BFDB58BF0}"/>
    <cellStyle name="Normal 7 6 5" xfId="1957" xr:uid="{B0AD68A7-F23F-44AB-B3A2-3BD59316A4E0}"/>
    <cellStyle name="Normal 7 6 5 2" xfId="3680" xr:uid="{2F091D06-B57A-4D37-BCC2-CDB68A2C95D3}"/>
    <cellStyle name="Normal 7 6 5 3" xfId="3681" xr:uid="{6D91A6C9-72E8-4EDB-90A7-44F89E47D1E9}"/>
    <cellStyle name="Normal 7 6 5 4" xfId="3682" xr:uid="{CB6C1247-9951-42FB-B88C-DD05F891D184}"/>
    <cellStyle name="Normal 7 6 6" xfId="3683" xr:uid="{F2A3C2E9-C366-44F3-AD5B-A76A1542DE02}"/>
    <cellStyle name="Normal 7 6 7" xfId="3684" xr:uid="{2A920F2D-142D-4A0D-9CEE-0F4A98D9846F}"/>
    <cellStyle name="Normal 7 6 8" xfId="3685" xr:uid="{BE368037-502F-4F88-9776-5D87B7D5C1BC}"/>
    <cellStyle name="Normal 7 7" xfId="371" xr:uid="{DCABFFAB-5691-4EC2-824C-F482015A561F}"/>
    <cellStyle name="Normal 7 7 2" xfId="747" xr:uid="{D11D038E-1282-4E10-AC47-893CCEC66251}"/>
    <cellStyle name="Normal 7 7 2 2" xfId="748" xr:uid="{027FC53A-AFAB-4F6D-B648-0C47721E0345}"/>
    <cellStyle name="Normal 7 7 2 2 2" xfId="1958" xr:uid="{4A62433E-D19D-411A-9C23-91FE6ACB297A}"/>
    <cellStyle name="Normal 7 7 2 2 3" xfId="3686" xr:uid="{2A83AD40-943F-4499-BFF2-8FCD1D7D9232}"/>
    <cellStyle name="Normal 7 7 2 2 4" xfId="3687" xr:uid="{91DABCD3-6697-4BA5-83FC-B68483B244EE}"/>
    <cellStyle name="Normal 7 7 2 3" xfId="1959" xr:uid="{B8AC3632-1A50-45BF-AF77-534BF5181BA9}"/>
    <cellStyle name="Normal 7 7 2 4" xfId="3688" xr:uid="{FE97AAF3-FB6E-40FD-B0A8-0A9879EB6D28}"/>
    <cellStyle name="Normal 7 7 2 5" xfId="3689" xr:uid="{64DD43AB-5028-4364-A114-68CE97556359}"/>
    <cellStyle name="Normal 7 7 3" xfId="749" xr:uid="{376E2263-20DC-4A3B-956A-094265F2904A}"/>
    <cellStyle name="Normal 7 7 3 2" xfId="1960" xr:uid="{45815A59-9249-4FCA-AF2D-945B3A2CBA8D}"/>
    <cellStyle name="Normal 7 7 3 3" xfId="3690" xr:uid="{D739D73D-117D-4D74-8621-BBA01FF5B0CD}"/>
    <cellStyle name="Normal 7 7 3 4" xfId="3691" xr:uid="{D9980B4A-9C10-42B0-8041-97E1FFFE339B}"/>
    <cellStyle name="Normal 7 7 4" xfId="1961" xr:uid="{FDFEEB2E-20EA-43ED-A2E6-60D0A044F5B6}"/>
    <cellStyle name="Normal 7 7 4 2" xfId="3692" xr:uid="{4EA2D555-C6F3-4BE3-B88D-174769F326F2}"/>
    <cellStyle name="Normal 7 7 4 3" xfId="3693" xr:uid="{333C774F-9ED0-4C34-85DF-0C41CBA11F17}"/>
    <cellStyle name="Normal 7 7 4 4" xfId="3694" xr:uid="{36604643-9AA8-45D5-945F-64B2A66ACECC}"/>
    <cellStyle name="Normal 7 7 5" xfId="3695" xr:uid="{06BFD7A7-B9F7-4E4D-96C1-4AC0F084A638}"/>
    <cellStyle name="Normal 7 7 6" xfId="3696" xr:uid="{1F9B8B4F-740D-490A-A534-8FB7A5464721}"/>
    <cellStyle name="Normal 7 7 7" xfId="3697" xr:uid="{A88366AC-C4CD-4AC3-B7AF-8497CFC2BC55}"/>
    <cellStyle name="Normal 7 8" xfId="372" xr:uid="{C97EA0B9-FAF6-4A33-9404-F26CD42EBAF7}"/>
    <cellStyle name="Normal 7 8 2" xfId="750" xr:uid="{A50C13A1-1436-41BE-8ADD-01A8EE7D6E6E}"/>
    <cellStyle name="Normal 7 8 2 2" xfId="1962" xr:uid="{F13DE34D-C9CC-4C81-AC08-C67261B3DBCD}"/>
    <cellStyle name="Normal 7 8 2 3" xfId="3698" xr:uid="{A3A537D4-5EBC-4EB3-8EBA-416EEBABD921}"/>
    <cellStyle name="Normal 7 8 2 4" xfId="3699" xr:uid="{0071B244-EA07-4C69-8621-A613D759AC57}"/>
    <cellStyle name="Normal 7 8 3" xfId="1963" xr:uid="{52A5CEF1-1F6C-4D99-BF0C-11AC55942BFF}"/>
    <cellStyle name="Normal 7 8 3 2" xfId="3700" xr:uid="{B4D0DE1F-5DDB-4591-8112-076A490DA7C2}"/>
    <cellStyle name="Normal 7 8 3 3" xfId="3701" xr:uid="{8703D9FB-9ED8-424C-A153-F3FF4FADE965}"/>
    <cellStyle name="Normal 7 8 3 4" xfId="3702" xr:uid="{349709EF-67C8-4B50-9391-F9AAB23424FD}"/>
    <cellStyle name="Normal 7 8 4" xfId="3703" xr:uid="{AFF0A56F-6FF5-4C06-BB11-C3E0C50A0202}"/>
    <cellStyle name="Normal 7 8 5" xfId="3704" xr:uid="{4C44656A-1FD0-479E-A7BC-CA846E29E603}"/>
    <cellStyle name="Normal 7 8 6" xfId="3705" xr:uid="{D60F52B0-44CD-431A-B2B5-17023B59FA0B}"/>
    <cellStyle name="Normal 7 9" xfId="373" xr:uid="{5E0EC821-24F0-43A5-AE2A-CBA7C7471546}"/>
    <cellStyle name="Normal 7 9 2" xfId="1964" xr:uid="{46B98EAD-ABFB-44EB-8E22-D49E24FBCA7F}"/>
    <cellStyle name="Normal 7 9 2 2" xfId="3706" xr:uid="{3D0951F9-193C-4CBF-93BC-6A92BED35867}"/>
    <cellStyle name="Normal 7 9 2 2 2" xfId="4408" xr:uid="{2B8E2251-3EE4-460C-B523-0380EC387C50}"/>
    <cellStyle name="Normal 7 9 2 3" xfId="3707" xr:uid="{3047F618-1B30-4007-AF27-69FAECEDFDA7}"/>
    <cellStyle name="Normal 7 9 2 4" xfId="3708" xr:uid="{F21695E2-80AB-4CD4-A067-9E297D708DE7}"/>
    <cellStyle name="Normal 7 9 3" xfId="3709" xr:uid="{32661F80-4D82-4CDA-8E45-F00F4CF89C35}"/>
    <cellStyle name="Normal 7 9 4" xfId="3710" xr:uid="{9148F74B-B26B-4B2D-AEA5-BAA08289B937}"/>
    <cellStyle name="Normal 7 9 5" xfId="3711" xr:uid="{CDFB5F5E-4926-4E26-9E7E-830C48800705}"/>
    <cellStyle name="Normal 8" xfId="146" xr:uid="{AEC879D4-CDDF-4F76-8E7B-F75F6DF92ADD}"/>
    <cellStyle name="Normal 8 10" xfId="1965" xr:uid="{E5877A6D-6BB9-4A3E-8874-972B4E4D5D8E}"/>
    <cellStyle name="Normal 8 10 2" xfId="3712" xr:uid="{CAAC3566-9C0E-4535-85BA-6EA0B51CE2F2}"/>
    <cellStyle name="Normal 8 10 3" xfId="3713" xr:uid="{4C7CB80A-6188-4C19-8FAF-731C85997396}"/>
    <cellStyle name="Normal 8 10 4" xfId="3714" xr:uid="{5874E288-336C-44AB-B9D1-C21E13628F41}"/>
    <cellStyle name="Normal 8 11" xfId="3715" xr:uid="{ED7FD4EA-D7E2-4385-9E8B-117CE29DBD47}"/>
    <cellStyle name="Normal 8 11 2" xfId="3716" xr:uid="{53BE5BAD-6487-403B-8F09-59F5AAD07A25}"/>
    <cellStyle name="Normal 8 11 3" xfId="3717" xr:uid="{DC5AAF29-E960-4F76-976B-5E165CE109F7}"/>
    <cellStyle name="Normal 8 11 4" xfId="3718" xr:uid="{0EAEBAE4-8CBD-4DCB-9C33-90E7DEB4D5EA}"/>
    <cellStyle name="Normal 8 12" xfId="3719" xr:uid="{82637E78-1E10-4389-8E7D-DE8D331F55C8}"/>
    <cellStyle name="Normal 8 12 2" xfId="3720" xr:uid="{1E41CD1C-6263-4423-BADA-53A3375B427D}"/>
    <cellStyle name="Normal 8 13" xfId="3721" xr:uid="{5F91362C-2C39-4292-9E5D-A0615F13E267}"/>
    <cellStyle name="Normal 8 14" xfId="3722" xr:uid="{2418089F-C462-4CCB-B3C3-D839E7B86B61}"/>
    <cellStyle name="Normal 8 15" xfId="3723" xr:uid="{E3E54F8C-9E96-47C6-AE53-CDFB70D5DFCB}"/>
    <cellStyle name="Normal 8 2" xfId="147" xr:uid="{4A406A8A-30F3-4A6A-B59B-BACAEBCE89A3}"/>
    <cellStyle name="Normal 8 2 10" xfId="3724" xr:uid="{DF88CCCB-2D32-4DD0-8066-9C5B10A890C5}"/>
    <cellStyle name="Normal 8 2 11" xfId="3725" xr:uid="{241680CE-9D7C-4F68-B84F-B039FEDEDD3E}"/>
    <cellStyle name="Normal 8 2 2" xfId="148" xr:uid="{EA6AA31D-B2D9-402F-98FE-078E77429FB4}"/>
    <cellStyle name="Normal 8 2 2 2" xfId="149" xr:uid="{D2F22F08-6B76-4AD5-A14E-925EF8BF87D1}"/>
    <cellStyle name="Normal 8 2 2 2 2" xfId="374" xr:uid="{F794CE9B-B91B-46A2-841F-E3C1E1255111}"/>
    <cellStyle name="Normal 8 2 2 2 2 2" xfId="751" xr:uid="{AE1A7F3A-D25A-4EBA-B55A-4DAE536B964A}"/>
    <cellStyle name="Normal 8 2 2 2 2 2 2" xfId="752" xr:uid="{26DE18BC-9024-4D84-9C8B-67ABF89CC95F}"/>
    <cellStyle name="Normal 8 2 2 2 2 2 2 2" xfId="1966" xr:uid="{81046432-DE4C-4EF8-A702-1EDD14BF121E}"/>
    <cellStyle name="Normal 8 2 2 2 2 2 2 2 2" xfId="1967" xr:uid="{2100540D-0F04-4A2E-8F47-38D1970B13EC}"/>
    <cellStyle name="Normal 8 2 2 2 2 2 2 3" xfId="1968" xr:uid="{337E9628-7ACF-48E7-959A-62777C0CE8E3}"/>
    <cellStyle name="Normal 8 2 2 2 2 2 3" xfId="1969" xr:uid="{74F213DA-3000-4E5A-84AD-72A3FE5376F1}"/>
    <cellStyle name="Normal 8 2 2 2 2 2 3 2" xfId="1970" xr:uid="{689FA62F-7E76-4AFA-9154-91E227663461}"/>
    <cellStyle name="Normal 8 2 2 2 2 2 4" xfId="1971" xr:uid="{20254417-1E91-48C1-A5F0-914F462BFC62}"/>
    <cellStyle name="Normal 8 2 2 2 2 3" xfId="753" xr:uid="{096BB474-723C-468F-A85A-03D4800CF026}"/>
    <cellStyle name="Normal 8 2 2 2 2 3 2" xfId="1972" xr:uid="{C9315EA3-5FCF-4549-910C-1D2C2D482E61}"/>
    <cellStyle name="Normal 8 2 2 2 2 3 2 2" xfId="1973" xr:uid="{8F7D2D70-C614-403E-919F-E0971E95FC41}"/>
    <cellStyle name="Normal 8 2 2 2 2 3 3" xfId="1974" xr:uid="{5897CA75-356B-481B-A535-AC7B4C5DD847}"/>
    <cellStyle name="Normal 8 2 2 2 2 3 4" xfId="3726" xr:uid="{E027CCA6-495E-4D01-A562-05B15DA75492}"/>
    <cellStyle name="Normal 8 2 2 2 2 4" xfId="1975" xr:uid="{4AFEA2D0-1D77-41AB-950B-134D66ED5E11}"/>
    <cellStyle name="Normal 8 2 2 2 2 4 2" xfId="1976" xr:uid="{9A6D87DA-A4FB-4E05-9212-E144CDFE2F3C}"/>
    <cellStyle name="Normal 8 2 2 2 2 5" xfId="1977" xr:uid="{1C417B23-AA02-41D2-B5C0-CE5FBDEF74BA}"/>
    <cellStyle name="Normal 8 2 2 2 2 6" xfId="3727" xr:uid="{17F871E9-C5A6-4E8D-9959-751750291931}"/>
    <cellStyle name="Normal 8 2 2 2 3" xfId="375" xr:uid="{F0895F4C-E4B3-4B6F-B50B-650F7BD79897}"/>
    <cellStyle name="Normal 8 2 2 2 3 2" xfId="754" xr:uid="{592BE137-993B-4664-ADD3-345C63BA13EA}"/>
    <cellStyle name="Normal 8 2 2 2 3 2 2" xfId="755" xr:uid="{A6570DF0-AF4D-4AEF-816B-7E94E8B66409}"/>
    <cellStyle name="Normal 8 2 2 2 3 2 2 2" xfId="1978" xr:uid="{DC6104F9-E3BA-4C31-AF69-66653F83290B}"/>
    <cellStyle name="Normal 8 2 2 2 3 2 2 2 2" xfId="1979" xr:uid="{3B4B56B7-A68F-4940-9C57-20B6CEC68D90}"/>
    <cellStyle name="Normal 8 2 2 2 3 2 2 3" xfId="1980" xr:uid="{07F1833A-34F3-4486-AD4F-D5AE9C5CA862}"/>
    <cellStyle name="Normal 8 2 2 2 3 2 3" xfId="1981" xr:uid="{6F7774B7-F89C-4535-8D6B-3BCD5E3E240B}"/>
    <cellStyle name="Normal 8 2 2 2 3 2 3 2" xfId="1982" xr:uid="{75A0D70D-BDB8-40A9-BEFD-D45A2BD46C70}"/>
    <cellStyle name="Normal 8 2 2 2 3 2 4" xfId="1983" xr:uid="{3574635B-71C4-4F89-A5CD-586FB5492875}"/>
    <cellStyle name="Normal 8 2 2 2 3 3" xfId="756" xr:uid="{738907B2-73B0-4A1D-A98A-C7E18BCEB3D1}"/>
    <cellStyle name="Normal 8 2 2 2 3 3 2" xfId="1984" xr:uid="{C33E6C8D-A6EE-4C66-8559-15719E2DB743}"/>
    <cellStyle name="Normal 8 2 2 2 3 3 2 2" xfId="1985" xr:uid="{3872CEF6-0DC4-428C-9995-9D4258C9B169}"/>
    <cellStyle name="Normal 8 2 2 2 3 3 3" xfId="1986" xr:uid="{F0F15A31-5EE3-4769-91EF-E5DF0E6B5430}"/>
    <cellStyle name="Normal 8 2 2 2 3 4" xfId="1987" xr:uid="{A382F6A7-AF7F-4D03-965A-DF962E598323}"/>
    <cellStyle name="Normal 8 2 2 2 3 4 2" xfId="1988" xr:uid="{19AA303F-1B35-4418-BD92-4F5C4E0A6360}"/>
    <cellStyle name="Normal 8 2 2 2 3 5" xfId="1989" xr:uid="{9CE8D522-85DC-44D7-8D0A-664B9B9E435D}"/>
    <cellStyle name="Normal 8 2 2 2 4" xfId="757" xr:uid="{65246CF8-55AA-4265-AD43-BEE2F4EA2298}"/>
    <cellStyle name="Normal 8 2 2 2 4 2" xfId="758" xr:uid="{9B207D8E-4637-4946-B4E0-62FCA70B5470}"/>
    <cellStyle name="Normal 8 2 2 2 4 2 2" xfId="1990" xr:uid="{82FF0FAE-7D81-455A-8955-F9A553703117}"/>
    <cellStyle name="Normal 8 2 2 2 4 2 2 2" xfId="1991" xr:uid="{1807DBBB-A3C9-45C4-9BEE-BA99609AE871}"/>
    <cellStyle name="Normal 8 2 2 2 4 2 3" xfId="1992" xr:uid="{21D77714-64A8-4E38-9C16-56EDD54D2DC7}"/>
    <cellStyle name="Normal 8 2 2 2 4 3" xfId="1993" xr:uid="{AB9B78DB-24E7-4E66-A544-760DE53FF6FD}"/>
    <cellStyle name="Normal 8 2 2 2 4 3 2" xfId="1994" xr:uid="{3D7EED26-34BD-44A7-8A1B-4AC6D5186799}"/>
    <cellStyle name="Normal 8 2 2 2 4 4" xfId="1995" xr:uid="{631A8E6B-F896-4DA3-AE5C-2903071EAF36}"/>
    <cellStyle name="Normal 8 2 2 2 5" xfId="759" xr:uid="{9220F5D1-32FB-4257-8FF0-8499CC0A4756}"/>
    <cellStyle name="Normal 8 2 2 2 5 2" xfId="1996" xr:uid="{BE5B36CF-7794-44F2-A2FB-285A5C00ADA4}"/>
    <cellStyle name="Normal 8 2 2 2 5 2 2" xfId="1997" xr:uid="{337B8531-0C2B-4EDF-807E-1F430ECC475D}"/>
    <cellStyle name="Normal 8 2 2 2 5 3" xfId="1998" xr:uid="{91CD0565-AB2A-443E-9E8F-56C5B6D3CC3D}"/>
    <cellStyle name="Normal 8 2 2 2 5 4" xfId="3728" xr:uid="{930E5604-B931-4DFC-BCA1-8A6142E6F0E9}"/>
    <cellStyle name="Normal 8 2 2 2 6" xfId="1999" xr:uid="{5AFA0E07-1E41-4B29-9297-1AB7C3B2C5C1}"/>
    <cellStyle name="Normal 8 2 2 2 6 2" xfId="2000" xr:uid="{1042339B-3BCF-42B0-A1C3-DB13B8C67F93}"/>
    <cellStyle name="Normal 8 2 2 2 7" xfId="2001" xr:uid="{CEC907D8-ADAB-4378-84D3-7A1EAC7C44D0}"/>
    <cellStyle name="Normal 8 2 2 2 8" xfId="3729" xr:uid="{80913F58-F066-43F0-B169-950294EA764D}"/>
    <cellStyle name="Normal 8 2 2 3" xfId="376" xr:uid="{094145CF-421F-4521-B8BB-38FD565B3F6A}"/>
    <cellStyle name="Normal 8 2 2 3 2" xfId="760" xr:uid="{98480883-07EA-4B57-AD33-523284D0896D}"/>
    <cellStyle name="Normal 8 2 2 3 2 2" xfId="761" xr:uid="{EE9EA6C0-6FF2-4519-9454-BA2CF8789E8E}"/>
    <cellStyle name="Normal 8 2 2 3 2 2 2" xfId="2002" xr:uid="{6CBF65A7-70AA-4166-AB34-D35D98F1C2E0}"/>
    <cellStyle name="Normal 8 2 2 3 2 2 2 2" xfId="2003" xr:uid="{E275FD6A-C134-4C8A-B796-732F48E90315}"/>
    <cellStyle name="Normal 8 2 2 3 2 2 3" xfId="2004" xr:uid="{7FBB5F68-1597-4F48-9AB4-3EFA82D1D780}"/>
    <cellStyle name="Normal 8 2 2 3 2 3" xfId="2005" xr:uid="{6B3DA03F-4990-4875-8FF5-D08CAA33DD8F}"/>
    <cellStyle name="Normal 8 2 2 3 2 3 2" xfId="2006" xr:uid="{56CB24B0-B924-4F7E-8324-19A89773BBCB}"/>
    <cellStyle name="Normal 8 2 2 3 2 4" xfId="2007" xr:uid="{6784C072-0F81-4F02-9CF6-6C1EE8943561}"/>
    <cellStyle name="Normal 8 2 2 3 3" xfId="762" xr:uid="{56EBCC3B-CBF9-45DE-98B7-A9867B591BEA}"/>
    <cellStyle name="Normal 8 2 2 3 3 2" xfId="2008" xr:uid="{84C54B17-56DB-4E3A-8CE0-2E0D9A21DBE9}"/>
    <cellStyle name="Normal 8 2 2 3 3 2 2" xfId="2009" xr:uid="{962C9386-BA11-4586-A966-80D14D646A46}"/>
    <cellStyle name="Normal 8 2 2 3 3 3" xfId="2010" xr:uid="{AB16A95F-BD3C-4EBE-81F1-61CC45FA8BEC}"/>
    <cellStyle name="Normal 8 2 2 3 3 4" xfId="3730" xr:uid="{8B667DA6-007F-4633-95F1-720B3664BC8E}"/>
    <cellStyle name="Normal 8 2 2 3 4" xfId="2011" xr:uid="{D1D270FA-8433-4EF4-878C-C55BAD6F75B3}"/>
    <cellStyle name="Normal 8 2 2 3 4 2" xfId="2012" xr:uid="{83E81128-941E-48D4-839A-9A8175708BEB}"/>
    <cellStyle name="Normal 8 2 2 3 5" xfId="2013" xr:uid="{8F617495-DD1B-4FD1-8422-02DB580F5740}"/>
    <cellStyle name="Normal 8 2 2 3 6" xfId="3731" xr:uid="{D441CF71-1195-44B3-8906-27AD341DA7EA}"/>
    <cellStyle name="Normal 8 2 2 4" xfId="377" xr:uid="{384CD5AE-7CDA-496B-AF78-B57CEFCA6BAE}"/>
    <cellStyle name="Normal 8 2 2 4 2" xfId="763" xr:uid="{99A157BE-4B15-4D6A-BD43-500C679A605C}"/>
    <cellStyle name="Normal 8 2 2 4 2 2" xfId="764" xr:uid="{1F780EAD-C8F6-4769-A95B-4B4A37F1BD0B}"/>
    <cellStyle name="Normal 8 2 2 4 2 2 2" xfId="2014" xr:uid="{DEBD203B-6707-42E6-BE39-D0952CE55C89}"/>
    <cellStyle name="Normal 8 2 2 4 2 2 2 2" xfId="2015" xr:uid="{8E7FB5E6-A842-409B-AC4D-BD84F08F853E}"/>
    <cellStyle name="Normal 8 2 2 4 2 2 3" xfId="2016" xr:uid="{120358E1-E49B-48DA-BB0A-51B366B946DD}"/>
    <cellStyle name="Normal 8 2 2 4 2 3" xfId="2017" xr:uid="{D4A1A713-22E6-4867-A587-3FE6254E8077}"/>
    <cellStyle name="Normal 8 2 2 4 2 3 2" xfId="2018" xr:uid="{7BDF2A69-4376-4C53-8B17-E0012BD2BD40}"/>
    <cellStyle name="Normal 8 2 2 4 2 4" xfId="2019" xr:uid="{AB2D96AA-D239-4309-B79A-E045A37D0A33}"/>
    <cellStyle name="Normal 8 2 2 4 3" xfId="765" xr:uid="{3A22CDB6-D042-4230-BEBC-979A8687CAD1}"/>
    <cellStyle name="Normal 8 2 2 4 3 2" xfId="2020" xr:uid="{D089BA36-25BF-4B3B-BE67-020BF246215B}"/>
    <cellStyle name="Normal 8 2 2 4 3 2 2" xfId="2021" xr:uid="{7C59E8E6-8D31-412A-91FE-9C4B6A4BDDED}"/>
    <cellStyle name="Normal 8 2 2 4 3 3" xfId="2022" xr:uid="{EE11227A-1486-4AC1-AF89-1B89259B72DC}"/>
    <cellStyle name="Normal 8 2 2 4 4" xfId="2023" xr:uid="{89EC37E5-FD39-4A4E-8054-4BCFAEC40894}"/>
    <cellStyle name="Normal 8 2 2 4 4 2" xfId="2024" xr:uid="{99238028-1827-4035-95FA-16173D71DF19}"/>
    <cellStyle name="Normal 8 2 2 4 5" xfId="2025" xr:uid="{8A9E7740-B5E7-4D6F-929C-F64AAE5A87D6}"/>
    <cellStyle name="Normal 8 2 2 5" xfId="378" xr:uid="{0C32F1E8-430E-4BFD-B105-5167F269C114}"/>
    <cellStyle name="Normal 8 2 2 5 2" xfId="766" xr:uid="{51052601-AF82-497A-9A76-7241366F59A3}"/>
    <cellStyle name="Normal 8 2 2 5 2 2" xfId="2026" xr:uid="{99F2B69D-009C-429B-A451-CE6F81C7D6CC}"/>
    <cellStyle name="Normal 8 2 2 5 2 2 2" xfId="2027" xr:uid="{F0AF9C4D-3C7D-46CC-83B4-9578FBD68A16}"/>
    <cellStyle name="Normal 8 2 2 5 2 3" xfId="2028" xr:uid="{C88E5722-3859-46D3-B0E0-362BD0AF72E5}"/>
    <cellStyle name="Normal 8 2 2 5 3" xfId="2029" xr:uid="{6B87DD9A-378F-4C92-B974-57B5F1A6E06A}"/>
    <cellStyle name="Normal 8 2 2 5 3 2" xfId="2030" xr:uid="{62630753-65B8-4507-BA43-C4003FA062AE}"/>
    <cellStyle name="Normal 8 2 2 5 4" xfId="2031" xr:uid="{E3F71872-DF54-49A1-A78B-11974935D0D5}"/>
    <cellStyle name="Normal 8 2 2 6" xfId="767" xr:uid="{F08F3631-1DDF-48D4-A26C-1959B9183916}"/>
    <cellStyle name="Normal 8 2 2 6 2" xfId="2032" xr:uid="{96C8F912-6610-444E-875E-18DE79BE3BC7}"/>
    <cellStyle name="Normal 8 2 2 6 2 2" xfId="2033" xr:uid="{B51EDA36-F660-4B6C-AB03-C4DBF90E2991}"/>
    <cellStyle name="Normal 8 2 2 6 3" xfId="2034" xr:uid="{86F8A5B6-D713-45A1-82A1-AE6DAC8B5F9B}"/>
    <cellStyle name="Normal 8 2 2 6 4" xfId="3732" xr:uid="{15D1D8DB-BFA6-42BF-BB41-79FC57823E52}"/>
    <cellStyle name="Normal 8 2 2 7" xfId="2035" xr:uid="{8B32FEAE-CAC3-43E8-AE7E-5E24F5F51C7D}"/>
    <cellStyle name="Normal 8 2 2 7 2" xfId="2036" xr:uid="{D62BCF16-C276-4DF8-9A91-B076066D412B}"/>
    <cellStyle name="Normal 8 2 2 8" xfId="2037" xr:uid="{F8A7AEF5-A5B4-4746-B934-8B832DD4F90E}"/>
    <cellStyle name="Normal 8 2 2 9" xfId="3733" xr:uid="{91615A4A-D0CD-4285-936B-C0B4A80ED5B2}"/>
    <cellStyle name="Normal 8 2 3" xfId="150" xr:uid="{514AEE27-2ABD-438D-8565-DBBF6B965D0D}"/>
    <cellStyle name="Normal 8 2 3 2" xfId="151" xr:uid="{7E128CF6-E0DE-42C3-92CB-C6C2FBD4795C}"/>
    <cellStyle name="Normal 8 2 3 2 2" xfId="768" xr:uid="{D29069C9-5493-4CA9-B6FB-D4EABD737B12}"/>
    <cellStyle name="Normal 8 2 3 2 2 2" xfId="769" xr:uid="{F859864D-3628-4E45-8463-547EF2B5C80A}"/>
    <cellStyle name="Normal 8 2 3 2 2 2 2" xfId="2038" xr:uid="{D886DDE2-BE65-45A7-A1AF-F7EFC2D87D5A}"/>
    <cellStyle name="Normal 8 2 3 2 2 2 2 2" xfId="2039" xr:uid="{B99158BC-21F5-48CE-9315-B6188B6F361C}"/>
    <cellStyle name="Normal 8 2 3 2 2 2 3" xfId="2040" xr:uid="{C5D1FC0F-EB7F-4AA4-8835-B4F7313159A3}"/>
    <cellStyle name="Normal 8 2 3 2 2 3" xfId="2041" xr:uid="{3DBFC573-30E0-49DB-A57A-8A04AD7FC6CE}"/>
    <cellStyle name="Normal 8 2 3 2 2 3 2" xfId="2042" xr:uid="{082671CB-1703-4631-B624-6844B2422226}"/>
    <cellStyle name="Normal 8 2 3 2 2 4" xfId="2043" xr:uid="{A0A66FD6-868F-443D-82B9-D1EC23445C2A}"/>
    <cellStyle name="Normal 8 2 3 2 3" xfId="770" xr:uid="{D027CAF9-882A-42E9-BBCF-FDF468F96B32}"/>
    <cellStyle name="Normal 8 2 3 2 3 2" xfId="2044" xr:uid="{DF53CFB3-DC31-436D-9198-1F0C86EA915C}"/>
    <cellStyle name="Normal 8 2 3 2 3 2 2" xfId="2045" xr:uid="{D74951F4-F490-4F4F-852E-51DC7D2E1092}"/>
    <cellStyle name="Normal 8 2 3 2 3 3" xfId="2046" xr:uid="{C1BC1591-997D-4020-868F-4031AD7DCD0D}"/>
    <cellStyle name="Normal 8 2 3 2 3 4" xfId="3734" xr:uid="{0943913E-ED20-4AB2-8CE2-47E4A0FF1175}"/>
    <cellStyle name="Normal 8 2 3 2 4" xfId="2047" xr:uid="{87463905-5579-44BC-BDA7-110009AB8ABE}"/>
    <cellStyle name="Normal 8 2 3 2 4 2" xfId="2048" xr:uid="{672FBE44-C99A-40E9-B07F-F5B476A95CD7}"/>
    <cellStyle name="Normal 8 2 3 2 5" xfId="2049" xr:uid="{9410AC47-8E50-469A-92B0-DD0DEED7A6E5}"/>
    <cellStyle name="Normal 8 2 3 2 6" xfId="3735" xr:uid="{D7F1829B-56A1-4028-818D-AB4E23EC52F8}"/>
    <cellStyle name="Normal 8 2 3 3" xfId="379" xr:uid="{44D6DCA4-6FBC-4818-9F03-06642D61003A}"/>
    <cellStyle name="Normal 8 2 3 3 2" xfId="771" xr:uid="{96050EA7-B3E8-4212-886A-B4C2CD0B91F8}"/>
    <cellStyle name="Normal 8 2 3 3 2 2" xfId="772" xr:uid="{FF572018-314B-4D6F-B9B9-6A9773AC51B1}"/>
    <cellStyle name="Normal 8 2 3 3 2 2 2" xfId="2050" xr:uid="{90423CF7-9213-4DDF-B882-64F97EB687B0}"/>
    <cellStyle name="Normal 8 2 3 3 2 2 2 2" xfId="2051" xr:uid="{0D0B9BC6-9796-4C00-B3BC-48B6AF5FD4DA}"/>
    <cellStyle name="Normal 8 2 3 3 2 2 3" xfId="2052" xr:uid="{29D5FCB4-7F59-45FA-8153-BD89194C186C}"/>
    <cellStyle name="Normal 8 2 3 3 2 3" xfId="2053" xr:uid="{72BCE906-C8C7-4F5B-890E-B81ED43F4272}"/>
    <cellStyle name="Normal 8 2 3 3 2 3 2" xfId="2054" xr:uid="{ED0C1C64-F8E0-4196-B4AD-05FBE6323B8A}"/>
    <cellStyle name="Normal 8 2 3 3 2 4" xfId="2055" xr:uid="{C1D6FF74-EE4A-4CF1-81B6-27ED9F46F468}"/>
    <cellStyle name="Normal 8 2 3 3 3" xfId="773" xr:uid="{0F69F181-DD8D-4C0C-8701-E956D9BB5DDB}"/>
    <cellStyle name="Normal 8 2 3 3 3 2" xfId="2056" xr:uid="{A3E97F4F-6F0C-4213-A417-298FC762AFE8}"/>
    <cellStyle name="Normal 8 2 3 3 3 2 2" xfId="2057" xr:uid="{9E129D8C-7134-4D04-A5B7-014D05BF736B}"/>
    <cellStyle name="Normal 8 2 3 3 3 3" xfId="2058" xr:uid="{DA9CD1FD-491B-41E8-B999-F7BF946578F1}"/>
    <cellStyle name="Normal 8 2 3 3 4" xfId="2059" xr:uid="{B3FBC04A-7C35-45B8-B971-C70AACABFB86}"/>
    <cellStyle name="Normal 8 2 3 3 4 2" xfId="2060" xr:uid="{BB6C8DFD-CF15-4EAD-B5E2-3A0DB5FF664B}"/>
    <cellStyle name="Normal 8 2 3 3 5" xfId="2061" xr:uid="{C5BF7A10-C83E-442B-A608-07F5DF7C41CA}"/>
    <cellStyle name="Normal 8 2 3 4" xfId="380" xr:uid="{C6AB6335-B9E4-4AE3-882E-E2444D26D248}"/>
    <cellStyle name="Normal 8 2 3 4 2" xfId="774" xr:uid="{79A7B213-5C59-4C0F-A12E-5A46F3130F42}"/>
    <cellStyle name="Normal 8 2 3 4 2 2" xfId="2062" xr:uid="{90D4C595-5D0F-470B-96D6-697DB013B71F}"/>
    <cellStyle name="Normal 8 2 3 4 2 2 2" xfId="2063" xr:uid="{2B7D7772-8E4B-49D0-A794-8BDAA1FD13C2}"/>
    <cellStyle name="Normal 8 2 3 4 2 3" xfId="2064" xr:uid="{5752D522-4515-41F4-8972-0DE84687CEC7}"/>
    <cellStyle name="Normal 8 2 3 4 3" xfId="2065" xr:uid="{E92BFAED-DE81-4843-AAC8-09C908D67428}"/>
    <cellStyle name="Normal 8 2 3 4 3 2" xfId="2066" xr:uid="{E705D3DF-472F-4BB5-8195-E527E5E9A18E}"/>
    <cellStyle name="Normal 8 2 3 4 4" xfId="2067" xr:uid="{51B3219C-D0D3-4B53-87C5-ECEFD812BDF2}"/>
    <cellStyle name="Normal 8 2 3 5" xfId="775" xr:uid="{88D0D8BE-D024-4A2A-88CE-3CDB903673E5}"/>
    <cellStyle name="Normal 8 2 3 5 2" xfId="2068" xr:uid="{6C2A96D3-D7EB-4325-AF3C-66CB39BAA8EF}"/>
    <cellStyle name="Normal 8 2 3 5 2 2" xfId="2069" xr:uid="{234065F2-7476-4422-ABA4-9D7508474790}"/>
    <cellStyle name="Normal 8 2 3 5 3" xfId="2070" xr:uid="{851DA199-0A36-46E5-B734-B69A92D03B01}"/>
    <cellStyle name="Normal 8 2 3 5 4" xfId="3736" xr:uid="{556964AF-A341-4AA3-B8BD-786474342CE2}"/>
    <cellStyle name="Normal 8 2 3 6" xfId="2071" xr:uid="{B55598D3-1732-4818-9D80-B47540BFBF37}"/>
    <cellStyle name="Normal 8 2 3 6 2" xfId="2072" xr:uid="{5C16076A-1955-4B27-B6E1-1F8AE58A07CF}"/>
    <cellStyle name="Normal 8 2 3 7" xfId="2073" xr:uid="{65E48C48-FD70-455E-8865-201028DE6BAF}"/>
    <cellStyle name="Normal 8 2 3 8" xfId="3737" xr:uid="{1EE2B9E7-48F9-4F54-9229-B51C90618E62}"/>
    <cellStyle name="Normal 8 2 4" xfId="152" xr:uid="{712BF791-DCCE-4F5C-A526-5316938792F0}"/>
    <cellStyle name="Normal 8 2 4 2" xfId="449" xr:uid="{57C960E3-9722-406E-BEC1-BC489A58BFEA}"/>
    <cellStyle name="Normal 8 2 4 2 2" xfId="776" xr:uid="{E5EB2090-1BAD-492D-8EC0-EB6C1FDA7E7C}"/>
    <cellStyle name="Normal 8 2 4 2 2 2" xfId="2074" xr:uid="{FBAA803D-B578-45C0-A787-EEF824684D7A}"/>
    <cellStyle name="Normal 8 2 4 2 2 2 2" xfId="2075" xr:uid="{C80B5D70-7390-43E6-ADE4-EB8FDC0C3B50}"/>
    <cellStyle name="Normal 8 2 4 2 2 3" xfId="2076" xr:uid="{8C665B18-EEAB-43FD-8BF4-09ADEE2A7D00}"/>
    <cellStyle name="Normal 8 2 4 2 2 4" xfId="3738" xr:uid="{F0BD121A-D533-402F-B287-2D624555F47D}"/>
    <cellStyle name="Normal 8 2 4 2 3" xfId="2077" xr:uid="{4D0CEA7C-EA4A-4B72-866B-C8D709D61976}"/>
    <cellStyle name="Normal 8 2 4 2 3 2" xfId="2078" xr:uid="{4A7BEDA0-1AC3-4A4C-A737-D2A479F433ED}"/>
    <cellStyle name="Normal 8 2 4 2 4" xfId="2079" xr:uid="{348CE7AE-CEB2-4735-8FFE-1D4218CB68B6}"/>
    <cellStyle name="Normal 8 2 4 2 5" xfId="3739" xr:uid="{F6182E12-9970-4F9D-9251-490DD5755EDB}"/>
    <cellStyle name="Normal 8 2 4 3" xfId="777" xr:uid="{C7E895DA-4789-4318-B839-AE3BD04FAF3C}"/>
    <cellStyle name="Normal 8 2 4 3 2" xfId="2080" xr:uid="{867C9494-E3FA-41CA-863B-E4DCF28990CA}"/>
    <cellStyle name="Normal 8 2 4 3 2 2" xfId="2081" xr:uid="{693BF3F0-F692-439C-96A3-4C27B553832B}"/>
    <cellStyle name="Normal 8 2 4 3 3" xfId="2082" xr:uid="{9E668A48-377A-4074-BDB4-B710DDA1FA6B}"/>
    <cellStyle name="Normal 8 2 4 3 4" xfId="3740" xr:uid="{D1307275-4837-4446-93D6-EC08AC289013}"/>
    <cellStyle name="Normal 8 2 4 4" xfId="2083" xr:uid="{AE449188-1BBD-419C-A705-10873499B9E8}"/>
    <cellStyle name="Normal 8 2 4 4 2" xfId="2084" xr:uid="{C6F74516-81B6-4941-8AA5-FE2152F05E4E}"/>
    <cellStyle name="Normal 8 2 4 4 3" xfId="3741" xr:uid="{09E5E8E5-3B44-4020-844F-E09E304ED408}"/>
    <cellStyle name="Normal 8 2 4 4 4" xfId="3742" xr:uid="{9D08F30A-EE50-4737-82C9-3157D0BFB3C7}"/>
    <cellStyle name="Normal 8 2 4 5" xfId="2085" xr:uid="{D7FEB11C-7161-4BB6-AF01-B6C0C40D8E3B}"/>
    <cellStyle name="Normal 8 2 4 6" xfId="3743" xr:uid="{9B95D9B1-90DF-4656-A5B3-371ED93DFC88}"/>
    <cellStyle name="Normal 8 2 4 7" xfId="3744" xr:uid="{C54A15B6-00A7-423E-88C4-9E2EBC949E5C}"/>
    <cellStyle name="Normal 8 2 5" xfId="381" xr:uid="{8A1067A0-2205-48D8-986D-BACEA5ADDC18}"/>
    <cellStyle name="Normal 8 2 5 2" xfId="778" xr:uid="{84B60569-4AE2-486E-A299-503EA57E6DAD}"/>
    <cellStyle name="Normal 8 2 5 2 2" xfId="779" xr:uid="{B4FC9431-1597-4D0A-8EB5-48BEE2D63C1E}"/>
    <cellStyle name="Normal 8 2 5 2 2 2" xfId="2086" xr:uid="{695D45CE-3C96-4C9A-8D3B-EB37116E585F}"/>
    <cellStyle name="Normal 8 2 5 2 2 2 2" xfId="2087" xr:uid="{A930E8D6-AC46-4378-9D28-4E19CA32BBEB}"/>
    <cellStyle name="Normal 8 2 5 2 2 3" xfId="2088" xr:uid="{33C9FB67-7E70-4A0B-A193-68CD835DA645}"/>
    <cellStyle name="Normal 8 2 5 2 3" xfId="2089" xr:uid="{87560583-E7CC-4282-A39F-E08A9A0E92D9}"/>
    <cellStyle name="Normal 8 2 5 2 3 2" xfId="2090" xr:uid="{B86FBB70-85AD-4ECB-97FA-495ACB948204}"/>
    <cellStyle name="Normal 8 2 5 2 4" xfId="2091" xr:uid="{73C895A3-A3D3-44A1-9595-6622C53509C0}"/>
    <cellStyle name="Normal 8 2 5 3" xfId="780" xr:uid="{5AB6DC18-7855-4013-BA9D-AA2B82C98CFA}"/>
    <cellStyle name="Normal 8 2 5 3 2" xfId="2092" xr:uid="{018E4170-662F-4DBC-A711-D7F46985B10A}"/>
    <cellStyle name="Normal 8 2 5 3 2 2" xfId="2093" xr:uid="{7374DB7E-517E-4456-A161-13F70FBC6F93}"/>
    <cellStyle name="Normal 8 2 5 3 3" xfId="2094" xr:uid="{D3B380DD-5B6F-444B-9F2A-24CF9F72751C}"/>
    <cellStyle name="Normal 8 2 5 3 4" xfId="3745" xr:uid="{4586B8AE-9635-4FF1-921B-B16EC5BDA11F}"/>
    <cellStyle name="Normal 8 2 5 4" xfId="2095" xr:uid="{DBB3420E-CD47-4D58-BBB0-0B904A3E4AA3}"/>
    <cellStyle name="Normal 8 2 5 4 2" xfId="2096" xr:uid="{06FD0D39-8C7E-4104-9D56-40C656BAE1D9}"/>
    <cellStyle name="Normal 8 2 5 5" xfId="2097" xr:uid="{9C6E1192-F331-4E5E-A969-ADBBBC40D5A9}"/>
    <cellStyle name="Normal 8 2 5 6" xfId="3746" xr:uid="{76A26B86-28D2-4FEE-B406-3C17DB3BBA09}"/>
    <cellStyle name="Normal 8 2 6" xfId="382" xr:uid="{93C2A98F-F4A7-4760-8797-4FC395597975}"/>
    <cellStyle name="Normal 8 2 6 2" xfId="781" xr:uid="{5909B0D0-63E0-4762-941E-0D694F57CE86}"/>
    <cellStyle name="Normal 8 2 6 2 2" xfId="2098" xr:uid="{3BA90509-6BE8-4199-8C3E-CF0478BBB954}"/>
    <cellStyle name="Normal 8 2 6 2 2 2" xfId="2099" xr:uid="{B7167CA0-DF81-4B28-947D-524C668A0238}"/>
    <cellStyle name="Normal 8 2 6 2 3" xfId="2100" xr:uid="{09398907-4BD4-425A-81F5-413FBF37EE44}"/>
    <cellStyle name="Normal 8 2 6 2 4" xfId="3747" xr:uid="{72B34B0F-09B7-472E-A99E-C7C12BDD562B}"/>
    <cellStyle name="Normal 8 2 6 3" xfId="2101" xr:uid="{38C88004-D4B0-43C3-BE4D-79DBEA46032A}"/>
    <cellStyle name="Normal 8 2 6 3 2" xfId="2102" xr:uid="{A6FE5C20-D5F7-4C85-9EFA-A35E2D618255}"/>
    <cellStyle name="Normal 8 2 6 4" xfId="2103" xr:uid="{198AA750-7910-47D3-8C6C-27690CD93967}"/>
    <cellStyle name="Normal 8 2 6 5" xfId="3748" xr:uid="{32127762-C8E2-4C62-A2D1-915751DADCF5}"/>
    <cellStyle name="Normal 8 2 7" xfId="782" xr:uid="{851C9C7F-C9BD-4530-98DA-A187513DA640}"/>
    <cellStyle name="Normal 8 2 7 2" xfId="2104" xr:uid="{D37AD87D-C52A-4E97-B514-EC6F18D7E50C}"/>
    <cellStyle name="Normal 8 2 7 2 2" xfId="2105" xr:uid="{275BF44A-0E9A-4153-9069-88B26DAA5722}"/>
    <cellStyle name="Normal 8 2 7 3" xfId="2106" xr:uid="{BB321918-AFDD-4CDC-ABC8-ECBACD25B3D8}"/>
    <cellStyle name="Normal 8 2 7 4" xfId="3749" xr:uid="{32B65C0D-A75C-4F5E-B1FF-2F7E5C7F3B85}"/>
    <cellStyle name="Normal 8 2 8" xfId="2107" xr:uid="{8ABFD88D-D992-49FB-8F93-ACBAE2E6074C}"/>
    <cellStyle name="Normal 8 2 8 2" xfId="2108" xr:uid="{E0177BB8-4EC5-4D60-9AE0-067BF3B64BB7}"/>
    <cellStyle name="Normal 8 2 8 3" xfId="3750" xr:uid="{95C2D819-3025-43B4-AF2B-C25CB1B22CDF}"/>
    <cellStyle name="Normal 8 2 8 4" xfId="3751" xr:uid="{B0E15BDB-5213-49AA-8EFA-4CA24FCB5AF1}"/>
    <cellStyle name="Normal 8 2 9" xfId="2109" xr:uid="{44F9BD88-272D-4033-9589-7FB1684238C8}"/>
    <cellStyle name="Normal 8 3" xfId="153" xr:uid="{21902975-2376-4A47-948B-05BF6A6AF864}"/>
    <cellStyle name="Normal 8 3 10" xfId="3752" xr:uid="{5A742C7C-0B8F-4A40-9857-1A862BE07653}"/>
    <cellStyle name="Normal 8 3 11" xfId="3753" xr:uid="{43F0CAD7-C66C-4853-B76D-01697B084342}"/>
    <cellStyle name="Normal 8 3 2" xfId="154" xr:uid="{BC000D60-3718-4951-BF0A-AE943B219C05}"/>
    <cellStyle name="Normal 8 3 2 2" xfId="155" xr:uid="{1F94AE8D-8AE7-488F-A0EA-848CA65450B1}"/>
    <cellStyle name="Normal 8 3 2 2 2" xfId="383" xr:uid="{0263DD1E-F1C7-444F-BEF9-8CCECC3D8D3D}"/>
    <cellStyle name="Normal 8 3 2 2 2 2" xfId="783" xr:uid="{4C3AA0AD-E53F-4236-BEA2-F8C7F44BECE4}"/>
    <cellStyle name="Normal 8 3 2 2 2 2 2" xfId="2110" xr:uid="{DD59A508-4E11-4FC2-83E0-355C314E1C9A}"/>
    <cellStyle name="Normal 8 3 2 2 2 2 2 2" xfId="2111" xr:uid="{B5D1E133-E86F-4A62-928E-801A4950D581}"/>
    <cellStyle name="Normal 8 3 2 2 2 2 3" xfId="2112" xr:uid="{48F36F2F-6FB6-48F3-B479-9DEF33A39AC8}"/>
    <cellStyle name="Normal 8 3 2 2 2 2 4" xfId="3754" xr:uid="{D847A6F3-53AB-46DE-9AFA-E8DF77371246}"/>
    <cellStyle name="Normal 8 3 2 2 2 3" xfId="2113" xr:uid="{5BF9E578-6D63-482B-B3E7-901AE39A5B5A}"/>
    <cellStyle name="Normal 8 3 2 2 2 3 2" xfId="2114" xr:uid="{25982CFD-83C7-4BA7-9138-63995E97D547}"/>
    <cellStyle name="Normal 8 3 2 2 2 3 3" xfId="3755" xr:uid="{25B64A2B-96AC-4BA8-98D6-5611159F708A}"/>
    <cellStyle name="Normal 8 3 2 2 2 3 4" xfId="3756" xr:uid="{F3F9A97A-1223-43AE-BA3E-30B41B36C495}"/>
    <cellStyle name="Normal 8 3 2 2 2 4" xfId="2115" xr:uid="{E16CCE3F-F849-42FA-887A-E6E29AA09120}"/>
    <cellStyle name="Normal 8 3 2 2 2 5" xfId="3757" xr:uid="{EEB015E2-8734-409E-B3C8-E745F60C69C3}"/>
    <cellStyle name="Normal 8 3 2 2 2 6" xfId="3758" xr:uid="{7CB701DC-7751-4DAF-9F06-E6F5C433F1F2}"/>
    <cellStyle name="Normal 8 3 2 2 3" xfId="784" xr:uid="{81B59609-0A63-4285-9913-0B8BAFF18CDA}"/>
    <cellStyle name="Normal 8 3 2 2 3 2" xfId="2116" xr:uid="{395CB458-89C0-4044-818E-DB2B612DFCAA}"/>
    <cellStyle name="Normal 8 3 2 2 3 2 2" xfId="2117" xr:uid="{AD2075CB-0728-4FDA-9C8B-9368EACD382B}"/>
    <cellStyle name="Normal 8 3 2 2 3 2 3" xfId="3759" xr:uid="{BF36FB7D-A10B-4322-AC5F-9323CAB83391}"/>
    <cellStyle name="Normal 8 3 2 2 3 2 4" xfId="3760" xr:uid="{A792054B-F846-44E2-9D3A-4673DDA437C0}"/>
    <cellStyle name="Normal 8 3 2 2 3 3" xfId="2118" xr:uid="{8A380992-0947-4AB7-AFE5-54FC4D5CC211}"/>
    <cellStyle name="Normal 8 3 2 2 3 4" xfId="3761" xr:uid="{3D214C76-C70C-4D2B-8C3F-65B3571214F2}"/>
    <cellStyle name="Normal 8 3 2 2 3 5" xfId="3762" xr:uid="{EDA39574-FF54-4DFF-AD23-8D163AB863D6}"/>
    <cellStyle name="Normal 8 3 2 2 4" xfId="2119" xr:uid="{842277E5-17AF-454E-838F-C3371F7E5D3B}"/>
    <cellStyle name="Normal 8 3 2 2 4 2" xfId="2120" xr:uid="{2B912AEB-6035-475D-8145-2BBC075107CD}"/>
    <cellStyle name="Normal 8 3 2 2 4 3" xfId="3763" xr:uid="{667339E3-89A7-4FAE-B26D-164C3275FE37}"/>
    <cellStyle name="Normal 8 3 2 2 4 4" xfId="3764" xr:uid="{A4DC7E8B-FD00-4E05-A7AF-21509FD740F0}"/>
    <cellStyle name="Normal 8 3 2 2 5" xfId="2121" xr:uid="{889E0097-3943-4518-8BF6-0EC80D8F1236}"/>
    <cellStyle name="Normal 8 3 2 2 5 2" xfId="3765" xr:uid="{E921741C-0705-44F0-BC85-B9D64417C704}"/>
    <cellStyle name="Normal 8 3 2 2 5 3" xfId="3766" xr:uid="{B47A45AE-2C1D-426A-BA0B-1C652028E4F5}"/>
    <cellStyle name="Normal 8 3 2 2 5 4" xfId="3767" xr:uid="{4F4ADC1C-F2E8-4B8A-AED8-59218BF0E08E}"/>
    <cellStyle name="Normal 8 3 2 2 6" xfId="3768" xr:uid="{25BED9F2-5082-46C8-BF38-6A7B423EEAB9}"/>
    <cellStyle name="Normal 8 3 2 2 7" xfId="3769" xr:uid="{5B72CBAF-14A9-4616-A48A-7A83527B3FBE}"/>
    <cellStyle name="Normal 8 3 2 2 8" xfId="3770" xr:uid="{12D0659C-F43A-4066-93A8-B327C3888503}"/>
    <cellStyle name="Normal 8 3 2 3" xfId="384" xr:uid="{2A0DABC9-8865-4044-903E-342D235CA439}"/>
    <cellStyle name="Normal 8 3 2 3 2" xfId="785" xr:uid="{03B845FF-7853-4A76-9F1A-DC46FEE79327}"/>
    <cellStyle name="Normal 8 3 2 3 2 2" xfId="786" xr:uid="{C4FD28BD-15AA-4620-AD3C-97F0037D09D4}"/>
    <cellStyle name="Normal 8 3 2 3 2 2 2" xfId="2122" xr:uid="{82E5021D-A16E-4A99-B7AF-FC3DA743FA96}"/>
    <cellStyle name="Normal 8 3 2 3 2 2 2 2" xfId="2123" xr:uid="{4DAE3716-D855-4043-A7DF-20B52911724B}"/>
    <cellStyle name="Normal 8 3 2 3 2 2 3" xfId="2124" xr:uid="{6B3929A9-A4F9-4B7D-B472-3F618A9E9736}"/>
    <cellStyle name="Normal 8 3 2 3 2 3" xfId="2125" xr:uid="{A877C188-80E9-4EC8-8E23-97989B2378ED}"/>
    <cellStyle name="Normal 8 3 2 3 2 3 2" xfId="2126" xr:uid="{A96C1E3F-F4BE-445F-B4BC-36DBF2DA1E23}"/>
    <cellStyle name="Normal 8 3 2 3 2 4" xfId="2127" xr:uid="{2D5551AC-704F-4214-96D9-69F6BED67A1F}"/>
    <cellStyle name="Normal 8 3 2 3 3" xfId="787" xr:uid="{A66B29E7-AEB1-4B6E-A9BA-7C58EB829263}"/>
    <cellStyle name="Normal 8 3 2 3 3 2" xfId="2128" xr:uid="{2DE8BEC8-8747-4B2E-AB52-B5E5AFC1BAAA}"/>
    <cellStyle name="Normal 8 3 2 3 3 2 2" xfId="2129" xr:uid="{75B2C4A7-44D4-4A3B-AF63-37CB8516BB0F}"/>
    <cellStyle name="Normal 8 3 2 3 3 3" xfId="2130" xr:uid="{3C8FFD7A-5B72-4D18-80B5-D38D6BE8C260}"/>
    <cellStyle name="Normal 8 3 2 3 3 4" xfId="3771" xr:uid="{AE36C01F-A1FF-4AF4-89BC-3B5EE72A8779}"/>
    <cellStyle name="Normal 8 3 2 3 4" xfId="2131" xr:uid="{11916841-A116-4E19-B156-C41C8FE2CB18}"/>
    <cellStyle name="Normal 8 3 2 3 4 2" xfId="2132" xr:uid="{5851CF81-B6B5-4CCE-A6C3-F9F9826E2A54}"/>
    <cellStyle name="Normal 8 3 2 3 5" xfId="2133" xr:uid="{F07CDCE7-F175-40DE-9DBD-081DB4405D12}"/>
    <cellStyle name="Normal 8 3 2 3 6" xfId="3772" xr:uid="{A32808D7-57A1-4A86-B463-96BE13E9D580}"/>
    <cellStyle name="Normal 8 3 2 4" xfId="385" xr:uid="{A01BAE4D-72FD-40F0-8205-B33D2888CE65}"/>
    <cellStyle name="Normal 8 3 2 4 2" xfId="788" xr:uid="{176883D1-2F81-40C1-8934-26103B9D93BA}"/>
    <cellStyle name="Normal 8 3 2 4 2 2" xfId="2134" xr:uid="{B9EDCFAA-8873-4A8B-BA57-990F80F0D706}"/>
    <cellStyle name="Normal 8 3 2 4 2 2 2" xfId="2135" xr:uid="{AF49A6CE-B6DF-43C6-B355-B0481493D23F}"/>
    <cellStyle name="Normal 8 3 2 4 2 3" xfId="2136" xr:uid="{CF905054-AA42-4D3A-91ED-5A7C3F3BE9A6}"/>
    <cellStyle name="Normal 8 3 2 4 2 4" xfId="3773" xr:uid="{24600ADA-3B9D-471B-B8F0-FEFAEF56061B}"/>
    <cellStyle name="Normal 8 3 2 4 3" xfId="2137" xr:uid="{ACBAADFF-651A-4A30-B798-2773FF0E3738}"/>
    <cellStyle name="Normal 8 3 2 4 3 2" xfId="2138" xr:uid="{8D7760F3-8DC4-444B-B6EB-533EE9C75FD2}"/>
    <cellStyle name="Normal 8 3 2 4 4" xfId="2139" xr:uid="{B494D77D-B039-4DDB-A6BE-DFF80EDBE6E9}"/>
    <cellStyle name="Normal 8 3 2 4 5" xfId="3774" xr:uid="{B8692340-F9AF-4F28-9504-F5BD78881AA8}"/>
    <cellStyle name="Normal 8 3 2 5" xfId="386" xr:uid="{4DE5C4CB-D8A6-4B0F-9337-7011114FBC58}"/>
    <cellStyle name="Normal 8 3 2 5 2" xfId="2140" xr:uid="{5B2A8634-C6B2-4CCB-B256-98A6E4E2A6FB}"/>
    <cellStyle name="Normal 8 3 2 5 2 2" xfId="2141" xr:uid="{AA96CEE0-EA9D-4768-8FCB-F012CE5F2763}"/>
    <cellStyle name="Normal 8 3 2 5 3" xfId="2142" xr:uid="{A7E17366-E052-48BD-B4B4-4D08E3B505FA}"/>
    <cellStyle name="Normal 8 3 2 5 4" xfId="3775" xr:uid="{E1169F5B-46F7-43CD-B06F-81136D0A5CC1}"/>
    <cellStyle name="Normal 8 3 2 6" xfId="2143" xr:uid="{46802732-B851-43F1-A1C5-54E6A60A5375}"/>
    <cellStyle name="Normal 8 3 2 6 2" xfId="2144" xr:uid="{7FB2CA76-2B60-4EEE-8BF8-2412BE8329C3}"/>
    <cellStyle name="Normal 8 3 2 6 3" xfId="3776" xr:uid="{B8303020-1344-4E74-9EA1-93BA0E35B15D}"/>
    <cellStyle name="Normal 8 3 2 6 4" xfId="3777" xr:uid="{56F2E43A-0D1E-4D7E-9742-1E7D8103BF9A}"/>
    <cellStyle name="Normal 8 3 2 7" xfId="2145" xr:uid="{2CC0D6DF-77AB-4027-A0D6-569B5A0D95A5}"/>
    <cellStyle name="Normal 8 3 2 8" xfId="3778" xr:uid="{30C9F7CA-A070-4784-9270-F8FA45B4293E}"/>
    <cellStyle name="Normal 8 3 2 9" xfId="3779" xr:uid="{C13F7CCF-EF57-4C48-A6C9-B7446C43ECC8}"/>
    <cellStyle name="Normal 8 3 3" xfId="156" xr:uid="{E891F11C-30E0-429A-B092-CB2F00FBF174}"/>
    <cellStyle name="Normal 8 3 3 2" xfId="157" xr:uid="{B1EC0D89-083B-4859-9770-9BAAE802F10B}"/>
    <cellStyle name="Normal 8 3 3 2 2" xfId="789" xr:uid="{188547D1-E215-40B4-8426-4A032592D28A}"/>
    <cellStyle name="Normal 8 3 3 2 2 2" xfId="2146" xr:uid="{D95BB924-F8C8-4127-9E9F-E350A87E603B}"/>
    <cellStyle name="Normal 8 3 3 2 2 2 2" xfId="2147" xr:uid="{3EDE6F7B-63B2-4616-90C1-CDFA80286892}"/>
    <cellStyle name="Normal 8 3 3 2 2 3" xfId="2148" xr:uid="{A7B57DF4-7BD8-4A82-ACE1-18EFD650C91B}"/>
    <cellStyle name="Normal 8 3 3 2 2 4" xfId="3780" xr:uid="{E27E395F-4F22-440B-B222-D2E407577423}"/>
    <cellStyle name="Normal 8 3 3 2 3" xfId="2149" xr:uid="{3389BEA5-12AC-4B40-B4BF-97A29EDE335C}"/>
    <cellStyle name="Normal 8 3 3 2 3 2" xfId="2150" xr:uid="{21687DDC-0EEF-4490-92A4-AC518B5EB3D5}"/>
    <cellStyle name="Normal 8 3 3 2 3 3" xfId="3781" xr:uid="{3B22A416-8F35-428F-8160-D113B216FBB3}"/>
    <cellStyle name="Normal 8 3 3 2 3 4" xfId="3782" xr:uid="{75207FA5-364A-45EC-817A-AF71E1DD8AD2}"/>
    <cellStyle name="Normal 8 3 3 2 4" xfId="2151" xr:uid="{D8A29EB9-629B-4C31-ACAA-B4031139795F}"/>
    <cellStyle name="Normal 8 3 3 2 5" xfId="3783" xr:uid="{6C87E03F-BBE0-486F-85A0-FF596565A9EA}"/>
    <cellStyle name="Normal 8 3 3 2 6" xfId="3784" xr:uid="{CBF8342C-83CF-444B-9045-B3D37AB3C75C}"/>
    <cellStyle name="Normal 8 3 3 3" xfId="387" xr:uid="{3305C0C6-FA53-465E-9EDD-2D9B0D656F75}"/>
    <cellStyle name="Normal 8 3 3 3 2" xfId="2152" xr:uid="{B063D4FD-3FD2-4CFC-9DA8-0F8922832DAC}"/>
    <cellStyle name="Normal 8 3 3 3 2 2" xfId="2153" xr:uid="{627CF8DF-07C9-4301-A134-68E1A2A3794C}"/>
    <cellStyle name="Normal 8 3 3 3 2 3" xfId="3785" xr:uid="{360AD131-783F-468B-8A49-BE29D3A9D7A1}"/>
    <cellStyle name="Normal 8 3 3 3 2 4" xfId="3786" xr:uid="{544D6DC8-5384-46C4-9028-C0DA24D7738A}"/>
    <cellStyle name="Normal 8 3 3 3 3" xfId="2154" xr:uid="{7177AA9B-00F2-4AD9-BE77-957D1EAEB77C}"/>
    <cellStyle name="Normal 8 3 3 3 4" xfId="3787" xr:uid="{71F18F1B-D708-42A3-81A1-DD01F30BB897}"/>
    <cellStyle name="Normal 8 3 3 3 5" xfId="3788" xr:uid="{4C0A27FE-B10D-4841-A01F-792F03EB55FB}"/>
    <cellStyle name="Normal 8 3 3 4" xfId="2155" xr:uid="{C488A1BF-9CD9-43AF-A041-12407BAB99CD}"/>
    <cellStyle name="Normal 8 3 3 4 2" xfId="2156" xr:uid="{19A49A01-2E3F-4F03-AC3E-B886C23D3E16}"/>
    <cellStyle name="Normal 8 3 3 4 3" xfId="3789" xr:uid="{D8721655-FD69-48B4-85A2-A4C20D761CF3}"/>
    <cellStyle name="Normal 8 3 3 4 4" xfId="3790" xr:uid="{D087146E-0B2B-420B-8464-960E2D1E6E18}"/>
    <cellStyle name="Normal 8 3 3 5" xfId="2157" xr:uid="{7741289A-64E1-4126-8973-566C85BF0D3A}"/>
    <cellStyle name="Normal 8 3 3 5 2" xfId="3791" xr:uid="{CE9E83E9-48F5-4942-B795-C1EF3CA89C38}"/>
    <cellStyle name="Normal 8 3 3 5 3" xfId="3792" xr:uid="{53DF284A-D70F-496A-A0CF-FFB8B8545876}"/>
    <cellStyle name="Normal 8 3 3 5 4" xfId="3793" xr:uid="{B651D0AE-94F2-4A40-8C25-49A1B08ABCA2}"/>
    <cellStyle name="Normal 8 3 3 6" xfId="3794" xr:uid="{A50D1006-0DD1-492C-9D23-6EA9A9C85308}"/>
    <cellStyle name="Normal 8 3 3 7" xfId="3795" xr:uid="{72DA4F7A-8458-4328-87A4-EA2476808684}"/>
    <cellStyle name="Normal 8 3 3 8" xfId="3796" xr:uid="{83E79687-E504-4DD8-B0AD-7658BB70F468}"/>
    <cellStyle name="Normal 8 3 4" xfId="158" xr:uid="{A7AA92A6-28E5-4887-9DF9-B118F0B9EDC5}"/>
    <cellStyle name="Normal 8 3 4 2" xfId="790" xr:uid="{77D4DF69-59BD-40B9-B874-7B5B99DAD389}"/>
    <cellStyle name="Normal 8 3 4 2 2" xfId="791" xr:uid="{776FF339-4A30-4515-8388-ACD16F4BD2BD}"/>
    <cellStyle name="Normal 8 3 4 2 2 2" xfId="2158" xr:uid="{7E402586-60E8-4FDA-8C82-4A7544D49F4B}"/>
    <cellStyle name="Normal 8 3 4 2 2 2 2" xfId="2159" xr:uid="{2D642314-5B33-4335-B851-B9FC44D9B30F}"/>
    <cellStyle name="Normal 8 3 4 2 2 3" xfId="2160" xr:uid="{9BC86447-DD7D-423F-81F7-58064EDA1501}"/>
    <cellStyle name="Normal 8 3 4 2 2 4" xfId="3797" xr:uid="{E79AC44C-EAB8-4902-B0A1-F320B5E69603}"/>
    <cellStyle name="Normal 8 3 4 2 3" xfId="2161" xr:uid="{CD7ED820-54FB-4C84-AA59-64487F910410}"/>
    <cellStyle name="Normal 8 3 4 2 3 2" xfId="2162" xr:uid="{943D4DB4-FB87-4A8A-BDE6-C1F7C714ECE1}"/>
    <cellStyle name="Normal 8 3 4 2 4" xfId="2163" xr:uid="{AD53487F-60FA-4A7D-8D68-6EFF15D1946A}"/>
    <cellStyle name="Normal 8 3 4 2 5" xfId="3798" xr:uid="{88B146D1-B856-4297-AB44-A8CE09B94EB1}"/>
    <cellStyle name="Normal 8 3 4 3" xfId="792" xr:uid="{C028C3AE-4B48-4CA1-B515-6BCFDB7157B6}"/>
    <cellStyle name="Normal 8 3 4 3 2" xfId="2164" xr:uid="{02899232-36DC-4B17-91D3-7C8035CDF5AE}"/>
    <cellStyle name="Normal 8 3 4 3 2 2" xfId="2165" xr:uid="{7FD56E0F-6511-48B4-A36F-8D3DA5C9065F}"/>
    <cellStyle name="Normal 8 3 4 3 3" xfId="2166" xr:uid="{B930E563-85D7-4636-9355-D79BE7FF5473}"/>
    <cellStyle name="Normal 8 3 4 3 4" xfId="3799" xr:uid="{75CA7C4F-2BC2-44B0-B2EA-2815AFBC9350}"/>
    <cellStyle name="Normal 8 3 4 4" xfId="2167" xr:uid="{E311FC05-3DAE-4B22-9EA5-6AC7057C9792}"/>
    <cellStyle name="Normal 8 3 4 4 2" xfId="2168" xr:uid="{C448A97D-9827-455C-B058-9283EC7DA5BC}"/>
    <cellStyle name="Normal 8 3 4 4 3" xfId="3800" xr:uid="{019BA39E-8B56-472D-BC5A-338980B99282}"/>
    <cellStyle name="Normal 8 3 4 4 4" xfId="3801" xr:uid="{7769C7AC-84B7-4A45-988F-DDDD765B3D8C}"/>
    <cellStyle name="Normal 8 3 4 5" xfId="2169" xr:uid="{DCF10DEB-5407-49CC-9D1A-DB943D1F2618}"/>
    <cellStyle name="Normal 8 3 4 6" xfId="3802" xr:uid="{CDE7F59D-590F-41B2-B4F7-486C32345980}"/>
    <cellStyle name="Normal 8 3 4 7" xfId="3803" xr:uid="{BB9639EA-8B8C-4344-9BCA-6FCDD7FE6948}"/>
    <cellStyle name="Normal 8 3 5" xfId="388" xr:uid="{29C8AA43-2095-4460-9466-6A7D7AECCA16}"/>
    <cellStyle name="Normal 8 3 5 2" xfId="793" xr:uid="{4763612B-CA51-49AC-A22E-C8984019C278}"/>
    <cellStyle name="Normal 8 3 5 2 2" xfId="2170" xr:uid="{E73761D3-9A34-47F3-AFBE-BC0CE6674909}"/>
    <cellStyle name="Normal 8 3 5 2 2 2" xfId="2171" xr:uid="{608EB71B-F22D-478A-BDB7-0CD92F6C2A49}"/>
    <cellStyle name="Normal 8 3 5 2 3" xfId="2172" xr:uid="{83417D1B-E3C0-43E9-993C-A6F8EC35A329}"/>
    <cellStyle name="Normal 8 3 5 2 4" xfId="3804" xr:uid="{59758931-1182-4123-9633-EC519519B161}"/>
    <cellStyle name="Normal 8 3 5 3" xfId="2173" xr:uid="{3F13530A-4059-4434-93F3-5106E474D0F7}"/>
    <cellStyle name="Normal 8 3 5 3 2" xfId="2174" xr:uid="{5A63CFD3-1E96-4F94-AEDB-21D67A1AB1B2}"/>
    <cellStyle name="Normal 8 3 5 3 3" xfId="3805" xr:uid="{1A3CF626-BE7B-411F-95B7-4E8A791DFA2C}"/>
    <cellStyle name="Normal 8 3 5 3 4" xfId="3806" xr:uid="{0FAEB22B-66BB-43B7-A3BE-7764C00C661F}"/>
    <cellStyle name="Normal 8 3 5 4" xfId="2175" xr:uid="{E11F5EEC-DE08-4655-A02C-CF22ECCED6E0}"/>
    <cellStyle name="Normal 8 3 5 5" xfId="3807" xr:uid="{C4D75499-F1E8-4BE4-87B3-C2EFCEE06BD8}"/>
    <cellStyle name="Normal 8 3 5 6" xfId="3808" xr:uid="{F5397D6A-1982-4772-8519-13D51701F684}"/>
    <cellStyle name="Normal 8 3 6" xfId="389" xr:uid="{81C90191-9049-4045-B80B-CEDE6B246C61}"/>
    <cellStyle name="Normal 8 3 6 2" xfId="2176" xr:uid="{A09AA5F9-689D-4881-A86F-4BAD6D82A150}"/>
    <cellStyle name="Normal 8 3 6 2 2" xfId="2177" xr:uid="{5F3E80C2-743C-4E3B-93EC-CEC7E146296D}"/>
    <cellStyle name="Normal 8 3 6 2 3" xfId="3809" xr:uid="{3A117E1F-99D6-406F-B9AA-2080ABE1FFC1}"/>
    <cellStyle name="Normal 8 3 6 2 4" xfId="3810" xr:uid="{E8D1BF56-7999-4404-9CA2-7656C2F51F48}"/>
    <cellStyle name="Normal 8 3 6 3" xfId="2178" xr:uid="{1E1D0501-C665-4F53-8477-90738F72B32F}"/>
    <cellStyle name="Normal 8 3 6 4" xfId="3811" xr:uid="{6EA3AF1A-FCC6-49FD-8F25-DEC9A96A5E39}"/>
    <cellStyle name="Normal 8 3 6 5" xfId="3812" xr:uid="{C589CDE1-41FB-401E-9625-0F200CBD9AF1}"/>
    <cellStyle name="Normal 8 3 7" xfId="2179" xr:uid="{53ABBAC1-BB93-48DB-809A-769E12E281DD}"/>
    <cellStyle name="Normal 8 3 7 2" xfId="2180" xr:uid="{5D8EEFEB-EEF4-4BBD-8E52-85E50583BCC7}"/>
    <cellStyle name="Normal 8 3 7 3" xfId="3813" xr:uid="{69D87A5B-7F72-4AD4-AAE7-1E20397CA572}"/>
    <cellStyle name="Normal 8 3 7 4" xfId="3814" xr:uid="{1CF988A5-939A-4748-8B8C-222E801DC8DF}"/>
    <cellStyle name="Normal 8 3 8" xfId="2181" xr:uid="{0115D160-40BB-4FF2-B4DE-8000E81255FE}"/>
    <cellStyle name="Normal 8 3 8 2" xfId="3815" xr:uid="{3A2DDD97-BC4E-4512-89BD-052C40F0AE26}"/>
    <cellStyle name="Normal 8 3 8 3" xfId="3816" xr:uid="{945B0687-8C9B-45BD-857C-E821B8D126A2}"/>
    <cellStyle name="Normal 8 3 8 4" xfId="3817" xr:uid="{4B952437-BC59-4983-B523-05BDACE3C7F2}"/>
    <cellStyle name="Normal 8 3 9" xfId="3818" xr:uid="{4D2AAFCF-0EE0-44E7-81F5-EAAFC0696DB3}"/>
    <cellStyle name="Normal 8 4" xfId="159" xr:uid="{F324F5A0-0617-4372-955C-E1A4C1CEAC41}"/>
    <cellStyle name="Normal 8 4 10" xfId="3819" xr:uid="{88C242AA-93DF-4C9F-9897-39ACFD2A865C}"/>
    <cellStyle name="Normal 8 4 11" xfId="3820" xr:uid="{2E92BC08-B1FA-4974-8919-F10C020B4C24}"/>
    <cellStyle name="Normal 8 4 2" xfId="160" xr:uid="{F7B9690C-F0F3-4FE6-B308-9828FA4D3E89}"/>
    <cellStyle name="Normal 8 4 2 2" xfId="390" xr:uid="{63AD527E-12F9-405E-9AA4-A030F1579C27}"/>
    <cellStyle name="Normal 8 4 2 2 2" xfId="794" xr:uid="{FFF631F7-D4C0-4521-98BB-CD58822F8195}"/>
    <cellStyle name="Normal 8 4 2 2 2 2" xfId="795" xr:uid="{A2EBBA4F-E587-4806-8480-3FE53E7194D5}"/>
    <cellStyle name="Normal 8 4 2 2 2 2 2" xfId="2182" xr:uid="{DD5780A4-FF4F-4FB7-9ABE-5C0676059190}"/>
    <cellStyle name="Normal 8 4 2 2 2 2 3" xfId="3821" xr:uid="{F95D57CB-9F19-4702-862C-E98384A55FB4}"/>
    <cellStyle name="Normal 8 4 2 2 2 2 4" xfId="3822" xr:uid="{683AB83E-5019-4F7B-980E-74A52239F92A}"/>
    <cellStyle name="Normal 8 4 2 2 2 3" xfId="2183" xr:uid="{A0B4469C-EEAF-4223-AE0C-4CB1BAC9593A}"/>
    <cellStyle name="Normal 8 4 2 2 2 3 2" xfId="3823" xr:uid="{91BC94C9-0759-4F4C-BC47-F8DE1F2FA437}"/>
    <cellStyle name="Normal 8 4 2 2 2 3 3" xfId="3824" xr:uid="{614BA9F9-5069-4052-8F8E-26DAB42EC4A9}"/>
    <cellStyle name="Normal 8 4 2 2 2 3 4" xfId="3825" xr:uid="{81FC0F43-5674-4CAA-8146-AB34B0C5E85F}"/>
    <cellStyle name="Normal 8 4 2 2 2 4" xfId="3826" xr:uid="{254B2193-C0EB-471C-B044-B81446E4A8BC}"/>
    <cellStyle name="Normal 8 4 2 2 2 5" xfId="3827" xr:uid="{12F34AB1-C71D-4264-91B7-088B4F9EA0D0}"/>
    <cellStyle name="Normal 8 4 2 2 2 6" xfId="3828" xr:uid="{CB5288CB-DC09-4E75-9D69-70B7273D0150}"/>
    <cellStyle name="Normal 8 4 2 2 3" xfId="796" xr:uid="{6CCBDCD2-F728-4E25-971E-ACE5735242F9}"/>
    <cellStyle name="Normal 8 4 2 2 3 2" xfId="2184" xr:uid="{283F0BC9-D482-4ABA-9BEF-8E0D36FE4CFC}"/>
    <cellStyle name="Normal 8 4 2 2 3 2 2" xfId="3829" xr:uid="{12C1EE53-7424-4E99-A76D-B19530DBCD8D}"/>
    <cellStyle name="Normal 8 4 2 2 3 2 3" xfId="3830" xr:uid="{13ACE65B-0049-43B3-91C6-AA22293B73F7}"/>
    <cellStyle name="Normal 8 4 2 2 3 2 4" xfId="3831" xr:uid="{120E50BB-1F4A-4298-890D-ABA9A91A23B9}"/>
    <cellStyle name="Normal 8 4 2 2 3 3" xfId="3832" xr:uid="{91817B6F-E3FF-473D-8AAF-6EC29AACA0EC}"/>
    <cellStyle name="Normal 8 4 2 2 3 4" xfId="3833" xr:uid="{D160B348-EE1B-459E-98E8-4852FA9C1423}"/>
    <cellStyle name="Normal 8 4 2 2 3 5" xfId="3834" xr:uid="{9BF25122-714A-4880-954F-09A202261499}"/>
    <cellStyle name="Normal 8 4 2 2 4" xfId="2185" xr:uid="{1EC4EA77-78D0-4D23-A614-3D54843C387A}"/>
    <cellStyle name="Normal 8 4 2 2 4 2" xfId="3835" xr:uid="{53A9902F-60A7-498D-B1E2-1FA088C7E58E}"/>
    <cellStyle name="Normal 8 4 2 2 4 3" xfId="3836" xr:uid="{FBCBE214-2A37-4A0B-9F56-633240175D6A}"/>
    <cellStyle name="Normal 8 4 2 2 4 4" xfId="3837" xr:uid="{433D74AE-61FB-4CD2-B0F2-CEBB60B918D3}"/>
    <cellStyle name="Normal 8 4 2 2 5" xfId="3838" xr:uid="{2E47F6EE-269A-497F-845F-64089C55DDE3}"/>
    <cellStyle name="Normal 8 4 2 2 5 2" xfId="3839" xr:uid="{E82B37C9-F968-46BB-9C53-C67EF3B15A0D}"/>
    <cellStyle name="Normal 8 4 2 2 5 3" xfId="3840" xr:uid="{24D7DC15-3FBE-46A8-A7D5-42651E9921CF}"/>
    <cellStyle name="Normal 8 4 2 2 5 4" xfId="3841" xr:uid="{BC31422D-0F6C-4E9C-ADEE-0FDE5957808C}"/>
    <cellStyle name="Normal 8 4 2 2 6" xfId="3842" xr:uid="{D9153B1E-C08D-43AA-A958-2ADFB9461BA2}"/>
    <cellStyle name="Normal 8 4 2 2 7" xfId="3843" xr:uid="{15B665E3-411F-4485-9FF0-32C356EB6C11}"/>
    <cellStyle name="Normal 8 4 2 2 8" xfId="3844" xr:uid="{E9FE5A61-3CD3-4B5B-A205-D2EC77A8D2A4}"/>
    <cellStyle name="Normal 8 4 2 3" xfId="797" xr:uid="{0B0770DC-571D-4FA3-976A-F9DCF6E53918}"/>
    <cellStyle name="Normal 8 4 2 3 2" xfId="798" xr:uid="{54CA131C-730A-416D-904B-954816302BA2}"/>
    <cellStyle name="Normal 8 4 2 3 2 2" xfId="799" xr:uid="{AD69F28F-2955-4E49-B271-6F0AFEA6A6DA}"/>
    <cellStyle name="Normal 8 4 2 3 2 3" xfId="3845" xr:uid="{1B1EF818-3133-41CF-ACC6-E265D03EDA54}"/>
    <cellStyle name="Normal 8 4 2 3 2 4" xfId="3846" xr:uid="{F04A7A1C-95E6-404B-BFE2-8F4CC377B655}"/>
    <cellStyle name="Normal 8 4 2 3 3" xfId="800" xr:uid="{4961B869-3165-4480-A889-520AEE85DF95}"/>
    <cellStyle name="Normal 8 4 2 3 3 2" xfId="3847" xr:uid="{D892B563-EA9D-48CD-9F04-2B94CD6E66B6}"/>
    <cellStyle name="Normal 8 4 2 3 3 3" xfId="3848" xr:uid="{B1064D30-7315-484F-ACF1-21112483CB2E}"/>
    <cellStyle name="Normal 8 4 2 3 3 4" xfId="3849" xr:uid="{8696454E-A5AA-4D99-96F1-4D78EABD7FC3}"/>
    <cellStyle name="Normal 8 4 2 3 4" xfId="3850" xr:uid="{CF8CE926-360F-4143-8292-A200ED02E2A8}"/>
    <cellStyle name="Normal 8 4 2 3 5" xfId="3851" xr:uid="{5BFAF76C-8277-4AA7-B9E2-20E62F903C38}"/>
    <cellStyle name="Normal 8 4 2 3 6" xfId="3852" xr:uid="{F20C1AA4-4D9D-496A-8969-2CD6F6DA4340}"/>
    <cellStyle name="Normal 8 4 2 4" xfId="801" xr:uid="{1928915D-AAAF-4BCD-A464-8AEE2A0F5604}"/>
    <cellStyle name="Normal 8 4 2 4 2" xfId="802" xr:uid="{2C6AA127-84C6-44A2-BF06-63D20ADB0E22}"/>
    <cellStyle name="Normal 8 4 2 4 2 2" xfId="3853" xr:uid="{A5D3ED93-7195-4F73-99EA-801DBD316ED4}"/>
    <cellStyle name="Normal 8 4 2 4 2 3" xfId="3854" xr:uid="{C2EC625F-365B-41D0-A50A-6036BFB8D5FD}"/>
    <cellStyle name="Normal 8 4 2 4 2 4" xfId="3855" xr:uid="{B76F0315-C8CB-4CA8-B8D5-3B8B7F3F4994}"/>
    <cellStyle name="Normal 8 4 2 4 3" xfId="3856" xr:uid="{B9F58730-B30C-4475-9500-D407AD8C7A47}"/>
    <cellStyle name="Normal 8 4 2 4 4" xfId="3857" xr:uid="{69166BBE-E655-414C-90B5-B5B7853FEFF0}"/>
    <cellStyle name="Normal 8 4 2 4 5" xfId="3858" xr:uid="{B369DF71-D16E-4A19-9174-12432D88B8ED}"/>
    <cellStyle name="Normal 8 4 2 5" xfId="803" xr:uid="{3187EAF4-188D-4CC2-8A94-4996A47261B0}"/>
    <cellStyle name="Normal 8 4 2 5 2" xfId="3859" xr:uid="{3ABD5941-5D00-409F-A1F9-C116D47A5583}"/>
    <cellStyle name="Normal 8 4 2 5 3" xfId="3860" xr:uid="{2AA02219-11BE-41B9-AAB6-8C8ED6A5C535}"/>
    <cellStyle name="Normal 8 4 2 5 4" xfId="3861" xr:uid="{B4E97305-CC50-462D-99A7-132D7AE36AF0}"/>
    <cellStyle name="Normal 8 4 2 6" xfId="3862" xr:uid="{B3C80F0C-5DCE-4CEF-A90A-7844CF49A1FA}"/>
    <cellStyle name="Normal 8 4 2 6 2" xfId="3863" xr:uid="{4C50E6F6-DE1A-4BE2-912C-CA26C0FDE98B}"/>
    <cellStyle name="Normal 8 4 2 6 3" xfId="3864" xr:uid="{CFE021AD-2A8C-4EF5-8197-A0FAE3C5F405}"/>
    <cellStyle name="Normal 8 4 2 6 4" xfId="3865" xr:uid="{40153D04-FE17-4F93-B5D8-1D63BC9F929D}"/>
    <cellStyle name="Normal 8 4 2 7" xfId="3866" xr:uid="{FB01751B-8AA4-44E8-AFDC-08177AFFAF49}"/>
    <cellStyle name="Normal 8 4 2 8" xfId="3867" xr:uid="{72C913E6-9646-4647-9376-5FCD3D6A9BA0}"/>
    <cellStyle name="Normal 8 4 2 9" xfId="3868" xr:uid="{31100B25-D1D3-4413-8D35-78284AC420A8}"/>
    <cellStyle name="Normal 8 4 3" xfId="391" xr:uid="{CD333898-7E9A-4A32-ABF9-AC35BA638485}"/>
    <cellStyle name="Normal 8 4 3 2" xfId="804" xr:uid="{D36E8514-B45E-4EBC-A177-2CC430F643F8}"/>
    <cellStyle name="Normal 8 4 3 2 2" xfId="805" xr:uid="{F215251C-727A-49D5-987D-75C93D21F4AD}"/>
    <cellStyle name="Normal 8 4 3 2 2 2" xfId="2186" xr:uid="{9514F5D7-7059-4D8D-A0D1-1B6A0B6E962A}"/>
    <cellStyle name="Normal 8 4 3 2 2 2 2" xfId="2187" xr:uid="{A283D3E9-28FC-42D9-9F58-F95F93AB6021}"/>
    <cellStyle name="Normal 8 4 3 2 2 3" xfId="2188" xr:uid="{3ACA93EB-3D63-4A8E-848A-A93291CB6FD5}"/>
    <cellStyle name="Normal 8 4 3 2 2 4" xfId="3869" xr:uid="{2A503D19-01F5-4B93-B93F-6E0EFB53A8A4}"/>
    <cellStyle name="Normal 8 4 3 2 3" xfId="2189" xr:uid="{ED1A3393-CA1A-4B2B-8117-7C619664A696}"/>
    <cellStyle name="Normal 8 4 3 2 3 2" xfId="2190" xr:uid="{76CF0AC7-9CE9-4DD3-AABD-E8672DD66593}"/>
    <cellStyle name="Normal 8 4 3 2 3 3" xfId="3870" xr:uid="{FF0E3D88-D979-4CBA-8A53-05D139F8255E}"/>
    <cellStyle name="Normal 8 4 3 2 3 4" xfId="3871" xr:uid="{CF8297A3-EB90-469F-AAA6-23385293D28F}"/>
    <cellStyle name="Normal 8 4 3 2 4" xfId="2191" xr:uid="{EFFF88D1-90B5-4519-99A4-5E36CF199137}"/>
    <cellStyle name="Normal 8 4 3 2 5" xfId="3872" xr:uid="{D2245A7C-34E7-48CB-9964-A4CBACE9902D}"/>
    <cellStyle name="Normal 8 4 3 2 6" xfId="3873" xr:uid="{403EA119-462B-40B8-9D07-63EC8C2EC536}"/>
    <cellStyle name="Normal 8 4 3 3" xfId="806" xr:uid="{96471E4D-6173-4652-B07D-B10B28F2A693}"/>
    <cellStyle name="Normal 8 4 3 3 2" xfId="2192" xr:uid="{8523DB2C-9938-4836-AB02-D3010890CCEB}"/>
    <cellStyle name="Normal 8 4 3 3 2 2" xfId="2193" xr:uid="{6D4B388D-86BE-41CE-9E89-11EF80EA37F4}"/>
    <cellStyle name="Normal 8 4 3 3 2 3" xfId="3874" xr:uid="{A41FFD14-A8DF-4860-B87A-713D5A2216E7}"/>
    <cellStyle name="Normal 8 4 3 3 2 4" xfId="3875" xr:uid="{0F3242E1-1D50-47D5-AE89-C336401AAF42}"/>
    <cellStyle name="Normal 8 4 3 3 3" xfId="2194" xr:uid="{7D7E5563-B284-4FB4-8F09-A8426C58501D}"/>
    <cellStyle name="Normal 8 4 3 3 4" xfId="3876" xr:uid="{4F752E2C-34E4-4F8F-9781-EF755709067C}"/>
    <cellStyle name="Normal 8 4 3 3 5" xfId="3877" xr:uid="{32763762-BF56-4774-9E5F-BD6CC92DBEDB}"/>
    <cellStyle name="Normal 8 4 3 4" xfId="2195" xr:uid="{72559887-084E-44DE-877C-8F65B3CC5696}"/>
    <cellStyle name="Normal 8 4 3 4 2" xfId="2196" xr:uid="{F76B23D7-5402-470C-8BF7-7EF6003251CA}"/>
    <cellStyle name="Normal 8 4 3 4 3" xfId="3878" xr:uid="{39C2C1CD-45A4-4795-AB26-7960372C6F0B}"/>
    <cellStyle name="Normal 8 4 3 4 4" xfId="3879" xr:uid="{7D074F48-F258-4ECB-B8D0-15BB6124324B}"/>
    <cellStyle name="Normal 8 4 3 5" xfId="2197" xr:uid="{C2EEF9A8-4023-497D-A094-3185F3A8BDD6}"/>
    <cellStyle name="Normal 8 4 3 5 2" xfId="3880" xr:uid="{DF753217-9E4B-48D1-B137-57C3B618F404}"/>
    <cellStyle name="Normal 8 4 3 5 3" xfId="3881" xr:uid="{8C896546-1AEF-4E9B-8E63-8C0491646FF0}"/>
    <cellStyle name="Normal 8 4 3 5 4" xfId="3882" xr:uid="{357B82B2-3A51-4835-8D40-DD67D8AF368B}"/>
    <cellStyle name="Normal 8 4 3 6" xfId="3883" xr:uid="{7BD5D3D3-0676-49DD-9F24-50191BEBFEFA}"/>
    <cellStyle name="Normal 8 4 3 7" xfId="3884" xr:uid="{D627541B-7A14-4554-8B57-429D0AB8F54B}"/>
    <cellStyle name="Normal 8 4 3 8" xfId="3885" xr:uid="{BE210D23-6A05-44C9-A064-C550618163C5}"/>
    <cellStyle name="Normal 8 4 4" xfId="392" xr:uid="{58DB92BB-642A-43AA-AEC7-15DF3CEF917D}"/>
    <cellStyle name="Normal 8 4 4 2" xfId="807" xr:uid="{2369325F-F4D8-4BA1-BAD4-9AD259DA55BF}"/>
    <cellStyle name="Normal 8 4 4 2 2" xfId="808" xr:uid="{100A61DA-8399-415F-8605-C37A26AF8108}"/>
    <cellStyle name="Normal 8 4 4 2 2 2" xfId="2198" xr:uid="{13B9DAA6-A6C1-4166-8572-EC42CE52A2A8}"/>
    <cellStyle name="Normal 8 4 4 2 2 3" xfId="3886" xr:uid="{495C3951-57C3-4D93-BE2E-5B41AE093AB9}"/>
    <cellStyle name="Normal 8 4 4 2 2 4" xfId="3887" xr:uid="{707C8950-D862-4E74-B322-337442A5C9CC}"/>
    <cellStyle name="Normal 8 4 4 2 3" xfId="2199" xr:uid="{5233458C-9958-4A64-90A2-36781495071B}"/>
    <cellStyle name="Normal 8 4 4 2 4" xfId="3888" xr:uid="{6E182A6D-9E3D-4382-9A68-7D779B5B3F49}"/>
    <cellStyle name="Normal 8 4 4 2 5" xfId="3889" xr:uid="{4B84CB47-FC29-4890-9F7E-BA7CBE544F28}"/>
    <cellStyle name="Normal 8 4 4 3" xfId="809" xr:uid="{78D18405-9E67-4800-A6BC-D6D43E61B7FE}"/>
    <cellStyle name="Normal 8 4 4 3 2" xfId="2200" xr:uid="{B3367A7F-A7FD-4F97-B68E-096AA13FAD70}"/>
    <cellStyle name="Normal 8 4 4 3 3" xfId="3890" xr:uid="{6C014667-93C7-4D76-A153-CF65A1D76C29}"/>
    <cellStyle name="Normal 8 4 4 3 4" xfId="3891" xr:uid="{BF633E51-267B-4E3D-9F47-D3FB160E11EB}"/>
    <cellStyle name="Normal 8 4 4 4" xfId="2201" xr:uid="{55B74066-F737-4877-B3DB-EA2B67BA252C}"/>
    <cellStyle name="Normal 8 4 4 4 2" xfId="3892" xr:uid="{F51E2AF2-5CEA-4F7B-A2C2-50C9A087CBD8}"/>
    <cellStyle name="Normal 8 4 4 4 3" xfId="3893" xr:uid="{D16E9E68-8A72-4FAD-A499-8362683EA4B7}"/>
    <cellStyle name="Normal 8 4 4 4 4" xfId="3894" xr:uid="{A9B79EA1-9BC5-44FF-B023-85FDD8A302C7}"/>
    <cellStyle name="Normal 8 4 4 5" xfId="3895" xr:uid="{9475DF44-30F8-4C2F-8C10-3E0604F8EA66}"/>
    <cellStyle name="Normal 8 4 4 6" xfId="3896" xr:uid="{41D84DB5-BFED-44D8-A0A2-46F14057E9B5}"/>
    <cellStyle name="Normal 8 4 4 7" xfId="3897" xr:uid="{9A850D69-B4CA-45B8-9EDC-654DD0CFB514}"/>
    <cellStyle name="Normal 8 4 5" xfId="393" xr:uid="{186D40DF-81A0-456C-A952-A3467C46CDF4}"/>
    <cellStyle name="Normal 8 4 5 2" xfId="810" xr:uid="{09741B6F-7553-4F1E-BF75-0E75573ABEC3}"/>
    <cellStyle name="Normal 8 4 5 2 2" xfId="2202" xr:uid="{FDFFC384-ABF6-418A-BB0B-BA773D8702C3}"/>
    <cellStyle name="Normal 8 4 5 2 3" xfId="3898" xr:uid="{E4CE4CDC-26D2-4377-836C-A585C97DA99E}"/>
    <cellStyle name="Normal 8 4 5 2 4" xfId="3899" xr:uid="{24A8F45C-710B-4DCB-B72E-453E6EC1BB01}"/>
    <cellStyle name="Normal 8 4 5 3" xfId="2203" xr:uid="{C4C79EB6-38A0-4993-B747-1B6FC564795B}"/>
    <cellStyle name="Normal 8 4 5 3 2" xfId="3900" xr:uid="{03008C45-BE1C-4396-8DA7-1D9DF4CDFCC2}"/>
    <cellStyle name="Normal 8 4 5 3 3" xfId="3901" xr:uid="{F8A80396-4321-4734-917C-A29393D61750}"/>
    <cellStyle name="Normal 8 4 5 3 4" xfId="3902" xr:uid="{DDE39E01-B7BB-44C0-8F3E-26D9AF53EE91}"/>
    <cellStyle name="Normal 8 4 5 4" xfId="3903" xr:uid="{0D70AE6B-FA1B-4B3C-8DFB-9894DEB7FC3F}"/>
    <cellStyle name="Normal 8 4 5 5" xfId="3904" xr:uid="{F13E5E2D-632B-4069-BA8F-F4CAC0E65D70}"/>
    <cellStyle name="Normal 8 4 5 6" xfId="3905" xr:uid="{8F42010F-50CE-4AB4-8CAB-E446B5B8FD1D}"/>
    <cellStyle name="Normal 8 4 6" xfId="811" xr:uid="{79E4B79E-7312-41D2-96DC-D300546FAD98}"/>
    <cellStyle name="Normal 8 4 6 2" xfId="2204" xr:uid="{F4AF9CED-D6AE-435A-9443-5028054B2FA2}"/>
    <cellStyle name="Normal 8 4 6 2 2" xfId="3906" xr:uid="{8F910B4E-2752-4A3B-BA6E-D74FD89D164B}"/>
    <cellStyle name="Normal 8 4 6 2 3" xfId="3907" xr:uid="{2AD13DD1-11BC-4E96-8081-BCDC16C67449}"/>
    <cellStyle name="Normal 8 4 6 2 4" xfId="3908" xr:uid="{D2C22E73-3FA4-4C67-84E7-7F75174DEBDC}"/>
    <cellStyle name="Normal 8 4 6 3" xfId="3909" xr:uid="{10962E68-7F3F-4915-8A03-1F6CF0E093EB}"/>
    <cellStyle name="Normal 8 4 6 4" xfId="3910" xr:uid="{99B90565-5B19-4349-AB64-56358ACA3E68}"/>
    <cellStyle name="Normal 8 4 6 5" xfId="3911" xr:uid="{875DAAEE-B45C-4299-87B5-87A297CCB09C}"/>
    <cellStyle name="Normal 8 4 7" xfId="2205" xr:uid="{E33B36C1-EB07-465D-8A64-FF5C87CA861F}"/>
    <cellStyle name="Normal 8 4 7 2" xfId="3912" xr:uid="{2C500167-3C8B-4EA9-B1C5-0AA2FDFDEC00}"/>
    <cellStyle name="Normal 8 4 7 3" xfId="3913" xr:uid="{64C7E6B0-EF11-4C55-A830-44102E04F61A}"/>
    <cellStyle name="Normal 8 4 7 4" xfId="3914" xr:uid="{B23AEF0E-AB39-4C35-989C-FEED63D4CE4F}"/>
    <cellStyle name="Normal 8 4 8" xfId="3915" xr:uid="{0CB0026F-7787-41AE-A8E3-8758B54B04FD}"/>
    <cellStyle name="Normal 8 4 8 2" xfId="3916" xr:uid="{C6B2DD2F-9BC7-41B5-97BD-28106D7934E6}"/>
    <cellStyle name="Normal 8 4 8 3" xfId="3917" xr:uid="{6C9A13E8-5E63-4BFC-8BC3-D37082848E0A}"/>
    <cellStyle name="Normal 8 4 8 4" xfId="3918" xr:uid="{0CB73905-630E-4632-83F1-AF7F9B5C0D47}"/>
    <cellStyle name="Normal 8 4 9" xfId="3919" xr:uid="{E729102A-EF8A-4442-A0E1-10D444D9526A}"/>
    <cellStyle name="Normal 8 5" xfId="161" xr:uid="{19271648-9343-4538-A13C-5B98EDBFF291}"/>
    <cellStyle name="Normal 8 5 2" xfId="162" xr:uid="{346A0B1C-CDDE-4646-8D8D-2BE9E3BB423E}"/>
    <cellStyle name="Normal 8 5 2 2" xfId="394" xr:uid="{10BB98D9-6551-4207-8660-137C9DEBE1B3}"/>
    <cellStyle name="Normal 8 5 2 2 2" xfId="812" xr:uid="{0DEA7054-3DB4-4C28-AD48-7DA16B95BF17}"/>
    <cellStyle name="Normal 8 5 2 2 2 2" xfId="2206" xr:uid="{F1AF36BD-C97E-424D-BD86-39D51339A151}"/>
    <cellStyle name="Normal 8 5 2 2 2 3" xfId="3920" xr:uid="{D019C9DC-B546-415C-8D25-FF7C85D563E6}"/>
    <cellStyle name="Normal 8 5 2 2 2 4" xfId="3921" xr:uid="{04AC5023-1971-4DB5-94C3-E24B552B672A}"/>
    <cellStyle name="Normal 8 5 2 2 3" xfId="2207" xr:uid="{F3A9CCAC-B5E6-46D3-8E81-3BDEEAB6BE78}"/>
    <cellStyle name="Normal 8 5 2 2 3 2" xfId="3922" xr:uid="{11EEA480-1A79-4EEC-9B95-624A486416D7}"/>
    <cellStyle name="Normal 8 5 2 2 3 3" xfId="3923" xr:uid="{52FC23C3-912F-4384-8F42-2362EABB9EC5}"/>
    <cellStyle name="Normal 8 5 2 2 3 4" xfId="3924" xr:uid="{81625089-74DB-49BE-AAC8-1AB4C189FE21}"/>
    <cellStyle name="Normal 8 5 2 2 4" xfId="3925" xr:uid="{E710AC3C-1F4A-400F-BA0E-6A26F0B0704F}"/>
    <cellStyle name="Normal 8 5 2 2 5" xfId="3926" xr:uid="{8D11A408-5F74-4F9A-936E-513CD75931AC}"/>
    <cellStyle name="Normal 8 5 2 2 6" xfId="3927" xr:uid="{9E1838CD-45C7-4EE2-854D-C317D3F0C9F9}"/>
    <cellStyle name="Normal 8 5 2 3" xfId="813" xr:uid="{2E616229-4662-481A-A87A-1A2091FF4969}"/>
    <cellStyle name="Normal 8 5 2 3 2" xfId="2208" xr:uid="{FA08B657-534A-426C-9B88-1B38A4218470}"/>
    <cellStyle name="Normal 8 5 2 3 2 2" xfId="3928" xr:uid="{F706D634-5E9F-4687-96D1-BAEC4B375817}"/>
    <cellStyle name="Normal 8 5 2 3 2 3" xfId="3929" xr:uid="{CDF3C91B-BF4D-4754-A22E-7011E760CCFF}"/>
    <cellStyle name="Normal 8 5 2 3 2 4" xfId="3930" xr:uid="{CD96707D-65B3-4042-8A50-E2E3AEF219C8}"/>
    <cellStyle name="Normal 8 5 2 3 3" xfId="3931" xr:uid="{16FF449C-7914-4075-AC42-4DD598588561}"/>
    <cellStyle name="Normal 8 5 2 3 4" xfId="3932" xr:uid="{9BF3585D-4586-4888-B96B-38A68062E740}"/>
    <cellStyle name="Normal 8 5 2 3 5" xfId="3933" xr:uid="{CC216DAE-F74C-47C6-B0A7-D91AB3BC2E23}"/>
    <cellStyle name="Normal 8 5 2 4" xfId="2209" xr:uid="{00AADC81-05CD-46B1-AA19-170BAAF2F352}"/>
    <cellStyle name="Normal 8 5 2 4 2" xfId="3934" xr:uid="{41FACEDA-75BA-4594-8459-27DF4CEF49EC}"/>
    <cellStyle name="Normal 8 5 2 4 3" xfId="3935" xr:uid="{52A03468-7B6D-4B82-834E-FF51BED3B0AB}"/>
    <cellStyle name="Normal 8 5 2 4 4" xfId="3936" xr:uid="{E264F637-358B-4F9F-9A11-0F8504FB259B}"/>
    <cellStyle name="Normal 8 5 2 5" xfId="3937" xr:uid="{4A1573CB-E862-4E9E-A03F-A3ECE5CFA2A0}"/>
    <cellStyle name="Normal 8 5 2 5 2" xfId="3938" xr:uid="{DC0A8FA4-112B-456B-A9E4-73E84E0A444B}"/>
    <cellStyle name="Normal 8 5 2 5 3" xfId="3939" xr:uid="{49A03F28-D6E8-45FF-AAB4-60686028D664}"/>
    <cellStyle name="Normal 8 5 2 5 4" xfId="3940" xr:uid="{900E2D54-2DF8-4BE1-83C7-15C82274E989}"/>
    <cellStyle name="Normal 8 5 2 6" xfId="3941" xr:uid="{0344EA35-A1A6-4E57-A3A5-CDB82B3C19B5}"/>
    <cellStyle name="Normal 8 5 2 7" xfId="3942" xr:uid="{CC69A6D1-ACB9-410B-B0C4-9AE0BB3C7B4A}"/>
    <cellStyle name="Normal 8 5 2 8" xfId="3943" xr:uid="{E162D569-B209-493B-9BE5-1908370782DD}"/>
    <cellStyle name="Normal 8 5 3" xfId="395" xr:uid="{ADC7DE1B-E397-4F7D-9A45-425B53602C3A}"/>
    <cellStyle name="Normal 8 5 3 2" xfId="814" xr:uid="{FEF4DECC-45DF-4CE0-A099-905D001D74E1}"/>
    <cellStyle name="Normal 8 5 3 2 2" xfId="815" xr:uid="{9C9F0288-2806-4670-B9D1-B7A144A58E8F}"/>
    <cellStyle name="Normal 8 5 3 2 3" xfId="3944" xr:uid="{6404E8BB-F003-409C-BBDE-02DAF52FD45B}"/>
    <cellStyle name="Normal 8 5 3 2 4" xfId="3945" xr:uid="{144DDCFF-3BCF-4A27-99D9-E0CD98DA0C88}"/>
    <cellStyle name="Normal 8 5 3 3" xfId="816" xr:uid="{31488812-AADE-4CB8-9514-4441B326D425}"/>
    <cellStyle name="Normal 8 5 3 3 2" xfId="3946" xr:uid="{B7B11A52-7981-4AA4-B42A-6B6FB53EAFB9}"/>
    <cellStyle name="Normal 8 5 3 3 3" xfId="3947" xr:uid="{2BFDFD12-24F8-497B-85B7-91A848D7626D}"/>
    <cellStyle name="Normal 8 5 3 3 4" xfId="3948" xr:uid="{A73BA73D-E0B9-4E8A-8883-62D90615055C}"/>
    <cellStyle name="Normal 8 5 3 4" xfId="3949" xr:uid="{D73E539E-DE22-4187-9CEB-3B68751BF493}"/>
    <cellStyle name="Normal 8 5 3 5" xfId="3950" xr:uid="{323B0560-F199-4E45-936E-2FAB929ABA68}"/>
    <cellStyle name="Normal 8 5 3 6" xfId="3951" xr:uid="{541F95B4-7D80-4E7F-8CFE-77F00CA994AC}"/>
    <cellStyle name="Normal 8 5 4" xfId="396" xr:uid="{C5705320-82D8-48B8-AEC1-EAC100B9CBD1}"/>
    <cellStyle name="Normal 8 5 4 2" xfId="817" xr:uid="{A3AC0342-20F3-4774-8DC0-DDBD7BD04EB9}"/>
    <cellStyle name="Normal 8 5 4 2 2" xfId="3952" xr:uid="{E1AED584-D4A6-451C-BF72-8A35852B2383}"/>
    <cellStyle name="Normal 8 5 4 2 3" xfId="3953" xr:uid="{E8ED1EFD-F96A-4CFE-84E5-D3F2236640F5}"/>
    <cellStyle name="Normal 8 5 4 2 4" xfId="3954" xr:uid="{104D5F1D-9944-4C61-8C4B-BECD88DB1D36}"/>
    <cellStyle name="Normal 8 5 4 3" xfId="3955" xr:uid="{D25FFB42-B4C6-48CE-A631-6D86117CD302}"/>
    <cellStyle name="Normal 8 5 4 4" xfId="3956" xr:uid="{ABBF6BBD-3B5C-4528-9CD4-3ADB37DE55B4}"/>
    <cellStyle name="Normal 8 5 4 5" xfId="3957" xr:uid="{E2BC8BFA-CA22-443A-83A7-BCFB7E227211}"/>
    <cellStyle name="Normal 8 5 5" xfId="818" xr:uid="{6FD9A9A2-EB0C-4763-BFD1-46B709CB6C34}"/>
    <cellStyle name="Normal 8 5 5 2" xfId="3958" xr:uid="{8AA081D3-3EA3-496A-9A6F-20674F98FAF9}"/>
    <cellStyle name="Normal 8 5 5 3" xfId="3959" xr:uid="{AEC7296D-6429-4841-A821-C0A47C93633F}"/>
    <cellStyle name="Normal 8 5 5 4" xfId="3960" xr:uid="{5560C3DD-9605-413F-B8FC-CCD597454219}"/>
    <cellStyle name="Normal 8 5 6" xfId="3961" xr:uid="{D35CE458-844E-422C-85E7-B0D209666F47}"/>
    <cellStyle name="Normal 8 5 6 2" xfId="3962" xr:uid="{A9C06AAF-012F-4F79-ADA0-E1A73EBAA0F3}"/>
    <cellStyle name="Normal 8 5 6 3" xfId="3963" xr:uid="{AD971E72-8114-4ABA-8D01-8D9B91D64F85}"/>
    <cellStyle name="Normal 8 5 6 4" xfId="3964" xr:uid="{2A13158C-5D65-457E-9DA9-4EF4E9399911}"/>
    <cellStyle name="Normal 8 5 7" xfId="3965" xr:uid="{48ACC05C-352A-469E-AEEF-37E2C4FF919D}"/>
    <cellStyle name="Normal 8 5 8" xfId="3966" xr:uid="{21CA5D5E-AE06-4258-8015-0DABFEC5005C}"/>
    <cellStyle name="Normal 8 5 9" xfId="3967" xr:uid="{10BDC880-B55C-486A-8D31-4003B5E61BF9}"/>
    <cellStyle name="Normal 8 6" xfId="163" xr:uid="{02512D20-2D4C-4458-A1AA-D202140B7252}"/>
    <cellStyle name="Normal 8 6 2" xfId="397" xr:uid="{400C0623-A53D-44AB-98E8-F03EC688D8C2}"/>
    <cellStyle name="Normal 8 6 2 2" xfId="819" xr:uid="{2C398BAD-03CD-4260-8320-136372259146}"/>
    <cellStyle name="Normal 8 6 2 2 2" xfId="2210" xr:uid="{DA9A0388-857F-496D-8F34-B124F8BFE653}"/>
    <cellStyle name="Normal 8 6 2 2 2 2" xfId="2211" xr:uid="{9BDAAE38-AD16-47D8-BF82-DCDCA90F439F}"/>
    <cellStyle name="Normal 8 6 2 2 3" xfId="2212" xr:uid="{82F984A7-3CB1-4D59-96EA-68CB466CE3B7}"/>
    <cellStyle name="Normal 8 6 2 2 4" xfId="3968" xr:uid="{D4E5217A-1BCB-47AB-A00F-7B6169932F2F}"/>
    <cellStyle name="Normal 8 6 2 3" xfId="2213" xr:uid="{1A3B193C-3B91-4754-BAEF-8E6545139BA3}"/>
    <cellStyle name="Normal 8 6 2 3 2" xfId="2214" xr:uid="{9875A4FC-9FB0-487F-8C69-D9E05AEBFA64}"/>
    <cellStyle name="Normal 8 6 2 3 3" xfId="3969" xr:uid="{A6AFFF35-8207-47FE-9C2A-63C2699C1CC8}"/>
    <cellStyle name="Normal 8 6 2 3 4" xfId="3970" xr:uid="{86DA5FE9-EFE2-4EB9-A3A6-ED40F437A14B}"/>
    <cellStyle name="Normal 8 6 2 4" xfId="2215" xr:uid="{C9DFF705-0906-4411-8A34-02A0ED940D14}"/>
    <cellStyle name="Normal 8 6 2 5" xfId="3971" xr:uid="{AEF0FA92-8663-40AB-9856-88065F501E02}"/>
    <cellStyle name="Normal 8 6 2 6" xfId="3972" xr:uid="{30A962F5-579E-4E33-8B3D-D12B75DA6F8E}"/>
    <cellStyle name="Normal 8 6 3" xfId="820" xr:uid="{2729EE13-5F88-4039-856B-AAC8DBB64D97}"/>
    <cellStyle name="Normal 8 6 3 2" xfId="2216" xr:uid="{A86190CE-1E15-4D04-8FBE-4392F0DA1482}"/>
    <cellStyle name="Normal 8 6 3 2 2" xfId="2217" xr:uid="{38FF90BB-3FEA-4AB0-8B8D-ACE2148624CA}"/>
    <cellStyle name="Normal 8 6 3 2 3" xfId="3973" xr:uid="{87977757-F833-492D-A4DC-99A9AA5172E3}"/>
    <cellStyle name="Normal 8 6 3 2 4" xfId="3974" xr:uid="{AD4DDC5B-F500-46E7-BDA4-9CBB5ECD3121}"/>
    <cellStyle name="Normal 8 6 3 3" xfId="2218" xr:uid="{1DD9A5D1-1A80-4C9E-968B-027189BB2E55}"/>
    <cellStyle name="Normal 8 6 3 4" xfId="3975" xr:uid="{FA4432E4-006D-4647-83CC-7B2474665572}"/>
    <cellStyle name="Normal 8 6 3 5" xfId="3976" xr:uid="{24EBD74C-A1F3-4481-8732-373A9436630A}"/>
    <cellStyle name="Normal 8 6 4" xfId="2219" xr:uid="{55E911CA-35E8-482C-9D73-A7240608A58D}"/>
    <cellStyle name="Normal 8 6 4 2" xfId="2220" xr:uid="{93DE0E39-6D82-4AD6-A816-5FE5DE44A714}"/>
    <cellStyle name="Normal 8 6 4 3" xfId="3977" xr:uid="{4915693C-450F-4D9F-A892-DF40C7127756}"/>
    <cellStyle name="Normal 8 6 4 4" xfId="3978" xr:uid="{5441EDFE-1316-4522-8877-65FB1FBDB7F3}"/>
    <cellStyle name="Normal 8 6 5" xfId="2221" xr:uid="{0B4CCEF9-5E77-4DE4-879C-366399D57EA5}"/>
    <cellStyle name="Normal 8 6 5 2" xfId="3979" xr:uid="{2930B23B-82CB-4C86-A782-127EC698EA9C}"/>
    <cellStyle name="Normal 8 6 5 3" xfId="3980" xr:uid="{6ECCBEE6-E52B-4CBE-8EE2-19BA391F80F7}"/>
    <cellStyle name="Normal 8 6 5 4" xfId="3981" xr:uid="{95743010-692A-4561-895E-C16C9C8DD8D7}"/>
    <cellStyle name="Normal 8 6 6" xfId="3982" xr:uid="{0AB133CF-3A5B-4516-8E21-8333A45B76E4}"/>
    <cellStyle name="Normal 8 6 7" xfId="3983" xr:uid="{001A3453-C291-466D-967C-26341997AD25}"/>
    <cellStyle name="Normal 8 6 8" xfId="3984" xr:uid="{DD6776EE-F8B4-4DD9-A848-FABE71A69A49}"/>
    <cellStyle name="Normal 8 7" xfId="398" xr:uid="{B517BD0A-8569-4419-AC1B-E039A6A37134}"/>
    <cellStyle name="Normal 8 7 2" xfId="821" xr:uid="{4267C663-4876-47E8-8D33-F79C672EB796}"/>
    <cellStyle name="Normal 8 7 2 2" xfId="822" xr:uid="{A0E26057-1057-4128-AA7B-8F62CAF5CFF1}"/>
    <cellStyle name="Normal 8 7 2 2 2" xfId="2222" xr:uid="{3C4643B7-4CE6-4803-AC1F-7B0AE74A0677}"/>
    <cellStyle name="Normal 8 7 2 2 3" xfId="3985" xr:uid="{5781381F-47C1-4F3C-A77B-49348DD72B7F}"/>
    <cellStyle name="Normal 8 7 2 2 4" xfId="3986" xr:uid="{552BCEAA-437A-4B18-82A9-3EE6DDF4E77A}"/>
    <cellStyle name="Normal 8 7 2 3" xfId="2223" xr:uid="{6EBB5FD6-F284-465C-B295-CD5C8202B4FC}"/>
    <cellStyle name="Normal 8 7 2 4" xfId="3987" xr:uid="{2B580D73-2D0C-452A-B288-C059C3415DDD}"/>
    <cellStyle name="Normal 8 7 2 5" xfId="3988" xr:uid="{A2E96EB9-04E4-4C4F-A4B9-9763AC19718B}"/>
    <cellStyle name="Normal 8 7 3" xfId="823" xr:uid="{0D2D8AD0-F24A-4D98-9C38-1444FC736EEB}"/>
    <cellStyle name="Normal 8 7 3 2" xfId="2224" xr:uid="{DBCBB82D-B4F4-48A8-A394-24EDB4C66013}"/>
    <cellStyle name="Normal 8 7 3 3" xfId="3989" xr:uid="{87CA6821-C641-4507-BFAB-FEAD2AA3E6A4}"/>
    <cellStyle name="Normal 8 7 3 4" xfId="3990" xr:uid="{43BEEE55-8458-4D04-8F77-33181997C909}"/>
    <cellStyle name="Normal 8 7 4" xfId="2225" xr:uid="{B01278D0-BEB6-4B21-BC77-B175BC3FC09D}"/>
    <cellStyle name="Normal 8 7 4 2" xfId="3991" xr:uid="{B4D9B80F-5321-47E3-97C3-BC57562A3585}"/>
    <cellStyle name="Normal 8 7 4 3" xfId="3992" xr:uid="{FF75F556-7A06-4CD8-BBE5-7198FBDB619F}"/>
    <cellStyle name="Normal 8 7 4 4" xfId="3993" xr:uid="{F5C552E3-B5A1-46E3-9B3C-52FE8D5F616D}"/>
    <cellStyle name="Normal 8 7 5" xfId="3994" xr:uid="{FF57FB3E-37B0-4D8E-9486-69CEAA411CEC}"/>
    <cellStyle name="Normal 8 7 6" xfId="3995" xr:uid="{24623D5D-25AE-4677-B0B3-8C7F04051704}"/>
    <cellStyle name="Normal 8 7 7" xfId="3996" xr:uid="{35C54D06-E3C1-4DC6-BA7F-FE20F742012B}"/>
    <cellStyle name="Normal 8 8" xfId="399" xr:uid="{25546CFF-FDD4-4430-9CA3-E2794B9C4752}"/>
    <cellStyle name="Normal 8 8 2" xfId="824" xr:uid="{FA985993-6A82-4FE2-8225-BC464831ED57}"/>
    <cellStyle name="Normal 8 8 2 2" xfId="2226" xr:uid="{1EE8B381-B890-455B-B705-012A9CFF3B9C}"/>
    <cellStyle name="Normal 8 8 2 3" xfId="3997" xr:uid="{76308A0C-022F-4760-BF71-14263F6BF5E4}"/>
    <cellStyle name="Normal 8 8 2 4" xfId="3998" xr:uid="{8B1F8410-C564-4AA2-8BC7-1D949C58AD18}"/>
    <cellStyle name="Normal 8 8 3" xfId="2227" xr:uid="{E1FD0403-8CFA-4DB5-AFA7-05DA2368BF80}"/>
    <cellStyle name="Normal 8 8 3 2" xfId="3999" xr:uid="{972FA012-7647-4410-B4EC-6F9B6D24B7C0}"/>
    <cellStyle name="Normal 8 8 3 3" xfId="4000" xr:uid="{8EAD8520-A1D3-45EA-8B0D-7B0BA1CAAF9A}"/>
    <cellStyle name="Normal 8 8 3 4" xfId="4001" xr:uid="{66DA18D0-C1E9-431E-A8A9-77B9A27F52CF}"/>
    <cellStyle name="Normal 8 8 4" xfId="4002" xr:uid="{D9C01ABB-36E1-400E-A695-CA205EC60102}"/>
    <cellStyle name="Normal 8 8 5" xfId="4003" xr:uid="{0DF0CE70-87B9-43DB-9FB8-4F40DEEEE7A1}"/>
    <cellStyle name="Normal 8 8 6" xfId="4004" xr:uid="{6B93D657-E009-4D17-A19B-8861C042E2E8}"/>
    <cellStyle name="Normal 8 9" xfId="400" xr:uid="{1960860A-93EE-4C44-B5AC-FF36AA83F46C}"/>
    <cellStyle name="Normal 8 9 2" xfId="2228" xr:uid="{8AB30B33-6A5A-4F40-BC0D-0EA9EE941CAE}"/>
    <cellStyle name="Normal 8 9 2 2" xfId="4005" xr:uid="{345308E1-3622-4AE3-88DA-5BD5CD0912EF}"/>
    <cellStyle name="Normal 8 9 2 2 2" xfId="4410" xr:uid="{FA3D49D0-31F2-45F2-8FD2-D1CFE35A453E}"/>
    <cellStyle name="Normal 8 9 2 3" xfId="4006" xr:uid="{45F13B21-C4BF-435A-9F37-47445F9CA070}"/>
    <cellStyle name="Normal 8 9 2 4" xfId="4007" xr:uid="{999D3FBE-5DB5-4E51-BD52-0AD78D296C0A}"/>
    <cellStyle name="Normal 8 9 3" xfId="4008" xr:uid="{52610F8F-A706-43E6-A870-2E7BE5ECD6C6}"/>
    <cellStyle name="Normal 8 9 4" xfId="4009" xr:uid="{8C590531-2D22-480E-945A-3E3453245E0C}"/>
    <cellStyle name="Normal 8 9 5" xfId="4010" xr:uid="{B52E6DA3-57B4-4B2E-BEC7-F8C5CD764795}"/>
    <cellStyle name="Normal 9" xfId="164" xr:uid="{C44C456E-6D95-4D44-A67E-55B73545A1FA}"/>
    <cellStyle name="Normal 9 10" xfId="401" xr:uid="{2B587FEE-8B82-4FFA-B795-F6AFB5CEEF94}"/>
    <cellStyle name="Normal 9 10 2" xfId="2229" xr:uid="{AE3DE008-C4F5-44AF-824F-A447BAFFC767}"/>
    <cellStyle name="Normal 9 10 2 2" xfId="4011" xr:uid="{7C61DA1B-676A-4AE0-9D61-3F22F7EDA2E2}"/>
    <cellStyle name="Normal 9 10 2 3" xfId="4012" xr:uid="{00802019-9805-41AD-8077-2FD4B92C990B}"/>
    <cellStyle name="Normal 9 10 2 4" xfId="4013" xr:uid="{91FD1571-0FE7-49A1-B710-1C79953B145D}"/>
    <cellStyle name="Normal 9 10 3" xfId="4014" xr:uid="{32CA11A4-1ABD-428A-9771-A35900B06E3E}"/>
    <cellStyle name="Normal 9 10 4" xfId="4015" xr:uid="{4168FD60-666A-414F-A3B1-D0CA73CD7681}"/>
    <cellStyle name="Normal 9 10 5" xfId="4016" xr:uid="{5D25CB93-522B-4E59-8BF9-E718D33198A5}"/>
    <cellStyle name="Normal 9 11" xfId="2230" xr:uid="{6E5AB91A-F06F-42CF-AB60-8BBBF30CA6BD}"/>
    <cellStyle name="Normal 9 11 2" xfId="4017" xr:uid="{37BFA00E-5244-4282-8734-390CA50AFBFE}"/>
    <cellStyle name="Normal 9 11 3" xfId="4018" xr:uid="{8356E060-EEE8-4FF5-94A8-DD351DF0A1D9}"/>
    <cellStyle name="Normal 9 11 4" xfId="4019" xr:uid="{8732FE57-1731-4D4C-9842-146E16FEA6BA}"/>
    <cellStyle name="Normal 9 12" xfId="4020" xr:uid="{D417BDEC-D21A-4F33-BC41-93A343D4CD79}"/>
    <cellStyle name="Normal 9 12 2" xfId="4021" xr:uid="{D938F974-E76E-42B3-8F80-53D4BDC4C971}"/>
    <cellStyle name="Normal 9 12 3" xfId="4022" xr:uid="{653D419F-12EC-4270-88FB-19D3ADEE6AB0}"/>
    <cellStyle name="Normal 9 12 4" xfId="4023" xr:uid="{DDAFBB94-386C-4465-87E6-8E47C425A0E2}"/>
    <cellStyle name="Normal 9 13" xfId="4024" xr:uid="{7A8060F1-904D-4733-A7DD-0648CC786749}"/>
    <cellStyle name="Normal 9 13 2" xfId="4025" xr:uid="{903717A0-92F2-4E3B-9C9A-80D286578E1B}"/>
    <cellStyle name="Normal 9 14" xfId="4026" xr:uid="{D328B710-3058-43FD-B3EB-1D846D793BE0}"/>
    <cellStyle name="Normal 9 15" xfId="4027" xr:uid="{BDE16B70-B037-4223-8A0E-CCFE04F179B1}"/>
    <cellStyle name="Normal 9 16" xfId="4028" xr:uid="{CE062E09-459F-40FF-91FD-CCE449AFA801}"/>
    <cellStyle name="Normal 9 2" xfId="165" xr:uid="{A091546D-9EDE-4886-8AED-6F06B3A44E05}"/>
    <cellStyle name="Normal 9 2 2" xfId="402" xr:uid="{FA743336-2E9A-477E-8A69-70068C7F8B86}"/>
    <cellStyle name="Normal 9 3" xfId="166" xr:uid="{9DF5172C-4C92-4F39-89B4-C69AFAFE6652}"/>
    <cellStyle name="Normal 9 3 10" xfId="4029" xr:uid="{E05717F2-5CF3-4782-A950-7BBF0C07A0C7}"/>
    <cellStyle name="Normal 9 3 11" xfId="4030" xr:uid="{04B2E017-B688-4F67-ADCA-D87A5A3BFCBC}"/>
    <cellStyle name="Normal 9 3 2" xfId="167" xr:uid="{294086AF-2FD3-4840-BCF6-11BC352F8A7C}"/>
    <cellStyle name="Normal 9 3 2 2" xfId="168" xr:uid="{B1E093B5-D968-4475-BE16-53E7535529D4}"/>
    <cellStyle name="Normal 9 3 2 2 2" xfId="403" xr:uid="{5FC1A7FC-8B0A-4347-95F7-A6B225186355}"/>
    <cellStyle name="Normal 9 3 2 2 2 2" xfId="825" xr:uid="{97A0D15D-A36B-4F03-9278-9754B5F2C88F}"/>
    <cellStyle name="Normal 9 3 2 2 2 2 2" xfId="826" xr:uid="{929CB332-ED49-4839-AF6C-BA6CAE7F13FE}"/>
    <cellStyle name="Normal 9 3 2 2 2 2 2 2" xfId="2231" xr:uid="{BF5B8D6F-D9C3-4577-949B-7F1B60EDBF37}"/>
    <cellStyle name="Normal 9 3 2 2 2 2 2 2 2" xfId="2232" xr:uid="{2922A2DC-FAD7-467B-B395-5D60234A8A0E}"/>
    <cellStyle name="Normal 9 3 2 2 2 2 2 3" xfId="2233" xr:uid="{2AE86163-2F58-4646-90A3-6328D34B174A}"/>
    <cellStyle name="Normal 9 3 2 2 2 2 3" xfId="2234" xr:uid="{54D7F1BC-24E4-4139-B695-59A3452E6D2C}"/>
    <cellStyle name="Normal 9 3 2 2 2 2 3 2" xfId="2235" xr:uid="{908E291E-01C3-4154-8EFF-2F8B22C95887}"/>
    <cellStyle name="Normal 9 3 2 2 2 2 4" xfId="2236" xr:uid="{31EC87E5-BA7A-4F57-94DC-1F5E9536C691}"/>
    <cellStyle name="Normal 9 3 2 2 2 3" xfId="827" xr:uid="{3E1C5173-0891-4BE1-92CF-23757A2A8971}"/>
    <cellStyle name="Normal 9 3 2 2 2 3 2" xfId="2237" xr:uid="{AAC5A86F-692A-4CCF-8F5D-0B8C6D988AAC}"/>
    <cellStyle name="Normal 9 3 2 2 2 3 2 2" xfId="2238" xr:uid="{772E175F-F851-45BF-BA27-C023F1073E91}"/>
    <cellStyle name="Normal 9 3 2 2 2 3 3" xfId="2239" xr:uid="{4031ED91-B409-4417-BF39-4B70314C9B3F}"/>
    <cellStyle name="Normal 9 3 2 2 2 3 4" xfId="4031" xr:uid="{AAFA51A0-E582-4942-8CC6-AAE650CEC8C2}"/>
    <cellStyle name="Normal 9 3 2 2 2 4" xfId="2240" xr:uid="{758C1595-8065-4A6D-B8B5-7FFE495E331B}"/>
    <cellStyle name="Normal 9 3 2 2 2 4 2" xfId="2241" xr:uid="{5FAC54B9-48BF-417F-947D-E1997904A920}"/>
    <cellStyle name="Normal 9 3 2 2 2 5" xfId="2242" xr:uid="{A1296099-C3ED-4C1F-A6BE-5798B491F15C}"/>
    <cellStyle name="Normal 9 3 2 2 2 6" xfId="4032" xr:uid="{530EE871-5F64-4EEB-AC96-C4F00E55AD80}"/>
    <cellStyle name="Normal 9 3 2 2 3" xfId="404" xr:uid="{CC0112D6-6CD9-4CB3-B220-8B693118003C}"/>
    <cellStyle name="Normal 9 3 2 2 3 2" xfId="828" xr:uid="{41136057-6A3B-49FD-840C-07B7B46DEE4C}"/>
    <cellStyle name="Normal 9 3 2 2 3 2 2" xfId="829" xr:uid="{758C5C6A-CF58-45E3-95C4-AB88A1B45119}"/>
    <cellStyle name="Normal 9 3 2 2 3 2 2 2" xfId="2243" xr:uid="{8C7C97B4-735F-47D9-A128-715C20182F24}"/>
    <cellStyle name="Normal 9 3 2 2 3 2 2 2 2" xfId="2244" xr:uid="{2CB8E159-BC83-44F0-A679-362F2C3618BF}"/>
    <cellStyle name="Normal 9 3 2 2 3 2 2 3" xfId="2245" xr:uid="{84D62B7F-6E13-41A5-A8BB-D265C8119AFF}"/>
    <cellStyle name="Normal 9 3 2 2 3 2 3" xfId="2246" xr:uid="{A61B2CAB-5D27-47EA-92B2-E21499B432F1}"/>
    <cellStyle name="Normal 9 3 2 2 3 2 3 2" xfId="2247" xr:uid="{44CC5C05-2B26-49B3-AE38-B2819E0505AC}"/>
    <cellStyle name="Normal 9 3 2 2 3 2 4" xfId="2248" xr:uid="{DE4C9A92-D7DC-4E31-8029-845D5C012F38}"/>
    <cellStyle name="Normal 9 3 2 2 3 3" xfId="830" xr:uid="{6493D768-0DB7-4A9D-9B0E-7480723A6C6C}"/>
    <cellStyle name="Normal 9 3 2 2 3 3 2" xfId="2249" xr:uid="{F2AC4A30-223F-48BA-98F9-C2898F077A90}"/>
    <cellStyle name="Normal 9 3 2 2 3 3 2 2" xfId="2250" xr:uid="{9EFD3F7B-144E-41B7-82C4-F888CBDAC8F6}"/>
    <cellStyle name="Normal 9 3 2 2 3 3 3" xfId="2251" xr:uid="{E5902CB7-7AB6-4A6F-868C-7EACDCC78A42}"/>
    <cellStyle name="Normal 9 3 2 2 3 4" xfId="2252" xr:uid="{BD0D3977-A78A-4DBB-A940-402F9974C597}"/>
    <cellStyle name="Normal 9 3 2 2 3 4 2" xfId="2253" xr:uid="{DFA4CA57-2E39-4F84-89BF-762387E0682C}"/>
    <cellStyle name="Normal 9 3 2 2 3 5" xfId="2254" xr:uid="{8A974091-5659-41DD-B708-80CE31690712}"/>
    <cellStyle name="Normal 9 3 2 2 4" xfId="831" xr:uid="{F534F450-8C56-407D-A043-DB74150B42EA}"/>
    <cellStyle name="Normal 9 3 2 2 4 2" xfId="832" xr:uid="{2F370758-2904-4580-8A29-029595A5A97E}"/>
    <cellStyle name="Normal 9 3 2 2 4 2 2" xfId="2255" xr:uid="{ED36211E-258A-41BF-9FD3-6CE4BAB40E1B}"/>
    <cellStyle name="Normal 9 3 2 2 4 2 2 2" xfId="2256" xr:uid="{57166EEF-68B3-40BA-91A5-EBB2D56D0B8E}"/>
    <cellStyle name="Normal 9 3 2 2 4 2 3" xfId="2257" xr:uid="{E4A4CF5E-0F69-4F21-96CA-884E41614261}"/>
    <cellStyle name="Normal 9 3 2 2 4 3" xfId="2258" xr:uid="{FD2F155E-12F2-4FDC-8131-CF6F94E0EF57}"/>
    <cellStyle name="Normal 9 3 2 2 4 3 2" xfId="2259" xr:uid="{D82313C5-70FD-42BE-BD84-84211AED3A45}"/>
    <cellStyle name="Normal 9 3 2 2 4 4" xfId="2260" xr:uid="{53779283-8148-49D6-8556-A3A790A5838D}"/>
    <cellStyle name="Normal 9 3 2 2 5" xfId="833" xr:uid="{27B82375-9EE2-46DD-95C4-289EDE713195}"/>
    <cellStyle name="Normal 9 3 2 2 5 2" xfId="2261" xr:uid="{65DCCB0D-8A87-4CB9-97D4-670E6C14E846}"/>
    <cellStyle name="Normal 9 3 2 2 5 2 2" xfId="2262" xr:uid="{7513B1F4-49D8-478F-B876-4644D0784956}"/>
    <cellStyle name="Normal 9 3 2 2 5 3" xfId="2263" xr:uid="{2FF6B20E-2978-4E6E-A889-7A8F94222DEE}"/>
    <cellStyle name="Normal 9 3 2 2 5 4" xfId="4033" xr:uid="{FE5C58FC-FAB1-4729-B950-07620A7EE79C}"/>
    <cellStyle name="Normal 9 3 2 2 6" xfId="2264" xr:uid="{69823197-DB15-4418-A3DE-AFC555B0C64E}"/>
    <cellStyle name="Normal 9 3 2 2 6 2" xfId="2265" xr:uid="{3C65E464-960F-4866-8DDB-950A1B30D6DA}"/>
    <cellStyle name="Normal 9 3 2 2 7" xfId="2266" xr:uid="{8E0E24FC-7C1F-4013-9A87-A1CD90B7648E}"/>
    <cellStyle name="Normal 9 3 2 2 8" xfId="4034" xr:uid="{26A5EC40-16D1-4E7F-9CC1-7AACBD3F45B7}"/>
    <cellStyle name="Normal 9 3 2 3" xfId="405" xr:uid="{C36EA1FE-52BF-4289-B9A6-A53C24EDC328}"/>
    <cellStyle name="Normal 9 3 2 3 2" xfId="834" xr:uid="{EF75E89B-F487-4A27-BDA8-9A3D55314982}"/>
    <cellStyle name="Normal 9 3 2 3 2 2" xfId="835" xr:uid="{12EBA192-B99D-44EF-9E11-D8036FFDFBEB}"/>
    <cellStyle name="Normal 9 3 2 3 2 2 2" xfId="2267" xr:uid="{DB338352-9D1C-47C0-9F87-7D5BF825561C}"/>
    <cellStyle name="Normal 9 3 2 3 2 2 2 2" xfId="2268" xr:uid="{6394F75D-3279-4A9C-ACF2-502BDBBD945D}"/>
    <cellStyle name="Normal 9 3 2 3 2 2 3" xfId="2269" xr:uid="{204FF7E7-5390-4871-8860-37808CDB571C}"/>
    <cellStyle name="Normal 9 3 2 3 2 3" xfId="2270" xr:uid="{78A21E4E-8A4F-44FA-8477-BD9672261122}"/>
    <cellStyle name="Normal 9 3 2 3 2 3 2" xfId="2271" xr:uid="{969417E0-F605-46E8-A081-8F5E9F1BBB50}"/>
    <cellStyle name="Normal 9 3 2 3 2 4" xfId="2272" xr:uid="{A8E88A0A-537E-409D-B46E-9C81B1D25628}"/>
    <cellStyle name="Normal 9 3 2 3 3" xfId="836" xr:uid="{34EE8A9E-049C-4BA7-B8A4-A71F529BE69C}"/>
    <cellStyle name="Normal 9 3 2 3 3 2" xfId="2273" xr:uid="{B6C73903-7792-4385-8A67-35FB43EDBA4C}"/>
    <cellStyle name="Normal 9 3 2 3 3 2 2" xfId="2274" xr:uid="{BC8B434A-E1EC-4794-AB4A-0014455B7C89}"/>
    <cellStyle name="Normal 9 3 2 3 3 3" xfId="2275" xr:uid="{92E002FD-C95A-4C6A-A314-F077D5E64BF3}"/>
    <cellStyle name="Normal 9 3 2 3 3 4" xfId="4035" xr:uid="{16DD79F3-0143-4888-B09D-251475A4EC1B}"/>
    <cellStyle name="Normal 9 3 2 3 4" xfId="2276" xr:uid="{D78C2B23-A923-4249-95F0-A016AEF72ED4}"/>
    <cellStyle name="Normal 9 3 2 3 4 2" xfId="2277" xr:uid="{951FE6D9-D85F-402B-9CF6-779DD447D0BE}"/>
    <cellStyle name="Normal 9 3 2 3 5" xfId="2278" xr:uid="{EA11F21D-E8A6-401B-91D3-545DF8F7FF49}"/>
    <cellStyle name="Normal 9 3 2 3 6" xfId="4036" xr:uid="{1456858A-0F51-4F81-ADFD-AB5F910A6885}"/>
    <cellStyle name="Normal 9 3 2 4" xfId="406" xr:uid="{C8B943A6-92CF-4A9E-8385-907B59126472}"/>
    <cellStyle name="Normal 9 3 2 4 2" xfId="837" xr:uid="{CAA600A2-C923-4AE1-BB72-833ABCC56CFA}"/>
    <cellStyle name="Normal 9 3 2 4 2 2" xfId="838" xr:uid="{A9FB9435-5C6E-4B84-BF2D-5577DAAAF15C}"/>
    <cellStyle name="Normal 9 3 2 4 2 2 2" xfId="2279" xr:uid="{80F77D7F-0D41-4415-B0A4-681D759680BE}"/>
    <cellStyle name="Normal 9 3 2 4 2 2 2 2" xfId="2280" xr:uid="{DE67BB46-F1FA-47DA-A8A7-23A7DE95EF32}"/>
    <cellStyle name="Normal 9 3 2 4 2 2 3" xfId="2281" xr:uid="{95514CF0-7F6C-4798-AE99-7BD36B3D9E26}"/>
    <cellStyle name="Normal 9 3 2 4 2 3" xfId="2282" xr:uid="{5FAB17B5-81B2-4306-8324-911ED2EEA01F}"/>
    <cellStyle name="Normal 9 3 2 4 2 3 2" xfId="2283" xr:uid="{FB5508B9-DE6B-4A46-A860-B6C98EE8CC89}"/>
    <cellStyle name="Normal 9 3 2 4 2 4" xfId="2284" xr:uid="{79EDFA49-5554-4A20-9F7B-EA4BE1FD99E2}"/>
    <cellStyle name="Normal 9 3 2 4 3" xfId="839" xr:uid="{84E34D27-D6B2-43F0-8112-B20160739D97}"/>
    <cellStyle name="Normal 9 3 2 4 3 2" xfId="2285" xr:uid="{04F5416A-CDF2-43DA-B027-9E955E0F0F47}"/>
    <cellStyle name="Normal 9 3 2 4 3 2 2" xfId="2286" xr:uid="{62B76949-90F9-4AEF-90C9-76AED127CCAE}"/>
    <cellStyle name="Normal 9 3 2 4 3 3" xfId="2287" xr:uid="{3501BE13-7FF0-49E1-9079-EF52516F13AF}"/>
    <cellStyle name="Normal 9 3 2 4 4" xfId="2288" xr:uid="{B4530776-1E7B-467B-9A1A-6E6BE07C69D8}"/>
    <cellStyle name="Normal 9 3 2 4 4 2" xfId="2289" xr:uid="{9D2227A7-454C-4605-95E0-C9C294FD55BB}"/>
    <cellStyle name="Normal 9 3 2 4 5" xfId="2290" xr:uid="{B81777DD-79A0-4117-8E26-A311F857E326}"/>
    <cellStyle name="Normal 9 3 2 5" xfId="407" xr:uid="{200F07BD-2835-4646-9317-5E139B1206DF}"/>
    <cellStyle name="Normal 9 3 2 5 2" xfId="840" xr:uid="{C1436CEB-DE72-4FDC-A913-BF39A0973F72}"/>
    <cellStyle name="Normal 9 3 2 5 2 2" xfId="2291" xr:uid="{6C4E82DB-E2AB-4DBF-BCA6-000C19CCCB57}"/>
    <cellStyle name="Normal 9 3 2 5 2 2 2" xfId="2292" xr:uid="{DCF4E0D0-6C76-4DA2-863D-F27F381B9CF2}"/>
    <cellStyle name="Normal 9 3 2 5 2 3" xfId="2293" xr:uid="{7B6D065E-A744-40C2-8DF4-A2ED03EC9A1D}"/>
    <cellStyle name="Normal 9 3 2 5 3" xfId="2294" xr:uid="{759DEF52-F54C-4CBE-8183-8F1E469E76B0}"/>
    <cellStyle name="Normal 9 3 2 5 3 2" xfId="2295" xr:uid="{AC583C61-6CB6-4AAF-94FF-0DC64BD50634}"/>
    <cellStyle name="Normal 9 3 2 5 4" xfId="2296" xr:uid="{1928C1D7-48D2-4DDF-B3F8-96A3CC41A5E4}"/>
    <cellStyle name="Normal 9 3 2 6" xfId="841" xr:uid="{1C301526-8933-4186-92C2-F26995266DEF}"/>
    <cellStyle name="Normal 9 3 2 6 2" xfId="2297" xr:uid="{058B1762-8D23-4B3B-AF77-02377E44B40F}"/>
    <cellStyle name="Normal 9 3 2 6 2 2" xfId="2298" xr:uid="{7137A33E-A8B3-4B31-A81B-5522E932D981}"/>
    <cellStyle name="Normal 9 3 2 6 3" xfId="2299" xr:uid="{4F55A758-2309-48F9-9D10-B1B630654923}"/>
    <cellStyle name="Normal 9 3 2 6 4" xfId="4037" xr:uid="{FFFBE111-06B7-4321-97CC-630A6E804D8F}"/>
    <cellStyle name="Normal 9 3 2 7" xfId="2300" xr:uid="{F1C6A82C-6C1D-4E1B-87CC-E799CE2CE66D}"/>
    <cellStyle name="Normal 9 3 2 7 2" xfId="2301" xr:uid="{43B03E10-5ED6-40F9-9378-412658EAA54E}"/>
    <cellStyle name="Normal 9 3 2 8" xfId="2302" xr:uid="{D7127BA9-4C73-4441-8DF6-9D4568336358}"/>
    <cellStyle name="Normal 9 3 2 9" xfId="4038" xr:uid="{16BFE896-9E11-49CB-B525-A0BA0B00D799}"/>
    <cellStyle name="Normal 9 3 3" xfId="169" xr:uid="{BE65422C-C019-48DB-B555-1DBD62C19AB5}"/>
    <cellStyle name="Normal 9 3 3 2" xfId="170" xr:uid="{D08D19F7-A5A8-4C4E-9848-77DB729C58D0}"/>
    <cellStyle name="Normal 9 3 3 2 2" xfId="842" xr:uid="{1B868571-F7EE-4C2A-A801-6769826AB609}"/>
    <cellStyle name="Normal 9 3 3 2 2 2" xfId="843" xr:uid="{EB051807-5BBB-4E72-B38A-7D919D44CF8A}"/>
    <cellStyle name="Normal 9 3 3 2 2 2 2" xfId="2303" xr:uid="{C36500CD-94FE-4575-B702-2D7F99D65A93}"/>
    <cellStyle name="Normal 9 3 3 2 2 2 2 2" xfId="2304" xr:uid="{C1CF2B04-ECD3-4760-8110-584E85D257C1}"/>
    <cellStyle name="Normal 9 3 3 2 2 2 3" xfId="2305" xr:uid="{10CC1984-2D03-4513-A31E-81DD880F70DC}"/>
    <cellStyle name="Normal 9 3 3 2 2 3" xfId="2306" xr:uid="{0DAA374E-9DD2-4EA8-8941-8373CC1CC098}"/>
    <cellStyle name="Normal 9 3 3 2 2 3 2" xfId="2307" xr:uid="{2E8FE5F4-CB87-4348-809B-D62766F09A0C}"/>
    <cellStyle name="Normal 9 3 3 2 2 4" xfId="2308" xr:uid="{33110B1B-9713-437F-9191-74EC0457DF63}"/>
    <cellStyle name="Normal 9 3 3 2 3" xfId="844" xr:uid="{36DEC9B3-DE5E-4A17-BB41-C0290DB21F55}"/>
    <cellStyle name="Normal 9 3 3 2 3 2" xfId="2309" xr:uid="{DFB372C7-71F2-4535-92B4-2525B936C443}"/>
    <cellStyle name="Normal 9 3 3 2 3 2 2" xfId="2310" xr:uid="{E0813976-C6A4-4720-A0A1-3DB02671FAA5}"/>
    <cellStyle name="Normal 9 3 3 2 3 3" xfId="2311" xr:uid="{93330BE7-3114-4F3C-8217-072EB3313B11}"/>
    <cellStyle name="Normal 9 3 3 2 3 4" xfId="4039" xr:uid="{C8FEA574-7124-4724-8304-0016715CBE40}"/>
    <cellStyle name="Normal 9 3 3 2 4" xfId="2312" xr:uid="{7B4DFCDF-167E-4789-89DE-363ED3629A82}"/>
    <cellStyle name="Normal 9 3 3 2 4 2" xfId="2313" xr:uid="{93D46E44-47B3-4AA0-A66F-AD2A00C50FC2}"/>
    <cellStyle name="Normal 9 3 3 2 5" xfId="2314" xr:uid="{D4D77CFC-8417-4C8B-A689-3BCDEA51ADB0}"/>
    <cellStyle name="Normal 9 3 3 2 6" xfId="4040" xr:uid="{34CDBFFD-95FF-46F3-A921-DBF53BDBB8DB}"/>
    <cellStyle name="Normal 9 3 3 3" xfId="408" xr:uid="{1E8611A6-2671-4403-9832-F2918CC9BC66}"/>
    <cellStyle name="Normal 9 3 3 3 2" xfId="845" xr:uid="{A9D5848D-4CC4-414C-8DF9-F709D5F81830}"/>
    <cellStyle name="Normal 9 3 3 3 2 2" xfId="846" xr:uid="{4976454C-831A-4DE8-9E50-6B7C7E7D1BFF}"/>
    <cellStyle name="Normal 9 3 3 3 2 2 2" xfId="2315" xr:uid="{16CD81C1-E493-41E2-B7BA-B3B70ABB21D3}"/>
    <cellStyle name="Normal 9 3 3 3 2 2 2 2" xfId="2316" xr:uid="{EA3705F2-D402-4DB9-90FA-6BC88B79AC18}"/>
    <cellStyle name="Normal 9 3 3 3 2 2 3" xfId="2317" xr:uid="{B1900413-8C55-4978-84FD-56223A46B9D9}"/>
    <cellStyle name="Normal 9 3 3 3 2 3" xfId="2318" xr:uid="{FD379579-C15B-439B-BE42-E5AB7CB9B61B}"/>
    <cellStyle name="Normal 9 3 3 3 2 3 2" xfId="2319" xr:uid="{4BF38555-5699-404F-81C1-25003429E788}"/>
    <cellStyle name="Normal 9 3 3 3 2 4" xfId="2320" xr:uid="{9418B724-A82E-4047-8AE3-39E4824606A3}"/>
    <cellStyle name="Normal 9 3 3 3 3" xfId="847" xr:uid="{60D9140B-0B91-4522-A56A-AF313FBBCD8B}"/>
    <cellStyle name="Normal 9 3 3 3 3 2" xfId="2321" xr:uid="{F25E8010-B1DD-45AD-859A-01913A0DEF71}"/>
    <cellStyle name="Normal 9 3 3 3 3 2 2" xfId="2322" xr:uid="{47F68785-41EA-4100-AA84-B9CB45EA82BC}"/>
    <cellStyle name="Normal 9 3 3 3 3 3" xfId="2323" xr:uid="{113E886B-EBE3-41FF-8EFB-60027C8C6107}"/>
    <cellStyle name="Normal 9 3 3 3 4" xfId="2324" xr:uid="{AA3B5BAB-939B-4353-B51D-649968055260}"/>
    <cellStyle name="Normal 9 3 3 3 4 2" xfId="2325" xr:uid="{67662E84-979B-48AE-A4C0-73E32D7515DC}"/>
    <cellStyle name="Normal 9 3 3 3 5" xfId="2326" xr:uid="{7ABDE948-E087-4B89-9E50-833702709DC7}"/>
    <cellStyle name="Normal 9 3 3 4" xfId="409" xr:uid="{91479FEF-E7FE-4677-97B5-B5E4CEAB933C}"/>
    <cellStyle name="Normal 9 3 3 4 2" xfId="848" xr:uid="{4A4D90C8-BFC4-441A-A22A-624283B1BDDB}"/>
    <cellStyle name="Normal 9 3 3 4 2 2" xfId="2327" xr:uid="{1A655307-2112-48AF-9C75-8B3C356344A9}"/>
    <cellStyle name="Normal 9 3 3 4 2 2 2" xfId="2328" xr:uid="{C84D77C7-9A52-417E-A1DD-E64E60ED3371}"/>
    <cellStyle name="Normal 9 3 3 4 2 3" xfId="2329" xr:uid="{4CE835DF-30C8-447B-B6F2-7851AC719FAA}"/>
    <cellStyle name="Normal 9 3 3 4 3" xfId="2330" xr:uid="{F4ED09C3-1B9B-4238-8E9D-7F3DB0EE811E}"/>
    <cellStyle name="Normal 9 3 3 4 3 2" xfId="2331" xr:uid="{4C7269C4-483A-4564-B559-D4A81FF9F1E5}"/>
    <cellStyle name="Normal 9 3 3 4 4" xfId="2332" xr:uid="{B6C2EBA4-7181-4FFB-B927-8EAE47735833}"/>
    <cellStyle name="Normal 9 3 3 5" xfId="849" xr:uid="{E95CD031-683F-45BF-86ED-67FFD08E16B4}"/>
    <cellStyle name="Normal 9 3 3 5 2" xfId="2333" xr:uid="{F116CAA4-661F-4B41-8945-F15B9965FB3A}"/>
    <cellStyle name="Normal 9 3 3 5 2 2" xfId="2334" xr:uid="{1D068A3B-64BB-4B6B-926C-26E41414BF6F}"/>
    <cellStyle name="Normal 9 3 3 5 3" xfId="2335" xr:uid="{F4CC2A1A-C17F-4BDF-918A-157823B25036}"/>
    <cellStyle name="Normal 9 3 3 5 4" xfId="4041" xr:uid="{AADB96A3-41D0-4E0B-97D8-8297417EFC31}"/>
    <cellStyle name="Normal 9 3 3 6" xfId="2336" xr:uid="{87673A78-E50F-4075-99F5-A5B069EB4D7C}"/>
    <cellStyle name="Normal 9 3 3 6 2" xfId="2337" xr:uid="{1E597FC9-EB95-4665-B637-9A4A472F950F}"/>
    <cellStyle name="Normal 9 3 3 7" xfId="2338" xr:uid="{4084E70A-479B-43A2-9BFB-1F0AEFDD240C}"/>
    <cellStyle name="Normal 9 3 3 8" xfId="4042" xr:uid="{AFA896A7-2397-4EFC-803C-5352FEB6D854}"/>
    <cellStyle name="Normal 9 3 4" xfId="171" xr:uid="{6EC87DEA-AFA6-4E8C-8C80-E269EDCFE233}"/>
    <cellStyle name="Normal 9 3 4 2" xfId="450" xr:uid="{B3D35FFD-3067-4FC1-95FC-657E46AE3597}"/>
    <cellStyle name="Normal 9 3 4 2 2" xfId="850" xr:uid="{23A00D22-DA18-4BCC-9DA6-961C6AC9091A}"/>
    <cellStyle name="Normal 9 3 4 2 2 2" xfId="2339" xr:uid="{EA99FC93-9023-47FC-A390-0F4AB86D77E5}"/>
    <cellStyle name="Normal 9 3 4 2 2 2 2" xfId="2340" xr:uid="{239860B7-1CED-4984-BD3C-987B8295667C}"/>
    <cellStyle name="Normal 9 3 4 2 2 3" xfId="2341" xr:uid="{FCB36760-307F-4B5C-BE77-12BF6A8B8EFA}"/>
    <cellStyle name="Normal 9 3 4 2 2 4" xfId="4043" xr:uid="{7FA74308-7261-4F37-A54C-35672030D5D6}"/>
    <cellStyle name="Normal 9 3 4 2 3" xfId="2342" xr:uid="{33FE30EF-926D-4BEE-AEC2-B9A508BFCEA4}"/>
    <cellStyle name="Normal 9 3 4 2 3 2" xfId="2343" xr:uid="{F5E0E4DF-6708-412D-BEAC-E3F69320FC7B}"/>
    <cellStyle name="Normal 9 3 4 2 4" xfId="2344" xr:uid="{C8BB6099-D1EC-4D2E-B6BB-68415CF42090}"/>
    <cellStyle name="Normal 9 3 4 2 5" xfId="4044" xr:uid="{1F20B64A-F7DF-499B-BC87-7BEB05D345CE}"/>
    <cellStyle name="Normal 9 3 4 3" xfId="851" xr:uid="{386ADC4C-0934-465B-8468-DC99141EDC2F}"/>
    <cellStyle name="Normal 9 3 4 3 2" xfId="2345" xr:uid="{DA714946-1C90-4022-A038-085CFD6CEF37}"/>
    <cellStyle name="Normal 9 3 4 3 2 2" xfId="2346" xr:uid="{6F9A3174-113F-4226-9B55-FDED2179F351}"/>
    <cellStyle name="Normal 9 3 4 3 3" xfId="2347" xr:uid="{1D8C9C33-D0F4-4971-9545-877ED0949086}"/>
    <cellStyle name="Normal 9 3 4 3 4" xfId="4045" xr:uid="{E202B573-82C5-464A-811A-07B3E8FD0F8C}"/>
    <cellStyle name="Normal 9 3 4 4" xfId="2348" xr:uid="{8DF7C256-A0EA-41CB-83E2-12795B8BBFFD}"/>
    <cellStyle name="Normal 9 3 4 4 2" xfId="2349" xr:uid="{E7E2DAB5-7B16-479A-BA1B-FD5E796C4EFF}"/>
    <cellStyle name="Normal 9 3 4 4 3" xfId="4046" xr:uid="{18E68201-7D5A-4E74-A0A6-8B251BDB24F1}"/>
    <cellStyle name="Normal 9 3 4 4 4" xfId="4047" xr:uid="{FDDFBC2E-9688-46D6-8BAD-318EB68283ED}"/>
    <cellStyle name="Normal 9 3 4 5" xfId="2350" xr:uid="{ED376E6D-2A23-40B0-898D-0985DA7FD88D}"/>
    <cellStyle name="Normal 9 3 4 6" xfId="4048" xr:uid="{5DCAF687-AA3A-40AE-BF11-6D61A6C48EF9}"/>
    <cellStyle name="Normal 9 3 4 7" xfId="4049" xr:uid="{9C1F710B-A2A1-4977-A2DC-398BE56D8056}"/>
    <cellStyle name="Normal 9 3 5" xfId="410" xr:uid="{068DFB8B-BE59-41DA-AE2B-612FE8B78CF5}"/>
    <cellStyle name="Normal 9 3 5 2" xfId="852" xr:uid="{CB7C2243-264A-4D3E-9C0C-6CDDD8D6DDAB}"/>
    <cellStyle name="Normal 9 3 5 2 2" xfId="853" xr:uid="{C26E1A34-BCE1-487D-AB58-67CB1828876F}"/>
    <cellStyle name="Normal 9 3 5 2 2 2" xfId="2351" xr:uid="{5300C54B-0FF9-49D7-AFCE-06FEEC068DDC}"/>
    <cellStyle name="Normal 9 3 5 2 2 2 2" xfId="2352" xr:uid="{DBE182B5-C77C-4F75-BE6A-956644850AD0}"/>
    <cellStyle name="Normal 9 3 5 2 2 3" xfId="2353" xr:uid="{5A35297D-75E7-4063-A549-E8898D5B2985}"/>
    <cellStyle name="Normal 9 3 5 2 3" xfId="2354" xr:uid="{A05DE644-D7DB-4EEA-AAD5-C5368C2399AF}"/>
    <cellStyle name="Normal 9 3 5 2 3 2" xfId="2355" xr:uid="{1CEC395F-A482-4681-A237-B21F9F94A6BF}"/>
    <cellStyle name="Normal 9 3 5 2 4" xfId="2356" xr:uid="{8C080713-4079-4159-8862-0E6072BEE7A9}"/>
    <cellStyle name="Normal 9 3 5 3" xfId="854" xr:uid="{97C633A2-DFAB-4F25-A39C-EC0E72EFBB32}"/>
    <cellStyle name="Normal 9 3 5 3 2" xfId="2357" xr:uid="{E0794087-3F6E-4798-915E-52042E639356}"/>
    <cellStyle name="Normal 9 3 5 3 2 2" xfId="2358" xr:uid="{14082908-936E-4495-BFB4-82F5FC721946}"/>
    <cellStyle name="Normal 9 3 5 3 3" xfId="2359" xr:uid="{68E792E6-2441-4100-B148-1F79B35969C7}"/>
    <cellStyle name="Normal 9 3 5 3 4" xfId="4050" xr:uid="{2475293E-AA2B-413B-B277-CE73FBD98AFB}"/>
    <cellStyle name="Normal 9 3 5 4" xfId="2360" xr:uid="{DEB28ED3-200F-4D41-9108-B81ED4140848}"/>
    <cellStyle name="Normal 9 3 5 4 2" xfId="2361" xr:uid="{D2A5D282-1B98-48D0-8A72-5C3B6411D908}"/>
    <cellStyle name="Normal 9 3 5 5" xfId="2362" xr:uid="{F8FBDBD5-6BBC-45B6-96BF-70001374AC08}"/>
    <cellStyle name="Normal 9 3 5 6" xfId="4051" xr:uid="{B268C193-874B-4E5D-BBFB-50FD957AC2CD}"/>
    <cellStyle name="Normal 9 3 6" xfId="411" xr:uid="{1EB3DC4C-3A19-4327-B2E8-C9AE21DC4E3C}"/>
    <cellStyle name="Normal 9 3 6 2" xfId="855" xr:uid="{037B9F0F-E262-4442-B0E2-CAC4E3B694A0}"/>
    <cellStyle name="Normal 9 3 6 2 2" xfId="2363" xr:uid="{9FB8C8C6-F1BD-4511-8540-BCA7E218C963}"/>
    <cellStyle name="Normal 9 3 6 2 2 2" xfId="2364" xr:uid="{0ABEF793-2785-4400-940E-8B8AF956B331}"/>
    <cellStyle name="Normal 9 3 6 2 3" xfId="2365" xr:uid="{9C83D9FD-56AF-4448-B102-45B373B8E35F}"/>
    <cellStyle name="Normal 9 3 6 2 4" xfId="4052" xr:uid="{50047B35-B3DA-49C7-A630-92B16465C0D2}"/>
    <cellStyle name="Normal 9 3 6 3" xfId="2366" xr:uid="{2C676183-CC05-492C-99FC-47885AFFA1F8}"/>
    <cellStyle name="Normal 9 3 6 3 2" xfId="2367" xr:uid="{44C9C8F6-34FD-478B-B5F7-E6EE34216924}"/>
    <cellStyle name="Normal 9 3 6 4" xfId="2368" xr:uid="{190D5706-C919-4522-98DD-6D7BFBE394D5}"/>
    <cellStyle name="Normal 9 3 6 5" xfId="4053" xr:uid="{1CAE6908-88C2-4F65-A8B4-47323E060310}"/>
    <cellStyle name="Normal 9 3 7" xfId="856" xr:uid="{A619F132-0349-49EC-900D-EBCC00FA4314}"/>
    <cellStyle name="Normal 9 3 7 2" xfId="2369" xr:uid="{444B155D-04BE-41E5-A22B-58FC6FF13725}"/>
    <cellStyle name="Normal 9 3 7 2 2" xfId="2370" xr:uid="{3F977CD0-6D33-4FD1-8F01-2AE4570774BC}"/>
    <cellStyle name="Normal 9 3 7 3" xfId="2371" xr:uid="{734CBBC4-0EB3-4106-894A-C26FA563B025}"/>
    <cellStyle name="Normal 9 3 7 4" xfId="4054" xr:uid="{1F77CB36-BB74-4C7F-98DD-BFB772DAE87F}"/>
    <cellStyle name="Normal 9 3 8" xfId="2372" xr:uid="{A00B6A03-3845-46FE-B445-FDE0C6A983E1}"/>
    <cellStyle name="Normal 9 3 8 2" xfId="2373" xr:uid="{21CC8E46-0007-4881-B5A3-3B7C9B37AE26}"/>
    <cellStyle name="Normal 9 3 8 3" xfId="4055" xr:uid="{D1D39516-D3F4-4746-88D1-67B59999214C}"/>
    <cellStyle name="Normal 9 3 8 4" xfId="4056" xr:uid="{3D2B2E40-C0DC-4952-B955-AAE47AD1CB59}"/>
    <cellStyle name="Normal 9 3 9" xfId="2374" xr:uid="{D2BC770E-4D1E-42B8-9B68-A4ACFFF1DDD0}"/>
    <cellStyle name="Normal 9 4" xfId="172" xr:uid="{FDBDB3CF-F7E3-4A5F-83DD-A379A427986F}"/>
    <cellStyle name="Normal 9 4 10" xfId="4057" xr:uid="{288B35D3-2132-4B79-80FB-2A772DCA4E07}"/>
    <cellStyle name="Normal 9 4 11" xfId="4058" xr:uid="{F56CC771-1FDC-4693-98B9-B1A907F70A97}"/>
    <cellStyle name="Normal 9 4 2" xfId="173" xr:uid="{BB00EFA0-04DD-4B90-97CB-9CA143E647C7}"/>
    <cellStyle name="Normal 9 4 2 2" xfId="174" xr:uid="{8B6B4DA1-0F43-43F6-8A39-F6D10E11D791}"/>
    <cellStyle name="Normal 9 4 2 2 2" xfId="412" xr:uid="{C099BA54-C220-4B8F-B6C3-F9E747D6E7B6}"/>
    <cellStyle name="Normal 9 4 2 2 2 2" xfId="857" xr:uid="{2469DBD7-2ED4-403E-B35D-63BBEF008808}"/>
    <cellStyle name="Normal 9 4 2 2 2 2 2" xfId="2375" xr:uid="{11354DE8-D066-4D0E-83A1-CF69A387E558}"/>
    <cellStyle name="Normal 9 4 2 2 2 2 2 2" xfId="2376" xr:uid="{F11EB3A8-EB46-4EB3-81DA-8098902E9E3A}"/>
    <cellStyle name="Normal 9 4 2 2 2 2 3" xfId="2377" xr:uid="{3CA767FF-085D-45BE-AC04-E612B51B0945}"/>
    <cellStyle name="Normal 9 4 2 2 2 2 4" xfId="4059" xr:uid="{EE576CD4-C96E-4725-A7D4-B87D3F1527A3}"/>
    <cellStyle name="Normal 9 4 2 2 2 3" xfId="2378" xr:uid="{7C395FD9-871F-410D-975D-4273BC5D17C7}"/>
    <cellStyle name="Normal 9 4 2 2 2 3 2" xfId="2379" xr:uid="{E3CB815D-4573-45ED-B0AD-5440EF51344D}"/>
    <cellStyle name="Normal 9 4 2 2 2 3 3" xfId="4060" xr:uid="{578A37F3-1339-4CEA-A06F-3E080B2044E5}"/>
    <cellStyle name="Normal 9 4 2 2 2 3 4" xfId="4061" xr:uid="{F52D6106-C64A-4B8C-87BA-090E6BEDB29A}"/>
    <cellStyle name="Normal 9 4 2 2 2 4" xfId="2380" xr:uid="{76D87C24-4048-4EEB-AE7D-86C8D4AFC89F}"/>
    <cellStyle name="Normal 9 4 2 2 2 5" xfId="4062" xr:uid="{77DE6A05-CB2D-4029-8515-89F181F21547}"/>
    <cellStyle name="Normal 9 4 2 2 2 6" xfId="4063" xr:uid="{349BAFCB-32A4-4CAD-AB00-E639055FB279}"/>
    <cellStyle name="Normal 9 4 2 2 3" xfId="858" xr:uid="{5097EA1B-AF6F-40AB-AC7C-EBE40FEE582E}"/>
    <cellStyle name="Normal 9 4 2 2 3 2" xfId="2381" xr:uid="{E5E2C55F-3340-4AA6-99EC-983056485599}"/>
    <cellStyle name="Normal 9 4 2 2 3 2 2" xfId="2382" xr:uid="{174290FE-39CC-427E-9A8B-A698C9D87693}"/>
    <cellStyle name="Normal 9 4 2 2 3 2 3" xfId="4064" xr:uid="{F1B22A5D-8A92-41EB-9E1C-8AF27487D0AA}"/>
    <cellStyle name="Normal 9 4 2 2 3 2 4" xfId="4065" xr:uid="{26E14B75-2CCC-498F-9922-0B82FA8D4819}"/>
    <cellStyle name="Normal 9 4 2 2 3 3" xfId="2383" xr:uid="{2A016F7E-7923-40FB-A195-045395AD9D25}"/>
    <cellStyle name="Normal 9 4 2 2 3 4" xfId="4066" xr:uid="{93EDE0E7-C649-4AA4-8A44-2927066A700D}"/>
    <cellStyle name="Normal 9 4 2 2 3 5" xfId="4067" xr:uid="{1D6C9035-BC5C-4A14-A3F2-FA2183160DA3}"/>
    <cellStyle name="Normal 9 4 2 2 4" xfId="2384" xr:uid="{2B37D5F5-BA82-4949-8A7D-2543EBCCA354}"/>
    <cellStyle name="Normal 9 4 2 2 4 2" xfId="2385" xr:uid="{0380D2F6-0282-4555-85B9-952DE4F94E59}"/>
    <cellStyle name="Normal 9 4 2 2 4 3" xfId="4068" xr:uid="{6FFA91AD-4D1C-476F-9FB1-5AD591F63AE9}"/>
    <cellStyle name="Normal 9 4 2 2 4 4" xfId="4069" xr:uid="{ED5E1B33-9B62-47BF-906B-8453684E9B06}"/>
    <cellStyle name="Normal 9 4 2 2 5" xfId="2386" xr:uid="{BD721461-8102-4AD7-A208-B4697BD0AF18}"/>
    <cellStyle name="Normal 9 4 2 2 5 2" xfId="4070" xr:uid="{235B08D2-F0B5-4609-AEF3-BBE368683198}"/>
    <cellStyle name="Normal 9 4 2 2 5 3" xfId="4071" xr:uid="{4F6D6D2C-B619-486C-8BA4-058FB08B53A8}"/>
    <cellStyle name="Normal 9 4 2 2 5 4" xfId="4072" xr:uid="{75BB28BC-AEAE-4C78-B306-CDBE2F327648}"/>
    <cellStyle name="Normal 9 4 2 2 6" xfId="4073" xr:uid="{D95FB6DB-A16C-40A1-A785-938ADD7791B2}"/>
    <cellStyle name="Normal 9 4 2 2 7" xfId="4074" xr:uid="{7313B85E-6524-4C28-93E8-C535E6942DC2}"/>
    <cellStyle name="Normal 9 4 2 2 8" xfId="4075" xr:uid="{5ACE1B6B-85C2-473B-8A0A-E7F579C0E313}"/>
    <cellStyle name="Normal 9 4 2 3" xfId="413" xr:uid="{1F2B2DD1-2402-4489-987B-ED0408465966}"/>
    <cellStyle name="Normal 9 4 2 3 2" xfId="859" xr:uid="{D6CACB6D-0401-4755-A524-21C4968993BA}"/>
    <cellStyle name="Normal 9 4 2 3 2 2" xfId="860" xr:uid="{C88BA935-9F5D-48AC-A252-BEB75C127D62}"/>
    <cellStyle name="Normal 9 4 2 3 2 2 2" xfId="2387" xr:uid="{5FA56525-8993-43C2-9031-1E20A67CDDD1}"/>
    <cellStyle name="Normal 9 4 2 3 2 2 2 2" xfId="2388" xr:uid="{174F995A-EEB0-4091-9FA2-2C9F2CC8512E}"/>
    <cellStyle name="Normal 9 4 2 3 2 2 3" xfId="2389" xr:uid="{829090AE-76EE-4CDC-83D3-C197C6D17A96}"/>
    <cellStyle name="Normal 9 4 2 3 2 3" xfId="2390" xr:uid="{592279AD-1F2A-4F13-9D83-D3DE22086193}"/>
    <cellStyle name="Normal 9 4 2 3 2 3 2" xfId="2391" xr:uid="{1B32393E-A61F-4979-9099-98F62025F2C7}"/>
    <cellStyle name="Normal 9 4 2 3 2 4" xfId="2392" xr:uid="{5BA2BEF4-6CDC-4166-8D77-B4B9103B15EA}"/>
    <cellStyle name="Normal 9 4 2 3 3" xfId="861" xr:uid="{94F97ECD-3DFA-4B0A-990A-1C1B5E2498BF}"/>
    <cellStyle name="Normal 9 4 2 3 3 2" xfId="2393" xr:uid="{5A6F74D9-C571-4013-8E40-3E557F63F051}"/>
    <cellStyle name="Normal 9 4 2 3 3 2 2" xfId="2394" xr:uid="{E276A9B3-46F3-4CC2-A2B5-859BA6265908}"/>
    <cellStyle name="Normal 9 4 2 3 3 3" xfId="2395" xr:uid="{17859AC3-4B3F-496B-9C72-EE5446B336CA}"/>
    <cellStyle name="Normal 9 4 2 3 3 4" xfId="4076" xr:uid="{0194A7E8-E702-4163-B1DF-1865D9084788}"/>
    <cellStyle name="Normal 9 4 2 3 4" xfId="2396" xr:uid="{F7A9E3DD-A74C-43B7-B135-08221121E78B}"/>
    <cellStyle name="Normal 9 4 2 3 4 2" xfId="2397" xr:uid="{7F099428-FE21-4E83-81A4-A586D9CDF933}"/>
    <cellStyle name="Normal 9 4 2 3 5" xfId="2398" xr:uid="{C8301AB5-E076-4294-86B3-4D2CA1663B28}"/>
    <cellStyle name="Normal 9 4 2 3 6" xfId="4077" xr:uid="{4119E6FC-B987-4D2F-86AB-17893B2F4E14}"/>
    <cellStyle name="Normal 9 4 2 4" xfId="414" xr:uid="{2C9865CB-09F5-4209-B44D-B9CC73623948}"/>
    <cellStyle name="Normal 9 4 2 4 2" xfId="862" xr:uid="{A4DD56AF-6008-4F21-924B-3F1667D7AF18}"/>
    <cellStyle name="Normal 9 4 2 4 2 2" xfId="2399" xr:uid="{214CDE74-B231-4E3C-81F4-57F447605197}"/>
    <cellStyle name="Normal 9 4 2 4 2 2 2" xfId="2400" xr:uid="{059637E5-FC01-47B6-9DE3-33C71AC8B517}"/>
    <cellStyle name="Normal 9 4 2 4 2 3" xfId="2401" xr:uid="{14182031-759C-4B11-A72D-D15AE0F9A555}"/>
    <cellStyle name="Normal 9 4 2 4 2 4" xfId="4078" xr:uid="{62D505D8-0F31-4FA6-95C6-1437F697D145}"/>
    <cellStyle name="Normal 9 4 2 4 3" xfId="2402" xr:uid="{880C2487-B349-4E23-B1BF-633144A75A29}"/>
    <cellStyle name="Normal 9 4 2 4 3 2" xfId="2403" xr:uid="{4845280E-B047-4191-8003-21579B717146}"/>
    <cellStyle name="Normal 9 4 2 4 4" xfId="2404" xr:uid="{A729762A-EFB9-4884-BC5B-2D5D1B0705C1}"/>
    <cellStyle name="Normal 9 4 2 4 5" xfId="4079" xr:uid="{8D696181-ACA7-427F-8065-F8B028B554B8}"/>
    <cellStyle name="Normal 9 4 2 5" xfId="415" xr:uid="{A863002E-F5D5-4121-8841-B6E28DDDE91D}"/>
    <cellStyle name="Normal 9 4 2 5 2" xfId="2405" xr:uid="{FACA6FF1-1B05-4CF6-8285-9B43538A90CC}"/>
    <cellStyle name="Normal 9 4 2 5 2 2" xfId="2406" xr:uid="{91E45621-25D7-472C-81D0-4A2B211D4573}"/>
    <cellStyle name="Normal 9 4 2 5 3" xfId="2407" xr:uid="{CAC7E82A-4E9E-461D-B56C-94FD5E3D4D5C}"/>
    <cellStyle name="Normal 9 4 2 5 4" xfId="4080" xr:uid="{3BE3BA5E-8F3B-448E-8018-ED72CF2892E3}"/>
    <cellStyle name="Normal 9 4 2 6" xfId="2408" xr:uid="{08F1B1CC-546E-4499-9115-CC6351105687}"/>
    <cellStyle name="Normal 9 4 2 6 2" xfId="2409" xr:uid="{B3B3B79F-7714-48A6-A069-41979F941CEF}"/>
    <cellStyle name="Normal 9 4 2 6 3" xfId="4081" xr:uid="{75B3F169-1DFB-47E3-BE75-AF903E399D6B}"/>
    <cellStyle name="Normal 9 4 2 6 4" xfId="4082" xr:uid="{3FA51188-6B97-4B2B-B204-3DE4CF4C78BB}"/>
    <cellStyle name="Normal 9 4 2 7" xfId="2410" xr:uid="{61D3F131-A1BE-4114-BFC9-7037A72FFD87}"/>
    <cellStyle name="Normal 9 4 2 8" xfId="4083" xr:uid="{717B8615-6B7C-446E-ABC3-A487ED9A7ADC}"/>
    <cellStyle name="Normal 9 4 2 9" xfId="4084" xr:uid="{897A466F-31E8-4F71-95F6-A64966C713F4}"/>
    <cellStyle name="Normal 9 4 3" xfId="175" xr:uid="{237C7545-4E26-4A90-A1E0-A04B63F3F933}"/>
    <cellStyle name="Normal 9 4 3 2" xfId="176" xr:uid="{874DCE14-3C6A-4164-A11C-6298D5F33FCD}"/>
    <cellStyle name="Normal 9 4 3 2 2" xfId="863" xr:uid="{9B63F4AD-832C-4C5A-8433-CCAFB96A9ACB}"/>
    <cellStyle name="Normal 9 4 3 2 2 2" xfId="2411" xr:uid="{03494ED3-B1D0-48B9-8912-32320C108A93}"/>
    <cellStyle name="Normal 9 4 3 2 2 2 2" xfId="2412" xr:uid="{127CD912-56DE-45E2-8CC5-3B61056CF98B}"/>
    <cellStyle name="Normal 9 4 3 2 2 3" xfId="2413" xr:uid="{BC7B093B-BE49-49FB-A9C9-DAEFC6A2E037}"/>
    <cellStyle name="Normal 9 4 3 2 2 4" xfId="4085" xr:uid="{D739E8C9-7E11-46DD-8D86-B3F1273EAC13}"/>
    <cellStyle name="Normal 9 4 3 2 3" xfId="2414" xr:uid="{401F5525-6E59-4F95-A4A0-0158BA72F2E2}"/>
    <cellStyle name="Normal 9 4 3 2 3 2" xfId="2415" xr:uid="{ACD92E8F-32FE-4E29-BD7E-692C6D2F0AA6}"/>
    <cellStyle name="Normal 9 4 3 2 3 3" xfId="4086" xr:uid="{E3A61288-1573-41E1-B390-D212E887662F}"/>
    <cellStyle name="Normal 9 4 3 2 3 4" xfId="4087" xr:uid="{00921904-848E-4C61-85B8-A3A5E7C31D96}"/>
    <cellStyle name="Normal 9 4 3 2 4" xfId="2416" xr:uid="{49FABBC2-1D23-4979-BEF0-C7119DB4F115}"/>
    <cellStyle name="Normal 9 4 3 2 5" xfId="4088" xr:uid="{1E4159FD-AA70-4F4D-89E3-26F5EC308CC8}"/>
    <cellStyle name="Normal 9 4 3 2 6" xfId="4089" xr:uid="{C2592AB6-C0AA-42DC-9348-7C684B2EC371}"/>
    <cellStyle name="Normal 9 4 3 3" xfId="416" xr:uid="{7E2F16F4-D548-4543-B985-EB0D6291AA04}"/>
    <cellStyle name="Normal 9 4 3 3 2" xfId="2417" xr:uid="{1BB1D38C-D24F-4557-A0F4-CDC54D6469D5}"/>
    <cellStyle name="Normal 9 4 3 3 2 2" xfId="2418" xr:uid="{1C9DCCEA-13A2-46C9-BDB2-F06CD4B1C52B}"/>
    <cellStyle name="Normal 9 4 3 3 2 3" xfId="4090" xr:uid="{6F73F659-F359-4542-9DCF-9208491FED09}"/>
    <cellStyle name="Normal 9 4 3 3 2 4" xfId="4091" xr:uid="{28C554F3-4B77-41CF-AAA0-9185B59EC9FE}"/>
    <cellStyle name="Normal 9 4 3 3 3" xfId="2419" xr:uid="{E591750F-F1D2-43BE-8D51-1A07BB869B29}"/>
    <cellStyle name="Normal 9 4 3 3 4" xfId="4092" xr:uid="{2156B631-2C84-4DE6-BDE1-5E03E28A8D98}"/>
    <cellStyle name="Normal 9 4 3 3 5" xfId="4093" xr:uid="{C6FA7136-744E-4561-9034-B35B7CA45D97}"/>
    <cellStyle name="Normal 9 4 3 4" xfId="2420" xr:uid="{0485AFF9-EB7F-4869-A43C-8111A9E4D114}"/>
    <cellStyle name="Normal 9 4 3 4 2" xfId="2421" xr:uid="{B24CBE84-BEE5-4D0C-9147-0244AE14C07F}"/>
    <cellStyle name="Normal 9 4 3 4 3" xfId="4094" xr:uid="{18603BEC-8864-46FF-B5B6-DFDCC41581A8}"/>
    <cellStyle name="Normal 9 4 3 4 4" xfId="4095" xr:uid="{2FC471E4-C40D-47DB-92CD-F4ACE32AAE20}"/>
    <cellStyle name="Normal 9 4 3 5" xfId="2422" xr:uid="{F60579E6-D29B-4121-993B-F60B788F0A48}"/>
    <cellStyle name="Normal 9 4 3 5 2" xfId="4096" xr:uid="{0E7B39EE-267C-4766-A49E-FBADCFA67364}"/>
    <cellStyle name="Normal 9 4 3 5 3" xfId="4097" xr:uid="{878318E0-924F-47F6-B06C-37B652701AD2}"/>
    <cellStyle name="Normal 9 4 3 5 4" xfId="4098" xr:uid="{7F2332A3-550E-445B-A973-D2ECC9BFCF91}"/>
    <cellStyle name="Normal 9 4 3 6" xfId="4099" xr:uid="{962F1FD0-AF39-47D9-914D-8E5AE6727DFD}"/>
    <cellStyle name="Normal 9 4 3 7" xfId="4100" xr:uid="{1A07A55B-E3B1-4F25-9C7B-50758A6A3689}"/>
    <cellStyle name="Normal 9 4 3 8" xfId="4101" xr:uid="{A8D5B7C2-767B-43D7-86F6-F8291C9E14C7}"/>
    <cellStyle name="Normal 9 4 4" xfId="177" xr:uid="{2D52347B-DC52-41EA-844E-621504DAF9D3}"/>
    <cellStyle name="Normal 9 4 4 2" xfId="864" xr:uid="{325CC385-859F-419F-BAC1-77F9A33B149A}"/>
    <cellStyle name="Normal 9 4 4 2 2" xfId="865" xr:uid="{14C1E3B7-A26D-47C5-B3D4-22914B2DD4DE}"/>
    <cellStyle name="Normal 9 4 4 2 2 2" xfId="2423" xr:uid="{C2A7141B-1281-42B8-80EE-477933A24CAF}"/>
    <cellStyle name="Normal 9 4 4 2 2 2 2" xfId="2424" xr:uid="{5B6DCE6E-47E1-4AFD-B13A-22BA937839A5}"/>
    <cellStyle name="Normal 9 4 4 2 2 3" xfId="2425" xr:uid="{BAB97A81-4D52-4706-B505-955EB26CC2B1}"/>
    <cellStyle name="Normal 9 4 4 2 2 4" xfId="4102" xr:uid="{0D305D03-6F8F-4A77-A0F0-0C9CFEED6D9C}"/>
    <cellStyle name="Normal 9 4 4 2 3" xfId="2426" xr:uid="{1B486E0C-AC34-4558-9CBA-B9A14395D3EE}"/>
    <cellStyle name="Normal 9 4 4 2 3 2" xfId="2427" xr:uid="{C8D9A0B0-1E76-429A-9819-32EFE623C559}"/>
    <cellStyle name="Normal 9 4 4 2 4" xfId="2428" xr:uid="{48B8987F-76A4-43BA-B565-D85CB4E08A24}"/>
    <cellStyle name="Normal 9 4 4 2 5" xfId="4103" xr:uid="{C6CCA301-3F32-4298-804C-6C1D1514CDE7}"/>
    <cellStyle name="Normal 9 4 4 3" xfId="866" xr:uid="{92B22B4A-0BC3-40B8-A7FA-FB09518DFD63}"/>
    <cellStyle name="Normal 9 4 4 3 2" xfId="2429" xr:uid="{B3ED8CBC-2EAE-4874-A233-4F43F42BACAE}"/>
    <cellStyle name="Normal 9 4 4 3 2 2" xfId="2430" xr:uid="{F92C0C41-5CAC-4B4C-926C-1CFD463D4E92}"/>
    <cellStyle name="Normal 9 4 4 3 3" xfId="2431" xr:uid="{76747DC0-0AC3-4477-9A85-F8993563D43F}"/>
    <cellStyle name="Normal 9 4 4 3 4" xfId="4104" xr:uid="{23A43CCD-A415-480B-B346-F20741B91062}"/>
    <cellStyle name="Normal 9 4 4 4" xfId="2432" xr:uid="{7A947740-CA52-4943-AED9-7D1C275CB64D}"/>
    <cellStyle name="Normal 9 4 4 4 2" xfId="2433" xr:uid="{7D6EB048-8A0E-414D-BB5D-A2284693F821}"/>
    <cellStyle name="Normal 9 4 4 4 3" xfId="4105" xr:uid="{3F61B82B-DE95-4EF6-9DCA-5813737D1B92}"/>
    <cellStyle name="Normal 9 4 4 4 4" xfId="4106" xr:uid="{F6F4062C-8C18-497C-9286-7D672A73C708}"/>
    <cellStyle name="Normal 9 4 4 5" xfId="2434" xr:uid="{5A62893C-727F-49C5-B390-7B2265CE4E95}"/>
    <cellStyle name="Normal 9 4 4 6" xfId="4107" xr:uid="{A4636F8D-1B02-4A94-8767-5838C9E8EF9B}"/>
    <cellStyle name="Normal 9 4 4 7" xfId="4108" xr:uid="{46AE7D28-D10D-4D23-9ED7-636FD08B8B51}"/>
    <cellStyle name="Normal 9 4 5" xfId="417" xr:uid="{ED80EB48-B285-4FC9-ABD3-3159CA2AE120}"/>
    <cellStyle name="Normal 9 4 5 2" xfId="867" xr:uid="{2EC66246-67BC-467B-B364-97261EFC3DD3}"/>
    <cellStyle name="Normal 9 4 5 2 2" xfId="2435" xr:uid="{20A9E27C-B0F8-4A01-BEEF-8F15C8FB4EA3}"/>
    <cellStyle name="Normal 9 4 5 2 2 2" xfId="2436" xr:uid="{14DF9B47-3AEA-4FDC-87FD-CA51C1E32EA0}"/>
    <cellStyle name="Normal 9 4 5 2 3" xfId="2437" xr:uid="{3814D9F9-F062-4D43-9B19-BAD32E26A253}"/>
    <cellStyle name="Normal 9 4 5 2 4" xfId="4109" xr:uid="{530F05CE-095E-4B34-96D1-F6C10D6260BF}"/>
    <cellStyle name="Normal 9 4 5 3" xfId="2438" xr:uid="{C28466B5-3E2E-4F90-A062-9F68B283E61E}"/>
    <cellStyle name="Normal 9 4 5 3 2" xfId="2439" xr:uid="{B91AD694-A538-4B32-A3AF-F81BA1DDD75D}"/>
    <cellStyle name="Normal 9 4 5 3 3" xfId="4110" xr:uid="{A3F1408D-A22E-488D-9BE1-56575C6FB56D}"/>
    <cellStyle name="Normal 9 4 5 3 4" xfId="4111" xr:uid="{AC62F241-1384-4FB9-B19E-DFEF6414E3F8}"/>
    <cellStyle name="Normal 9 4 5 4" xfId="2440" xr:uid="{35472B90-9907-4E8F-B049-839BE72F64B2}"/>
    <cellStyle name="Normal 9 4 5 5" xfId="4112" xr:uid="{9B5B1B64-0727-469D-B084-3A81E49A77E6}"/>
    <cellStyle name="Normal 9 4 5 6" xfId="4113" xr:uid="{19B3AD84-0D7F-49F9-A989-4EA4974C4C0B}"/>
    <cellStyle name="Normal 9 4 6" xfId="418" xr:uid="{5343C7F7-AA24-4AB6-B869-042BB1DC7FF3}"/>
    <cellStyle name="Normal 9 4 6 2" xfId="2441" xr:uid="{BBA423B4-C23F-4E09-9C9B-C1ADCAEB4A34}"/>
    <cellStyle name="Normal 9 4 6 2 2" xfId="2442" xr:uid="{F726CA11-0377-4D25-9260-CB8AC1DC6E2C}"/>
    <cellStyle name="Normal 9 4 6 2 3" xfId="4114" xr:uid="{30DB841A-DCA5-4EE7-8305-D670F710C634}"/>
    <cellStyle name="Normal 9 4 6 2 4" xfId="4115" xr:uid="{E7786CEB-E66A-4408-9C35-521F32FC8AA3}"/>
    <cellStyle name="Normal 9 4 6 3" xfId="2443" xr:uid="{19D5EBDF-566B-42B7-8F81-778649533D5C}"/>
    <cellStyle name="Normal 9 4 6 4" xfId="4116" xr:uid="{C578133C-50E8-4AC0-90BD-45E70D466167}"/>
    <cellStyle name="Normal 9 4 6 5" xfId="4117" xr:uid="{F965C7AB-77E4-4FA1-AC0F-CB538D96BF73}"/>
    <cellStyle name="Normal 9 4 7" xfId="2444" xr:uid="{605509AB-54AC-46DE-A6B0-7460F7FF4333}"/>
    <cellStyle name="Normal 9 4 7 2" xfId="2445" xr:uid="{DB045D53-EF4A-4731-8C1C-72B4ED0AB9C9}"/>
    <cellStyle name="Normal 9 4 7 3" xfId="4118" xr:uid="{CBD9A1AB-F6E0-4AAE-B7F1-6791F452CA82}"/>
    <cellStyle name="Normal 9 4 7 4" xfId="4119" xr:uid="{A2508820-5E98-49FF-83CB-1A6B7C4E507F}"/>
    <cellStyle name="Normal 9 4 8" xfId="2446" xr:uid="{7C3443B7-0F54-4077-9D07-30F3E8CE9F62}"/>
    <cellStyle name="Normal 9 4 8 2" xfId="4120" xr:uid="{5B68536E-7EC6-4B92-837F-E53F9EEA3FDA}"/>
    <cellStyle name="Normal 9 4 8 3" xfId="4121" xr:uid="{EA62CDEC-957D-455E-B3F4-12EA71EEC4C6}"/>
    <cellStyle name="Normal 9 4 8 4" xfId="4122" xr:uid="{0CB7131B-16F0-4132-8D42-8B252F28F274}"/>
    <cellStyle name="Normal 9 4 9" xfId="4123" xr:uid="{51B5988F-1292-4A23-9EAE-A243AA344CBC}"/>
    <cellStyle name="Normal 9 5" xfId="178" xr:uid="{F4DFB6D1-3FA5-4C1A-819A-4DCB892DC1AB}"/>
    <cellStyle name="Normal 9 5 10" xfId="4124" xr:uid="{343A4573-8D04-4168-9B30-42EB152A6FD7}"/>
    <cellStyle name="Normal 9 5 11" xfId="4125" xr:uid="{2C67B44E-28A7-4CF1-9F02-E31D2293DF39}"/>
    <cellStyle name="Normal 9 5 2" xfId="179" xr:uid="{27067863-DA9C-4712-A834-B40EC7FE6653}"/>
    <cellStyle name="Normal 9 5 2 2" xfId="419" xr:uid="{6976CE0C-600D-496F-B8DA-C728C3BC8AFF}"/>
    <cellStyle name="Normal 9 5 2 2 2" xfId="868" xr:uid="{1F920995-3303-4A15-818D-3DE87E919DD7}"/>
    <cellStyle name="Normal 9 5 2 2 2 2" xfId="869" xr:uid="{D8802ADB-CE19-4127-BE0B-C5F45ED20759}"/>
    <cellStyle name="Normal 9 5 2 2 2 2 2" xfId="2447" xr:uid="{DA0BD333-16CE-44E8-A169-2707D0E95FDE}"/>
    <cellStyle name="Normal 9 5 2 2 2 2 3" xfId="4126" xr:uid="{E51389FB-8CEF-4019-B823-A63EBF287E12}"/>
    <cellStyle name="Normal 9 5 2 2 2 2 4" xfId="4127" xr:uid="{5742F62F-1843-4D14-90AE-70F7739732D1}"/>
    <cellStyle name="Normal 9 5 2 2 2 3" xfId="2448" xr:uid="{5020A756-1DBE-45E6-93CC-ADB9FC48C31A}"/>
    <cellStyle name="Normal 9 5 2 2 2 3 2" xfId="4128" xr:uid="{10ACB88C-6C93-46C8-BFCD-B7AD0EA53B44}"/>
    <cellStyle name="Normal 9 5 2 2 2 3 3" xfId="4129" xr:uid="{37237BC2-A5A4-48F2-8F2A-C3459FF0515A}"/>
    <cellStyle name="Normal 9 5 2 2 2 3 4" xfId="4130" xr:uid="{89F77D49-C5B0-4F23-B5F1-E4DDA7FC0CAD}"/>
    <cellStyle name="Normal 9 5 2 2 2 4" xfId="4131" xr:uid="{294BEC23-E5AF-4C2F-A29C-33588B9C4A15}"/>
    <cellStyle name="Normal 9 5 2 2 2 5" xfId="4132" xr:uid="{7FCC9EF8-1F5D-4141-A49B-E29F5E7572F7}"/>
    <cellStyle name="Normal 9 5 2 2 2 6" xfId="4133" xr:uid="{54BD7AB4-DA46-40F2-BED6-B3ED7C0A8F96}"/>
    <cellStyle name="Normal 9 5 2 2 3" xfId="870" xr:uid="{97973A63-6C51-4365-9627-F86E25720473}"/>
    <cellStyle name="Normal 9 5 2 2 3 2" xfId="2449" xr:uid="{37BC0B2C-D503-464C-8873-F62F34C9FEA4}"/>
    <cellStyle name="Normal 9 5 2 2 3 2 2" xfId="4134" xr:uid="{E18839EE-26F7-4DDE-BF73-75DE37744143}"/>
    <cellStyle name="Normal 9 5 2 2 3 2 3" xfId="4135" xr:uid="{70206526-4DE7-4E2B-8F11-B65B24C5FA20}"/>
    <cellStyle name="Normal 9 5 2 2 3 2 4" xfId="4136" xr:uid="{C7C52D1E-E894-4F65-B275-ACDC99A88919}"/>
    <cellStyle name="Normal 9 5 2 2 3 3" xfId="4137" xr:uid="{0AC8658B-0760-4A50-9824-E0DA88EA7D58}"/>
    <cellStyle name="Normal 9 5 2 2 3 4" xfId="4138" xr:uid="{DF40ACB7-D085-49FE-B69D-2B68C7E4A6D4}"/>
    <cellStyle name="Normal 9 5 2 2 3 5" xfId="4139" xr:uid="{FB75E39C-7CCC-4DC0-B466-E0EF383365A6}"/>
    <cellStyle name="Normal 9 5 2 2 4" xfId="2450" xr:uid="{F0B47085-3CF5-470E-92CF-CB4932A7A7E4}"/>
    <cellStyle name="Normal 9 5 2 2 4 2" xfId="4140" xr:uid="{74BF514F-31C1-41DD-86CB-0C3CE856AFE2}"/>
    <cellStyle name="Normal 9 5 2 2 4 3" xfId="4141" xr:uid="{BA77D976-C7E5-44FD-BA3A-122ECC0EE22A}"/>
    <cellStyle name="Normal 9 5 2 2 4 4" xfId="4142" xr:uid="{5DB89FA4-24AE-4F3B-B099-E1E6587DCB18}"/>
    <cellStyle name="Normal 9 5 2 2 5" xfId="4143" xr:uid="{3CA5E96B-602B-4920-8475-C847A6CF0B40}"/>
    <cellStyle name="Normal 9 5 2 2 5 2" xfId="4144" xr:uid="{F2AA1939-57C3-49CD-B160-542FB43A738B}"/>
    <cellStyle name="Normal 9 5 2 2 5 3" xfId="4145" xr:uid="{23E54B60-584A-4E7E-8A26-DC5A3B7742C0}"/>
    <cellStyle name="Normal 9 5 2 2 5 4" xfId="4146" xr:uid="{5F6D4507-CFEB-458D-BCD2-3AA38033F976}"/>
    <cellStyle name="Normal 9 5 2 2 6" xfId="4147" xr:uid="{D10AEE6C-798A-4F26-8776-8A509AAD2C8A}"/>
    <cellStyle name="Normal 9 5 2 2 7" xfId="4148" xr:uid="{D8B690C3-B3B6-4027-8F25-8B3BCEAE1188}"/>
    <cellStyle name="Normal 9 5 2 2 8" xfId="4149" xr:uid="{B8CD4316-A09C-4E70-B87D-6CE1E292F95D}"/>
    <cellStyle name="Normal 9 5 2 3" xfId="871" xr:uid="{F7DB19A4-4D1A-405B-A9AF-D87F18A5A5D4}"/>
    <cellStyle name="Normal 9 5 2 3 2" xfId="872" xr:uid="{EE93D6DE-19FB-4073-87C5-9226373CC1C4}"/>
    <cellStyle name="Normal 9 5 2 3 2 2" xfId="873" xr:uid="{C6EF893E-6346-4DFD-817F-FF62BFC4E11B}"/>
    <cellStyle name="Normal 9 5 2 3 2 3" xfId="4150" xr:uid="{26F056DA-7261-4AA5-B0EE-A8F87DAD03F7}"/>
    <cellStyle name="Normal 9 5 2 3 2 4" xfId="4151" xr:uid="{14BC0FCC-6F06-4BBF-8BBE-503677DF77F2}"/>
    <cellStyle name="Normal 9 5 2 3 3" xfId="874" xr:uid="{72E3F387-2794-4037-8C42-BC6D2B4E01E3}"/>
    <cellStyle name="Normal 9 5 2 3 3 2" xfId="4152" xr:uid="{3448E454-A5E7-448F-ABCA-7F88142ADAD3}"/>
    <cellStyle name="Normal 9 5 2 3 3 3" xfId="4153" xr:uid="{7234263B-060D-4210-88E0-7BC76A358FE8}"/>
    <cellStyle name="Normal 9 5 2 3 3 4" xfId="4154" xr:uid="{02B4FC1C-0FE1-44E4-892A-D35A8C6E548B}"/>
    <cellStyle name="Normal 9 5 2 3 4" xfId="4155" xr:uid="{1EEA54F1-753E-4933-9B34-456A9560AD47}"/>
    <cellStyle name="Normal 9 5 2 3 5" xfId="4156" xr:uid="{C7E497AB-7270-49A3-9812-D390AF932A9B}"/>
    <cellStyle name="Normal 9 5 2 3 6" xfId="4157" xr:uid="{48944610-60DF-45E6-9CE8-C35ECE453F0C}"/>
    <cellStyle name="Normal 9 5 2 4" xfId="875" xr:uid="{75ECDDC7-D422-4F1D-BFD9-30CC53D6C613}"/>
    <cellStyle name="Normal 9 5 2 4 2" xfId="876" xr:uid="{9E1CA3EB-1CE1-4340-87C7-0FB5A9EDE3DE}"/>
    <cellStyle name="Normal 9 5 2 4 2 2" xfId="4158" xr:uid="{06BAE4CF-74A0-4280-8E65-EF8AE0D0DFBC}"/>
    <cellStyle name="Normal 9 5 2 4 2 3" xfId="4159" xr:uid="{00C2CD17-4BC1-4787-8BE9-9301C81AE32E}"/>
    <cellStyle name="Normal 9 5 2 4 2 4" xfId="4160" xr:uid="{BCFD77E9-CE1B-4CB3-B87C-1A8E125D9F1F}"/>
    <cellStyle name="Normal 9 5 2 4 3" xfId="4161" xr:uid="{E234C02E-84E2-4E7F-A762-F7230E80751C}"/>
    <cellStyle name="Normal 9 5 2 4 4" xfId="4162" xr:uid="{619A800A-D3D4-46C9-BA82-450102123978}"/>
    <cellStyle name="Normal 9 5 2 4 5" xfId="4163" xr:uid="{C744418C-3D1D-4E7B-B03A-541BC96292A9}"/>
    <cellStyle name="Normal 9 5 2 5" xfId="877" xr:uid="{DD6A09C3-4F92-4D77-93A5-7E69490A633E}"/>
    <cellStyle name="Normal 9 5 2 5 2" xfId="4164" xr:uid="{3EDF3A06-94A5-4703-9C00-07158EBF7E74}"/>
    <cellStyle name="Normal 9 5 2 5 3" xfId="4165" xr:uid="{0C20C958-FA03-4C10-8CC1-587CD7D46C2F}"/>
    <cellStyle name="Normal 9 5 2 5 4" xfId="4166" xr:uid="{BB2245AE-A019-4237-B3CA-247A34A1EF1F}"/>
    <cellStyle name="Normal 9 5 2 6" xfId="4167" xr:uid="{2EE23984-0B41-4FAF-9892-75674E4473D4}"/>
    <cellStyle name="Normal 9 5 2 6 2" xfId="4168" xr:uid="{66B44715-1C4E-4CE9-A14A-168C41EFAD8F}"/>
    <cellStyle name="Normal 9 5 2 6 3" xfId="4169" xr:uid="{3775FF29-5C8F-401A-AC9B-ED158FD326AB}"/>
    <cellStyle name="Normal 9 5 2 6 4" xfId="4170" xr:uid="{984126C7-BE02-4364-91B4-5EE4997E46A1}"/>
    <cellStyle name="Normal 9 5 2 7" xfId="4171" xr:uid="{5BCF6B67-D511-4CF0-93E7-1ADC7E2FE624}"/>
    <cellStyle name="Normal 9 5 2 8" xfId="4172" xr:uid="{B1C94654-C7FD-4DFB-9D2D-29675A473AB8}"/>
    <cellStyle name="Normal 9 5 2 9" xfId="4173" xr:uid="{821A0A50-0B3E-475C-BDD2-1ABFB57DA5D7}"/>
    <cellStyle name="Normal 9 5 3" xfId="420" xr:uid="{6EE17FBC-7391-4BB8-B29B-7C785A2882F2}"/>
    <cellStyle name="Normal 9 5 3 2" xfId="878" xr:uid="{143B8B9B-2D62-4347-BCE2-C2EBCA5597BD}"/>
    <cellStyle name="Normal 9 5 3 2 2" xfId="879" xr:uid="{8D2BC824-C3A6-4B14-8E57-F7769846BC07}"/>
    <cellStyle name="Normal 9 5 3 2 2 2" xfId="2451" xr:uid="{FBE267CE-9939-41A3-AA14-404523790668}"/>
    <cellStyle name="Normal 9 5 3 2 2 2 2" xfId="2452" xr:uid="{2F7FDB20-3121-46F0-8EB5-F3E5DB67612D}"/>
    <cellStyle name="Normal 9 5 3 2 2 3" xfId="2453" xr:uid="{8FFD5295-84BD-4917-A83B-F10BD6532631}"/>
    <cellStyle name="Normal 9 5 3 2 2 4" xfId="4174" xr:uid="{66A76AE2-72D9-4090-8564-BBB6CABDFDD2}"/>
    <cellStyle name="Normal 9 5 3 2 3" xfId="2454" xr:uid="{D253FE96-42B6-49D9-A62C-97EE4409B9D4}"/>
    <cellStyle name="Normal 9 5 3 2 3 2" xfId="2455" xr:uid="{E6FA4E62-6CB3-4FD5-93FB-DAEE199B81A4}"/>
    <cellStyle name="Normal 9 5 3 2 3 3" xfId="4175" xr:uid="{E229BD1A-E5DB-4AA9-B355-F4865761A7B4}"/>
    <cellStyle name="Normal 9 5 3 2 3 4" xfId="4176" xr:uid="{7CBEB7BA-E9C4-462E-9848-6E51BB434EDD}"/>
    <cellStyle name="Normal 9 5 3 2 4" xfId="2456" xr:uid="{7A08CA6F-6899-4932-9F43-7D219DA36240}"/>
    <cellStyle name="Normal 9 5 3 2 5" xfId="4177" xr:uid="{29FE38C6-354D-4E89-ABF0-EC31BFEADAF1}"/>
    <cellStyle name="Normal 9 5 3 2 6" xfId="4178" xr:uid="{AAA79A0E-FFF1-43A9-B113-EADB83B8DFCB}"/>
    <cellStyle name="Normal 9 5 3 3" xfId="880" xr:uid="{03128077-DA8D-49E7-8D38-FA475BBA14BD}"/>
    <cellStyle name="Normal 9 5 3 3 2" xfId="2457" xr:uid="{DE81A86A-7CF1-4FDE-8768-D6D68F8373CB}"/>
    <cellStyle name="Normal 9 5 3 3 2 2" xfId="2458" xr:uid="{2DF72CA1-D1EC-4D81-ADB1-36CD08513945}"/>
    <cellStyle name="Normal 9 5 3 3 2 3" xfId="4179" xr:uid="{5F0447C5-60F7-4739-8976-6423450ED5E0}"/>
    <cellStyle name="Normal 9 5 3 3 2 4" xfId="4180" xr:uid="{B992F2E3-DA4B-4D3E-9456-9326DE024F8A}"/>
    <cellStyle name="Normal 9 5 3 3 3" xfId="2459" xr:uid="{75657641-150B-4031-A0C0-4A3532540502}"/>
    <cellStyle name="Normal 9 5 3 3 4" xfId="4181" xr:uid="{6C4F447E-C5C1-46D5-9ABC-F6C44AFEDC28}"/>
    <cellStyle name="Normal 9 5 3 3 5" xfId="4182" xr:uid="{3E3A98F8-D7E3-41B1-9264-581AD0D6C70F}"/>
    <cellStyle name="Normal 9 5 3 4" xfId="2460" xr:uid="{6E0E8680-6121-4C81-8D8A-69CA3FAF7E83}"/>
    <cellStyle name="Normal 9 5 3 4 2" xfId="2461" xr:uid="{E85E1B1E-4C5D-4C7A-84D8-DD24B376693C}"/>
    <cellStyle name="Normal 9 5 3 4 3" xfId="4183" xr:uid="{C700B5B9-5AB4-4A20-A9E0-3DA3747212BD}"/>
    <cellStyle name="Normal 9 5 3 4 4" xfId="4184" xr:uid="{5CF5F716-EF26-4A91-B766-A45CC3E33A9A}"/>
    <cellStyle name="Normal 9 5 3 5" xfId="2462" xr:uid="{0CCCA727-7AD6-47C1-8E23-228E1C1A0AEF}"/>
    <cellStyle name="Normal 9 5 3 5 2" xfId="4185" xr:uid="{39ECF4D4-DA00-4DB6-A475-7FD698B29A32}"/>
    <cellStyle name="Normal 9 5 3 5 3" xfId="4186" xr:uid="{30EE5847-18A5-4A8E-9430-F887D99AC5B3}"/>
    <cellStyle name="Normal 9 5 3 5 4" xfId="4187" xr:uid="{CF2AC9BE-CAC9-41B8-8A53-33F4AAFF154F}"/>
    <cellStyle name="Normal 9 5 3 6" xfId="4188" xr:uid="{42A51FE3-417F-4DF0-9C17-659718D5DEEE}"/>
    <cellStyle name="Normal 9 5 3 7" xfId="4189" xr:uid="{197DD750-52BC-432C-83EB-AE70323F29A7}"/>
    <cellStyle name="Normal 9 5 3 8" xfId="4190" xr:uid="{93EDD6B1-F5ED-4E1E-873A-9D03356421AD}"/>
    <cellStyle name="Normal 9 5 4" xfId="421" xr:uid="{8172210D-7786-49D3-959D-8D924AF74D96}"/>
    <cellStyle name="Normal 9 5 4 2" xfId="881" xr:uid="{6B535DD4-EB07-4979-9043-BD44F15E3852}"/>
    <cellStyle name="Normal 9 5 4 2 2" xfId="882" xr:uid="{E16F97BC-E92B-412F-AB62-000FE2BD69CE}"/>
    <cellStyle name="Normal 9 5 4 2 2 2" xfId="2463" xr:uid="{D25CAA13-0B23-4536-BE2E-E9990B0BA76E}"/>
    <cellStyle name="Normal 9 5 4 2 2 3" xfId="4191" xr:uid="{3E905608-807E-41F3-9A07-683A6E449592}"/>
    <cellStyle name="Normal 9 5 4 2 2 4" xfId="4192" xr:uid="{D7EB81B9-67F2-43FE-8243-0649C71CA0B4}"/>
    <cellStyle name="Normal 9 5 4 2 3" xfId="2464" xr:uid="{54BAE938-C63C-49A0-BF47-FD74E53F7884}"/>
    <cellStyle name="Normal 9 5 4 2 4" xfId="4193" xr:uid="{11C335A4-D5A3-4D50-8E1F-72FD809754B0}"/>
    <cellStyle name="Normal 9 5 4 2 5" xfId="4194" xr:uid="{C5727BBF-734D-409E-B5EB-D852024DD0AF}"/>
    <cellStyle name="Normal 9 5 4 3" xfId="883" xr:uid="{B7ED48F1-0E2D-4C23-8966-D3B3D25574DF}"/>
    <cellStyle name="Normal 9 5 4 3 2" xfId="2465" xr:uid="{30732004-435F-490B-9DB1-9504842B5E04}"/>
    <cellStyle name="Normal 9 5 4 3 3" xfId="4195" xr:uid="{6A915421-C186-4474-BA29-79416D486926}"/>
    <cellStyle name="Normal 9 5 4 3 4" xfId="4196" xr:uid="{086D9E9F-4E4B-436D-82D5-AE08EC83F721}"/>
    <cellStyle name="Normal 9 5 4 4" xfId="2466" xr:uid="{4E194CAF-41CC-42DA-A8EA-FF3ED08CA89F}"/>
    <cellStyle name="Normal 9 5 4 4 2" xfId="4197" xr:uid="{83B6E6E4-BD13-4FB1-BCA1-74A9326DA7F0}"/>
    <cellStyle name="Normal 9 5 4 4 3" xfId="4198" xr:uid="{33B80A08-C0F0-4A3B-B55C-C14C8A150D86}"/>
    <cellStyle name="Normal 9 5 4 4 4" xfId="4199" xr:uid="{69ED3188-5A68-40BD-915F-CD1E3C6B1F0A}"/>
    <cellStyle name="Normal 9 5 4 5" xfId="4200" xr:uid="{08305B40-677B-40D5-A55B-B206B1064D8A}"/>
    <cellStyle name="Normal 9 5 4 6" xfId="4201" xr:uid="{46AA0BBB-A667-43AA-A5CD-F413A56E0913}"/>
    <cellStyle name="Normal 9 5 4 7" xfId="4202" xr:uid="{D8BB5C87-4F7B-4146-8094-ECC8D1005F43}"/>
    <cellStyle name="Normal 9 5 5" xfId="422" xr:uid="{8520BB24-8253-4A80-AEA1-6165992298E0}"/>
    <cellStyle name="Normal 9 5 5 2" xfId="884" xr:uid="{6BA04612-CD28-4821-BF97-8CA7EE78D805}"/>
    <cellStyle name="Normal 9 5 5 2 2" xfId="2467" xr:uid="{17A82C1B-8382-4D2D-B41D-78F3BA8C7F30}"/>
    <cellStyle name="Normal 9 5 5 2 3" xfId="4203" xr:uid="{CF8D5044-7FDF-4CC5-A071-3B8DB3C82C5D}"/>
    <cellStyle name="Normal 9 5 5 2 4" xfId="4204" xr:uid="{ECC1AADA-4651-432F-8A57-40C6A58308B6}"/>
    <cellStyle name="Normal 9 5 5 3" xfId="2468" xr:uid="{0CF0A916-7613-4249-A2C9-A3D825C2C468}"/>
    <cellStyle name="Normal 9 5 5 3 2" xfId="4205" xr:uid="{DF5820A5-51F2-4D33-8580-DDD32EF9A61B}"/>
    <cellStyle name="Normal 9 5 5 3 3" xfId="4206" xr:uid="{23134860-C782-44D2-A9DD-2C1608CB20CA}"/>
    <cellStyle name="Normal 9 5 5 3 4" xfId="4207" xr:uid="{078156A0-6056-4C1C-9398-ED1A42972AA9}"/>
    <cellStyle name="Normal 9 5 5 4" xfId="4208" xr:uid="{6BF55AF6-D250-41A0-B912-89E73A9BD5CE}"/>
    <cellStyle name="Normal 9 5 5 5" xfId="4209" xr:uid="{95A01CC5-77E2-48DD-BFF3-86F10400B20C}"/>
    <cellStyle name="Normal 9 5 5 6" xfId="4210" xr:uid="{DA46B7D8-36C0-4F83-9D9D-82BF72DF6DD9}"/>
    <cellStyle name="Normal 9 5 6" xfId="885" xr:uid="{55420E16-5DE8-4C58-AD65-6B1057B4EC41}"/>
    <cellStyle name="Normal 9 5 6 2" xfId="2469" xr:uid="{47BB3551-C874-4E62-A8DD-A223A7122263}"/>
    <cellStyle name="Normal 9 5 6 2 2" xfId="4211" xr:uid="{EDD86188-56AD-4FAC-BDF4-52E96F911AD2}"/>
    <cellStyle name="Normal 9 5 6 2 3" xfId="4212" xr:uid="{3BA24885-A835-41FD-8822-5028F798A3CE}"/>
    <cellStyle name="Normal 9 5 6 2 4" xfId="4213" xr:uid="{89A2EF5D-A088-4AF5-AEA5-C015D0632D37}"/>
    <cellStyle name="Normal 9 5 6 3" xfId="4214" xr:uid="{F9FDEAAB-E6D8-4A94-B244-7A250E46EF56}"/>
    <cellStyle name="Normal 9 5 6 4" xfId="4215" xr:uid="{6E562CB5-CC22-4684-9A56-E71E3E936F9B}"/>
    <cellStyle name="Normal 9 5 6 5" xfId="4216" xr:uid="{AB00558A-CD7E-4F92-A34A-DF49C8F0F805}"/>
    <cellStyle name="Normal 9 5 7" xfId="2470" xr:uid="{901B49C1-1A6B-444F-AECE-17B09CFEA3F4}"/>
    <cellStyle name="Normal 9 5 7 2" xfId="4217" xr:uid="{A4044DE2-D1A7-4B54-9786-4C8AAB5B7CED}"/>
    <cellStyle name="Normal 9 5 7 3" xfId="4218" xr:uid="{A76989B0-519F-4136-B54A-F7FC855CC1CC}"/>
    <cellStyle name="Normal 9 5 7 4" xfId="4219" xr:uid="{9E0789E7-3716-427F-B606-18C42A46AC99}"/>
    <cellStyle name="Normal 9 5 8" xfId="4220" xr:uid="{EF3227F1-8EC9-4081-868F-147AE09A737C}"/>
    <cellStyle name="Normal 9 5 8 2" xfId="4221" xr:uid="{0ED71D45-B339-4992-B29B-BA77837284A1}"/>
    <cellStyle name="Normal 9 5 8 3" xfId="4222" xr:uid="{BC4CB6C8-62E5-4626-98DA-6A127A6DD3F4}"/>
    <cellStyle name="Normal 9 5 8 4" xfId="4223" xr:uid="{BF6A43B8-D11E-4719-9207-3639A7ACFDDB}"/>
    <cellStyle name="Normal 9 5 9" xfId="4224" xr:uid="{6CFD7637-0EF3-4C02-9BB5-B53F5240DFFB}"/>
    <cellStyle name="Normal 9 6" xfId="180" xr:uid="{809DD383-5073-4FFF-B9A7-7A4958E2F723}"/>
    <cellStyle name="Normal 9 6 2" xfId="181" xr:uid="{8E68472F-08BC-4146-B590-D3F537C3DD7B}"/>
    <cellStyle name="Normal 9 6 2 2" xfId="423" xr:uid="{04BFD917-2A19-4DF5-9248-DC6A8C4D4FA2}"/>
    <cellStyle name="Normal 9 6 2 2 2" xfId="886" xr:uid="{06AC0980-3C52-493E-ACEF-3E0C9AF321A4}"/>
    <cellStyle name="Normal 9 6 2 2 2 2" xfId="2471" xr:uid="{701E4281-F727-4EB3-B7F1-CDBFDEAF7F6D}"/>
    <cellStyle name="Normal 9 6 2 2 2 3" xfId="4225" xr:uid="{582DA757-3D53-4580-8A42-86CD7323C142}"/>
    <cellStyle name="Normal 9 6 2 2 2 4" xfId="4226" xr:uid="{162CBA47-A599-4922-B7F4-0DA9198FC1AB}"/>
    <cellStyle name="Normal 9 6 2 2 3" xfId="2472" xr:uid="{A5E0929C-03AE-437E-944A-B4A64433C4A8}"/>
    <cellStyle name="Normal 9 6 2 2 3 2" xfId="4227" xr:uid="{524A7928-EE70-451C-A7F5-F5640FA4826C}"/>
    <cellStyle name="Normal 9 6 2 2 3 3" xfId="4228" xr:uid="{A79B0E73-F7D0-454F-B36B-650D247EBA4E}"/>
    <cellStyle name="Normal 9 6 2 2 3 4" xfId="4229" xr:uid="{993A38B0-FFD4-426C-8B83-09EAAD1E2DD9}"/>
    <cellStyle name="Normal 9 6 2 2 4" xfId="4230" xr:uid="{E76AF7DC-E493-47E7-A5BD-BD3A3BF47AA3}"/>
    <cellStyle name="Normal 9 6 2 2 5" xfId="4231" xr:uid="{D01F8DC7-A444-41C6-8532-DCAE645F6DEB}"/>
    <cellStyle name="Normal 9 6 2 2 6" xfId="4232" xr:uid="{37274BED-22D4-4816-A0E0-454A08E9661A}"/>
    <cellStyle name="Normal 9 6 2 3" xfId="887" xr:uid="{3B0142DC-B015-43B7-B64A-86E2CEACF1FA}"/>
    <cellStyle name="Normal 9 6 2 3 2" xfId="2473" xr:uid="{03752EC5-7EF8-4F71-959D-1C9EBA5A5E8C}"/>
    <cellStyle name="Normal 9 6 2 3 2 2" xfId="4233" xr:uid="{5BC04AC6-4B1E-45F8-957C-C74C5E3AA726}"/>
    <cellStyle name="Normal 9 6 2 3 2 3" xfId="4234" xr:uid="{7F477C07-2D55-413D-9A20-7488AC277E27}"/>
    <cellStyle name="Normal 9 6 2 3 2 4" xfId="4235" xr:uid="{733EEA3D-BADA-4BA9-AF09-0BFCB33A36A5}"/>
    <cellStyle name="Normal 9 6 2 3 3" xfId="4236" xr:uid="{C56E5E73-A070-402A-B5C2-7C40CF03E77C}"/>
    <cellStyle name="Normal 9 6 2 3 4" xfId="4237" xr:uid="{E16B1948-CE1C-4C66-BB61-FDE584779708}"/>
    <cellStyle name="Normal 9 6 2 3 5" xfId="4238" xr:uid="{CB97A234-C671-4AA2-A6C2-E569AC2CD224}"/>
    <cellStyle name="Normal 9 6 2 4" xfId="2474" xr:uid="{480B4F27-D0A0-44F5-B7EE-B384B2576A03}"/>
    <cellStyle name="Normal 9 6 2 4 2" xfId="4239" xr:uid="{8E564E2F-6135-40A3-AEE5-B7EDF59B4935}"/>
    <cellStyle name="Normal 9 6 2 4 3" xfId="4240" xr:uid="{75F4DA55-312D-47FF-9C32-2B8DD369093F}"/>
    <cellStyle name="Normal 9 6 2 4 4" xfId="4241" xr:uid="{B217F612-3421-405C-833D-7E379968971A}"/>
    <cellStyle name="Normal 9 6 2 5" xfId="4242" xr:uid="{20D3F621-B429-4311-A113-5D58B306506B}"/>
    <cellStyle name="Normal 9 6 2 5 2" xfId="4243" xr:uid="{E4F500BC-2F41-481B-8995-5B4051DDBCF2}"/>
    <cellStyle name="Normal 9 6 2 5 3" xfId="4244" xr:uid="{F70DA9F5-2A15-4780-B937-DCA51C25BBC1}"/>
    <cellStyle name="Normal 9 6 2 5 4" xfId="4245" xr:uid="{E0EAB671-4CE3-4F8B-A817-41C7CFC55680}"/>
    <cellStyle name="Normal 9 6 2 6" xfId="4246" xr:uid="{57937B8F-E52A-4AFB-B0A2-91FE73B5E727}"/>
    <cellStyle name="Normal 9 6 2 7" xfId="4247" xr:uid="{8769683E-1A53-47A4-A4B9-83B3B97E23E0}"/>
    <cellStyle name="Normal 9 6 2 8" xfId="4248" xr:uid="{4A269571-E1E5-4662-A7C4-0D0D4CACF69D}"/>
    <cellStyle name="Normal 9 6 3" xfId="424" xr:uid="{B0662902-F23B-483F-B908-5FCF005A1037}"/>
    <cellStyle name="Normal 9 6 3 2" xfId="888" xr:uid="{9ACB1F17-8E74-4160-88B1-F60B122F5A4C}"/>
    <cellStyle name="Normal 9 6 3 2 2" xfId="889" xr:uid="{2F26C66C-B808-4741-9D4B-43AD9BA00034}"/>
    <cellStyle name="Normal 9 6 3 2 3" xfId="4249" xr:uid="{7CDA6BC5-4CCB-4814-8FE4-4A2BF3CBB4D4}"/>
    <cellStyle name="Normal 9 6 3 2 4" xfId="4250" xr:uid="{D944D710-C7EF-4A2D-849F-336D2169AC17}"/>
    <cellStyle name="Normal 9 6 3 3" xfId="890" xr:uid="{D04375EA-EDE7-44B9-B674-F270CD2CAEFD}"/>
    <cellStyle name="Normal 9 6 3 3 2" xfId="4251" xr:uid="{9C454808-429B-4B2C-BFCF-1C8749B0E402}"/>
    <cellStyle name="Normal 9 6 3 3 3" xfId="4252" xr:uid="{BB8A7AD7-6A10-4754-A40F-38193BB4797E}"/>
    <cellStyle name="Normal 9 6 3 3 4" xfId="4253" xr:uid="{A2C875F8-453C-4490-AB0B-1CAF4E5ADFA4}"/>
    <cellStyle name="Normal 9 6 3 4" xfId="4254" xr:uid="{C609BF26-F412-498B-B671-77F77D9DB666}"/>
    <cellStyle name="Normal 9 6 3 5" xfId="4255" xr:uid="{FD4177DC-34AA-4520-B353-27AB47C3746A}"/>
    <cellStyle name="Normal 9 6 3 6" xfId="4256" xr:uid="{F4883796-32E7-41F9-87E1-6B0F00CD861C}"/>
    <cellStyle name="Normal 9 6 4" xfId="425" xr:uid="{F35DD9F2-3676-4EE9-B1D0-875AEC8CC967}"/>
    <cellStyle name="Normal 9 6 4 2" xfId="891" xr:uid="{6CBC801B-8E3A-4DA3-A6E4-EEB24C2C6770}"/>
    <cellStyle name="Normal 9 6 4 2 2" xfId="4257" xr:uid="{7AFDABFD-9173-471D-9C46-F1544E00C671}"/>
    <cellStyle name="Normal 9 6 4 2 3" xfId="4258" xr:uid="{C184981D-7487-47A5-AAC8-BEACCEBF5428}"/>
    <cellStyle name="Normal 9 6 4 2 4" xfId="4259" xr:uid="{0CF40A61-116E-47F4-998F-3B60DFD87678}"/>
    <cellStyle name="Normal 9 6 4 3" xfId="4260" xr:uid="{117A8047-04BD-4493-9153-308A4DDACEB4}"/>
    <cellStyle name="Normal 9 6 4 4" xfId="4261" xr:uid="{BE438B3D-A56A-4499-9FD8-C83BC1A1ACE1}"/>
    <cellStyle name="Normal 9 6 4 5" xfId="4262" xr:uid="{D4155596-0817-422D-A705-CE0973EEFE88}"/>
    <cellStyle name="Normal 9 6 5" xfId="892" xr:uid="{39B7C95B-BDF7-46EA-B9D1-67C191C8B480}"/>
    <cellStyle name="Normal 9 6 5 2" xfId="4263" xr:uid="{78F183AD-9885-497B-9387-E22F573BE378}"/>
    <cellStyle name="Normal 9 6 5 3" xfId="4264" xr:uid="{D6E0185E-4E3C-4C19-BA0B-209736046DCB}"/>
    <cellStyle name="Normal 9 6 5 4" xfId="4265" xr:uid="{6E8A58CA-E723-4C0C-92D4-865645E693B5}"/>
    <cellStyle name="Normal 9 6 6" xfId="4266" xr:uid="{15D0B8EA-4E5E-43D7-93BB-9067C09A953A}"/>
    <cellStyle name="Normal 9 6 6 2" xfId="4267" xr:uid="{DC429572-DD1D-409B-8FEC-42AF1193208A}"/>
    <cellStyle name="Normal 9 6 6 3" xfId="4268" xr:uid="{5B019262-F200-4B32-9AC5-5E505E96FACE}"/>
    <cellStyle name="Normal 9 6 6 4" xfId="4269" xr:uid="{94BB37AF-CC34-4051-A535-E98C71B76AB5}"/>
    <cellStyle name="Normal 9 6 7" xfId="4270" xr:uid="{1282DBA9-9B2A-4D38-8466-8E0C8F73C70C}"/>
    <cellStyle name="Normal 9 6 8" xfId="4271" xr:uid="{A992A1B2-5016-4A0A-8433-122E2A9B63C2}"/>
    <cellStyle name="Normal 9 6 9" xfId="4272" xr:uid="{8996F4F5-05DA-41B6-8918-4679A23C43EF}"/>
    <cellStyle name="Normal 9 7" xfId="182" xr:uid="{00EDF5A1-EF9D-493B-AEC1-61E9DE911B20}"/>
    <cellStyle name="Normal 9 7 2" xfId="426" xr:uid="{85FC9651-EE4D-4422-B18D-AA8F145FC07C}"/>
    <cellStyle name="Normal 9 7 2 2" xfId="893" xr:uid="{45586890-0A10-4EB0-A877-42BA8AF9806E}"/>
    <cellStyle name="Normal 9 7 2 2 2" xfId="2475" xr:uid="{62348C7C-8B0A-4488-9AEC-327DFF776050}"/>
    <cellStyle name="Normal 9 7 2 2 2 2" xfId="2476" xr:uid="{3A076DFA-4D6D-4D65-9B7E-B7FEAF79D3C3}"/>
    <cellStyle name="Normal 9 7 2 2 3" xfId="2477" xr:uid="{E5D73B27-29AC-4B66-B1A6-07BE5934EBA4}"/>
    <cellStyle name="Normal 9 7 2 2 4" xfId="4273" xr:uid="{1A5FE20D-94B3-49A8-A724-AFEC54299E59}"/>
    <cellStyle name="Normal 9 7 2 3" xfId="2478" xr:uid="{7A20BB0E-7E8D-4359-B395-BBCAE4F62CC7}"/>
    <cellStyle name="Normal 9 7 2 3 2" xfId="2479" xr:uid="{A28FEFDC-F5B3-46AA-A557-AC1E75980AAF}"/>
    <cellStyle name="Normal 9 7 2 3 3" xfId="4274" xr:uid="{6973B43A-E353-4A94-B8C1-227A685A6CD2}"/>
    <cellStyle name="Normal 9 7 2 3 4" xfId="4275" xr:uid="{DCFBDA5E-C9F7-4094-973B-1EDF7E6A9DEE}"/>
    <cellStyle name="Normal 9 7 2 4" xfId="2480" xr:uid="{1CC0B18A-DE16-4901-8262-E5C2793777EE}"/>
    <cellStyle name="Normal 9 7 2 5" xfId="4276" xr:uid="{0DD82B02-A28B-4E75-8CDF-7AA6C2454E11}"/>
    <cellStyle name="Normal 9 7 2 6" xfId="4277" xr:uid="{8D812836-2065-40F5-8EF0-C95CE54BD6CB}"/>
    <cellStyle name="Normal 9 7 3" xfId="894" xr:uid="{EC315F45-5D30-43C9-91C1-4212CBA280F7}"/>
    <cellStyle name="Normal 9 7 3 2" xfId="2481" xr:uid="{0026A9C1-5046-4610-B29B-51429B28B6EA}"/>
    <cellStyle name="Normal 9 7 3 2 2" xfId="2482" xr:uid="{F2E09F9E-727A-46BC-BE67-8FC9B94417A5}"/>
    <cellStyle name="Normal 9 7 3 2 3" xfId="4278" xr:uid="{211EF831-323B-4AE1-BBD8-23D681A7A4D5}"/>
    <cellStyle name="Normal 9 7 3 2 4" xfId="4279" xr:uid="{3E1D1E66-0E78-44B5-90A7-C650BC821952}"/>
    <cellStyle name="Normal 9 7 3 3" xfId="2483" xr:uid="{531107BB-88A3-43D7-A909-0CD6A346F7C4}"/>
    <cellStyle name="Normal 9 7 3 4" xfId="4280" xr:uid="{31E5FD38-4AE8-4564-8713-674BC1D0AEF7}"/>
    <cellStyle name="Normal 9 7 3 5" xfId="4281" xr:uid="{CF16B873-9161-4DB3-BA50-1528C2B7D554}"/>
    <cellStyle name="Normal 9 7 4" xfId="2484" xr:uid="{C14F2A28-551C-4962-A5FD-FAB176F109BD}"/>
    <cellStyle name="Normal 9 7 4 2" xfId="2485" xr:uid="{50A7D748-51CE-43C6-96B4-3D3A986878BD}"/>
    <cellStyle name="Normal 9 7 4 3" xfId="4282" xr:uid="{53C13487-81B0-441E-8905-5756E170C1DF}"/>
    <cellStyle name="Normal 9 7 4 4" xfId="4283" xr:uid="{9196C8FA-3ECA-4DB5-859C-156F2297A3DC}"/>
    <cellStyle name="Normal 9 7 5" xfId="2486" xr:uid="{5CEDB991-2BA8-4C28-91AE-38D6BAF420C1}"/>
    <cellStyle name="Normal 9 7 5 2" xfId="4284" xr:uid="{7CD42EFF-96B7-478A-B611-D5BC9D5C00C5}"/>
    <cellStyle name="Normal 9 7 5 3" xfId="4285" xr:uid="{B3590CC2-5696-429F-A56E-71A601034CA4}"/>
    <cellStyle name="Normal 9 7 5 4" xfId="4286" xr:uid="{302ABD80-3C0A-4E0F-823C-D50FF2518AE2}"/>
    <cellStyle name="Normal 9 7 6" xfId="4287" xr:uid="{EA6839E7-6658-448B-B953-FB4DF00E7927}"/>
    <cellStyle name="Normal 9 7 7" xfId="4288" xr:uid="{7AC7BFAA-4971-41BF-A775-399A75E67FE9}"/>
    <cellStyle name="Normal 9 7 8" xfId="4289" xr:uid="{F23BEBEE-D9DF-4F88-84D9-512A4A315291}"/>
    <cellStyle name="Normal 9 8" xfId="427" xr:uid="{F3A12735-C2A0-484F-A679-60A6B7C0BF4C}"/>
    <cellStyle name="Normal 9 8 2" xfId="895" xr:uid="{BAA0DDAD-E829-4FF5-89E4-C7FB93065AA1}"/>
    <cellStyle name="Normal 9 8 2 2" xfId="896" xr:uid="{9DCFACF3-54B1-4C84-B72B-B91C640103F5}"/>
    <cellStyle name="Normal 9 8 2 2 2" xfId="2487" xr:uid="{C2B99B56-23A7-4C06-803D-FECBFE420A3E}"/>
    <cellStyle name="Normal 9 8 2 2 3" xfId="4290" xr:uid="{99B0A8CB-7485-48BC-817E-F278CFFF76F4}"/>
    <cellStyle name="Normal 9 8 2 2 4" xfId="4291" xr:uid="{398DAE10-8A82-42A4-90C9-AC9EDBDB5EEA}"/>
    <cellStyle name="Normal 9 8 2 3" xfId="2488" xr:uid="{656FB600-3804-49CB-9037-A2C63124A137}"/>
    <cellStyle name="Normal 9 8 2 4" xfId="4292" xr:uid="{DF78F424-CF25-4E81-A5DF-C86697EBCC78}"/>
    <cellStyle name="Normal 9 8 2 5" xfId="4293" xr:uid="{B2E14355-6A7D-4317-99E0-E01DE9F07144}"/>
    <cellStyle name="Normal 9 8 3" xfId="897" xr:uid="{6A313266-5C46-409F-87FE-8210477743A1}"/>
    <cellStyle name="Normal 9 8 3 2" xfId="2489" xr:uid="{52A56219-1E11-4651-9260-64AF3107C4BC}"/>
    <cellStyle name="Normal 9 8 3 3" xfId="4294" xr:uid="{D9AC52AE-A096-4F88-AC1D-AA54568C3745}"/>
    <cellStyle name="Normal 9 8 3 4" xfId="4295" xr:uid="{838938EB-764D-4A82-8C0A-14AA21DFD897}"/>
    <cellStyle name="Normal 9 8 4" xfId="2490" xr:uid="{C5D7D285-98D4-41F5-B6FA-DB0D1228D060}"/>
    <cellStyle name="Normal 9 8 4 2" xfId="4296" xr:uid="{8FAC1B77-2A7B-4F05-B2FE-6276C4FB8F30}"/>
    <cellStyle name="Normal 9 8 4 3" xfId="4297" xr:uid="{8182E4C1-8930-4C99-816A-2FF5C7AC76E5}"/>
    <cellStyle name="Normal 9 8 4 4" xfId="4298" xr:uid="{9E465BC0-B181-42FA-8C04-DE53B52A0F7D}"/>
    <cellStyle name="Normal 9 8 5" xfId="4299" xr:uid="{E63DE827-D2F4-4016-86D9-A13CF6E6A692}"/>
    <cellStyle name="Normal 9 8 6" xfId="4300" xr:uid="{EC76C875-32E4-458E-8FD3-C81F770EF53E}"/>
    <cellStyle name="Normal 9 8 7" xfId="4301" xr:uid="{E4C0A841-D1D3-4F29-9687-D29CB91E4C86}"/>
    <cellStyle name="Normal 9 9" xfId="428" xr:uid="{350A5B4B-2598-46C6-A005-EEFB855A15DC}"/>
    <cellStyle name="Normal 9 9 2" xfId="898" xr:uid="{C5008932-DD4D-4345-9359-CB2A69AF7BC4}"/>
    <cellStyle name="Normal 9 9 2 2" xfId="2491" xr:uid="{6038D9EC-59F6-4CA2-A2C1-9544CA713080}"/>
    <cellStyle name="Normal 9 9 2 3" xfId="4302" xr:uid="{C67A5811-B926-4BC8-9B3B-AE60F4685694}"/>
    <cellStyle name="Normal 9 9 2 4" xfId="4303" xr:uid="{139ADEC3-94E2-4650-8605-B4807B559C31}"/>
    <cellStyle name="Normal 9 9 3" xfId="2492" xr:uid="{D0ACC1A4-1189-48E5-AF47-DCADAD4CB0EA}"/>
    <cellStyle name="Normal 9 9 3 2" xfId="4304" xr:uid="{813375B2-0658-4424-AC48-687D3AD0AC48}"/>
    <cellStyle name="Normal 9 9 3 3" xfId="4305" xr:uid="{90AADD3E-0508-4423-9FF5-6D4CA4A5C032}"/>
    <cellStyle name="Normal 9 9 3 4" xfId="4306" xr:uid="{E9E80BFB-34FE-4384-9D08-F722659CD93D}"/>
    <cellStyle name="Normal 9 9 4" xfId="4307" xr:uid="{55104649-CD26-4F7A-A548-CFBD506A13D7}"/>
    <cellStyle name="Normal 9 9 5" xfId="4308" xr:uid="{D6D38F49-7D2D-4F66-AB9F-0ECA3E46519F}"/>
    <cellStyle name="Normal 9 9 6" xfId="4309" xr:uid="{B421107A-0252-4BEC-B5BC-0D35026D7625}"/>
    <cellStyle name="Percent 2" xfId="183" xr:uid="{D53FB9AA-4521-49A0-B463-09F42E14B349}"/>
    <cellStyle name="Гиперссылка 2" xfId="4" xr:uid="{49BAA0F8-B3D3-41B5-87DD-435502328B29}"/>
    <cellStyle name="Обычный 2" xfId="1" xr:uid="{A3CD5D5E-4502-4158-8112-08CDD679ACF5}"/>
    <cellStyle name="Обычный 2 2" xfId="5" xr:uid="{D19F253E-EE9B-4476-9D91-2EE3A6D7A3DC}"/>
    <cellStyle name="常规_Sheet1_1" xfId="4411" xr:uid="{9A84C25A-A5E8-4C21-8063-9F1B7848B4B0}"/>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M147"/>
  <sheetViews>
    <sheetView tabSelected="1" topLeftCell="A128" zoomScale="90" zoomScaleNormal="90" workbookViewId="0">
      <selection activeCell="I147" sqref="I147"/>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t="s">
        <v>6</v>
      </c>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832</v>
      </c>
      <c r="C10" s="120"/>
      <c r="D10" s="120"/>
      <c r="E10" s="120"/>
      <c r="F10" s="115"/>
      <c r="G10" s="116"/>
      <c r="H10" s="116" t="s">
        <v>708</v>
      </c>
      <c r="I10" s="120"/>
      <c r="J10" s="162">
        <v>51260</v>
      </c>
      <c r="K10" s="115"/>
    </row>
    <row r="11" spans="1:11">
      <c r="A11" s="114"/>
      <c r="B11" s="114" t="s">
        <v>708</v>
      </c>
      <c r="C11" s="120"/>
      <c r="D11" s="120"/>
      <c r="E11" s="120"/>
      <c r="F11" s="115"/>
      <c r="G11" s="116"/>
      <c r="H11" s="116" t="s">
        <v>709</v>
      </c>
      <c r="I11" s="120"/>
      <c r="J11" s="163"/>
      <c r="K11" s="115"/>
    </row>
    <row r="12" spans="1:11">
      <c r="A12" s="114"/>
      <c r="B12" s="114" t="s">
        <v>709</v>
      </c>
      <c r="C12" s="120"/>
      <c r="D12" s="120"/>
      <c r="E12" s="120"/>
      <c r="F12" s="115"/>
      <c r="G12" s="116"/>
      <c r="H12" s="116" t="s">
        <v>710</v>
      </c>
      <c r="I12" s="120"/>
      <c r="J12" s="120"/>
      <c r="K12" s="115"/>
    </row>
    <row r="13" spans="1:11">
      <c r="A13" s="114"/>
      <c r="B13" s="114" t="s">
        <v>710</v>
      </c>
      <c r="C13" s="120"/>
      <c r="D13" s="120"/>
      <c r="E13" s="120"/>
      <c r="F13" s="115"/>
      <c r="G13" s="116"/>
      <c r="H13" s="116" t="s">
        <v>711</v>
      </c>
      <c r="I13" s="120"/>
      <c r="J13" s="99" t="s">
        <v>11</v>
      </c>
      <c r="K13" s="115"/>
    </row>
    <row r="14" spans="1:11" ht="15" customHeight="1">
      <c r="A14" s="114"/>
      <c r="B14" s="114" t="s">
        <v>711</v>
      </c>
      <c r="C14" s="120"/>
      <c r="D14" s="120"/>
      <c r="E14" s="120"/>
      <c r="F14" s="115"/>
      <c r="G14" s="116"/>
      <c r="H14" s="116" t="s">
        <v>6</v>
      </c>
      <c r="I14" s="120"/>
      <c r="J14" s="164">
        <v>45170</v>
      </c>
      <c r="K14" s="115"/>
    </row>
    <row r="15" spans="1:11" ht="15" customHeight="1">
      <c r="A15" s="114"/>
      <c r="B15" s="130" t="s">
        <v>833</v>
      </c>
      <c r="C15" s="7"/>
      <c r="D15" s="7"/>
      <c r="E15" s="7"/>
      <c r="F15" s="8"/>
      <c r="G15" s="116"/>
      <c r="H15" s="9"/>
      <c r="I15" s="120"/>
      <c r="J15" s="165"/>
      <c r="K15" s="115"/>
    </row>
    <row r="16" spans="1:11" ht="15" customHeight="1">
      <c r="A16" s="114"/>
      <c r="B16" s="120"/>
      <c r="C16" s="120"/>
      <c r="D16" s="120"/>
      <c r="E16" s="120"/>
      <c r="F16" s="120"/>
      <c r="G16" s="120"/>
      <c r="H16" s="120"/>
      <c r="I16" s="123" t="s">
        <v>142</v>
      </c>
      <c r="J16" s="129">
        <v>39822</v>
      </c>
      <c r="K16" s="115"/>
    </row>
    <row r="17" spans="1:11">
      <c r="A17" s="114"/>
      <c r="B17" s="120" t="s">
        <v>712</v>
      </c>
      <c r="C17" s="120"/>
      <c r="D17" s="120"/>
      <c r="E17" s="120"/>
      <c r="F17" s="120"/>
      <c r="G17" s="120"/>
      <c r="H17" s="120"/>
      <c r="I17" s="123" t="s">
        <v>143</v>
      </c>
      <c r="J17" s="129" t="s">
        <v>831</v>
      </c>
      <c r="K17" s="115"/>
    </row>
    <row r="18" spans="1:11" ht="18">
      <c r="A18" s="114"/>
      <c r="B18" s="120" t="s">
        <v>847</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66" t="s">
        <v>201</v>
      </c>
      <c r="G20" s="167"/>
      <c r="H20" s="100" t="s">
        <v>169</v>
      </c>
      <c r="I20" s="100" t="s">
        <v>202</v>
      </c>
      <c r="J20" s="100" t="s">
        <v>21</v>
      </c>
      <c r="K20" s="115"/>
    </row>
    <row r="21" spans="1:11">
      <c r="A21" s="114"/>
      <c r="B21" s="105"/>
      <c r="C21" s="105"/>
      <c r="D21" s="106"/>
      <c r="E21" s="106"/>
      <c r="F21" s="168"/>
      <c r="G21" s="169"/>
      <c r="H21" s="105" t="s">
        <v>141</v>
      </c>
      <c r="I21" s="105"/>
      <c r="J21" s="105"/>
      <c r="K21" s="115"/>
    </row>
    <row r="22" spans="1:11" ht="24">
      <c r="A22" s="114"/>
      <c r="B22" s="107">
        <v>12</v>
      </c>
      <c r="C22" s="10" t="s">
        <v>714</v>
      </c>
      <c r="D22" s="118" t="s">
        <v>810</v>
      </c>
      <c r="E22" s="118" t="s">
        <v>25</v>
      </c>
      <c r="F22" s="160"/>
      <c r="G22" s="161"/>
      <c r="H22" s="11" t="s">
        <v>715</v>
      </c>
      <c r="I22" s="14">
        <v>0.5</v>
      </c>
      <c r="J22" s="109">
        <f t="shared" ref="J22:J53" si="0">I22*B22</f>
        <v>6</v>
      </c>
      <c r="K22" s="115"/>
    </row>
    <row r="23" spans="1:11" ht="24">
      <c r="A23" s="114"/>
      <c r="B23" s="107">
        <v>15</v>
      </c>
      <c r="C23" s="10" t="s">
        <v>442</v>
      </c>
      <c r="D23" s="118" t="s">
        <v>811</v>
      </c>
      <c r="E23" s="118" t="s">
        <v>25</v>
      </c>
      <c r="F23" s="160"/>
      <c r="G23" s="161"/>
      <c r="H23" s="11" t="s">
        <v>444</v>
      </c>
      <c r="I23" s="14">
        <v>0.5</v>
      </c>
      <c r="J23" s="109">
        <f t="shared" si="0"/>
        <v>7.5</v>
      </c>
      <c r="K23" s="115"/>
    </row>
    <row r="24" spans="1:11" ht="36">
      <c r="A24" s="114"/>
      <c r="B24" s="107">
        <v>1</v>
      </c>
      <c r="C24" s="10" t="s">
        <v>716</v>
      </c>
      <c r="D24" s="118" t="s">
        <v>716</v>
      </c>
      <c r="E24" s="118" t="s">
        <v>25</v>
      </c>
      <c r="F24" s="160" t="s">
        <v>212</v>
      </c>
      <c r="G24" s="161"/>
      <c r="H24" s="11" t="s">
        <v>717</v>
      </c>
      <c r="I24" s="14">
        <v>0.94</v>
      </c>
      <c r="J24" s="109">
        <f t="shared" si="0"/>
        <v>0.94</v>
      </c>
      <c r="K24" s="115"/>
    </row>
    <row r="25" spans="1:11" ht="36">
      <c r="A25" s="114"/>
      <c r="B25" s="107">
        <v>1</v>
      </c>
      <c r="C25" s="10" t="s">
        <v>716</v>
      </c>
      <c r="D25" s="118" t="s">
        <v>716</v>
      </c>
      <c r="E25" s="118" t="s">
        <v>25</v>
      </c>
      <c r="F25" s="160" t="s">
        <v>718</v>
      </c>
      <c r="G25" s="161"/>
      <c r="H25" s="11" t="s">
        <v>717</v>
      </c>
      <c r="I25" s="14">
        <v>0.94</v>
      </c>
      <c r="J25" s="109">
        <f t="shared" si="0"/>
        <v>0.94</v>
      </c>
      <c r="K25" s="115"/>
    </row>
    <row r="26" spans="1:11" ht="36">
      <c r="A26" s="114"/>
      <c r="B26" s="107">
        <v>2</v>
      </c>
      <c r="C26" s="10" t="s">
        <v>716</v>
      </c>
      <c r="D26" s="118" t="s">
        <v>716</v>
      </c>
      <c r="E26" s="118" t="s">
        <v>25</v>
      </c>
      <c r="F26" s="160" t="s">
        <v>302</v>
      </c>
      <c r="G26" s="161"/>
      <c r="H26" s="11" t="s">
        <v>717</v>
      </c>
      <c r="I26" s="14">
        <v>0.94</v>
      </c>
      <c r="J26" s="109">
        <f t="shared" si="0"/>
        <v>1.88</v>
      </c>
      <c r="K26" s="115"/>
    </row>
    <row r="27" spans="1:11" ht="36">
      <c r="A27" s="114"/>
      <c r="B27" s="107">
        <v>4</v>
      </c>
      <c r="C27" s="10" t="s">
        <v>719</v>
      </c>
      <c r="D27" s="118" t="s">
        <v>719</v>
      </c>
      <c r="E27" s="118" t="s">
        <v>25</v>
      </c>
      <c r="F27" s="160" t="s">
        <v>107</v>
      </c>
      <c r="G27" s="161"/>
      <c r="H27" s="11" t="s">
        <v>720</v>
      </c>
      <c r="I27" s="14">
        <v>0.81</v>
      </c>
      <c r="J27" s="109">
        <f t="shared" si="0"/>
        <v>3.24</v>
      </c>
      <c r="K27" s="115"/>
    </row>
    <row r="28" spans="1:11" ht="36">
      <c r="A28" s="114"/>
      <c r="B28" s="107">
        <v>2</v>
      </c>
      <c r="C28" s="10" t="s">
        <v>719</v>
      </c>
      <c r="D28" s="118" t="s">
        <v>719</v>
      </c>
      <c r="E28" s="118" t="s">
        <v>25</v>
      </c>
      <c r="F28" s="160" t="s">
        <v>210</v>
      </c>
      <c r="G28" s="161"/>
      <c r="H28" s="11" t="s">
        <v>720</v>
      </c>
      <c r="I28" s="14">
        <v>0.81</v>
      </c>
      <c r="J28" s="109">
        <f t="shared" si="0"/>
        <v>1.62</v>
      </c>
      <c r="K28" s="115"/>
    </row>
    <row r="29" spans="1:11" ht="36">
      <c r="A29" s="114"/>
      <c r="B29" s="107">
        <v>2</v>
      </c>
      <c r="C29" s="10" t="s">
        <v>719</v>
      </c>
      <c r="D29" s="118" t="s">
        <v>719</v>
      </c>
      <c r="E29" s="118" t="s">
        <v>25</v>
      </c>
      <c r="F29" s="160" t="s">
        <v>212</v>
      </c>
      <c r="G29" s="161"/>
      <c r="H29" s="11" t="s">
        <v>720</v>
      </c>
      <c r="I29" s="14">
        <v>0.81</v>
      </c>
      <c r="J29" s="109">
        <f t="shared" si="0"/>
        <v>1.62</v>
      </c>
      <c r="K29" s="115"/>
    </row>
    <row r="30" spans="1:11" ht="36">
      <c r="A30" s="114"/>
      <c r="B30" s="107">
        <v>2</v>
      </c>
      <c r="C30" s="10" t="s">
        <v>719</v>
      </c>
      <c r="D30" s="118" t="s">
        <v>719</v>
      </c>
      <c r="E30" s="118" t="s">
        <v>25</v>
      </c>
      <c r="F30" s="160" t="s">
        <v>214</v>
      </c>
      <c r="G30" s="161"/>
      <c r="H30" s="11" t="s">
        <v>720</v>
      </c>
      <c r="I30" s="14">
        <v>0.81</v>
      </c>
      <c r="J30" s="109">
        <f t="shared" si="0"/>
        <v>1.62</v>
      </c>
      <c r="K30" s="115"/>
    </row>
    <row r="31" spans="1:11" ht="36">
      <c r="A31" s="114"/>
      <c r="B31" s="107">
        <v>2</v>
      </c>
      <c r="C31" s="10" t="s">
        <v>721</v>
      </c>
      <c r="D31" s="118" t="s">
        <v>721</v>
      </c>
      <c r="E31" s="118" t="s">
        <v>107</v>
      </c>
      <c r="F31" s="160"/>
      <c r="G31" s="161"/>
      <c r="H31" s="11" t="s">
        <v>824</v>
      </c>
      <c r="I31" s="14">
        <v>1.69</v>
      </c>
      <c r="J31" s="109">
        <f t="shared" si="0"/>
        <v>3.38</v>
      </c>
      <c r="K31" s="115"/>
    </row>
    <row r="32" spans="1:11" ht="36">
      <c r="A32" s="114"/>
      <c r="B32" s="107">
        <v>2</v>
      </c>
      <c r="C32" s="10" t="s">
        <v>721</v>
      </c>
      <c r="D32" s="118" t="s">
        <v>721</v>
      </c>
      <c r="E32" s="118" t="s">
        <v>210</v>
      </c>
      <c r="F32" s="160"/>
      <c r="G32" s="161"/>
      <c r="H32" s="11" t="s">
        <v>824</v>
      </c>
      <c r="I32" s="14">
        <v>1.69</v>
      </c>
      <c r="J32" s="109">
        <f t="shared" si="0"/>
        <v>3.38</v>
      </c>
      <c r="K32" s="115"/>
    </row>
    <row r="33" spans="1:11" ht="36">
      <c r="A33" s="114"/>
      <c r="B33" s="107">
        <v>2</v>
      </c>
      <c r="C33" s="10" t="s">
        <v>721</v>
      </c>
      <c r="D33" s="118" t="s">
        <v>721</v>
      </c>
      <c r="E33" s="118" t="s">
        <v>265</v>
      </c>
      <c r="F33" s="160"/>
      <c r="G33" s="161"/>
      <c r="H33" s="11" t="s">
        <v>824</v>
      </c>
      <c r="I33" s="14">
        <v>1.69</v>
      </c>
      <c r="J33" s="109">
        <f t="shared" si="0"/>
        <v>3.38</v>
      </c>
      <c r="K33" s="115"/>
    </row>
    <row r="34" spans="1:11" ht="36">
      <c r="A34" s="114"/>
      <c r="B34" s="107">
        <v>2</v>
      </c>
      <c r="C34" s="10" t="s">
        <v>721</v>
      </c>
      <c r="D34" s="118" t="s">
        <v>721</v>
      </c>
      <c r="E34" s="118" t="s">
        <v>310</v>
      </c>
      <c r="F34" s="160"/>
      <c r="G34" s="161"/>
      <c r="H34" s="11" t="s">
        <v>824</v>
      </c>
      <c r="I34" s="14">
        <v>1.69</v>
      </c>
      <c r="J34" s="109">
        <f t="shared" si="0"/>
        <v>3.38</v>
      </c>
      <c r="K34" s="115"/>
    </row>
    <row r="35" spans="1:11" ht="24">
      <c r="A35" s="114"/>
      <c r="B35" s="107">
        <v>8</v>
      </c>
      <c r="C35" s="10" t="s">
        <v>722</v>
      </c>
      <c r="D35" s="118" t="s">
        <v>722</v>
      </c>
      <c r="E35" s="118" t="s">
        <v>25</v>
      </c>
      <c r="F35" s="160"/>
      <c r="G35" s="161"/>
      <c r="H35" s="11" t="s">
        <v>723</v>
      </c>
      <c r="I35" s="14">
        <v>0.64</v>
      </c>
      <c r="J35" s="109">
        <f t="shared" si="0"/>
        <v>5.12</v>
      </c>
      <c r="K35" s="115"/>
    </row>
    <row r="36" spans="1:11" ht="24">
      <c r="A36" s="114"/>
      <c r="B36" s="107">
        <v>8</v>
      </c>
      <c r="C36" s="10" t="s">
        <v>722</v>
      </c>
      <c r="D36" s="118" t="s">
        <v>722</v>
      </c>
      <c r="E36" s="118" t="s">
        <v>26</v>
      </c>
      <c r="F36" s="160"/>
      <c r="G36" s="161"/>
      <c r="H36" s="11" t="s">
        <v>723</v>
      </c>
      <c r="I36" s="14">
        <v>0.64</v>
      </c>
      <c r="J36" s="109">
        <f t="shared" si="0"/>
        <v>5.12</v>
      </c>
      <c r="K36" s="115"/>
    </row>
    <row r="37" spans="1:11" ht="24">
      <c r="A37" s="114"/>
      <c r="B37" s="107">
        <v>1</v>
      </c>
      <c r="C37" s="10" t="s">
        <v>724</v>
      </c>
      <c r="D37" s="118" t="s">
        <v>724</v>
      </c>
      <c r="E37" s="118" t="s">
        <v>27</v>
      </c>
      <c r="F37" s="160"/>
      <c r="G37" s="161"/>
      <c r="H37" s="11" t="s">
        <v>725</v>
      </c>
      <c r="I37" s="14">
        <v>16</v>
      </c>
      <c r="J37" s="109">
        <f t="shared" si="0"/>
        <v>16</v>
      </c>
      <c r="K37" s="115"/>
    </row>
    <row r="38" spans="1:11" ht="24">
      <c r="A38" s="114"/>
      <c r="B38" s="107">
        <v>1</v>
      </c>
      <c r="C38" s="10" t="s">
        <v>724</v>
      </c>
      <c r="D38" s="118" t="s">
        <v>724</v>
      </c>
      <c r="E38" s="118" t="s">
        <v>726</v>
      </c>
      <c r="F38" s="160"/>
      <c r="G38" s="161"/>
      <c r="H38" s="11" t="s">
        <v>725</v>
      </c>
      <c r="I38" s="14">
        <v>16</v>
      </c>
      <c r="J38" s="109">
        <f t="shared" si="0"/>
        <v>16</v>
      </c>
      <c r="K38" s="115"/>
    </row>
    <row r="39" spans="1:11" ht="24">
      <c r="A39" s="114"/>
      <c r="B39" s="107">
        <v>1</v>
      </c>
      <c r="C39" s="10" t="s">
        <v>727</v>
      </c>
      <c r="D39" s="118" t="s">
        <v>727</v>
      </c>
      <c r="E39" s="118" t="s">
        <v>728</v>
      </c>
      <c r="F39" s="160"/>
      <c r="G39" s="161"/>
      <c r="H39" s="11" t="s">
        <v>729</v>
      </c>
      <c r="I39" s="14">
        <v>15</v>
      </c>
      <c r="J39" s="109">
        <f t="shared" si="0"/>
        <v>15</v>
      </c>
      <c r="K39" s="115"/>
    </row>
    <row r="40" spans="1:11" ht="24">
      <c r="A40" s="114"/>
      <c r="B40" s="107">
        <v>1</v>
      </c>
      <c r="C40" s="10" t="s">
        <v>727</v>
      </c>
      <c r="D40" s="118" t="s">
        <v>727</v>
      </c>
      <c r="E40" s="118" t="s">
        <v>730</v>
      </c>
      <c r="F40" s="160"/>
      <c r="G40" s="161"/>
      <c r="H40" s="11" t="s">
        <v>729</v>
      </c>
      <c r="I40" s="14">
        <v>15</v>
      </c>
      <c r="J40" s="109">
        <f t="shared" si="0"/>
        <v>15</v>
      </c>
      <c r="K40" s="115"/>
    </row>
    <row r="41" spans="1:11" ht="24">
      <c r="A41" s="114"/>
      <c r="B41" s="107">
        <v>5</v>
      </c>
      <c r="C41" s="10" t="s">
        <v>731</v>
      </c>
      <c r="D41" s="118" t="s">
        <v>731</v>
      </c>
      <c r="E41" s="118" t="s">
        <v>107</v>
      </c>
      <c r="F41" s="160"/>
      <c r="G41" s="161"/>
      <c r="H41" s="11" t="s">
        <v>732</v>
      </c>
      <c r="I41" s="14">
        <v>13.8</v>
      </c>
      <c r="J41" s="109">
        <f t="shared" si="0"/>
        <v>69</v>
      </c>
      <c r="K41" s="115"/>
    </row>
    <row r="42" spans="1:11" ht="24">
      <c r="A42" s="114"/>
      <c r="B42" s="107">
        <v>1</v>
      </c>
      <c r="C42" s="10" t="s">
        <v>731</v>
      </c>
      <c r="D42" s="118" t="s">
        <v>731</v>
      </c>
      <c r="E42" s="118" t="s">
        <v>210</v>
      </c>
      <c r="F42" s="160"/>
      <c r="G42" s="161"/>
      <c r="H42" s="11" t="s">
        <v>732</v>
      </c>
      <c r="I42" s="14">
        <v>13.8</v>
      </c>
      <c r="J42" s="109">
        <f t="shared" si="0"/>
        <v>13.8</v>
      </c>
      <c r="K42" s="115"/>
    </row>
    <row r="43" spans="1:11" ht="24">
      <c r="A43" s="114"/>
      <c r="B43" s="107">
        <v>1</v>
      </c>
      <c r="C43" s="10" t="s">
        <v>731</v>
      </c>
      <c r="D43" s="118" t="s">
        <v>731</v>
      </c>
      <c r="E43" s="118" t="s">
        <v>302</v>
      </c>
      <c r="F43" s="160"/>
      <c r="G43" s="161"/>
      <c r="H43" s="11" t="s">
        <v>732</v>
      </c>
      <c r="I43" s="14">
        <v>13.8</v>
      </c>
      <c r="J43" s="109">
        <f t="shared" si="0"/>
        <v>13.8</v>
      </c>
      <c r="K43" s="115"/>
    </row>
    <row r="44" spans="1:11" ht="24">
      <c r="A44" s="114"/>
      <c r="B44" s="107">
        <v>1</v>
      </c>
      <c r="C44" s="10" t="s">
        <v>733</v>
      </c>
      <c r="D44" s="118" t="s">
        <v>733</v>
      </c>
      <c r="E44" s="118" t="s">
        <v>26</v>
      </c>
      <c r="F44" s="160"/>
      <c r="G44" s="161"/>
      <c r="H44" s="11" t="s">
        <v>734</v>
      </c>
      <c r="I44" s="14">
        <v>31.49</v>
      </c>
      <c r="J44" s="109">
        <f t="shared" si="0"/>
        <v>31.49</v>
      </c>
      <c r="K44" s="115"/>
    </row>
    <row r="45" spans="1:11" ht="24">
      <c r="A45" s="114"/>
      <c r="B45" s="107">
        <v>1</v>
      </c>
      <c r="C45" s="10" t="s">
        <v>735</v>
      </c>
      <c r="D45" s="118" t="s">
        <v>735</v>
      </c>
      <c r="E45" s="118" t="s">
        <v>25</v>
      </c>
      <c r="F45" s="160"/>
      <c r="G45" s="161"/>
      <c r="H45" s="11" t="s">
        <v>736</v>
      </c>
      <c r="I45" s="14">
        <v>22.99</v>
      </c>
      <c r="J45" s="109">
        <f t="shared" si="0"/>
        <v>22.99</v>
      </c>
      <c r="K45" s="115"/>
    </row>
    <row r="46" spans="1:11" ht="24" hidden="1">
      <c r="A46" s="114"/>
      <c r="B46" s="132">
        <v>0</v>
      </c>
      <c r="C46" s="133" t="s">
        <v>737</v>
      </c>
      <c r="D46" s="134" t="s">
        <v>737</v>
      </c>
      <c r="E46" s="134" t="s">
        <v>728</v>
      </c>
      <c r="F46" s="172"/>
      <c r="G46" s="173"/>
      <c r="H46" s="135" t="s">
        <v>738</v>
      </c>
      <c r="I46" s="136">
        <v>22.99</v>
      </c>
      <c r="J46" s="137">
        <f t="shared" si="0"/>
        <v>0</v>
      </c>
      <c r="K46" s="115"/>
    </row>
    <row r="47" spans="1:11" ht="24" hidden="1">
      <c r="A47" s="114"/>
      <c r="B47" s="132">
        <v>0</v>
      </c>
      <c r="C47" s="133" t="s">
        <v>737</v>
      </c>
      <c r="D47" s="134" t="s">
        <v>737</v>
      </c>
      <c r="E47" s="134" t="s">
        <v>726</v>
      </c>
      <c r="F47" s="172"/>
      <c r="G47" s="173"/>
      <c r="H47" s="135" t="s">
        <v>738</v>
      </c>
      <c r="I47" s="136">
        <v>22.99</v>
      </c>
      <c r="J47" s="137">
        <f t="shared" si="0"/>
        <v>0</v>
      </c>
      <c r="K47" s="115"/>
    </row>
    <row r="48" spans="1:11" ht="36">
      <c r="A48" s="114"/>
      <c r="B48" s="107">
        <v>1</v>
      </c>
      <c r="C48" s="10" t="s">
        <v>739</v>
      </c>
      <c r="D48" s="118" t="s">
        <v>812</v>
      </c>
      <c r="E48" s="118" t="s">
        <v>204</v>
      </c>
      <c r="F48" s="160"/>
      <c r="G48" s="161"/>
      <c r="H48" s="11" t="s">
        <v>825</v>
      </c>
      <c r="I48" s="14">
        <v>16.149999999999999</v>
      </c>
      <c r="J48" s="109">
        <f t="shared" si="0"/>
        <v>16.149999999999999</v>
      </c>
      <c r="K48" s="115"/>
    </row>
    <row r="49" spans="1:11" ht="36">
      <c r="A49" s="114"/>
      <c r="B49" s="107">
        <v>1</v>
      </c>
      <c r="C49" s="10" t="s">
        <v>740</v>
      </c>
      <c r="D49" s="118" t="s">
        <v>813</v>
      </c>
      <c r="E49" s="118" t="s">
        <v>204</v>
      </c>
      <c r="F49" s="160" t="s">
        <v>633</v>
      </c>
      <c r="G49" s="161"/>
      <c r="H49" s="11" t="s">
        <v>741</v>
      </c>
      <c r="I49" s="14">
        <v>78.61</v>
      </c>
      <c r="J49" s="109">
        <f t="shared" si="0"/>
        <v>78.61</v>
      </c>
      <c r="K49" s="115"/>
    </row>
    <row r="50" spans="1:11" ht="24">
      <c r="A50" s="114"/>
      <c r="B50" s="107">
        <v>8</v>
      </c>
      <c r="C50" s="10" t="s">
        <v>742</v>
      </c>
      <c r="D50" s="118" t="s">
        <v>742</v>
      </c>
      <c r="E50" s="118"/>
      <c r="F50" s="160"/>
      <c r="G50" s="161"/>
      <c r="H50" s="11" t="s">
        <v>743</v>
      </c>
      <c r="I50" s="14">
        <v>1.1399999999999999</v>
      </c>
      <c r="J50" s="109">
        <f t="shared" si="0"/>
        <v>9.1199999999999992</v>
      </c>
      <c r="K50" s="115"/>
    </row>
    <row r="51" spans="1:11" ht="24">
      <c r="A51" s="114"/>
      <c r="B51" s="107">
        <v>4</v>
      </c>
      <c r="C51" s="10" t="s">
        <v>744</v>
      </c>
      <c r="D51" s="118" t="s">
        <v>814</v>
      </c>
      <c r="E51" s="118" t="s">
        <v>26</v>
      </c>
      <c r="F51" s="160"/>
      <c r="G51" s="161"/>
      <c r="H51" s="11" t="s">
        <v>745</v>
      </c>
      <c r="I51" s="14">
        <v>0.75</v>
      </c>
      <c r="J51" s="109">
        <f t="shared" si="0"/>
        <v>3</v>
      </c>
      <c r="K51" s="115"/>
    </row>
    <row r="52" spans="1:11" ht="24">
      <c r="A52" s="114"/>
      <c r="B52" s="107">
        <v>4</v>
      </c>
      <c r="C52" s="10" t="s">
        <v>744</v>
      </c>
      <c r="D52" s="118" t="s">
        <v>815</v>
      </c>
      <c r="E52" s="118" t="s">
        <v>27</v>
      </c>
      <c r="F52" s="160"/>
      <c r="G52" s="161"/>
      <c r="H52" s="11" t="s">
        <v>745</v>
      </c>
      <c r="I52" s="14">
        <v>0.85</v>
      </c>
      <c r="J52" s="109">
        <f t="shared" si="0"/>
        <v>3.4</v>
      </c>
      <c r="K52" s="115"/>
    </row>
    <row r="53" spans="1:11" ht="24">
      <c r="A53" s="114"/>
      <c r="B53" s="107">
        <v>3</v>
      </c>
      <c r="C53" s="10" t="s">
        <v>746</v>
      </c>
      <c r="D53" s="118" t="s">
        <v>746</v>
      </c>
      <c r="E53" s="118"/>
      <c r="F53" s="160"/>
      <c r="G53" s="161"/>
      <c r="H53" s="11" t="s">
        <v>747</v>
      </c>
      <c r="I53" s="14">
        <v>3.09</v>
      </c>
      <c r="J53" s="109">
        <f t="shared" si="0"/>
        <v>9.27</v>
      </c>
      <c r="K53" s="115"/>
    </row>
    <row r="54" spans="1:11" ht="24">
      <c r="A54" s="114"/>
      <c r="B54" s="107">
        <v>10</v>
      </c>
      <c r="C54" s="10" t="s">
        <v>748</v>
      </c>
      <c r="D54" s="118" t="s">
        <v>816</v>
      </c>
      <c r="E54" s="118" t="s">
        <v>294</v>
      </c>
      <c r="F54" s="160" t="s">
        <v>210</v>
      </c>
      <c r="G54" s="161"/>
      <c r="H54" s="11" t="s">
        <v>749</v>
      </c>
      <c r="I54" s="14">
        <v>0.73</v>
      </c>
      <c r="J54" s="109">
        <f t="shared" ref="J54:J85" si="1">I54*B54</f>
        <v>7.3</v>
      </c>
      <c r="K54" s="115"/>
    </row>
    <row r="55" spans="1:11" ht="24">
      <c r="A55" s="114"/>
      <c r="B55" s="107">
        <v>4</v>
      </c>
      <c r="C55" s="10" t="s">
        <v>748</v>
      </c>
      <c r="D55" s="118" t="s">
        <v>816</v>
      </c>
      <c r="E55" s="118" t="s">
        <v>294</v>
      </c>
      <c r="F55" s="160" t="s">
        <v>265</v>
      </c>
      <c r="G55" s="161"/>
      <c r="H55" s="11" t="s">
        <v>749</v>
      </c>
      <c r="I55" s="14">
        <v>0.73</v>
      </c>
      <c r="J55" s="109">
        <f t="shared" si="1"/>
        <v>2.92</v>
      </c>
      <c r="K55" s="115"/>
    </row>
    <row r="56" spans="1:11" ht="24">
      <c r="A56" s="114"/>
      <c r="B56" s="107">
        <v>4</v>
      </c>
      <c r="C56" s="10" t="s">
        <v>748</v>
      </c>
      <c r="D56" s="118" t="s">
        <v>816</v>
      </c>
      <c r="E56" s="118" t="s">
        <v>294</v>
      </c>
      <c r="F56" s="160" t="s">
        <v>310</v>
      </c>
      <c r="G56" s="161"/>
      <c r="H56" s="11" t="s">
        <v>749</v>
      </c>
      <c r="I56" s="14">
        <v>0.73</v>
      </c>
      <c r="J56" s="109">
        <f t="shared" si="1"/>
        <v>2.92</v>
      </c>
      <c r="K56" s="115"/>
    </row>
    <row r="57" spans="1:11" ht="24">
      <c r="A57" s="114"/>
      <c r="B57" s="107">
        <v>2</v>
      </c>
      <c r="C57" s="10" t="s">
        <v>748</v>
      </c>
      <c r="D57" s="118" t="s">
        <v>816</v>
      </c>
      <c r="E57" s="118" t="s">
        <v>294</v>
      </c>
      <c r="F57" s="160" t="s">
        <v>269</v>
      </c>
      <c r="G57" s="161"/>
      <c r="H57" s="11" t="s">
        <v>749</v>
      </c>
      <c r="I57" s="14">
        <v>0.73</v>
      </c>
      <c r="J57" s="109">
        <f t="shared" si="1"/>
        <v>1.46</v>
      </c>
      <c r="K57" s="115"/>
    </row>
    <row r="58" spans="1:11" ht="24">
      <c r="A58" s="114"/>
      <c r="B58" s="107">
        <v>2</v>
      </c>
      <c r="C58" s="10" t="s">
        <v>748</v>
      </c>
      <c r="D58" s="118" t="s">
        <v>816</v>
      </c>
      <c r="E58" s="118" t="s">
        <v>294</v>
      </c>
      <c r="F58" s="160" t="s">
        <v>270</v>
      </c>
      <c r="G58" s="161"/>
      <c r="H58" s="11" t="s">
        <v>749</v>
      </c>
      <c r="I58" s="14">
        <v>0.73</v>
      </c>
      <c r="J58" s="109">
        <f t="shared" si="1"/>
        <v>1.46</v>
      </c>
      <c r="K58" s="115"/>
    </row>
    <row r="59" spans="1:11" ht="24">
      <c r="A59" s="114"/>
      <c r="B59" s="107">
        <v>4</v>
      </c>
      <c r="C59" s="10" t="s">
        <v>748</v>
      </c>
      <c r="D59" s="118" t="s">
        <v>816</v>
      </c>
      <c r="E59" s="118" t="s">
        <v>294</v>
      </c>
      <c r="F59" s="160" t="s">
        <v>348</v>
      </c>
      <c r="G59" s="161"/>
      <c r="H59" s="11" t="s">
        <v>749</v>
      </c>
      <c r="I59" s="14">
        <v>0.73</v>
      </c>
      <c r="J59" s="109">
        <f t="shared" si="1"/>
        <v>2.92</v>
      </c>
      <c r="K59" s="115"/>
    </row>
    <row r="60" spans="1:11" ht="24">
      <c r="A60" s="114"/>
      <c r="B60" s="107">
        <v>2</v>
      </c>
      <c r="C60" s="10" t="s">
        <v>748</v>
      </c>
      <c r="D60" s="118" t="s">
        <v>816</v>
      </c>
      <c r="E60" s="118" t="s">
        <v>294</v>
      </c>
      <c r="F60" s="160" t="s">
        <v>750</v>
      </c>
      <c r="G60" s="161"/>
      <c r="H60" s="11" t="s">
        <v>749</v>
      </c>
      <c r="I60" s="14">
        <v>0.73</v>
      </c>
      <c r="J60" s="109">
        <f t="shared" si="1"/>
        <v>1.46</v>
      </c>
      <c r="K60" s="115"/>
    </row>
    <row r="61" spans="1:11" ht="24">
      <c r="A61" s="114"/>
      <c r="B61" s="107">
        <v>2</v>
      </c>
      <c r="C61" s="10" t="s">
        <v>748</v>
      </c>
      <c r="D61" s="118" t="s">
        <v>816</v>
      </c>
      <c r="E61" s="118" t="s">
        <v>294</v>
      </c>
      <c r="F61" s="160" t="s">
        <v>751</v>
      </c>
      <c r="G61" s="161"/>
      <c r="H61" s="11" t="s">
        <v>749</v>
      </c>
      <c r="I61" s="14">
        <v>0.73</v>
      </c>
      <c r="J61" s="109">
        <f t="shared" si="1"/>
        <v>1.46</v>
      </c>
      <c r="K61" s="115"/>
    </row>
    <row r="62" spans="1:11" ht="24" customHeight="1">
      <c r="A62" s="114"/>
      <c r="B62" s="107">
        <v>10</v>
      </c>
      <c r="C62" s="10" t="s">
        <v>752</v>
      </c>
      <c r="D62" s="118" t="s">
        <v>752</v>
      </c>
      <c r="E62" s="118"/>
      <c r="F62" s="160"/>
      <c r="G62" s="161"/>
      <c r="H62" s="11" t="s">
        <v>826</v>
      </c>
      <c r="I62" s="14">
        <v>1.26</v>
      </c>
      <c r="J62" s="109">
        <f t="shared" si="1"/>
        <v>12.6</v>
      </c>
      <c r="K62" s="115"/>
    </row>
    <row r="63" spans="1:11" ht="24">
      <c r="A63" s="114"/>
      <c r="B63" s="107">
        <v>15</v>
      </c>
      <c r="C63" s="10" t="s">
        <v>753</v>
      </c>
      <c r="D63" s="118" t="s">
        <v>753</v>
      </c>
      <c r="E63" s="118"/>
      <c r="F63" s="160"/>
      <c r="G63" s="161"/>
      <c r="H63" s="11" t="s">
        <v>827</v>
      </c>
      <c r="I63" s="14">
        <v>1.05</v>
      </c>
      <c r="J63" s="109">
        <f t="shared" si="1"/>
        <v>15.75</v>
      </c>
      <c r="K63" s="115"/>
    </row>
    <row r="64" spans="1:11" ht="24" customHeight="1">
      <c r="A64" s="114"/>
      <c r="B64" s="107">
        <v>10</v>
      </c>
      <c r="C64" s="10" t="s">
        <v>754</v>
      </c>
      <c r="D64" s="118" t="s">
        <v>754</v>
      </c>
      <c r="E64" s="118"/>
      <c r="F64" s="160"/>
      <c r="G64" s="161"/>
      <c r="H64" s="11" t="s">
        <v>755</v>
      </c>
      <c r="I64" s="14">
        <v>1.33</v>
      </c>
      <c r="J64" s="109">
        <f t="shared" si="1"/>
        <v>13.3</v>
      </c>
      <c r="K64" s="115"/>
    </row>
    <row r="65" spans="1:11">
      <c r="A65" s="114"/>
      <c r="B65" s="107">
        <v>10</v>
      </c>
      <c r="C65" s="10" t="s">
        <v>756</v>
      </c>
      <c r="D65" s="118" t="s">
        <v>756</v>
      </c>
      <c r="E65" s="118" t="s">
        <v>23</v>
      </c>
      <c r="F65" s="160"/>
      <c r="G65" s="161"/>
      <c r="H65" s="11" t="s">
        <v>757</v>
      </c>
      <c r="I65" s="14">
        <v>0.28999999999999998</v>
      </c>
      <c r="J65" s="109">
        <f t="shared" si="1"/>
        <v>2.9</v>
      </c>
      <c r="K65" s="115"/>
    </row>
    <row r="66" spans="1:11">
      <c r="A66" s="114"/>
      <c r="B66" s="107">
        <v>10</v>
      </c>
      <c r="C66" s="10" t="s">
        <v>756</v>
      </c>
      <c r="D66" s="118" t="s">
        <v>756</v>
      </c>
      <c r="E66" s="118" t="s">
        <v>26</v>
      </c>
      <c r="F66" s="160"/>
      <c r="G66" s="161"/>
      <c r="H66" s="11" t="s">
        <v>757</v>
      </c>
      <c r="I66" s="14">
        <v>0.28999999999999998</v>
      </c>
      <c r="J66" s="109">
        <f t="shared" si="1"/>
        <v>2.9</v>
      </c>
      <c r="K66" s="115"/>
    </row>
    <row r="67" spans="1:11">
      <c r="A67" s="114"/>
      <c r="B67" s="107">
        <v>10</v>
      </c>
      <c r="C67" s="10" t="s">
        <v>756</v>
      </c>
      <c r="D67" s="118" t="s">
        <v>756</v>
      </c>
      <c r="E67" s="118" t="s">
        <v>27</v>
      </c>
      <c r="F67" s="160"/>
      <c r="G67" s="161"/>
      <c r="H67" s="11" t="s">
        <v>757</v>
      </c>
      <c r="I67" s="14">
        <v>0.28999999999999998</v>
      </c>
      <c r="J67" s="109">
        <f t="shared" si="1"/>
        <v>2.9</v>
      </c>
      <c r="K67" s="115"/>
    </row>
    <row r="68" spans="1:11">
      <c r="A68" s="114"/>
      <c r="B68" s="107">
        <v>10</v>
      </c>
      <c r="C68" s="10" t="s">
        <v>758</v>
      </c>
      <c r="D68" s="118" t="s">
        <v>758</v>
      </c>
      <c r="E68" s="118" t="s">
        <v>23</v>
      </c>
      <c r="F68" s="160"/>
      <c r="G68" s="161"/>
      <c r="H68" s="11" t="s">
        <v>759</v>
      </c>
      <c r="I68" s="14">
        <v>0.17</v>
      </c>
      <c r="J68" s="109">
        <f t="shared" si="1"/>
        <v>1.7000000000000002</v>
      </c>
      <c r="K68" s="115"/>
    </row>
    <row r="69" spans="1:11">
      <c r="A69" s="114"/>
      <c r="B69" s="107">
        <v>10</v>
      </c>
      <c r="C69" s="10" t="s">
        <v>758</v>
      </c>
      <c r="D69" s="118" t="s">
        <v>758</v>
      </c>
      <c r="E69" s="118" t="s">
        <v>26</v>
      </c>
      <c r="F69" s="160"/>
      <c r="G69" s="161"/>
      <c r="H69" s="11" t="s">
        <v>759</v>
      </c>
      <c r="I69" s="14">
        <v>0.17</v>
      </c>
      <c r="J69" s="109">
        <f t="shared" si="1"/>
        <v>1.7000000000000002</v>
      </c>
      <c r="K69" s="115"/>
    </row>
    <row r="70" spans="1:11">
      <c r="A70" s="114"/>
      <c r="B70" s="107">
        <v>10</v>
      </c>
      <c r="C70" s="10" t="s">
        <v>758</v>
      </c>
      <c r="D70" s="118" t="s">
        <v>758</v>
      </c>
      <c r="E70" s="118" t="s">
        <v>29</v>
      </c>
      <c r="F70" s="160"/>
      <c r="G70" s="161"/>
      <c r="H70" s="11" t="s">
        <v>759</v>
      </c>
      <c r="I70" s="14">
        <v>0.17</v>
      </c>
      <c r="J70" s="109">
        <f t="shared" si="1"/>
        <v>1.7000000000000002</v>
      </c>
      <c r="K70" s="115"/>
    </row>
    <row r="71" spans="1:11">
      <c r="A71" s="114"/>
      <c r="B71" s="107">
        <v>10</v>
      </c>
      <c r="C71" s="10" t="s">
        <v>760</v>
      </c>
      <c r="D71" s="118" t="s">
        <v>760</v>
      </c>
      <c r="E71" s="118" t="s">
        <v>23</v>
      </c>
      <c r="F71" s="160"/>
      <c r="G71" s="161"/>
      <c r="H71" s="11" t="s">
        <v>761</v>
      </c>
      <c r="I71" s="14">
        <v>0.17</v>
      </c>
      <c r="J71" s="109">
        <f t="shared" si="1"/>
        <v>1.7000000000000002</v>
      </c>
      <c r="K71" s="115"/>
    </row>
    <row r="72" spans="1:11">
      <c r="A72" s="114"/>
      <c r="B72" s="107">
        <v>10</v>
      </c>
      <c r="C72" s="10" t="s">
        <v>760</v>
      </c>
      <c r="D72" s="118" t="s">
        <v>760</v>
      </c>
      <c r="E72" s="118" t="s">
        <v>26</v>
      </c>
      <c r="F72" s="160"/>
      <c r="G72" s="161"/>
      <c r="H72" s="11" t="s">
        <v>761</v>
      </c>
      <c r="I72" s="14">
        <v>0.17</v>
      </c>
      <c r="J72" s="109">
        <f t="shared" si="1"/>
        <v>1.7000000000000002</v>
      </c>
      <c r="K72" s="115"/>
    </row>
    <row r="73" spans="1:11">
      <c r="A73" s="114"/>
      <c r="B73" s="107">
        <v>10</v>
      </c>
      <c r="C73" s="10" t="s">
        <v>760</v>
      </c>
      <c r="D73" s="118" t="s">
        <v>760</v>
      </c>
      <c r="E73" s="118" t="s">
        <v>29</v>
      </c>
      <c r="F73" s="160"/>
      <c r="G73" s="161"/>
      <c r="H73" s="11" t="s">
        <v>761</v>
      </c>
      <c r="I73" s="14">
        <v>0.17</v>
      </c>
      <c r="J73" s="109">
        <f t="shared" si="1"/>
        <v>1.7000000000000002</v>
      </c>
      <c r="K73" s="115"/>
    </row>
    <row r="74" spans="1:11" ht="36">
      <c r="A74" s="114"/>
      <c r="B74" s="107">
        <v>4</v>
      </c>
      <c r="C74" s="10" t="s">
        <v>762</v>
      </c>
      <c r="D74" s="118" t="s">
        <v>817</v>
      </c>
      <c r="E74" s="118" t="s">
        <v>235</v>
      </c>
      <c r="F74" s="160" t="s">
        <v>239</v>
      </c>
      <c r="G74" s="161"/>
      <c r="H74" s="11" t="s">
        <v>763</v>
      </c>
      <c r="I74" s="14">
        <v>1.45</v>
      </c>
      <c r="J74" s="109">
        <f t="shared" si="1"/>
        <v>5.8</v>
      </c>
      <c r="K74" s="115"/>
    </row>
    <row r="75" spans="1:11" ht="24">
      <c r="A75" s="114"/>
      <c r="B75" s="107">
        <v>4</v>
      </c>
      <c r="C75" s="10" t="s">
        <v>764</v>
      </c>
      <c r="D75" s="118" t="s">
        <v>764</v>
      </c>
      <c r="E75" s="118" t="s">
        <v>25</v>
      </c>
      <c r="F75" s="160" t="s">
        <v>107</v>
      </c>
      <c r="G75" s="161"/>
      <c r="H75" s="11" t="s">
        <v>828</v>
      </c>
      <c r="I75" s="14">
        <v>1.58</v>
      </c>
      <c r="J75" s="109">
        <f t="shared" si="1"/>
        <v>6.32</v>
      </c>
      <c r="K75" s="115"/>
    </row>
    <row r="76" spans="1:11" ht="24">
      <c r="A76" s="114"/>
      <c r="B76" s="107">
        <v>2</v>
      </c>
      <c r="C76" s="10" t="s">
        <v>764</v>
      </c>
      <c r="D76" s="118" t="s">
        <v>764</v>
      </c>
      <c r="E76" s="118" t="s">
        <v>25</v>
      </c>
      <c r="F76" s="160" t="s">
        <v>210</v>
      </c>
      <c r="G76" s="161"/>
      <c r="H76" s="11" t="s">
        <v>828</v>
      </c>
      <c r="I76" s="14">
        <v>1.58</v>
      </c>
      <c r="J76" s="109">
        <f t="shared" si="1"/>
        <v>3.16</v>
      </c>
      <c r="K76" s="115"/>
    </row>
    <row r="77" spans="1:11" ht="24">
      <c r="A77" s="114"/>
      <c r="B77" s="107">
        <v>1</v>
      </c>
      <c r="C77" s="10" t="s">
        <v>764</v>
      </c>
      <c r="D77" s="118" t="s">
        <v>764</v>
      </c>
      <c r="E77" s="118" t="s">
        <v>25</v>
      </c>
      <c r="F77" s="160" t="s">
        <v>212</v>
      </c>
      <c r="G77" s="161"/>
      <c r="H77" s="11" t="s">
        <v>828</v>
      </c>
      <c r="I77" s="14">
        <v>1.58</v>
      </c>
      <c r="J77" s="109">
        <f t="shared" si="1"/>
        <v>1.58</v>
      </c>
      <c r="K77" s="115"/>
    </row>
    <row r="78" spans="1:11" ht="24">
      <c r="A78" s="114"/>
      <c r="B78" s="107">
        <v>2</v>
      </c>
      <c r="C78" s="10" t="s">
        <v>764</v>
      </c>
      <c r="D78" s="118" t="s">
        <v>764</v>
      </c>
      <c r="E78" s="118" t="s">
        <v>25</v>
      </c>
      <c r="F78" s="160" t="s">
        <v>214</v>
      </c>
      <c r="G78" s="161"/>
      <c r="H78" s="11" t="s">
        <v>828</v>
      </c>
      <c r="I78" s="14">
        <v>1.58</v>
      </c>
      <c r="J78" s="109">
        <f t="shared" si="1"/>
        <v>3.16</v>
      </c>
      <c r="K78" s="115"/>
    </row>
    <row r="79" spans="1:11" ht="24">
      <c r="A79" s="114"/>
      <c r="B79" s="107">
        <v>3</v>
      </c>
      <c r="C79" s="10" t="s">
        <v>764</v>
      </c>
      <c r="D79" s="118" t="s">
        <v>764</v>
      </c>
      <c r="E79" s="118" t="s">
        <v>25</v>
      </c>
      <c r="F79" s="160" t="s">
        <v>269</v>
      </c>
      <c r="G79" s="161"/>
      <c r="H79" s="11" t="s">
        <v>828</v>
      </c>
      <c r="I79" s="14">
        <v>1.58</v>
      </c>
      <c r="J79" s="109">
        <f t="shared" si="1"/>
        <v>4.74</v>
      </c>
      <c r="K79" s="115"/>
    </row>
    <row r="80" spans="1:11" ht="24">
      <c r="A80" s="114"/>
      <c r="B80" s="107">
        <v>15</v>
      </c>
      <c r="C80" s="10" t="s">
        <v>765</v>
      </c>
      <c r="D80" s="118" t="s">
        <v>765</v>
      </c>
      <c r="E80" s="118"/>
      <c r="F80" s="160"/>
      <c r="G80" s="161"/>
      <c r="H80" s="11" t="s">
        <v>829</v>
      </c>
      <c r="I80" s="14">
        <v>0.43</v>
      </c>
      <c r="J80" s="109">
        <f t="shared" si="1"/>
        <v>6.45</v>
      </c>
      <c r="K80" s="115"/>
    </row>
    <row r="81" spans="1:11" ht="24">
      <c r="A81" s="114"/>
      <c r="B81" s="107">
        <v>15</v>
      </c>
      <c r="C81" s="10" t="s">
        <v>766</v>
      </c>
      <c r="D81" s="118" t="s">
        <v>766</v>
      </c>
      <c r="E81" s="118"/>
      <c r="F81" s="160"/>
      <c r="G81" s="161"/>
      <c r="H81" s="11" t="s">
        <v>830</v>
      </c>
      <c r="I81" s="14">
        <v>0.5</v>
      </c>
      <c r="J81" s="109">
        <f t="shared" si="1"/>
        <v>7.5</v>
      </c>
      <c r="K81" s="115"/>
    </row>
    <row r="82" spans="1:11" ht="24">
      <c r="A82" s="114"/>
      <c r="B82" s="107">
        <v>20</v>
      </c>
      <c r="C82" s="10" t="s">
        <v>116</v>
      </c>
      <c r="D82" s="118" t="s">
        <v>116</v>
      </c>
      <c r="E82" s="118"/>
      <c r="F82" s="160"/>
      <c r="G82" s="161"/>
      <c r="H82" s="11" t="s">
        <v>767</v>
      </c>
      <c r="I82" s="14">
        <v>0.19</v>
      </c>
      <c r="J82" s="109">
        <f t="shared" si="1"/>
        <v>3.8</v>
      </c>
      <c r="K82" s="115"/>
    </row>
    <row r="83" spans="1:11" ht="24">
      <c r="A83" s="114"/>
      <c r="B83" s="107">
        <v>10</v>
      </c>
      <c r="C83" s="10" t="s">
        <v>768</v>
      </c>
      <c r="D83" s="118" t="s">
        <v>768</v>
      </c>
      <c r="E83" s="118" t="s">
        <v>107</v>
      </c>
      <c r="F83" s="160"/>
      <c r="G83" s="161"/>
      <c r="H83" s="11" t="s">
        <v>769</v>
      </c>
      <c r="I83" s="14">
        <v>0.49</v>
      </c>
      <c r="J83" s="109">
        <f t="shared" si="1"/>
        <v>4.9000000000000004</v>
      </c>
      <c r="K83" s="115"/>
    </row>
    <row r="84" spans="1:11" ht="24">
      <c r="A84" s="114"/>
      <c r="B84" s="107">
        <v>5</v>
      </c>
      <c r="C84" s="10" t="s">
        <v>768</v>
      </c>
      <c r="D84" s="118" t="s">
        <v>768</v>
      </c>
      <c r="E84" s="118" t="s">
        <v>210</v>
      </c>
      <c r="F84" s="160"/>
      <c r="G84" s="161"/>
      <c r="H84" s="11" t="s">
        <v>769</v>
      </c>
      <c r="I84" s="14">
        <v>0.49</v>
      </c>
      <c r="J84" s="109">
        <f t="shared" si="1"/>
        <v>2.4500000000000002</v>
      </c>
      <c r="K84" s="115"/>
    </row>
    <row r="85" spans="1:11" ht="24">
      <c r="A85" s="114"/>
      <c r="B85" s="107">
        <v>5</v>
      </c>
      <c r="C85" s="10" t="s">
        <v>768</v>
      </c>
      <c r="D85" s="118" t="s">
        <v>768</v>
      </c>
      <c r="E85" s="118" t="s">
        <v>212</v>
      </c>
      <c r="F85" s="160"/>
      <c r="G85" s="161"/>
      <c r="H85" s="11" t="s">
        <v>769</v>
      </c>
      <c r="I85" s="14">
        <v>0.49</v>
      </c>
      <c r="J85" s="109">
        <f t="shared" si="1"/>
        <v>2.4500000000000002</v>
      </c>
      <c r="K85" s="115"/>
    </row>
    <row r="86" spans="1:11" ht="24">
      <c r="A86" s="114"/>
      <c r="B86" s="107">
        <v>4</v>
      </c>
      <c r="C86" s="10" t="s">
        <v>768</v>
      </c>
      <c r="D86" s="118" t="s">
        <v>768</v>
      </c>
      <c r="E86" s="118" t="s">
        <v>214</v>
      </c>
      <c r="F86" s="160"/>
      <c r="G86" s="161"/>
      <c r="H86" s="11" t="s">
        <v>769</v>
      </c>
      <c r="I86" s="14">
        <v>0.49</v>
      </c>
      <c r="J86" s="109">
        <f t="shared" ref="J86:J117" si="2">I86*B86</f>
        <v>1.96</v>
      </c>
      <c r="K86" s="115"/>
    </row>
    <row r="87" spans="1:11" ht="24">
      <c r="A87" s="114"/>
      <c r="B87" s="107">
        <v>3</v>
      </c>
      <c r="C87" s="10" t="s">
        <v>768</v>
      </c>
      <c r="D87" s="118" t="s">
        <v>768</v>
      </c>
      <c r="E87" s="118" t="s">
        <v>269</v>
      </c>
      <c r="F87" s="160"/>
      <c r="G87" s="161"/>
      <c r="H87" s="11" t="s">
        <v>769</v>
      </c>
      <c r="I87" s="14">
        <v>0.49</v>
      </c>
      <c r="J87" s="109">
        <f t="shared" si="2"/>
        <v>1.47</v>
      </c>
      <c r="K87" s="115"/>
    </row>
    <row r="88" spans="1:11" ht="24">
      <c r="A88" s="114"/>
      <c r="B88" s="107">
        <v>3</v>
      </c>
      <c r="C88" s="10" t="s">
        <v>768</v>
      </c>
      <c r="D88" s="118" t="s">
        <v>768</v>
      </c>
      <c r="E88" s="118" t="s">
        <v>311</v>
      </c>
      <c r="F88" s="160"/>
      <c r="G88" s="161"/>
      <c r="H88" s="11" t="s">
        <v>769</v>
      </c>
      <c r="I88" s="14">
        <v>0.49</v>
      </c>
      <c r="J88" s="109">
        <f t="shared" si="2"/>
        <v>1.47</v>
      </c>
      <c r="K88" s="115"/>
    </row>
    <row r="89" spans="1:11" ht="24">
      <c r="A89" s="114"/>
      <c r="B89" s="107">
        <v>10</v>
      </c>
      <c r="C89" s="10" t="s">
        <v>106</v>
      </c>
      <c r="D89" s="118" t="s">
        <v>106</v>
      </c>
      <c r="E89" s="118" t="s">
        <v>107</v>
      </c>
      <c r="F89" s="160"/>
      <c r="G89" s="161"/>
      <c r="H89" s="11" t="s">
        <v>770</v>
      </c>
      <c r="I89" s="14">
        <v>0.66</v>
      </c>
      <c r="J89" s="109">
        <f t="shared" si="2"/>
        <v>6.6000000000000005</v>
      </c>
      <c r="K89" s="115"/>
    </row>
    <row r="90" spans="1:11" ht="24">
      <c r="A90" s="114"/>
      <c r="B90" s="107">
        <v>5</v>
      </c>
      <c r="C90" s="10" t="s">
        <v>106</v>
      </c>
      <c r="D90" s="118" t="s">
        <v>106</v>
      </c>
      <c r="E90" s="118" t="s">
        <v>210</v>
      </c>
      <c r="F90" s="160"/>
      <c r="G90" s="161"/>
      <c r="H90" s="11" t="s">
        <v>770</v>
      </c>
      <c r="I90" s="14">
        <v>0.66</v>
      </c>
      <c r="J90" s="109">
        <f t="shared" si="2"/>
        <v>3.3000000000000003</v>
      </c>
      <c r="K90" s="115"/>
    </row>
    <row r="91" spans="1:11" ht="24">
      <c r="A91" s="114"/>
      <c r="B91" s="107">
        <v>3</v>
      </c>
      <c r="C91" s="10" t="s">
        <v>106</v>
      </c>
      <c r="D91" s="118" t="s">
        <v>106</v>
      </c>
      <c r="E91" s="118" t="s">
        <v>212</v>
      </c>
      <c r="F91" s="160"/>
      <c r="G91" s="161"/>
      <c r="H91" s="11" t="s">
        <v>770</v>
      </c>
      <c r="I91" s="14">
        <v>0.66</v>
      </c>
      <c r="J91" s="109">
        <f t="shared" si="2"/>
        <v>1.98</v>
      </c>
      <c r="K91" s="115"/>
    </row>
    <row r="92" spans="1:11" ht="24">
      <c r="A92" s="114"/>
      <c r="B92" s="107">
        <v>3</v>
      </c>
      <c r="C92" s="10" t="s">
        <v>106</v>
      </c>
      <c r="D92" s="118" t="s">
        <v>106</v>
      </c>
      <c r="E92" s="118" t="s">
        <v>214</v>
      </c>
      <c r="F92" s="160"/>
      <c r="G92" s="161"/>
      <c r="H92" s="11" t="s">
        <v>770</v>
      </c>
      <c r="I92" s="14">
        <v>0.66</v>
      </c>
      <c r="J92" s="109">
        <f t="shared" si="2"/>
        <v>1.98</v>
      </c>
      <c r="K92" s="115"/>
    </row>
    <row r="93" spans="1:11" ht="24">
      <c r="A93" s="114"/>
      <c r="B93" s="107">
        <v>4</v>
      </c>
      <c r="C93" s="10" t="s">
        <v>106</v>
      </c>
      <c r="D93" s="118" t="s">
        <v>106</v>
      </c>
      <c r="E93" s="118" t="s">
        <v>302</v>
      </c>
      <c r="F93" s="160"/>
      <c r="G93" s="161"/>
      <c r="H93" s="11" t="s">
        <v>770</v>
      </c>
      <c r="I93" s="14">
        <v>0.66</v>
      </c>
      <c r="J93" s="109">
        <f t="shared" si="2"/>
        <v>2.64</v>
      </c>
      <c r="K93" s="115"/>
    </row>
    <row r="94" spans="1:11" ht="36">
      <c r="A94" s="114"/>
      <c r="B94" s="107">
        <v>3</v>
      </c>
      <c r="C94" s="10" t="s">
        <v>771</v>
      </c>
      <c r="D94" s="118" t="s">
        <v>771</v>
      </c>
      <c r="E94" s="118" t="s">
        <v>25</v>
      </c>
      <c r="F94" s="160" t="s">
        <v>239</v>
      </c>
      <c r="G94" s="161"/>
      <c r="H94" s="11" t="s">
        <v>772</v>
      </c>
      <c r="I94" s="14">
        <v>2.0499999999999998</v>
      </c>
      <c r="J94" s="109">
        <f t="shared" si="2"/>
        <v>6.1499999999999995</v>
      </c>
      <c r="K94" s="115"/>
    </row>
    <row r="95" spans="1:11" ht="36">
      <c r="A95" s="114"/>
      <c r="B95" s="107">
        <v>2</v>
      </c>
      <c r="C95" s="10" t="s">
        <v>773</v>
      </c>
      <c r="D95" s="118" t="s">
        <v>818</v>
      </c>
      <c r="E95" s="118" t="s">
        <v>774</v>
      </c>
      <c r="F95" s="160" t="s">
        <v>239</v>
      </c>
      <c r="G95" s="161"/>
      <c r="H95" s="11" t="s">
        <v>775</v>
      </c>
      <c r="I95" s="14">
        <v>7.85</v>
      </c>
      <c r="J95" s="109">
        <f t="shared" si="2"/>
        <v>15.7</v>
      </c>
      <c r="K95" s="115"/>
    </row>
    <row r="96" spans="1:11">
      <c r="A96" s="114"/>
      <c r="B96" s="107">
        <v>2</v>
      </c>
      <c r="C96" s="10" t="s">
        <v>776</v>
      </c>
      <c r="D96" s="118" t="s">
        <v>819</v>
      </c>
      <c r="E96" s="118" t="s">
        <v>777</v>
      </c>
      <c r="F96" s="160" t="s">
        <v>273</v>
      </c>
      <c r="G96" s="161"/>
      <c r="H96" s="11" t="s">
        <v>778</v>
      </c>
      <c r="I96" s="14">
        <v>0.69</v>
      </c>
      <c r="J96" s="109">
        <f t="shared" si="2"/>
        <v>1.38</v>
      </c>
      <c r="K96" s="115"/>
    </row>
    <row r="97" spans="1:11" ht="24" customHeight="1">
      <c r="A97" s="114"/>
      <c r="B97" s="107">
        <v>4</v>
      </c>
      <c r="C97" s="10" t="s">
        <v>779</v>
      </c>
      <c r="D97" s="118" t="s">
        <v>779</v>
      </c>
      <c r="E97" s="118" t="s">
        <v>107</v>
      </c>
      <c r="F97" s="160"/>
      <c r="G97" s="161"/>
      <c r="H97" s="11" t="s">
        <v>780</v>
      </c>
      <c r="I97" s="14">
        <v>0.69</v>
      </c>
      <c r="J97" s="109">
        <f t="shared" si="2"/>
        <v>2.76</v>
      </c>
      <c r="K97" s="115"/>
    </row>
    <row r="98" spans="1:11" ht="24" customHeight="1">
      <c r="A98" s="114"/>
      <c r="B98" s="107">
        <v>2</v>
      </c>
      <c r="C98" s="10" t="s">
        <v>779</v>
      </c>
      <c r="D98" s="118" t="s">
        <v>779</v>
      </c>
      <c r="E98" s="118" t="s">
        <v>210</v>
      </c>
      <c r="F98" s="160"/>
      <c r="G98" s="161"/>
      <c r="H98" s="11" t="s">
        <v>780</v>
      </c>
      <c r="I98" s="14">
        <v>0.69</v>
      </c>
      <c r="J98" s="109">
        <f t="shared" si="2"/>
        <v>1.38</v>
      </c>
      <c r="K98" s="115"/>
    </row>
    <row r="99" spans="1:11" ht="24" customHeight="1">
      <c r="A99" s="114"/>
      <c r="B99" s="107">
        <v>2</v>
      </c>
      <c r="C99" s="10" t="s">
        <v>779</v>
      </c>
      <c r="D99" s="118" t="s">
        <v>779</v>
      </c>
      <c r="E99" s="118" t="s">
        <v>212</v>
      </c>
      <c r="F99" s="160"/>
      <c r="G99" s="161"/>
      <c r="H99" s="11" t="s">
        <v>780</v>
      </c>
      <c r="I99" s="14">
        <v>0.69</v>
      </c>
      <c r="J99" s="109">
        <f t="shared" si="2"/>
        <v>1.38</v>
      </c>
      <c r="K99" s="115"/>
    </row>
    <row r="100" spans="1:11" ht="24" customHeight="1">
      <c r="A100" s="114"/>
      <c r="B100" s="107">
        <v>2</v>
      </c>
      <c r="C100" s="10" t="s">
        <v>779</v>
      </c>
      <c r="D100" s="118" t="s">
        <v>779</v>
      </c>
      <c r="E100" s="118" t="s">
        <v>265</v>
      </c>
      <c r="F100" s="160"/>
      <c r="G100" s="161"/>
      <c r="H100" s="11" t="s">
        <v>780</v>
      </c>
      <c r="I100" s="14">
        <v>0.69</v>
      </c>
      <c r="J100" s="109">
        <f t="shared" si="2"/>
        <v>1.38</v>
      </c>
      <c r="K100" s="115"/>
    </row>
    <row r="101" spans="1:11" ht="24" customHeight="1">
      <c r="A101" s="114"/>
      <c r="B101" s="107">
        <v>2</v>
      </c>
      <c r="C101" s="10" t="s">
        <v>779</v>
      </c>
      <c r="D101" s="118" t="s">
        <v>779</v>
      </c>
      <c r="E101" s="118" t="s">
        <v>310</v>
      </c>
      <c r="F101" s="160"/>
      <c r="G101" s="161"/>
      <c r="H101" s="11" t="s">
        <v>780</v>
      </c>
      <c r="I101" s="14">
        <v>0.69</v>
      </c>
      <c r="J101" s="109">
        <f t="shared" si="2"/>
        <v>1.38</v>
      </c>
      <c r="K101" s="115"/>
    </row>
    <row r="102" spans="1:11" ht="48">
      <c r="A102" s="114"/>
      <c r="B102" s="107">
        <v>4</v>
      </c>
      <c r="C102" s="10" t="s">
        <v>781</v>
      </c>
      <c r="D102" s="118" t="s">
        <v>781</v>
      </c>
      <c r="E102" s="118" t="s">
        <v>107</v>
      </c>
      <c r="F102" s="160"/>
      <c r="G102" s="161"/>
      <c r="H102" s="11" t="s">
        <v>782</v>
      </c>
      <c r="I102" s="14">
        <v>0.79</v>
      </c>
      <c r="J102" s="109">
        <f t="shared" si="2"/>
        <v>3.16</v>
      </c>
      <c r="K102" s="115"/>
    </row>
    <row r="103" spans="1:11" ht="48">
      <c r="A103" s="114"/>
      <c r="B103" s="107">
        <v>2</v>
      </c>
      <c r="C103" s="10" t="s">
        <v>781</v>
      </c>
      <c r="D103" s="118" t="s">
        <v>781</v>
      </c>
      <c r="E103" s="118" t="s">
        <v>210</v>
      </c>
      <c r="F103" s="160"/>
      <c r="G103" s="161"/>
      <c r="H103" s="11" t="s">
        <v>782</v>
      </c>
      <c r="I103" s="14">
        <v>0.79</v>
      </c>
      <c r="J103" s="109">
        <f t="shared" si="2"/>
        <v>1.58</v>
      </c>
      <c r="K103" s="115"/>
    </row>
    <row r="104" spans="1:11" ht="48">
      <c r="A104" s="114"/>
      <c r="B104" s="107">
        <v>2</v>
      </c>
      <c r="C104" s="10" t="s">
        <v>781</v>
      </c>
      <c r="D104" s="118" t="s">
        <v>781</v>
      </c>
      <c r="E104" s="118" t="s">
        <v>212</v>
      </c>
      <c r="F104" s="160"/>
      <c r="G104" s="161"/>
      <c r="H104" s="11" t="s">
        <v>782</v>
      </c>
      <c r="I104" s="14">
        <v>0.79</v>
      </c>
      <c r="J104" s="109">
        <f t="shared" si="2"/>
        <v>1.58</v>
      </c>
      <c r="K104" s="115"/>
    </row>
    <row r="105" spans="1:11" ht="48">
      <c r="A105" s="114"/>
      <c r="B105" s="107">
        <v>2</v>
      </c>
      <c r="C105" s="10" t="s">
        <v>781</v>
      </c>
      <c r="D105" s="118" t="s">
        <v>781</v>
      </c>
      <c r="E105" s="118" t="s">
        <v>265</v>
      </c>
      <c r="F105" s="160"/>
      <c r="G105" s="161"/>
      <c r="H105" s="11" t="s">
        <v>782</v>
      </c>
      <c r="I105" s="14">
        <v>0.79</v>
      </c>
      <c r="J105" s="109">
        <f t="shared" si="2"/>
        <v>1.58</v>
      </c>
      <c r="K105" s="115"/>
    </row>
    <row r="106" spans="1:11" ht="48">
      <c r="A106" s="114"/>
      <c r="B106" s="107">
        <v>2</v>
      </c>
      <c r="C106" s="10" t="s">
        <v>781</v>
      </c>
      <c r="D106" s="118" t="s">
        <v>781</v>
      </c>
      <c r="E106" s="118" t="s">
        <v>310</v>
      </c>
      <c r="F106" s="160"/>
      <c r="G106" s="161"/>
      <c r="H106" s="11" t="s">
        <v>782</v>
      </c>
      <c r="I106" s="14">
        <v>0.79</v>
      </c>
      <c r="J106" s="109">
        <f t="shared" si="2"/>
        <v>1.58</v>
      </c>
      <c r="K106" s="115"/>
    </row>
    <row r="107" spans="1:11" ht="48">
      <c r="A107" s="114"/>
      <c r="B107" s="107">
        <v>6</v>
      </c>
      <c r="C107" s="10" t="s">
        <v>783</v>
      </c>
      <c r="D107" s="118" t="s">
        <v>783</v>
      </c>
      <c r="E107" s="118" t="s">
        <v>107</v>
      </c>
      <c r="F107" s="160"/>
      <c r="G107" s="161"/>
      <c r="H107" s="11" t="s">
        <v>784</v>
      </c>
      <c r="I107" s="14">
        <v>0.89</v>
      </c>
      <c r="J107" s="109">
        <f t="shared" si="2"/>
        <v>5.34</v>
      </c>
      <c r="K107" s="115"/>
    </row>
    <row r="108" spans="1:11" ht="12" customHeight="1">
      <c r="A108" s="114"/>
      <c r="B108" s="107">
        <v>6</v>
      </c>
      <c r="C108" s="10" t="s">
        <v>785</v>
      </c>
      <c r="D108" s="118" t="s">
        <v>820</v>
      </c>
      <c r="E108" s="118" t="s">
        <v>23</v>
      </c>
      <c r="F108" s="160"/>
      <c r="G108" s="161"/>
      <c r="H108" s="11" t="s">
        <v>786</v>
      </c>
      <c r="I108" s="14">
        <v>0.99</v>
      </c>
      <c r="J108" s="109">
        <f t="shared" si="2"/>
        <v>5.9399999999999995</v>
      </c>
      <c r="K108" s="115"/>
    </row>
    <row r="109" spans="1:11" ht="12" customHeight="1">
      <c r="A109" s="114"/>
      <c r="B109" s="107">
        <v>10</v>
      </c>
      <c r="C109" s="10" t="s">
        <v>785</v>
      </c>
      <c r="D109" s="118" t="s">
        <v>820</v>
      </c>
      <c r="E109" s="118" t="s">
        <v>25</v>
      </c>
      <c r="F109" s="160"/>
      <c r="G109" s="161"/>
      <c r="H109" s="11" t="s">
        <v>786</v>
      </c>
      <c r="I109" s="14">
        <v>0.99</v>
      </c>
      <c r="J109" s="109">
        <f t="shared" si="2"/>
        <v>9.9</v>
      </c>
      <c r="K109" s="115"/>
    </row>
    <row r="110" spans="1:11" ht="12" customHeight="1">
      <c r="A110" s="114"/>
      <c r="B110" s="107">
        <v>6</v>
      </c>
      <c r="C110" s="10" t="s">
        <v>785</v>
      </c>
      <c r="D110" s="118" t="s">
        <v>820</v>
      </c>
      <c r="E110" s="118" t="s">
        <v>26</v>
      </c>
      <c r="F110" s="160"/>
      <c r="G110" s="161"/>
      <c r="H110" s="11" t="s">
        <v>786</v>
      </c>
      <c r="I110" s="14">
        <v>0.99</v>
      </c>
      <c r="J110" s="109">
        <f t="shared" si="2"/>
        <v>5.9399999999999995</v>
      </c>
      <c r="K110" s="115"/>
    </row>
    <row r="111" spans="1:11" ht="12" customHeight="1">
      <c r="A111" s="114"/>
      <c r="B111" s="107">
        <v>6</v>
      </c>
      <c r="C111" s="10" t="s">
        <v>785</v>
      </c>
      <c r="D111" s="118" t="s">
        <v>820</v>
      </c>
      <c r="E111" s="118" t="s">
        <v>27</v>
      </c>
      <c r="F111" s="160"/>
      <c r="G111" s="161"/>
      <c r="H111" s="11" t="s">
        <v>786</v>
      </c>
      <c r="I111" s="14">
        <v>0.99</v>
      </c>
      <c r="J111" s="109">
        <f t="shared" si="2"/>
        <v>5.9399999999999995</v>
      </c>
      <c r="K111" s="115"/>
    </row>
    <row r="112" spans="1:11">
      <c r="A112" s="114"/>
      <c r="B112" s="107">
        <v>6</v>
      </c>
      <c r="C112" s="10" t="s">
        <v>787</v>
      </c>
      <c r="D112" s="118" t="s">
        <v>787</v>
      </c>
      <c r="E112" s="118" t="s">
        <v>26</v>
      </c>
      <c r="F112" s="160"/>
      <c r="G112" s="161"/>
      <c r="H112" s="11" t="s">
        <v>788</v>
      </c>
      <c r="I112" s="14">
        <v>1.29</v>
      </c>
      <c r="J112" s="109">
        <f t="shared" si="2"/>
        <v>7.74</v>
      </c>
      <c r="K112" s="115"/>
    </row>
    <row r="113" spans="1:11">
      <c r="A113" s="114"/>
      <c r="B113" s="107">
        <v>6</v>
      </c>
      <c r="C113" s="10" t="s">
        <v>787</v>
      </c>
      <c r="D113" s="118" t="s">
        <v>787</v>
      </c>
      <c r="E113" s="118" t="s">
        <v>27</v>
      </c>
      <c r="F113" s="160"/>
      <c r="G113" s="161"/>
      <c r="H113" s="11" t="s">
        <v>788</v>
      </c>
      <c r="I113" s="14">
        <v>1.29</v>
      </c>
      <c r="J113" s="109">
        <f t="shared" si="2"/>
        <v>7.74</v>
      </c>
      <c r="K113" s="115"/>
    </row>
    <row r="114" spans="1:11" ht="24">
      <c r="A114" s="114"/>
      <c r="B114" s="107">
        <v>1</v>
      </c>
      <c r="C114" s="10" t="s">
        <v>789</v>
      </c>
      <c r="D114" s="118" t="s">
        <v>789</v>
      </c>
      <c r="E114" s="118" t="s">
        <v>25</v>
      </c>
      <c r="F114" s="160"/>
      <c r="G114" s="161"/>
      <c r="H114" s="11" t="s">
        <v>790</v>
      </c>
      <c r="I114" s="14">
        <v>18.809999999999999</v>
      </c>
      <c r="J114" s="109">
        <f t="shared" si="2"/>
        <v>18.809999999999999</v>
      </c>
      <c r="K114" s="115"/>
    </row>
    <row r="115" spans="1:11" ht="24">
      <c r="A115" s="114"/>
      <c r="B115" s="107">
        <v>1</v>
      </c>
      <c r="C115" s="10" t="s">
        <v>789</v>
      </c>
      <c r="D115" s="118" t="s">
        <v>789</v>
      </c>
      <c r="E115" s="118" t="s">
        <v>791</v>
      </c>
      <c r="F115" s="160"/>
      <c r="G115" s="161"/>
      <c r="H115" s="11" t="s">
        <v>790</v>
      </c>
      <c r="I115" s="14">
        <v>18.809999999999999</v>
      </c>
      <c r="J115" s="109">
        <f t="shared" si="2"/>
        <v>18.809999999999999</v>
      </c>
      <c r="K115" s="115"/>
    </row>
    <row r="116" spans="1:11" ht="24">
      <c r="A116" s="114"/>
      <c r="B116" s="107">
        <v>2</v>
      </c>
      <c r="C116" s="10" t="s">
        <v>792</v>
      </c>
      <c r="D116" s="118" t="s">
        <v>792</v>
      </c>
      <c r="E116" s="118" t="s">
        <v>27</v>
      </c>
      <c r="F116" s="160" t="s">
        <v>107</v>
      </c>
      <c r="G116" s="161"/>
      <c r="H116" s="11" t="s">
        <v>793</v>
      </c>
      <c r="I116" s="14">
        <v>49.82</v>
      </c>
      <c r="J116" s="109">
        <f t="shared" si="2"/>
        <v>99.64</v>
      </c>
      <c r="K116" s="115"/>
    </row>
    <row r="117" spans="1:11" ht="24">
      <c r="A117" s="114"/>
      <c r="B117" s="107">
        <v>1</v>
      </c>
      <c r="C117" s="10" t="s">
        <v>792</v>
      </c>
      <c r="D117" s="118" t="s">
        <v>792</v>
      </c>
      <c r="E117" s="118" t="s">
        <v>27</v>
      </c>
      <c r="F117" s="160" t="s">
        <v>302</v>
      </c>
      <c r="G117" s="161"/>
      <c r="H117" s="11" t="s">
        <v>793</v>
      </c>
      <c r="I117" s="14">
        <v>49.82</v>
      </c>
      <c r="J117" s="109">
        <f t="shared" si="2"/>
        <v>49.82</v>
      </c>
      <c r="K117" s="115"/>
    </row>
    <row r="118" spans="1:11" ht="24">
      <c r="A118" s="114"/>
      <c r="B118" s="107">
        <v>1</v>
      </c>
      <c r="C118" s="10" t="s">
        <v>794</v>
      </c>
      <c r="D118" s="118" t="s">
        <v>794</v>
      </c>
      <c r="E118" s="118" t="s">
        <v>726</v>
      </c>
      <c r="F118" s="160"/>
      <c r="G118" s="161"/>
      <c r="H118" s="11" t="s">
        <v>795</v>
      </c>
      <c r="I118" s="14">
        <v>27.79</v>
      </c>
      <c r="J118" s="109">
        <f t="shared" ref="J118:J131" si="3">I118*B118</f>
        <v>27.79</v>
      </c>
      <c r="K118" s="115"/>
    </row>
    <row r="119" spans="1:11" ht="36">
      <c r="A119" s="114"/>
      <c r="B119" s="107">
        <v>3</v>
      </c>
      <c r="C119" s="10" t="s">
        <v>796</v>
      </c>
      <c r="D119" s="118" t="s">
        <v>796</v>
      </c>
      <c r="E119" s="118" t="s">
        <v>239</v>
      </c>
      <c r="F119" s="160"/>
      <c r="G119" s="161"/>
      <c r="H119" s="11" t="s">
        <v>797</v>
      </c>
      <c r="I119" s="14">
        <v>3.75</v>
      </c>
      <c r="J119" s="109">
        <f t="shared" si="3"/>
        <v>11.25</v>
      </c>
      <c r="K119" s="115"/>
    </row>
    <row r="120" spans="1:11" ht="36">
      <c r="A120" s="114"/>
      <c r="B120" s="107">
        <v>3</v>
      </c>
      <c r="C120" s="10" t="s">
        <v>798</v>
      </c>
      <c r="D120" s="118" t="s">
        <v>821</v>
      </c>
      <c r="E120" s="118" t="s">
        <v>273</v>
      </c>
      <c r="F120" s="160"/>
      <c r="G120" s="161"/>
      <c r="H120" s="11" t="s">
        <v>799</v>
      </c>
      <c r="I120" s="14">
        <v>1.19</v>
      </c>
      <c r="J120" s="109">
        <f t="shared" si="3"/>
        <v>3.57</v>
      </c>
      <c r="K120" s="115"/>
    </row>
    <row r="121" spans="1:11" ht="36">
      <c r="A121" s="114"/>
      <c r="B121" s="107">
        <v>3</v>
      </c>
      <c r="C121" s="10" t="s">
        <v>798</v>
      </c>
      <c r="D121" s="118" t="s">
        <v>821</v>
      </c>
      <c r="E121" s="118" t="s">
        <v>271</v>
      </c>
      <c r="F121" s="160"/>
      <c r="G121" s="161"/>
      <c r="H121" s="11" t="s">
        <v>799</v>
      </c>
      <c r="I121" s="14">
        <v>1.19</v>
      </c>
      <c r="J121" s="109">
        <f t="shared" si="3"/>
        <v>3.57</v>
      </c>
      <c r="K121" s="115"/>
    </row>
    <row r="122" spans="1:11" ht="24">
      <c r="A122" s="114"/>
      <c r="B122" s="107">
        <v>4</v>
      </c>
      <c r="C122" s="10" t="s">
        <v>800</v>
      </c>
      <c r="D122" s="118" t="s">
        <v>800</v>
      </c>
      <c r="E122" s="118"/>
      <c r="F122" s="160"/>
      <c r="G122" s="161"/>
      <c r="H122" s="11" t="s">
        <v>801</v>
      </c>
      <c r="I122" s="14">
        <v>0.73</v>
      </c>
      <c r="J122" s="109">
        <f t="shared" si="3"/>
        <v>2.92</v>
      </c>
      <c r="K122" s="115"/>
    </row>
    <row r="123" spans="1:11" ht="24">
      <c r="A123" s="114"/>
      <c r="B123" s="107">
        <v>20</v>
      </c>
      <c r="C123" s="10" t="s">
        <v>802</v>
      </c>
      <c r="D123" s="118" t="s">
        <v>802</v>
      </c>
      <c r="E123" s="118"/>
      <c r="F123" s="160"/>
      <c r="G123" s="161"/>
      <c r="H123" s="11" t="s">
        <v>803</v>
      </c>
      <c r="I123" s="14">
        <v>0.61</v>
      </c>
      <c r="J123" s="109">
        <f t="shared" si="3"/>
        <v>12.2</v>
      </c>
      <c r="K123" s="115"/>
    </row>
    <row r="124" spans="1:11" ht="24">
      <c r="A124" s="114"/>
      <c r="B124" s="107">
        <v>30</v>
      </c>
      <c r="C124" s="10" t="s">
        <v>804</v>
      </c>
      <c r="D124" s="118" t="s">
        <v>804</v>
      </c>
      <c r="E124" s="118"/>
      <c r="F124" s="160"/>
      <c r="G124" s="161"/>
      <c r="H124" s="11" t="s">
        <v>805</v>
      </c>
      <c r="I124" s="14">
        <v>0.75</v>
      </c>
      <c r="J124" s="109">
        <f t="shared" si="3"/>
        <v>22.5</v>
      </c>
      <c r="K124" s="115"/>
    </row>
    <row r="125" spans="1:11" ht="24">
      <c r="A125" s="114"/>
      <c r="B125" s="107">
        <v>20</v>
      </c>
      <c r="C125" s="10" t="s">
        <v>806</v>
      </c>
      <c r="D125" s="118" t="s">
        <v>806</v>
      </c>
      <c r="E125" s="118"/>
      <c r="F125" s="160"/>
      <c r="G125" s="161"/>
      <c r="H125" s="11" t="s">
        <v>807</v>
      </c>
      <c r="I125" s="14">
        <v>1.1100000000000001</v>
      </c>
      <c r="J125" s="109">
        <f t="shared" si="3"/>
        <v>22.200000000000003</v>
      </c>
      <c r="K125" s="115"/>
    </row>
    <row r="126" spans="1:11" ht="24.75" thickBot="1">
      <c r="A126" s="114"/>
      <c r="B126" s="107">
        <v>35</v>
      </c>
      <c r="C126" s="10" t="s">
        <v>808</v>
      </c>
      <c r="D126" s="118" t="s">
        <v>822</v>
      </c>
      <c r="E126" s="118" t="s">
        <v>39</v>
      </c>
      <c r="F126" s="160"/>
      <c r="G126" s="161"/>
      <c r="H126" s="11" t="s">
        <v>809</v>
      </c>
      <c r="I126" s="14">
        <v>1.38</v>
      </c>
      <c r="J126" s="109">
        <f t="shared" si="3"/>
        <v>48.3</v>
      </c>
      <c r="K126" s="115"/>
    </row>
    <row r="127" spans="1:11" ht="14.25" thickTop="1" thickBot="1">
      <c r="A127" s="114"/>
      <c r="B127" s="142"/>
      <c r="C127" s="143"/>
      <c r="D127" s="138"/>
      <c r="E127" s="138"/>
      <c r="F127" s="138"/>
      <c r="G127" s="138"/>
      <c r="H127" s="139" t="s">
        <v>836</v>
      </c>
      <c r="I127" s="140"/>
      <c r="J127" s="141"/>
      <c r="K127" s="115"/>
    </row>
    <row r="128" spans="1:11" ht="36.75" thickTop="1">
      <c r="A128" s="114"/>
      <c r="B128" s="107">
        <v>3</v>
      </c>
      <c r="C128" s="10" t="s">
        <v>798</v>
      </c>
      <c r="D128" s="118"/>
      <c r="E128" s="118" t="s">
        <v>838</v>
      </c>
      <c r="F128" s="160"/>
      <c r="G128" s="161"/>
      <c r="H128" s="11" t="s">
        <v>799</v>
      </c>
      <c r="I128" s="14">
        <v>1.19</v>
      </c>
      <c r="J128" s="109">
        <f t="shared" si="3"/>
        <v>3.57</v>
      </c>
      <c r="K128" s="115"/>
    </row>
    <row r="129" spans="1:13" ht="24">
      <c r="A129" s="114"/>
      <c r="B129" s="107">
        <v>1</v>
      </c>
      <c r="C129" s="10" t="s">
        <v>837</v>
      </c>
      <c r="D129" s="118"/>
      <c r="E129" s="118" t="s">
        <v>26</v>
      </c>
      <c r="F129" s="160"/>
      <c r="G129" s="161"/>
      <c r="H129" s="11" t="s">
        <v>839</v>
      </c>
      <c r="I129" s="14">
        <v>16.149999999999999</v>
      </c>
      <c r="J129" s="109">
        <f t="shared" si="3"/>
        <v>16.149999999999999</v>
      </c>
      <c r="K129" s="115"/>
    </row>
    <row r="130" spans="1:13" ht="24">
      <c r="A130" s="114"/>
      <c r="B130" s="107">
        <v>1</v>
      </c>
      <c r="C130" s="10" t="s">
        <v>837</v>
      </c>
      <c r="D130" s="118"/>
      <c r="E130" s="118" t="s">
        <v>25</v>
      </c>
      <c r="F130" s="160"/>
      <c r="G130" s="161"/>
      <c r="H130" s="11" t="s">
        <v>839</v>
      </c>
      <c r="I130" s="14">
        <v>16.149999999999999</v>
      </c>
      <c r="J130" s="109">
        <f t="shared" si="3"/>
        <v>16.149999999999999</v>
      </c>
      <c r="K130" s="115"/>
    </row>
    <row r="131" spans="1:13" ht="24">
      <c r="A131" s="114"/>
      <c r="B131" s="108">
        <v>11</v>
      </c>
      <c r="C131" s="12" t="s">
        <v>307</v>
      </c>
      <c r="D131" s="119"/>
      <c r="E131" s="119" t="s">
        <v>110</v>
      </c>
      <c r="F131" s="170"/>
      <c r="G131" s="171"/>
      <c r="H131" s="13" t="s">
        <v>309</v>
      </c>
      <c r="I131" s="15">
        <v>1.1200000000000001</v>
      </c>
      <c r="J131" s="110">
        <f t="shared" si="3"/>
        <v>12.32</v>
      </c>
      <c r="K131" s="115"/>
      <c r="L131" s="153" t="s">
        <v>840</v>
      </c>
      <c r="M131" s="153" t="s">
        <v>841</v>
      </c>
    </row>
    <row r="132" spans="1:13">
      <c r="A132" s="114"/>
      <c r="B132" s="126"/>
      <c r="C132" s="126"/>
      <c r="D132" s="126"/>
      <c r="E132" s="126"/>
      <c r="F132" s="126"/>
      <c r="G132" s="126"/>
      <c r="H132" s="126"/>
      <c r="I132" s="127" t="s">
        <v>255</v>
      </c>
      <c r="J132" s="128">
        <f>SUM(J22:J131)</f>
        <v>1017.0100000000004</v>
      </c>
      <c r="K132" s="115"/>
    </row>
    <row r="133" spans="1:13">
      <c r="A133" s="114"/>
      <c r="B133" s="126"/>
      <c r="C133" s="126"/>
      <c r="D133" s="126"/>
      <c r="E133" s="126"/>
      <c r="F133" s="126"/>
      <c r="G133" s="126"/>
      <c r="H133" s="126"/>
      <c r="I133" s="127" t="s">
        <v>835</v>
      </c>
      <c r="J133" s="128">
        <f>J132*-3%</f>
        <v>-30.510300000000012</v>
      </c>
      <c r="K133" s="115"/>
    </row>
    <row r="134" spans="1:13" outlineLevel="1">
      <c r="A134" s="114"/>
      <c r="B134" s="126"/>
      <c r="C134" s="126"/>
      <c r="D134" s="126"/>
      <c r="E134" s="126"/>
      <c r="F134" s="126"/>
      <c r="G134" s="126"/>
      <c r="H134" s="126"/>
      <c r="I134" s="131" t="s">
        <v>834</v>
      </c>
      <c r="J134" s="128">
        <v>0</v>
      </c>
      <c r="K134" s="115"/>
    </row>
    <row r="135" spans="1:13">
      <c r="A135" s="114"/>
      <c r="B135" s="126"/>
      <c r="C135" s="126"/>
      <c r="D135" s="126"/>
      <c r="E135" s="126"/>
      <c r="F135" s="126"/>
      <c r="G135" s="126"/>
      <c r="H135" s="126"/>
      <c r="I135" s="127" t="s">
        <v>257</v>
      </c>
      <c r="J135" s="128">
        <f>SUM(J132:J134)</f>
        <v>986.49970000000042</v>
      </c>
      <c r="K135" s="115"/>
    </row>
    <row r="136" spans="1:13">
      <c r="A136" s="114"/>
      <c r="B136" s="126"/>
      <c r="C136" s="126"/>
      <c r="D136" s="126"/>
      <c r="E136" s="126"/>
      <c r="F136" s="126"/>
      <c r="G136" s="126"/>
      <c r="H136" s="126"/>
      <c r="I136" s="127" t="s">
        <v>843</v>
      </c>
      <c r="J136" s="128">
        <v>-1.04</v>
      </c>
      <c r="K136" s="115"/>
    </row>
    <row r="137" spans="1:13">
      <c r="A137" s="114"/>
      <c r="B137" s="126"/>
      <c r="C137" s="126"/>
      <c r="D137" s="126"/>
      <c r="E137" s="126"/>
      <c r="F137" s="126"/>
      <c r="G137" s="126"/>
      <c r="H137" s="126"/>
      <c r="I137" s="127" t="s">
        <v>848</v>
      </c>
      <c r="J137" s="128">
        <v>-5</v>
      </c>
      <c r="K137" s="115"/>
      <c r="M137" s="150"/>
    </row>
    <row r="138" spans="1:13">
      <c r="A138" s="114"/>
      <c r="B138" s="126"/>
      <c r="C138" s="126"/>
      <c r="D138" s="126"/>
      <c r="E138" s="126"/>
      <c r="F138" s="126"/>
      <c r="G138" s="126"/>
      <c r="H138" s="126"/>
      <c r="I138" s="127" t="s">
        <v>844</v>
      </c>
      <c r="J138" s="128">
        <v>-608.15</v>
      </c>
      <c r="K138" s="115"/>
    </row>
    <row r="139" spans="1:13">
      <c r="A139" s="114"/>
      <c r="B139" s="126"/>
      <c r="C139" s="126"/>
      <c r="D139" s="126"/>
      <c r="E139" s="126"/>
      <c r="F139" s="126"/>
      <c r="G139" s="126"/>
      <c r="H139" s="126"/>
      <c r="I139" s="127" t="s">
        <v>845</v>
      </c>
      <c r="J139" s="128">
        <v>-402.9</v>
      </c>
      <c r="K139" s="115"/>
      <c r="M139" s="150"/>
    </row>
    <row r="140" spans="1:13">
      <c r="A140" s="114"/>
      <c r="B140" s="126"/>
      <c r="C140" s="126"/>
      <c r="D140" s="126"/>
      <c r="E140" s="126"/>
      <c r="F140" s="126"/>
      <c r="G140" s="126"/>
      <c r="H140" s="126"/>
      <c r="I140" s="149" t="s">
        <v>842</v>
      </c>
      <c r="J140" s="128">
        <f>SUM(J135:J139)</f>
        <v>-30.590299999999502</v>
      </c>
      <c r="K140" s="115"/>
    </row>
    <row r="141" spans="1:13">
      <c r="A141" s="6"/>
      <c r="B141" s="7"/>
      <c r="C141" s="7"/>
      <c r="D141" s="7"/>
      <c r="E141" s="7"/>
      <c r="F141" s="7"/>
      <c r="G141" s="7"/>
      <c r="H141" s="7" t="s">
        <v>846</v>
      </c>
      <c r="I141" s="7"/>
      <c r="J141" s="7"/>
      <c r="K141" s="8"/>
    </row>
    <row r="143" spans="1:13">
      <c r="H143" s="151" t="s">
        <v>849</v>
      </c>
      <c r="I143" s="152">
        <v>30.59</v>
      </c>
    </row>
    <row r="145" spans="8:9">
      <c r="H145" s="1" t="s">
        <v>705</v>
      </c>
      <c r="I145" s="91">
        <f>'Tax Invoice'!M11</f>
        <v>34.49</v>
      </c>
    </row>
    <row r="146" spans="8:9">
      <c r="H146" s="1" t="s">
        <v>706</v>
      </c>
      <c r="I146" s="91">
        <f>I147</f>
        <v>34024.385000000002</v>
      </c>
    </row>
    <row r="147" spans="8:9">
      <c r="H147" s="1" t="s">
        <v>707</v>
      </c>
      <c r="I147" s="91">
        <f>986.5*I145</f>
        <v>34024.385000000002</v>
      </c>
    </row>
  </sheetData>
  <mergeCells count="113">
    <mergeCell ref="F128:G128"/>
    <mergeCell ref="F129:G129"/>
    <mergeCell ref="F130:G130"/>
    <mergeCell ref="F131:G131"/>
    <mergeCell ref="F30:G30"/>
    <mergeCell ref="F31:G31"/>
    <mergeCell ref="F32:G32"/>
    <mergeCell ref="F33:G33"/>
    <mergeCell ref="F34:G34"/>
    <mergeCell ref="F50:G50"/>
    <mergeCell ref="F51:G51"/>
    <mergeCell ref="F52:G52"/>
    <mergeCell ref="F53:G53"/>
    <mergeCell ref="F54:G54"/>
    <mergeCell ref="F45:G45"/>
    <mergeCell ref="F46:G46"/>
    <mergeCell ref="F47:G47"/>
    <mergeCell ref="F48:G48"/>
    <mergeCell ref="F49:G49"/>
    <mergeCell ref="F60:G60"/>
    <mergeCell ref="F61:G61"/>
    <mergeCell ref="F62:G62"/>
    <mergeCell ref="F63:G63"/>
    <mergeCell ref="F64:G64"/>
    <mergeCell ref="J10:J11"/>
    <mergeCell ref="J14:J15"/>
    <mergeCell ref="F20:G20"/>
    <mergeCell ref="F21:G21"/>
    <mergeCell ref="F22:G22"/>
    <mergeCell ref="F23:G23"/>
    <mergeCell ref="F24:G24"/>
    <mergeCell ref="F25:G25"/>
    <mergeCell ref="F26:G26"/>
    <mergeCell ref="F27:G27"/>
    <mergeCell ref="F28:G28"/>
    <mergeCell ref="F29:G29"/>
    <mergeCell ref="F40:G40"/>
    <mergeCell ref="F41:G41"/>
    <mergeCell ref="F42:G42"/>
    <mergeCell ref="F43:G43"/>
    <mergeCell ref="F44:G44"/>
    <mergeCell ref="F35:G35"/>
    <mergeCell ref="F36:G36"/>
    <mergeCell ref="F37:G37"/>
    <mergeCell ref="F38:G38"/>
    <mergeCell ref="F39:G39"/>
    <mergeCell ref="F55:G55"/>
    <mergeCell ref="F56:G56"/>
    <mergeCell ref="F57:G57"/>
    <mergeCell ref="F58:G58"/>
    <mergeCell ref="F59:G59"/>
    <mergeCell ref="F70:G70"/>
    <mergeCell ref="F71:G71"/>
    <mergeCell ref="F72:G72"/>
    <mergeCell ref="F73:G73"/>
    <mergeCell ref="F74:G74"/>
    <mergeCell ref="F65:G65"/>
    <mergeCell ref="F66:G66"/>
    <mergeCell ref="F67:G67"/>
    <mergeCell ref="F68:G68"/>
    <mergeCell ref="F69:G69"/>
    <mergeCell ref="F80:G80"/>
    <mergeCell ref="F81:G81"/>
    <mergeCell ref="F82:G82"/>
    <mergeCell ref="F83:G83"/>
    <mergeCell ref="F84:G84"/>
    <mergeCell ref="F75:G75"/>
    <mergeCell ref="F76:G76"/>
    <mergeCell ref="F77:G77"/>
    <mergeCell ref="F78:G78"/>
    <mergeCell ref="F79:G79"/>
    <mergeCell ref="F90:G90"/>
    <mergeCell ref="F91:G91"/>
    <mergeCell ref="F92:G92"/>
    <mergeCell ref="F93:G93"/>
    <mergeCell ref="F94:G94"/>
    <mergeCell ref="F85:G85"/>
    <mergeCell ref="F86:G86"/>
    <mergeCell ref="F87:G87"/>
    <mergeCell ref="F88:G88"/>
    <mergeCell ref="F89:G89"/>
    <mergeCell ref="F100:G100"/>
    <mergeCell ref="F101:G101"/>
    <mergeCell ref="F102:G102"/>
    <mergeCell ref="F103:G103"/>
    <mergeCell ref="F104:G104"/>
    <mergeCell ref="F95:G95"/>
    <mergeCell ref="F96:G96"/>
    <mergeCell ref="F97:G97"/>
    <mergeCell ref="F98:G98"/>
    <mergeCell ref="F99:G99"/>
    <mergeCell ref="F110:G110"/>
    <mergeCell ref="F111:G111"/>
    <mergeCell ref="F112:G112"/>
    <mergeCell ref="F113:G113"/>
    <mergeCell ref="F114:G114"/>
    <mergeCell ref="F105:G105"/>
    <mergeCell ref="F106:G106"/>
    <mergeCell ref="F107:G107"/>
    <mergeCell ref="F108:G108"/>
    <mergeCell ref="F109:G109"/>
    <mergeCell ref="F125:G125"/>
    <mergeCell ref="F126:G126"/>
    <mergeCell ref="F120:G120"/>
    <mergeCell ref="F121:G121"/>
    <mergeCell ref="F122:G122"/>
    <mergeCell ref="F123:G123"/>
    <mergeCell ref="F124:G124"/>
    <mergeCell ref="F115:G115"/>
    <mergeCell ref="F116:G116"/>
    <mergeCell ref="F117:G117"/>
    <mergeCell ref="F118:G118"/>
    <mergeCell ref="F119:G11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2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578</v>
      </c>
      <c r="O1" t="s">
        <v>144</v>
      </c>
      <c r="T1" t="s">
        <v>255</v>
      </c>
      <c r="U1">
        <v>1014.8000000000004</v>
      </c>
    </row>
    <row r="2" spans="1:21" ht="15.75">
      <c r="A2" s="114"/>
      <c r="B2" s="124" t="s">
        <v>134</v>
      </c>
      <c r="C2" s="120"/>
      <c r="D2" s="120"/>
      <c r="E2" s="120"/>
      <c r="F2" s="120"/>
      <c r="G2" s="120"/>
      <c r="H2" s="120"/>
      <c r="I2" s="125" t="s">
        <v>140</v>
      </c>
      <c r="J2" s="115"/>
      <c r="T2" t="s">
        <v>184</v>
      </c>
      <c r="U2">
        <v>30.44</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1045.2400000000005</v>
      </c>
    </row>
    <row r="5" spans="1:21">
      <c r="A5" s="114"/>
      <c r="B5" s="121" t="s">
        <v>137</v>
      </c>
      <c r="C5" s="120"/>
      <c r="D5" s="120"/>
      <c r="E5" s="120"/>
      <c r="F5" s="120"/>
      <c r="G5" s="120"/>
      <c r="H5" s="120"/>
      <c r="I5" s="120"/>
      <c r="J5" s="115"/>
      <c r="S5" t="s">
        <v>823</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62"/>
      <c r="J10" s="115"/>
    </row>
    <row r="11" spans="1:21">
      <c r="A11" s="114"/>
      <c r="B11" s="114" t="s">
        <v>709</v>
      </c>
      <c r="C11" s="120"/>
      <c r="D11" s="120"/>
      <c r="E11" s="115"/>
      <c r="F11" s="116"/>
      <c r="G11" s="116" t="s">
        <v>709</v>
      </c>
      <c r="H11" s="120"/>
      <c r="I11" s="163"/>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c r="C14" s="120"/>
      <c r="D14" s="120"/>
      <c r="E14" s="115"/>
      <c r="F14" s="116"/>
      <c r="G14" s="116" t="s">
        <v>6</v>
      </c>
      <c r="H14" s="120"/>
      <c r="I14" s="164">
        <v>45169</v>
      </c>
      <c r="J14" s="115"/>
    </row>
    <row r="15" spans="1:21">
      <c r="A15" s="114"/>
      <c r="B15" s="6" t="s">
        <v>6</v>
      </c>
      <c r="C15" s="7"/>
      <c r="D15" s="7"/>
      <c r="E15" s="8"/>
      <c r="F15" s="116"/>
      <c r="G15" s="9"/>
      <c r="H15" s="120"/>
      <c r="I15" s="165"/>
      <c r="J15" s="115"/>
    </row>
    <row r="16" spans="1:21">
      <c r="A16" s="114"/>
      <c r="B16" s="120"/>
      <c r="C16" s="120"/>
      <c r="D16" s="120"/>
      <c r="E16" s="120"/>
      <c r="F16" s="120"/>
      <c r="G16" s="120"/>
      <c r="H16" s="123" t="s">
        <v>142</v>
      </c>
      <c r="I16" s="129">
        <v>39822</v>
      </c>
      <c r="J16" s="115"/>
    </row>
    <row r="17" spans="1:16">
      <c r="A17" s="114"/>
      <c r="B17" s="120" t="s">
        <v>712</v>
      </c>
      <c r="C17" s="120"/>
      <c r="D17" s="120"/>
      <c r="E17" s="120"/>
      <c r="F17" s="120"/>
      <c r="G17" s="120"/>
      <c r="H17" s="123" t="s">
        <v>143</v>
      </c>
      <c r="I17" s="129"/>
      <c r="J17" s="115"/>
    </row>
    <row r="18" spans="1:16" ht="18">
      <c r="A18" s="114"/>
      <c r="B18" s="120" t="s">
        <v>713</v>
      </c>
      <c r="C18" s="120"/>
      <c r="D18" s="120"/>
      <c r="E18" s="120"/>
      <c r="F18" s="120"/>
      <c r="G18" s="120"/>
      <c r="H18" s="122" t="s">
        <v>258</v>
      </c>
      <c r="I18" s="104" t="s">
        <v>159</v>
      </c>
      <c r="J18" s="115"/>
    </row>
    <row r="19" spans="1:16">
      <c r="A19" s="114"/>
      <c r="B19" s="120"/>
      <c r="C19" s="120"/>
      <c r="D19" s="120"/>
      <c r="E19" s="120"/>
      <c r="F19" s="120"/>
      <c r="G19" s="120"/>
      <c r="H19" s="120"/>
      <c r="I19" s="120"/>
      <c r="J19" s="115"/>
      <c r="P19">
        <v>45169</v>
      </c>
    </row>
    <row r="20" spans="1:16">
      <c r="A20" s="114"/>
      <c r="B20" s="100" t="s">
        <v>198</v>
      </c>
      <c r="C20" s="100" t="s">
        <v>199</v>
      </c>
      <c r="D20" s="117" t="s">
        <v>200</v>
      </c>
      <c r="E20" s="166" t="s">
        <v>201</v>
      </c>
      <c r="F20" s="167"/>
      <c r="G20" s="100" t="s">
        <v>169</v>
      </c>
      <c r="H20" s="100" t="s">
        <v>202</v>
      </c>
      <c r="I20" s="100" t="s">
        <v>21</v>
      </c>
      <c r="J20" s="115"/>
    </row>
    <row r="21" spans="1:16">
      <c r="A21" s="114"/>
      <c r="B21" s="105"/>
      <c r="C21" s="105"/>
      <c r="D21" s="106"/>
      <c r="E21" s="168"/>
      <c r="F21" s="169"/>
      <c r="G21" s="105" t="s">
        <v>141</v>
      </c>
      <c r="H21" s="105"/>
      <c r="I21" s="105"/>
      <c r="J21" s="115"/>
    </row>
    <row r="22" spans="1:16" ht="120">
      <c r="A22" s="114"/>
      <c r="B22" s="107">
        <v>12</v>
      </c>
      <c r="C22" s="10" t="s">
        <v>714</v>
      </c>
      <c r="D22" s="118" t="s">
        <v>25</v>
      </c>
      <c r="E22" s="160"/>
      <c r="F22" s="161"/>
      <c r="G22" s="11" t="s">
        <v>715</v>
      </c>
      <c r="H22" s="14">
        <v>0.5</v>
      </c>
      <c r="I22" s="109">
        <f t="shared" ref="I22:I53" si="0">H22*B22</f>
        <v>6</v>
      </c>
      <c r="J22" s="115"/>
    </row>
    <row r="23" spans="1:16" ht="108">
      <c r="A23" s="114"/>
      <c r="B23" s="107">
        <v>15</v>
      </c>
      <c r="C23" s="10" t="s">
        <v>442</v>
      </c>
      <c r="D23" s="118" t="s">
        <v>25</v>
      </c>
      <c r="E23" s="160"/>
      <c r="F23" s="161"/>
      <c r="G23" s="11" t="s">
        <v>444</v>
      </c>
      <c r="H23" s="14">
        <v>0.5</v>
      </c>
      <c r="I23" s="109">
        <f t="shared" si="0"/>
        <v>7.5</v>
      </c>
      <c r="J23" s="115"/>
    </row>
    <row r="24" spans="1:16" ht="204">
      <c r="A24" s="114"/>
      <c r="B24" s="107">
        <v>1</v>
      </c>
      <c r="C24" s="10" t="s">
        <v>716</v>
      </c>
      <c r="D24" s="118" t="s">
        <v>25</v>
      </c>
      <c r="E24" s="160" t="s">
        <v>212</v>
      </c>
      <c r="F24" s="161"/>
      <c r="G24" s="11" t="s">
        <v>717</v>
      </c>
      <c r="H24" s="14">
        <v>0.94</v>
      </c>
      <c r="I24" s="109">
        <f t="shared" si="0"/>
        <v>0.94</v>
      </c>
      <c r="J24" s="115"/>
    </row>
    <row r="25" spans="1:16" ht="204">
      <c r="A25" s="114"/>
      <c r="B25" s="107">
        <v>1</v>
      </c>
      <c r="C25" s="10" t="s">
        <v>716</v>
      </c>
      <c r="D25" s="118" t="s">
        <v>25</v>
      </c>
      <c r="E25" s="160" t="s">
        <v>718</v>
      </c>
      <c r="F25" s="161"/>
      <c r="G25" s="11" t="s">
        <v>717</v>
      </c>
      <c r="H25" s="14">
        <v>0.94</v>
      </c>
      <c r="I25" s="109">
        <f t="shared" si="0"/>
        <v>0.94</v>
      </c>
      <c r="J25" s="115"/>
    </row>
    <row r="26" spans="1:16" ht="204">
      <c r="A26" s="114"/>
      <c r="B26" s="107">
        <v>2</v>
      </c>
      <c r="C26" s="10" t="s">
        <v>716</v>
      </c>
      <c r="D26" s="118" t="s">
        <v>25</v>
      </c>
      <c r="E26" s="160" t="s">
        <v>302</v>
      </c>
      <c r="F26" s="161"/>
      <c r="G26" s="11" t="s">
        <v>717</v>
      </c>
      <c r="H26" s="14">
        <v>0.94</v>
      </c>
      <c r="I26" s="109">
        <f t="shared" si="0"/>
        <v>1.88</v>
      </c>
      <c r="J26" s="115"/>
    </row>
    <row r="27" spans="1:16" ht="204">
      <c r="A27" s="114"/>
      <c r="B27" s="107">
        <v>4</v>
      </c>
      <c r="C27" s="10" t="s">
        <v>719</v>
      </c>
      <c r="D27" s="118" t="s">
        <v>25</v>
      </c>
      <c r="E27" s="160" t="s">
        <v>107</v>
      </c>
      <c r="F27" s="161"/>
      <c r="G27" s="11" t="s">
        <v>720</v>
      </c>
      <c r="H27" s="14">
        <v>0.81</v>
      </c>
      <c r="I27" s="109">
        <f t="shared" si="0"/>
        <v>3.24</v>
      </c>
      <c r="J27" s="115"/>
    </row>
    <row r="28" spans="1:16" ht="204">
      <c r="A28" s="114"/>
      <c r="B28" s="107">
        <v>2</v>
      </c>
      <c r="C28" s="10" t="s">
        <v>719</v>
      </c>
      <c r="D28" s="118" t="s">
        <v>25</v>
      </c>
      <c r="E28" s="160" t="s">
        <v>210</v>
      </c>
      <c r="F28" s="161"/>
      <c r="G28" s="11" t="s">
        <v>720</v>
      </c>
      <c r="H28" s="14">
        <v>0.81</v>
      </c>
      <c r="I28" s="109">
        <f t="shared" si="0"/>
        <v>1.62</v>
      </c>
      <c r="J28" s="115"/>
    </row>
    <row r="29" spans="1:16" ht="204">
      <c r="A29" s="114"/>
      <c r="B29" s="107">
        <v>2</v>
      </c>
      <c r="C29" s="10" t="s">
        <v>719</v>
      </c>
      <c r="D29" s="118" t="s">
        <v>25</v>
      </c>
      <c r="E29" s="160" t="s">
        <v>212</v>
      </c>
      <c r="F29" s="161"/>
      <c r="G29" s="11" t="s">
        <v>720</v>
      </c>
      <c r="H29" s="14">
        <v>0.81</v>
      </c>
      <c r="I29" s="109">
        <f t="shared" si="0"/>
        <v>1.62</v>
      </c>
      <c r="J29" s="115"/>
    </row>
    <row r="30" spans="1:16" ht="204">
      <c r="A30" s="114"/>
      <c r="B30" s="107">
        <v>2</v>
      </c>
      <c r="C30" s="10" t="s">
        <v>719</v>
      </c>
      <c r="D30" s="118" t="s">
        <v>25</v>
      </c>
      <c r="E30" s="160" t="s">
        <v>214</v>
      </c>
      <c r="F30" s="161"/>
      <c r="G30" s="11" t="s">
        <v>720</v>
      </c>
      <c r="H30" s="14">
        <v>0.81</v>
      </c>
      <c r="I30" s="109">
        <f t="shared" si="0"/>
        <v>1.62</v>
      </c>
      <c r="J30" s="115"/>
    </row>
    <row r="31" spans="1:16" ht="264">
      <c r="A31" s="114"/>
      <c r="B31" s="107">
        <v>2</v>
      </c>
      <c r="C31" s="10" t="s">
        <v>721</v>
      </c>
      <c r="D31" s="118" t="s">
        <v>107</v>
      </c>
      <c r="E31" s="160"/>
      <c r="F31" s="161"/>
      <c r="G31" s="11" t="s">
        <v>824</v>
      </c>
      <c r="H31" s="14">
        <v>1.69</v>
      </c>
      <c r="I31" s="109">
        <f t="shared" si="0"/>
        <v>3.38</v>
      </c>
      <c r="J31" s="115"/>
    </row>
    <row r="32" spans="1:16" ht="264">
      <c r="A32" s="114"/>
      <c r="B32" s="107">
        <v>2</v>
      </c>
      <c r="C32" s="10" t="s">
        <v>721</v>
      </c>
      <c r="D32" s="118" t="s">
        <v>210</v>
      </c>
      <c r="E32" s="160"/>
      <c r="F32" s="161"/>
      <c r="G32" s="11" t="s">
        <v>824</v>
      </c>
      <c r="H32" s="14">
        <v>1.69</v>
      </c>
      <c r="I32" s="109">
        <f t="shared" si="0"/>
        <v>3.38</v>
      </c>
      <c r="J32" s="115"/>
    </row>
    <row r="33" spans="1:10" ht="264">
      <c r="A33" s="114"/>
      <c r="B33" s="107">
        <v>2</v>
      </c>
      <c r="C33" s="10" t="s">
        <v>721</v>
      </c>
      <c r="D33" s="118" t="s">
        <v>265</v>
      </c>
      <c r="E33" s="160"/>
      <c r="F33" s="161"/>
      <c r="G33" s="11" t="s">
        <v>824</v>
      </c>
      <c r="H33" s="14">
        <v>1.69</v>
      </c>
      <c r="I33" s="109">
        <f t="shared" si="0"/>
        <v>3.38</v>
      </c>
      <c r="J33" s="115"/>
    </row>
    <row r="34" spans="1:10" ht="264">
      <c r="A34" s="114"/>
      <c r="B34" s="107">
        <v>2</v>
      </c>
      <c r="C34" s="10" t="s">
        <v>721</v>
      </c>
      <c r="D34" s="118" t="s">
        <v>310</v>
      </c>
      <c r="E34" s="160"/>
      <c r="F34" s="161"/>
      <c r="G34" s="11" t="s">
        <v>824</v>
      </c>
      <c r="H34" s="14">
        <v>1.69</v>
      </c>
      <c r="I34" s="109">
        <f t="shared" si="0"/>
        <v>3.38</v>
      </c>
      <c r="J34" s="115"/>
    </row>
    <row r="35" spans="1:10" ht="120">
      <c r="A35" s="114"/>
      <c r="B35" s="107">
        <v>8</v>
      </c>
      <c r="C35" s="10" t="s">
        <v>722</v>
      </c>
      <c r="D35" s="118" t="s">
        <v>25</v>
      </c>
      <c r="E35" s="160"/>
      <c r="F35" s="161"/>
      <c r="G35" s="11" t="s">
        <v>723</v>
      </c>
      <c r="H35" s="14">
        <v>0.64</v>
      </c>
      <c r="I35" s="109">
        <f t="shared" si="0"/>
        <v>5.12</v>
      </c>
      <c r="J35" s="115"/>
    </row>
    <row r="36" spans="1:10" ht="120">
      <c r="A36" s="114"/>
      <c r="B36" s="107">
        <v>8</v>
      </c>
      <c r="C36" s="10" t="s">
        <v>722</v>
      </c>
      <c r="D36" s="118" t="s">
        <v>26</v>
      </c>
      <c r="E36" s="160"/>
      <c r="F36" s="161"/>
      <c r="G36" s="11" t="s">
        <v>723</v>
      </c>
      <c r="H36" s="14">
        <v>0.64</v>
      </c>
      <c r="I36" s="109">
        <f t="shared" si="0"/>
        <v>5.12</v>
      </c>
      <c r="J36" s="115"/>
    </row>
    <row r="37" spans="1:10" ht="132">
      <c r="A37" s="114"/>
      <c r="B37" s="107">
        <v>1</v>
      </c>
      <c r="C37" s="10" t="s">
        <v>724</v>
      </c>
      <c r="D37" s="118" t="s">
        <v>27</v>
      </c>
      <c r="E37" s="160"/>
      <c r="F37" s="161"/>
      <c r="G37" s="11" t="s">
        <v>725</v>
      </c>
      <c r="H37" s="14">
        <v>16</v>
      </c>
      <c r="I37" s="109">
        <f t="shared" si="0"/>
        <v>16</v>
      </c>
      <c r="J37" s="115"/>
    </row>
    <row r="38" spans="1:10" ht="132">
      <c r="A38" s="114"/>
      <c r="B38" s="107">
        <v>1</v>
      </c>
      <c r="C38" s="10" t="s">
        <v>724</v>
      </c>
      <c r="D38" s="118" t="s">
        <v>726</v>
      </c>
      <c r="E38" s="160"/>
      <c r="F38" s="161"/>
      <c r="G38" s="11" t="s">
        <v>725</v>
      </c>
      <c r="H38" s="14">
        <v>16</v>
      </c>
      <c r="I38" s="109">
        <f t="shared" si="0"/>
        <v>16</v>
      </c>
      <c r="J38" s="115"/>
    </row>
    <row r="39" spans="1:10" ht="144">
      <c r="A39" s="114"/>
      <c r="B39" s="107">
        <v>1</v>
      </c>
      <c r="C39" s="10" t="s">
        <v>727</v>
      </c>
      <c r="D39" s="118" t="s">
        <v>728</v>
      </c>
      <c r="E39" s="160"/>
      <c r="F39" s="161"/>
      <c r="G39" s="11" t="s">
        <v>729</v>
      </c>
      <c r="H39" s="14">
        <v>15</v>
      </c>
      <c r="I39" s="109">
        <f t="shared" si="0"/>
        <v>15</v>
      </c>
      <c r="J39" s="115"/>
    </row>
    <row r="40" spans="1:10" ht="144">
      <c r="A40" s="114"/>
      <c r="B40" s="107">
        <v>1</v>
      </c>
      <c r="C40" s="10" t="s">
        <v>727</v>
      </c>
      <c r="D40" s="118" t="s">
        <v>730</v>
      </c>
      <c r="E40" s="160"/>
      <c r="F40" s="161"/>
      <c r="G40" s="11" t="s">
        <v>729</v>
      </c>
      <c r="H40" s="14">
        <v>15</v>
      </c>
      <c r="I40" s="109">
        <f t="shared" si="0"/>
        <v>15</v>
      </c>
      <c r="J40" s="115"/>
    </row>
    <row r="41" spans="1:10" ht="180">
      <c r="A41" s="114"/>
      <c r="B41" s="107">
        <v>5</v>
      </c>
      <c r="C41" s="10" t="s">
        <v>731</v>
      </c>
      <c r="D41" s="118" t="s">
        <v>107</v>
      </c>
      <c r="E41" s="160"/>
      <c r="F41" s="161"/>
      <c r="G41" s="11" t="s">
        <v>732</v>
      </c>
      <c r="H41" s="14">
        <v>13.8</v>
      </c>
      <c r="I41" s="109">
        <f t="shared" si="0"/>
        <v>69</v>
      </c>
      <c r="J41" s="115"/>
    </row>
    <row r="42" spans="1:10" ht="180">
      <c r="A42" s="114"/>
      <c r="B42" s="107">
        <v>1</v>
      </c>
      <c r="C42" s="10" t="s">
        <v>731</v>
      </c>
      <c r="D42" s="118" t="s">
        <v>210</v>
      </c>
      <c r="E42" s="160"/>
      <c r="F42" s="161"/>
      <c r="G42" s="11" t="s">
        <v>732</v>
      </c>
      <c r="H42" s="14">
        <v>13.8</v>
      </c>
      <c r="I42" s="109">
        <f t="shared" si="0"/>
        <v>13.8</v>
      </c>
      <c r="J42" s="115"/>
    </row>
    <row r="43" spans="1:10" ht="180">
      <c r="A43" s="114"/>
      <c r="B43" s="107">
        <v>1</v>
      </c>
      <c r="C43" s="10" t="s">
        <v>731</v>
      </c>
      <c r="D43" s="118" t="s">
        <v>302</v>
      </c>
      <c r="E43" s="160"/>
      <c r="F43" s="161"/>
      <c r="G43" s="11" t="s">
        <v>732</v>
      </c>
      <c r="H43" s="14">
        <v>13.8</v>
      </c>
      <c r="I43" s="109">
        <f t="shared" si="0"/>
        <v>13.8</v>
      </c>
      <c r="J43" s="115"/>
    </row>
    <row r="44" spans="1:10" ht="120">
      <c r="A44" s="114"/>
      <c r="B44" s="107">
        <v>1</v>
      </c>
      <c r="C44" s="10" t="s">
        <v>733</v>
      </c>
      <c r="D44" s="118" t="s">
        <v>26</v>
      </c>
      <c r="E44" s="160"/>
      <c r="F44" s="161"/>
      <c r="G44" s="11" t="s">
        <v>734</v>
      </c>
      <c r="H44" s="14">
        <v>31.49</v>
      </c>
      <c r="I44" s="109">
        <f t="shared" si="0"/>
        <v>31.49</v>
      </c>
      <c r="J44" s="115"/>
    </row>
    <row r="45" spans="1:10" ht="132">
      <c r="A45" s="114"/>
      <c r="B45" s="107">
        <v>1</v>
      </c>
      <c r="C45" s="10" t="s">
        <v>735</v>
      </c>
      <c r="D45" s="118" t="s">
        <v>25</v>
      </c>
      <c r="E45" s="160"/>
      <c r="F45" s="161"/>
      <c r="G45" s="11" t="s">
        <v>736</v>
      </c>
      <c r="H45" s="14">
        <v>22.99</v>
      </c>
      <c r="I45" s="109">
        <f t="shared" si="0"/>
        <v>22.99</v>
      </c>
      <c r="J45" s="115"/>
    </row>
    <row r="46" spans="1:10" ht="132">
      <c r="A46" s="114"/>
      <c r="B46" s="107">
        <v>1</v>
      </c>
      <c r="C46" s="10" t="s">
        <v>737</v>
      </c>
      <c r="D46" s="118" t="s">
        <v>728</v>
      </c>
      <c r="E46" s="160"/>
      <c r="F46" s="161"/>
      <c r="G46" s="11" t="s">
        <v>738</v>
      </c>
      <c r="H46" s="14">
        <v>22.99</v>
      </c>
      <c r="I46" s="109">
        <f t="shared" si="0"/>
        <v>22.99</v>
      </c>
      <c r="J46" s="115"/>
    </row>
    <row r="47" spans="1:10" ht="132">
      <c r="A47" s="114"/>
      <c r="B47" s="107">
        <v>1</v>
      </c>
      <c r="C47" s="10" t="s">
        <v>737</v>
      </c>
      <c r="D47" s="118" t="s">
        <v>726</v>
      </c>
      <c r="E47" s="160"/>
      <c r="F47" s="161"/>
      <c r="G47" s="11" t="s">
        <v>738</v>
      </c>
      <c r="H47" s="14">
        <v>22.99</v>
      </c>
      <c r="I47" s="109">
        <f t="shared" si="0"/>
        <v>22.99</v>
      </c>
      <c r="J47" s="115"/>
    </row>
    <row r="48" spans="1:10" ht="216">
      <c r="A48" s="114"/>
      <c r="B48" s="107">
        <v>1</v>
      </c>
      <c r="C48" s="10" t="s">
        <v>739</v>
      </c>
      <c r="D48" s="118" t="s">
        <v>204</v>
      </c>
      <c r="E48" s="160"/>
      <c r="F48" s="161"/>
      <c r="G48" s="11" t="s">
        <v>825</v>
      </c>
      <c r="H48" s="14">
        <v>16.149999999999999</v>
      </c>
      <c r="I48" s="109">
        <f t="shared" si="0"/>
        <v>16.149999999999999</v>
      </c>
      <c r="J48" s="115"/>
    </row>
    <row r="49" spans="1:10" ht="276">
      <c r="A49" s="114"/>
      <c r="B49" s="107">
        <v>1</v>
      </c>
      <c r="C49" s="10" t="s">
        <v>740</v>
      </c>
      <c r="D49" s="118" t="s">
        <v>204</v>
      </c>
      <c r="E49" s="160" t="s">
        <v>633</v>
      </c>
      <c r="F49" s="161"/>
      <c r="G49" s="11" t="s">
        <v>741</v>
      </c>
      <c r="H49" s="14">
        <v>78.61</v>
      </c>
      <c r="I49" s="109">
        <f t="shared" si="0"/>
        <v>78.61</v>
      </c>
      <c r="J49" s="115"/>
    </row>
    <row r="50" spans="1:10" ht="132">
      <c r="A50" s="114"/>
      <c r="B50" s="107">
        <v>8</v>
      </c>
      <c r="C50" s="10" t="s">
        <v>742</v>
      </c>
      <c r="D50" s="118"/>
      <c r="E50" s="160"/>
      <c r="F50" s="161"/>
      <c r="G50" s="11" t="s">
        <v>743</v>
      </c>
      <c r="H50" s="14">
        <v>1.1399999999999999</v>
      </c>
      <c r="I50" s="109">
        <f t="shared" si="0"/>
        <v>9.1199999999999992</v>
      </c>
      <c r="J50" s="115"/>
    </row>
    <row r="51" spans="1:10" ht="120">
      <c r="A51" s="114"/>
      <c r="B51" s="107">
        <v>4</v>
      </c>
      <c r="C51" s="10" t="s">
        <v>744</v>
      </c>
      <c r="D51" s="118" t="s">
        <v>26</v>
      </c>
      <c r="E51" s="160"/>
      <c r="F51" s="161"/>
      <c r="G51" s="11" t="s">
        <v>745</v>
      </c>
      <c r="H51" s="14">
        <v>0.75</v>
      </c>
      <c r="I51" s="109">
        <f t="shared" si="0"/>
        <v>3</v>
      </c>
      <c r="J51" s="115"/>
    </row>
    <row r="52" spans="1:10" ht="120">
      <c r="A52" s="114"/>
      <c r="B52" s="107">
        <v>4</v>
      </c>
      <c r="C52" s="10" t="s">
        <v>744</v>
      </c>
      <c r="D52" s="118" t="s">
        <v>27</v>
      </c>
      <c r="E52" s="160"/>
      <c r="F52" s="161"/>
      <c r="G52" s="11" t="s">
        <v>745</v>
      </c>
      <c r="H52" s="14">
        <v>0.85</v>
      </c>
      <c r="I52" s="109">
        <f t="shared" si="0"/>
        <v>3.4</v>
      </c>
      <c r="J52" s="115"/>
    </row>
    <row r="53" spans="1:10" ht="132">
      <c r="A53" s="114"/>
      <c r="B53" s="107">
        <v>3</v>
      </c>
      <c r="C53" s="10" t="s">
        <v>746</v>
      </c>
      <c r="D53" s="118"/>
      <c r="E53" s="160"/>
      <c r="F53" s="161"/>
      <c r="G53" s="11" t="s">
        <v>747</v>
      </c>
      <c r="H53" s="14">
        <v>3.09</v>
      </c>
      <c r="I53" s="109">
        <f t="shared" si="0"/>
        <v>9.27</v>
      </c>
      <c r="J53" s="115"/>
    </row>
    <row r="54" spans="1:10" ht="144">
      <c r="A54" s="114"/>
      <c r="B54" s="107">
        <v>10</v>
      </c>
      <c r="C54" s="10" t="s">
        <v>748</v>
      </c>
      <c r="D54" s="118" t="s">
        <v>294</v>
      </c>
      <c r="E54" s="160" t="s">
        <v>210</v>
      </c>
      <c r="F54" s="161"/>
      <c r="G54" s="11" t="s">
        <v>749</v>
      </c>
      <c r="H54" s="14">
        <v>0.73</v>
      </c>
      <c r="I54" s="109">
        <f t="shared" ref="I54:I85" si="1">H54*B54</f>
        <v>7.3</v>
      </c>
      <c r="J54" s="115"/>
    </row>
    <row r="55" spans="1:10" ht="144">
      <c r="A55" s="114"/>
      <c r="B55" s="107">
        <v>4</v>
      </c>
      <c r="C55" s="10" t="s">
        <v>748</v>
      </c>
      <c r="D55" s="118" t="s">
        <v>294</v>
      </c>
      <c r="E55" s="160" t="s">
        <v>265</v>
      </c>
      <c r="F55" s="161"/>
      <c r="G55" s="11" t="s">
        <v>749</v>
      </c>
      <c r="H55" s="14">
        <v>0.73</v>
      </c>
      <c r="I55" s="109">
        <f t="shared" si="1"/>
        <v>2.92</v>
      </c>
      <c r="J55" s="115"/>
    </row>
    <row r="56" spans="1:10" ht="144">
      <c r="A56" s="114"/>
      <c r="B56" s="107">
        <v>4</v>
      </c>
      <c r="C56" s="10" t="s">
        <v>748</v>
      </c>
      <c r="D56" s="118" t="s">
        <v>294</v>
      </c>
      <c r="E56" s="160" t="s">
        <v>310</v>
      </c>
      <c r="F56" s="161"/>
      <c r="G56" s="11" t="s">
        <v>749</v>
      </c>
      <c r="H56" s="14">
        <v>0.73</v>
      </c>
      <c r="I56" s="109">
        <f t="shared" si="1"/>
        <v>2.92</v>
      </c>
      <c r="J56" s="115"/>
    </row>
    <row r="57" spans="1:10" ht="144">
      <c r="A57" s="114"/>
      <c r="B57" s="107">
        <v>2</v>
      </c>
      <c r="C57" s="10" t="s">
        <v>748</v>
      </c>
      <c r="D57" s="118" t="s">
        <v>294</v>
      </c>
      <c r="E57" s="160" t="s">
        <v>269</v>
      </c>
      <c r="F57" s="161"/>
      <c r="G57" s="11" t="s">
        <v>749</v>
      </c>
      <c r="H57" s="14">
        <v>0.73</v>
      </c>
      <c r="I57" s="109">
        <f t="shared" si="1"/>
        <v>1.46</v>
      </c>
      <c r="J57" s="115"/>
    </row>
    <row r="58" spans="1:10" ht="144">
      <c r="A58" s="114"/>
      <c r="B58" s="107">
        <v>2</v>
      </c>
      <c r="C58" s="10" t="s">
        <v>748</v>
      </c>
      <c r="D58" s="118" t="s">
        <v>294</v>
      </c>
      <c r="E58" s="160" t="s">
        <v>270</v>
      </c>
      <c r="F58" s="161"/>
      <c r="G58" s="11" t="s">
        <v>749</v>
      </c>
      <c r="H58" s="14">
        <v>0.73</v>
      </c>
      <c r="I58" s="109">
        <f t="shared" si="1"/>
        <v>1.46</v>
      </c>
      <c r="J58" s="115"/>
    </row>
    <row r="59" spans="1:10" ht="144">
      <c r="A59" s="114"/>
      <c r="B59" s="107">
        <v>4</v>
      </c>
      <c r="C59" s="10" t="s">
        <v>748</v>
      </c>
      <c r="D59" s="118" t="s">
        <v>294</v>
      </c>
      <c r="E59" s="160" t="s">
        <v>348</v>
      </c>
      <c r="F59" s="161"/>
      <c r="G59" s="11" t="s">
        <v>749</v>
      </c>
      <c r="H59" s="14">
        <v>0.73</v>
      </c>
      <c r="I59" s="109">
        <f t="shared" si="1"/>
        <v>2.92</v>
      </c>
      <c r="J59" s="115"/>
    </row>
    <row r="60" spans="1:10" ht="144">
      <c r="A60" s="114"/>
      <c r="B60" s="107">
        <v>2</v>
      </c>
      <c r="C60" s="10" t="s">
        <v>748</v>
      </c>
      <c r="D60" s="118" t="s">
        <v>294</v>
      </c>
      <c r="E60" s="160" t="s">
        <v>750</v>
      </c>
      <c r="F60" s="161"/>
      <c r="G60" s="11" t="s">
        <v>749</v>
      </c>
      <c r="H60" s="14">
        <v>0.73</v>
      </c>
      <c r="I60" s="109">
        <f t="shared" si="1"/>
        <v>1.46</v>
      </c>
      <c r="J60" s="115"/>
    </row>
    <row r="61" spans="1:10" ht="144">
      <c r="A61" s="114"/>
      <c r="B61" s="107">
        <v>2</v>
      </c>
      <c r="C61" s="10" t="s">
        <v>748</v>
      </c>
      <c r="D61" s="118" t="s">
        <v>294</v>
      </c>
      <c r="E61" s="160" t="s">
        <v>751</v>
      </c>
      <c r="F61" s="161"/>
      <c r="G61" s="11" t="s">
        <v>749</v>
      </c>
      <c r="H61" s="14">
        <v>0.73</v>
      </c>
      <c r="I61" s="109">
        <f t="shared" si="1"/>
        <v>1.46</v>
      </c>
      <c r="J61" s="115"/>
    </row>
    <row r="62" spans="1:10" ht="192">
      <c r="A62" s="114"/>
      <c r="B62" s="107">
        <v>10</v>
      </c>
      <c r="C62" s="10" t="s">
        <v>752</v>
      </c>
      <c r="D62" s="118"/>
      <c r="E62" s="160"/>
      <c r="F62" s="161"/>
      <c r="G62" s="11" t="s">
        <v>826</v>
      </c>
      <c r="H62" s="14">
        <v>1.26</v>
      </c>
      <c r="I62" s="109">
        <f t="shared" si="1"/>
        <v>12.6</v>
      </c>
      <c r="J62" s="115"/>
    </row>
    <row r="63" spans="1:10" ht="156">
      <c r="A63" s="114"/>
      <c r="B63" s="107">
        <v>15</v>
      </c>
      <c r="C63" s="10" t="s">
        <v>753</v>
      </c>
      <c r="D63" s="118"/>
      <c r="E63" s="160"/>
      <c r="F63" s="161"/>
      <c r="G63" s="11" t="s">
        <v>827</v>
      </c>
      <c r="H63" s="14">
        <v>1.05</v>
      </c>
      <c r="I63" s="109">
        <f t="shared" si="1"/>
        <v>15.75</v>
      </c>
      <c r="J63" s="115"/>
    </row>
    <row r="64" spans="1:10" ht="192">
      <c r="A64" s="114"/>
      <c r="B64" s="107">
        <v>10</v>
      </c>
      <c r="C64" s="10" t="s">
        <v>754</v>
      </c>
      <c r="D64" s="118"/>
      <c r="E64" s="160"/>
      <c r="F64" s="161"/>
      <c r="G64" s="11" t="s">
        <v>755</v>
      </c>
      <c r="H64" s="14">
        <v>1.33</v>
      </c>
      <c r="I64" s="109">
        <f t="shared" si="1"/>
        <v>13.3</v>
      </c>
      <c r="J64" s="115"/>
    </row>
    <row r="65" spans="1:10" ht="96">
      <c r="A65" s="114"/>
      <c r="B65" s="107">
        <v>10</v>
      </c>
      <c r="C65" s="10" t="s">
        <v>756</v>
      </c>
      <c r="D65" s="118" t="s">
        <v>23</v>
      </c>
      <c r="E65" s="160"/>
      <c r="F65" s="161"/>
      <c r="G65" s="11" t="s">
        <v>757</v>
      </c>
      <c r="H65" s="14">
        <v>0.28999999999999998</v>
      </c>
      <c r="I65" s="109">
        <f t="shared" si="1"/>
        <v>2.9</v>
      </c>
      <c r="J65" s="115"/>
    </row>
    <row r="66" spans="1:10" ht="96">
      <c r="A66" s="114"/>
      <c r="B66" s="107">
        <v>10</v>
      </c>
      <c r="C66" s="10" t="s">
        <v>756</v>
      </c>
      <c r="D66" s="118" t="s">
        <v>26</v>
      </c>
      <c r="E66" s="160"/>
      <c r="F66" s="161"/>
      <c r="G66" s="11" t="s">
        <v>757</v>
      </c>
      <c r="H66" s="14">
        <v>0.28999999999999998</v>
      </c>
      <c r="I66" s="109">
        <f t="shared" si="1"/>
        <v>2.9</v>
      </c>
      <c r="J66" s="115"/>
    </row>
    <row r="67" spans="1:10" ht="96">
      <c r="A67" s="114"/>
      <c r="B67" s="107">
        <v>10</v>
      </c>
      <c r="C67" s="10" t="s">
        <v>756</v>
      </c>
      <c r="D67" s="118" t="s">
        <v>27</v>
      </c>
      <c r="E67" s="160"/>
      <c r="F67" s="161"/>
      <c r="G67" s="11" t="s">
        <v>757</v>
      </c>
      <c r="H67" s="14">
        <v>0.28999999999999998</v>
      </c>
      <c r="I67" s="109">
        <f t="shared" si="1"/>
        <v>2.9</v>
      </c>
      <c r="J67" s="115"/>
    </row>
    <row r="68" spans="1:10" ht="96">
      <c r="A68" s="114"/>
      <c r="B68" s="107">
        <v>10</v>
      </c>
      <c r="C68" s="10" t="s">
        <v>758</v>
      </c>
      <c r="D68" s="118" t="s">
        <v>23</v>
      </c>
      <c r="E68" s="160"/>
      <c r="F68" s="161"/>
      <c r="G68" s="11" t="s">
        <v>759</v>
      </c>
      <c r="H68" s="14">
        <v>0.17</v>
      </c>
      <c r="I68" s="109">
        <f t="shared" si="1"/>
        <v>1.7000000000000002</v>
      </c>
      <c r="J68" s="115"/>
    </row>
    <row r="69" spans="1:10" ht="96">
      <c r="A69" s="114"/>
      <c r="B69" s="107">
        <v>10</v>
      </c>
      <c r="C69" s="10" t="s">
        <v>758</v>
      </c>
      <c r="D69" s="118" t="s">
        <v>26</v>
      </c>
      <c r="E69" s="160"/>
      <c r="F69" s="161"/>
      <c r="G69" s="11" t="s">
        <v>759</v>
      </c>
      <c r="H69" s="14">
        <v>0.17</v>
      </c>
      <c r="I69" s="109">
        <f t="shared" si="1"/>
        <v>1.7000000000000002</v>
      </c>
      <c r="J69" s="115"/>
    </row>
    <row r="70" spans="1:10" ht="96">
      <c r="A70" s="114"/>
      <c r="B70" s="107">
        <v>10</v>
      </c>
      <c r="C70" s="10" t="s">
        <v>758</v>
      </c>
      <c r="D70" s="118" t="s">
        <v>29</v>
      </c>
      <c r="E70" s="160"/>
      <c r="F70" s="161"/>
      <c r="G70" s="11" t="s">
        <v>759</v>
      </c>
      <c r="H70" s="14">
        <v>0.17</v>
      </c>
      <c r="I70" s="109">
        <f t="shared" si="1"/>
        <v>1.7000000000000002</v>
      </c>
      <c r="J70" s="115"/>
    </row>
    <row r="71" spans="1:10" ht="96">
      <c r="A71" s="114"/>
      <c r="B71" s="107">
        <v>10</v>
      </c>
      <c r="C71" s="10" t="s">
        <v>760</v>
      </c>
      <c r="D71" s="118" t="s">
        <v>23</v>
      </c>
      <c r="E71" s="160"/>
      <c r="F71" s="161"/>
      <c r="G71" s="11" t="s">
        <v>761</v>
      </c>
      <c r="H71" s="14">
        <v>0.17</v>
      </c>
      <c r="I71" s="109">
        <f t="shared" si="1"/>
        <v>1.7000000000000002</v>
      </c>
      <c r="J71" s="115"/>
    </row>
    <row r="72" spans="1:10" ht="96">
      <c r="A72" s="114"/>
      <c r="B72" s="107">
        <v>10</v>
      </c>
      <c r="C72" s="10" t="s">
        <v>760</v>
      </c>
      <c r="D72" s="118" t="s">
        <v>26</v>
      </c>
      <c r="E72" s="160"/>
      <c r="F72" s="161"/>
      <c r="G72" s="11" t="s">
        <v>761</v>
      </c>
      <c r="H72" s="14">
        <v>0.17</v>
      </c>
      <c r="I72" s="109">
        <f t="shared" si="1"/>
        <v>1.7000000000000002</v>
      </c>
      <c r="J72" s="115"/>
    </row>
    <row r="73" spans="1:10" ht="96">
      <c r="A73" s="114"/>
      <c r="B73" s="107">
        <v>10</v>
      </c>
      <c r="C73" s="10" t="s">
        <v>760</v>
      </c>
      <c r="D73" s="118" t="s">
        <v>29</v>
      </c>
      <c r="E73" s="160"/>
      <c r="F73" s="161"/>
      <c r="G73" s="11" t="s">
        <v>761</v>
      </c>
      <c r="H73" s="14">
        <v>0.17</v>
      </c>
      <c r="I73" s="109">
        <f t="shared" si="1"/>
        <v>1.7000000000000002</v>
      </c>
      <c r="J73" s="115"/>
    </row>
    <row r="74" spans="1:10" ht="228">
      <c r="A74" s="114"/>
      <c r="B74" s="107">
        <v>4</v>
      </c>
      <c r="C74" s="10" t="s">
        <v>762</v>
      </c>
      <c r="D74" s="118" t="s">
        <v>235</v>
      </c>
      <c r="E74" s="160" t="s">
        <v>239</v>
      </c>
      <c r="F74" s="161"/>
      <c r="G74" s="11" t="s">
        <v>763</v>
      </c>
      <c r="H74" s="14">
        <v>1.45</v>
      </c>
      <c r="I74" s="109">
        <f t="shared" si="1"/>
        <v>5.8</v>
      </c>
      <c r="J74" s="115"/>
    </row>
    <row r="75" spans="1:10" ht="168">
      <c r="A75" s="114"/>
      <c r="B75" s="107">
        <v>4</v>
      </c>
      <c r="C75" s="10" t="s">
        <v>764</v>
      </c>
      <c r="D75" s="118" t="s">
        <v>25</v>
      </c>
      <c r="E75" s="160" t="s">
        <v>107</v>
      </c>
      <c r="F75" s="161"/>
      <c r="G75" s="11" t="s">
        <v>828</v>
      </c>
      <c r="H75" s="14">
        <v>1.58</v>
      </c>
      <c r="I75" s="109">
        <f t="shared" si="1"/>
        <v>6.32</v>
      </c>
      <c r="J75" s="115"/>
    </row>
    <row r="76" spans="1:10" ht="168">
      <c r="A76" s="114"/>
      <c r="B76" s="107">
        <v>2</v>
      </c>
      <c r="C76" s="10" t="s">
        <v>764</v>
      </c>
      <c r="D76" s="118" t="s">
        <v>25</v>
      </c>
      <c r="E76" s="160" t="s">
        <v>210</v>
      </c>
      <c r="F76" s="161"/>
      <c r="G76" s="11" t="s">
        <v>828</v>
      </c>
      <c r="H76" s="14">
        <v>1.58</v>
      </c>
      <c r="I76" s="109">
        <f t="shared" si="1"/>
        <v>3.16</v>
      </c>
      <c r="J76" s="115"/>
    </row>
    <row r="77" spans="1:10" ht="168">
      <c r="A77" s="114"/>
      <c r="B77" s="107">
        <v>1</v>
      </c>
      <c r="C77" s="10" t="s">
        <v>764</v>
      </c>
      <c r="D77" s="118" t="s">
        <v>25</v>
      </c>
      <c r="E77" s="160" t="s">
        <v>212</v>
      </c>
      <c r="F77" s="161"/>
      <c r="G77" s="11" t="s">
        <v>828</v>
      </c>
      <c r="H77" s="14">
        <v>1.58</v>
      </c>
      <c r="I77" s="109">
        <f t="shared" si="1"/>
        <v>1.58</v>
      </c>
      <c r="J77" s="115"/>
    </row>
    <row r="78" spans="1:10" ht="168">
      <c r="A78" s="114"/>
      <c r="B78" s="107">
        <v>2</v>
      </c>
      <c r="C78" s="10" t="s">
        <v>764</v>
      </c>
      <c r="D78" s="118" t="s">
        <v>25</v>
      </c>
      <c r="E78" s="160" t="s">
        <v>214</v>
      </c>
      <c r="F78" s="161"/>
      <c r="G78" s="11" t="s">
        <v>828</v>
      </c>
      <c r="H78" s="14">
        <v>1.58</v>
      </c>
      <c r="I78" s="109">
        <f t="shared" si="1"/>
        <v>3.16</v>
      </c>
      <c r="J78" s="115"/>
    </row>
    <row r="79" spans="1:10" ht="168">
      <c r="A79" s="114"/>
      <c r="B79" s="107">
        <v>3</v>
      </c>
      <c r="C79" s="10" t="s">
        <v>764</v>
      </c>
      <c r="D79" s="118" t="s">
        <v>25</v>
      </c>
      <c r="E79" s="160" t="s">
        <v>269</v>
      </c>
      <c r="F79" s="161"/>
      <c r="G79" s="11" t="s">
        <v>828</v>
      </c>
      <c r="H79" s="14">
        <v>1.58</v>
      </c>
      <c r="I79" s="109">
        <f t="shared" si="1"/>
        <v>4.74</v>
      </c>
      <c r="J79" s="115"/>
    </row>
    <row r="80" spans="1:10" ht="144">
      <c r="A80" s="114"/>
      <c r="B80" s="107">
        <v>15</v>
      </c>
      <c r="C80" s="10" t="s">
        <v>765</v>
      </c>
      <c r="D80" s="118"/>
      <c r="E80" s="160"/>
      <c r="F80" s="161"/>
      <c r="G80" s="11" t="s">
        <v>829</v>
      </c>
      <c r="H80" s="14">
        <v>0.43</v>
      </c>
      <c r="I80" s="109">
        <f t="shared" si="1"/>
        <v>6.45</v>
      </c>
      <c r="J80" s="115"/>
    </row>
    <row r="81" spans="1:10" ht="144">
      <c r="A81" s="114"/>
      <c r="B81" s="107">
        <v>15</v>
      </c>
      <c r="C81" s="10" t="s">
        <v>766</v>
      </c>
      <c r="D81" s="118"/>
      <c r="E81" s="160"/>
      <c r="F81" s="161"/>
      <c r="G81" s="11" t="s">
        <v>830</v>
      </c>
      <c r="H81" s="14">
        <v>0.5</v>
      </c>
      <c r="I81" s="109">
        <f t="shared" si="1"/>
        <v>7.5</v>
      </c>
      <c r="J81" s="115"/>
    </row>
    <row r="82" spans="1:10" ht="132">
      <c r="A82" s="114"/>
      <c r="B82" s="107">
        <v>20</v>
      </c>
      <c r="C82" s="10" t="s">
        <v>116</v>
      </c>
      <c r="D82" s="118"/>
      <c r="E82" s="160"/>
      <c r="F82" s="161"/>
      <c r="G82" s="11" t="s">
        <v>767</v>
      </c>
      <c r="H82" s="14">
        <v>0.19</v>
      </c>
      <c r="I82" s="109">
        <f t="shared" si="1"/>
        <v>3.8</v>
      </c>
      <c r="J82" s="115"/>
    </row>
    <row r="83" spans="1:10" ht="180">
      <c r="A83" s="114"/>
      <c r="B83" s="107">
        <v>10</v>
      </c>
      <c r="C83" s="10" t="s">
        <v>768</v>
      </c>
      <c r="D83" s="118" t="s">
        <v>107</v>
      </c>
      <c r="E83" s="160"/>
      <c r="F83" s="161"/>
      <c r="G83" s="11" t="s">
        <v>769</v>
      </c>
      <c r="H83" s="14">
        <v>0.49</v>
      </c>
      <c r="I83" s="109">
        <f t="shared" si="1"/>
        <v>4.9000000000000004</v>
      </c>
      <c r="J83" s="115"/>
    </row>
    <row r="84" spans="1:10" ht="180">
      <c r="A84" s="114"/>
      <c r="B84" s="107">
        <v>5</v>
      </c>
      <c r="C84" s="10" t="s">
        <v>768</v>
      </c>
      <c r="D84" s="118" t="s">
        <v>210</v>
      </c>
      <c r="E84" s="160"/>
      <c r="F84" s="161"/>
      <c r="G84" s="11" t="s">
        <v>769</v>
      </c>
      <c r="H84" s="14">
        <v>0.49</v>
      </c>
      <c r="I84" s="109">
        <f t="shared" si="1"/>
        <v>2.4500000000000002</v>
      </c>
      <c r="J84" s="115"/>
    </row>
    <row r="85" spans="1:10" ht="180">
      <c r="A85" s="114"/>
      <c r="B85" s="107">
        <v>5</v>
      </c>
      <c r="C85" s="10" t="s">
        <v>768</v>
      </c>
      <c r="D85" s="118" t="s">
        <v>212</v>
      </c>
      <c r="E85" s="160"/>
      <c r="F85" s="161"/>
      <c r="G85" s="11" t="s">
        <v>769</v>
      </c>
      <c r="H85" s="14">
        <v>0.49</v>
      </c>
      <c r="I85" s="109">
        <f t="shared" si="1"/>
        <v>2.4500000000000002</v>
      </c>
      <c r="J85" s="115"/>
    </row>
    <row r="86" spans="1:10" ht="180">
      <c r="A86" s="114"/>
      <c r="B86" s="107">
        <v>4</v>
      </c>
      <c r="C86" s="10" t="s">
        <v>768</v>
      </c>
      <c r="D86" s="118" t="s">
        <v>214</v>
      </c>
      <c r="E86" s="160"/>
      <c r="F86" s="161"/>
      <c r="G86" s="11" t="s">
        <v>769</v>
      </c>
      <c r="H86" s="14">
        <v>0.49</v>
      </c>
      <c r="I86" s="109">
        <f t="shared" ref="I86:I117" si="2">H86*B86</f>
        <v>1.96</v>
      </c>
      <c r="J86" s="115"/>
    </row>
    <row r="87" spans="1:10" ht="180">
      <c r="A87" s="114"/>
      <c r="B87" s="107">
        <v>3</v>
      </c>
      <c r="C87" s="10" t="s">
        <v>768</v>
      </c>
      <c r="D87" s="118" t="s">
        <v>269</v>
      </c>
      <c r="E87" s="160"/>
      <c r="F87" s="161"/>
      <c r="G87" s="11" t="s">
        <v>769</v>
      </c>
      <c r="H87" s="14">
        <v>0.49</v>
      </c>
      <c r="I87" s="109">
        <f t="shared" si="2"/>
        <v>1.47</v>
      </c>
      <c r="J87" s="115"/>
    </row>
    <row r="88" spans="1:10" ht="180">
      <c r="A88" s="114"/>
      <c r="B88" s="107">
        <v>3</v>
      </c>
      <c r="C88" s="10" t="s">
        <v>768</v>
      </c>
      <c r="D88" s="118" t="s">
        <v>311</v>
      </c>
      <c r="E88" s="160"/>
      <c r="F88" s="161"/>
      <c r="G88" s="11" t="s">
        <v>769</v>
      </c>
      <c r="H88" s="14">
        <v>0.49</v>
      </c>
      <c r="I88" s="109">
        <f t="shared" si="2"/>
        <v>1.47</v>
      </c>
      <c r="J88" s="115"/>
    </row>
    <row r="89" spans="1:10" ht="168">
      <c r="A89" s="114"/>
      <c r="B89" s="107">
        <v>10</v>
      </c>
      <c r="C89" s="10" t="s">
        <v>106</v>
      </c>
      <c r="D89" s="118" t="s">
        <v>107</v>
      </c>
      <c r="E89" s="160"/>
      <c r="F89" s="161"/>
      <c r="G89" s="11" t="s">
        <v>770</v>
      </c>
      <c r="H89" s="14">
        <v>0.66</v>
      </c>
      <c r="I89" s="109">
        <f t="shared" si="2"/>
        <v>6.6000000000000005</v>
      </c>
      <c r="J89" s="115"/>
    </row>
    <row r="90" spans="1:10" ht="168">
      <c r="A90" s="114"/>
      <c r="B90" s="107">
        <v>5</v>
      </c>
      <c r="C90" s="10" t="s">
        <v>106</v>
      </c>
      <c r="D90" s="118" t="s">
        <v>210</v>
      </c>
      <c r="E90" s="160"/>
      <c r="F90" s="161"/>
      <c r="G90" s="11" t="s">
        <v>770</v>
      </c>
      <c r="H90" s="14">
        <v>0.66</v>
      </c>
      <c r="I90" s="109">
        <f t="shared" si="2"/>
        <v>3.3000000000000003</v>
      </c>
      <c r="J90" s="115"/>
    </row>
    <row r="91" spans="1:10" ht="168">
      <c r="A91" s="114"/>
      <c r="B91" s="107">
        <v>3</v>
      </c>
      <c r="C91" s="10" t="s">
        <v>106</v>
      </c>
      <c r="D91" s="118" t="s">
        <v>212</v>
      </c>
      <c r="E91" s="160"/>
      <c r="F91" s="161"/>
      <c r="G91" s="11" t="s">
        <v>770</v>
      </c>
      <c r="H91" s="14">
        <v>0.66</v>
      </c>
      <c r="I91" s="109">
        <f t="shared" si="2"/>
        <v>1.98</v>
      </c>
      <c r="J91" s="115"/>
    </row>
    <row r="92" spans="1:10" ht="168">
      <c r="A92" s="114"/>
      <c r="B92" s="107">
        <v>3</v>
      </c>
      <c r="C92" s="10" t="s">
        <v>106</v>
      </c>
      <c r="D92" s="118" t="s">
        <v>214</v>
      </c>
      <c r="E92" s="160"/>
      <c r="F92" s="161"/>
      <c r="G92" s="11" t="s">
        <v>770</v>
      </c>
      <c r="H92" s="14">
        <v>0.66</v>
      </c>
      <c r="I92" s="109">
        <f t="shared" si="2"/>
        <v>1.98</v>
      </c>
      <c r="J92" s="115"/>
    </row>
    <row r="93" spans="1:10" ht="168">
      <c r="A93" s="114"/>
      <c r="B93" s="107">
        <v>4</v>
      </c>
      <c r="C93" s="10" t="s">
        <v>106</v>
      </c>
      <c r="D93" s="118" t="s">
        <v>302</v>
      </c>
      <c r="E93" s="160"/>
      <c r="F93" s="161"/>
      <c r="G93" s="11" t="s">
        <v>770</v>
      </c>
      <c r="H93" s="14">
        <v>0.66</v>
      </c>
      <c r="I93" s="109">
        <f t="shared" si="2"/>
        <v>2.64</v>
      </c>
      <c r="J93" s="115"/>
    </row>
    <row r="94" spans="1:10" ht="204">
      <c r="A94" s="114"/>
      <c r="B94" s="107">
        <v>3</v>
      </c>
      <c r="C94" s="10" t="s">
        <v>771</v>
      </c>
      <c r="D94" s="118" t="s">
        <v>25</v>
      </c>
      <c r="E94" s="160" t="s">
        <v>239</v>
      </c>
      <c r="F94" s="161"/>
      <c r="G94" s="11" t="s">
        <v>772</v>
      </c>
      <c r="H94" s="14">
        <v>2.0499999999999998</v>
      </c>
      <c r="I94" s="109">
        <f t="shared" si="2"/>
        <v>6.1499999999999995</v>
      </c>
      <c r="J94" s="115"/>
    </row>
    <row r="95" spans="1:10" ht="252">
      <c r="A95" s="114"/>
      <c r="B95" s="107">
        <v>2</v>
      </c>
      <c r="C95" s="10" t="s">
        <v>773</v>
      </c>
      <c r="D95" s="118" t="s">
        <v>774</v>
      </c>
      <c r="E95" s="160" t="s">
        <v>239</v>
      </c>
      <c r="F95" s="161"/>
      <c r="G95" s="11" t="s">
        <v>775</v>
      </c>
      <c r="H95" s="14">
        <v>7.85</v>
      </c>
      <c r="I95" s="109">
        <f t="shared" si="2"/>
        <v>15.7</v>
      </c>
      <c r="J95" s="115"/>
    </row>
    <row r="96" spans="1:10" ht="72">
      <c r="A96" s="114"/>
      <c r="B96" s="107">
        <v>2</v>
      </c>
      <c r="C96" s="10" t="s">
        <v>776</v>
      </c>
      <c r="D96" s="118" t="s">
        <v>777</v>
      </c>
      <c r="E96" s="160" t="s">
        <v>273</v>
      </c>
      <c r="F96" s="161"/>
      <c r="G96" s="11" t="s">
        <v>778</v>
      </c>
      <c r="H96" s="14">
        <v>0.69</v>
      </c>
      <c r="I96" s="109">
        <f t="shared" si="2"/>
        <v>1.38</v>
      </c>
      <c r="J96" s="115"/>
    </row>
    <row r="97" spans="1:10" ht="192">
      <c r="A97" s="114"/>
      <c r="B97" s="107">
        <v>4</v>
      </c>
      <c r="C97" s="10" t="s">
        <v>779</v>
      </c>
      <c r="D97" s="118" t="s">
        <v>107</v>
      </c>
      <c r="E97" s="160"/>
      <c r="F97" s="161"/>
      <c r="G97" s="11" t="s">
        <v>780</v>
      </c>
      <c r="H97" s="14">
        <v>0.69</v>
      </c>
      <c r="I97" s="109">
        <f t="shared" si="2"/>
        <v>2.76</v>
      </c>
      <c r="J97" s="115"/>
    </row>
    <row r="98" spans="1:10" ht="192">
      <c r="A98" s="114"/>
      <c r="B98" s="107">
        <v>2</v>
      </c>
      <c r="C98" s="10" t="s">
        <v>779</v>
      </c>
      <c r="D98" s="118" t="s">
        <v>210</v>
      </c>
      <c r="E98" s="160"/>
      <c r="F98" s="161"/>
      <c r="G98" s="11" t="s">
        <v>780</v>
      </c>
      <c r="H98" s="14">
        <v>0.69</v>
      </c>
      <c r="I98" s="109">
        <f t="shared" si="2"/>
        <v>1.38</v>
      </c>
      <c r="J98" s="115"/>
    </row>
    <row r="99" spans="1:10" ht="192">
      <c r="A99" s="114"/>
      <c r="B99" s="107">
        <v>2</v>
      </c>
      <c r="C99" s="10" t="s">
        <v>779</v>
      </c>
      <c r="D99" s="118" t="s">
        <v>212</v>
      </c>
      <c r="E99" s="160"/>
      <c r="F99" s="161"/>
      <c r="G99" s="11" t="s">
        <v>780</v>
      </c>
      <c r="H99" s="14">
        <v>0.69</v>
      </c>
      <c r="I99" s="109">
        <f t="shared" si="2"/>
        <v>1.38</v>
      </c>
      <c r="J99" s="115"/>
    </row>
    <row r="100" spans="1:10" ht="192">
      <c r="A100" s="114"/>
      <c r="B100" s="107">
        <v>2</v>
      </c>
      <c r="C100" s="10" t="s">
        <v>779</v>
      </c>
      <c r="D100" s="118" t="s">
        <v>265</v>
      </c>
      <c r="E100" s="160"/>
      <c r="F100" s="161"/>
      <c r="G100" s="11" t="s">
        <v>780</v>
      </c>
      <c r="H100" s="14">
        <v>0.69</v>
      </c>
      <c r="I100" s="109">
        <f t="shared" si="2"/>
        <v>1.38</v>
      </c>
      <c r="J100" s="115"/>
    </row>
    <row r="101" spans="1:10" ht="192">
      <c r="A101" s="114"/>
      <c r="B101" s="107">
        <v>2</v>
      </c>
      <c r="C101" s="10" t="s">
        <v>779</v>
      </c>
      <c r="D101" s="118" t="s">
        <v>310</v>
      </c>
      <c r="E101" s="160"/>
      <c r="F101" s="161"/>
      <c r="G101" s="11" t="s">
        <v>780</v>
      </c>
      <c r="H101" s="14">
        <v>0.69</v>
      </c>
      <c r="I101" s="109">
        <f t="shared" si="2"/>
        <v>1.38</v>
      </c>
      <c r="J101" s="115"/>
    </row>
    <row r="102" spans="1:10" ht="336">
      <c r="A102" s="114"/>
      <c r="B102" s="107">
        <v>4</v>
      </c>
      <c r="C102" s="10" t="s">
        <v>781</v>
      </c>
      <c r="D102" s="118" t="s">
        <v>107</v>
      </c>
      <c r="E102" s="160"/>
      <c r="F102" s="161"/>
      <c r="G102" s="11" t="s">
        <v>782</v>
      </c>
      <c r="H102" s="14">
        <v>0.79</v>
      </c>
      <c r="I102" s="109">
        <f t="shared" si="2"/>
        <v>3.16</v>
      </c>
      <c r="J102" s="115"/>
    </row>
    <row r="103" spans="1:10" ht="336">
      <c r="A103" s="114"/>
      <c r="B103" s="107">
        <v>2</v>
      </c>
      <c r="C103" s="10" t="s">
        <v>781</v>
      </c>
      <c r="D103" s="118" t="s">
        <v>210</v>
      </c>
      <c r="E103" s="160"/>
      <c r="F103" s="161"/>
      <c r="G103" s="11" t="s">
        <v>782</v>
      </c>
      <c r="H103" s="14">
        <v>0.79</v>
      </c>
      <c r="I103" s="109">
        <f t="shared" si="2"/>
        <v>1.58</v>
      </c>
      <c r="J103" s="115"/>
    </row>
    <row r="104" spans="1:10" ht="336">
      <c r="A104" s="114"/>
      <c r="B104" s="107">
        <v>2</v>
      </c>
      <c r="C104" s="10" t="s">
        <v>781</v>
      </c>
      <c r="D104" s="118" t="s">
        <v>212</v>
      </c>
      <c r="E104" s="160"/>
      <c r="F104" s="161"/>
      <c r="G104" s="11" t="s">
        <v>782</v>
      </c>
      <c r="H104" s="14">
        <v>0.79</v>
      </c>
      <c r="I104" s="109">
        <f t="shared" si="2"/>
        <v>1.58</v>
      </c>
      <c r="J104" s="115"/>
    </row>
    <row r="105" spans="1:10" ht="336">
      <c r="A105" s="114"/>
      <c r="B105" s="107">
        <v>2</v>
      </c>
      <c r="C105" s="10" t="s">
        <v>781</v>
      </c>
      <c r="D105" s="118" t="s">
        <v>265</v>
      </c>
      <c r="E105" s="160"/>
      <c r="F105" s="161"/>
      <c r="G105" s="11" t="s">
        <v>782</v>
      </c>
      <c r="H105" s="14">
        <v>0.79</v>
      </c>
      <c r="I105" s="109">
        <f t="shared" si="2"/>
        <v>1.58</v>
      </c>
      <c r="J105" s="115"/>
    </row>
    <row r="106" spans="1:10" ht="336">
      <c r="A106" s="114"/>
      <c r="B106" s="107">
        <v>2</v>
      </c>
      <c r="C106" s="10" t="s">
        <v>781</v>
      </c>
      <c r="D106" s="118" t="s">
        <v>310</v>
      </c>
      <c r="E106" s="160"/>
      <c r="F106" s="161"/>
      <c r="G106" s="11" t="s">
        <v>782</v>
      </c>
      <c r="H106" s="14">
        <v>0.79</v>
      </c>
      <c r="I106" s="109">
        <f t="shared" si="2"/>
        <v>1.58</v>
      </c>
      <c r="J106" s="115"/>
    </row>
    <row r="107" spans="1:10" ht="336">
      <c r="A107" s="114"/>
      <c r="B107" s="107">
        <v>6</v>
      </c>
      <c r="C107" s="10" t="s">
        <v>783</v>
      </c>
      <c r="D107" s="118" t="s">
        <v>107</v>
      </c>
      <c r="E107" s="160"/>
      <c r="F107" s="161"/>
      <c r="G107" s="11" t="s">
        <v>784</v>
      </c>
      <c r="H107" s="14">
        <v>0.89</v>
      </c>
      <c r="I107" s="109">
        <f t="shared" si="2"/>
        <v>5.34</v>
      </c>
      <c r="J107" s="115"/>
    </row>
    <row r="108" spans="1:10" ht="108">
      <c r="A108" s="114"/>
      <c r="B108" s="107">
        <v>6</v>
      </c>
      <c r="C108" s="10" t="s">
        <v>785</v>
      </c>
      <c r="D108" s="118" t="s">
        <v>23</v>
      </c>
      <c r="E108" s="160"/>
      <c r="F108" s="161"/>
      <c r="G108" s="11" t="s">
        <v>786</v>
      </c>
      <c r="H108" s="14">
        <v>0.99</v>
      </c>
      <c r="I108" s="109">
        <f t="shared" si="2"/>
        <v>5.9399999999999995</v>
      </c>
      <c r="J108" s="115"/>
    </row>
    <row r="109" spans="1:10" ht="108">
      <c r="A109" s="114"/>
      <c r="B109" s="107">
        <v>10</v>
      </c>
      <c r="C109" s="10" t="s">
        <v>785</v>
      </c>
      <c r="D109" s="118" t="s">
        <v>25</v>
      </c>
      <c r="E109" s="160"/>
      <c r="F109" s="161"/>
      <c r="G109" s="11" t="s">
        <v>786</v>
      </c>
      <c r="H109" s="14">
        <v>0.99</v>
      </c>
      <c r="I109" s="109">
        <f t="shared" si="2"/>
        <v>9.9</v>
      </c>
      <c r="J109" s="115"/>
    </row>
    <row r="110" spans="1:10" ht="108">
      <c r="A110" s="114"/>
      <c r="B110" s="107">
        <v>6</v>
      </c>
      <c r="C110" s="10" t="s">
        <v>785</v>
      </c>
      <c r="D110" s="118" t="s">
        <v>26</v>
      </c>
      <c r="E110" s="160"/>
      <c r="F110" s="161"/>
      <c r="G110" s="11" t="s">
        <v>786</v>
      </c>
      <c r="H110" s="14">
        <v>0.99</v>
      </c>
      <c r="I110" s="109">
        <f t="shared" si="2"/>
        <v>5.9399999999999995</v>
      </c>
      <c r="J110" s="115"/>
    </row>
    <row r="111" spans="1:10" ht="108">
      <c r="A111" s="114"/>
      <c r="B111" s="107">
        <v>6</v>
      </c>
      <c r="C111" s="10" t="s">
        <v>785</v>
      </c>
      <c r="D111" s="118" t="s">
        <v>27</v>
      </c>
      <c r="E111" s="160"/>
      <c r="F111" s="161"/>
      <c r="G111" s="11" t="s">
        <v>786</v>
      </c>
      <c r="H111" s="14">
        <v>0.99</v>
      </c>
      <c r="I111" s="109">
        <f t="shared" si="2"/>
        <v>5.9399999999999995</v>
      </c>
      <c r="J111" s="115"/>
    </row>
    <row r="112" spans="1:10" ht="96">
      <c r="A112" s="114"/>
      <c r="B112" s="107">
        <v>6</v>
      </c>
      <c r="C112" s="10" t="s">
        <v>787</v>
      </c>
      <c r="D112" s="118" t="s">
        <v>26</v>
      </c>
      <c r="E112" s="160"/>
      <c r="F112" s="161"/>
      <c r="G112" s="11" t="s">
        <v>788</v>
      </c>
      <c r="H112" s="14">
        <v>1.29</v>
      </c>
      <c r="I112" s="109">
        <f t="shared" si="2"/>
        <v>7.74</v>
      </c>
      <c r="J112" s="115"/>
    </row>
    <row r="113" spans="1:10" ht="96">
      <c r="A113" s="114"/>
      <c r="B113" s="107">
        <v>6</v>
      </c>
      <c r="C113" s="10" t="s">
        <v>787</v>
      </c>
      <c r="D113" s="118" t="s">
        <v>27</v>
      </c>
      <c r="E113" s="160"/>
      <c r="F113" s="161"/>
      <c r="G113" s="11" t="s">
        <v>788</v>
      </c>
      <c r="H113" s="14">
        <v>1.29</v>
      </c>
      <c r="I113" s="109">
        <f t="shared" si="2"/>
        <v>7.74</v>
      </c>
      <c r="J113" s="115"/>
    </row>
    <row r="114" spans="1:10" ht="120">
      <c r="A114" s="114"/>
      <c r="B114" s="107">
        <v>1</v>
      </c>
      <c r="C114" s="10" t="s">
        <v>789</v>
      </c>
      <c r="D114" s="118" t="s">
        <v>25</v>
      </c>
      <c r="E114" s="160"/>
      <c r="F114" s="161"/>
      <c r="G114" s="11" t="s">
        <v>790</v>
      </c>
      <c r="H114" s="14">
        <v>18.809999999999999</v>
      </c>
      <c r="I114" s="109">
        <f t="shared" si="2"/>
        <v>18.809999999999999</v>
      </c>
      <c r="J114" s="115"/>
    </row>
    <row r="115" spans="1:10" ht="120">
      <c r="A115" s="114"/>
      <c r="B115" s="107">
        <v>1</v>
      </c>
      <c r="C115" s="10" t="s">
        <v>789</v>
      </c>
      <c r="D115" s="118" t="s">
        <v>791</v>
      </c>
      <c r="E115" s="160"/>
      <c r="F115" s="161"/>
      <c r="G115" s="11" t="s">
        <v>790</v>
      </c>
      <c r="H115" s="14">
        <v>18.809999999999999</v>
      </c>
      <c r="I115" s="109">
        <f t="shared" si="2"/>
        <v>18.809999999999999</v>
      </c>
      <c r="J115" s="115"/>
    </row>
    <row r="116" spans="1:10" ht="180">
      <c r="A116" s="114"/>
      <c r="B116" s="107">
        <v>2</v>
      </c>
      <c r="C116" s="10" t="s">
        <v>792</v>
      </c>
      <c r="D116" s="118" t="s">
        <v>27</v>
      </c>
      <c r="E116" s="160" t="s">
        <v>107</v>
      </c>
      <c r="F116" s="161"/>
      <c r="G116" s="11" t="s">
        <v>793</v>
      </c>
      <c r="H116" s="14">
        <v>49.82</v>
      </c>
      <c r="I116" s="109">
        <f t="shared" si="2"/>
        <v>99.64</v>
      </c>
      <c r="J116" s="115"/>
    </row>
    <row r="117" spans="1:10" ht="180">
      <c r="A117" s="114"/>
      <c r="B117" s="107">
        <v>1</v>
      </c>
      <c r="C117" s="10" t="s">
        <v>792</v>
      </c>
      <c r="D117" s="118" t="s">
        <v>27</v>
      </c>
      <c r="E117" s="160" t="s">
        <v>302</v>
      </c>
      <c r="F117" s="161"/>
      <c r="G117" s="11" t="s">
        <v>793</v>
      </c>
      <c r="H117" s="14">
        <v>49.82</v>
      </c>
      <c r="I117" s="109">
        <f t="shared" si="2"/>
        <v>49.82</v>
      </c>
      <c r="J117" s="115"/>
    </row>
    <row r="118" spans="1:10" ht="132">
      <c r="A118" s="114"/>
      <c r="B118" s="107">
        <v>1</v>
      </c>
      <c r="C118" s="10" t="s">
        <v>794</v>
      </c>
      <c r="D118" s="118" t="s">
        <v>726</v>
      </c>
      <c r="E118" s="160"/>
      <c r="F118" s="161"/>
      <c r="G118" s="11" t="s">
        <v>795</v>
      </c>
      <c r="H118" s="14">
        <v>27.79</v>
      </c>
      <c r="I118" s="109">
        <f t="shared" ref="I118:I126" si="3">H118*B118</f>
        <v>27.79</v>
      </c>
      <c r="J118" s="115"/>
    </row>
    <row r="119" spans="1:10" ht="240">
      <c r="A119" s="114"/>
      <c r="B119" s="107">
        <v>3</v>
      </c>
      <c r="C119" s="10" t="s">
        <v>796</v>
      </c>
      <c r="D119" s="118" t="s">
        <v>239</v>
      </c>
      <c r="E119" s="160"/>
      <c r="F119" s="161"/>
      <c r="G119" s="11" t="s">
        <v>797</v>
      </c>
      <c r="H119" s="14">
        <v>3.75</v>
      </c>
      <c r="I119" s="109">
        <f t="shared" si="3"/>
        <v>11.25</v>
      </c>
      <c r="J119" s="115"/>
    </row>
    <row r="120" spans="1:10" ht="240">
      <c r="A120" s="114"/>
      <c r="B120" s="107">
        <v>3</v>
      </c>
      <c r="C120" s="10" t="s">
        <v>798</v>
      </c>
      <c r="D120" s="118" t="s">
        <v>273</v>
      </c>
      <c r="E120" s="160"/>
      <c r="F120" s="161"/>
      <c r="G120" s="11" t="s">
        <v>799</v>
      </c>
      <c r="H120" s="14">
        <v>1.19</v>
      </c>
      <c r="I120" s="109">
        <f t="shared" si="3"/>
        <v>3.57</v>
      </c>
      <c r="J120" s="115"/>
    </row>
    <row r="121" spans="1:10" ht="240">
      <c r="A121" s="114"/>
      <c r="B121" s="107">
        <v>3</v>
      </c>
      <c r="C121" s="10" t="s">
        <v>798</v>
      </c>
      <c r="D121" s="118" t="s">
        <v>271</v>
      </c>
      <c r="E121" s="160"/>
      <c r="F121" s="161"/>
      <c r="G121" s="11" t="s">
        <v>799</v>
      </c>
      <c r="H121" s="14">
        <v>1.19</v>
      </c>
      <c r="I121" s="109">
        <f t="shared" si="3"/>
        <v>3.57</v>
      </c>
      <c r="J121" s="115"/>
    </row>
    <row r="122" spans="1:10" ht="144">
      <c r="A122" s="114"/>
      <c r="B122" s="107">
        <v>4</v>
      </c>
      <c r="C122" s="10" t="s">
        <v>800</v>
      </c>
      <c r="D122" s="118"/>
      <c r="E122" s="160"/>
      <c r="F122" s="161"/>
      <c r="G122" s="11" t="s">
        <v>801</v>
      </c>
      <c r="H122" s="14">
        <v>0.73</v>
      </c>
      <c r="I122" s="109">
        <f t="shared" si="3"/>
        <v>2.92</v>
      </c>
      <c r="J122" s="115"/>
    </row>
    <row r="123" spans="1:10" ht="120">
      <c r="A123" s="114"/>
      <c r="B123" s="107">
        <v>20</v>
      </c>
      <c r="C123" s="10" t="s">
        <v>802</v>
      </c>
      <c r="D123" s="118"/>
      <c r="E123" s="160"/>
      <c r="F123" s="161"/>
      <c r="G123" s="11" t="s">
        <v>803</v>
      </c>
      <c r="H123" s="14">
        <v>0.61</v>
      </c>
      <c r="I123" s="109">
        <f t="shared" si="3"/>
        <v>12.2</v>
      </c>
      <c r="J123" s="115"/>
    </row>
    <row r="124" spans="1:10" ht="120">
      <c r="A124" s="114"/>
      <c r="B124" s="107">
        <v>30</v>
      </c>
      <c r="C124" s="10" t="s">
        <v>804</v>
      </c>
      <c r="D124" s="118"/>
      <c r="E124" s="160"/>
      <c r="F124" s="161"/>
      <c r="G124" s="11" t="s">
        <v>805</v>
      </c>
      <c r="H124" s="14">
        <v>0.75</v>
      </c>
      <c r="I124" s="109">
        <f t="shared" si="3"/>
        <v>22.5</v>
      </c>
      <c r="J124" s="115"/>
    </row>
    <row r="125" spans="1:10" ht="120">
      <c r="A125" s="114"/>
      <c r="B125" s="107">
        <v>20</v>
      </c>
      <c r="C125" s="10" t="s">
        <v>806</v>
      </c>
      <c r="D125" s="118"/>
      <c r="E125" s="160"/>
      <c r="F125" s="161"/>
      <c r="G125" s="11" t="s">
        <v>807</v>
      </c>
      <c r="H125" s="14">
        <v>1.1100000000000001</v>
      </c>
      <c r="I125" s="109">
        <f t="shared" si="3"/>
        <v>22.200000000000003</v>
      </c>
      <c r="J125" s="115"/>
    </row>
    <row r="126" spans="1:10" ht="132">
      <c r="A126" s="114"/>
      <c r="B126" s="108">
        <v>35</v>
      </c>
      <c r="C126" s="12" t="s">
        <v>808</v>
      </c>
      <c r="D126" s="119" t="s">
        <v>39</v>
      </c>
      <c r="E126" s="170"/>
      <c r="F126" s="171"/>
      <c r="G126" s="13" t="s">
        <v>809</v>
      </c>
      <c r="H126" s="15">
        <v>1.38</v>
      </c>
      <c r="I126" s="110">
        <f t="shared" si="3"/>
        <v>48.3</v>
      </c>
      <c r="J126" s="115"/>
    </row>
  </sheetData>
  <mergeCells count="109">
    <mergeCell ref="I10:I11"/>
    <mergeCell ref="I14:I15"/>
    <mergeCell ref="E20:F20"/>
    <mergeCell ref="E21:F21"/>
    <mergeCell ref="E22:F22"/>
    <mergeCell ref="E33:F33"/>
    <mergeCell ref="E34:F34"/>
    <mergeCell ref="E35:F35"/>
    <mergeCell ref="E36:F36"/>
    <mergeCell ref="E37:F37"/>
    <mergeCell ref="E29:F29"/>
    <mergeCell ref="E23:F23"/>
    <mergeCell ref="E30:F30"/>
    <mergeCell ref="E31:F31"/>
    <mergeCell ref="E32:F32"/>
    <mergeCell ref="E24:F24"/>
    <mergeCell ref="E25:F25"/>
    <mergeCell ref="E26:F26"/>
    <mergeCell ref="E27:F27"/>
    <mergeCell ref="E28:F28"/>
    <mergeCell ref="E43:F43"/>
    <mergeCell ref="E44:F44"/>
    <mergeCell ref="E45:F45"/>
    <mergeCell ref="E46:F46"/>
    <mergeCell ref="E47:F47"/>
    <mergeCell ref="E38:F38"/>
    <mergeCell ref="E39:F39"/>
    <mergeCell ref="E40:F40"/>
    <mergeCell ref="E41:F41"/>
    <mergeCell ref="E42:F42"/>
    <mergeCell ref="E53:F53"/>
    <mergeCell ref="E54:F54"/>
    <mergeCell ref="E55:F55"/>
    <mergeCell ref="E56:F56"/>
    <mergeCell ref="E57:F57"/>
    <mergeCell ref="E48:F48"/>
    <mergeCell ref="E49:F49"/>
    <mergeCell ref="E50:F50"/>
    <mergeCell ref="E51:F51"/>
    <mergeCell ref="E52:F52"/>
    <mergeCell ref="E63:F63"/>
    <mergeCell ref="E64:F64"/>
    <mergeCell ref="E65:F65"/>
    <mergeCell ref="E66:F66"/>
    <mergeCell ref="E67:F67"/>
    <mergeCell ref="E58:F58"/>
    <mergeCell ref="E59:F59"/>
    <mergeCell ref="E60:F60"/>
    <mergeCell ref="E61:F61"/>
    <mergeCell ref="E62:F62"/>
    <mergeCell ref="E73:F73"/>
    <mergeCell ref="E74:F74"/>
    <mergeCell ref="E75:F75"/>
    <mergeCell ref="E76:F76"/>
    <mergeCell ref="E77:F77"/>
    <mergeCell ref="E68:F68"/>
    <mergeCell ref="E69:F69"/>
    <mergeCell ref="E70:F70"/>
    <mergeCell ref="E71:F71"/>
    <mergeCell ref="E72:F72"/>
    <mergeCell ref="E83:F83"/>
    <mergeCell ref="E84:F84"/>
    <mergeCell ref="E85:F85"/>
    <mergeCell ref="E86:F86"/>
    <mergeCell ref="E87:F87"/>
    <mergeCell ref="E78:F78"/>
    <mergeCell ref="E79:F79"/>
    <mergeCell ref="E80:F80"/>
    <mergeCell ref="E81:F81"/>
    <mergeCell ref="E82:F82"/>
    <mergeCell ref="E93:F93"/>
    <mergeCell ref="E94:F94"/>
    <mergeCell ref="E95:F95"/>
    <mergeCell ref="E96:F96"/>
    <mergeCell ref="E97:F97"/>
    <mergeCell ref="E88:F88"/>
    <mergeCell ref="E89:F89"/>
    <mergeCell ref="E90:F90"/>
    <mergeCell ref="E91:F91"/>
    <mergeCell ref="E92:F92"/>
    <mergeCell ref="E103:F103"/>
    <mergeCell ref="E104:F104"/>
    <mergeCell ref="E105:F105"/>
    <mergeCell ref="E106:F106"/>
    <mergeCell ref="E107:F107"/>
    <mergeCell ref="E98:F98"/>
    <mergeCell ref="E99:F99"/>
    <mergeCell ref="E100:F100"/>
    <mergeCell ref="E101:F101"/>
    <mergeCell ref="E102:F102"/>
    <mergeCell ref="E113:F113"/>
    <mergeCell ref="E114:F114"/>
    <mergeCell ref="E115:F115"/>
    <mergeCell ref="E116:F116"/>
    <mergeCell ref="E117:F117"/>
    <mergeCell ref="E108:F108"/>
    <mergeCell ref="E109:F109"/>
    <mergeCell ref="E110:F110"/>
    <mergeCell ref="E111:F111"/>
    <mergeCell ref="E112:F112"/>
    <mergeCell ref="E123:F123"/>
    <mergeCell ref="E124:F124"/>
    <mergeCell ref="E125:F125"/>
    <mergeCell ref="E126:F126"/>
    <mergeCell ref="E118:F118"/>
    <mergeCell ref="E119:F119"/>
    <mergeCell ref="E120:F120"/>
    <mergeCell ref="E121:F121"/>
    <mergeCell ref="E122:F1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36"/>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9.140625"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1014.8000000000004</v>
      </c>
      <c r="O2" t="s">
        <v>182</v>
      </c>
    </row>
    <row r="3" spans="1:15" ht="12.75" customHeight="1">
      <c r="A3" s="114"/>
      <c r="B3" s="121" t="s">
        <v>135</v>
      </c>
      <c r="C3" s="120"/>
      <c r="D3" s="120"/>
      <c r="E3" s="120"/>
      <c r="F3" s="120"/>
      <c r="G3" s="120"/>
      <c r="H3" s="120"/>
      <c r="I3" s="120"/>
      <c r="J3" s="120"/>
      <c r="K3" s="120"/>
      <c r="L3" s="115"/>
      <c r="N3">
        <v>1014.8000000000004</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832</v>
      </c>
      <c r="C10" s="120"/>
      <c r="D10" s="120"/>
      <c r="E10" s="120"/>
      <c r="F10" s="115"/>
      <c r="G10" s="116"/>
      <c r="H10" s="116" t="s">
        <v>708</v>
      </c>
      <c r="I10" s="120"/>
      <c r="J10" s="120"/>
      <c r="K10" s="162">
        <f>IF(Invoice!J10&lt;&gt;"",Invoice!J10,"")</f>
        <v>51260</v>
      </c>
      <c r="L10" s="115"/>
    </row>
    <row r="11" spans="1:15" ht="12.75" customHeight="1">
      <c r="A11" s="114"/>
      <c r="B11" s="114" t="s">
        <v>708</v>
      </c>
      <c r="C11" s="120"/>
      <c r="D11" s="120"/>
      <c r="E11" s="120"/>
      <c r="F11" s="115"/>
      <c r="G11" s="116"/>
      <c r="H11" s="116" t="s">
        <v>709</v>
      </c>
      <c r="I11" s="120"/>
      <c r="J11" s="120"/>
      <c r="K11" s="163"/>
      <c r="L11" s="115"/>
    </row>
    <row r="12" spans="1:15" ht="12.75" customHeight="1">
      <c r="A12" s="114"/>
      <c r="B12" s="114" t="s">
        <v>709</v>
      </c>
      <c r="C12" s="120"/>
      <c r="D12" s="120"/>
      <c r="E12" s="120"/>
      <c r="F12" s="115"/>
      <c r="G12" s="116"/>
      <c r="H12" s="116" t="s">
        <v>710</v>
      </c>
      <c r="I12" s="120"/>
      <c r="J12" s="120"/>
      <c r="K12" s="120"/>
      <c r="L12" s="115"/>
    </row>
    <row r="13" spans="1:15" ht="12.75" customHeight="1">
      <c r="A13" s="114"/>
      <c r="B13" s="114" t="s">
        <v>710</v>
      </c>
      <c r="C13" s="120"/>
      <c r="D13" s="120"/>
      <c r="E13" s="120"/>
      <c r="F13" s="115"/>
      <c r="G13" s="116"/>
      <c r="H13" s="116" t="s">
        <v>711</v>
      </c>
      <c r="I13" s="120"/>
      <c r="J13" s="120"/>
      <c r="K13" s="99" t="s">
        <v>11</v>
      </c>
      <c r="L13" s="115"/>
    </row>
    <row r="14" spans="1:15" ht="15" customHeight="1">
      <c r="A14" s="114"/>
      <c r="B14" s="114" t="s">
        <v>711</v>
      </c>
      <c r="C14" s="120"/>
      <c r="D14" s="120"/>
      <c r="E14" s="120"/>
      <c r="F14" s="115"/>
      <c r="G14" s="116"/>
      <c r="H14" s="116" t="s">
        <v>6</v>
      </c>
      <c r="I14" s="120"/>
      <c r="J14" s="120"/>
      <c r="K14" s="164">
        <f>Invoice!J14</f>
        <v>45170</v>
      </c>
      <c r="L14" s="115"/>
    </row>
    <row r="15" spans="1:15" ht="15" customHeight="1">
      <c r="A15" s="114"/>
      <c r="B15" s="130" t="s">
        <v>833</v>
      </c>
      <c r="C15" s="7"/>
      <c r="D15" s="7"/>
      <c r="E15" s="7"/>
      <c r="F15" s="8"/>
      <c r="G15" s="116"/>
      <c r="H15" s="9"/>
      <c r="I15" s="120"/>
      <c r="J15" s="120"/>
      <c r="K15" s="165"/>
      <c r="L15" s="115"/>
    </row>
    <row r="16" spans="1:15" ht="15" customHeight="1">
      <c r="A16" s="114"/>
      <c r="B16" s="120"/>
      <c r="C16" s="120"/>
      <c r="D16" s="120"/>
      <c r="E16" s="120"/>
      <c r="F16" s="120"/>
      <c r="G16" s="120"/>
      <c r="H16" s="120"/>
      <c r="I16" s="123" t="s">
        <v>142</v>
      </c>
      <c r="J16" s="123" t="s">
        <v>142</v>
      </c>
      <c r="K16" s="129">
        <v>39822</v>
      </c>
      <c r="L16" s="115"/>
    </row>
    <row r="17" spans="1:12" ht="12.75" customHeight="1">
      <c r="A17" s="114"/>
      <c r="B17" s="120" t="s">
        <v>712</v>
      </c>
      <c r="C17" s="120"/>
      <c r="D17" s="120"/>
      <c r="E17" s="120"/>
      <c r="F17" s="120"/>
      <c r="G17" s="120"/>
      <c r="H17" s="120"/>
      <c r="I17" s="123" t="s">
        <v>143</v>
      </c>
      <c r="J17" s="123" t="s">
        <v>143</v>
      </c>
      <c r="K17" s="129" t="str">
        <f>IF(Invoice!J17&lt;&gt;"",Invoice!J17,"")</f>
        <v>Leo</v>
      </c>
      <c r="L17" s="115"/>
    </row>
    <row r="18" spans="1:12" ht="18" customHeight="1">
      <c r="A18" s="114"/>
      <c r="B18" s="120" t="s">
        <v>713</v>
      </c>
      <c r="C18" s="120"/>
      <c r="D18" s="120"/>
      <c r="E18" s="120"/>
      <c r="F18" s="120"/>
      <c r="G18" s="120"/>
      <c r="H18" s="120"/>
      <c r="I18" s="122" t="s">
        <v>258</v>
      </c>
      <c r="J18" s="122" t="s">
        <v>258</v>
      </c>
      <c r="K18" s="104" t="s">
        <v>159</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66" t="s">
        <v>201</v>
      </c>
      <c r="G20" s="167"/>
      <c r="H20" s="100" t="s">
        <v>169</v>
      </c>
      <c r="I20" s="100" t="s">
        <v>202</v>
      </c>
      <c r="J20" s="100" t="s">
        <v>202</v>
      </c>
      <c r="K20" s="100" t="s">
        <v>21</v>
      </c>
      <c r="L20" s="115"/>
    </row>
    <row r="21" spans="1:12">
      <c r="A21" s="114"/>
      <c r="B21" s="105"/>
      <c r="C21" s="105"/>
      <c r="D21" s="105"/>
      <c r="E21" s="106"/>
      <c r="F21" s="168"/>
      <c r="G21" s="169"/>
      <c r="H21" s="105" t="s">
        <v>141</v>
      </c>
      <c r="I21" s="105"/>
      <c r="J21" s="105"/>
      <c r="K21" s="105"/>
      <c r="L21" s="115"/>
    </row>
    <row r="22" spans="1:12" ht="24" customHeight="1">
      <c r="A22" s="114"/>
      <c r="B22" s="107">
        <f>'Tax Invoice'!D18</f>
        <v>12</v>
      </c>
      <c r="C22" s="10" t="s">
        <v>714</v>
      </c>
      <c r="D22" s="10" t="s">
        <v>810</v>
      </c>
      <c r="E22" s="118" t="s">
        <v>25</v>
      </c>
      <c r="F22" s="160"/>
      <c r="G22" s="161"/>
      <c r="H22" s="11" t="s">
        <v>715</v>
      </c>
      <c r="I22" s="14">
        <f t="shared" ref="I22:I53" si="0">ROUNDUP(J22*$N$1,2)</f>
        <v>0.5</v>
      </c>
      <c r="J22" s="14">
        <v>0.5</v>
      </c>
      <c r="K22" s="109">
        <f t="shared" ref="K22:K53" si="1">I22*B22</f>
        <v>6</v>
      </c>
      <c r="L22" s="115"/>
    </row>
    <row r="23" spans="1:12" ht="24" customHeight="1">
      <c r="A23" s="114"/>
      <c r="B23" s="107">
        <f>'Tax Invoice'!D19</f>
        <v>15</v>
      </c>
      <c r="C23" s="10" t="s">
        <v>442</v>
      </c>
      <c r="D23" s="10" t="s">
        <v>811</v>
      </c>
      <c r="E23" s="118" t="s">
        <v>25</v>
      </c>
      <c r="F23" s="160"/>
      <c r="G23" s="161"/>
      <c r="H23" s="11" t="s">
        <v>444</v>
      </c>
      <c r="I23" s="14">
        <f t="shared" si="0"/>
        <v>0.5</v>
      </c>
      <c r="J23" s="14">
        <v>0.5</v>
      </c>
      <c r="K23" s="109">
        <f t="shared" si="1"/>
        <v>7.5</v>
      </c>
      <c r="L23" s="115"/>
    </row>
    <row r="24" spans="1:12" ht="36" customHeight="1">
      <c r="A24" s="114"/>
      <c r="B24" s="107">
        <f>'Tax Invoice'!D20</f>
        <v>1</v>
      </c>
      <c r="C24" s="10" t="s">
        <v>716</v>
      </c>
      <c r="D24" s="10" t="s">
        <v>716</v>
      </c>
      <c r="E24" s="118" t="s">
        <v>25</v>
      </c>
      <c r="F24" s="160" t="s">
        <v>212</v>
      </c>
      <c r="G24" s="161"/>
      <c r="H24" s="11" t="s">
        <v>717</v>
      </c>
      <c r="I24" s="14">
        <f t="shared" si="0"/>
        <v>0.94</v>
      </c>
      <c r="J24" s="14">
        <v>0.94</v>
      </c>
      <c r="K24" s="109">
        <f t="shared" si="1"/>
        <v>0.94</v>
      </c>
      <c r="L24" s="115"/>
    </row>
    <row r="25" spans="1:12" ht="36" customHeight="1">
      <c r="A25" s="114"/>
      <c r="B25" s="107">
        <f>'Tax Invoice'!D21</f>
        <v>1</v>
      </c>
      <c r="C25" s="10" t="s">
        <v>716</v>
      </c>
      <c r="D25" s="10" t="s">
        <v>716</v>
      </c>
      <c r="E25" s="118" t="s">
        <v>25</v>
      </c>
      <c r="F25" s="160" t="s">
        <v>718</v>
      </c>
      <c r="G25" s="161"/>
      <c r="H25" s="11" t="s">
        <v>717</v>
      </c>
      <c r="I25" s="14">
        <f t="shared" si="0"/>
        <v>0.94</v>
      </c>
      <c r="J25" s="14">
        <v>0.94</v>
      </c>
      <c r="K25" s="109">
        <f t="shared" si="1"/>
        <v>0.94</v>
      </c>
      <c r="L25" s="115"/>
    </row>
    <row r="26" spans="1:12" ht="36" customHeight="1">
      <c r="A26" s="114"/>
      <c r="B26" s="107">
        <f>'Tax Invoice'!D22</f>
        <v>2</v>
      </c>
      <c r="C26" s="10" t="s">
        <v>716</v>
      </c>
      <c r="D26" s="10" t="s">
        <v>716</v>
      </c>
      <c r="E26" s="118" t="s">
        <v>25</v>
      </c>
      <c r="F26" s="160" t="s">
        <v>302</v>
      </c>
      <c r="G26" s="161"/>
      <c r="H26" s="11" t="s">
        <v>717</v>
      </c>
      <c r="I26" s="14">
        <f t="shared" si="0"/>
        <v>0.94</v>
      </c>
      <c r="J26" s="14">
        <v>0.94</v>
      </c>
      <c r="K26" s="109">
        <f t="shared" si="1"/>
        <v>1.88</v>
      </c>
      <c r="L26" s="115"/>
    </row>
    <row r="27" spans="1:12" ht="36" customHeight="1">
      <c r="A27" s="114"/>
      <c r="B27" s="107">
        <f>'Tax Invoice'!D23</f>
        <v>4</v>
      </c>
      <c r="C27" s="10" t="s">
        <v>719</v>
      </c>
      <c r="D27" s="10" t="s">
        <v>719</v>
      </c>
      <c r="E27" s="118" t="s">
        <v>25</v>
      </c>
      <c r="F27" s="160" t="s">
        <v>107</v>
      </c>
      <c r="G27" s="161"/>
      <c r="H27" s="11" t="s">
        <v>720</v>
      </c>
      <c r="I27" s="14">
        <f t="shared" si="0"/>
        <v>0.81</v>
      </c>
      <c r="J27" s="14">
        <v>0.81</v>
      </c>
      <c r="K27" s="109">
        <f t="shared" si="1"/>
        <v>3.24</v>
      </c>
      <c r="L27" s="115"/>
    </row>
    <row r="28" spans="1:12" ht="36" customHeight="1">
      <c r="A28" s="114"/>
      <c r="B28" s="107">
        <f>'Tax Invoice'!D24</f>
        <v>2</v>
      </c>
      <c r="C28" s="10" t="s">
        <v>719</v>
      </c>
      <c r="D28" s="10" t="s">
        <v>719</v>
      </c>
      <c r="E28" s="118" t="s">
        <v>25</v>
      </c>
      <c r="F28" s="160" t="s">
        <v>210</v>
      </c>
      <c r="G28" s="161"/>
      <c r="H28" s="11" t="s">
        <v>720</v>
      </c>
      <c r="I28" s="14">
        <f t="shared" si="0"/>
        <v>0.81</v>
      </c>
      <c r="J28" s="14">
        <v>0.81</v>
      </c>
      <c r="K28" s="109">
        <f t="shared" si="1"/>
        <v>1.62</v>
      </c>
      <c r="L28" s="115"/>
    </row>
    <row r="29" spans="1:12" ht="36" customHeight="1">
      <c r="A29" s="114"/>
      <c r="B29" s="107">
        <f>'Tax Invoice'!D25</f>
        <v>2</v>
      </c>
      <c r="C29" s="10" t="s">
        <v>719</v>
      </c>
      <c r="D29" s="10" t="s">
        <v>719</v>
      </c>
      <c r="E29" s="118" t="s">
        <v>25</v>
      </c>
      <c r="F29" s="160" t="s">
        <v>212</v>
      </c>
      <c r="G29" s="161"/>
      <c r="H29" s="11" t="s">
        <v>720</v>
      </c>
      <c r="I29" s="14">
        <f t="shared" si="0"/>
        <v>0.81</v>
      </c>
      <c r="J29" s="14">
        <v>0.81</v>
      </c>
      <c r="K29" s="109">
        <f t="shared" si="1"/>
        <v>1.62</v>
      </c>
      <c r="L29" s="115"/>
    </row>
    <row r="30" spans="1:12" ht="36" customHeight="1">
      <c r="A30" s="114"/>
      <c r="B30" s="107">
        <f>'Tax Invoice'!D26</f>
        <v>2</v>
      </c>
      <c r="C30" s="10" t="s">
        <v>719</v>
      </c>
      <c r="D30" s="10" t="s">
        <v>719</v>
      </c>
      <c r="E30" s="118" t="s">
        <v>25</v>
      </c>
      <c r="F30" s="160" t="s">
        <v>214</v>
      </c>
      <c r="G30" s="161"/>
      <c r="H30" s="11" t="s">
        <v>720</v>
      </c>
      <c r="I30" s="14">
        <f t="shared" si="0"/>
        <v>0.81</v>
      </c>
      <c r="J30" s="14">
        <v>0.81</v>
      </c>
      <c r="K30" s="109">
        <f t="shared" si="1"/>
        <v>1.62</v>
      </c>
      <c r="L30" s="115"/>
    </row>
    <row r="31" spans="1:12" ht="36" customHeight="1">
      <c r="A31" s="114"/>
      <c r="B31" s="107">
        <f>'Tax Invoice'!D27</f>
        <v>2</v>
      </c>
      <c r="C31" s="10" t="s">
        <v>721</v>
      </c>
      <c r="D31" s="10" t="s">
        <v>721</v>
      </c>
      <c r="E31" s="118" t="s">
        <v>107</v>
      </c>
      <c r="F31" s="160"/>
      <c r="G31" s="161"/>
      <c r="H31" s="11" t="s">
        <v>824</v>
      </c>
      <c r="I31" s="14">
        <f t="shared" si="0"/>
        <v>1.69</v>
      </c>
      <c r="J31" s="14">
        <v>1.69</v>
      </c>
      <c r="K31" s="109">
        <f t="shared" si="1"/>
        <v>3.38</v>
      </c>
      <c r="L31" s="115"/>
    </row>
    <row r="32" spans="1:12" ht="36" customHeight="1">
      <c r="A32" s="114"/>
      <c r="B32" s="107">
        <f>'Tax Invoice'!D28</f>
        <v>2</v>
      </c>
      <c r="C32" s="10" t="s">
        <v>721</v>
      </c>
      <c r="D32" s="10" t="s">
        <v>721</v>
      </c>
      <c r="E32" s="118" t="s">
        <v>210</v>
      </c>
      <c r="F32" s="160"/>
      <c r="G32" s="161"/>
      <c r="H32" s="11" t="s">
        <v>824</v>
      </c>
      <c r="I32" s="14">
        <f t="shared" si="0"/>
        <v>1.69</v>
      </c>
      <c r="J32" s="14">
        <v>1.69</v>
      </c>
      <c r="K32" s="109">
        <f t="shared" si="1"/>
        <v>3.38</v>
      </c>
      <c r="L32" s="115"/>
    </row>
    <row r="33" spans="1:12" ht="36" customHeight="1">
      <c r="A33" s="114"/>
      <c r="B33" s="107">
        <f>'Tax Invoice'!D29</f>
        <v>2</v>
      </c>
      <c r="C33" s="10" t="s">
        <v>721</v>
      </c>
      <c r="D33" s="10" t="s">
        <v>721</v>
      </c>
      <c r="E33" s="118" t="s">
        <v>265</v>
      </c>
      <c r="F33" s="160"/>
      <c r="G33" s="161"/>
      <c r="H33" s="11" t="s">
        <v>824</v>
      </c>
      <c r="I33" s="14">
        <f t="shared" si="0"/>
        <v>1.69</v>
      </c>
      <c r="J33" s="14">
        <v>1.69</v>
      </c>
      <c r="K33" s="109">
        <f t="shared" si="1"/>
        <v>3.38</v>
      </c>
      <c r="L33" s="115"/>
    </row>
    <row r="34" spans="1:12" ht="36" customHeight="1">
      <c r="A34" s="114"/>
      <c r="B34" s="107">
        <f>'Tax Invoice'!D30</f>
        <v>2</v>
      </c>
      <c r="C34" s="10" t="s">
        <v>721</v>
      </c>
      <c r="D34" s="10" t="s">
        <v>721</v>
      </c>
      <c r="E34" s="118" t="s">
        <v>310</v>
      </c>
      <c r="F34" s="160"/>
      <c r="G34" s="161"/>
      <c r="H34" s="11" t="s">
        <v>824</v>
      </c>
      <c r="I34" s="14">
        <f t="shared" si="0"/>
        <v>1.69</v>
      </c>
      <c r="J34" s="14">
        <v>1.69</v>
      </c>
      <c r="K34" s="109">
        <f t="shared" si="1"/>
        <v>3.38</v>
      </c>
      <c r="L34" s="115"/>
    </row>
    <row r="35" spans="1:12" ht="24" customHeight="1">
      <c r="A35" s="114"/>
      <c r="B35" s="107">
        <f>'Tax Invoice'!D31</f>
        <v>8</v>
      </c>
      <c r="C35" s="10" t="s">
        <v>722</v>
      </c>
      <c r="D35" s="10" t="s">
        <v>722</v>
      </c>
      <c r="E35" s="118" t="s">
        <v>25</v>
      </c>
      <c r="F35" s="160"/>
      <c r="G35" s="161"/>
      <c r="H35" s="11" t="s">
        <v>723</v>
      </c>
      <c r="I35" s="14">
        <f t="shared" si="0"/>
        <v>0.64</v>
      </c>
      <c r="J35" s="14">
        <v>0.64</v>
      </c>
      <c r="K35" s="109">
        <f t="shared" si="1"/>
        <v>5.12</v>
      </c>
      <c r="L35" s="115"/>
    </row>
    <row r="36" spans="1:12" ht="24" customHeight="1">
      <c r="A36" s="114"/>
      <c r="B36" s="107">
        <f>'Tax Invoice'!D32</f>
        <v>8</v>
      </c>
      <c r="C36" s="10" t="s">
        <v>722</v>
      </c>
      <c r="D36" s="10" t="s">
        <v>722</v>
      </c>
      <c r="E36" s="118" t="s">
        <v>26</v>
      </c>
      <c r="F36" s="160"/>
      <c r="G36" s="161"/>
      <c r="H36" s="11" t="s">
        <v>723</v>
      </c>
      <c r="I36" s="14">
        <f t="shared" si="0"/>
        <v>0.64</v>
      </c>
      <c r="J36" s="14">
        <v>0.64</v>
      </c>
      <c r="K36" s="109">
        <f t="shared" si="1"/>
        <v>5.12</v>
      </c>
      <c r="L36" s="115"/>
    </row>
    <row r="37" spans="1:12" ht="24" customHeight="1">
      <c r="A37" s="114"/>
      <c r="B37" s="107">
        <f>'Tax Invoice'!D33</f>
        <v>1</v>
      </c>
      <c r="C37" s="10" t="s">
        <v>724</v>
      </c>
      <c r="D37" s="10" t="s">
        <v>724</v>
      </c>
      <c r="E37" s="118" t="s">
        <v>27</v>
      </c>
      <c r="F37" s="160"/>
      <c r="G37" s="161"/>
      <c r="H37" s="11" t="s">
        <v>725</v>
      </c>
      <c r="I37" s="14">
        <f t="shared" si="0"/>
        <v>16</v>
      </c>
      <c r="J37" s="14">
        <v>16</v>
      </c>
      <c r="K37" s="109">
        <f t="shared" si="1"/>
        <v>16</v>
      </c>
      <c r="L37" s="115"/>
    </row>
    <row r="38" spans="1:12" ht="24" customHeight="1">
      <c r="A38" s="114"/>
      <c r="B38" s="107">
        <f>'Tax Invoice'!D34</f>
        <v>1</v>
      </c>
      <c r="C38" s="10" t="s">
        <v>724</v>
      </c>
      <c r="D38" s="10" t="s">
        <v>724</v>
      </c>
      <c r="E38" s="118" t="s">
        <v>726</v>
      </c>
      <c r="F38" s="160"/>
      <c r="G38" s="161"/>
      <c r="H38" s="11" t="s">
        <v>725</v>
      </c>
      <c r="I38" s="14">
        <f t="shared" si="0"/>
        <v>16</v>
      </c>
      <c r="J38" s="14">
        <v>16</v>
      </c>
      <c r="K38" s="109">
        <f t="shared" si="1"/>
        <v>16</v>
      </c>
      <c r="L38" s="115"/>
    </row>
    <row r="39" spans="1:12" ht="24" customHeight="1">
      <c r="A39" s="114"/>
      <c r="B39" s="107">
        <f>'Tax Invoice'!D35</f>
        <v>1</v>
      </c>
      <c r="C39" s="10" t="s">
        <v>727</v>
      </c>
      <c r="D39" s="10" t="s">
        <v>727</v>
      </c>
      <c r="E39" s="118" t="s">
        <v>728</v>
      </c>
      <c r="F39" s="160"/>
      <c r="G39" s="161"/>
      <c r="H39" s="11" t="s">
        <v>729</v>
      </c>
      <c r="I39" s="14">
        <f t="shared" si="0"/>
        <v>15</v>
      </c>
      <c r="J39" s="14">
        <v>15</v>
      </c>
      <c r="K39" s="109">
        <f t="shared" si="1"/>
        <v>15</v>
      </c>
      <c r="L39" s="115"/>
    </row>
    <row r="40" spans="1:12" ht="24" customHeight="1">
      <c r="A40" s="114"/>
      <c r="B40" s="107">
        <f>'Tax Invoice'!D36</f>
        <v>1</v>
      </c>
      <c r="C40" s="10" t="s">
        <v>727</v>
      </c>
      <c r="D40" s="10" t="s">
        <v>727</v>
      </c>
      <c r="E40" s="118" t="s">
        <v>730</v>
      </c>
      <c r="F40" s="160"/>
      <c r="G40" s="161"/>
      <c r="H40" s="11" t="s">
        <v>729</v>
      </c>
      <c r="I40" s="14">
        <f t="shared" si="0"/>
        <v>15</v>
      </c>
      <c r="J40" s="14">
        <v>15</v>
      </c>
      <c r="K40" s="109">
        <f t="shared" si="1"/>
        <v>15</v>
      </c>
      <c r="L40" s="115"/>
    </row>
    <row r="41" spans="1:12" ht="24" customHeight="1">
      <c r="A41" s="114"/>
      <c r="B41" s="107">
        <f>'Tax Invoice'!D37</f>
        <v>5</v>
      </c>
      <c r="C41" s="10" t="s">
        <v>731</v>
      </c>
      <c r="D41" s="10" t="s">
        <v>731</v>
      </c>
      <c r="E41" s="118" t="s">
        <v>107</v>
      </c>
      <c r="F41" s="160"/>
      <c r="G41" s="161"/>
      <c r="H41" s="11" t="s">
        <v>732</v>
      </c>
      <c r="I41" s="14">
        <f t="shared" si="0"/>
        <v>13.8</v>
      </c>
      <c r="J41" s="14">
        <v>13.8</v>
      </c>
      <c r="K41" s="109">
        <f t="shared" si="1"/>
        <v>69</v>
      </c>
      <c r="L41" s="115"/>
    </row>
    <row r="42" spans="1:12" ht="24" customHeight="1">
      <c r="A42" s="114"/>
      <c r="B42" s="107">
        <f>'Tax Invoice'!D38</f>
        <v>1</v>
      </c>
      <c r="C42" s="10" t="s">
        <v>731</v>
      </c>
      <c r="D42" s="10" t="s">
        <v>731</v>
      </c>
      <c r="E42" s="118" t="s">
        <v>210</v>
      </c>
      <c r="F42" s="160"/>
      <c r="G42" s="161"/>
      <c r="H42" s="11" t="s">
        <v>732</v>
      </c>
      <c r="I42" s="14">
        <f t="shared" si="0"/>
        <v>13.8</v>
      </c>
      <c r="J42" s="14">
        <v>13.8</v>
      </c>
      <c r="K42" s="109">
        <f t="shared" si="1"/>
        <v>13.8</v>
      </c>
      <c r="L42" s="115"/>
    </row>
    <row r="43" spans="1:12" ht="24" customHeight="1">
      <c r="A43" s="114"/>
      <c r="B43" s="107">
        <f>'Tax Invoice'!D39</f>
        <v>1</v>
      </c>
      <c r="C43" s="10" t="s">
        <v>731</v>
      </c>
      <c r="D43" s="10" t="s">
        <v>731</v>
      </c>
      <c r="E43" s="118" t="s">
        <v>302</v>
      </c>
      <c r="F43" s="160"/>
      <c r="G43" s="161"/>
      <c r="H43" s="11" t="s">
        <v>732</v>
      </c>
      <c r="I43" s="14">
        <f t="shared" si="0"/>
        <v>13.8</v>
      </c>
      <c r="J43" s="14">
        <v>13.8</v>
      </c>
      <c r="K43" s="109">
        <f t="shared" si="1"/>
        <v>13.8</v>
      </c>
      <c r="L43" s="115"/>
    </row>
    <row r="44" spans="1:12" ht="24" customHeight="1">
      <c r="A44" s="114"/>
      <c r="B44" s="107">
        <f>'Tax Invoice'!D40</f>
        <v>1</v>
      </c>
      <c r="C44" s="10" t="s">
        <v>733</v>
      </c>
      <c r="D44" s="10" t="s">
        <v>733</v>
      </c>
      <c r="E44" s="118" t="s">
        <v>26</v>
      </c>
      <c r="F44" s="160"/>
      <c r="G44" s="161"/>
      <c r="H44" s="11" t="s">
        <v>734</v>
      </c>
      <c r="I44" s="14">
        <f t="shared" si="0"/>
        <v>31.49</v>
      </c>
      <c r="J44" s="14">
        <v>31.49</v>
      </c>
      <c r="K44" s="109">
        <f t="shared" si="1"/>
        <v>31.49</v>
      </c>
      <c r="L44" s="115"/>
    </row>
    <row r="45" spans="1:12" ht="24" customHeight="1">
      <c r="A45" s="114"/>
      <c r="B45" s="107">
        <f>'Tax Invoice'!D41</f>
        <v>1</v>
      </c>
      <c r="C45" s="10" t="s">
        <v>735</v>
      </c>
      <c r="D45" s="10" t="s">
        <v>735</v>
      </c>
      <c r="E45" s="118" t="s">
        <v>25</v>
      </c>
      <c r="F45" s="160"/>
      <c r="G45" s="161"/>
      <c r="H45" s="11" t="s">
        <v>736</v>
      </c>
      <c r="I45" s="14">
        <f t="shared" si="0"/>
        <v>22.99</v>
      </c>
      <c r="J45" s="14">
        <v>22.99</v>
      </c>
      <c r="K45" s="109">
        <f t="shared" si="1"/>
        <v>22.99</v>
      </c>
      <c r="L45" s="115"/>
    </row>
    <row r="46" spans="1:12" ht="24" hidden="1" customHeight="1">
      <c r="A46" s="114"/>
      <c r="B46" s="132">
        <f>'Tax Invoice'!D42</f>
        <v>0</v>
      </c>
      <c r="C46" s="133" t="s">
        <v>737</v>
      </c>
      <c r="D46" s="133" t="s">
        <v>737</v>
      </c>
      <c r="E46" s="134" t="s">
        <v>728</v>
      </c>
      <c r="F46" s="172"/>
      <c r="G46" s="173"/>
      <c r="H46" s="135" t="s">
        <v>738</v>
      </c>
      <c r="I46" s="136">
        <f t="shared" si="0"/>
        <v>22.99</v>
      </c>
      <c r="J46" s="136">
        <v>22.99</v>
      </c>
      <c r="K46" s="137">
        <f t="shared" si="1"/>
        <v>0</v>
      </c>
      <c r="L46" s="115"/>
    </row>
    <row r="47" spans="1:12" ht="24" hidden="1" customHeight="1">
      <c r="A47" s="114"/>
      <c r="B47" s="132">
        <f>'Tax Invoice'!D43</f>
        <v>0</v>
      </c>
      <c r="C47" s="133" t="s">
        <v>737</v>
      </c>
      <c r="D47" s="133" t="s">
        <v>737</v>
      </c>
      <c r="E47" s="134" t="s">
        <v>726</v>
      </c>
      <c r="F47" s="172"/>
      <c r="G47" s="173"/>
      <c r="H47" s="135" t="s">
        <v>738</v>
      </c>
      <c r="I47" s="136">
        <f t="shared" si="0"/>
        <v>22.99</v>
      </c>
      <c r="J47" s="136">
        <v>22.99</v>
      </c>
      <c r="K47" s="137">
        <f t="shared" si="1"/>
        <v>0</v>
      </c>
      <c r="L47" s="115"/>
    </row>
    <row r="48" spans="1:12" ht="36" customHeight="1">
      <c r="A48" s="114"/>
      <c r="B48" s="107">
        <f>'Tax Invoice'!D44</f>
        <v>1</v>
      </c>
      <c r="C48" s="10" t="s">
        <v>739</v>
      </c>
      <c r="D48" s="10" t="s">
        <v>812</v>
      </c>
      <c r="E48" s="118" t="s">
        <v>204</v>
      </c>
      <c r="F48" s="160"/>
      <c r="G48" s="161"/>
      <c r="H48" s="11" t="s">
        <v>825</v>
      </c>
      <c r="I48" s="14">
        <f t="shared" si="0"/>
        <v>16.149999999999999</v>
      </c>
      <c r="J48" s="14">
        <v>16.149999999999999</v>
      </c>
      <c r="K48" s="109">
        <f t="shared" si="1"/>
        <v>16.149999999999999</v>
      </c>
      <c r="L48" s="115"/>
    </row>
    <row r="49" spans="1:12" ht="36" customHeight="1">
      <c r="A49" s="114"/>
      <c r="B49" s="107">
        <f>'Tax Invoice'!D45</f>
        <v>1</v>
      </c>
      <c r="C49" s="10" t="s">
        <v>740</v>
      </c>
      <c r="D49" s="10" t="s">
        <v>813</v>
      </c>
      <c r="E49" s="118" t="s">
        <v>204</v>
      </c>
      <c r="F49" s="160" t="s">
        <v>633</v>
      </c>
      <c r="G49" s="161"/>
      <c r="H49" s="11" t="s">
        <v>741</v>
      </c>
      <c r="I49" s="14">
        <f t="shared" si="0"/>
        <v>78.61</v>
      </c>
      <c r="J49" s="14">
        <v>78.61</v>
      </c>
      <c r="K49" s="109">
        <f t="shared" si="1"/>
        <v>78.61</v>
      </c>
      <c r="L49" s="115"/>
    </row>
    <row r="50" spans="1:12" ht="24" customHeight="1">
      <c r="A50" s="114"/>
      <c r="B50" s="107">
        <f>'Tax Invoice'!D46</f>
        <v>8</v>
      </c>
      <c r="C50" s="10" t="s">
        <v>742</v>
      </c>
      <c r="D50" s="10" t="s">
        <v>742</v>
      </c>
      <c r="E50" s="118"/>
      <c r="F50" s="160"/>
      <c r="G50" s="161"/>
      <c r="H50" s="11" t="s">
        <v>743</v>
      </c>
      <c r="I50" s="14">
        <f t="shared" si="0"/>
        <v>1.1399999999999999</v>
      </c>
      <c r="J50" s="14">
        <v>1.1399999999999999</v>
      </c>
      <c r="K50" s="109">
        <f t="shared" si="1"/>
        <v>9.1199999999999992</v>
      </c>
      <c r="L50" s="115"/>
    </row>
    <row r="51" spans="1:12" ht="24" customHeight="1">
      <c r="A51" s="114"/>
      <c r="B51" s="107">
        <f>'Tax Invoice'!D47</f>
        <v>4</v>
      </c>
      <c r="C51" s="10" t="s">
        <v>744</v>
      </c>
      <c r="D51" s="10" t="s">
        <v>814</v>
      </c>
      <c r="E51" s="118" t="s">
        <v>26</v>
      </c>
      <c r="F51" s="160"/>
      <c r="G51" s="161"/>
      <c r="H51" s="11" t="s">
        <v>745</v>
      </c>
      <c r="I51" s="14">
        <f t="shared" si="0"/>
        <v>0.75</v>
      </c>
      <c r="J51" s="14">
        <v>0.75</v>
      </c>
      <c r="K51" s="109">
        <f t="shared" si="1"/>
        <v>3</v>
      </c>
      <c r="L51" s="115"/>
    </row>
    <row r="52" spans="1:12" ht="24" customHeight="1">
      <c r="A52" s="114"/>
      <c r="B52" s="107">
        <f>'Tax Invoice'!D48</f>
        <v>4</v>
      </c>
      <c r="C52" s="10" t="s">
        <v>744</v>
      </c>
      <c r="D52" s="10" t="s">
        <v>815</v>
      </c>
      <c r="E52" s="118" t="s">
        <v>27</v>
      </c>
      <c r="F52" s="160"/>
      <c r="G52" s="161"/>
      <c r="H52" s="11" t="s">
        <v>745</v>
      </c>
      <c r="I52" s="14">
        <f t="shared" si="0"/>
        <v>0.85</v>
      </c>
      <c r="J52" s="14">
        <v>0.85</v>
      </c>
      <c r="K52" s="109">
        <f t="shared" si="1"/>
        <v>3.4</v>
      </c>
      <c r="L52" s="115"/>
    </row>
    <row r="53" spans="1:12" ht="24" customHeight="1">
      <c r="A53" s="114"/>
      <c r="B53" s="107">
        <f>'Tax Invoice'!D49</f>
        <v>3</v>
      </c>
      <c r="C53" s="10" t="s">
        <v>746</v>
      </c>
      <c r="D53" s="10" t="s">
        <v>746</v>
      </c>
      <c r="E53" s="118"/>
      <c r="F53" s="160"/>
      <c r="G53" s="161"/>
      <c r="H53" s="11" t="s">
        <v>747</v>
      </c>
      <c r="I53" s="14">
        <f t="shared" si="0"/>
        <v>3.09</v>
      </c>
      <c r="J53" s="14">
        <v>3.09</v>
      </c>
      <c r="K53" s="109">
        <f t="shared" si="1"/>
        <v>9.27</v>
      </c>
      <c r="L53" s="115"/>
    </row>
    <row r="54" spans="1:12" ht="24" customHeight="1">
      <c r="A54" s="114"/>
      <c r="B54" s="107">
        <f>'Tax Invoice'!D50</f>
        <v>10</v>
      </c>
      <c r="C54" s="10" t="s">
        <v>748</v>
      </c>
      <c r="D54" s="10" t="s">
        <v>816</v>
      </c>
      <c r="E54" s="118" t="s">
        <v>294</v>
      </c>
      <c r="F54" s="160" t="s">
        <v>210</v>
      </c>
      <c r="G54" s="161"/>
      <c r="H54" s="11" t="s">
        <v>749</v>
      </c>
      <c r="I54" s="14">
        <f t="shared" ref="I54:I85" si="2">ROUNDUP(J54*$N$1,2)</f>
        <v>0.73</v>
      </c>
      <c r="J54" s="14">
        <v>0.73</v>
      </c>
      <c r="K54" s="109">
        <f t="shared" ref="K54:K85" si="3">I54*B54</f>
        <v>7.3</v>
      </c>
      <c r="L54" s="115"/>
    </row>
    <row r="55" spans="1:12" ht="24" customHeight="1">
      <c r="A55" s="114"/>
      <c r="B55" s="107">
        <f>'Tax Invoice'!D51</f>
        <v>4</v>
      </c>
      <c r="C55" s="10" t="s">
        <v>748</v>
      </c>
      <c r="D55" s="10" t="s">
        <v>816</v>
      </c>
      <c r="E55" s="118" t="s">
        <v>294</v>
      </c>
      <c r="F55" s="160" t="s">
        <v>265</v>
      </c>
      <c r="G55" s="161"/>
      <c r="H55" s="11" t="s">
        <v>749</v>
      </c>
      <c r="I55" s="14">
        <f t="shared" si="2"/>
        <v>0.73</v>
      </c>
      <c r="J55" s="14">
        <v>0.73</v>
      </c>
      <c r="K55" s="109">
        <f t="shared" si="3"/>
        <v>2.92</v>
      </c>
      <c r="L55" s="115"/>
    </row>
    <row r="56" spans="1:12" ht="24" customHeight="1">
      <c r="A56" s="114"/>
      <c r="B56" s="107">
        <f>'Tax Invoice'!D52</f>
        <v>4</v>
      </c>
      <c r="C56" s="10" t="s">
        <v>748</v>
      </c>
      <c r="D56" s="10" t="s">
        <v>816</v>
      </c>
      <c r="E56" s="118" t="s">
        <v>294</v>
      </c>
      <c r="F56" s="160" t="s">
        <v>310</v>
      </c>
      <c r="G56" s="161"/>
      <c r="H56" s="11" t="s">
        <v>749</v>
      </c>
      <c r="I56" s="14">
        <f t="shared" si="2"/>
        <v>0.73</v>
      </c>
      <c r="J56" s="14">
        <v>0.73</v>
      </c>
      <c r="K56" s="109">
        <f t="shared" si="3"/>
        <v>2.92</v>
      </c>
      <c r="L56" s="115"/>
    </row>
    <row r="57" spans="1:12" ht="24" customHeight="1">
      <c r="A57" s="114"/>
      <c r="B57" s="107">
        <f>'Tax Invoice'!D53</f>
        <v>2</v>
      </c>
      <c r="C57" s="10" t="s">
        <v>748</v>
      </c>
      <c r="D57" s="10" t="s">
        <v>816</v>
      </c>
      <c r="E57" s="118" t="s">
        <v>294</v>
      </c>
      <c r="F57" s="160" t="s">
        <v>269</v>
      </c>
      <c r="G57" s="161"/>
      <c r="H57" s="11" t="s">
        <v>749</v>
      </c>
      <c r="I57" s="14">
        <f t="shared" si="2"/>
        <v>0.73</v>
      </c>
      <c r="J57" s="14">
        <v>0.73</v>
      </c>
      <c r="K57" s="109">
        <f t="shared" si="3"/>
        <v>1.46</v>
      </c>
      <c r="L57" s="115"/>
    </row>
    <row r="58" spans="1:12" ht="24" customHeight="1">
      <c r="A58" s="114"/>
      <c r="B58" s="107">
        <f>'Tax Invoice'!D54</f>
        <v>2</v>
      </c>
      <c r="C58" s="10" t="s">
        <v>748</v>
      </c>
      <c r="D58" s="10" t="s">
        <v>816</v>
      </c>
      <c r="E58" s="118" t="s">
        <v>294</v>
      </c>
      <c r="F58" s="160" t="s">
        <v>270</v>
      </c>
      <c r="G58" s="161"/>
      <c r="H58" s="11" t="s">
        <v>749</v>
      </c>
      <c r="I58" s="14">
        <f t="shared" si="2"/>
        <v>0.73</v>
      </c>
      <c r="J58" s="14">
        <v>0.73</v>
      </c>
      <c r="K58" s="109">
        <f t="shared" si="3"/>
        <v>1.46</v>
      </c>
      <c r="L58" s="115"/>
    </row>
    <row r="59" spans="1:12" ht="24" customHeight="1">
      <c r="A59" s="114"/>
      <c r="B59" s="107">
        <f>'Tax Invoice'!D55</f>
        <v>4</v>
      </c>
      <c r="C59" s="10" t="s">
        <v>748</v>
      </c>
      <c r="D59" s="10" t="s">
        <v>816</v>
      </c>
      <c r="E59" s="118" t="s">
        <v>294</v>
      </c>
      <c r="F59" s="160" t="s">
        <v>348</v>
      </c>
      <c r="G59" s="161"/>
      <c r="H59" s="11" t="s">
        <v>749</v>
      </c>
      <c r="I59" s="14">
        <f t="shared" si="2"/>
        <v>0.73</v>
      </c>
      <c r="J59" s="14">
        <v>0.73</v>
      </c>
      <c r="K59" s="109">
        <f t="shared" si="3"/>
        <v>2.92</v>
      </c>
      <c r="L59" s="115"/>
    </row>
    <row r="60" spans="1:12" ht="24" customHeight="1">
      <c r="A60" s="114"/>
      <c r="B60" s="107">
        <f>'Tax Invoice'!D56</f>
        <v>2</v>
      </c>
      <c r="C60" s="10" t="s">
        <v>748</v>
      </c>
      <c r="D60" s="10" t="s">
        <v>816</v>
      </c>
      <c r="E60" s="118" t="s">
        <v>294</v>
      </c>
      <c r="F60" s="160" t="s">
        <v>750</v>
      </c>
      <c r="G60" s="161"/>
      <c r="H60" s="11" t="s">
        <v>749</v>
      </c>
      <c r="I60" s="14">
        <f t="shared" si="2"/>
        <v>0.73</v>
      </c>
      <c r="J60" s="14">
        <v>0.73</v>
      </c>
      <c r="K60" s="109">
        <f t="shared" si="3"/>
        <v>1.46</v>
      </c>
      <c r="L60" s="115"/>
    </row>
    <row r="61" spans="1:12" ht="24" customHeight="1">
      <c r="A61" s="114"/>
      <c r="B61" s="107">
        <f>'Tax Invoice'!D57</f>
        <v>2</v>
      </c>
      <c r="C61" s="10" t="s">
        <v>748</v>
      </c>
      <c r="D61" s="10" t="s">
        <v>816</v>
      </c>
      <c r="E61" s="118" t="s">
        <v>294</v>
      </c>
      <c r="F61" s="160" t="s">
        <v>751</v>
      </c>
      <c r="G61" s="161"/>
      <c r="H61" s="11" t="s">
        <v>749</v>
      </c>
      <c r="I61" s="14">
        <f t="shared" si="2"/>
        <v>0.73</v>
      </c>
      <c r="J61" s="14">
        <v>0.73</v>
      </c>
      <c r="K61" s="109">
        <f t="shared" si="3"/>
        <v>1.46</v>
      </c>
      <c r="L61" s="115"/>
    </row>
    <row r="62" spans="1:12" ht="25.5" customHeight="1">
      <c r="A62" s="114"/>
      <c r="B62" s="107">
        <f>'Tax Invoice'!D58</f>
        <v>10</v>
      </c>
      <c r="C62" s="10" t="s">
        <v>752</v>
      </c>
      <c r="D62" s="10" t="s">
        <v>752</v>
      </c>
      <c r="E62" s="118"/>
      <c r="F62" s="160"/>
      <c r="G62" s="161"/>
      <c r="H62" s="11" t="s">
        <v>826</v>
      </c>
      <c r="I62" s="14">
        <f t="shared" si="2"/>
        <v>1.26</v>
      </c>
      <c r="J62" s="14">
        <v>1.26</v>
      </c>
      <c r="K62" s="109">
        <f t="shared" si="3"/>
        <v>12.6</v>
      </c>
      <c r="L62" s="115"/>
    </row>
    <row r="63" spans="1:12" ht="24" customHeight="1">
      <c r="A63" s="114"/>
      <c r="B63" s="107">
        <f>'Tax Invoice'!D59</f>
        <v>15</v>
      </c>
      <c r="C63" s="10" t="s">
        <v>753</v>
      </c>
      <c r="D63" s="10" t="s">
        <v>753</v>
      </c>
      <c r="E63" s="118"/>
      <c r="F63" s="160"/>
      <c r="G63" s="161"/>
      <c r="H63" s="11" t="s">
        <v>827</v>
      </c>
      <c r="I63" s="14">
        <f t="shared" si="2"/>
        <v>1.05</v>
      </c>
      <c r="J63" s="14">
        <v>1.05</v>
      </c>
      <c r="K63" s="109">
        <f t="shared" si="3"/>
        <v>15.75</v>
      </c>
      <c r="L63" s="115"/>
    </row>
    <row r="64" spans="1:12" ht="25.5" customHeight="1">
      <c r="A64" s="114"/>
      <c r="B64" s="107">
        <f>'Tax Invoice'!D60</f>
        <v>10</v>
      </c>
      <c r="C64" s="10" t="s">
        <v>754</v>
      </c>
      <c r="D64" s="10" t="s">
        <v>754</v>
      </c>
      <c r="E64" s="118"/>
      <c r="F64" s="160"/>
      <c r="G64" s="161"/>
      <c r="H64" s="11" t="s">
        <v>755</v>
      </c>
      <c r="I64" s="14">
        <f t="shared" si="2"/>
        <v>1.33</v>
      </c>
      <c r="J64" s="14">
        <v>1.33</v>
      </c>
      <c r="K64" s="109">
        <f t="shared" si="3"/>
        <v>13.3</v>
      </c>
      <c r="L64" s="115"/>
    </row>
    <row r="65" spans="1:12" ht="12.75" customHeight="1">
      <c r="A65" s="114"/>
      <c r="B65" s="107">
        <f>'Tax Invoice'!D61</f>
        <v>10</v>
      </c>
      <c r="C65" s="10" t="s">
        <v>756</v>
      </c>
      <c r="D65" s="10" t="s">
        <v>756</v>
      </c>
      <c r="E65" s="118" t="s">
        <v>23</v>
      </c>
      <c r="F65" s="160"/>
      <c r="G65" s="161"/>
      <c r="H65" s="11" t="s">
        <v>757</v>
      </c>
      <c r="I65" s="14">
        <f t="shared" si="2"/>
        <v>0.28999999999999998</v>
      </c>
      <c r="J65" s="14">
        <v>0.28999999999999998</v>
      </c>
      <c r="K65" s="109">
        <f t="shared" si="3"/>
        <v>2.9</v>
      </c>
      <c r="L65" s="115"/>
    </row>
    <row r="66" spans="1:12" ht="12.75" customHeight="1">
      <c r="A66" s="114"/>
      <c r="B66" s="107">
        <f>'Tax Invoice'!D62</f>
        <v>10</v>
      </c>
      <c r="C66" s="10" t="s">
        <v>756</v>
      </c>
      <c r="D66" s="10" t="s">
        <v>756</v>
      </c>
      <c r="E66" s="118" t="s">
        <v>26</v>
      </c>
      <c r="F66" s="160"/>
      <c r="G66" s="161"/>
      <c r="H66" s="11" t="s">
        <v>757</v>
      </c>
      <c r="I66" s="14">
        <f t="shared" si="2"/>
        <v>0.28999999999999998</v>
      </c>
      <c r="J66" s="14">
        <v>0.28999999999999998</v>
      </c>
      <c r="K66" s="109">
        <f t="shared" si="3"/>
        <v>2.9</v>
      </c>
      <c r="L66" s="115"/>
    </row>
    <row r="67" spans="1:12" ht="12.75" customHeight="1">
      <c r="A67" s="114"/>
      <c r="B67" s="107">
        <f>'Tax Invoice'!D63</f>
        <v>10</v>
      </c>
      <c r="C67" s="10" t="s">
        <v>756</v>
      </c>
      <c r="D67" s="10" t="s">
        <v>756</v>
      </c>
      <c r="E67" s="118" t="s">
        <v>27</v>
      </c>
      <c r="F67" s="160"/>
      <c r="G67" s="161"/>
      <c r="H67" s="11" t="s">
        <v>757</v>
      </c>
      <c r="I67" s="14">
        <f t="shared" si="2"/>
        <v>0.28999999999999998</v>
      </c>
      <c r="J67" s="14">
        <v>0.28999999999999998</v>
      </c>
      <c r="K67" s="109">
        <f t="shared" si="3"/>
        <v>2.9</v>
      </c>
      <c r="L67" s="115"/>
    </row>
    <row r="68" spans="1:12" ht="12.75" customHeight="1">
      <c r="A68" s="114"/>
      <c r="B68" s="107">
        <f>'Tax Invoice'!D64</f>
        <v>10</v>
      </c>
      <c r="C68" s="10" t="s">
        <v>758</v>
      </c>
      <c r="D68" s="10" t="s">
        <v>758</v>
      </c>
      <c r="E68" s="118" t="s">
        <v>23</v>
      </c>
      <c r="F68" s="160"/>
      <c r="G68" s="161"/>
      <c r="H68" s="11" t="s">
        <v>759</v>
      </c>
      <c r="I68" s="14">
        <f t="shared" si="2"/>
        <v>0.17</v>
      </c>
      <c r="J68" s="14">
        <v>0.17</v>
      </c>
      <c r="K68" s="109">
        <f t="shared" si="3"/>
        <v>1.7000000000000002</v>
      </c>
      <c r="L68" s="115"/>
    </row>
    <row r="69" spans="1:12" ht="12.75" customHeight="1">
      <c r="A69" s="114"/>
      <c r="B69" s="107">
        <f>'Tax Invoice'!D65</f>
        <v>10</v>
      </c>
      <c r="C69" s="10" t="s">
        <v>758</v>
      </c>
      <c r="D69" s="10" t="s">
        <v>758</v>
      </c>
      <c r="E69" s="118" t="s">
        <v>26</v>
      </c>
      <c r="F69" s="160"/>
      <c r="G69" s="161"/>
      <c r="H69" s="11" t="s">
        <v>759</v>
      </c>
      <c r="I69" s="14">
        <f t="shared" si="2"/>
        <v>0.17</v>
      </c>
      <c r="J69" s="14">
        <v>0.17</v>
      </c>
      <c r="K69" s="109">
        <f t="shared" si="3"/>
        <v>1.7000000000000002</v>
      </c>
      <c r="L69" s="115"/>
    </row>
    <row r="70" spans="1:12" ht="12.75" customHeight="1">
      <c r="A70" s="114"/>
      <c r="B70" s="107">
        <f>'Tax Invoice'!D66</f>
        <v>10</v>
      </c>
      <c r="C70" s="10" t="s">
        <v>758</v>
      </c>
      <c r="D70" s="10" t="s">
        <v>758</v>
      </c>
      <c r="E70" s="118" t="s">
        <v>29</v>
      </c>
      <c r="F70" s="160"/>
      <c r="G70" s="161"/>
      <c r="H70" s="11" t="s">
        <v>759</v>
      </c>
      <c r="I70" s="14">
        <f t="shared" si="2"/>
        <v>0.17</v>
      </c>
      <c r="J70" s="14">
        <v>0.17</v>
      </c>
      <c r="K70" s="109">
        <f t="shared" si="3"/>
        <v>1.7000000000000002</v>
      </c>
      <c r="L70" s="115"/>
    </row>
    <row r="71" spans="1:12" ht="12.75" customHeight="1">
      <c r="A71" s="114"/>
      <c r="B71" s="107">
        <f>'Tax Invoice'!D67</f>
        <v>10</v>
      </c>
      <c r="C71" s="10" t="s">
        <v>760</v>
      </c>
      <c r="D71" s="10" t="s">
        <v>760</v>
      </c>
      <c r="E71" s="118" t="s">
        <v>23</v>
      </c>
      <c r="F71" s="160"/>
      <c r="G71" s="161"/>
      <c r="H71" s="11" t="s">
        <v>761</v>
      </c>
      <c r="I71" s="14">
        <f t="shared" si="2"/>
        <v>0.17</v>
      </c>
      <c r="J71" s="14">
        <v>0.17</v>
      </c>
      <c r="K71" s="109">
        <f t="shared" si="3"/>
        <v>1.7000000000000002</v>
      </c>
      <c r="L71" s="115"/>
    </row>
    <row r="72" spans="1:12" ht="12.75" customHeight="1">
      <c r="A72" s="114"/>
      <c r="B72" s="107">
        <f>'Tax Invoice'!D68</f>
        <v>10</v>
      </c>
      <c r="C72" s="10" t="s">
        <v>760</v>
      </c>
      <c r="D72" s="10" t="s">
        <v>760</v>
      </c>
      <c r="E72" s="118" t="s">
        <v>26</v>
      </c>
      <c r="F72" s="160"/>
      <c r="G72" s="161"/>
      <c r="H72" s="11" t="s">
        <v>761</v>
      </c>
      <c r="I72" s="14">
        <f t="shared" si="2"/>
        <v>0.17</v>
      </c>
      <c r="J72" s="14">
        <v>0.17</v>
      </c>
      <c r="K72" s="109">
        <f t="shared" si="3"/>
        <v>1.7000000000000002</v>
      </c>
      <c r="L72" s="115"/>
    </row>
    <row r="73" spans="1:12" ht="12.75" customHeight="1">
      <c r="A73" s="114"/>
      <c r="B73" s="107">
        <f>'Tax Invoice'!D69</f>
        <v>10</v>
      </c>
      <c r="C73" s="10" t="s">
        <v>760</v>
      </c>
      <c r="D73" s="10" t="s">
        <v>760</v>
      </c>
      <c r="E73" s="118" t="s">
        <v>29</v>
      </c>
      <c r="F73" s="160"/>
      <c r="G73" s="161"/>
      <c r="H73" s="11" t="s">
        <v>761</v>
      </c>
      <c r="I73" s="14">
        <f t="shared" si="2"/>
        <v>0.17</v>
      </c>
      <c r="J73" s="14">
        <v>0.17</v>
      </c>
      <c r="K73" s="109">
        <f t="shared" si="3"/>
        <v>1.7000000000000002</v>
      </c>
      <c r="L73" s="115"/>
    </row>
    <row r="74" spans="1:12" ht="36" customHeight="1">
      <c r="A74" s="114"/>
      <c r="B74" s="107">
        <f>'Tax Invoice'!D70</f>
        <v>4</v>
      </c>
      <c r="C74" s="10" t="s">
        <v>762</v>
      </c>
      <c r="D74" s="10" t="s">
        <v>817</v>
      </c>
      <c r="E74" s="118" t="s">
        <v>235</v>
      </c>
      <c r="F74" s="160" t="s">
        <v>239</v>
      </c>
      <c r="G74" s="161"/>
      <c r="H74" s="11" t="s">
        <v>763</v>
      </c>
      <c r="I74" s="14">
        <f t="shared" si="2"/>
        <v>1.45</v>
      </c>
      <c r="J74" s="14">
        <v>1.45</v>
      </c>
      <c r="K74" s="109">
        <f t="shared" si="3"/>
        <v>5.8</v>
      </c>
      <c r="L74" s="115"/>
    </row>
    <row r="75" spans="1:12" ht="24" customHeight="1">
      <c r="A75" s="114"/>
      <c r="B75" s="107">
        <f>'Tax Invoice'!D71</f>
        <v>4</v>
      </c>
      <c r="C75" s="10" t="s">
        <v>764</v>
      </c>
      <c r="D75" s="10" t="s">
        <v>764</v>
      </c>
      <c r="E75" s="118" t="s">
        <v>25</v>
      </c>
      <c r="F75" s="160" t="s">
        <v>107</v>
      </c>
      <c r="G75" s="161"/>
      <c r="H75" s="11" t="s">
        <v>828</v>
      </c>
      <c r="I75" s="14">
        <f t="shared" si="2"/>
        <v>1.58</v>
      </c>
      <c r="J75" s="14">
        <v>1.58</v>
      </c>
      <c r="K75" s="109">
        <f t="shared" si="3"/>
        <v>6.32</v>
      </c>
      <c r="L75" s="115"/>
    </row>
    <row r="76" spans="1:12" ht="24" customHeight="1">
      <c r="A76" s="114"/>
      <c r="B76" s="107">
        <f>'Tax Invoice'!D72</f>
        <v>2</v>
      </c>
      <c r="C76" s="10" t="s">
        <v>764</v>
      </c>
      <c r="D76" s="10" t="s">
        <v>764</v>
      </c>
      <c r="E76" s="118" t="s">
        <v>25</v>
      </c>
      <c r="F76" s="160" t="s">
        <v>210</v>
      </c>
      <c r="G76" s="161"/>
      <c r="H76" s="11" t="s">
        <v>828</v>
      </c>
      <c r="I76" s="14">
        <f t="shared" si="2"/>
        <v>1.58</v>
      </c>
      <c r="J76" s="14">
        <v>1.58</v>
      </c>
      <c r="K76" s="109">
        <f t="shared" si="3"/>
        <v>3.16</v>
      </c>
      <c r="L76" s="115"/>
    </row>
    <row r="77" spans="1:12" ht="24" customHeight="1">
      <c r="A77" s="114"/>
      <c r="B77" s="107">
        <f>'Tax Invoice'!D73</f>
        <v>1</v>
      </c>
      <c r="C77" s="10" t="s">
        <v>764</v>
      </c>
      <c r="D77" s="10" t="s">
        <v>764</v>
      </c>
      <c r="E77" s="118" t="s">
        <v>25</v>
      </c>
      <c r="F77" s="160" t="s">
        <v>212</v>
      </c>
      <c r="G77" s="161"/>
      <c r="H77" s="11" t="s">
        <v>828</v>
      </c>
      <c r="I77" s="14">
        <f t="shared" si="2"/>
        <v>1.58</v>
      </c>
      <c r="J77" s="14">
        <v>1.58</v>
      </c>
      <c r="K77" s="109">
        <f t="shared" si="3"/>
        <v>1.58</v>
      </c>
      <c r="L77" s="115"/>
    </row>
    <row r="78" spans="1:12" ht="24" customHeight="1">
      <c r="A78" s="114"/>
      <c r="B78" s="107">
        <f>'Tax Invoice'!D74</f>
        <v>2</v>
      </c>
      <c r="C78" s="10" t="s">
        <v>764</v>
      </c>
      <c r="D78" s="10" t="s">
        <v>764</v>
      </c>
      <c r="E78" s="118" t="s">
        <v>25</v>
      </c>
      <c r="F78" s="160" t="s">
        <v>214</v>
      </c>
      <c r="G78" s="161"/>
      <c r="H78" s="11" t="s">
        <v>828</v>
      </c>
      <c r="I78" s="14">
        <f t="shared" si="2"/>
        <v>1.58</v>
      </c>
      <c r="J78" s="14">
        <v>1.58</v>
      </c>
      <c r="K78" s="109">
        <f t="shared" si="3"/>
        <v>3.16</v>
      </c>
      <c r="L78" s="115"/>
    </row>
    <row r="79" spans="1:12" ht="24" customHeight="1">
      <c r="A79" s="114"/>
      <c r="B79" s="107">
        <f>'Tax Invoice'!D75</f>
        <v>3</v>
      </c>
      <c r="C79" s="10" t="s">
        <v>764</v>
      </c>
      <c r="D79" s="10" t="s">
        <v>764</v>
      </c>
      <c r="E79" s="118" t="s">
        <v>25</v>
      </c>
      <c r="F79" s="160" t="s">
        <v>269</v>
      </c>
      <c r="G79" s="161"/>
      <c r="H79" s="11" t="s">
        <v>828</v>
      </c>
      <c r="I79" s="14">
        <f t="shared" si="2"/>
        <v>1.58</v>
      </c>
      <c r="J79" s="14">
        <v>1.58</v>
      </c>
      <c r="K79" s="109">
        <f t="shared" si="3"/>
        <v>4.74</v>
      </c>
      <c r="L79" s="115"/>
    </row>
    <row r="80" spans="1:12" ht="24" customHeight="1">
      <c r="A80" s="114"/>
      <c r="B80" s="107">
        <f>'Tax Invoice'!D76</f>
        <v>15</v>
      </c>
      <c r="C80" s="10" t="s">
        <v>765</v>
      </c>
      <c r="D80" s="10" t="s">
        <v>765</v>
      </c>
      <c r="E80" s="118"/>
      <c r="F80" s="160"/>
      <c r="G80" s="161"/>
      <c r="H80" s="11" t="s">
        <v>829</v>
      </c>
      <c r="I80" s="14">
        <f t="shared" si="2"/>
        <v>0.43</v>
      </c>
      <c r="J80" s="14">
        <v>0.43</v>
      </c>
      <c r="K80" s="109">
        <f t="shared" si="3"/>
        <v>6.45</v>
      </c>
      <c r="L80" s="115"/>
    </row>
    <row r="81" spans="1:12" ht="24" customHeight="1">
      <c r="A81" s="114"/>
      <c r="B81" s="107">
        <f>'Tax Invoice'!D77</f>
        <v>15</v>
      </c>
      <c r="C81" s="10" t="s">
        <v>766</v>
      </c>
      <c r="D81" s="10" t="s">
        <v>766</v>
      </c>
      <c r="E81" s="118"/>
      <c r="F81" s="160"/>
      <c r="G81" s="161"/>
      <c r="H81" s="11" t="s">
        <v>830</v>
      </c>
      <c r="I81" s="14">
        <f t="shared" si="2"/>
        <v>0.5</v>
      </c>
      <c r="J81" s="14">
        <v>0.5</v>
      </c>
      <c r="K81" s="109">
        <f t="shared" si="3"/>
        <v>7.5</v>
      </c>
      <c r="L81" s="115"/>
    </row>
    <row r="82" spans="1:12" ht="24" customHeight="1">
      <c r="A82" s="114"/>
      <c r="B82" s="107">
        <f>'Tax Invoice'!D78</f>
        <v>20</v>
      </c>
      <c r="C82" s="10" t="s">
        <v>116</v>
      </c>
      <c r="D82" s="10" t="s">
        <v>116</v>
      </c>
      <c r="E82" s="118"/>
      <c r="F82" s="160"/>
      <c r="G82" s="161"/>
      <c r="H82" s="11" t="s">
        <v>767</v>
      </c>
      <c r="I82" s="14">
        <f t="shared" si="2"/>
        <v>0.19</v>
      </c>
      <c r="J82" s="14">
        <v>0.19</v>
      </c>
      <c r="K82" s="109">
        <f t="shared" si="3"/>
        <v>3.8</v>
      </c>
      <c r="L82" s="115"/>
    </row>
    <row r="83" spans="1:12" ht="24" customHeight="1">
      <c r="A83" s="114"/>
      <c r="B83" s="107">
        <f>'Tax Invoice'!D79</f>
        <v>10</v>
      </c>
      <c r="C83" s="10" t="s">
        <v>768</v>
      </c>
      <c r="D83" s="10" t="s">
        <v>768</v>
      </c>
      <c r="E83" s="118" t="s">
        <v>107</v>
      </c>
      <c r="F83" s="160"/>
      <c r="G83" s="161"/>
      <c r="H83" s="11" t="s">
        <v>769</v>
      </c>
      <c r="I83" s="14">
        <f t="shared" si="2"/>
        <v>0.49</v>
      </c>
      <c r="J83" s="14">
        <v>0.49</v>
      </c>
      <c r="K83" s="109">
        <f t="shared" si="3"/>
        <v>4.9000000000000004</v>
      </c>
      <c r="L83" s="115"/>
    </row>
    <row r="84" spans="1:12" ht="24" customHeight="1">
      <c r="A84" s="114"/>
      <c r="B84" s="107">
        <f>'Tax Invoice'!D80</f>
        <v>5</v>
      </c>
      <c r="C84" s="10" t="s">
        <v>768</v>
      </c>
      <c r="D84" s="10" t="s">
        <v>768</v>
      </c>
      <c r="E84" s="118" t="s">
        <v>210</v>
      </c>
      <c r="F84" s="160"/>
      <c r="G84" s="161"/>
      <c r="H84" s="11" t="s">
        <v>769</v>
      </c>
      <c r="I84" s="14">
        <f t="shared" si="2"/>
        <v>0.49</v>
      </c>
      <c r="J84" s="14">
        <v>0.49</v>
      </c>
      <c r="K84" s="109">
        <f t="shared" si="3"/>
        <v>2.4500000000000002</v>
      </c>
      <c r="L84" s="115"/>
    </row>
    <row r="85" spans="1:12" ht="24" customHeight="1">
      <c r="A85" s="114"/>
      <c r="B85" s="107">
        <f>'Tax Invoice'!D81</f>
        <v>5</v>
      </c>
      <c r="C85" s="10" t="s">
        <v>768</v>
      </c>
      <c r="D85" s="10" t="s">
        <v>768</v>
      </c>
      <c r="E85" s="118" t="s">
        <v>212</v>
      </c>
      <c r="F85" s="160"/>
      <c r="G85" s="161"/>
      <c r="H85" s="11" t="s">
        <v>769</v>
      </c>
      <c r="I85" s="14">
        <f t="shared" si="2"/>
        <v>0.49</v>
      </c>
      <c r="J85" s="14">
        <v>0.49</v>
      </c>
      <c r="K85" s="109">
        <f t="shared" si="3"/>
        <v>2.4500000000000002</v>
      </c>
      <c r="L85" s="115"/>
    </row>
    <row r="86" spans="1:12" ht="24" customHeight="1">
      <c r="A86" s="114"/>
      <c r="B86" s="107">
        <f>'Tax Invoice'!D82</f>
        <v>4</v>
      </c>
      <c r="C86" s="10" t="s">
        <v>768</v>
      </c>
      <c r="D86" s="10" t="s">
        <v>768</v>
      </c>
      <c r="E86" s="118" t="s">
        <v>214</v>
      </c>
      <c r="F86" s="160"/>
      <c r="G86" s="161"/>
      <c r="H86" s="11" t="s">
        <v>769</v>
      </c>
      <c r="I86" s="14">
        <f t="shared" ref="I86:I117" si="4">ROUNDUP(J86*$N$1,2)</f>
        <v>0.49</v>
      </c>
      <c r="J86" s="14">
        <v>0.49</v>
      </c>
      <c r="K86" s="109">
        <f t="shared" ref="K86:K117" si="5">I86*B86</f>
        <v>1.96</v>
      </c>
      <c r="L86" s="115"/>
    </row>
    <row r="87" spans="1:12" ht="24" customHeight="1">
      <c r="A87" s="114"/>
      <c r="B87" s="107">
        <f>'Tax Invoice'!D83</f>
        <v>3</v>
      </c>
      <c r="C87" s="10" t="s">
        <v>768</v>
      </c>
      <c r="D87" s="10" t="s">
        <v>768</v>
      </c>
      <c r="E87" s="118" t="s">
        <v>269</v>
      </c>
      <c r="F87" s="160"/>
      <c r="G87" s="161"/>
      <c r="H87" s="11" t="s">
        <v>769</v>
      </c>
      <c r="I87" s="14">
        <f t="shared" si="4"/>
        <v>0.49</v>
      </c>
      <c r="J87" s="14">
        <v>0.49</v>
      </c>
      <c r="K87" s="109">
        <f t="shared" si="5"/>
        <v>1.47</v>
      </c>
      <c r="L87" s="115"/>
    </row>
    <row r="88" spans="1:12" ht="24" customHeight="1">
      <c r="A88" s="114"/>
      <c r="B88" s="107">
        <f>'Tax Invoice'!D84</f>
        <v>3</v>
      </c>
      <c r="C88" s="10" t="s">
        <v>768</v>
      </c>
      <c r="D88" s="10" t="s">
        <v>768</v>
      </c>
      <c r="E88" s="118" t="s">
        <v>311</v>
      </c>
      <c r="F88" s="160"/>
      <c r="G88" s="161"/>
      <c r="H88" s="11" t="s">
        <v>769</v>
      </c>
      <c r="I88" s="14">
        <f t="shared" si="4"/>
        <v>0.49</v>
      </c>
      <c r="J88" s="14">
        <v>0.49</v>
      </c>
      <c r="K88" s="109">
        <f t="shared" si="5"/>
        <v>1.47</v>
      </c>
      <c r="L88" s="115"/>
    </row>
    <row r="89" spans="1:12" ht="24" customHeight="1">
      <c r="A89" s="114"/>
      <c r="B89" s="107">
        <f>'Tax Invoice'!D85</f>
        <v>10</v>
      </c>
      <c r="C89" s="10" t="s">
        <v>106</v>
      </c>
      <c r="D89" s="10" t="s">
        <v>106</v>
      </c>
      <c r="E89" s="118" t="s">
        <v>107</v>
      </c>
      <c r="F89" s="160"/>
      <c r="G89" s="161"/>
      <c r="H89" s="11" t="s">
        <v>770</v>
      </c>
      <c r="I89" s="14">
        <f t="shared" si="4"/>
        <v>0.66</v>
      </c>
      <c r="J89" s="14">
        <v>0.66</v>
      </c>
      <c r="K89" s="109">
        <f t="shared" si="5"/>
        <v>6.6000000000000005</v>
      </c>
      <c r="L89" s="115"/>
    </row>
    <row r="90" spans="1:12" ht="24" customHeight="1">
      <c r="A90" s="114"/>
      <c r="B90" s="107">
        <f>'Tax Invoice'!D86</f>
        <v>5</v>
      </c>
      <c r="C90" s="10" t="s">
        <v>106</v>
      </c>
      <c r="D90" s="10" t="s">
        <v>106</v>
      </c>
      <c r="E90" s="118" t="s">
        <v>210</v>
      </c>
      <c r="F90" s="160"/>
      <c r="G90" s="161"/>
      <c r="H90" s="11" t="s">
        <v>770</v>
      </c>
      <c r="I90" s="14">
        <f t="shared" si="4"/>
        <v>0.66</v>
      </c>
      <c r="J90" s="14">
        <v>0.66</v>
      </c>
      <c r="K90" s="109">
        <f t="shared" si="5"/>
        <v>3.3000000000000003</v>
      </c>
      <c r="L90" s="115"/>
    </row>
    <row r="91" spans="1:12" ht="24" customHeight="1">
      <c r="A91" s="114"/>
      <c r="B91" s="107">
        <f>'Tax Invoice'!D87</f>
        <v>3</v>
      </c>
      <c r="C91" s="10" t="s">
        <v>106</v>
      </c>
      <c r="D91" s="10" t="s">
        <v>106</v>
      </c>
      <c r="E91" s="118" t="s">
        <v>212</v>
      </c>
      <c r="F91" s="160"/>
      <c r="G91" s="161"/>
      <c r="H91" s="11" t="s">
        <v>770</v>
      </c>
      <c r="I91" s="14">
        <f t="shared" si="4"/>
        <v>0.66</v>
      </c>
      <c r="J91" s="14">
        <v>0.66</v>
      </c>
      <c r="K91" s="109">
        <f t="shared" si="5"/>
        <v>1.98</v>
      </c>
      <c r="L91" s="115"/>
    </row>
    <row r="92" spans="1:12" ht="24" customHeight="1">
      <c r="A92" s="114"/>
      <c r="B92" s="107">
        <f>'Tax Invoice'!D88</f>
        <v>3</v>
      </c>
      <c r="C92" s="10" t="s">
        <v>106</v>
      </c>
      <c r="D92" s="10" t="s">
        <v>106</v>
      </c>
      <c r="E92" s="118" t="s">
        <v>214</v>
      </c>
      <c r="F92" s="160"/>
      <c r="G92" s="161"/>
      <c r="H92" s="11" t="s">
        <v>770</v>
      </c>
      <c r="I92" s="14">
        <f t="shared" si="4"/>
        <v>0.66</v>
      </c>
      <c r="J92" s="14">
        <v>0.66</v>
      </c>
      <c r="K92" s="109">
        <f t="shared" si="5"/>
        <v>1.98</v>
      </c>
      <c r="L92" s="115"/>
    </row>
    <row r="93" spans="1:12" ht="24" customHeight="1">
      <c r="A93" s="114"/>
      <c r="B93" s="107">
        <f>'Tax Invoice'!D89</f>
        <v>4</v>
      </c>
      <c r="C93" s="10" t="s">
        <v>106</v>
      </c>
      <c r="D93" s="10" t="s">
        <v>106</v>
      </c>
      <c r="E93" s="118" t="s">
        <v>302</v>
      </c>
      <c r="F93" s="160"/>
      <c r="G93" s="161"/>
      <c r="H93" s="11" t="s">
        <v>770</v>
      </c>
      <c r="I93" s="14">
        <f t="shared" si="4"/>
        <v>0.66</v>
      </c>
      <c r="J93" s="14">
        <v>0.66</v>
      </c>
      <c r="K93" s="109">
        <f t="shared" si="5"/>
        <v>2.64</v>
      </c>
      <c r="L93" s="115"/>
    </row>
    <row r="94" spans="1:12" ht="36" customHeight="1">
      <c r="A94" s="114"/>
      <c r="B94" s="107">
        <f>'Tax Invoice'!D90</f>
        <v>3</v>
      </c>
      <c r="C94" s="10" t="s">
        <v>771</v>
      </c>
      <c r="D94" s="10" t="s">
        <v>771</v>
      </c>
      <c r="E94" s="118" t="s">
        <v>25</v>
      </c>
      <c r="F94" s="160" t="s">
        <v>239</v>
      </c>
      <c r="G94" s="161"/>
      <c r="H94" s="11" t="s">
        <v>772</v>
      </c>
      <c r="I94" s="14">
        <f t="shared" si="4"/>
        <v>2.0499999999999998</v>
      </c>
      <c r="J94" s="14">
        <v>2.0499999999999998</v>
      </c>
      <c r="K94" s="109">
        <f t="shared" si="5"/>
        <v>6.1499999999999995</v>
      </c>
      <c r="L94" s="115"/>
    </row>
    <row r="95" spans="1:12" ht="36" customHeight="1">
      <c r="A95" s="114"/>
      <c r="B95" s="107">
        <f>'Tax Invoice'!D91</f>
        <v>2</v>
      </c>
      <c r="C95" s="10" t="s">
        <v>773</v>
      </c>
      <c r="D95" s="10" t="s">
        <v>818</v>
      </c>
      <c r="E95" s="118" t="s">
        <v>774</v>
      </c>
      <c r="F95" s="160" t="s">
        <v>239</v>
      </c>
      <c r="G95" s="161"/>
      <c r="H95" s="11" t="s">
        <v>775</v>
      </c>
      <c r="I95" s="14">
        <f t="shared" si="4"/>
        <v>7.85</v>
      </c>
      <c r="J95" s="14">
        <v>7.85</v>
      </c>
      <c r="K95" s="109">
        <f t="shared" si="5"/>
        <v>15.7</v>
      </c>
      <c r="L95" s="115"/>
    </row>
    <row r="96" spans="1:12" ht="12.75" customHeight="1">
      <c r="A96" s="114"/>
      <c r="B96" s="107">
        <f>'Tax Invoice'!D92</f>
        <v>2</v>
      </c>
      <c r="C96" s="10" t="s">
        <v>776</v>
      </c>
      <c r="D96" s="10" t="s">
        <v>819</v>
      </c>
      <c r="E96" s="118" t="s">
        <v>777</v>
      </c>
      <c r="F96" s="160" t="s">
        <v>273</v>
      </c>
      <c r="G96" s="161"/>
      <c r="H96" s="11" t="s">
        <v>778</v>
      </c>
      <c r="I96" s="14">
        <f t="shared" si="4"/>
        <v>0.69</v>
      </c>
      <c r="J96" s="14">
        <v>0.69</v>
      </c>
      <c r="K96" s="109">
        <f t="shared" si="5"/>
        <v>1.38</v>
      </c>
      <c r="L96" s="115"/>
    </row>
    <row r="97" spans="1:12" ht="26.25" customHeight="1">
      <c r="A97" s="114"/>
      <c r="B97" s="107">
        <f>'Tax Invoice'!D93</f>
        <v>4</v>
      </c>
      <c r="C97" s="10" t="s">
        <v>779</v>
      </c>
      <c r="D97" s="10" t="s">
        <v>779</v>
      </c>
      <c r="E97" s="118" t="s">
        <v>107</v>
      </c>
      <c r="F97" s="160"/>
      <c r="G97" s="161"/>
      <c r="H97" s="11" t="s">
        <v>780</v>
      </c>
      <c r="I97" s="14">
        <f t="shared" si="4"/>
        <v>0.69</v>
      </c>
      <c r="J97" s="14">
        <v>0.69</v>
      </c>
      <c r="K97" s="109">
        <f t="shared" si="5"/>
        <v>2.76</v>
      </c>
      <c r="L97" s="115"/>
    </row>
    <row r="98" spans="1:12" ht="26.25" customHeight="1">
      <c r="A98" s="114"/>
      <c r="B98" s="107">
        <f>'Tax Invoice'!D94</f>
        <v>2</v>
      </c>
      <c r="C98" s="10" t="s">
        <v>779</v>
      </c>
      <c r="D98" s="10" t="s">
        <v>779</v>
      </c>
      <c r="E98" s="118" t="s">
        <v>210</v>
      </c>
      <c r="F98" s="160"/>
      <c r="G98" s="161"/>
      <c r="H98" s="11" t="s">
        <v>780</v>
      </c>
      <c r="I98" s="14">
        <f t="shared" si="4"/>
        <v>0.69</v>
      </c>
      <c r="J98" s="14">
        <v>0.69</v>
      </c>
      <c r="K98" s="109">
        <f t="shared" si="5"/>
        <v>1.38</v>
      </c>
      <c r="L98" s="115"/>
    </row>
    <row r="99" spans="1:12" ht="26.25" customHeight="1">
      <c r="A99" s="114"/>
      <c r="B99" s="107">
        <f>'Tax Invoice'!D95</f>
        <v>2</v>
      </c>
      <c r="C99" s="10" t="s">
        <v>779</v>
      </c>
      <c r="D99" s="10" t="s">
        <v>779</v>
      </c>
      <c r="E99" s="118" t="s">
        <v>212</v>
      </c>
      <c r="F99" s="160"/>
      <c r="G99" s="161"/>
      <c r="H99" s="11" t="s">
        <v>780</v>
      </c>
      <c r="I99" s="14">
        <f t="shared" si="4"/>
        <v>0.69</v>
      </c>
      <c r="J99" s="14">
        <v>0.69</v>
      </c>
      <c r="K99" s="109">
        <f t="shared" si="5"/>
        <v>1.38</v>
      </c>
      <c r="L99" s="115"/>
    </row>
    <row r="100" spans="1:12" ht="22.5" customHeight="1">
      <c r="A100" s="114"/>
      <c r="B100" s="107">
        <f>'Tax Invoice'!D96</f>
        <v>2</v>
      </c>
      <c r="C100" s="10" t="s">
        <v>779</v>
      </c>
      <c r="D100" s="10" t="s">
        <v>779</v>
      </c>
      <c r="E100" s="118" t="s">
        <v>265</v>
      </c>
      <c r="F100" s="160"/>
      <c r="G100" s="161"/>
      <c r="H100" s="11" t="s">
        <v>780</v>
      </c>
      <c r="I100" s="14">
        <f t="shared" si="4"/>
        <v>0.69</v>
      </c>
      <c r="J100" s="14">
        <v>0.69</v>
      </c>
      <c r="K100" s="109">
        <f t="shared" si="5"/>
        <v>1.38</v>
      </c>
      <c r="L100" s="115"/>
    </row>
    <row r="101" spans="1:12" ht="22.5" customHeight="1">
      <c r="A101" s="114"/>
      <c r="B101" s="107">
        <f>'Tax Invoice'!D97</f>
        <v>2</v>
      </c>
      <c r="C101" s="10" t="s">
        <v>779</v>
      </c>
      <c r="D101" s="10" t="s">
        <v>779</v>
      </c>
      <c r="E101" s="118" t="s">
        <v>310</v>
      </c>
      <c r="F101" s="160"/>
      <c r="G101" s="161"/>
      <c r="H101" s="11" t="s">
        <v>780</v>
      </c>
      <c r="I101" s="14">
        <f t="shared" si="4"/>
        <v>0.69</v>
      </c>
      <c r="J101" s="14">
        <v>0.69</v>
      </c>
      <c r="K101" s="109">
        <f t="shared" si="5"/>
        <v>1.38</v>
      </c>
      <c r="L101" s="115"/>
    </row>
    <row r="102" spans="1:12" ht="48" customHeight="1">
      <c r="A102" s="114"/>
      <c r="B102" s="107">
        <f>'Tax Invoice'!D98</f>
        <v>4</v>
      </c>
      <c r="C102" s="10" t="s">
        <v>781</v>
      </c>
      <c r="D102" s="10" t="s">
        <v>781</v>
      </c>
      <c r="E102" s="118" t="s">
        <v>107</v>
      </c>
      <c r="F102" s="160"/>
      <c r="G102" s="161"/>
      <c r="H102" s="11" t="s">
        <v>782</v>
      </c>
      <c r="I102" s="14">
        <f t="shared" si="4"/>
        <v>0.79</v>
      </c>
      <c r="J102" s="14">
        <v>0.79</v>
      </c>
      <c r="K102" s="109">
        <f t="shared" si="5"/>
        <v>3.16</v>
      </c>
      <c r="L102" s="115"/>
    </row>
    <row r="103" spans="1:12" ht="48" customHeight="1">
      <c r="A103" s="114"/>
      <c r="B103" s="107">
        <f>'Tax Invoice'!D99</f>
        <v>2</v>
      </c>
      <c r="C103" s="10" t="s">
        <v>781</v>
      </c>
      <c r="D103" s="10" t="s">
        <v>781</v>
      </c>
      <c r="E103" s="118" t="s">
        <v>210</v>
      </c>
      <c r="F103" s="160"/>
      <c r="G103" s="161"/>
      <c r="H103" s="11" t="s">
        <v>782</v>
      </c>
      <c r="I103" s="14">
        <f t="shared" si="4"/>
        <v>0.79</v>
      </c>
      <c r="J103" s="14">
        <v>0.79</v>
      </c>
      <c r="K103" s="109">
        <f t="shared" si="5"/>
        <v>1.58</v>
      </c>
      <c r="L103" s="115"/>
    </row>
    <row r="104" spans="1:12" ht="48" customHeight="1">
      <c r="A104" s="114"/>
      <c r="B104" s="107">
        <f>'Tax Invoice'!D100</f>
        <v>2</v>
      </c>
      <c r="C104" s="10" t="s">
        <v>781</v>
      </c>
      <c r="D104" s="10" t="s">
        <v>781</v>
      </c>
      <c r="E104" s="118" t="s">
        <v>212</v>
      </c>
      <c r="F104" s="160"/>
      <c r="G104" s="161"/>
      <c r="H104" s="11" t="s">
        <v>782</v>
      </c>
      <c r="I104" s="14">
        <f t="shared" si="4"/>
        <v>0.79</v>
      </c>
      <c r="J104" s="14">
        <v>0.79</v>
      </c>
      <c r="K104" s="109">
        <f t="shared" si="5"/>
        <v>1.58</v>
      </c>
      <c r="L104" s="115"/>
    </row>
    <row r="105" spans="1:12" ht="48" customHeight="1">
      <c r="A105" s="114"/>
      <c r="B105" s="107">
        <f>'Tax Invoice'!D101</f>
        <v>2</v>
      </c>
      <c r="C105" s="10" t="s">
        <v>781</v>
      </c>
      <c r="D105" s="10" t="s">
        <v>781</v>
      </c>
      <c r="E105" s="118" t="s">
        <v>265</v>
      </c>
      <c r="F105" s="160"/>
      <c r="G105" s="161"/>
      <c r="H105" s="11" t="s">
        <v>782</v>
      </c>
      <c r="I105" s="14">
        <f t="shared" si="4"/>
        <v>0.79</v>
      </c>
      <c r="J105" s="14">
        <v>0.79</v>
      </c>
      <c r="K105" s="109">
        <f t="shared" si="5"/>
        <v>1.58</v>
      </c>
      <c r="L105" s="115"/>
    </row>
    <row r="106" spans="1:12" ht="48" customHeight="1">
      <c r="A106" s="114"/>
      <c r="B106" s="107">
        <f>'Tax Invoice'!D102</f>
        <v>2</v>
      </c>
      <c r="C106" s="10" t="s">
        <v>781</v>
      </c>
      <c r="D106" s="10" t="s">
        <v>781</v>
      </c>
      <c r="E106" s="118" t="s">
        <v>310</v>
      </c>
      <c r="F106" s="160"/>
      <c r="G106" s="161"/>
      <c r="H106" s="11" t="s">
        <v>782</v>
      </c>
      <c r="I106" s="14">
        <f t="shared" si="4"/>
        <v>0.79</v>
      </c>
      <c r="J106" s="14">
        <v>0.79</v>
      </c>
      <c r="K106" s="109">
        <f t="shared" si="5"/>
        <v>1.58</v>
      </c>
      <c r="L106" s="115"/>
    </row>
    <row r="107" spans="1:12" ht="48" customHeight="1">
      <c r="A107" s="114"/>
      <c r="B107" s="107">
        <f>'Tax Invoice'!D103</f>
        <v>6</v>
      </c>
      <c r="C107" s="10" t="s">
        <v>783</v>
      </c>
      <c r="D107" s="10" t="s">
        <v>783</v>
      </c>
      <c r="E107" s="118" t="s">
        <v>107</v>
      </c>
      <c r="F107" s="160"/>
      <c r="G107" s="161"/>
      <c r="H107" s="11" t="s">
        <v>784</v>
      </c>
      <c r="I107" s="14">
        <f t="shared" si="4"/>
        <v>0.89</v>
      </c>
      <c r="J107" s="14">
        <v>0.89</v>
      </c>
      <c r="K107" s="109">
        <f t="shared" si="5"/>
        <v>5.34</v>
      </c>
      <c r="L107" s="115"/>
    </row>
    <row r="108" spans="1:12" ht="12" customHeight="1">
      <c r="A108" s="114"/>
      <c r="B108" s="107">
        <f>'Tax Invoice'!D104</f>
        <v>6</v>
      </c>
      <c r="C108" s="10" t="s">
        <v>785</v>
      </c>
      <c r="D108" s="10" t="s">
        <v>820</v>
      </c>
      <c r="E108" s="118" t="s">
        <v>23</v>
      </c>
      <c r="F108" s="160"/>
      <c r="G108" s="161"/>
      <c r="H108" s="11" t="s">
        <v>786</v>
      </c>
      <c r="I108" s="14">
        <f t="shared" si="4"/>
        <v>0.99</v>
      </c>
      <c r="J108" s="14">
        <v>0.99</v>
      </c>
      <c r="K108" s="109">
        <f t="shared" si="5"/>
        <v>5.9399999999999995</v>
      </c>
      <c r="L108" s="115"/>
    </row>
    <row r="109" spans="1:12" ht="12" customHeight="1">
      <c r="A109" s="114"/>
      <c r="B109" s="107">
        <f>'Tax Invoice'!D105</f>
        <v>10</v>
      </c>
      <c r="C109" s="10" t="s">
        <v>785</v>
      </c>
      <c r="D109" s="10" t="s">
        <v>820</v>
      </c>
      <c r="E109" s="118" t="s">
        <v>25</v>
      </c>
      <c r="F109" s="160"/>
      <c r="G109" s="161"/>
      <c r="H109" s="11" t="s">
        <v>786</v>
      </c>
      <c r="I109" s="14">
        <f t="shared" si="4"/>
        <v>0.99</v>
      </c>
      <c r="J109" s="14">
        <v>0.99</v>
      </c>
      <c r="K109" s="109">
        <f t="shared" si="5"/>
        <v>9.9</v>
      </c>
      <c r="L109" s="115"/>
    </row>
    <row r="110" spans="1:12" ht="12" customHeight="1">
      <c r="A110" s="114"/>
      <c r="B110" s="107">
        <f>'Tax Invoice'!D106</f>
        <v>6</v>
      </c>
      <c r="C110" s="10" t="s">
        <v>785</v>
      </c>
      <c r="D110" s="10" t="s">
        <v>820</v>
      </c>
      <c r="E110" s="118" t="s">
        <v>26</v>
      </c>
      <c r="F110" s="160"/>
      <c r="G110" s="161"/>
      <c r="H110" s="11" t="s">
        <v>786</v>
      </c>
      <c r="I110" s="14">
        <f t="shared" si="4"/>
        <v>0.99</v>
      </c>
      <c r="J110" s="14">
        <v>0.99</v>
      </c>
      <c r="K110" s="109">
        <f t="shared" si="5"/>
        <v>5.9399999999999995</v>
      </c>
      <c r="L110" s="115"/>
    </row>
    <row r="111" spans="1:12" ht="12" customHeight="1">
      <c r="A111" s="114"/>
      <c r="B111" s="107">
        <f>'Tax Invoice'!D107</f>
        <v>6</v>
      </c>
      <c r="C111" s="10" t="s">
        <v>785</v>
      </c>
      <c r="D111" s="10" t="s">
        <v>820</v>
      </c>
      <c r="E111" s="118" t="s">
        <v>27</v>
      </c>
      <c r="F111" s="160"/>
      <c r="G111" s="161"/>
      <c r="H111" s="11" t="s">
        <v>786</v>
      </c>
      <c r="I111" s="14">
        <f t="shared" si="4"/>
        <v>0.99</v>
      </c>
      <c r="J111" s="14">
        <v>0.99</v>
      </c>
      <c r="K111" s="109">
        <f t="shared" si="5"/>
        <v>5.9399999999999995</v>
      </c>
      <c r="L111" s="115"/>
    </row>
    <row r="112" spans="1:12" ht="12.75" customHeight="1">
      <c r="A112" s="114"/>
      <c r="B112" s="107">
        <f>'Tax Invoice'!D108</f>
        <v>6</v>
      </c>
      <c r="C112" s="10" t="s">
        <v>787</v>
      </c>
      <c r="D112" s="10" t="s">
        <v>787</v>
      </c>
      <c r="E112" s="118" t="s">
        <v>26</v>
      </c>
      <c r="F112" s="160"/>
      <c r="G112" s="161"/>
      <c r="H112" s="11" t="s">
        <v>788</v>
      </c>
      <c r="I112" s="14">
        <f t="shared" si="4"/>
        <v>1.29</v>
      </c>
      <c r="J112" s="14">
        <v>1.29</v>
      </c>
      <c r="K112" s="109">
        <f t="shared" si="5"/>
        <v>7.74</v>
      </c>
      <c r="L112" s="115"/>
    </row>
    <row r="113" spans="1:12" ht="12.75" customHeight="1">
      <c r="A113" s="114"/>
      <c r="B113" s="107">
        <f>'Tax Invoice'!D109</f>
        <v>6</v>
      </c>
      <c r="C113" s="10" t="s">
        <v>787</v>
      </c>
      <c r="D113" s="10" t="s">
        <v>787</v>
      </c>
      <c r="E113" s="118" t="s">
        <v>27</v>
      </c>
      <c r="F113" s="160"/>
      <c r="G113" s="161"/>
      <c r="H113" s="11" t="s">
        <v>788</v>
      </c>
      <c r="I113" s="14">
        <f t="shared" si="4"/>
        <v>1.29</v>
      </c>
      <c r="J113" s="14">
        <v>1.29</v>
      </c>
      <c r="K113" s="109">
        <f t="shared" si="5"/>
        <v>7.74</v>
      </c>
      <c r="L113" s="115"/>
    </row>
    <row r="114" spans="1:12" ht="24" customHeight="1">
      <c r="A114" s="114"/>
      <c r="B114" s="107">
        <f>'Tax Invoice'!D110</f>
        <v>1</v>
      </c>
      <c r="C114" s="10" t="s">
        <v>789</v>
      </c>
      <c r="D114" s="10" t="s">
        <v>789</v>
      </c>
      <c r="E114" s="118" t="s">
        <v>25</v>
      </c>
      <c r="F114" s="160"/>
      <c r="G114" s="161"/>
      <c r="H114" s="11" t="s">
        <v>790</v>
      </c>
      <c r="I114" s="14">
        <f t="shared" si="4"/>
        <v>18.809999999999999</v>
      </c>
      <c r="J114" s="14">
        <v>18.809999999999999</v>
      </c>
      <c r="K114" s="109">
        <f t="shared" si="5"/>
        <v>18.809999999999999</v>
      </c>
      <c r="L114" s="115"/>
    </row>
    <row r="115" spans="1:12" ht="24" customHeight="1">
      <c r="A115" s="114"/>
      <c r="B115" s="107">
        <f>'Tax Invoice'!D111</f>
        <v>1</v>
      </c>
      <c r="C115" s="10" t="s">
        <v>789</v>
      </c>
      <c r="D115" s="10" t="s">
        <v>789</v>
      </c>
      <c r="E115" s="118" t="s">
        <v>791</v>
      </c>
      <c r="F115" s="160"/>
      <c r="G115" s="161"/>
      <c r="H115" s="11" t="s">
        <v>790</v>
      </c>
      <c r="I115" s="14">
        <f t="shared" si="4"/>
        <v>18.809999999999999</v>
      </c>
      <c r="J115" s="14">
        <v>18.809999999999999</v>
      </c>
      <c r="K115" s="109">
        <f t="shared" si="5"/>
        <v>18.809999999999999</v>
      </c>
      <c r="L115" s="115"/>
    </row>
    <row r="116" spans="1:12" ht="24" customHeight="1">
      <c r="A116" s="114"/>
      <c r="B116" s="107">
        <f>'Tax Invoice'!D112</f>
        <v>2</v>
      </c>
      <c r="C116" s="10" t="s">
        <v>792</v>
      </c>
      <c r="D116" s="10" t="s">
        <v>792</v>
      </c>
      <c r="E116" s="118" t="s">
        <v>27</v>
      </c>
      <c r="F116" s="160" t="s">
        <v>107</v>
      </c>
      <c r="G116" s="161"/>
      <c r="H116" s="11" t="s">
        <v>793</v>
      </c>
      <c r="I116" s="14">
        <f t="shared" si="4"/>
        <v>49.82</v>
      </c>
      <c r="J116" s="14">
        <v>49.82</v>
      </c>
      <c r="K116" s="109">
        <f t="shared" si="5"/>
        <v>99.64</v>
      </c>
      <c r="L116" s="115"/>
    </row>
    <row r="117" spans="1:12" ht="24" customHeight="1">
      <c r="A117" s="114"/>
      <c r="B117" s="107">
        <f>'Tax Invoice'!D113</f>
        <v>1</v>
      </c>
      <c r="C117" s="10" t="s">
        <v>792</v>
      </c>
      <c r="D117" s="10" t="s">
        <v>792</v>
      </c>
      <c r="E117" s="118" t="s">
        <v>27</v>
      </c>
      <c r="F117" s="160" t="s">
        <v>302</v>
      </c>
      <c r="G117" s="161"/>
      <c r="H117" s="11" t="s">
        <v>793</v>
      </c>
      <c r="I117" s="14">
        <f t="shared" si="4"/>
        <v>49.82</v>
      </c>
      <c r="J117" s="14">
        <v>49.82</v>
      </c>
      <c r="K117" s="109">
        <f t="shared" si="5"/>
        <v>49.82</v>
      </c>
      <c r="L117" s="115"/>
    </row>
    <row r="118" spans="1:12" ht="24" customHeight="1">
      <c r="A118" s="114"/>
      <c r="B118" s="107">
        <f>'Tax Invoice'!D114</f>
        <v>1</v>
      </c>
      <c r="C118" s="10" t="s">
        <v>794</v>
      </c>
      <c r="D118" s="10" t="s">
        <v>794</v>
      </c>
      <c r="E118" s="118" t="s">
        <v>726</v>
      </c>
      <c r="F118" s="160"/>
      <c r="G118" s="161"/>
      <c r="H118" s="11" t="s">
        <v>795</v>
      </c>
      <c r="I118" s="14">
        <f t="shared" ref="I118:I131" si="6">ROUNDUP(J118*$N$1,2)</f>
        <v>27.79</v>
      </c>
      <c r="J118" s="14">
        <v>27.79</v>
      </c>
      <c r="K118" s="109">
        <f t="shared" ref="K118:K131" si="7">I118*B118</f>
        <v>27.79</v>
      </c>
      <c r="L118" s="115"/>
    </row>
    <row r="119" spans="1:12" ht="36" customHeight="1">
      <c r="A119" s="114"/>
      <c r="B119" s="107">
        <f>'Tax Invoice'!D115</f>
        <v>3</v>
      </c>
      <c r="C119" s="10" t="s">
        <v>796</v>
      </c>
      <c r="D119" s="10" t="s">
        <v>796</v>
      </c>
      <c r="E119" s="118" t="s">
        <v>239</v>
      </c>
      <c r="F119" s="160"/>
      <c r="G119" s="161"/>
      <c r="H119" s="11" t="s">
        <v>797</v>
      </c>
      <c r="I119" s="14">
        <f t="shared" si="6"/>
        <v>3.75</v>
      </c>
      <c r="J119" s="14">
        <v>3.75</v>
      </c>
      <c r="K119" s="109">
        <f t="shared" si="7"/>
        <v>11.25</v>
      </c>
      <c r="L119" s="115"/>
    </row>
    <row r="120" spans="1:12" ht="36" customHeight="1">
      <c r="A120" s="114"/>
      <c r="B120" s="107">
        <f>'Tax Invoice'!D116</f>
        <v>3</v>
      </c>
      <c r="C120" s="10" t="s">
        <v>798</v>
      </c>
      <c r="D120" s="10" t="s">
        <v>821</v>
      </c>
      <c r="E120" s="118" t="s">
        <v>273</v>
      </c>
      <c r="F120" s="160"/>
      <c r="G120" s="161"/>
      <c r="H120" s="11" t="s">
        <v>799</v>
      </c>
      <c r="I120" s="14">
        <f t="shared" si="6"/>
        <v>1.19</v>
      </c>
      <c r="J120" s="14">
        <v>1.19</v>
      </c>
      <c r="K120" s="109">
        <f t="shared" si="7"/>
        <v>3.57</v>
      </c>
      <c r="L120" s="115"/>
    </row>
    <row r="121" spans="1:12" ht="36" customHeight="1">
      <c r="A121" s="114"/>
      <c r="B121" s="107">
        <f>'Tax Invoice'!D117</f>
        <v>3</v>
      </c>
      <c r="C121" s="10" t="s">
        <v>798</v>
      </c>
      <c r="D121" s="10" t="s">
        <v>821</v>
      </c>
      <c r="E121" s="118" t="s">
        <v>271</v>
      </c>
      <c r="F121" s="160"/>
      <c r="G121" s="161"/>
      <c r="H121" s="11" t="s">
        <v>799</v>
      </c>
      <c r="I121" s="14">
        <f t="shared" si="6"/>
        <v>1.19</v>
      </c>
      <c r="J121" s="14">
        <v>1.19</v>
      </c>
      <c r="K121" s="109">
        <f t="shared" si="7"/>
        <v>3.57</v>
      </c>
      <c r="L121" s="115"/>
    </row>
    <row r="122" spans="1:12" ht="24" customHeight="1">
      <c r="A122" s="114"/>
      <c r="B122" s="107">
        <f>'Tax Invoice'!D118</f>
        <v>4</v>
      </c>
      <c r="C122" s="10" t="s">
        <v>800</v>
      </c>
      <c r="D122" s="10" t="s">
        <v>800</v>
      </c>
      <c r="E122" s="118"/>
      <c r="F122" s="160"/>
      <c r="G122" s="161"/>
      <c r="H122" s="11" t="s">
        <v>801</v>
      </c>
      <c r="I122" s="14">
        <f t="shared" si="6"/>
        <v>0.73</v>
      </c>
      <c r="J122" s="14">
        <v>0.73</v>
      </c>
      <c r="K122" s="109">
        <f t="shared" si="7"/>
        <v>2.92</v>
      </c>
      <c r="L122" s="115"/>
    </row>
    <row r="123" spans="1:12" ht="24" customHeight="1">
      <c r="A123" s="114"/>
      <c r="B123" s="107">
        <f>'Tax Invoice'!D119</f>
        <v>20</v>
      </c>
      <c r="C123" s="10" t="s">
        <v>802</v>
      </c>
      <c r="D123" s="10" t="s">
        <v>802</v>
      </c>
      <c r="E123" s="118"/>
      <c r="F123" s="160"/>
      <c r="G123" s="161"/>
      <c r="H123" s="11" t="s">
        <v>803</v>
      </c>
      <c r="I123" s="14">
        <f t="shared" si="6"/>
        <v>0.61</v>
      </c>
      <c r="J123" s="14">
        <v>0.61</v>
      </c>
      <c r="K123" s="109">
        <f t="shared" si="7"/>
        <v>12.2</v>
      </c>
      <c r="L123" s="115"/>
    </row>
    <row r="124" spans="1:12" ht="24" customHeight="1">
      <c r="A124" s="114"/>
      <c r="B124" s="107">
        <f>'Tax Invoice'!D120</f>
        <v>30</v>
      </c>
      <c r="C124" s="10" t="s">
        <v>804</v>
      </c>
      <c r="D124" s="10" t="s">
        <v>804</v>
      </c>
      <c r="E124" s="118"/>
      <c r="F124" s="160"/>
      <c r="G124" s="161"/>
      <c r="H124" s="11" t="s">
        <v>805</v>
      </c>
      <c r="I124" s="14">
        <f t="shared" si="6"/>
        <v>0.75</v>
      </c>
      <c r="J124" s="14">
        <v>0.75</v>
      </c>
      <c r="K124" s="109">
        <f t="shared" si="7"/>
        <v>22.5</v>
      </c>
      <c r="L124" s="115"/>
    </row>
    <row r="125" spans="1:12" ht="24" customHeight="1">
      <c r="A125" s="114"/>
      <c r="B125" s="107">
        <f>'Tax Invoice'!D121</f>
        <v>20</v>
      </c>
      <c r="C125" s="10" t="s">
        <v>806</v>
      </c>
      <c r="D125" s="10" t="s">
        <v>806</v>
      </c>
      <c r="E125" s="118"/>
      <c r="F125" s="160"/>
      <c r="G125" s="161"/>
      <c r="H125" s="11" t="s">
        <v>807</v>
      </c>
      <c r="I125" s="14">
        <f t="shared" si="6"/>
        <v>1.1100000000000001</v>
      </c>
      <c r="J125" s="14">
        <v>1.1100000000000001</v>
      </c>
      <c r="K125" s="109">
        <f t="shared" si="7"/>
        <v>22.200000000000003</v>
      </c>
      <c r="L125" s="115"/>
    </row>
    <row r="126" spans="1:12" ht="24" customHeight="1" thickBot="1">
      <c r="A126" s="114"/>
      <c r="B126" s="107">
        <f>'Tax Invoice'!D122</f>
        <v>35</v>
      </c>
      <c r="C126" s="10" t="s">
        <v>808</v>
      </c>
      <c r="D126" s="10" t="s">
        <v>822</v>
      </c>
      <c r="E126" s="118" t="s">
        <v>39</v>
      </c>
      <c r="F126" s="160"/>
      <c r="G126" s="161"/>
      <c r="H126" s="11" t="s">
        <v>809</v>
      </c>
      <c r="I126" s="14">
        <f t="shared" si="6"/>
        <v>1.38</v>
      </c>
      <c r="J126" s="14">
        <v>1.38</v>
      </c>
      <c r="K126" s="109">
        <f t="shared" si="7"/>
        <v>48.3</v>
      </c>
      <c r="L126" s="115"/>
    </row>
    <row r="127" spans="1:12" ht="16.5" thickTop="1" thickBot="1">
      <c r="A127" s="114"/>
      <c r="B127" s="144"/>
      <c r="C127" s="145"/>
      <c r="D127" s="146"/>
      <c r="E127" s="146"/>
      <c r="F127" s="146"/>
      <c r="G127" s="146"/>
      <c r="H127" s="139" t="s">
        <v>836</v>
      </c>
      <c r="I127" s="147"/>
      <c r="J127" s="148"/>
      <c r="K127" s="148"/>
      <c r="L127" s="115"/>
    </row>
    <row r="128" spans="1:12" ht="36.75" thickTop="1">
      <c r="A128" s="114"/>
      <c r="B128" s="107">
        <v>3</v>
      </c>
      <c r="C128" s="10" t="s">
        <v>798</v>
      </c>
      <c r="D128" s="118"/>
      <c r="E128" s="118" t="s">
        <v>838</v>
      </c>
      <c r="F128" s="160"/>
      <c r="G128" s="161"/>
      <c r="H128" s="11" t="s">
        <v>799</v>
      </c>
      <c r="I128" s="14">
        <f t="shared" si="6"/>
        <v>1.19</v>
      </c>
      <c r="J128" s="14">
        <v>1.19</v>
      </c>
      <c r="K128" s="109">
        <f t="shared" si="7"/>
        <v>3.57</v>
      </c>
      <c r="L128" s="115"/>
    </row>
    <row r="129" spans="1:12" ht="24">
      <c r="A129" s="114"/>
      <c r="B129" s="107">
        <v>1</v>
      </c>
      <c r="C129" s="10" t="s">
        <v>837</v>
      </c>
      <c r="D129" s="118"/>
      <c r="E129" s="118" t="s">
        <v>26</v>
      </c>
      <c r="F129" s="160"/>
      <c r="G129" s="161"/>
      <c r="H129" s="11" t="s">
        <v>839</v>
      </c>
      <c r="I129" s="14">
        <f t="shared" si="6"/>
        <v>16.149999999999999</v>
      </c>
      <c r="J129" s="14">
        <v>16.149999999999999</v>
      </c>
      <c r="K129" s="109">
        <f t="shared" si="7"/>
        <v>16.149999999999999</v>
      </c>
      <c r="L129" s="115"/>
    </row>
    <row r="130" spans="1:12" ht="24">
      <c r="A130" s="114"/>
      <c r="B130" s="107">
        <v>1</v>
      </c>
      <c r="C130" s="10" t="s">
        <v>837</v>
      </c>
      <c r="D130" s="118"/>
      <c r="E130" s="118" t="s">
        <v>25</v>
      </c>
      <c r="F130" s="160"/>
      <c r="G130" s="161"/>
      <c r="H130" s="11" t="s">
        <v>839</v>
      </c>
      <c r="I130" s="14">
        <f t="shared" si="6"/>
        <v>16.149999999999999</v>
      </c>
      <c r="J130" s="14">
        <v>16.149999999999999</v>
      </c>
      <c r="K130" s="109">
        <f t="shared" si="7"/>
        <v>16.149999999999999</v>
      </c>
      <c r="L130" s="115"/>
    </row>
    <row r="131" spans="1:12" ht="24">
      <c r="A131" s="114"/>
      <c r="B131" s="108">
        <v>11</v>
      </c>
      <c r="C131" s="12" t="s">
        <v>307</v>
      </c>
      <c r="D131" s="119"/>
      <c r="E131" s="119" t="s">
        <v>110</v>
      </c>
      <c r="F131" s="170"/>
      <c r="G131" s="171"/>
      <c r="H131" s="13" t="s">
        <v>309</v>
      </c>
      <c r="I131" s="15">
        <f t="shared" si="6"/>
        <v>1.1200000000000001</v>
      </c>
      <c r="J131" s="15">
        <v>1.1200000000000001</v>
      </c>
      <c r="K131" s="110">
        <f t="shared" si="7"/>
        <v>12.32</v>
      </c>
      <c r="L131" s="115"/>
    </row>
    <row r="132" spans="1:12" ht="12.75" customHeight="1">
      <c r="A132" s="114"/>
      <c r="B132" s="126">
        <f>SUM(B22:B131)</f>
        <v>592</v>
      </c>
      <c r="C132" s="126" t="s">
        <v>144</v>
      </c>
      <c r="D132" s="126"/>
      <c r="E132" s="126"/>
      <c r="F132" s="126"/>
      <c r="G132" s="126"/>
      <c r="H132" s="126"/>
      <c r="I132" s="127" t="s">
        <v>255</v>
      </c>
      <c r="J132" s="127"/>
      <c r="K132" s="128">
        <f>SUM(K22:K131)</f>
        <v>1017.0100000000004</v>
      </c>
      <c r="L132" s="115"/>
    </row>
    <row r="133" spans="1:12" ht="12.75" customHeight="1">
      <c r="A133" s="114"/>
      <c r="B133" s="126"/>
      <c r="C133" s="126"/>
      <c r="D133" s="126"/>
      <c r="E133" s="126"/>
      <c r="F133" s="126"/>
      <c r="G133" s="126"/>
      <c r="H133" s="126"/>
      <c r="I133" s="127" t="s">
        <v>835</v>
      </c>
      <c r="J133" s="127"/>
      <c r="K133" s="128">
        <f>Invoice!J133</f>
        <v>-30.510300000000012</v>
      </c>
      <c r="L133" s="115"/>
    </row>
    <row r="134" spans="1:12" ht="12.75" customHeight="1" outlineLevel="1">
      <c r="A134" s="114"/>
      <c r="B134" s="126"/>
      <c r="C134" s="126"/>
      <c r="D134" s="126"/>
      <c r="E134" s="126"/>
      <c r="F134" s="126"/>
      <c r="G134" s="126"/>
      <c r="H134" s="126"/>
      <c r="I134" s="131" t="s">
        <v>834</v>
      </c>
      <c r="J134" s="127"/>
      <c r="K134" s="128">
        <f>Invoice!J134</f>
        <v>0</v>
      </c>
      <c r="L134" s="115"/>
    </row>
    <row r="135" spans="1:12" ht="12.75" customHeight="1">
      <c r="A135" s="114"/>
      <c r="B135" s="126"/>
      <c r="C135" s="126"/>
      <c r="D135" s="126"/>
      <c r="E135" s="126"/>
      <c r="F135" s="126"/>
      <c r="G135" s="126"/>
      <c r="H135" s="126"/>
      <c r="I135" s="127" t="s">
        <v>257</v>
      </c>
      <c r="J135" s="127"/>
      <c r="K135" s="128">
        <f>SUM(K132:K134)</f>
        <v>986.49970000000042</v>
      </c>
      <c r="L135" s="115"/>
    </row>
    <row r="136" spans="1:12" ht="12.75" customHeight="1">
      <c r="A136" s="6"/>
      <c r="B136" s="7"/>
      <c r="C136" s="7"/>
      <c r="D136" s="7"/>
      <c r="E136" s="7"/>
      <c r="F136" s="7"/>
      <c r="G136" s="7"/>
      <c r="H136" s="7" t="s">
        <v>823</v>
      </c>
      <c r="I136" s="7"/>
      <c r="J136" s="7"/>
      <c r="K136" s="7"/>
      <c r="L136" s="8"/>
    </row>
  </sheetData>
  <mergeCells count="113">
    <mergeCell ref="F20:G20"/>
    <mergeCell ref="F21:G21"/>
    <mergeCell ref="F22:G22"/>
    <mergeCell ref="K10:K11"/>
    <mergeCell ref="K14:K15"/>
    <mergeCell ref="F128:G128"/>
    <mergeCell ref="F129:G129"/>
    <mergeCell ref="F130:G130"/>
    <mergeCell ref="F131:G131"/>
    <mergeCell ref="F30:G30"/>
    <mergeCell ref="F31:G31"/>
    <mergeCell ref="F32:G32"/>
    <mergeCell ref="F33:G33"/>
    <mergeCell ref="F34:G34"/>
    <mergeCell ref="F24:G24"/>
    <mergeCell ref="F25:G25"/>
    <mergeCell ref="F23:G23"/>
    <mergeCell ref="F28:G28"/>
    <mergeCell ref="F29:G29"/>
    <mergeCell ref="F26:G26"/>
    <mergeCell ref="F27:G27"/>
    <mergeCell ref="F40:G40"/>
    <mergeCell ref="F41:G41"/>
    <mergeCell ref="F42:G42"/>
    <mergeCell ref="F43:G43"/>
    <mergeCell ref="F44:G44"/>
    <mergeCell ref="F35:G35"/>
    <mergeCell ref="F36:G36"/>
    <mergeCell ref="F37:G37"/>
    <mergeCell ref="F38:G38"/>
    <mergeCell ref="F39:G39"/>
    <mergeCell ref="F50:G50"/>
    <mergeCell ref="F51:G51"/>
    <mergeCell ref="F52:G52"/>
    <mergeCell ref="F53:G53"/>
    <mergeCell ref="F54:G54"/>
    <mergeCell ref="F45:G45"/>
    <mergeCell ref="F46:G46"/>
    <mergeCell ref="F47:G47"/>
    <mergeCell ref="F48:G48"/>
    <mergeCell ref="F49:G49"/>
    <mergeCell ref="F60:G60"/>
    <mergeCell ref="F61:G61"/>
    <mergeCell ref="F62:G62"/>
    <mergeCell ref="F63:G63"/>
    <mergeCell ref="F64:G64"/>
    <mergeCell ref="F55:G55"/>
    <mergeCell ref="F56:G56"/>
    <mergeCell ref="F57:G57"/>
    <mergeCell ref="F58:G58"/>
    <mergeCell ref="F59:G59"/>
    <mergeCell ref="F70:G70"/>
    <mergeCell ref="F71:G71"/>
    <mergeCell ref="F72:G72"/>
    <mergeCell ref="F73:G73"/>
    <mergeCell ref="F74:G74"/>
    <mergeCell ref="F65:G65"/>
    <mergeCell ref="F66:G66"/>
    <mergeCell ref="F67:G67"/>
    <mergeCell ref="F68:G68"/>
    <mergeCell ref="F69:G69"/>
    <mergeCell ref="F80:G80"/>
    <mergeCell ref="F81:G81"/>
    <mergeCell ref="F82:G82"/>
    <mergeCell ref="F83:G83"/>
    <mergeCell ref="F84:G84"/>
    <mergeCell ref="F75:G75"/>
    <mergeCell ref="F76:G76"/>
    <mergeCell ref="F77:G77"/>
    <mergeCell ref="F78:G78"/>
    <mergeCell ref="F79:G79"/>
    <mergeCell ref="F90:G90"/>
    <mergeCell ref="F91:G91"/>
    <mergeCell ref="F92:G92"/>
    <mergeCell ref="F93:G93"/>
    <mergeCell ref="F94:G94"/>
    <mergeCell ref="F85:G85"/>
    <mergeCell ref="F86:G86"/>
    <mergeCell ref="F87:G87"/>
    <mergeCell ref="F88:G88"/>
    <mergeCell ref="F89:G89"/>
    <mergeCell ref="F100:G100"/>
    <mergeCell ref="F101:G101"/>
    <mergeCell ref="F102:G102"/>
    <mergeCell ref="F103:G103"/>
    <mergeCell ref="F104:G104"/>
    <mergeCell ref="F95:G95"/>
    <mergeCell ref="F96:G96"/>
    <mergeCell ref="F97:G97"/>
    <mergeCell ref="F98:G98"/>
    <mergeCell ref="F99:G99"/>
    <mergeCell ref="F110:G110"/>
    <mergeCell ref="F111:G111"/>
    <mergeCell ref="F112:G112"/>
    <mergeCell ref="F113:G113"/>
    <mergeCell ref="F114:G114"/>
    <mergeCell ref="F105:G105"/>
    <mergeCell ref="F106:G106"/>
    <mergeCell ref="F107:G107"/>
    <mergeCell ref="F108:G108"/>
    <mergeCell ref="F109:G109"/>
    <mergeCell ref="F125:G125"/>
    <mergeCell ref="F126:G126"/>
    <mergeCell ref="F120:G120"/>
    <mergeCell ref="F121:G121"/>
    <mergeCell ref="F122:G122"/>
    <mergeCell ref="F123:G123"/>
    <mergeCell ref="F124:G124"/>
    <mergeCell ref="F115:G115"/>
    <mergeCell ref="F116:G116"/>
    <mergeCell ref="F117:G117"/>
    <mergeCell ref="F118:G118"/>
    <mergeCell ref="F119:G11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0D73E-E50D-4BB4-BCD3-85E716BAFADC}">
  <sheetPr>
    <tabColor rgb="FFFF0000"/>
  </sheetPr>
  <dimension ref="A1:K49"/>
  <sheetViews>
    <sheetView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t="s">
        <v>6</v>
      </c>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c r="C10" s="120"/>
      <c r="D10" s="120"/>
      <c r="E10" s="120"/>
      <c r="F10" s="115"/>
      <c r="G10" s="116"/>
      <c r="H10" s="116" t="s">
        <v>708</v>
      </c>
      <c r="I10" s="120"/>
      <c r="J10" s="162">
        <v>51260</v>
      </c>
      <c r="K10" s="115"/>
    </row>
    <row r="11" spans="1:11">
      <c r="A11" s="114"/>
      <c r="B11" s="114" t="s">
        <v>708</v>
      </c>
      <c r="C11" s="120"/>
      <c r="D11" s="120"/>
      <c r="E11" s="120"/>
      <c r="F11" s="115"/>
      <c r="G11" s="116"/>
      <c r="H11" s="116" t="s">
        <v>709</v>
      </c>
      <c r="I11" s="120"/>
      <c r="J11" s="163"/>
      <c r="K11" s="115"/>
    </row>
    <row r="12" spans="1:11">
      <c r="A12" s="114"/>
      <c r="B12" s="114" t="s">
        <v>709</v>
      </c>
      <c r="C12" s="120"/>
      <c r="D12" s="120"/>
      <c r="E12" s="120"/>
      <c r="F12" s="115"/>
      <c r="G12" s="116"/>
      <c r="H12" s="116" t="s">
        <v>710</v>
      </c>
      <c r="I12" s="120"/>
      <c r="J12" s="120"/>
      <c r="K12" s="115"/>
    </row>
    <row r="13" spans="1:11">
      <c r="A13" s="114"/>
      <c r="B13" s="114" t="s">
        <v>710</v>
      </c>
      <c r="C13" s="120"/>
      <c r="D13" s="120"/>
      <c r="E13" s="120"/>
      <c r="F13" s="115"/>
      <c r="G13" s="116"/>
      <c r="H13" s="116" t="s">
        <v>711</v>
      </c>
      <c r="I13" s="120"/>
      <c r="J13" s="99" t="s">
        <v>11</v>
      </c>
      <c r="K13" s="115"/>
    </row>
    <row r="14" spans="1:11" ht="15" customHeight="1">
      <c r="A14" s="114"/>
      <c r="B14" s="114" t="s">
        <v>711</v>
      </c>
      <c r="C14" s="120"/>
      <c r="D14" s="120"/>
      <c r="E14" s="120"/>
      <c r="F14" s="115"/>
      <c r="G14" s="116"/>
      <c r="H14" s="116" t="s">
        <v>6</v>
      </c>
      <c r="I14" s="120"/>
      <c r="J14" s="164">
        <v>45170</v>
      </c>
      <c r="K14" s="115"/>
    </row>
    <row r="15" spans="1:11" ht="15" customHeight="1">
      <c r="A15" s="114"/>
      <c r="B15" s="130" t="s">
        <v>833</v>
      </c>
      <c r="C15" s="7"/>
      <c r="D15" s="7"/>
      <c r="E15" s="7"/>
      <c r="F15" s="8"/>
      <c r="G15" s="116"/>
      <c r="H15" s="9"/>
      <c r="I15" s="120"/>
      <c r="J15" s="165"/>
      <c r="K15" s="115"/>
    </row>
    <row r="16" spans="1:11" ht="15" customHeight="1">
      <c r="A16" s="114"/>
      <c r="B16" s="120"/>
      <c r="C16" s="120"/>
      <c r="D16" s="120"/>
      <c r="E16" s="120"/>
      <c r="F16" s="120"/>
      <c r="G16" s="120"/>
      <c r="H16" s="120"/>
      <c r="I16" s="123" t="s">
        <v>142</v>
      </c>
      <c r="J16" s="129">
        <v>39822</v>
      </c>
      <c r="K16" s="115"/>
    </row>
    <row r="17" spans="1:11">
      <c r="A17" s="114"/>
      <c r="B17" s="120" t="s">
        <v>712</v>
      </c>
      <c r="C17" s="120"/>
      <c r="D17" s="120"/>
      <c r="E17" s="120"/>
      <c r="F17" s="120"/>
      <c r="G17" s="120"/>
      <c r="H17" s="120"/>
      <c r="I17" s="123" t="s">
        <v>143</v>
      </c>
      <c r="J17" s="129" t="s">
        <v>831</v>
      </c>
      <c r="K17" s="115"/>
    </row>
    <row r="18" spans="1:11" ht="18">
      <c r="A18" s="114"/>
      <c r="B18" s="120"/>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66" t="s">
        <v>201</v>
      </c>
      <c r="G20" s="167"/>
      <c r="H20" s="100" t="s">
        <v>169</v>
      </c>
      <c r="I20" s="100" t="s">
        <v>202</v>
      </c>
      <c r="J20" s="100" t="s">
        <v>21</v>
      </c>
      <c r="K20" s="115"/>
    </row>
    <row r="21" spans="1:11">
      <c r="A21" s="114"/>
      <c r="B21" s="105"/>
      <c r="C21" s="105"/>
      <c r="D21" s="106"/>
      <c r="E21" s="106"/>
      <c r="F21" s="168"/>
      <c r="G21" s="169"/>
      <c r="H21" s="105" t="s">
        <v>141</v>
      </c>
      <c r="I21" s="105"/>
      <c r="J21" s="105"/>
      <c r="K21" s="115"/>
    </row>
    <row r="22" spans="1:11" ht="24">
      <c r="A22" s="114"/>
      <c r="B22" s="107">
        <v>15</v>
      </c>
      <c r="C22" s="10" t="s">
        <v>442</v>
      </c>
      <c r="D22" s="118" t="s">
        <v>811</v>
      </c>
      <c r="E22" s="118" t="s">
        <v>25</v>
      </c>
      <c r="F22" s="160"/>
      <c r="G22" s="161"/>
      <c r="H22" s="11" t="s">
        <v>858</v>
      </c>
      <c r="I22" s="14">
        <v>0.5</v>
      </c>
      <c r="J22" s="109">
        <f t="shared" ref="J22:J48" si="0">I22*B22</f>
        <v>7.5</v>
      </c>
      <c r="K22" s="115"/>
    </row>
    <row r="23" spans="1:11" ht="24" customHeight="1">
      <c r="A23" s="114"/>
      <c r="B23" s="107">
        <v>2</v>
      </c>
      <c r="C23" s="10" t="s">
        <v>716</v>
      </c>
      <c r="D23" s="118" t="s">
        <v>716</v>
      </c>
      <c r="E23" s="118" t="s">
        <v>25</v>
      </c>
      <c r="F23" s="160" t="s">
        <v>302</v>
      </c>
      <c r="G23" s="161"/>
      <c r="H23" s="11" t="s">
        <v>857</v>
      </c>
      <c r="I23" s="14">
        <v>0.94</v>
      </c>
      <c r="J23" s="109">
        <f t="shared" si="0"/>
        <v>1.88</v>
      </c>
      <c r="K23" s="115"/>
    </row>
    <row r="24" spans="1:11" ht="24" customHeight="1">
      <c r="A24" s="114"/>
      <c r="B24" s="107">
        <v>2</v>
      </c>
      <c r="C24" s="10" t="s">
        <v>719</v>
      </c>
      <c r="D24" s="118" t="s">
        <v>719</v>
      </c>
      <c r="E24" s="118" t="s">
        <v>25</v>
      </c>
      <c r="F24" s="160" t="s">
        <v>214</v>
      </c>
      <c r="G24" s="161"/>
      <c r="H24" s="11" t="s">
        <v>850</v>
      </c>
      <c r="I24" s="14">
        <v>0.81</v>
      </c>
      <c r="J24" s="109">
        <f t="shared" si="0"/>
        <v>1.62</v>
      </c>
      <c r="K24" s="115"/>
    </row>
    <row r="25" spans="1:11" ht="36">
      <c r="A25" s="114"/>
      <c r="B25" s="107">
        <v>2</v>
      </c>
      <c r="C25" s="10" t="s">
        <v>721</v>
      </c>
      <c r="D25" s="118" t="s">
        <v>721</v>
      </c>
      <c r="E25" s="118" t="s">
        <v>310</v>
      </c>
      <c r="F25" s="160"/>
      <c r="G25" s="161"/>
      <c r="H25" s="11" t="s">
        <v>851</v>
      </c>
      <c r="I25" s="14">
        <v>1.69</v>
      </c>
      <c r="J25" s="109">
        <f t="shared" si="0"/>
        <v>3.38</v>
      </c>
      <c r="K25" s="115"/>
    </row>
    <row r="26" spans="1:11" ht="24">
      <c r="A26" s="114"/>
      <c r="B26" s="107">
        <v>8</v>
      </c>
      <c r="C26" s="10" t="s">
        <v>722</v>
      </c>
      <c r="D26" s="118" t="s">
        <v>722</v>
      </c>
      <c r="E26" s="118" t="s">
        <v>26</v>
      </c>
      <c r="F26" s="160"/>
      <c r="G26" s="161"/>
      <c r="H26" s="11" t="s">
        <v>859</v>
      </c>
      <c r="I26" s="14">
        <v>0.64</v>
      </c>
      <c r="J26" s="109">
        <f t="shared" si="0"/>
        <v>5.12</v>
      </c>
      <c r="K26" s="115"/>
    </row>
    <row r="27" spans="1:11" ht="24">
      <c r="A27" s="114"/>
      <c r="B27" s="107">
        <v>1</v>
      </c>
      <c r="C27" s="10" t="s">
        <v>724</v>
      </c>
      <c r="D27" s="118" t="s">
        <v>724</v>
      </c>
      <c r="E27" s="118" t="s">
        <v>726</v>
      </c>
      <c r="F27" s="160"/>
      <c r="G27" s="161"/>
      <c r="H27" s="11" t="s">
        <v>868</v>
      </c>
      <c r="I27" s="14">
        <v>16</v>
      </c>
      <c r="J27" s="109">
        <f t="shared" si="0"/>
        <v>16</v>
      </c>
      <c r="K27" s="115"/>
    </row>
    <row r="28" spans="1:11" ht="24">
      <c r="A28" s="114"/>
      <c r="B28" s="107">
        <v>1</v>
      </c>
      <c r="C28" s="10" t="s">
        <v>727</v>
      </c>
      <c r="D28" s="118" t="s">
        <v>727</v>
      </c>
      <c r="E28" s="118" t="s">
        <v>730</v>
      </c>
      <c r="F28" s="160"/>
      <c r="G28" s="161"/>
      <c r="H28" s="11" t="s">
        <v>869</v>
      </c>
      <c r="I28" s="14">
        <v>15</v>
      </c>
      <c r="J28" s="109">
        <f t="shared" si="0"/>
        <v>15</v>
      </c>
      <c r="K28" s="115"/>
    </row>
    <row r="29" spans="1:11" ht="24">
      <c r="A29" s="114"/>
      <c r="B29" s="107">
        <v>1</v>
      </c>
      <c r="C29" s="10" t="s">
        <v>731</v>
      </c>
      <c r="D29" s="118" t="s">
        <v>731</v>
      </c>
      <c r="E29" s="118" t="s">
        <v>302</v>
      </c>
      <c r="F29" s="160"/>
      <c r="G29" s="161"/>
      <c r="H29" s="11" t="s">
        <v>870</v>
      </c>
      <c r="I29" s="14">
        <v>13.8</v>
      </c>
      <c r="J29" s="109">
        <f t="shared" si="0"/>
        <v>13.8</v>
      </c>
      <c r="K29" s="115"/>
    </row>
    <row r="30" spans="1:11" ht="24">
      <c r="A30" s="114"/>
      <c r="B30" s="107">
        <v>1</v>
      </c>
      <c r="C30" s="10" t="s">
        <v>735</v>
      </c>
      <c r="D30" s="118" t="s">
        <v>735</v>
      </c>
      <c r="E30" s="118" t="s">
        <v>25</v>
      </c>
      <c r="F30" s="160"/>
      <c r="G30" s="161"/>
      <c r="H30" s="11" t="s">
        <v>871</v>
      </c>
      <c r="I30" s="14">
        <v>22.99</v>
      </c>
      <c r="J30" s="109">
        <f t="shared" si="0"/>
        <v>22.99</v>
      </c>
      <c r="K30" s="115"/>
    </row>
    <row r="31" spans="1:11" ht="25.5" customHeight="1">
      <c r="A31" s="114"/>
      <c r="B31" s="107">
        <v>1</v>
      </c>
      <c r="C31" s="10" t="s">
        <v>739</v>
      </c>
      <c r="D31" s="118" t="s">
        <v>812</v>
      </c>
      <c r="E31" s="118" t="s">
        <v>204</v>
      </c>
      <c r="F31" s="160"/>
      <c r="G31" s="161"/>
      <c r="H31" s="11" t="s">
        <v>852</v>
      </c>
      <c r="I31" s="14">
        <v>16.149999999999999</v>
      </c>
      <c r="J31" s="109">
        <f t="shared" si="0"/>
        <v>16.149999999999999</v>
      </c>
      <c r="K31" s="115"/>
    </row>
    <row r="32" spans="1:11">
      <c r="A32" s="114"/>
      <c r="B32" s="107">
        <v>4</v>
      </c>
      <c r="C32" s="10" t="s">
        <v>744</v>
      </c>
      <c r="D32" s="118" t="s">
        <v>815</v>
      </c>
      <c r="E32" s="118" t="s">
        <v>27</v>
      </c>
      <c r="F32" s="160"/>
      <c r="G32" s="161"/>
      <c r="H32" s="11" t="s">
        <v>867</v>
      </c>
      <c r="I32" s="14">
        <v>0.85</v>
      </c>
      <c r="J32" s="109">
        <f t="shared" si="0"/>
        <v>3.4</v>
      </c>
      <c r="K32" s="115"/>
    </row>
    <row r="33" spans="1:11" ht="24">
      <c r="A33" s="114"/>
      <c r="B33" s="107">
        <v>3</v>
      </c>
      <c r="C33" s="10" t="s">
        <v>746</v>
      </c>
      <c r="D33" s="118" t="s">
        <v>746</v>
      </c>
      <c r="E33" s="118"/>
      <c r="F33" s="160"/>
      <c r="G33" s="161"/>
      <c r="H33" s="11" t="s">
        <v>872</v>
      </c>
      <c r="I33" s="14">
        <v>3.09</v>
      </c>
      <c r="J33" s="109">
        <f t="shared" si="0"/>
        <v>9.27</v>
      </c>
      <c r="K33" s="115"/>
    </row>
    <row r="34" spans="1:11" ht="24">
      <c r="A34" s="114"/>
      <c r="B34" s="107">
        <v>2</v>
      </c>
      <c r="C34" s="10" t="s">
        <v>748</v>
      </c>
      <c r="D34" s="118" t="s">
        <v>816</v>
      </c>
      <c r="E34" s="118" t="s">
        <v>294</v>
      </c>
      <c r="F34" s="160" t="s">
        <v>751</v>
      </c>
      <c r="G34" s="161"/>
      <c r="H34" s="11" t="s">
        <v>863</v>
      </c>
      <c r="I34" s="14">
        <v>0.73</v>
      </c>
      <c r="J34" s="109">
        <f t="shared" si="0"/>
        <v>1.46</v>
      </c>
      <c r="K34" s="115"/>
    </row>
    <row r="35" spans="1:11" ht="24" customHeight="1">
      <c r="A35" s="114"/>
      <c r="B35" s="107">
        <v>10</v>
      </c>
      <c r="C35" s="10" t="s">
        <v>752</v>
      </c>
      <c r="D35" s="118" t="s">
        <v>752</v>
      </c>
      <c r="E35" s="118"/>
      <c r="F35" s="160"/>
      <c r="G35" s="161"/>
      <c r="H35" s="11" t="s">
        <v>862</v>
      </c>
      <c r="I35" s="14">
        <v>1.26</v>
      </c>
      <c r="J35" s="109">
        <f t="shared" si="0"/>
        <v>12.6</v>
      </c>
      <c r="K35" s="115"/>
    </row>
    <row r="36" spans="1:11" ht="24">
      <c r="A36" s="114"/>
      <c r="B36" s="107">
        <v>15</v>
      </c>
      <c r="C36" s="10" t="s">
        <v>753</v>
      </c>
      <c r="D36" s="118" t="s">
        <v>753</v>
      </c>
      <c r="E36" s="118"/>
      <c r="F36" s="160"/>
      <c r="G36" s="161"/>
      <c r="H36" s="11" t="s">
        <v>853</v>
      </c>
      <c r="I36" s="14">
        <v>1.05</v>
      </c>
      <c r="J36" s="109">
        <f t="shared" si="0"/>
        <v>15.75</v>
      </c>
      <c r="K36" s="115"/>
    </row>
    <row r="37" spans="1:11" ht="24" customHeight="1">
      <c r="A37" s="114"/>
      <c r="B37" s="107">
        <v>10</v>
      </c>
      <c r="C37" s="10" t="s">
        <v>754</v>
      </c>
      <c r="D37" s="118" t="s">
        <v>754</v>
      </c>
      <c r="E37" s="118"/>
      <c r="F37" s="160"/>
      <c r="G37" s="161"/>
      <c r="H37" s="11" t="s">
        <v>865</v>
      </c>
      <c r="I37" s="14">
        <v>1.33</v>
      </c>
      <c r="J37" s="109">
        <f t="shared" si="0"/>
        <v>13.3</v>
      </c>
      <c r="K37" s="115"/>
    </row>
    <row r="38" spans="1:11" ht="24">
      <c r="A38" s="114"/>
      <c r="B38" s="107">
        <v>3</v>
      </c>
      <c r="C38" s="10" t="s">
        <v>764</v>
      </c>
      <c r="D38" s="118" t="s">
        <v>764</v>
      </c>
      <c r="E38" s="118" t="s">
        <v>25</v>
      </c>
      <c r="F38" s="160" t="s">
        <v>269</v>
      </c>
      <c r="G38" s="161"/>
      <c r="H38" s="11" t="s">
        <v>864</v>
      </c>
      <c r="I38" s="14">
        <v>1.58</v>
      </c>
      <c r="J38" s="109">
        <f t="shared" si="0"/>
        <v>4.74</v>
      </c>
      <c r="K38" s="115"/>
    </row>
    <row r="39" spans="1:11" ht="24">
      <c r="A39" s="114"/>
      <c r="B39" s="107">
        <v>15</v>
      </c>
      <c r="C39" s="10" t="s">
        <v>765</v>
      </c>
      <c r="D39" s="118" t="s">
        <v>765</v>
      </c>
      <c r="E39" s="118"/>
      <c r="F39" s="160"/>
      <c r="G39" s="161"/>
      <c r="H39" s="11" t="s">
        <v>866</v>
      </c>
      <c r="I39" s="14">
        <v>0.43</v>
      </c>
      <c r="J39" s="109">
        <f t="shared" si="0"/>
        <v>6.45</v>
      </c>
      <c r="K39" s="115"/>
    </row>
    <row r="40" spans="1:11" ht="24">
      <c r="A40" s="114"/>
      <c r="B40" s="107">
        <v>15</v>
      </c>
      <c r="C40" s="10" t="s">
        <v>766</v>
      </c>
      <c r="D40" s="118" t="s">
        <v>766</v>
      </c>
      <c r="E40" s="118"/>
      <c r="F40" s="160"/>
      <c r="G40" s="161"/>
      <c r="H40" s="11" t="s">
        <v>860</v>
      </c>
      <c r="I40" s="14">
        <v>0.5</v>
      </c>
      <c r="J40" s="109">
        <f t="shared" si="0"/>
        <v>7.5</v>
      </c>
      <c r="K40" s="115"/>
    </row>
    <row r="41" spans="1:11" ht="14.25" customHeight="1">
      <c r="A41" s="114"/>
      <c r="B41" s="107">
        <v>20</v>
      </c>
      <c r="C41" s="10" t="s">
        <v>116</v>
      </c>
      <c r="D41" s="118" t="s">
        <v>116</v>
      </c>
      <c r="E41" s="118"/>
      <c r="F41" s="160"/>
      <c r="G41" s="161"/>
      <c r="H41" s="11" t="s">
        <v>854</v>
      </c>
      <c r="I41" s="14">
        <v>0.19</v>
      </c>
      <c r="J41" s="109">
        <f t="shared" si="0"/>
        <v>3.8</v>
      </c>
      <c r="K41" s="115"/>
    </row>
    <row r="42" spans="1:11" ht="24">
      <c r="A42" s="114"/>
      <c r="B42" s="107">
        <v>3</v>
      </c>
      <c r="C42" s="10" t="s">
        <v>768</v>
      </c>
      <c r="D42" s="118" t="s">
        <v>768</v>
      </c>
      <c r="E42" s="118" t="s">
        <v>311</v>
      </c>
      <c r="F42" s="160"/>
      <c r="G42" s="161"/>
      <c r="H42" s="11" t="s">
        <v>855</v>
      </c>
      <c r="I42" s="14">
        <v>0.49</v>
      </c>
      <c r="J42" s="109">
        <f t="shared" si="0"/>
        <v>1.47</v>
      </c>
      <c r="K42" s="115"/>
    </row>
    <row r="43" spans="1:11" ht="27.75" customHeight="1">
      <c r="A43" s="114"/>
      <c r="B43" s="107">
        <v>3</v>
      </c>
      <c r="C43" s="10" t="s">
        <v>771</v>
      </c>
      <c r="D43" s="118" t="s">
        <v>771</v>
      </c>
      <c r="E43" s="118" t="s">
        <v>25</v>
      </c>
      <c r="F43" s="160" t="s">
        <v>239</v>
      </c>
      <c r="G43" s="161"/>
      <c r="H43" s="11" t="s">
        <v>873</v>
      </c>
      <c r="I43" s="14">
        <v>2.0499999999999998</v>
      </c>
      <c r="J43" s="109">
        <f t="shared" si="0"/>
        <v>6.1499999999999995</v>
      </c>
      <c r="K43" s="115"/>
    </row>
    <row r="44" spans="1:11" ht="36">
      <c r="A44" s="114"/>
      <c r="B44" s="107">
        <v>2</v>
      </c>
      <c r="C44" s="10" t="s">
        <v>773</v>
      </c>
      <c r="D44" s="118" t="s">
        <v>818</v>
      </c>
      <c r="E44" s="118" t="s">
        <v>774</v>
      </c>
      <c r="F44" s="160" t="s">
        <v>239</v>
      </c>
      <c r="G44" s="161"/>
      <c r="H44" s="11" t="s">
        <v>856</v>
      </c>
      <c r="I44" s="14">
        <v>7.85</v>
      </c>
      <c r="J44" s="109">
        <f t="shared" si="0"/>
        <v>15.7</v>
      </c>
      <c r="K44" s="115"/>
    </row>
    <row r="45" spans="1:11">
      <c r="A45" s="114"/>
      <c r="B45" s="107">
        <v>2</v>
      </c>
      <c r="C45" s="10" t="s">
        <v>776</v>
      </c>
      <c r="D45" s="118" t="s">
        <v>819</v>
      </c>
      <c r="E45" s="118" t="s">
        <v>777</v>
      </c>
      <c r="F45" s="160" t="s">
        <v>273</v>
      </c>
      <c r="G45" s="161"/>
      <c r="H45" s="11" t="s">
        <v>778</v>
      </c>
      <c r="I45" s="14">
        <v>0.69</v>
      </c>
      <c r="J45" s="109">
        <f t="shared" si="0"/>
        <v>1.38</v>
      </c>
      <c r="K45" s="115"/>
    </row>
    <row r="46" spans="1:11" ht="24" customHeight="1">
      <c r="A46" s="114"/>
      <c r="B46" s="107">
        <v>2</v>
      </c>
      <c r="C46" s="10" t="s">
        <v>779</v>
      </c>
      <c r="D46" s="118" t="s">
        <v>779</v>
      </c>
      <c r="E46" s="118" t="s">
        <v>310</v>
      </c>
      <c r="F46" s="160"/>
      <c r="G46" s="161"/>
      <c r="H46" s="11" t="s">
        <v>861</v>
      </c>
      <c r="I46" s="14">
        <v>0.69</v>
      </c>
      <c r="J46" s="109">
        <f t="shared" si="0"/>
        <v>1.38</v>
      </c>
      <c r="K46" s="115"/>
    </row>
    <row r="47" spans="1:11" ht="24">
      <c r="A47" s="114"/>
      <c r="B47" s="107">
        <v>2</v>
      </c>
      <c r="C47" s="10" t="s">
        <v>781</v>
      </c>
      <c r="D47" s="118" t="s">
        <v>781</v>
      </c>
      <c r="E47" s="118" t="s">
        <v>310</v>
      </c>
      <c r="F47" s="160"/>
      <c r="G47" s="161"/>
      <c r="H47" s="11" t="s">
        <v>874</v>
      </c>
      <c r="I47" s="14">
        <v>0.79</v>
      </c>
      <c r="J47" s="109">
        <f t="shared" si="0"/>
        <v>1.58</v>
      </c>
      <c r="K47" s="115"/>
    </row>
    <row r="48" spans="1:11" ht="24">
      <c r="A48" s="9"/>
      <c r="B48" s="107">
        <v>6</v>
      </c>
      <c r="C48" s="10" t="s">
        <v>783</v>
      </c>
      <c r="D48" s="118" t="s">
        <v>783</v>
      </c>
      <c r="E48" s="118" t="s">
        <v>107</v>
      </c>
      <c r="F48" s="160"/>
      <c r="G48" s="161"/>
      <c r="H48" s="11" t="s">
        <v>875</v>
      </c>
      <c r="I48" s="14">
        <v>0.89</v>
      </c>
      <c r="J48" s="109">
        <f t="shared" si="0"/>
        <v>5.34</v>
      </c>
      <c r="K48" s="115"/>
    </row>
    <row r="49" spans="1:11">
      <c r="A49" s="6"/>
      <c r="B49" s="154"/>
      <c r="C49" s="154"/>
      <c r="D49" s="154"/>
      <c r="E49" s="155"/>
      <c r="F49" s="155"/>
      <c r="G49" s="156"/>
      <c r="H49" s="156"/>
      <c r="I49" s="157" t="s">
        <v>255</v>
      </c>
      <c r="J49" s="158">
        <f>SUM(J22:J48)</f>
        <v>214.71</v>
      </c>
      <c r="K49" s="159"/>
    </row>
  </sheetData>
  <mergeCells count="31">
    <mergeCell ref="F48:G48"/>
    <mergeCell ref="F42:G42"/>
    <mergeCell ref="F43:G43"/>
    <mergeCell ref="F44:G44"/>
    <mergeCell ref="F45:G45"/>
    <mergeCell ref="F46:G46"/>
    <mergeCell ref="F47:G47"/>
    <mergeCell ref="F41:G41"/>
    <mergeCell ref="F30:G30"/>
    <mergeCell ref="F31:G31"/>
    <mergeCell ref="F32:G32"/>
    <mergeCell ref="F33:G33"/>
    <mergeCell ref="F34:G34"/>
    <mergeCell ref="F35:G35"/>
    <mergeCell ref="F36:G36"/>
    <mergeCell ref="F37:G37"/>
    <mergeCell ref="F38:G38"/>
    <mergeCell ref="F39:G39"/>
    <mergeCell ref="F40:G40"/>
    <mergeCell ref="F29:G29"/>
    <mergeCell ref="J10:J11"/>
    <mergeCell ref="J14:J15"/>
    <mergeCell ref="F20:G20"/>
    <mergeCell ref="F21:G21"/>
    <mergeCell ref="F22:G22"/>
    <mergeCell ref="F23:G23"/>
    <mergeCell ref="F24:G24"/>
    <mergeCell ref="F25:G25"/>
    <mergeCell ref="F26:G26"/>
    <mergeCell ref="F27:G27"/>
    <mergeCell ref="F28:G28"/>
  </mergeCells>
  <printOptions horizontalCentered="1"/>
  <pageMargins left="0.11" right="0.11" top="0.32" bottom="0.31" header="0.17" footer="0.12000000000000001"/>
  <pageSetup paperSize="9" scale="76" orientation="portrait" horizontalDpi="4294967293"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114" zoomScaleNormal="100" workbookViewId="0">
      <selection activeCell="H1013" sqref="H1013"/>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1014.8000000000004</v>
      </c>
      <c r="O2" s="21" t="s">
        <v>259</v>
      </c>
    </row>
    <row r="3" spans="1:15" s="21" customFormat="1" ht="15" customHeight="1" thickBot="1">
      <c r="A3" s="22" t="s">
        <v>151</v>
      </c>
      <c r="G3" s="28">
        <v>45091</v>
      </c>
      <c r="H3" s="29"/>
      <c r="N3" s="21">
        <v>1014.8000000000004</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Victoria Anziliero</v>
      </c>
      <c r="B10" s="37"/>
      <c r="C10" s="37"/>
      <c r="D10" s="37"/>
      <c r="F10" s="38" t="str">
        <f>'Copy paste to Here'!B10</f>
        <v>Victoria Anziliero</v>
      </c>
      <c r="G10" s="39"/>
      <c r="H10" s="40"/>
      <c r="K10" s="95" t="s">
        <v>276</v>
      </c>
      <c r="L10" s="35" t="s">
        <v>276</v>
      </c>
      <c r="M10" s="21">
        <v>1</v>
      </c>
    </row>
    <row r="11" spans="1:15" s="21" customFormat="1" ht="15.75" thickBot="1">
      <c r="A11" s="41" t="str">
        <f>'Copy paste to Here'!G11</f>
        <v>Presidente Derqui 1934</v>
      </c>
      <c r="B11" s="42"/>
      <c r="C11" s="42"/>
      <c r="D11" s="42"/>
      <c r="F11" s="43" t="str">
        <f>'Copy paste to Here'!B11</f>
        <v>Presidente Derqui 1934</v>
      </c>
      <c r="G11" s="44"/>
      <c r="H11" s="45"/>
      <c r="K11" s="93" t="s">
        <v>158</v>
      </c>
      <c r="L11" s="46" t="s">
        <v>159</v>
      </c>
      <c r="M11" s="21">
        <f>VLOOKUP(G3,[1]Sheet1!$A$9:$I$7290,2,FALSE)</f>
        <v>34.49</v>
      </c>
    </row>
    <row r="12" spans="1:15" s="21" customFormat="1" ht="15.75" thickBot="1">
      <c r="A12" s="41" t="str">
        <f>'Copy paste to Here'!G12</f>
        <v>3000 Santa Fe</v>
      </c>
      <c r="B12" s="42"/>
      <c r="C12" s="42"/>
      <c r="D12" s="42"/>
      <c r="E12" s="89"/>
      <c r="F12" s="43" t="str">
        <f>'Copy paste to Here'!B12</f>
        <v>3000 Santa Fe</v>
      </c>
      <c r="G12" s="44"/>
      <c r="H12" s="45"/>
      <c r="K12" s="93" t="s">
        <v>160</v>
      </c>
      <c r="L12" s="46" t="s">
        <v>133</v>
      </c>
      <c r="M12" s="21">
        <f>VLOOKUP(G3,[1]Sheet1!$A$9:$I$7290,3,FALSE)</f>
        <v>37.020000000000003</v>
      </c>
    </row>
    <row r="13" spans="1:15" s="21" customFormat="1" ht="15.75" thickBot="1">
      <c r="A13" s="41" t="str">
        <f>'Copy paste to Here'!G13</f>
        <v>Argentina</v>
      </c>
      <c r="B13" s="42"/>
      <c r="C13" s="42"/>
      <c r="D13" s="42"/>
      <c r="E13" s="111" t="s">
        <v>159</v>
      </c>
      <c r="F13" s="43" t="str">
        <f>'Copy paste to Here'!B13</f>
        <v>Argentina</v>
      </c>
      <c r="G13" s="44"/>
      <c r="H13" s="45"/>
      <c r="K13" s="93" t="s">
        <v>161</v>
      </c>
      <c r="L13" s="46" t="s">
        <v>162</v>
      </c>
      <c r="M13" s="113">
        <f>VLOOKUP(G3,[1]Sheet1!$A$9:$I$7290,4,FALSE)</f>
        <v>43.27</v>
      </c>
    </row>
    <row r="14" spans="1:15" s="21" customFormat="1" ht="15.75" thickBot="1">
      <c r="A14" s="41" t="str">
        <f>'Copy paste to Here'!G14</f>
        <v xml:space="preserve"> </v>
      </c>
      <c r="B14" s="42"/>
      <c r="C14" s="42"/>
      <c r="D14" s="42"/>
      <c r="E14" s="111">
        <f>VLOOKUP(J9,$L$10:$M$17,2,FALSE)</f>
        <v>34.49</v>
      </c>
      <c r="F14" s="43">
        <f>'Copy paste to Here'!B14</f>
        <v>0</v>
      </c>
      <c r="G14" s="44"/>
      <c r="H14" s="45"/>
      <c r="K14" s="93" t="s">
        <v>163</v>
      </c>
      <c r="L14" s="46" t="s">
        <v>164</v>
      </c>
      <c r="M14" s="21">
        <f>VLOOKUP(G3,[1]Sheet1!$A$9:$I$7290,5,FALSE)</f>
        <v>22.98</v>
      </c>
    </row>
    <row r="15" spans="1:15" s="21" customFormat="1" ht="15.75" thickBot="1">
      <c r="A15" s="47"/>
      <c r="F15" s="48" t="str">
        <f>'Copy paste to Here'!B15</f>
        <v xml:space="preserve"> </v>
      </c>
      <c r="G15" s="49"/>
      <c r="H15" s="50"/>
      <c r="K15" s="94" t="s">
        <v>165</v>
      </c>
      <c r="L15" s="51" t="s">
        <v>166</v>
      </c>
      <c r="M15" s="21">
        <f>VLOOKUP(G3,[1]Sheet1!$A$9:$I$7290,6,FALSE)</f>
        <v>25.72</v>
      </c>
    </row>
    <row r="16" spans="1:15" s="21" customFormat="1" ht="13.7" customHeight="1" thickBot="1">
      <c r="A16" s="52"/>
      <c r="K16" s="94" t="s">
        <v>167</v>
      </c>
      <c r="L16" s="51" t="s">
        <v>168</v>
      </c>
      <c r="M16" s="21">
        <f>VLOOKUP(G3,[1]Sheet1!$A$9:$I$7290,7,FALSE)</f>
        <v>20.96</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25.5">
      <c r="A18" s="56" t="str">
        <f>IF((LEN('Copy paste to Here'!G22))&gt;5,((CONCATENATE('Copy paste to Here'!G22," &amp; ",'Copy paste to Here'!D22,"  &amp;  ",'Copy paste to Here'!E22))),"Empty Cell")</f>
        <v xml:space="preserve">925 silver seamless nose ring, 0.6mm (22g) with a curved heart - 8mm outer diameter &amp; Length: 8mm  &amp;  </v>
      </c>
      <c r="B18" s="57" t="str">
        <f>'Copy paste to Here'!C22</f>
        <v>AGHHT22</v>
      </c>
      <c r="C18" s="57" t="s">
        <v>810</v>
      </c>
      <c r="D18" s="58">
        <f>Invoice!B22</f>
        <v>12</v>
      </c>
      <c r="E18" s="59">
        <f>'Shipping Invoice'!J22*$N$1</f>
        <v>0.5</v>
      </c>
      <c r="F18" s="59">
        <f>D18*E18</f>
        <v>6</v>
      </c>
      <c r="G18" s="60">
        <f>E18*$E$14</f>
        <v>17.245000000000001</v>
      </c>
      <c r="H18" s="61">
        <f>D18*G18</f>
        <v>206.94</v>
      </c>
    </row>
    <row r="19" spans="1:13" s="62" customFormat="1" ht="25.5">
      <c r="A19" s="112" t="str">
        <f>IF((LEN('Copy paste to Here'!G23))&gt;5,((CONCATENATE('Copy paste to Here'!G23," &amp; ",'Copy paste to Here'!D23,"  &amp;  ",'Copy paste to Here'!E23))),"Empty Cell")</f>
        <v xml:space="preserve">925 silver seamless nose ring, 0.6mm (22g) with plain star - 8mm outer diameter &amp; Length: 8mm  &amp;  </v>
      </c>
      <c r="B19" s="57" t="str">
        <f>'Copy paste to Here'!C23</f>
        <v>AGHST22</v>
      </c>
      <c r="C19" s="57" t="s">
        <v>811</v>
      </c>
      <c r="D19" s="58">
        <f>Invoice!B23</f>
        <v>15</v>
      </c>
      <c r="E19" s="59">
        <f>'Shipping Invoice'!J23*$N$1</f>
        <v>0.5</v>
      </c>
      <c r="F19" s="59">
        <f t="shared" ref="F19:F82" si="0">D19*E19</f>
        <v>7.5</v>
      </c>
      <c r="G19" s="60">
        <f t="shared" ref="G19:G82" si="1">E19*$E$14</f>
        <v>17.245000000000001</v>
      </c>
      <c r="H19" s="63">
        <f t="shared" ref="H19:H82" si="2">D19*G19</f>
        <v>258.67500000000001</v>
      </c>
    </row>
    <row r="20" spans="1:13" s="62" customFormat="1" ht="36">
      <c r="A20" s="56" t="str">
        <f>IF((LEN('Copy paste to Here'!G24))&gt;5,((CONCATENATE('Copy paste to Here'!G24," &amp; ",'Copy paste to Here'!D24,"  &amp;  ",'Copy paste to Here'!E24))),"Empty Cell")</f>
        <v>316L steel helix barbell, 16g (1.2mm) with a 4mm bezel set jewel ball and one 4mm plain steel ball and a dangling crystal heart with wings &amp; Length: 8mm  &amp;  Crystal Color: Rose</v>
      </c>
      <c r="B20" s="57" t="str">
        <f>'Copy paste to Here'!C24</f>
        <v>BBER1</v>
      </c>
      <c r="C20" s="57" t="s">
        <v>716</v>
      </c>
      <c r="D20" s="58">
        <f>Invoice!B24</f>
        <v>1</v>
      </c>
      <c r="E20" s="59">
        <f>'Shipping Invoice'!J24*$N$1</f>
        <v>0.94</v>
      </c>
      <c r="F20" s="59">
        <f t="shared" si="0"/>
        <v>0.94</v>
      </c>
      <c r="G20" s="60">
        <f t="shared" si="1"/>
        <v>32.4206</v>
      </c>
      <c r="H20" s="63">
        <f t="shared" si="2"/>
        <v>32.4206</v>
      </c>
    </row>
    <row r="21" spans="1:13" s="62" customFormat="1" ht="36">
      <c r="A21" s="56" t="str">
        <f>IF((LEN('Copy paste to Here'!G25))&gt;5,((CONCATENATE('Copy paste to Here'!G25," &amp; ",'Copy paste to Here'!D25,"  &amp;  ",'Copy paste to Here'!E25))),"Empty Cell")</f>
        <v>316L steel helix barbell, 16g (1.2mm) with a 4mm bezel set jewel ball and one 4mm plain steel ball and a dangling crystal heart with wings &amp; Length: 8mm  &amp;  Crystal Color: Lavender</v>
      </c>
      <c r="B21" s="57" t="str">
        <f>'Copy paste to Here'!C25</f>
        <v>BBER1</v>
      </c>
      <c r="C21" s="57" t="s">
        <v>716</v>
      </c>
      <c r="D21" s="58">
        <f>Invoice!B25</f>
        <v>1</v>
      </c>
      <c r="E21" s="59">
        <f>'Shipping Invoice'!J25*$N$1</f>
        <v>0.94</v>
      </c>
      <c r="F21" s="59">
        <f t="shared" si="0"/>
        <v>0.94</v>
      </c>
      <c r="G21" s="60">
        <f t="shared" si="1"/>
        <v>32.4206</v>
      </c>
      <c r="H21" s="63">
        <f t="shared" si="2"/>
        <v>32.4206</v>
      </c>
    </row>
    <row r="22" spans="1:13" s="62" customFormat="1" ht="36">
      <c r="A22" s="56" t="str">
        <f>IF((LEN('Copy paste to Here'!G26))&gt;5,((CONCATENATE('Copy paste to Here'!G26," &amp; ",'Copy paste to Here'!D26,"  &amp;  ",'Copy paste to Here'!E26))),"Empty Cell")</f>
        <v>316L steel helix barbell, 16g (1.2mm) with a 4mm bezel set jewel ball and one 4mm plain steel ball and a dangling crystal heart with wings &amp; Length: 8mm  &amp;  Crystal Color: Assorted</v>
      </c>
      <c r="B22" s="57" t="str">
        <f>'Copy paste to Here'!C26</f>
        <v>BBER1</v>
      </c>
      <c r="C22" s="57" t="s">
        <v>716</v>
      </c>
      <c r="D22" s="58">
        <f>Invoice!B26</f>
        <v>2</v>
      </c>
      <c r="E22" s="59">
        <f>'Shipping Invoice'!J26*$N$1</f>
        <v>0.94</v>
      </c>
      <c r="F22" s="59">
        <f t="shared" si="0"/>
        <v>1.88</v>
      </c>
      <c r="G22" s="60">
        <f t="shared" si="1"/>
        <v>32.4206</v>
      </c>
      <c r="H22" s="63">
        <f t="shared" si="2"/>
        <v>64.841200000000001</v>
      </c>
    </row>
    <row r="23" spans="1:13" s="62" customFormat="1" ht="36">
      <c r="A23" s="56" t="str">
        <f>IF((LEN('Copy paste to Here'!G27))&gt;5,((CONCATENATE('Copy paste to Here'!G27," &amp; ",'Copy paste to Here'!D27,"  &amp;  ",'Copy paste to Here'!E27))),"Empty Cell")</f>
        <v>Surgical steel helix barbell, 16g (1.2mm) with a 4mm bezel set jewel ball and one 4mm plain steel ball and a dangling plain steel lightning symbol &amp; Length: 8mm  &amp;  Crystal Color: Clear</v>
      </c>
      <c r="B23" s="57" t="str">
        <f>'Copy paste to Here'!C27</f>
        <v>BBER80</v>
      </c>
      <c r="C23" s="57" t="s">
        <v>719</v>
      </c>
      <c r="D23" s="58">
        <f>Invoice!B27</f>
        <v>4</v>
      </c>
      <c r="E23" s="59">
        <f>'Shipping Invoice'!J27*$N$1</f>
        <v>0.81</v>
      </c>
      <c r="F23" s="59">
        <f t="shared" si="0"/>
        <v>3.24</v>
      </c>
      <c r="G23" s="60">
        <f t="shared" si="1"/>
        <v>27.936900000000005</v>
      </c>
      <c r="H23" s="63">
        <f t="shared" si="2"/>
        <v>111.74760000000002</v>
      </c>
    </row>
    <row r="24" spans="1:13" s="62" customFormat="1" ht="36">
      <c r="A24" s="56" t="str">
        <f>IF((LEN('Copy paste to Here'!G28))&gt;5,((CONCATENATE('Copy paste to Here'!G28," &amp; ",'Copy paste to Here'!D28,"  &amp;  ",'Copy paste to Here'!E28))),"Empty Cell")</f>
        <v>Surgical steel helix barbell, 16g (1.2mm) with a 4mm bezel set jewel ball and one 4mm plain steel ball and a dangling plain steel lightning symbol &amp; Length: 8mm  &amp;  Crystal Color: AB</v>
      </c>
      <c r="B24" s="57" t="str">
        <f>'Copy paste to Here'!C28</f>
        <v>BBER80</v>
      </c>
      <c r="C24" s="57" t="s">
        <v>719</v>
      </c>
      <c r="D24" s="58">
        <f>Invoice!B28</f>
        <v>2</v>
      </c>
      <c r="E24" s="59">
        <f>'Shipping Invoice'!J28*$N$1</f>
        <v>0.81</v>
      </c>
      <c r="F24" s="59">
        <f t="shared" si="0"/>
        <v>1.62</v>
      </c>
      <c r="G24" s="60">
        <f t="shared" si="1"/>
        <v>27.936900000000005</v>
      </c>
      <c r="H24" s="63">
        <f t="shared" si="2"/>
        <v>55.87380000000001</v>
      </c>
    </row>
    <row r="25" spans="1:13" s="62" customFormat="1" ht="36">
      <c r="A25" s="56" t="str">
        <f>IF((LEN('Copy paste to Here'!G29))&gt;5,((CONCATENATE('Copy paste to Here'!G29," &amp; ",'Copy paste to Here'!D29,"  &amp;  ",'Copy paste to Here'!E29))),"Empty Cell")</f>
        <v>Surgical steel helix barbell, 16g (1.2mm) with a 4mm bezel set jewel ball and one 4mm plain steel ball and a dangling plain steel lightning symbol &amp; Length: 8mm  &amp;  Crystal Color: Rose</v>
      </c>
      <c r="B25" s="57" t="str">
        <f>'Copy paste to Here'!C29</f>
        <v>BBER80</v>
      </c>
      <c r="C25" s="57" t="s">
        <v>719</v>
      </c>
      <c r="D25" s="58">
        <f>Invoice!B29</f>
        <v>2</v>
      </c>
      <c r="E25" s="59">
        <f>'Shipping Invoice'!J29*$N$1</f>
        <v>0.81</v>
      </c>
      <c r="F25" s="59">
        <f t="shared" si="0"/>
        <v>1.62</v>
      </c>
      <c r="G25" s="60">
        <f t="shared" si="1"/>
        <v>27.936900000000005</v>
      </c>
      <c r="H25" s="63">
        <f t="shared" si="2"/>
        <v>55.87380000000001</v>
      </c>
    </row>
    <row r="26" spans="1:13" s="62" customFormat="1" ht="48">
      <c r="A26" s="56" t="str">
        <f>IF((LEN('Copy paste to Here'!G30))&gt;5,((CONCATENATE('Copy paste to Here'!G30," &amp; ",'Copy paste to Here'!D30,"  &amp;  ",'Copy paste to Here'!E30))),"Empty Cell")</f>
        <v>Surgical steel helix barbell, 16g (1.2mm) with a 4mm bezel set jewel ball and one 4mm plain steel ball and a dangling plain steel lightning symbol &amp; Length: 8mm  &amp;  Crystal Color: Aquamarine</v>
      </c>
      <c r="B26" s="57" t="str">
        <f>'Copy paste to Here'!C30</f>
        <v>BBER80</v>
      </c>
      <c r="C26" s="57" t="s">
        <v>719</v>
      </c>
      <c r="D26" s="58">
        <f>Invoice!B30</f>
        <v>2</v>
      </c>
      <c r="E26" s="59">
        <f>'Shipping Invoice'!J30*$N$1</f>
        <v>0.81</v>
      </c>
      <c r="F26" s="59">
        <f t="shared" si="0"/>
        <v>1.62</v>
      </c>
      <c r="G26" s="60">
        <f t="shared" si="1"/>
        <v>27.936900000000005</v>
      </c>
      <c r="H26" s="63">
        <f t="shared" si="2"/>
        <v>55.87380000000001</v>
      </c>
    </row>
    <row r="27" spans="1:13" s="62" customFormat="1" ht="36">
      <c r="A27" s="56" t="str">
        <f>IF((LEN('Copy paste to Here'!G31))&gt;5,((CONCATENATE('Copy paste to Here'!G31," &amp; ",'Copy paste to Here'!D31,"  &amp;  ",'Copy paste to Here'!E31))),"Empty Cell")</f>
        <v xml:space="preserve">Surgical steel tongue barbell, 14g (1.6mm) with a flat star shaped top with ferido glued crystals without resin cover and a lower 5mm steel ball - length 5/8'' (16mm) &amp; Crystal Color: Clear  &amp;  </v>
      </c>
      <c r="B27" s="57" t="str">
        <f>'Copy paste to Here'!C31</f>
        <v>BBMTJ1</v>
      </c>
      <c r="C27" s="57" t="s">
        <v>721</v>
      </c>
      <c r="D27" s="58">
        <f>Invoice!B31</f>
        <v>2</v>
      </c>
      <c r="E27" s="59">
        <f>'Shipping Invoice'!J31*$N$1</f>
        <v>1.69</v>
      </c>
      <c r="F27" s="59">
        <f t="shared" si="0"/>
        <v>3.38</v>
      </c>
      <c r="G27" s="60">
        <f t="shared" si="1"/>
        <v>58.2881</v>
      </c>
      <c r="H27" s="63">
        <f t="shared" si="2"/>
        <v>116.5762</v>
      </c>
    </row>
    <row r="28" spans="1:13" s="62" customFormat="1" ht="36">
      <c r="A28" s="56" t="str">
        <f>IF((LEN('Copy paste to Here'!G32))&gt;5,((CONCATENATE('Copy paste to Here'!G32," &amp; ",'Copy paste to Here'!D32,"  &amp;  ",'Copy paste to Here'!E32))),"Empty Cell")</f>
        <v xml:space="preserve">Surgical steel tongue barbell, 14g (1.6mm) with a flat star shaped top with ferido glued crystals without resin cover and a lower 5mm steel ball - length 5/8'' (16mm) &amp; Crystal Color: AB  &amp;  </v>
      </c>
      <c r="B28" s="57" t="str">
        <f>'Copy paste to Here'!C32</f>
        <v>BBMTJ1</v>
      </c>
      <c r="C28" s="57" t="s">
        <v>721</v>
      </c>
      <c r="D28" s="58">
        <f>Invoice!B32</f>
        <v>2</v>
      </c>
      <c r="E28" s="59">
        <f>'Shipping Invoice'!J32*$N$1</f>
        <v>1.69</v>
      </c>
      <c r="F28" s="59">
        <f t="shared" si="0"/>
        <v>3.38</v>
      </c>
      <c r="G28" s="60">
        <f t="shared" si="1"/>
        <v>58.2881</v>
      </c>
      <c r="H28" s="63">
        <f t="shared" si="2"/>
        <v>116.5762</v>
      </c>
    </row>
    <row r="29" spans="1:13" s="62" customFormat="1" ht="36">
      <c r="A29" s="56" t="str">
        <f>IF((LEN('Copy paste to Here'!G33))&gt;5,((CONCATENATE('Copy paste to Here'!G33," &amp; ",'Copy paste to Here'!D33,"  &amp;  ",'Copy paste to Here'!E33))),"Empty Cell")</f>
        <v xml:space="preserve">Surgical steel tongue barbell, 14g (1.6mm) with a flat star shaped top with ferido glued crystals without resin cover and a lower 5mm steel ball - length 5/8'' (16mm) &amp; Crystal Color: Blue Zircon  &amp;  </v>
      </c>
      <c r="B29" s="57" t="str">
        <f>'Copy paste to Here'!C33</f>
        <v>BBMTJ1</v>
      </c>
      <c r="C29" s="57" t="s">
        <v>721</v>
      </c>
      <c r="D29" s="58">
        <f>Invoice!B33</f>
        <v>2</v>
      </c>
      <c r="E29" s="59">
        <f>'Shipping Invoice'!J33*$N$1</f>
        <v>1.69</v>
      </c>
      <c r="F29" s="59">
        <f t="shared" si="0"/>
        <v>3.38</v>
      </c>
      <c r="G29" s="60">
        <f t="shared" si="1"/>
        <v>58.2881</v>
      </c>
      <c r="H29" s="63">
        <f t="shared" si="2"/>
        <v>116.5762</v>
      </c>
    </row>
    <row r="30" spans="1:13" s="62" customFormat="1" ht="36">
      <c r="A30" s="56" t="str">
        <f>IF((LEN('Copy paste to Here'!G34))&gt;5,((CONCATENATE('Copy paste to Here'!G34," &amp; ",'Copy paste to Here'!D34,"  &amp;  ",'Copy paste to Here'!E34))),"Empty Cell")</f>
        <v xml:space="preserve">Surgical steel tongue barbell, 14g (1.6mm) with a flat star shaped top with ferido glued crystals without resin cover and a lower 5mm steel ball - length 5/8'' (16mm) &amp; Crystal Color: Fuchsia  &amp;  </v>
      </c>
      <c r="B30" s="57" t="str">
        <f>'Copy paste to Here'!C34</f>
        <v>BBMTJ1</v>
      </c>
      <c r="C30" s="57" t="s">
        <v>721</v>
      </c>
      <c r="D30" s="58">
        <f>Invoice!B34</f>
        <v>2</v>
      </c>
      <c r="E30" s="59">
        <f>'Shipping Invoice'!J34*$N$1</f>
        <v>1.69</v>
      </c>
      <c r="F30" s="59">
        <f t="shared" si="0"/>
        <v>3.38</v>
      </c>
      <c r="G30" s="60">
        <f t="shared" si="1"/>
        <v>58.2881</v>
      </c>
      <c r="H30" s="63">
        <f t="shared" si="2"/>
        <v>116.5762</v>
      </c>
    </row>
    <row r="31" spans="1:13" s="62" customFormat="1" ht="24">
      <c r="A31" s="56" t="str">
        <f>IF((LEN('Copy paste to Here'!G35))&gt;5,((CONCATENATE('Copy paste to Here'!G35," &amp; ",'Copy paste to Here'!D35,"  &amp;  ",'Copy paste to Here'!E35))),"Empty Cell")</f>
        <v xml:space="preserve">316L steel ball closure ring, 14g (1.6mm) with a dangling plain steel lightning symbol  &amp; Length: 8mm  &amp;  </v>
      </c>
      <c r="B31" s="57" t="str">
        <f>'Copy paste to Here'!C35</f>
        <v>BCRGLIT</v>
      </c>
      <c r="C31" s="57" t="s">
        <v>722</v>
      </c>
      <c r="D31" s="58">
        <f>Invoice!B35</f>
        <v>8</v>
      </c>
      <c r="E31" s="59">
        <f>'Shipping Invoice'!J35*$N$1</f>
        <v>0.64</v>
      </c>
      <c r="F31" s="59">
        <f t="shared" si="0"/>
        <v>5.12</v>
      </c>
      <c r="G31" s="60">
        <f t="shared" si="1"/>
        <v>22.073600000000003</v>
      </c>
      <c r="H31" s="63">
        <f t="shared" si="2"/>
        <v>176.58880000000002</v>
      </c>
    </row>
    <row r="32" spans="1:13" s="62" customFormat="1" ht="24">
      <c r="A32" s="56" t="str">
        <f>IF((LEN('Copy paste to Here'!G36))&gt;5,((CONCATENATE('Copy paste to Here'!G36," &amp; ",'Copy paste to Here'!D36,"  &amp;  ",'Copy paste to Here'!E36))),"Empty Cell")</f>
        <v xml:space="preserve">316L steel ball closure ring, 14g (1.6mm) with a dangling plain steel lightning symbol  &amp; Length: 10mm  &amp;  </v>
      </c>
      <c r="B32" s="57" t="str">
        <f>'Copy paste to Here'!C36</f>
        <v>BCRGLIT</v>
      </c>
      <c r="C32" s="57" t="s">
        <v>722</v>
      </c>
      <c r="D32" s="58">
        <f>Invoice!B36</f>
        <v>8</v>
      </c>
      <c r="E32" s="59">
        <f>'Shipping Invoice'!J36*$N$1</f>
        <v>0.64</v>
      </c>
      <c r="F32" s="59">
        <f t="shared" si="0"/>
        <v>5.12</v>
      </c>
      <c r="G32" s="60">
        <f t="shared" si="1"/>
        <v>22.073600000000003</v>
      </c>
      <c r="H32" s="63">
        <f t="shared" si="2"/>
        <v>176.58880000000002</v>
      </c>
    </row>
    <row r="33" spans="1:8" s="62" customFormat="1" ht="24">
      <c r="A33" s="56" t="str">
        <f>IF((LEN('Copy paste to Here'!G37))&gt;5,((CONCATENATE('Copy paste to Here'!G37," &amp; ",'Copy paste to Here'!D37,"  &amp;  ",'Copy paste to Here'!E37))),"Empty Cell")</f>
        <v xml:space="preserve">Bulk body jewelry: 100 pcs. assortment of surgical steel labrets,16g (1.2mm) with 3mm ball &amp; Length: 12mm  &amp;  </v>
      </c>
      <c r="B33" s="57" t="str">
        <f>'Copy paste to Here'!C37</f>
        <v>BLK03A</v>
      </c>
      <c r="C33" s="57" t="s">
        <v>724</v>
      </c>
      <c r="D33" s="58">
        <f>Invoice!B37</f>
        <v>1</v>
      </c>
      <c r="E33" s="59">
        <f>'Shipping Invoice'!J37*$N$1</f>
        <v>16</v>
      </c>
      <c r="F33" s="59">
        <f t="shared" si="0"/>
        <v>16</v>
      </c>
      <c r="G33" s="60">
        <f t="shared" si="1"/>
        <v>551.84</v>
      </c>
      <c r="H33" s="63">
        <f t="shared" si="2"/>
        <v>551.84</v>
      </c>
    </row>
    <row r="34" spans="1:8" s="62" customFormat="1" ht="36">
      <c r="A34" s="56" t="str">
        <f>IF((LEN('Copy paste to Here'!G38))&gt;5,((CONCATENATE('Copy paste to Here'!G38," &amp; ",'Copy paste to Here'!D38,"  &amp;  ",'Copy paste to Here'!E38))),"Empty Cell")</f>
        <v xml:space="preserve">Bulk body jewelry: 100 pcs. assortment of surgical steel labrets,16g (1.2mm) with 3mm ball &amp; Length: Assorted 8mm &amp; 10mm  &amp;  </v>
      </c>
      <c r="B34" s="57" t="str">
        <f>'Copy paste to Here'!C38</f>
        <v>BLK03A</v>
      </c>
      <c r="C34" s="57" t="s">
        <v>724</v>
      </c>
      <c r="D34" s="58">
        <f>Invoice!B38</f>
        <v>1</v>
      </c>
      <c r="E34" s="59">
        <f>'Shipping Invoice'!J38*$N$1</f>
        <v>16</v>
      </c>
      <c r="F34" s="59">
        <f t="shared" si="0"/>
        <v>16</v>
      </c>
      <c r="G34" s="60">
        <f t="shared" si="1"/>
        <v>551.84</v>
      </c>
      <c r="H34" s="63">
        <f t="shared" si="2"/>
        <v>551.84</v>
      </c>
    </row>
    <row r="35" spans="1:8" s="62" customFormat="1" ht="36">
      <c r="A35" s="56" t="str">
        <f>IF((LEN('Copy paste to Here'!G39))&gt;5,((CONCATENATE('Copy paste to Here'!G39," &amp; ",'Copy paste to Here'!D39,"  &amp;  ",'Copy paste to Here'!E39))),"Empty Cell")</f>
        <v xml:space="preserve">Bulk body jewelry: 100 pcs. pack of 16g (1.2mm) surgical steel eyebrow bananas with 3mm balls &amp; Length: Assorted 6mm &amp; 8mm  &amp;  </v>
      </c>
      <c r="B35" s="57" t="str">
        <f>'Copy paste to Here'!C39</f>
        <v>BLK18A</v>
      </c>
      <c r="C35" s="57" t="s">
        <v>727</v>
      </c>
      <c r="D35" s="58">
        <f>Invoice!B39</f>
        <v>1</v>
      </c>
      <c r="E35" s="59">
        <f>'Shipping Invoice'!J39*$N$1</f>
        <v>15</v>
      </c>
      <c r="F35" s="59">
        <f t="shared" si="0"/>
        <v>15</v>
      </c>
      <c r="G35" s="60">
        <f t="shared" si="1"/>
        <v>517.35</v>
      </c>
      <c r="H35" s="63">
        <f t="shared" si="2"/>
        <v>517.35</v>
      </c>
    </row>
    <row r="36" spans="1:8" s="62" customFormat="1" ht="36">
      <c r="A36" s="56" t="str">
        <f>IF((LEN('Copy paste to Here'!G40))&gt;5,((CONCATENATE('Copy paste to Here'!G40," &amp; ",'Copy paste to Here'!D40,"  &amp;  ",'Copy paste to Here'!E40))),"Empty Cell")</f>
        <v xml:space="preserve">Bulk body jewelry: 100 pcs. pack of 16g (1.2mm) surgical steel eyebrow bananas with 3mm balls &amp; Length: Assorted 10mm &amp; 11mm  &amp;  </v>
      </c>
      <c r="B36" s="57" t="str">
        <f>'Copy paste to Here'!C40</f>
        <v>BLK18A</v>
      </c>
      <c r="C36" s="57" t="s">
        <v>727</v>
      </c>
      <c r="D36" s="58">
        <f>Invoice!B40</f>
        <v>1</v>
      </c>
      <c r="E36" s="59">
        <f>'Shipping Invoice'!J40*$N$1</f>
        <v>15</v>
      </c>
      <c r="F36" s="59">
        <f t="shared" si="0"/>
        <v>15</v>
      </c>
      <c r="G36" s="60">
        <f t="shared" si="1"/>
        <v>517.35</v>
      </c>
      <c r="H36" s="63">
        <f t="shared" si="2"/>
        <v>517.35</v>
      </c>
    </row>
    <row r="37" spans="1:8" s="62" customFormat="1" ht="36">
      <c r="A37" s="56" t="str">
        <f>IF((LEN('Copy paste to Here'!G41))&gt;5,((CONCATENATE('Copy paste to Here'!G41," &amp; ",'Copy paste to Here'!D41,"  &amp;  ",'Copy paste to Here'!E41))),"Empty Cell")</f>
        <v xml:space="preserve">Bulk body jewelry: 60 pcs. of surgical steel nose screws, 20g (0.8mm) with 2mm round crystal tops in assorted colors &amp; Crystal Color: Clear  &amp;  </v>
      </c>
      <c r="B37" s="57" t="str">
        <f>'Copy paste to Here'!C41</f>
        <v>BLK206</v>
      </c>
      <c r="C37" s="57" t="s">
        <v>731</v>
      </c>
      <c r="D37" s="58">
        <f>Invoice!B41</f>
        <v>5</v>
      </c>
      <c r="E37" s="59">
        <f>'Shipping Invoice'!J41*$N$1</f>
        <v>13.8</v>
      </c>
      <c r="F37" s="59">
        <f t="shared" si="0"/>
        <v>69</v>
      </c>
      <c r="G37" s="60">
        <f t="shared" si="1"/>
        <v>475.96200000000005</v>
      </c>
      <c r="H37" s="63">
        <f t="shared" si="2"/>
        <v>2379.8100000000004</v>
      </c>
    </row>
    <row r="38" spans="1:8" s="62" customFormat="1" ht="36">
      <c r="A38" s="56" t="str">
        <f>IF((LEN('Copy paste to Here'!G42))&gt;5,((CONCATENATE('Copy paste to Here'!G42," &amp; ",'Copy paste to Here'!D42,"  &amp;  ",'Copy paste to Here'!E42))),"Empty Cell")</f>
        <v xml:space="preserve">Bulk body jewelry: 60 pcs. of surgical steel nose screws, 20g (0.8mm) with 2mm round crystal tops in assorted colors &amp; Crystal Color: AB  &amp;  </v>
      </c>
      <c r="B38" s="57" t="str">
        <f>'Copy paste to Here'!C42</f>
        <v>BLK206</v>
      </c>
      <c r="C38" s="57" t="s">
        <v>731</v>
      </c>
      <c r="D38" s="58">
        <f>Invoice!B42</f>
        <v>1</v>
      </c>
      <c r="E38" s="59">
        <f>'Shipping Invoice'!J42*$N$1</f>
        <v>13.8</v>
      </c>
      <c r="F38" s="59">
        <f t="shared" si="0"/>
        <v>13.8</v>
      </c>
      <c r="G38" s="60">
        <f t="shared" si="1"/>
        <v>475.96200000000005</v>
      </c>
      <c r="H38" s="63">
        <f t="shared" si="2"/>
        <v>475.96200000000005</v>
      </c>
    </row>
    <row r="39" spans="1:8" s="62" customFormat="1" ht="36">
      <c r="A39" s="56" t="str">
        <f>IF((LEN('Copy paste to Here'!G43))&gt;5,((CONCATENATE('Copy paste to Here'!G43," &amp; ",'Copy paste to Here'!D43,"  &amp;  ",'Copy paste to Here'!E43))),"Empty Cell")</f>
        <v xml:space="preserve">Bulk body jewelry: 60 pcs. of surgical steel nose screws, 20g (0.8mm) with 2mm round crystal tops in assorted colors &amp; Crystal Color: Assorted  &amp;  </v>
      </c>
      <c r="B39" s="57" t="str">
        <f>'Copy paste to Here'!C43</f>
        <v>BLK206</v>
      </c>
      <c r="C39" s="57" t="s">
        <v>731</v>
      </c>
      <c r="D39" s="58">
        <f>Invoice!B43</f>
        <v>1</v>
      </c>
      <c r="E39" s="59">
        <f>'Shipping Invoice'!J43*$N$1</f>
        <v>13.8</v>
      </c>
      <c r="F39" s="59">
        <f t="shared" si="0"/>
        <v>13.8</v>
      </c>
      <c r="G39" s="60">
        <f t="shared" si="1"/>
        <v>475.96200000000005</v>
      </c>
      <c r="H39" s="63">
        <f t="shared" si="2"/>
        <v>475.96200000000005</v>
      </c>
    </row>
    <row r="40" spans="1:8" s="62" customFormat="1" ht="24">
      <c r="A40" s="56" t="str">
        <f>IF((LEN('Copy paste to Here'!G44))&gt;5,((CONCATENATE('Copy paste to Here'!G44," &amp; ",'Copy paste to Here'!D44,"  &amp;  ",'Copy paste to Here'!E44))),"Empty Cell")</f>
        <v xml:space="preserve">Bulk body jewelry: 50 pcs. assortment of surgical steel segment rings, 16g (1.2mm) &amp; Length: 10mm  &amp;  </v>
      </c>
      <c r="B40" s="57" t="str">
        <f>'Copy paste to Here'!C44</f>
        <v>BLK221B</v>
      </c>
      <c r="C40" s="57" t="s">
        <v>733</v>
      </c>
      <c r="D40" s="58">
        <f>Invoice!B44</f>
        <v>1</v>
      </c>
      <c r="E40" s="59">
        <f>'Shipping Invoice'!J44*$N$1</f>
        <v>31.49</v>
      </c>
      <c r="F40" s="59">
        <f t="shared" si="0"/>
        <v>31.49</v>
      </c>
      <c r="G40" s="60">
        <f t="shared" si="1"/>
        <v>1086.0901000000001</v>
      </c>
      <c r="H40" s="63">
        <f t="shared" si="2"/>
        <v>1086.0901000000001</v>
      </c>
    </row>
    <row r="41" spans="1:8" s="62" customFormat="1" ht="24">
      <c r="A41" s="56" t="str">
        <f>IF((LEN('Copy paste to Here'!G45))&gt;5,((CONCATENATE('Copy paste to Here'!G45," &amp; ",'Copy paste to Here'!D45,"  &amp;  ",'Copy paste to Here'!E45))),"Empty Cell")</f>
        <v xml:space="preserve">Bulk body jewelry: 100 pcs. assortment of annealed surgical steel seamless ring, 20g (0.8mm) &amp; Length: 8mm  &amp;  </v>
      </c>
      <c r="B41" s="57" t="str">
        <f>'Copy paste to Here'!C45</f>
        <v>BLK223A</v>
      </c>
      <c r="C41" s="57" t="s">
        <v>735</v>
      </c>
      <c r="D41" s="58">
        <f>Invoice!B45</f>
        <v>1</v>
      </c>
      <c r="E41" s="59">
        <f>'Shipping Invoice'!J45*$N$1</f>
        <v>22.99</v>
      </c>
      <c r="F41" s="59">
        <f t="shared" si="0"/>
        <v>22.99</v>
      </c>
      <c r="G41" s="60">
        <f t="shared" si="1"/>
        <v>792.92510000000004</v>
      </c>
      <c r="H41" s="63">
        <f t="shared" si="2"/>
        <v>792.92510000000004</v>
      </c>
    </row>
    <row r="42" spans="1:8" s="62" customFormat="1" ht="24" hidden="1">
      <c r="A42" s="56" t="str">
        <f>IF((LEN('Copy paste to Here'!G46))&gt;5,((CONCATENATE('Copy paste to Here'!G46," &amp; ",'Copy paste to Here'!D46,"  &amp;  ",'Copy paste to Here'!E46))),"Empty Cell")</f>
        <v xml:space="preserve">Bulk body jewelry: 100 pcs. assortment of annealed surgical steel seamless ring, 18g (1mm) &amp; Length: Assorted 6mm &amp; 8mm  &amp;  </v>
      </c>
      <c r="B42" s="57" t="str">
        <f>'Copy paste to Here'!C46</f>
        <v>BLK223B</v>
      </c>
      <c r="C42" s="57" t="s">
        <v>737</v>
      </c>
      <c r="D42" s="58">
        <f>Invoice!B46</f>
        <v>0</v>
      </c>
      <c r="E42" s="59">
        <f>'Shipping Invoice'!J46*$N$1</f>
        <v>22.99</v>
      </c>
      <c r="F42" s="59">
        <f t="shared" si="0"/>
        <v>0</v>
      </c>
      <c r="G42" s="60">
        <f t="shared" si="1"/>
        <v>792.92510000000004</v>
      </c>
      <c r="H42" s="63">
        <f t="shared" si="2"/>
        <v>0</v>
      </c>
    </row>
    <row r="43" spans="1:8" s="62" customFormat="1" ht="24" hidden="1">
      <c r="A43" s="56" t="str">
        <f>IF((LEN('Copy paste to Here'!G47))&gt;5,((CONCATENATE('Copy paste to Here'!G47," &amp; ",'Copy paste to Here'!D47,"  &amp;  ",'Copy paste to Here'!E47))),"Empty Cell")</f>
        <v xml:space="preserve">Bulk body jewelry: 100 pcs. assortment of annealed surgical steel seamless ring, 18g (1mm) &amp; Length: Assorted 8mm &amp; 10mm  &amp;  </v>
      </c>
      <c r="B43" s="57" t="str">
        <f>'Copy paste to Here'!C47</f>
        <v>BLK223B</v>
      </c>
      <c r="C43" s="57" t="s">
        <v>737</v>
      </c>
      <c r="D43" s="58">
        <f>Invoice!B47</f>
        <v>0</v>
      </c>
      <c r="E43" s="59">
        <f>'Shipping Invoice'!J47*$N$1</f>
        <v>22.99</v>
      </c>
      <c r="F43" s="59">
        <f t="shared" si="0"/>
        <v>0</v>
      </c>
      <c r="G43" s="60">
        <f t="shared" si="1"/>
        <v>792.92510000000004</v>
      </c>
      <c r="H43" s="63">
        <f t="shared" si="2"/>
        <v>0</v>
      </c>
    </row>
    <row r="44" spans="1:8" s="62" customFormat="1" ht="36">
      <c r="A44" s="56" t="str">
        <f>IF((LEN('Copy paste to Here'!G48))&gt;5,((CONCATENATE('Copy paste to Here'!G48," &amp; ",'Copy paste to Here'!D48,"  &amp;  ",'Copy paste to Here'!E48))),"Empty Cell")</f>
        <v xml:space="preserve">Bulk body jewelry: Assortment of 500, 250 or 100 pcs. of surgical steel tongue barbells, 14g (1.6mm) with 6mm glitter balls - length 5/8'' (16mm) &amp; Quantity In Bulk: 100 pcs.  &amp;  </v>
      </c>
      <c r="B44" s="57" t="str">
        <f>'Copy paste to Here'!C48</f>
        <v>BLK367</v>
      </c>
      <c r="C44" s="57" t="s">
        <v>812</v>
      </c>
      <c r="D44" s="58">
        <f>Invoice!B48</f>
        <v>1</v>
      </c>
      <c r="E44" s="59">
        <f>'Shipping Invoice'!J48*$N$1</f>
        <v>16.149999999999999</v>
      </c>
      <c r="F44" s="59">
        <f t="shared" si="0"/>
        <v>16.149999999999999</v>
      </c>
      <c r="G44" s="60">
        <f t="shared" si="1"/>
        <v>557.01350000000002</v>
      </c>
      <c r="H44" s="63">
        <f t="shared" si="2"/>
        <v>557.01350000000002</v>
      </c>
    </row>
    <row r="45" spans="1:8" s="62" customFormat="1" ht="48">
      <c r="A45" s="56" t="str">
        <f>IF((LEN('Copy paste to Here'!G49))&gt;5,((CONCATENATE('Copy paste to Here'!G49," &amp; ",'Copy paste to Here'!D49,"  &amp;  ",'Copy paste to Here'!E49))),"Empty Cell")</f>
        <v>Wholesale silver nose piercing bulk of 1000, 500, 250 or 100 pcs. of 925 sterling silver nose studs, 22g (0.6mm) with prongset 2.5mm round cabochon synthetic opal &amp; Quantity In Bulk: 100 pcs.  &amp;  Color: Assorted</v>
      </c>
      <c r="B45" s="57" t="str">
        <f>'Copy paste to Here'!C49</f>
        <v>BLK575</v>
      </c>
      <c r="C45" s="57" t="s">
        <v>813</v>
      </c>
      <c r="D45" s="58">
        <f>Invoice!B49</f>
        <v>1</v>
      </c>
      <c r="E45" s="59">
        <f>'Shipping Invoice'!J49*$N$1</f>
        <v>78.61</v>
      </c>
      <c r="F45" s="59">
        <f t="shared" si="0"/>
        <v>78.61</v>
      </c>
      <c r="G45" s="60">
        <f t="shared" si="1"/>
        <v>2711.2589000000003</v>
      </c>
      <c r="H45" s="63">
        <f t="shared" si="2"/>
        <v>2711.2589000000003</v>
      </c>
    </row>
    <row r="46" spans="1:8" s="62" customFormat="1" ht="24">
      <c r="A46" s="56" t="str">
        <f>IF((LEN('Copy paste to Here'!G50))&gt;5,((CONCATENATE('Copy paste to Here'!G50," &amp; ",'Copy paste to Here'!D50,"  &amp;  ",'Copy paste to Here'!E50))),"Empty Cell")</f>
        <v xml:space="preserve">Stainless steel helix huggie earring with a dangling plain steel lightning symbol (sold per pc.) &amp;   &amp;  </v>
      </c>
      <c r="B46" s="57" t="str">
        <f>'Copy paste to Here'!C50</f>
        <v>EHHLIT</v>
      </c>
      <c r="C46" s="57" t="s">
        <v>742</v>
      </c>
      <c r="D46" s="58">
        <f>Invoice!B50</f>
        <v>8</v>
      </c>
      <c r="E46" s="59">
        <f>'Shipping Invoice'!J50*$N$1</f>
        <v>1.1399999999999999</v>
      </c>
      <c r="F46" s="59">
        <f t="shared" si="0"/>
        <v>9.1199999999999992</v>
      </c>
      <c r="G46" s="60">
        <f t="shared" si="1"/>
        <v>39.318599999999996</v>
      </c>
      <c r="H46" s="63">
        <f t="shared" si="2"/>
        <v>314.54879999999997</v>
      </c>
    </row>
    <row r="47" spans="1:8" s="62" customFormat="1" ht="24">
      <c r="A47" s="56" t="str">
        <f>IF((LEN('Copy paste to Here'!G51))&gt;5,((CONCATENATE('Copy paste to Here'!G51," &amp; ",'Copy paste to Here'!D51,"  &amp;  ",'Copy paste to Here'!E51))),"Empty Cell")</f>
        <v xml:space="preserve">925 sterling silver endless hoop, 0.6mm (22g) triangle shape design &amp; Length: 10mm  &amp;  </v>
      </c>
      <c r="B47" s="57" t="str">
        <f>'Copy paste to Here'!C51</f>
        <v>ENDT</v>
      </c>
      <c r="C47" s="57" t="s">
        <v>814</v>
      </c>
      <c r="D47" s="58">
        <f>Invoice!B51</f>
        <v>4</v>
      </c>
      <c r="E47" s="59">
        <f>'Shipping Invoice'!J51*$N$1</f>
        <v>0.75</v>
      </c>
      <c r="F47" s="59">
        <f t="shared" si="0"/>
        <v>3</v>
      </c>
      <c r="G47" s="60">
        <f t="shared" si="1"/>
        <v>25.8675</v>
      </c>
      <c r="H47" s="63">
        <f t="shared" si="2"/>
        <v>103.47</v>
      </c>
    </row>
    <row r="48" spans="1:8" s="62" customFormat="1" ht="24">
      <c r="A48" s="56" t="str">
        <f>IF((LEN('Copy paste to Here'!G52))&gt;5,((CONCATENATE('Copy paste to Here'!G52," &amp; ",'Copy paste to Here'!D52,"  &amp;  ",'Copy paste to Here'!E52))),"Empty Cell")</f>
        <v xml:space="preserve">925 sterling silver endless hoop, 0.6mm (22g) triangle shape design &amp; Length: 12mm  &amp;  </v>
      </c>
      <c r="B48" s="57" t="str">
        <f>'Copy paste to Here'!C52</f>
        <v>ENDT</v>
      </c>
      <c r="C48" s="57" t="s">
        <v>815</v>
      </c>
      <c r="D48" s="58">
        <f>Invoice!B52</f>
        <v>4</v>
      </c>
      <c r="E48" s="59">
        <f>'Shipping Invoice'!J52*$N$1</f>
        <v>0.85</v>
      </c>
      <c r="F48" s="59">
        <f t="shared" si="0"/>
        <v>3.4</v>
      </c>
      <c r="G48" s="60">
        <f t="shared" si="1"/>
        <v>29.316500000000001</v>
      </c>
      <c r="H48" s="63">
        <f t="shared" si="2"/>
        <v>117.26600000000001</v>
      </c>
    </row>
    <row r="49" spans="1:8" s="62" customFormat="1" ht="24">
      <c r="A49" s="56" t="str">
        <f>IF((LEN('Copy paste to Here'!G53))&gt;5,((CONCATENATE('Copy paste to Here'!G53," &amp; ",'Copy paste to Here'!D53,"  &amp;  ",'Copy paste to Here'!E53))),"Empty Cell")</f>
        <v xml:space="preserve">Pair of 925 Silver ear clips in small leaf shape. (each pair consist of one left and one right side) &amp;   &amp;  </v>
      </c>
      <c r="B49" s="57" t="str">
        <f>'Copy paste to Here'!C53</f>
        <v>ERVCL2</v>
      </c>
      <c r="C49" s="57" t="s">
        <v>746</v>
      </c>
      <c r="D49" s="58">
        <f>Invoice!B53</f>
        <v>3</v>
      </c>
      <c r="E49" s="59">
        <f>'Shipping Invoice'!J53*$N$1</f>
        <v>3.09</v>
      </c>
      <c r="F49" s="59">
        <f t="shared" si="0"/>
        <v>9.27</v>
      </c>
      <c r="G49" s="60">
        <f t="shared" si="1"/>
        <v>106.5741</v>
      </c>
      <c r="H49" s="63">
        <f t="shared" si="2"/>
        <v>319.72230000000002</v>
      </c>
    </row>
    <row r="50" spans="1:8" s="62" customFormat="1" ht="36">
      <c r="A50" s="56" t="str">
        <f>IF((LEN('Copy paste to Here'!G54))&gt;5,((CONCATENATE('Copy paste to Here'!G54," &amp; ",'Copy paste to Here'!D54,"  &amp;  ",'Copy paste to Here'!E54))),"Empty Cell")</f>
        <v>Sterling silver seamless nose hoop, 22g (0.6mm) with crystals flower in two colors in the middle &amp; Size: 8mm  &amp;  Crystal Color: AB</v>
      </c>
      <c r="B50" s="57" t="str">
        <f>'Copy paste to Here'!C54</f>
        <v>HFMX</v>
      </c>
      <c r="C50" s="57" t="s">
        <v>816</v>
      </c>
      <c r="D50" s="58">
        <f>Invoice!B54</f>
        <v>10</v>
      </c>
      <c r="E50" s="59">
        <f>'Shipping Invoice'!J54*$N$1</f>
        <v>0.73</v>
      </c>
      <c r="F50" s="59">
        <f t="shared" si="0"/>
        <v>7.3</v>
      </c>
      <c r="G50" s="60">
        <f t="shared" si="1"/>
        <v>25.177700000000002</v>
      </c>
      <c r="H50" s="63">
        <f t="shared" si="2"/>
        <v>251.77700000000002</v>
      </c>
    </row>
    <row r="51" spans="1:8" s="62" customFormat="1" ht="36">
      <c r="A51" s="56" t="str">
        <f>IF((LEN('Copy paste to Here'!G55))&gt;5,((CONCATENATE('Copy paste to Here'!G55," &amp; ",'Copy paste to Here'!D55,"  &amp;  ",'Copy paste to Here'!E55))),"Empty Cell")</f>
        <v>Sterling silver seamless nose hoop, 22g (0.6mm) with crystals flower in two colors in the middle &amp; Size: 8mm  &amp;  Crystal Color: Blue Zircon</v>
      </c>
      <c r="B51" s="57" t="str">
        <f>'Copy paste to Here'!C55</f>
        <v>HFMX</v>
      </c>
      <c r="C51" s="57" t="s">
        <v>816</v>
      </c>
      <c r="D51" s="58">
        <f>Invoice!B55</f>
        <v>4</v>
      </c>
      <c r="E51" s="59">
        <f>'Shipping Invoice'!J55*$N$1</f>
        <v>0.73</v>
      </c>
      <c r="F51" s="59">
        <f t="shared" si="0"/>
        <v>2.92</v>
      </c>
      <c r="G51" s="60">
        <f t="shared" si="1"/>
        <v>25.177700000000002</v>
      </c>
      <c r="H51" s="63">
        <f t="shared" si="2"/>
        <v>100.71080000000001</v>
      </c>
    </row>
    <row r="52" spans="1:8" s="62" customFormat="1" ht="36">
      <c r="A52" s="56" t="str">
        <f>IF((LEN('Copy paste to Here'!G56))&gt;5,((CONCATENATE('Copy paste to Here'!G56," &amp; ",'Copy paste to Here'!D56,"  &amp;  ",'Copy paste to Here'!E56))),"Empty Cell")</f>
        <v>Sterling silver seamless nose hoop, 22g (0.6mm) with crystals flower in two colors in the middle &amp; Size: 8mm  &amp;  Crystal Color: Fuchsia</v>
      </c>
      <c r="B52" s="57" t="str">
        <f>'Copy paste to Here'!C56</f>
        <v>HFMX</v>
      </c>
      <c r="C52" s="57" t="s">
        <v>816</v>
      </c>
      <c r="D52" s="58">
        <f>Invoice!B56</f>
        <v>4</v>
      </c>
      <c r="E52" s="59">
        <f>'Shipping Invoice'!J56*$N$1</f>
        <v>0.73</v>
      </c>
      <c r="F52" s="59">
        <f t="shared" si="0"/>
        <v>2.92</v>
      </c>
      <c r="G52" s="60">
        <f t="shared" si="1"/>
        <v>25.177700000000002</v>
      </c>
      <c r="H52" s="63">
        <f t="shared" si="2"/>
        <v>100.71080000000001</v>
      </c>
    </row>
    <row r="53" spans="1:8" s="62" customFormat="1" ht="36">
      <c r="A53" s="56" t="str">
        <f>IF((LEN('Copy paste to Here'!G57))&gt;5,((CONCATENATE('Copy paste to Here'!G57," &amp; ",'Copy paste to Here'!D57,"  &amp;  ",'Copy paste to Here'!E57))),"Empty Cell")</f>
        <v>Sterling silver seamless nose hoop, 22g (0.6mm) with crystals flower in two colors in the middle &amp; Size: 8mm  &amp;  Crystal Color: Light Siam</v>
      </c>
      <c r="B53" s="57" t="str">
        <f>'Copy paste to Here'!C57</f>
        <v>HFMX</v>
      </c>
      <c r="C53" s="57" t="s">
        <v>816</v>
      </c>
      <c r="D53" s="58">
        <f>Invoice!B57</f>
        <v>2</v>
      </c>
      <c r="E53" s="59">
        <f>'Shipping Invoice'!J57*$N$1</f>
        <v>0.73</v>
      </c>
      <c r="F53" s="59">
        <f t="shared" si="0"/>
        <v>1.46</v>
      </c>
      <c r="G53" s="60">
        <f t="shared" si="1"/>
        <v>25.177700000000002</v>
      </c>
      <c r="H53" s="63">
        <f t="shared" si="2"/>
        <v>50.355400000000003</v>
      </c>
    </row>
    <row r="54" spans="1:8" s="62" customFormat="1" ht="36">
      <c r="A54" s="56" t="str">
        <f>IF((LEN('Copy paste to Here'!G58))&gt;5,((CONCATENATE('Copy paste to Here'!G58," &amp; ",'Copy paste to Here'!D58,"  &amp;  ",'Copy paste to Here'!E58))),"Empty Cell")</f>
        <v>Sterling silver seamless nose hoop, 22g (0.6mm) with crystals flower in two colors in the middle &amp; Size: 8mm  &amp;  Crystal Color: Emerald</v>
      </c>
      <c r="B54" s="57" t="str">
        <f>'Copy paste to Here'!C58</f>
        <v>HFMX</v>
      </c>
      <c r="C54" s="57" t="s">
        <v>816</v>
      </c>
      <c r="D54" s="58">
        <f>Invoice!B58</f>
        <v>2</v>
      </c>
      <c r="E54" s="59">
        <f>'Shipping Invoice'!J58*$N$1</f>
        <v>0.73</v>
      </c>
      <c r="F54" s="59">
        <f t="shared" si="0"/>
        <v>1.46</v>
      </c>
      <c r="G54" s="60">
        <f t="shared" si="1"/>
        <v>25.177700000000002</v>
      </c>
      <c r="H54" s="63">
        <f t="shared" si="2"/>
        <v>50.355400000000003</v>
      </c>
    </row>
    <row r="55" spans="1:8" s="62" customFormat="1" ht="24">
      <c r="A55" s="56" t="str">
        <f>IF((LEN('Copy paste to Here'!G59))&gt;5,((CONCATENATE('Copy paste to Here'!G59," &amp; ",'Copy paste to Here'!D59,"  &amp;  ",'Copy paste to Here'!E59))),"Empty Cell")</f>
        <v>Sterling silver seamless nose hoop, 22g (0.6mm) with crystals flower in two colors in the middle &amp; Size: 8mm  &amp;  Cz Color: Rose</v>
      </c>
      <c r="B55" s="57" t="str">
        <f>'Copy paste to Here'!C59</f>
        <v>HFMX</v>
      </c>
      <c r="C55" s="57" t="s">
        <v>816</v>
      </c>
      <c r="D55" s="58">
        <f>Invoice!B59</f>
        <v>4</v>
      </c>
      <c r="E55" s="59">
        <f>'Shipping Invoice'!J59*$N$1</f>
        <v>0.73</v>
      </c>
      <c r="F55" s="59">
        <f t="shared" si="0"/>
        <v>2.92</v>
      </c>
      <c r="G55" s="60">
        <f t="shared" si="1"/>
        <v>25.177700000000002</v>
      </c>
      <c r="H55" s="63">
        <f t="shared" si="2"/>
        <v>100.71080000000001</v>
      </c>
    </row>
    <row r="56" spans="1:8" s="62" customFormat="1" ht="36">
      <c r="A56" s="56" t="str">
        <f>IF((LEN('Copy paste to Here'!G60))&gt;5,((CONCATENATE('Copy paste to Here'!G60," &amp; ",'Copy paste to Here'!D60,"  &amp;  ",'Copy paste to Here'!E60))),"Empty Cell")</f>
        <v>Sterling silver seamless nose hoop, 22g (0.6mm) with crystals flower in two colors in the middle &amp; Size: 8mm  &amp;  Cz Color: Aquamarine</v>
      </c>
      <c r="B56" s="57" t="str">
        <f>'Copy paste to Here'!C60</f>
        <v>HFMX</v>
      </c>
      <c r="C56" s="57" t="s">
        <v>816</v>
      </c>
      <c r="D56" s="58">
        <f>Invoice!B60</f>
        <v>2</v>
      </c>
      <c r="E56" s="59">
        <f>'Shipping Invoice'!J60*$N$1</f>
        <v>0.73</v>
      </c>
      <c r="F56" s="59">
        <f t="shared" si="0"/>
        <v>1.46</v>
      </c>
      <c r="G56" s="60">
        <f t="shared" si="1"/>
        <v>25.177700000000002</v>
      </c>
      <c r="H56" s="63">
        <f t="shared" si="2"/>
        <v>50.355400000000003</v>
      </c>
    </row>
    <row r="57" spans="1:8" s="62" customFormat="1" ht="24">
      <c r="A57" s="56" t="str">
        <f>IF((LEN('Copy paste to Here'!G61))&gt;5,((CONCATENATE('Copy paste to Here'!G61," &amp; ",'Copy paste to Here'!D61,"  &amp;  ",'Copy paste to Here'!E61))),"Empty Cell")</f>
        <v>Sterling silver seamless nose hoop, 22g (0.6mm) with crystals flower in two colors in the middle &amp; Size: 8mm  &amp;  Cz Color: Jet</v>
      </c>
      <c r="B57" s="57" t="str">
        <f>'Copy paste to Here'!C61</f>
        <v>HFMX</v>
      </c>
      <c r="C57" s="57" t="s">
        <v>816</v>
      </c>
      <c r="D57" s="58">
        <f>Invoice!B61</f>
        <v>2</v>
      </c>
      <c r="E57" s="59">
        <f>'Shipping Invoice'!J61*$N$1</f>
        <v>0.73</v>
      </c>
      <c r="F57" s="59">
        <f t="shared" si="0"/>
        <v>1.46</v>
      </c>
      <c r="G57" s="60">
        <f t="shared" si="1"/>
        <v>25.177700000000002</v>
      </c>
      <c r="H57" s="63">
        <f t="shared" si="2"/>
        <v>50.355400000000003</v>
      </c>
    </row>
    <row r="58" spans="1:8" s="62" customFormat="1" ht="36">
      <c r="A58" s="56" t="str">
        <f>IF((LEN('Copy paste to Here'!G62))&gt;5,((CONCATENATE('Copy paste to Here'!G62," &amp; ",'Copy paste to Here'!D62,"  &amp;  ",'Copy paste to Here'!E62))),"Empty Cell")</f>
        <v xml:space="preserve">925 silver seamless nose hoop, 22g (0.6mm) with a Balinese wire design and a 3mm center ball - outer diameter of 3/8'' (10mm) &amp;   &amp;  </v>
      </c>
      <c r="B58" s="57" t="str">
        <f>'Copy paste to Here'!C62</f>
        <v>HR17</v>
      </c>
      <c r="C58" s="57" t="s">
        <v>752</v>
      </c>
      <c r="D58" s="58">
        <f>Invoice!B62</f>
        <v>10</v>
      </c>
      <c r="E58" s="59">
        <f>'Shipping Invoice'!J62*$N$1</f>
        <v>1.26</v>
      </c>
      <c r="F58" s="59">
        <f t="shared" si="0"/>
        <v>12.6</v>
      </c>
      <c r="G58" s="60">
        <f t="shared" si="1"/>
        <v>43.4574</v>
      </c>
      <c r="H58" s="63">
        <f t="shared" si="2"/>
        <v>434.57400000000001</v>
      </c>
    </row>
    <row r="59" spans="1:8" s="62" customFormat="1" ht="24">
      <c r="A59" s="56" t="str">
        <f>IF((LEN('Copy paste to Here'!G63))&gt;5,((CONCATENATE('Copy paste to Here'!G63," &amp; ",'Copy paste to Here'!D63,"  &amp;  ",'Copy paste to Here'!E63))),"Empty Cell")</f>
        <v xml:space="preserve">925 silver seamless nose hoop, 22g (0.6mm) with a twisted wire design - outer diameter of 3/8'' (10mm) &amp;   &amp;  </v>
      </c>
      <c r="B59" s="57" t="str">
        <f>'Copy paste to Here'!C63</f>
        <v>HR21</v>
      </c>
      <c r="C59" s="57" t="s">
        <v>753</v>
      </c>
      <c r="D59" s="58">
        <f>Invoice!B63</f>
        <v>15</v>
      </c>
      <c r="E59" s="59">
        <f>'Shipping Invoice'!J63*$N$1</f>
        <v>1.05</v>
      </c>
      <c r="F59" s="59">
        <f t="shared" si="0"/>
        <v>15.75</v>
      </c>
      <c r="G59" s="60">
        <f t="shared" si="1"/>
        <v>36.214500000000001</v>
      </c>
      <c r="H59" s="63">
        <f t="shared" si="2"/>
        <v>543.21749999999997</v>
      </c>
    </row>
    <row r="60" spans="1:8" s="62" customFormat="1" ht="36">
      <c r="A60" s="56" t="str">
        <f>IF((LEN('Copy paste to Here'!G64))&gt;5,((CONCATENATE('Copy paste to Here'!G64," &amp; ",'Copy paste to Here'!D64,"  &amp;  ",'Copy paste to Here'!E64))),"Empty Cell")</f>
        <v xml:space="preserve">925 silver seamless nose hoop, 22g (0.6mm) with a 3mm fixed ball between two small 2mm balls - outer diameter of 3/8 (10mm) &amp;   &amp;  </v>
      </c>
      <c r="B60" s="57" t="str">
        <f>'Copy paste to Here'!C64</f>
        <v>HR28</v>
      </c>
      <c r="C60" s="57" t="s">
        <v>754</v>
      </c>
      <c r="D60" s="58">
        <f>Invoice!B64</f>
        <v>10</v>
      </c>
      <c r="E60" s="59">
        <f>'Shipping Invoice'!J64*$N$1</f>
        <v>1.33</v>
      </c>
      <c r="F60" s="59">
        <f t="shared" si="0"/>
        <v>13.3</v>
      </c>
      <c r="G60" s="60">
        <f t="shared" si="1"/>
        <v>45.871700000000004</v>
      </c>
      <c r="H60" s="63">
        <f t="shared" si="2"/>
        <v>458.71700000000004</v>
      </c>
    </row>
    <row r="61" spans="1:8" s="62" customFormat="1" ht="24">
      <c r="A61" s="56" t="str">
        <f>IF((LEN('Copy paste to Here'!G65))&gt;5,((CONCATENATE('Copy paste to Here'!G65," &amp; ",'Copy paste to Here'!D65,"  &amp;  ",'Copy paste to Here'!E65))),"Empty Cell")</f>
        <v xml:space="preserve">Surgical steel labret, 18g (1mm) with a 2mm cone &amp; Length: 6mm  &amp;  </v>
      </c>
      <c r="B61" s="57" t="str">
        <f>'Copy paste to Here'!C65</f>
        <v>LBCN2</v>
      </c>
      <c r="C61" s="57" t="s">
        <v>756</v>
      </c>
      <c r="D61" s="58">
        <f>Invoice!B65</f>
        <v>10</v>
      </c>
      <c r="E61" s="59">
        <f>'Shipping Invoice'!J65*$N$1</f>
        <v>0.28999999999999998</v>
      </c>
      <c r="F61" s="59">
        <f t="shared" si="0"/>
        <v>2.9</v>
      </c>
      <c r="G61" s="60">
        <f t="shared" si="1"/>
        <v>10.0021</v>
      </c>
      <c r="H61" s="63">
        <f t="shared" si="2"/>
        <v>100.021</v>
      </c>
    </row>
    <row r="62" spans="1:8" s="62" customFormat="1" ht="24">
      <c r="A62" s="56" t="str">
        <f>IF((LEN('Copy paste to Here'!G66))&gt;5,((CONCATENATE('Copy paste to Here'!G66," &amp; ",'Copy paste to Here'!D66,"  &amp;  ",'Copy paste to Here'!E66))),"Empty Cell")</f>
        <v xml:space="preserve">Surgical steel labret, 18g (1mm) with a 2mm cone &amp; Length: 10mm  &amp;  </v>
      </c>
      <c r="B62" s="57" t="str">
        <f>'Copy paste to Here'!C66</f>
        <v>LBCN2</v>
      </c>
      <c r="C62" s="57" t="s">
        <v>756</v>
      </c>
      <c r="D62" s="58">
        <f>Invoice!B66</f>
        <v>10</v>
      </c>
      <c r="E62" s="59">
        <f>'Shipping Invoice'!J66*$N$1</f>
        <v>0.28999999999999998</v>
      </c>
      <c r="F62" s="59">
        <f t="shared" si="0"/>
        <v>2.9</v>
      </c>
      <c r="G62" s="60">
        <f t="shared" si="1"/>
        <v>10.0021</v>
      </c>
      <c r="H62" s="63">
        <f t="shared" si="2"/>
        <v>100.021</v>
      </c>
    </row>
    <row r="63" spans="1:8" s="62" customFormat="1" ht="24">
      <c r="A63" s="56" t="str">
        <f>IF((LEN('Copy paste to Here'!G67))&gt;5,((CONCATENATE('Copy paste to Here'!G67," &amp; ",'Copy paste to Here'!D67,"  &amp;  ",'Copy paste to Here'!E67))),"Empty Cell")</f>
        <v xml:space="preserve">Surgical steel labret, 18g (1mm) with a 2mm cone &amp; Length: 12mm  &amp;  </v>
      </c>
      <c r="B63" s="57" t="str">
        <f>'Copy paste to Here'!C67</f>
        <v>LBCN2</v>
      </c>
      <c r="C63" s="57" t="s">
        <v>756</v>
      </c>
      <c r="D63" s="58">
        <f>Invoice!B67</f>
        <v>10</v>
      </c>
      <c r="E63" s="59">
        <f>'Shipping Invoice'!J67*$N$1</f>
        <v>0.28999999999999998</v>
      </c>
      <c r="F63" s="59">
        <f t="shared" si="0"/>
        <v>2.9</v>
      </c>
      <c r="G63" s="60">
        <f t="shared" si="1"/>
        <v>10.0021</v>
      </c>
      <c r="H63" s="63">
        <f t="shared" si="2"/>
        <v>100.021</v>
      </c>
    </row>
    <row r="64" spans="1:8" s="62" customFormat="1" ht="24">
      <c r="A64" s="56" t="str">
        <f>IF((LEN('Copy paste to Here'!G68))&gt;5,((CONCATENATE('Copy paste to Here'!G68," &amp; ",'Copy paste to Here'!D68,"  &amp;  ",'Copy paste to Here'!E68))),"Empty Cell")</f>
        <v xml:space="preserve">Surgical steel labret, 16g (1.2mm) with a 3mm cone &amp; Length: 6mm  &amp;  </v>
      </c>
      <c r="B64" s="57" t="str">
        <f>'Copy paste to Here'!C68</f>
        <v>LBCN3</v>
      </c>
      <c r="C64" s="57" t="s">
        <v>758</v>
      </c>
      <c r="D64" s="58">
        <f>Invoice!B68</f>
        <v>10</v>
      </c>
      <c r="E64" s="59">
        <f>'Shipping Invoice'!J68*$N$1</f>
        <v>0.17</v>
      </c>
      <c r="F64" s="59">
        <f t="shared" si="0"/>
        <v>1.7000000000000002</v>
      </c>
      <c r="G64" s="60">
        <f t="shared" si="1"/>
        <v>5.8633000000000006</v>
      </c>
      <c r="H64" s="63">
        <f t="shared" si="2"/>
        <v>58.63300000000001</v>
      </c>
    </row>
    <row r="65" spans="1:8" s="62" customFormat="1" ht="24">
      <c r="A65" s="56" t="str">
        <f>IF((LEN('Copy paste to Here'!G69))&gt;5,((CONCATENATE('Copy paste to Here'!G69," &amp; ",'Copy paste to Here'!D69,"  &amp;  ",'Copy paste to Here'!E69))),"Empty Cell")</f>
        <v xml:space="preserve">Surgical steel labret, 16g (1.2mm) with a 3mm cone &amp; Length: 10mm  &amp;  </v>
      </c>
      <c r="B65" s="57" t="str">
        <f>'Copy paste to Here'!C69</f>
        <v>LBCN3</v>
      </c>
      <c r="C65" s="57" t="s">
        <v>758</v>
      </c>
      <c r="D65" s="58">
        <f>Invoice!B69</f>
        <v>10</v>
      </c>
      <c r="E65" s="59">
        <f>'Shipping Invoice'!J69*$N$1</f>
        <v>0.17</v>
      </c>
      <c r="F65" s="59">
        <f t="shared" si="0"/>
        <v>1.7000000000000002</v>
      </c>
      <c r="G65" s="60">
        <f t="shared" si="1"/>
        <v>5.8633000000000006</v>
      </c>
      <c r="H65" s="63">
        <f t="shared" si="2"/>
        <v>58.63300000000001</v>
      </c>
    </row>
    <row r="66" spans="1:8" s="62" customFormat="1" ht="24">
      <c r="A66" s="56" t="str">
        <f>IF((LEN('Copy paste to Here'!G70))&gt;5,((CONCATENATE('Copy paste to Here'!G70," &amp; ",'Copy paste to Here'!D70,"  &amp;  ",'Copy paste to Here'!E70))),"Empty Cell")</f>
        <v xml:space="preserve">Surgical steel labret, 16g (1.2mm) with a 3mm cone &amp; Length: 16mm  &amp;  </v>
      </c>
      <c r="B66" s="57" t="str">
        <f>'Copy paste to Here'!C70</f>
        <v>LBCN3</v>
      </c>
      <c r="C66" s="57" t="s">
        <v>758</v>
      </c>
      <c r="D66" s="58">
        <f>Invoice!B70</f>
        <v>10</v>
      </c>
      <c r="E66" s="59">
        <f>'Shipping Invoice'!J70*$N$1</f>
        <v>0.17</v>
      </c>
      <c r="F66" s="59">
        <f t="shared" si="0"/>
        <v>1.7000000000000002</v>
      </c>
      <c r="G66" s="60">
        <f t="shared" si="1"/>
        <v>5.8633000000000006</v>
      </c>
      <c r="H66" s="63">
        <f t="shared" si="2"/>
        <v>58.63300000000001</v>
      </c>
    </row>
    <row r="67" spans="1:8" s="62" customFormat="1" ht="24">
      <c r="A67" s="56" t="str">
        <f>IF((LEN('Copy paste to Here'!G71))&gt;5,((CONCATENATE('Copy paste to Here'!G71," &amp; ",'Copy paste to Here'!D71,"  &amp;  ",'Copy paste to Here'!E71))),"Empty Cell")</f>
        <v xml:space="preserve">Surgical steel labret, 16g (1.2mm) with a 4mm cone &amp; Length: 6mm  &amp;  </v>
      </c>
      <c r="B67" s="57" t="str">
        <f>'Copy paste to Here'!C71</f>
        <v>LBCN4S</v>
      </c>
      <c r="C67" s="57" t="s">
        <v>760</v>
      </c>
      <c r="D67" s="58">
        <f>Invoice!B71</f>
        <v>10</v>
      </c>
      <c r="E67" s="59">
        <f>'Shipping Invoice'!J71*$N$1</f>
        <v>0.17</v>
      </c>
      <c r="F67" s="59">
        <f t="shared" si="0"/>
        <v>1.7000000000000002</v>
      </c>
      <c r="G67" s="60">
        <f t="shared" si="1"/>
        <v>5.8633000000000006</v>
      </c>
      <c r="H67" s="63">
        <f t="shared" si="2"/>
        <v>58.63300000000001</v>
      </c>
    </row>
    <row r="68" spans="1:8" s="62" customFormat="1" ht="24">
      <c r="A68" s="56" t="str">
        <f>IF((LEN('Copy paste to Here'!G72))&gt;5,((CONCATENATE('Copy paste to Here'!G72," &amp; ",'Copy paste to Here'!D72,"  &amp;  ",'Copy paste to Here'!E72))),"Empty Cell")</f>
        <v xml:space="preserve">Surgical steel labret, 16g (1.2mm) with a 4mm cone &amp; Length: 10mm  &amp;  </v>
      </c>
      <c r="B68" s="57" t="str">
        <f>'Copy paste to Here'!C72</f>
        <v>LBCN4S</v>
      </c>
      <c r="C68" s="57" t="s">
        <v>760</v>
      </c>
      <c r="D68" s="58">
        <f>Invoice!B72</f>
        <v>10</v>
      </c>
      <c r="E68" s="59">
        <f>'Shipping Invoice'!J72*$N$1</f>
        <v>0.17</v>
      </c>
      <c r="F68" s="59">
        <f t="shared" si="0"/>
        <v>1.7000000000000002</v>
      </c>
      <c r="G68" s="60">
        <f t="shared" si="1"/>
        <v>5.8633000000000006</v>
      </c>
      <c r="H68" s="63">
        <f t="shared" si="2"/>
        <v>58.63300000000001</v>
      </c>
    </row>
    <row r="69" spans="1:8" s="62" customFormat="1" ht="24">
      <c r="A69" s="56" t="str">
        <f>IF((LEN('Copy paste to Here'!G73))&gt;5,((CONCATENATE('Copy paste to Here'!G73," &amp; ",'Copy paste to Here'!D73,"  &amp;  ",'Copy paste to Here'!E73))),"Empty Cell")</f>
        <v xml:space="preserve">Surgical steel labret, 16g (1.2mm) with a 4mm cone &amp; Length: 16mm  &amp;  </v>
      </c>
      <c r="B69" s="57" t="str">
        <f>'Copy paste to Here'!C73</f>
        <v>LBCN4S</v>
      </c>
      <c r="C69" s="57" t="s">
        <v>760</v>
      </c>
      <c r="D69" s="58">
        <f>Invoice!B73</f>
        <v>10</v>
      </c>
      <c r="E69" s="59">
        <f>'Shipping Invoice'!J73*$N$1</f>
        <v>0.17</v>
      </c>
      <c r="F69" s="59">
        <f t="shared" si="0"/>
        <v>1.7000000000000002</v>
      </c>
      <c r="G69" s="60">
        <f t="shared" si="1"/>
        <v>5.8633000000000006</v>
      </c>
      <c r="H69" s="63">
        <f t="shared" si="2"/>
        <v>58.63300000000001</v>
      </c>
    </row>
    <row r="70" spans="1:8" s="62" customFormat="1" ht="48">
      <c r="A70" s="56" t="str">
        <f>IF((LEN('Copy paste to Here'!G74))&gt;5,((CONCATENATE('Copy paste to Here'!G74," &amp; ",'Copy paste to Here'!D74,"  &amp;  ",'Copy paste to Here'!E74))),"Empty Cell")</f>
        <v>Internally threaded 316L steel labret, 16g (1.2mm) with a upper 2 -5mm prong set round CZ stone (attachments are made from surgical steel) &amp; Length: 10mm with 4mm top part  &amp;  Cz Color: Clear</v>
      </c>
      <c r="B70" s="57" t="str">
        <f>'Copy paste to Here'!C74</f>
        <v>LBCZIN</v>
      </c>
      <c r="C70" s="57" t="s">
        <v>817</v>
      </c>
      <c r="D70" s="58">
        <f>Invoice!B74</f>
        <v>4</v>
      </c>
      <c r="E70" s="59">
        <f>'Shipping Invoice'!J74*$N$1</f>
        <v>1.45</v>
      </c>
      <c r="F70" s="59">
        <f t="shared" si="0"/>
        <v>5.8</v>
      </c>
      <c r="G70" s="60">
        <f t="shared" si="1"/>
        <v>50.0105</v>
      </c>
      <c r="H70" s="63">
        <f t="shared" si="2"/>
        <v>200.042</v>
      </c>
    </row>
    <row r="71" spans="1:8" s="62" customFormat="1" ht="36">
      <c r="A71" s="56" t="str">
        <f>IF((LEN('Copy paste to Here'!G75))&gt;5,((CONCATENATE('Copy paste to Here'!G75," &amp; ",'Copy paste to Here'!D75,"  &amp;  ",'Copy paste to Here'!E75))),"Empty Cell")</f>
        <v>Surgical steel belly banana, 14g (1.6mm) with a crystal studded heart shaped lower part - length 3/8'' (10mm) &amp; Length: 8mm  &amp;  Crystal Color: Clear</v>
      </c>
      <c r="B71" s="57" t="str">
        <f>'Copy paste to Here'!C75</f>
        <v>MCD499</v>
      </c>
      <c r="C71" s="57" t="s">
        <v>764</v>
      </c>
      <c r="D71" s="58">
        <f>Invoice!B75</f>
        <v>4</v>
      </c>
      <c r="E71" s="59">
        <f>'Shipping Invoice'!J75*$N$1</f>
        <v>1.58</v>
      </c>
      <c r="F71" s="59">
        <f t="shared" si="0"/>
        <v>6.32</v>
      </c>
      <c r="G71" s="60">
        <f t="shared" si="1"/>
        <v>54.494200000000006</v>
      </c>
      <c r="H71" s="63">
        <f t="shared" si="2"/>
        <v>217.97680000000003</v>
      </c>
    </row>
    <row r="72" spans="1:8" s="62" customFormat="1" ht="36">
      <c r="A72" s="56" t="str">
        <f>IF((LEN('Copy paste to Here'!G76))&gt;5,((CONCATENATE('Copy paste to Here'!G76," &amp; ",'Copy paste to Here'!D76,"  &amp;  ",'Copy paste to Here'!E76))),"Empty Cell")</f>
        <v>Surgical steel belly banana, 14g (1.6mm) with a crystal studded heart shaped lower part - length 3/8'' (10mm) &amp; Length: 8mm  &amp;  Crystal Color: AB</v>
      </c>
      <c r="B72" s="57" t="str">
        <f>'Copy paste to Here'!C76</f>
        <v>MCD499</v>
      </c>
      <c r="C72" s="57" t="s">
        <v>764</v>
      </c>
      <c r="D72" s="58">
        <f>Invoice!B76</f>
        <v>2</v>
      </c>
      <c r="E72" s="59">
        <f>'Shipping Invoice'!J76*$N$1</f>
        <v>1.58</v>
      </c>
      <c r="F72" s="59">
        <f t="shared" si="0"/>
        <v>3.16</v>
      </c>
      <c r="G72" s="60">
        <f t="shared" si="1"/>
        <v>54.494200000000006</v>
      </c>
      <c r="H72" s="63">
        <f t="shared" si="2"/>
        <v>108.98840000000001</v>
      </c>
    </row>
    <row r="73" spans="1:8" s="62" customFormat="1" ht="36">
      <c r="A73" s="56" t="str">
        <f>IF((LEN('Copy paste to Here'!G77))&gt;5,((CONCATENATE('Copy paste to Here'!G77," &amp; ",'Copy paste to Here'!D77,"  &amp;  ",'Copy paste to Here'!E77))),"Empty Cell")</f>
        <v>Surgical steel belly banana, 14g (1.6mm) with a crystal studded heart shaped lower part - length 3/8'' (10mm) &amp; Length: 8mm  &amp;  Crystal Color: Rose</v>
      </c>
      <c r="B73" s="57" t="str">
        <f>'Copy paste to Here'!C77</f>
        <v>MCD499</v>
      </c>
      <c r="C73" s="57" t="s">
        <v>764</v>
      </c>
      <c r="D73" s="58">
        <f>Invoice!B77</f>
        <v>1</v>
      </c>
      <c r="E73" s="59">
        <f>'Shipping Invoice'!J77*$N$1</f>
        <v>1.58</v>
      </c>
      <c r="F73" s="59">
        <f t="shared" si="0"/>
        <v>1.58</v>
      </c>
      <c r="G73" s="60">
        <f t="shared" si="1"/>
        <v>54.494200000000006</v>
      </c>
      <c r="H73" s="63">
        <f t="shared" si="2"/>
        <v>54.494200000000006</v>
      </c>
    </row>
    <row r="74" spans="1:8" s="62" customFormat="1" ht="36">
      <c r="A74" s="56" t="str">
        <f>IF((LEN('Copy paste to Here'!G78))&gt;5,((CONCATENATE('Copy paste to Here'!G78," &amp; ",'Copy paste to Here'!D78,"  &amp;  ",'Copy paste to Here'!E78))),"Empty Cell")</f>
        <v>Surgical steel belly banana, 14g (1.6mm) with a crystal studded heart shaped lower part - length 3/8'' (10mm) &amp; Length: 8mm  &amp;  Crystal Color: Aquamarine</v>
      </c>
      <c r="B74" s="57" t="str">
        <f>'Copy paste to Here'!C78</f>
        <v>MCD499</v>
      </c>
      <c r="C74" s="57" t="s">
        <v>764</v>
      </c>
      <c r="D74" s="58">
        <f>Invoice!B78</f>
        <v>2</v>
      </c>
      <c r="E74" s="59">
        <f>'Shipping Invoice'!J78*$N$1</f>
        <v>1.58</v>
      </c>
      <c r="F74" s="59">
        <f t="shared" si="0"/>
        <v>3.16</v>
      </c>
      <c r="G74" s="60">
        <f t="shared" si="1"/>
        <v>54.494200000000006</v>
      </c>
      <c r="H74" s="63">
        <f t="shared" si="2"/>
        <v>108.98840000000001</v>
      </c>
    </row>
    <row r="75" spans="1:8" s="62" customFormat="1" ht="36">
      <c r="A75" s="56" t="str">
        <f>IF((LEN('Copy paste to Here'!G79))&gt;5,((CONCATENATE('Copy paste to Here'!G79," &amp; ",'Copy paste to Here'!D79,"  &amp;  ",'Copy paste to Here'!E79))),"Empty Cell")</f>
        <v>Surgical steel belly banana, 14g (1.6mm) with a crystal studded heart shaped lower part - length 3/8'' (10mm) &amp; Length: 8mm  &amp;  Crystal Color: Light Siam</v>
      </c>
      <c r="B75" s="57" t="str">
        <f>'Copy paste to Here'!C79</f>
        <v>MCD499</v>
      </c>
      <c r="C75" s="57" t="s">
        <v>764</v>
      </c>
      <c r="D75" s="58">
        <f>Invoice!B79</f>
        <v>3</v>
      </c>
      <c r="E75" s="59">
        <f>'Shipping Invoice'!J79*$N$1</f>
        <v>1.58</v>
      </c>
      <c r="F75" s="59">
        <f t="shared" si="0"/>
        <v>4.74</v>
      </c>
      <c r="G75" s="60">
        <f t="shared" si="1"/>
        <v>54.494200000000006</v>
      </c>
      <c r="H75" s="63">
        <f t="shared" si="2"/>
        <v>163.48260000000002</v>
      </c>
    </row>
    <row r="76" spans="1:8" s="62" customFormat="1" ht="24">
      <c r="A76" s="56" t="str">
        <f>IF((LEN('Copy paste to Here'!G80))&gt;5,((CONCATENATE('Copy paste to Here'!G80," &amp; ",'Copy paste to Here'!D80,"  &amp;  ",'Copy paste to Here'!E80))),"Empty Cell")</f>
        <v xml:space="preserve">Sterling Silver nose hoop with ball, 22g (0.6mm) with an outer diameter of 5/16'' (8mm) - 1 piece &amp;   &amp;  </v>
      </c>
      <c r="B76" s="57" t="str">
        <f>'Copy paste to Here'!C80</f>
        <v>NS05</v>
      </c>
      <c r="C76" s="57" t="s">
        <v>765</v>
      </c>
      <c r="D76" s="58">
        <f>Invoice!B80</f>
        <v>15</v>
      </c>
      <c r="E76" s="59">
        <f>'Shipping Invoice'!J80*$N$1</f>
        <v>0.43</v>
      </c>
      <c r="F76" s="59">
        <f t="shared" si="0"/>
        <v>6.45</v>
      </c>
      <c r="G76" s="60">
        <f t="shared" si="1"/>
        <v>14.8307</v>
      </c>
      <c r="H76" s="63">
        <f t="shared" si="2"/>
        <v>222.4605</v>
      </c>
    </row>
    <row r="77" spans="1:8" s="62" customFormat="1" ht="24">
      <c r="A77" s="56" t="str">
        <f>IF((LEN('Copy paste to Here'!G81))&gt;5,((CONCATENATE('Copy paste to Here'!G81," &amp; ",'Copy paste to Here'!D81,"  &amp;  ",'Copy paste to Here'!E81))),"Empty Cell")</f>
        <v xml:space="preserve">Sterling Silver nose hoop with ball, 22g (0.6mm) with an outer diameter of 3/8'' (10mm) - 1 piece &amp;   &amp;  </v>
      </c>
      <c r="B77" s="57" t="str">
        <f>'Copy paste to Here'!C81</f>
        <v>NS06</v>
      </c>
      <c r="C77" s="57" t="s">
        <v>766</v>
      </c>
      <c r="D77" s="58">
        <f>Invoice!B81</f>
        <v>15</v>
      </c>
      <c r="E77" s="59">
        <f>'Shipping Invoice'!J81*$N$1</f>
        <v>0.5</v>
      </c>
      <c r="F77" s="59">
        <f t="shared" si="0"/>
        <v>7.5</v>
      </c>
      <c r="G77" s="60">
        <f t="shared" si="1"/>
        <v>17.245000000000001</v>
      </c>
      <c r="H77" s="63">
        <f t="shared" si="2"/>
        <v>258.67500000000001</v>
      </c>
    </row>
    <row r="78" spans="1:8" s="62" customFormat="1" ht="24">
      <c r="A78" s="56" t="str">
        <f>IF((LEN('Copy paste to Here'!G82))&gt;5,((CONCATENATE('Copy paste to Here'!G82," &amp; ",'Copy paste to Here'!D82,"  &amp;  ",'Copy paste to Here'!E82))),"Empty Cell")</f>
        <v xml:space="preserve">High polished surgical steel nose screw, 0.8mm (20g) with 2mm ball shaped top &amp;   &amp;  </v>
      </c>
      <c r="B78" s="57" t="str">
        <f>'Copy paste to Here'!C82</f>
        <v>NSB</v>
      </c>
      <c r="C78" s="57" t="s">
        <v>116</v>
      </c>
      <c r="D78" s="58">
        <f>Invoice!B82</f>
        <v>20</v>
      </c>
      <c r="E78" s="59">
        <f>'Shipping Invoice'!J82*$N$1</f>
        <v>0.19</v>
      </c>
      <c r="F78" s="59">
        <f t="shared" si="0"/>
        <v>3.8</v>
      </c>
      <c r="G78" s="60">
        <f t="shared" si="1"/>
        <v>6.5531000000000006</v>
      </c>
      <c r="H78" s="63">
        <f t="shared" si="2"/>
        <v>131.06200000000001</v>
      </c>
    </row>
    <row r="79" spans="1:8" s="62" customFormat="1" ht="24">
      <c r="A79" s="56" t="str">
        <f>IF((LEN('Copy paste to Here'!G83))&gt;5,((CONCATENATE('Copy paste to Here'!G83," &amp; ",'Copy paste to Here'!D83,"  &amp;  ",'Copy paste to Here'!E83))),"Empty Cell")</f>
        <v xml:space="preserve">High polished surgical steel nose screw, 20g (0.8mm) with flower shaped top and small center crystal &amp; Crystal Color: Clear  &amp;  </v>
      </c>
      <c r="B79" s="57" t="str">
        <f>'Copy paste to Here'!C83</f>
        <v>NSCFLC</v>
      </c>
      <c r="C79" s="57" t="s">
        <v>768</v>
      </c>
      <c r="D79" s="58">
        <f>Invoice!B83</f>
        <v>10</v>
      </c>
      <c r="E79" s="59">
        <f>'Shipping Invoice'!J83*$N$1</f>
        <v>0.49</v>
      </c>
      <c r="F79" s="59">
        <f t="shared" si="0"/>
        <v>4.9000000000000004</v>
      </c>
      <c r="G79" s="60">
        <f t="shared" si="1"/>
        <v>16.900100000000002</v>
      </c>
      <c r="H79" s="63">
        <f t="shared" si="2"/>
        <v>169.00100000000003</v>
      </c>
    </row>
    <row r="80" spans="1:8" s="62" customFormat="1" ht="24">
      <c r="A80" s="56" t="str">
        <f>IF((LEN('Copy paste to Here'!G84))&gt;5,((CONCATENATE('Copy paste to Here'!G84," &amp; ",'Copy paste to Here'!D84,"  &amp;  ",'Copy paste to Here'!E84))),"Empty Cell")</f>
        <v xml:space="preserve">High polished surgical steel nose screw, 20g (0.8mm) with flower shaped top and small center crystal &amp; Crystal Color: AB  &amp;  </v>
      </c>
      <c r="B80" s="57" t="str">
        <f>'Copy paste to Here'!C84</f>
        <v>NSCFLC</v>
      </c>
      <c r="C80" s="57" t="s">
        <v>768</v>
      </c>
      <c r="D80" s="58">
        <f>Invoice!B84</f>
        <v>5</v>
      </c>
      <c r="E80" s="59">
        <f>'Shipping Invoice'!J84*$N$1</f>
        <v>0.49</v>
      </c>
      <c r="F80" s="59">
        <f t="shared" si="0"/>
        <v>2.4500000000000002</v>
      </c>
      <c r="G80" s="60">
        <f t="shared" si="1"/>
        <v>16.900100000000002</v>
      </c>
      <c r="H80" s="63">
        <f t="shared" si="2"/>
        <v>84.500500000000017</v>
      </c>
    </row>
    <row r="81" spans="1:8" s="62" customFormat="1" ht="24">
      <c r="A81" s="56" t="str">
        <f>IF((LEN('Copy paste to Here'!G85))&gt;5,((CONCATENATE('Copy paste to Here'!G85," &amp; ",'Copy paste to Here'!D85,"  &amp;  ",'Copy paste to Here'!E85))),"Empty Cell")</f>
        <v xml:space="preserve">High polished surgical steel nose screw, 20g (0.8mm) with flower shaped top and small center crystal &amp; Crystal Color: Rose  &amp;  </v>
      </c>
      <c r="B81" s="57" t="str">
        <f>'Copy paste to Here'!C85</f>
        <v>NSCFLC</v>
      </c>
      <c r="C81" s="57" t="s">
        <v>768</v>
      </c>
      <c r="D81" s="58">
        <f>Invoice!B85</f>
        <v>5</v>
      </c>
      <c r="E81" s="59">
        <f>'Shipping Invoice'!J85*$N$1</f>
        <v>0.49</v>
      </c>
      <c r="F81" s="59">
        <f t="shared" si="0"/>
        <v>2.4500000000000002</v>
      </c>
      <c r="G81" s="60">
        <f t="shared" si="1"/>
        <v>16.900100000000002</v>
      </c>
      <c r="H81" s="63">
        <f t="shared" si="2"/>
        <v>84.500500000000017</v>
      </c>
    </row>
    <row r="82" spans="1:8" s="62" customFormat="1" ht="36">
      <c r="A82" s="56" t="str">
        <f>IF((LEN('Copy paste to Here'!G86))&gt;5,((CONCATENATE('Copy paste to Here'!G86," &amp; ",'Copy paste to Here'!D86,"  &amp;  ",'Copy paste to Here'!E86))),"Empty Cell")</f>
        <v xml:space="preserve">High polished surgical steel nose screw, 20g (0.8mm) with flower shaped top and small center crystal &amp; Crystal Color: Aquamarine  &amp;  </v>
      </c>
      <c r="B82" s="57" t="str">
        <f>'Copy paste to Here'!C86</f>
        <v>NSCFLC</v>
      </c>
      <c r="C82" s="57" t="s">
        <v>768</v>
      </c>
      <c r="D82" s="58">
        <f>Invoice!B86</f>
        <v>4</v>
      </c>
      <c r="E82" s="59">
        <f>'Shipping Invoice'!J86*$N$1</f>
        <v>0.49</v>
      </c>
      <c r="F82" s="59">
        <f t="shared" si="0"/>
        <v>1.96</v>
      </c>
      <c r="G82" s="60">
        <f t="shared" si="1"/>
        <v>16.900100000000002</v>
      </c>
      <c r="H82" s="63">
        <f t="shared" si="2"/>
        <v>67.600400000000008</v>
      </c>
    </row>
    <row r="83" spans="1:8" s="62" customFormat="1" ht="24">
      <c r="A83" s="56" t="str">
        <f>IF((LEN('Copy paste to Here'!G87))&gt;5,((CONCATENATE('Copy paste to Here'!G87," &amp; ",'Copy paste to Here'!D87,"  &amp;  ",'Copy paste to Here'!E87))),"Empty Cell")</f>
        <v xml:space="preserve">High polished surgical steel nose screw, 20g (0.8mm) with flower shaped top and small center crystal &amp; Crystal Color: Light Siam  &amp;  </v>
      </c>
      <c r="B83" s="57" t="str">
        <f>'Copy paste to Here'!C87</f>
        <v>NSCFLC</v>
      </c>
      <c r="C83" s="57" t="s">
        <v>768</v>
      </c>
      <c r="D83" s="58">
        <f>Invoice!B87</f>
        <v>3</v>
      </c>
      <c r="E83" s="59">
        <f>'Shipping Invoice'!J87*$N$1</f>
        <v>0.49</v>
      </c>
      <c r="F83" s="59">
        <f t="shared" ref="F83:F146" si="3">D83*E83</f>
        <v>1.47</v>
      </c>
      <c r="G83" s="60">
        <f t="shared" ref="G83:G146" si="4">E83*$E$14</f>
        <v>16.900100000000002</v>
      </c>
      <c r="H83" s="63">
        <f t="shared" ref="H83:H146" si="5">D83*G83</f>
        <v>50.700300000000006</v>
      </c>
    </row>
    <row r="84" spans="1:8" s="62" customFormat="1" ht="24">
      <c r="A84" s="56" t="str">
        <f>IF((LEN('Copy paste to Here'!G88))&gt;5,((CONCATENATE('Copy paste to Here'!G88," &amp; ",'Copy paste to Here'!D88,"  &amp;  ",'Copy paste to Here'!E88))),"Empty Cell")</f>
        <v xml:space="preserve">High polished surgical steel nose screw, 20g (0.8mm) with flower shaped top and small center crystal &amp; Crystal Color: Peridot  &amp;  </v>
      </c>
      <c r="B84" s="57" t="str">
        <f>'Copy paste to Here'!C88</f>
        <v>NSCFLC</v>
      </c>
      <c r="C84" s="57" t="s">
        <v>768</v>
      </c>
      <c r="D84" s="58">
        <f>Invoice!B88</f>
        <v>3</v>
      </c>
      <c r="E84" s="59">
        <f>'Shipping Invoice'!J88*$N$1</f>
        <v>0.49</v>
      </c>
      <c r="F84" s="59">
        <f t="shared" si="3"/>
        <v>1.47</v>
      </c>
      <c r="G84" s="60">
        <f t="shared" si="4"/>
        <v>16.900100000000002</v>
      </c>
      <c r="H84" s="63">
        <f t="shared" si="5"/>
        <v>50.700300000000006</v>
      </c>
    </row>
    <row r="85" spans="1:8" s="62" customFormat="1" ht="24">
      <c r="A85" s="56" t="str">
        <f>IF((LEN('Copy paste to Here'!G89))&gt;5,((CONCATENATE('Copy paste to Here'!G89," &amp; ",'Copy paste to Here'!D89,"  &amp;  ",'Copy paste to Here'!E89))),"Empty Cell")</f>
        <v xml:space="preserve">High polished surgical steel nose screw, 20g (0.8mm) with flower shaped top with small 6 crystals &amp; Crystal Color: Clear  &amp;  </v>
      </c>
      <c r="B85" s="57" t="str">
        <f>'Copy paste to Here'!C89</f>
        <v>NSCFWC</v>
      </c>
      <c r="C85" s="57" t="s">
        <v>106</v>
      </c>
      <c r="D85" s="58">
        <f>Invoice!B89</f>
        <v>10</v>
      </c>
      <c r="E85" s="59">
        <f>'Shipping Invoice'!J89*$N$1</f>
        <v>0.66</v>
      </c>
      <c r="F85" s="59">
        <f t="shared" si="3"/>
        <v>6.6000000000000005</v>
      </c>
      <c r="G85" s="60">
        <f t="shared" si="4"/>
        <v>22.763400000000001</v>
      </c>
      <c r="H85" s="63">
        <f t="shared" si="5"/>
        <v>227.63400000000001</v>
      </c>
    </row>
    <row r="86" spans="1:8" s="62" customFormat="1" ht="24">
      <c r="A86" s="56" t="str">
        <f>IF((LEN('Copy paste to Here'!G90))&gt;5,((CONCATENATE('Copy paste to Here'!G90," &amp; ",'Copy paste to Here'!D90,"  &amp;  ",'Copy paste to Here'!E90))),"Empty Cell")</f>
        <v xml:space="preserve">High polished surgical steel nose screw, 20g (0.8mm) with flower shaped top with small 6 crystals &amp; Crystal Color: AB  &amp;  </v>
      </c>
      <c r="B86" s="57" t="str">
        <f>'Copy paste to Here'!C90</f>
        <v>NSCFWC</v>
      </c>
      <c r="C86" s="57" t="s">
        <v>106</v>
      </c>
      <c r="D86" s="58">
        <f>Invoice!B90</f>
        <v>5</v>
      </c>
      <c r="E86" s="59">
        <f>'Shipping Invoice'!J90*$N$1</f>
        <v>0.66</v>
      </c>
      <c r="F86" s="59">
        <f t="shared" si="3"/>
        <v>3.3000000000000003</v>
      </c>
      <c r="G86" s="60">
        <f t="shared" si="4"/>
        <v>22.763400000000001</v>
      </c>
      <c r="H86" s="63">
        <f t="shared" si="5"/>
        <v>113.81700000000001</v>
      </c>
    </row>
    <row r="87" spans="1:8" s="62" customFormat="1" ht="24">
      <c r="A87" s="56" t="str">
        <f>IF((LEN('Copy paste to Here'!G91))&gt;5,((CONCATENATE('Copy paste to Here'!G91," &amp; ",'Copy paste to Here'!D91,"  &amp;  ",'Copy paste to Here'!E91))),"Empty Cell")</f>
        <v xml:space="preserve">High polished surgical steel nose screw, 20g (0.8mm) with flower shaped top with small 6 crystals &amp; Crystal Color: Rose  &amp;  </v>
      </c>
      <c r="B87" s="57" t="str">
        <f>'Copy paste to Here'!C91</f>
        <v>NSCFWC</v>
      </c>
      <c r="C87" s="57" t="s">
        <v>106</v>
      </c>
      <c r="D87" s="58">
        <f>Invoice!B91</f>
        <v>3</v>
      </c>
      <c r="E87" s="59">
        <f>'Shipping Invoice'!J91*$N$1</f>
        <v>0.66</v>
      </c>
      <c r="F87" s="59">
        <f t="shared" si="3"/>
        <v>1.98</v>
      </c>
      <c r="G87" s="60">
        <f t="shared" si="4"/>
        <v>22.763400000000001</v>
      </c>
      <c r="H87" s="63">
        <f t="shared" si="5"/>
        <v>68.290199999999999</v>
      </c>
    </row>
    <row r="88" spans="1:8" s="62" customFormat="1" ht="24">
      <c r="A88" s="56" t="str">
        <f>IF((LEN('Copy paste to Here'!G92))&gt;5,((CONCATENATE('Copy paste to Here'!G92," &amp; ",'Copy paste to Here'!D92,"  &amp;  ",'Copy paste to Here'!E92))),"Empty Cell")</f>
        <v xml:space="preserve">High polished surgical steel nose screw, 20g (0.8mm) with flower shaped top with small 6 crystals &amp; Crystal Color: Aquamarine  &amp;  </v>
      </c>
      <c r="B88" s="57" t="str">
        <f>'Copy paste to Here'!C92</f>
        <v>NSCFWC</v>
      </c>
      <c r="C88" s="57" t="s">
        <v>106</v>
      </c>
      <c r="D88" s="58">
        <f>Invoice!B92</f>
        <v>3</v>
      </c>
      <c r="E88" s="59">
        <f>'Shipping Invoice'!J92*$N$1</f>
        <v>0.66</v>
      </c>
      <c r="F88" s="59">
        <f t="shared" si="3"/>
        <v>1.98</v>
      </c>
      <c r="G88" s="60">
        <f t="shared" si="4"/>
        <v>22.763400000000001</v>
      </c>
      <c r="H88" s="63">
        <f t="shared" si="5"/>
        <v>68.290199999999999</v>
      </c>
    </row>
    <row r="89" spans="1:8" s="62" customFormat="1" ht="24">
      <c r="A89" s="56" t="str">
        <f>IF((LEN('Copy paste to Here'!G93))&gt;5,((CONCATENATE('Copy paste to Here'!G93," &amp; ",'Copy paste to Here'!D93,"  &amp;  ",'Copy paste to Here'!E93))),"Empty Cell")</f>
        <v xml:space="preserve">High polished surgical steel nose screw, 20g (0.8mm) with flower shaped top with small 6 crystals &amp; Crystal Color: Assorted  &amp;  </v>
      </c>
      <c r="B89" s="57" t="str">
        <f>'Copy paste to Here'!C93</f>
        <v>NSCFWC</v>
      </c>
      <c r="C89" s="57" t="s">
        <v>106</v>
      </c>
      <c r="D89" s="58">
        <f>Invoice!B93</f>
        <v>4</v>
      </c>
      <c r="E89" s="59">
        <f>'Shipping Invoice'!J93*$N$1</f>
        <v>0.66</v>
      </c>
      <c r="F89" s="59">
        <f t="shared" si="3"/>
        <v>2.64</v>
      </c>
      <c r="G89" s="60">
        <f t="shared" si="4"/>
        <v>22.763400000000001</v>
      </c>
      <c r="H89" s="63">
        <f t="shared" si="5"/>
        <v>91.053600000000003</v>
      </c>
    </row>
    <row r="90" spans="1:8" s="62" customFormat="1" ht="36">
      <c r="A90" s="56" t="str">
        <f>IF((LEN('Copy paste to Here'!G94))&gt;5,((CONCATENATE('Copy paste to Here'!G94," &amp; ",'Copy paste to Here'!D94,"  &amp;  ",'Copy paste to Here'!E94))),"Empty Cell")</f>
        <v>High hanging Septum clicker with a 16g (1.2mm) 316L steel closure bar with bow in the lower part with a prong set CZ stone in the center &amp; Length: 8mm  &amp;  Cz Color: Clear</v>
      </c>
      <c r="B90" s="57" t="str">
        <f>'Copy paste to Here'!C94</f>
        <v>SEPK16</v>
      </c>
      <c r="C90" s="57" t="s">
        <v>771</v>
      </c>
      <c r="D90" s="58">
        <f>Invoice!B94</f>
        <v>3</v>
      </c>
      <c r="E90" s="59">
        <f>'Shipping Invoice'!J94*$N$1</f>
        <v>2.0499999999999998</v>
      </c>
      <c r="F90" s="59">
        <f t="shared" si="3"/>
        <v>6.1499999999999995</v>
      </c>
      <c r="G90" s="60">
        <f t="shared" si="4"/>
        <v>70.704499999999996</v>
      </c>
      <c r="H90" s="63">
        <f t="shared" si="5"/>
        <v>212.11349999999999</v>
      </c>
    </row>
    <row r="91" spans="1:8" s="62" customFormat="1" ht="48">
      <c r="A91" s="56" t="str">
        <f>IF((LEN('Copy paste to Here'!G95))&gt;5,((CONCATENATE('Copy paste to Here'!G95," &amp; ",'Copy paste to Here'!D95,"  &amp;  ",'Copy paste to Here'!E95))),"Empty Cell")</f>
        <v>316L steel hinged segment ring, 1.2mm (16g) and 1.0mm (18g) with side facing CNC set Cubic Zirconia (CZ) stones at the side, inner diameter from 6mm to 12mm &amp; Gauge: 1mm - 10mm length  &amp;  Cz Color: Clear</v>
      </c>
      <c r="B91" s="57" t="str">
        <f>'Copy paste to Here'!C95</f>
        <v>SGSH11</v>
      </c>
      <c r="C91" s="57" t="s">
        <v>818</v>
      </c>
      <c r="D91" s="58">
        <f>Invoice!B95</f>
        <v>2</v>
      </c>
      <c r="E91" s="59">
        <f>'Shipping Invoice'!J95*$N$1</f>
        <v>7.85</v>
      </c>
      <c r="F91" s="59">
        <f t="shared" si="3"/>
        <v>15.7</v>
      </c>
      <c r="G91" s="60">
        <f t="shared" si="4"/>
        <v>270.74650000000003</v>
      </c>
      <c r="H91" s="63">
        <f t="shared" si="5"/>
        <v>541.49300000000005</v>
      </c>
    </row>
    <row r="92" spans="1:8" s="62" customFormat="1" ht="25.5">
      <c r="A92" s="56" t="str">
        <f>IF((LEN('Copy paste to Here'!G96))&gt;5,((CONCATENATE('Copy paste to Here'!G96," &amp; ",'Copy paste to Here'!D96,"  &amp;  ",'Copy paste to Here'!E96))),"Empty Cell")</f>
        <v>Silicone Ultra Thin double flared flesh tunnel &amp; Gauge: 18mm  &amp;  Color: Black</v>
      </c>
      <c r="B92" s="57" t="str">
        <f>'Copy paste to Here'!C96</f>
        <v>SIUT</v>
      </c>
      <c r="C92" s="57" t="s">
        <v>819</v>
      </c>
      <c r="D92" s="58">
        <f>Invoice!B96</f>
        <v>2</v>
      </c>
      <c r="E92" s="59">
        <f>'Shipping Invoice'!J96*$N$1</f>
        <v>0.69</v>
      </c>
      <c r="F92" s="59">
        <f t="shared" si="3"/>
        <v>1.38</v>
      </c>
      <c r="G92" s="60">
        <f t="shared" si="4"/>
        <v>23.798099999999998</v>
      </c>
      <c r="H92" s="63">
        <f t="shared" si="5"/>
        <v>47.596199999999996</v>
      </c>
    </row>
    <row r="93" spans="1:8" s="62" customFormat="1" ht="36">
      <c r="A93" s="56" t="str">
        <f>IF((LEN('Copy paste to Here'!G97))&gt;5,((CONCATENATE('Copy paste to Here'!G97," &amp; ",'Copy paste to Here'!D97,"  &amp;  ",'Copy paste to Here'!E97))),"Empty Cell")</f>
        <v xml:space="preserve">Titanium G23 dermal anchor top part with 3mm bezel set crystal (this item does only fit our dermal anchors and surface bars) &amp; Crystal Color: Clear  &amp;  </v>
      </c>
      <c r="B93" s="57" t="str">
        <f>'Copy paste to Here'!C97</f>
        <v>TAJF3</v>
      </c>
      <c r="C93" s="57" t="s">
        <v>779</v>
      </c>
      <c r="D93" s="58">
        <f>Invoice!B97</f>
        <v>4</v>
      </c>
      <c r="E93" s="59">
        <f>'Shipping Invoice'!J97*$N$1</f>
        <v>0.69</v>
      </c>
      <c r="F93" s="59">
        <f t="shared" si="3"/>
        <v>2.76</v>
      </c>
      <c r="G93" s="60">
        <f t="shared" si="4"/>
        <v>23.798099999999998</v>
      </c>
      <c r="H93" s="63">
        <f t="shared" si="5"/>
        <v>95.192399999999992</v>
      </c>
    </row>
    <row r="94" spans="1:8" s="62" customFormat="1" ht="36">
      <c r="A94" s="56" t="str">
        <f>IF((LEN('Copy paste to Here'!G98))&gt;5,((CONCATENATE('Copy paste to Here'!G98," &amp; ",'Copy paste to Here'!D98,"  &amp;  ",'Copy paste to Here'!E98))),"Empty Cell")</f>
        <v xml:space="preserve">Titanium G23 dermal anchor top part with 3mm bezel set crystal (this item does only fit our dermal anchors and surface bars) &amp; Crystal Color: AB  &amp;  </v>
      </c>
      <c r="B94" s="57" t="str">
        <f>'Copy paste to Here'!C98</f>
        <v>TAJF3</v>
      </c>
      <c r="C94" s="57" t="s">
        <v>779</v>
      </c>
      <c r="D94" s="58">
        <f>Invoice!B98</f>
        <v>2</v>
      </c>
      <c r="E94" s="59">
        <f>'Shipping Invoice'!J98*$N$1</f>
        <v>0.69</v>
      </c>
      <c r="F94" s="59">
        <f t="shared" si="3"/>
        <v>1.38</v>
      </c>
      <c r="G94" s="60">
        <f t="shared" si="4"/>
        <v>23.798099999999998</v>
      </c>
      <c r="H94" s="63">
        <f t="shared" si="5"/>
        <v>47.596199999999996</v>
      </c>
    </row>
    <row r="95" spans="1:8" s="62" customFormat="1" ht="36">
      <c r="A95" s="56" t="str">
        <f>IF((LEN('Copy paste to Here'!G99))&gt;5,((CONCATENATE('Copy paste to Here'!G99," &amp; ",'Copy paste to Here'!D99,"  &amp;  ",'Copy paste to Here'!E99))),"Empty Cell")</f>
        <v xml:space="preserve">Titanium G23 dermal anchor top part with 3mm bezel set crystal (this item does only fit our dermal anchors and surface bars) &amp; Crystal Color: Rose  &amp;  </v>
      </c>
      <c r="B95" s="57" t="str">
        <f>'Copy paste to Here'!C99</f>
        <v>TAJF3</v>
      </c>
      <c r="C95" s="57" t="s">
        <v>779</v>
      </c>
      <c r="D95" s="58">
        <f>Invoice!B99</f>
        <v>2</v>
      </c>
      <c r="E95" s="59">
        <f>'Shipping Invoice'!J99*$N$1</f>
        <v>0.69</v>
      </c>
      <c r="F95" s="59">
        <f t="shared" si="3"/>
        <v>1.38</v>
      </c>
      <c r="G95" s="60">
        <f t="shared" si="4"/>
        <v>23.798099999999998</v>
      </c>
      <c r="H95" s="63">
        <f t="shared" si="5"/>
        <v>47.596199999999996</v>
      </c>
    </row>
    <row r="96" spans="1:8" s="62" customFormat="1" ht="36">
      <c r="A96" s="56" t="str">
        <f>IF((LEN('Copy paste to Here'!G100))&gt;5,((CONCATENATE('Copy paste to Here'!G100," &amp; ",'Copy paste to Here'!D100,"  &amp;  ",'Copy paste to Here'!E100))),"Empty Cell")</f>
        <v xml:space="preserve">Titanium G23 dermal anchor top part with 3mm bezel set crystal (this item does only fit our dermal anchors and surface bars) &amp; Crystal Color: Blue Zircon  &amp;  </v>
      </c>
      <c r="B96" s="57" t="str">
        <f>'Copy paste to Here'!C100</f>
        <v>TAJF3</v>
      </c>
      <c r="C96" s="57" t="s">
        <v>779</v>
      </c>
      <c r="D96" s="58">
        <f>Invoice!B100</f>
        <v>2</v>
      </c>
      <c r="E96" s="59">
        <f>'Shipping Invoice'!J100*$N$1</f>
        <v>0.69</v>
      </c>
      <c r="F96" s="59">
        <f t="shared" si="3"/>
        <v>1.38</v>
      </c>
      <c r="G96" s="60">
        <f t="shared" si="4"/>
        <v>23.798099999999998</v>
      </c>
      <c r="H96" s="63">
        <f t="shared" si="5"/>
        <v>47.596199999999996</v>
      </c>
    </row>
    <row r="97" spans="1:8" s="62" customFormat="1" ht="36">
      <c r="A97" s="56" t="str">
        <f>IF((LEN('Copy paste to Here'!G101))&gt;5,((CONCATENATE('Copy paste to Here'!G101," &amp; ",'Copy paste to Here'!D101,"  &amp;  ",'Copy paste to Here'!E101))),"Empty Cell")</f>
        <v xml:space="preserve">Titanium G23 dermal anchor top part with 3mm bezel set crystal (this item does only fit our dermal anchors and surface bars) &amp; Crystal Color: Fuchsia  &amp;  </v>
      </c>
      <c r="B97" s="57" t="str">
        <f>'Copy paste to Here'!C101</f>
        <v>TAJF3</v>
      </c>
      <c r="C97" s="57" t="s">
        <v>779</v>
      </c>
      <c r="D97" s="58">
        <f>Invoice!B101</f>
        <v>2</v>
      </c>
      <c r="E97" s="59">
        <f>'Shipping Invoice'!J101*$N$1</f>
        <v>0.69</v>
      </c>
      <c r="F97" s="59">
        <f t="shared" si="3"/>
        <v>1.38</v>
      </c>
      <c r="G97" s="60">
        <f t="shared" si="4"/>
        <v>23.798099999999998</v>
      </c>
      <c r="H97" s="63">
        <f t="shared" si="5"/>
        <v>47.596199999999996</v>
      </c>
    </row>
    <row r="98" spans="1:8" s="62" customFormat="1" ht="48">
      <c r="A98" s="56" t="str">
        <f>IF((LEN('Copy paste to Here'!G102))&gt;5,((CONCATENATE('Copy paste to Here'!G102," &amp; ",'Copy paste to Here'!D102,"  &amp;  ",'Copy paste to Here'!E102))),"Empty Cell")</f>
        <v xml:space="preserve">4mm flat shaped titanium G23 dermal anchor top part with crystal for internally threaded, 16g (1.2mm) dermal anchor base plate with a height of 2mm - 2.5mm (this item does only fit our dermal anchors and surface bars) &amp; Crystal Color: Clear  &amp;  </v>
      </c>
      <c r="B98" s="57" t="str">
        <f>'Copy paste to Here'!C102</f>
        <v>TAJF4</v>
      </c>
      <c r="C98" s="57" t="s">
        <v>781</v>
      </c>
      <c r="D98" s="58">
        <f>Invoice!B102</f>
        <v>4</v>
      </c>
      <c r="E98" s="59">
        <f>'Shipping Invoice'!J102*$N$1</f>
        <v>0.79</v>
      </c>
      <c r="F98" s="59">
        <f t="shared" si="3"/>
        <v>3.16</v>
      </c>
      <c r="G98" s="60">
        <f t="shared" si="4"/>
        <v>27.247100000000003</v>
      </c>
      <c r="H98" s="63">
        <f t="shared" si="5"/>
        <v>108.98840000000001</v>
      </c>
    </row>
    <row r="99" spans="1:8" s="62" customFormat="1" ht="48">
      <c r="A99" s="56" t="str">
        <f>IF((LEN('Copy paste to Here'!G103))&gt;5,((CONCATENATE('Copy paste to Here'!G103," &amp; ",'Copy paste to Here'!D103,"  &amp;  ",'Copy paste to Here'!E103))),"Empty Cell")</f>
        <v xml:space="preserve">4mm flat shaped titanium G23 dermal anchor top part with crystal for internally threaded, 16g (1.2mm) dermal anchor base plate with a height of 2mm - 2.5mm (this item does only fit our dermal anchors and surface bars) &amp; Crystal Color: AB  &amp;  </v>
      </c>
      <c r="B99" s="57" t="str">
        <f>'Copy paste to Here'!C103</f>
        <v>TAJF4</v>
      </c>
      <c r="C99" s="57" t="s">
        <v>781</v>
      </c>
      <c r="D99" s="58">
        <f>Invoice!B103</f>
        <v>2</v>
      </c>
      <c r="E99" s="59">
        <f>'Shipping Invoice'!J103*$N$1</f>
        <v>0.79</v>
      </c>
      <c r="F99" s="59">
        <f t="shared" si="3"/>
        <v>1.58</v>
      </c>
      <c r="G99" s="60">
        <f t="shared" si="4"/>
        <v>27.247100000000003</v>
      </c>
      <c r="H99" s="63">
        <f t="shared" si="5"/>
        <v>54.494200000000006</v>
      </c>
    </row>
    <row r="100" spans="1:8" s="62" customFormat="1" ht="48">
      <c r="A100" s="56" t="str">
        <f>IF((LEN('Copy paste to Here'!G104))&gt;5,((CONCATENATE('Copy paste to Here'!G104," &amp; ",'Copy paste to Here'!D104,"  &amp;  ",'Copy paste to Here'!E104))),"Empty Cell")</f>
        <v xml:space="preserve">4mm flat shaped titanium G23 dermal anchor top part with crystal for internally threaded, 16g (1.2mm) dermal anchor base plate with a height of 2mm - 2.5mm (this item does only fit our dermal anchors and surface bars) &amp; Crystal Color: Rose  &amp;  </v>
      </c>
      <c r="B100" s="57" t="str">
        <f>'Copy paste to Here'!C104</f>
        <v>TAJF4</v>
      </c>
      <c r="C100" s="57" t="s">
        <v>781</v>
      </c>
      <c r="D100" s="58">
        <f>Invoice!B104</f>
        <v>2</v>
      </c>
      <c r="E100" s="59">
        <f>'Shipping Invoice'!J104*$N$1</f>
        <v>0.79</v>
      </c>
      <c r="F100" s="59">
        <f t="shared" si="3"/>
        <v>1.58</v>
      </c>
      <c r="G100" s="60">
        <f t="shared" si="4"/>
        <v>27.247100000000003</v>
      </c>
      <c r="H100" s="63">
        <f t="shared" si="5"/>
        <v>54.494200000000006</v>
      </c>
    </row>
    <row r="101" spans="1:8" s="62" customFormat="1" ht="48">
      <c r="A101" s="56" t="str">
        <f>IF((LEN('Copy paste to Here'!G105))&gt;5,((CONCATENATE('Copy paste to Here'!G105," &amp; ",'Copy paste to Here'!D105,"  &amp;  ",'Copy paste to Here'!E105))),"Empty Cell")</f>
        <v xml:space="preserve">4mm flat shaped titanium G23 dermal anchor top part with crystal for internally threaded, 16g (1.2mm) dermal anchor base plate with a height of 2mm - 2.5mm (this item does only fit our dermal anchors and surface bars) &amp; Crystal Color: Blue Zircon  &amp;  </v>
      </c>
      <c r="B101" s="57" t="str">
        <f>'Copy paste to Here'!C105</f>
        <v>TAJF4</v>
      </c>
      <c r="C101" s="57" t="s">
        <v>781</v>
      </c>
      <c r="D101" s="58">
        <f>Invoice!B105</f>
        <v>2</v>
      </c>
      <c r="E101" s="59">
        <f>'Shipping Invoice'!J105*$N$1</f>
        <v>0.79</v>
      </c>
      <c r="F101" s="59">
        <f t="shared" si="3"/>
        <v>1.58</v>
      </c>
      <c r="G101" s="60">
        <f t="shared" si="4"/>
        <v>27.247100000000003</v>
      </c>
      <c r="H101" s="63">
        <f t="shared" si="5"/>
        <v>54.494200000000006</v>
      </c>
    </row>
    <row r="102" spans="1:8" s="62" customFormat="1" ht="48">
      <c r="A102" s="56" t="str">
        <f>IF((LEN('Copy paste to Here'!G106))&gt;5,((CONCATENATE('Copy paste to Here'!G106," &amp; ",'Copy paste to Here'!D106,"  &amp;  ",'Copy paste to Here'!E106))),"Empty Cell")</f>
        <v xml:space="preserve">4mm flat shaped titanium G23 dermal anchor top part with crystal for internally threaded, 16g (1.2mm) dermal anchor base plate with a height of 2mm - 2.5mm (this item does only fit our dermal anchors and surface bars) &amp; Crystal Color: Fuchsia  &amp;  </v>
      </c>
      <c r="B102" s="57" t="str">
        <f>'Copy paste to Here'!C106</f>
        <v>TAJF4</v>
      </c>
      <c r="C102" s="57" t="s">
        <v>781</v>
      </c>
      <c r="D102" s="58">
        <f>Invoice!B106</f>
        <v>2</v>
      </c>
      <c r="E102" s="59">
        <f>'Shipping Invoice'!J106*$N$1</f>
        <v>0.79</v>
      </c>
      <c r="F102" s="59">
        <f t="shared" si="3"/>
        <v>1.58</v>
      </c>
      <c r="G102" s="60">
        <f t="shared" si="4"/>
        <v>27.247100000000003</v>
      </c>
      <c r="H102" s="63">
        <f t="shared" si="5"/>
        <v>54.494200000000006</v>
      </c>
    </row>
    <row r="103" spans="1:8" s="62" customFormat="1" ht="48">
      <c r="A103" s="56" t="str">
        <f>IF((LEN('Copy paste to Here'!G107))&gt;5,((CONCATENATE('Copy paste to Here'!G107," &amp; ",'Copy paste to Here'!D107,"  &amp;  ",'Copy paste to Here'!E107))),"Empty Cell")</f>
        <v xml:space="preserve">5mm flat shaped titanium G23 dermal anchor top part with crystal for internally threaded, 16g (1.2mm) dermal anchor base plate with a height of 2mm - 2.5mm (this item does only fit our dermal anchors and surface bars) &amp; Crystal Color: Clear  &amp;  </v>
      </c>
      <c r="B103" s="57" t="str">
        <f>'Copy paste to Here'!C107</f>
        <v>TAJF5</v>
      </c>
      <c r="C103" s="57" t="s">
        <v>783</v>
      </c>
      <c r="D103" s="58">
        <f>Invoice!B107</f>
        <v>6</v>
      </c>
      <c r="E103" s="59">
        <f>'Shipping Invoice'!J107*$N$1</f>
        <v>0.89</v>
      </c>
      <c r="F103" s="59">
        <f t="shared" si="3"/>
        <v>5.34</v>
      </c>
      <c r="G103" s="60">
        <f t="shared" si="4"/>
        <v>30.696100000000001</v>
      </c>
      <c r="H103" s="63">
        <f t="shared" si="5"/>
        <v>184.17660000000001</v>
      </c>
    </row>
    <row r="104" spans="1:8" s="62" customFormat="1" ht="25.5">
      <c r="A104" s="56" t="str">
        <f>IF((LEN('Copy paste to Here'!G108))&gt;5,((CONCATENATE('Copy paste to Here'!G108," &amp; ",'Copy paste to Here'!D108,"  &amp;  ",'Copy paste to Here'!E108))),"Empty Cell")</f>
        <v xml:space="preserve">Titanium G23 eyebrow barbell, 16g (1.2mm) with two 3mm balls &amp; Length: 6mm  &amp;  </v>
      </c>
      <c r="B104" s="57" t="str">
        <f>'Copy paste to Here'!C108</f>
        <v>UBBEB</v>
      </c>
      <c r="C104" s="57" t="s">
        <v>820</v>
      </c>
      <c r="D104" s="58">
        <f>Invoice!B108</f>
        <v>6</v>
      </c>
      <c r="E104" s="59">
        <f>'Shipping Invoice'!J108*$N$1</f>
        <v>0.99</v>
      </c>
      <c r="F104" s="59">
        <f t="shared" si="3"/>
        <v>5.9399999999999995</v>
      </c>
      <c r="G104" s="60">
        <f t="shared" si="4"/>
        <v>34.145099999999999</v>
      </c>
      <c r="H104" s="63">
        <f t="shared" si="5"/>
        <v>204.8706</v>
      </c>
    </row>
    <row r="105" spans="1:8" s="62" customFormat="1" ht="25.5">
      <c r="A105" s="56" t="str">
        <f>IF((LEN('Copy paste to Here'!G109))&gt;5,((CONCATENATE('Copy paste to Here'!G109," &amp; ",'Copy paste to Here'!D109,"  &amp;  ",'Copy paste to Here'!E109))),"Empty Cell")</f>
        <v xml:space="preserve">Titanium G23 eyebrow barbell, 16g (1.2mm) with two 3mm balls &amp; Length: 8mm  &amp;  </v>
      </c>
      <c r="B105" s="57" t="str">
        <f>'Copy paste to Here'!C109</f>
        <v>UBBEB</v>
      </c>
      <c r="C105" s="57" t="s">
        <v>820</v>
      </c>
      <c r="D105" s="58">
        <f>Invoice!B109</f>
        <v>10</v>
      </c>
      <c r="E105" s="59">
        <f>'Shipping Invoice'!J109*$N$1</f>
        <v>0.99</v>
      </c>
      <c r="F105" s="59">
        <f t="shared" si="3"/>
        <v>9.9</v>
      </c>
      <c r="G105" s="60">
        <f t="shared" si="4"/>
        <v>34.145099999999999</v>
      </c>
      <c r="H105" s="63">
        <f t="shared" si="5"/>
        <v>341.45100000000002</v>
      </c>
    </row>
    <row r="106" spans="1:8" s="62" customFormat="1" ht="25.5">
      <c r="A106" s="56" t="str">
        <f>IF((LEN('Copy paste to Here'!G110))&gt;5,((CONCATENATE('Copy paste to Here'!G110," &amp; ",'Copy paste to Here'!D110,"  &amp;  ",'Copy paste to Here'!E110))),"Empty Cell")</f>
        <v xml:space="preserve">Titanium G23 eyebrow barbell, 16g (1.2mm) with two 3mm balls &amp; Length: 10mm  &amp;  </v>
      </c>
      <c r="B106" s="57" t="str">
        <f>'Copy paste to Here'!C110</f>
        <v>UBBEB</v>
      </c>
      <c r="C106" s="57" t="s">
        <v>820</v>
      </c>
      <c r="D106" s="58">
        <f>Invoice!B110</f>
        <v>6</v>
      </c>
      <c r="E106" s="59">
        <f>'Shipping Invoice'!J110*$N$1</f>
        <v>0.99</v>
      </c>
      <c r="F106" s="59">
        <f t="shared" si="3"/>
        <v>5.9399999999999995</v>
      </c>
      <c r="G106" s="60">
        <f t="shared" si="4"/>
        <v>34.145099999999999</v>
      </c>
      <c r="H106" s="63">
        <f t="shared" si="5"/>
        <v>204.8706</v>
      </c>
    </row>
    <row r="107" spans="1:8" s="62" customFormat="1" ht="25.5">
      <c r="A107" s="56" t="str">
        <f>IF((LEN('Copy paste to Here'!G111))&gt;5,((CONCATENATE('Copy paste to Here'!G111," &amp; ",'Copy paste to Here'!D111,"  &amp;  ",'Copy paste to Here'!E111))),"Empty Cell")</f>
        <v xml:space="preserve">Titanium G23 eyebrow barbell, 16g (1.2mm) with two 3mm balls &amp; Length: 12mm  &amp;  </v>
      </c>
      <c r="B107" s="57" t="str">
        <f>'Copy paste to Here'!C111</f>
        <v>UBBEB</v>
      </c>
      <c r="C107" s="57" t="s">
        <v>820</v>
      </c>
      <c r="D107" s="58">
        <f>Invoice!B111</f>
        <v>6</v>
      </c>
      <c r="E107" s="59">
        <f>'Shipping Invoice'!J111*$N$1</f>
        <v>0.99</v>
      </c>
      <c r="F107" s="59">
        <f t="shared" si="3"/>
        <v>5.9399999999999995</v>
      </c>
      <c r="G107" s="60">
        <f t="shared" si="4"/>
        <v>34.145099999999999</v>
      </c>
      <c r="H107" s="63">
        <f t="shared" si="5"/>
        <v>204.8706</v>
      </c>
    </row>
    <row r="108" spans="1:8" s="62" customFormat="1" ht="24">
      <c r="A108" s="56" t="str">
        <f>IF((LEN('Copy paste to Here'!G112))&gt;5,((CONCATENATE('Copy paste to Here'!G112," &amp; ",'Copy paste to Here'!D112,"  &amp;  ",'Copy paste to Here'!E112))),"Empty Cell")</f>
        <v xml:space="preserve">Titanium G23 barbell, 14g (1.6mm) with two 4mm balls &amp; Length: 10mm  &amp;  </v>
      </c>
      <c r="B108" s="57" t="str">
        <f>'Copy paste to Here'!C112</f>
        <v>UBBNPS</v>
      </c>
      <c r="C108" s="57" t="s">
        <v>787</v>
      </c>
      <c r="D108" s="58">
        <f>Invoice!B112</f>
        <v>6</v>
      </c>
      <c r="E108" s="59">
        <f>'Shipping Invoice'!J112*$N$1</f>
        <v>1.29</v>
      </c>
      <c r="F108" s="59">
        <f t="shared" si="3"/>
        <v>7.74</v>
      </c>
      <c r="G108" s="60">
        <f t="shared" si="4"/>
        <v>44.492100000000001</v>
      </c>
      <c r="H108" s="63">
        <f t="shared" si="5"/>
        <v>266.95260000000002</v>
      </c>
    </row>
    <row r="109" spans="1:8" s="62" customFormat="1" ht="24">
      <c r="A109" s="56" t="str">
        <f>IF((LEN('Copy paste to Here'!G113))&gt;5,((CONCATENATE('Copy paste to Here'!G113," &amp; ",'Copy paste to Here'!D113,"  &amp;  ",'Copy paste to Here'!E113))),"Empty Cell")</f>
        <v xml:space="preserve">Titanium G23 barbell, 14g (1.6mm) with two 4mm balls &amp; Length: 12mm  &amp;  </v>
      </c>
      <c r="B109" s="57" t="str">
        <f>'Copy paste to Here'!C113</f>
        <v>UBBNPS</v>
      </c>
      <c r="C109" s="57" t="s">
        <v>787</v>
      </c>
      <c r="D109" s="58">
        <f>Invoice!B113</f>
        <v>6</v>
      </c>
      <c r="E109" s="59">
        <f>'Shipping Invoice'!J113*$N$1</f>
        <v>1.29</v>
      </c>
      <c r="F109" s="59">
        <f t="shared" si="3"/>
        <v>7.74</v>
      </c>
      <c r="G109" s="60">
        <f t="shared" si="4"/>
        <v>44.492100000000001</v>
      </c>
      <c r="H109" s="63">
        <f t="shared" si="5"/>
        <v>266.95260000000002</v>
      </c>
    </row>
    <row r="110" spans="1:8" s="62" customFormat="1" ht="24">
      <c r="A110" s="56" t="str">
        <f>IF((LEN('Copy paste to Here'!G114))&gt;5,((CONCATENATE('Copy paste to Here'!G114," &amp; ",'Copy paste to Here'!D114,"  &amp;  ",'Copy paste to Here'!E114))),"Empty Cell")</f>
        <v xml:space="preserve">Bulk body jewelry: 20 pcs. of Titanium G23 labret, 16g (1.2mm) with 3mm balls &amp; Length: 8mm  &amp;  </v>
      </c>
      <c r="B110" s="57" t="str">
        <f>'Copy paste to Here'!C114</f>
        <v>UBLK03</v>
      </c>
      <c r="C110" s="57" t="s">
        <v>789</v>
      </c>
      <c r="D110" s="58">
        <f>Invoice!B114</f>
        <v>1</v>
      </c>
      <c r="E110" s="59">
        <f>'Shipping Invoice'!J114*$N$1</f>
        <v>18.809999999999999</v>
      </c>
      <c r="F110" s="59">
        <f t="shared" si="3"/>
        <v>18.809999999999999</v>
      </c>
      <c r="G110" s="60">
        <f t="shared" si="4"/>
        <v>648.75689999999997</v>
      </c>
      <c r="H110" s="63">
        <f t="shared" si="5"/>
        <v>648.75689999999997</v>
      </c>
    </row>
    <row r="111" spans="1:8" s="62" customFormat="1" ht="24">
      <c r="A111" s="56" t="str">
        <f>IF((LEN('Copy paste to Here'!G115))&gt;5,((CONCATENATE('Copy paste to Here'!G115," &amp; ",'Copy paste to Here'!D115,"  &amp;  ",'Copy paste to Here'!E115))),"Empty Cell")</f>
        <v xml:space="preserve">Bulk body jewelry: 20 pcs. of Titanium G23 labret, 16g (1.2mm) with 3mm balls &amp; Length: Assorted 10mm &amp; 12mm  &amp;  </v>
      </c>
      <c r="B111" s="57" t="str">
        <f>'Copy paste to Here'!C115</f>
        <v>UBLK03</v>
      </c>
      <c r="C111" s="57" t="s">
        <v>789</v>
      </c>
      <c r="D111" s="58">
        <f>Invoice!B115</f>
        <v>1</v>
      </c>
      <c r="E111" s="59">
        <f>'Shipping Invoice'!J115*$N$1</f>
        <v>18.809999999999999</v>
      </c>
      <c r="F111" s="59">
        <f t="shared" si="3"/>
        <v>18.809999999999999</v>
      </c>
      <c r="G111" s="60">
        <f t="shared" si="4"/>
        <v>648.75689999999997</v>
      </c>
      <c r="H111" s="63">
        <f t="shared" si="5"/>
        <v>648.75689999999997</v>
      </c>
    </row>
    <row r="112" spans="1:8" s="62" customFormat="1" ht="36">
      <c r="A112" s="56" t="str">
        <f>IF((LEN('Copy paste to Here'!G116))&gt;5,((CONCATENATE('Copy paste to Here'!G116," &amp; ",'Copy paste to Here'!D116,"  &amp;  ",'Copy paste to Here'!E116))),"Empty Cell")</f>
        <v>Bulk body jewelry: 24 pcs. of Titanium G23 double jewel belly banana, 14g (1.6mm) with 5 &amp; 8mm bezel set jewel balls &amp; Length: 12mm  &amp;  Crystal Color: Clear</v>
      </c>
      <c r="B112" s="57" t="str">
        <f>'Copy paste to Here'!C116</f>
        <v>UBLK20A</v>
      </c>
      <c r="C112" s="57" t="s">
        <v>792</v>
      </c>
      <c r="D112" s="58">
        <f>Invoice!B116</f>
        <v>2</v>
      </c>
      <c r="E112" s="59">
        <f>'Shipping Invoice'!J116*$N$1</f>
        <v>49.82</v>
      </c>
      <c r="F112" s="59">
        <f t="shared" si="3"/>
        <v>99.64</v>
      </c>
      <c r="G112" s="60">
        <f t="shared" si="4"/>
        <v>1718.2918000000002</v>
      </c>
      <c r="H112" s="63">
        <f t="shared" si="5"/>
        <v>3436.5836000000004</v>
      </c>
    </row>
    <row r="113" spans="1:8" s="62" customFormat="1" ht="36">
      <c r="A113" s="56" t="str">
        <f>IF((LEN('Copy paste to Here'!G117))&gt;5,((CONCATENATE('Copy paste to Here'!G117," &amp; ",'Copy paste to Here'!D117,"  &amp;  ",'Copy paste to Here'!E117))),"Empty Cell")</f>
        <v>Bulk body jewelry: 24 pcs. of Titanium G23 double jewel belly banana, 14g (1.6mm) with 5 &amp; 8mm bezel set jewel balls &amp; Length: 12mm  &amp;  Crystal Color: Assorted</v>
      </c>
      <c r="B113" s="57" t="str">
        <f>'Copy paste to Here'!C117</f>
        <v>UBLK20A</v>
      </c>
      <c r="C113" s="57" t="s">
        <v>792</v>
      </c>
      <c r="D113" s="58">
        <f>Invoice!B117</f>
        <v>1</v>
      </c>
      <c r="E113" s="59">
        <f>'Shipping Invoice'!J117*$N$1</f>
        <v>49.82</v>
      </c>
      <c r="F113" s="59">
        <f t="shared" si="3"/>
        <v>49.82</v>
      </c>
      <c r="G113" s="60">
        <f t="shared" si="4"/>
        <v>1718.2918000000002</v>
      </c>
      <c r="H113" s="63">
        <f t="shared" si="5"/>
        <v>1718.2918000000002</v>
      </c>
    </row>
    <row r="114" spans="1:8" s="62" customFormat="1" ht="24">
      <c r="A114" s="56" t="str">
        <f>IF((LEN('Copy paste to Here'!G118))&gt;5,((CONCATENATE('Copy paste to Here'!G118," &amp; ",'Copy paste to Here'!D118,"  &amp;  ",'Copy paste to Here'!E118))),"Empty Cell")</f>
        <v xml:space="preserve">Bulk body jewelry: 25 pcs. of Titanium G23 circular barbell, 16g (1.2mm) with 3mm balls &amp; Length: Assorted 8mm &amp; 10mm  &amp;  </v>
      </c>
      <c r="B114" s="57" t="str">
        <f>'Copy paste to Here'!C118</f>
        <v>UBLK22</v>
      </c>
      <c r="C114" s="57" t="s">
        <v>794</v>
      </c>
      <c r="D114" s="58">
        <f>Invoice!B118</f>
        <v>1</v>
      </c>
      <c r="E114" s="59">
        <f>'Shipping Invoice'!J118*$N$1</f>
        <v>27.79</v>
      </c>
      <c r="F114" s="59">
        <f t="shared" si="3"/>
        <v>27.79</v>
      </c>
      <c r="G114" s="60">
        <f t="shared" si="4"/>
        <v>958.47710000000006</v>
      </c>
      <c r="H114" s="63">
        <f t="shared" si="5"/>
        <v>958.47710000000006</v>
      </c>
    </row>
    <row r="115" spans="1:8" s="62" customFormat="1" ht="36">
      <c r="A115" s="56" t="str">
        <f>IF((LEN('Copy paste to Here'!G119))&gt;5,((CONCATENATE('Copy paste to Here'!G119," &amp; ",'Copy paste to Here'!D119,"  &amp;  ",'Copy paste to Here'!E119))),"Empty Cell")</f>
        <v xml:space="preserve">High polished titanium G23 flower shape design top with five 1.2mm prong set Cubic Zirconia (CZ) stones for 1.2mm (16g) internally threaded post &amp; Cz Color: Clear  &amp;  </v>
      </c>
      <c r="B115" s="57" t="str">
        <f>'Copy paste to Here'!C119</f>
        <v>USHZ15IN</v>
      </c>
      <c r="C115" s="57" t="s">
        <v>796</v>
      </c>
      <c r="D115" s="58">
        <f>Invoice!B119</f>
        <v>3</v>
      </c>
      <c r="E115" s="59">
        <f>'Shipping Invoice'!J119*$N$1</f>
        <v>3.75</v>
      </c>
      <c r="F115" s="59">
        <f t="shared" si="3"/>
        <v>11.25</v>
      </c>
      <c r="G115" s="60">
        <f t="shared" si="4"/>
        <v>129.33750000000001</v>
      </c>
      <c r="H115" s="63">
        <f t="shared" si="5"/>
        <v>388.01250000000005</v>
      </c>
    </row>
    <row r="116" spans="1:8" s="62" customFormat="1" ht="36">
      <c r="A116" s="56" t="str">
        <f>IF((LEN('Copy paste to Here'!G120))&gt;5,((CONCATENATE('Copy paste to Here'!G120," &amp; ",'Copy paste to Here'!D120,"  &amp;  ",'Copy paste to Here'!E120))),"Empty Cell")</f>
        <v xml:space="preserve">Titanium G23, 3mm flat star shape design top for our 1.2mm (16g) internally threaded posts: XUBB16GI, XULB16GI, XUBN16GI, XUCB16GI &amp; Color: Black  &amp;  </v>
      </c>
      <c r="B116" s="57" t="str">
        <f>'Copy paste to Here'!C120</f>
        <v>USTIN</v>
      </c>
      <c r="C116" s="57" t="s">
        <v>821</v>
      </c>
      <c r="D116" s="58">
        <f>Invoice!B120</f>
        <v>3</v>
      </c>
      <c r="E116" s="59">
        <f>'Shipping Invoice'!J120*$N$1</f>
        <v>1.19</v>
      </c>
      <c r="F116" s="59">
        <f t="shared" si="3"/>
        <v>3.57</v>
      </c>
      <c r="G116" s="60">
        <f t="shared" si="4"/>
        <v>41.043100000000003</v>
      </c>
      <c r="H116" s="63">
        <f t="shared" si="5"/>
        <v>123.1293</v>
      </c>
    </row>
    <row r="117" spans="1:8" s="62" customFormat="1" ht="36">
      <c r="A117" s="56" t="str">
        <f>IF((LEN('Copy paste to Here'!G121))&gt;5,((CONCATENATE('Copy paste to Here'!G121," &amp; ",'Copy paste to Here'!D121,"  &amp;  ",'Copy paste to Here'!E121))),"Empty Cell")</f>
        <v xml:space="preserve">Titanium G23, 3mm flat star shape design top for our 1.2mm (16g) internally threaded posts: XUBB16GI, XULB16GI, XUBN16GI, XUCB16GI &amp; Color: Rainbow  &amp;  </v>
      </c>
      <c r="B117" s="57" t="str">
        <f>'Copy paste to Here'!C121</f>
        <v>USTIN</v>
      </c>
      <c r="C117" s="57" t="s">
        <v>821</v>
      </c>
      <c r="D117" s="58">
        <f>Invoice!B121</f>
        <v>3</v>
      </c>
      <c r="E117" s="59">
        <f>'Shipping Invoice'!J121*$N$1</f>
        <v>1.19</v>
      </c>
      <c r="F117" s="59">
        <f t="shared" si="3"/>
        <v>3.57</v>
      </c>
      <c r="G117" s="60">
        <f t="shared" si="4"/>
        <v>41.043100000000003</v>
      </c>
      <c r="H117" s="63">
        <f t="shared" si="5"/>
        <v>123.1293</v>
      </c>
    </row>
    <row r="118" spans="1:8" s="62" customFormat="1" ht="24">
      <c r="A118" s="56" t="str">
        <f>IF((LEN('Copy paste to Here'!G122))&gt;5,((CONCATENATE('Copy paste to Here'!G122," &amp; ",'Copy paste to Here'!D122,"  &amp;  ",'Copy paste to Here'!E122))),"Empty Cell")</f>
        <v xml:space="preserve">Pack of 10 pcs. of 2mm high polished surgical steel balls with 1.2mm (16g) and 1mm (18g) threading &amp;   &amp;  </v>
      </c>
      <c r="B118" s="57" t="str">
        <f>'Copy paste to Here'!C122</f>
        <v>XBAL2</v>
      </c>
      <c r="C118" s="57" t="s">
        <v>800</v>
      </c>
      <c r="D118" s="58">
        <f>Invoice!B122</f>
        <v>4</v>
      </c>
      <c r="E118" s="59">
        <f>'Shipping Invoice'!J122*$N$1</f>
        <v>0.73</v>
      </c>
      <c r="F118" s="59">
        <f t="shared" si="3"/>
        <v>2.92</v>
      </c>
      <c r="G118" s="60">
        <f t="shared" si="4"/>
        <v>25.177700000000002</v>
      </c>
      <c r="H118" s="63">
        <f t="shared" si="5"/>
        <v>100.71080000000001</v>
      </c>
    </row>
    <row r="119" spans="1:8" s="62" customFormat="1" ht="24">
      <c r="A119" s="56" t="str">
        <f>IF((LEN('Copy paste to Here'!G123))&gt;5,((CONCATENATE('Copy paste to Here'!G123," &amp; ",'Copy paste to Here'!D123,"  &amp;  ",'Copy paste to Here'!E123))),"Empty Cell")</f>
        <v xml:space="preserve">Pack of 10 pcs. of 3mm high polished surgical steel balls with 1.2mm threading (16g) &amp;   &amp;  </v>
      </c>
      <c r="B119" s="57" t="str">
        <f>'Copy paste to Here'!C123</f>
        <v>XBAL3</v>
      </c>
      <c r="C119" s="57" t="s">
        <v>802</v>
      </c>
      <c r="D119" s="58">
        <f>Invoice!B123</f>
        <v>20</v>
      </c>
      <c r="E119" s="59">
        <f>'Shipping Invoice'!J123*$N$1</f>
        <v>0.61</v>
      </c>
      <c r="F119" s="59">
        <f t="shared" si="3"/>
        <v>12.2</v>
      </c>
      <c r="G119" s="60">
        <f t="shared" si="4"/>
        <v>21.038900000000002</v>
      </c>
      <c r="H119" s="63">
        <f t="shared" si="5"/>
        <v>420.77800000000002</v>
      </c>
    </row>
    <row r="120" spans="1:8" s="62" customFormat="1" ht="24">
      <c r="A120" s="56" t="str">
        <f>IF((LEN('Copy paste to Here'!G124))&gt;5,((CONCATENATE('Copy paste to Here'!G124," &amp; ",'Copy paste to Here'!D124,"  &amp;  ",'Copy paste to Here'!E124))),"Empty Cell")</f>
        <v xml:space="preserve">Pack of 10 pcs. of 5mm high polished surgical steel balls with 1.6mm threading (14g) &amp;   &amp;  </v>
      </c>
      <c r="B120" s="57" t="str">
        <f>'Copy paste to Here'!C124</f>
        <v>XBAL5</v>
      </c>
      <c r="C120" s="57" t="s">
        <v>804</v>
      </c>
      <c r="D120" s="58">
        <f>Invoice!B124</f>
        <v>30</v>
      </c>
      <c r="E120" s="59">
        <f>'Shipping Invoice'!J124*$N$1</f>
        <v>0.75</v>
      </c>
      <c r="F120" s="59">
        <f t="shared" si="3"/>
        <v>22.5</v>
      </c>
      <c r="G120" s="60">
        <f t="shared" si="4"/>
        <v>25.8675</v>
      </c>
      <c r="H120" s="63">
        <f t="shared" si="5"/>
        <v>776.02499999999998</v>
      </c>
    </row>
    <row r="121" spans="1:8" s="62" customFormat="1" ht="24">
      <c r="A121" s="56" t="str">
        <f>IF((LEN('Copy paste to Here'!G125))&gt;5,((CONCATENATE('Copy paste to Here'!G125," &amp; ",'Copy paste to Here'!D125,"  &amp;  ",'Copy paste to Here'!E125))),"Empty Cell")</f>
        <v xml:space="preserve">Pack of 10 pcs. of 6mm high polished surgical steel balls with 1.6mm threading (14g) &amp;   &amp;  </v>
      </c>
      <c r="B121" s="57" t="str">
        <f>'Copy paste to Here'!C125</f>
        <v>XBAL6</v>
      </c>
      <c r="C121" s="57" t="s">
        <v>806</v>
      </c>
      <c r="D121" s="58">
        <f>Invoice!B125</f>
        <v>20</v>
      </c>
      <c r="E121" s="59">
        <f>'Shipping Invoice'!J125*$N$1</f>
        <v>1.1100000000000001</v>
      </c>
      <c r="F121" s="59">
        <f t="shared" si="3"/>
        <v>22.200000000000003</v>
      </c>
      <c r="G121" s="60">
        <f t="shared" si="4"/>
        <v>38.283900000000003</v>
      </c>
      <c r="H121" s="63">
        <f t="shared" si="5"/>
        <v>765.67800000000011</v>
      </c>
    </row>
    <row r="122" spans="1:8" s="62" customFormat="1" ht="24">
      <c r="A122" s="56" t="str">
        <f>IF((LEN('Copy paste to Here'!G126))&gt;5,((CONCATENATE('Copy paste to Here'!G126," &amp; ",'Copy paste to Here'!D126,"  &amp;  ",'Copy paste to Here'!E126))),"Empty Cell")</f>
        <v xml:space="preserve">Pack of 10 pcs. of high polished 316L steel barbell posts - threading 1.6mm (14g) &amp; Length: 45mm  &amp;  </v>
      </c>
      <c r="B122" s="57" t="str">
        <f>'Copy paste to Here'!C126</f>
        <v>XBB14G</v>
      </c>
      <c r="C122" s="57" t="s">
        <v>822</v>
      </c>
      <c r="D122" s="58">
        <f>Invoice!B126</f>
        <v>35</v>
      </c>
      <c r="E122" s="59">
        <f>'Shipping Invoice'!J126*$N$1</f>
        <v>1.38</v>
      </c>
      <c r="F122" s="59">
        <f t="shared" si="3"/>
        <v>48.3</v>
      </c>
      <c r="G122" s="60">
        <f t="shared" si="4"/>
        <v>47.596199999999996</v>
      </c>
      <c r="H122" s="63">
        <f t="shared" si="5"/>
        <v>1665.867</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968.82000000000039</v>
      </c>
      <c r="G1000" s="60"/>
      <c r="H1000" s="61">
        <f t="shared" ref="H1000:H1007" si="49">F1000*$E$14</f>
        <v>33414.601800000019</v>
      </c>
    </row>
    <row r="1001" spans="1:8" s="62" customFormat="1" hidden="1">
      <c r="A1001" s="56" t="str">
        <f>Invoice!I133</f>
        <v>Discount (3% for Orders over 800 USD):</v>
      </c>
      <c r="B1001" s="75"/>
      <c r="C1001" s="75"/>
      <c r="D1001" s="76"/>
      <c r="E1001" s="67"/>
      <c r="F1001" s="59">
        <f>H1001/E14</f>
        <v>17.680197158596691</v>
      </c>
      <c r="G1001" s="60"/>
      <c r="H1001" s="61">
        <v>609.79</v>
      </c>
    </row>
    <row r="1002" spans="1:8" s="62" customFormat="1" outlineLevel="1">
      <c r="A1002" s="56" t="str">
        <f>Invoice!I134</f>
        <v>Free Shipping to Argentina via DHL due to order over 350USD:</v>
      </c>
      <c r="B1002" s="75"/>
      <c r="C1002" s="75"/>
      <c r="D1002" s="76"/>
      <c r="E1002" s="67"/>
      <c r="F1002" s="59">
        <f>Invoice!J134</f>
        <v>0</v>
      </c>
      <c r="G1002" s="60"/>
      <c r="H1002" s="61">
        <f t="shared" si="49"/>
        <v>0</v>
      </c>
    </row>
    <row r="1003" spans="1:8" s="62" customFormat="1">
      <c r="A1003" s="56" t="str">
        <f>'[2]Copy paste to Here'!T4</f>
        <v>Total:</v>
      </c>
      <c r="B1003" s="75"/>
      <c r="C1003" s="75"/>
      <c r="D1003" s="76"/>
      <c r="E1003" s="67"/>
      <c r="F1003" s="59">
        <f>SUM(F1000:F1002)</f>
        <v>986.50019715859708</v>
      </c>
      <c r="G1003" s="60"/>
      <c r="H1003" s="61">
        <f t="shared" si="49"/>
        <v>34024.391800000012</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10" s="21" customFormat="1">
      <c r="E1009" s="21" t="s">
        <v>176</v>
      </c>
      <c r="H1009" s="83">
        <f>(SUM(H18:H999))</f>
        <v>33414.601799999997</v>
      </c>
    </row>
    <row r="1010" spans="1:10" s="21" customFormat="1">
      <c r="A1010" s="22"/>
      <c r="E1010" s="21" t="s">
        <v>177</v>
      </c>
      <c r="H1010" s="84">
        <f>(SUMIF($A$1000:$A$1008,"Total:",$H$1000:$H$1008))</f>
        <v>34024.391800000012</v>
      </c>
    </row>
    <row r="1011" spans="1:10" s="21" customFormat="1">
      <c r="E1011" s="21" t="s">
        <v>178</v>
      </c>
      <c r="H1011" s="85">
        <f>H1013-H1012</f>
        <v>31798.5</v>
      </c>
    </row>
    <row r="1012" spans="1:10" s="21" customFormat="1">
      <c r="E1012" s="21" t="s">
        <v>179</v>
      </c>
      <c r="H1012" s="85">
        <f>ROUND((H1013*7)/107,2)</f>
        <v>2225.89</v>
      </c>
    </row>
    <row r="1013" spans="1:10" s="21" customFormat="1">
      <c r="E1013" s="22" t="s">
        <v>180</v>
      </c>
      <c r="H1013" s="86">
        <f>ROUND((SUMIF($A$1000:$A$1008,"Total:",$H$1000:$H$1008)),2)</f>
        <v>34024.39</v>
      </c>
      <c r="J1013" s="113"/>
    </row>
    <row r="1014" spans="1:10" s="21" customFormat="1"/>
    <row r="1015" spans="1:10" s="21" customFormat="1" ht="8.4499999999999993" customHeight="1"/>
    <row r="1016" spans="1:10" s="21" customFormat="1" ht="11.25" customHeight="1"/>
    <row r="1017" spans="1:10" s="21" customFormat="1" ht="8.4499999999999993" customHeight="1"/>
    <row r="1018" spans="1:10" s="21" customFormat="1"/>
    <row r="1019" spans="1:10" s="21" customFormat="1" ht="10.5" customHeight="1">
      <c r="A1019" s="22"/>
    </row>
    <row r="1020" spans="1:10" s="21" customFormat="1" ht="9" customHeight="1"/>
    <row r="1021" spans="1:10" s="21" customFormat="1" ht="13.7" customHeight="1">
      <c r="A1021" s="22"/>
    </row>
    <row r="1022" spans="1:10" s="21" customFormat="1" ht="9.75" customHeight="1">
      <c r="A1022" s="87"/>
    </row>
    <row r="1023" spans="1:10" s="21" customFormat="1"/>
    <row r="1024" spans="1:10"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05"/>
  <sheetViews>
    <sheetView workbookViewId="0">
      <selection activeCell="A5" sqref="A5"/>
    </sheetView>
  </sheetViews>
  <sheetFormatPr defaultRowHeight="15"/>
  <sheetData>
    <row r="1" spans="1:1">
      <c r="A1" s="2" t="s">
        <v>810</v>
      </c>
    </row>
    <row r="2" spans="1:1">
      <c r="A2" s="2" t="s">
        <v>811</v>
      </c>
    </row>
    <row r="3" spans="1:1">
      <c r="A3" s="2" t="s">
        <v>716</v>
      </c>
    </row>
    <row r="4" spans="1:1">
      <c r="A4" s="2" t="s">
        <v>716</v>
      </c>
    </row>
    <row r="5" spans="1:1">
      <c r="A5" s="2" t="s">
        <v>716</v>
      </c>
    </row>
    <row r="6" spans="1:1">
      <c r="A6" s="2" t="s">
        <v>719</v>
      </c>
    </row>
    <row r="7" spans="1:1">
      <c r="A7" s="2" t="s">
        <v>719</v>
      </c>
    </row>
    <row r="8" spans="1:1">
      <c r="A8" s="2" t="s">
        <v>719</v>
      </c>
    </row>
    <row r="9" spans="1:1">
      <c r="A9" s="2" t="s">
        <v>719</v>
      </c>
    </row>
    <row r="10" spans="1:1">
      <c r="A10" s="2" t="s">
        <v>721</v>
      </c>
    </row>
    <row r="11" spans="1:1">
      <c r="A11" s="2" t="s">
        <v>721</v>
      </c>
    </row>
    <row r="12" spans="1:1">
      <c r="A12" s="2" t="s">
        <v>721</v>
      </c>
    </row>
    <row r="13" spans="1:1">
      <c r="A13" s="2" t="s">
        <v>721</v>
      </c>
    </row>
    <row r="14" spans="1:1">
      <c r="A14" s="2" t="s">
        <v>722</v>
      </c>
    </row>
    <row r="15" spans="1:1">
      <c r="A15" s="2" t="s">
        <v>722</v>
      </c>
    </row>
    <row r="16" spans="1:1">
      <c r="A16" s="2" t="s">
        <v>724</v>
      </c>
    </row>
    <row r="17" spans="1:1">
      <c r="A17" s="2" t="s">
        <v>724</v>
      </c>
    </row>
    <row r="18" spans="1:1">
      <c r="A18" s="2" t="s">
        <v>727</v>
      </c>
    </row>
    <row r="19" spans="1:1">
      <c r="A19" s="2" t="s">
        <v>727</v>
      </c>
    </row>
    <row r="20" spans="1:1">
      <c r="A20" s="2" t="s">
        <v>731</v>
      </c>
    </row>
    <row r="21" spans="1:1">
      <c r="A21" s="2" t="s">
        <v>731</v>
      </c>
    </row>
    <row r="22" spans="1:1">
      <c r="A22" s="2" t="s">
        <v>731</v>
      </c>
    </row>
    <row r="23" spans="1:1">
      <c r="A23" s="2" t="s">
        <v>733</v>
      </c>
    </row>
    <row r="24" spans="1:1">
      <c r="A24" s="2" t="s">
        <v>735</v>
      </c>
    </row>
    <row r="25" spans="1:1">
      <c r="A25" s="2" t="s">
        <v>737</v>
      </c>
    </row>
    <row r="26" spans="1:1">
      <c r="A26" s="2" t="s">
        <v>737</v>
      </c>
    </row>
    <row r="27" spans="1:1">
      <c r="A27" s="2" t="s">
        <v>812</v>
      </c>
    </row>
    <row r="28" spans="1:1">
      <c r="A28" s="2" t="s">
        <v>813</v>
      </c>
    </row>
    <row r="29" spans="1:1">
      <c r="A29" s="2" t="s">
        <v>742</v>
      </c>
    </row>
    <row r="30" spans="1:1">
      <c r="A30" s="2" t="s">
        <v>814</v>
      </c>
    </row>
    <row r="31" spans="1:1">
      <c r="A31" s="2" t="s">
        <v>815</v>
      </c>
    </row>
    <row r="32" spans="1:1">
      <c r="A32" s="2" t="s">
        <v>746</v>
      </c>
    </row>
    <row r="33" spans="1:1">
      <c r="A33" s="2" t="s">
        <v>816</v>
      </c>
    </row>
    <row r="34" spans="1:1">
      <c r="A34" s="2" t="s">
        <v>816</v>
      </c>
    </row>
    <row r="35" spans="1:1">
      <c r="A35" s="2" t="s">
        <v>816</v>
      </c>
    </row>
    <row r="36" spans="1:1">
      <c r="A36" s="2" t="s">
        <v>816</v>
      </c>
    </row>
    <row r="37" spans="1:1">
      <c r="A37" s="2" t="s">
        <v>816</v>
      </c>
    </row>
    <row r="38" spans="1:1">
      <c r="A38" s="2" t="s">
        <v>816</v>
      </c>
    </row>
    <row r="39" spans="1:1">
      <c r="A39" s="2" t="s">
        <v>816</v>
      </c>
    </row>
    <row r="40" spans="1:1">
      <c r="A40" s="2" t="s">
        <v>816</v>
      </c>
    </row>
    <row r="41" spans="1:1">
      <c r="A41" s="2" t="s">
        <v>752</v>
      </c>
    </row>
    <row r="42" spans="1:1">
      <c r="A42" s="2" t="s">
        <v>753</v>
      </c>
    </row>
    <row r="43" spans="1:1">
      <c r="A43" s="2" t="s">
        <v>754</v>
      </c>
    </row>
    <row r="44" spans="1:1">
      <c r="A44" s="2" t="s">
        <v>756</v>
      </c>
    </row>
    <row r="45" spans="1:1">
      <c r="A45" s="2" t="s">
        <v>756</v>
      </c>
    </row>
    <row r="46" spans="1:1">
      <c r="A46" s="2" t="s">
        <v>756</v>
      </c>
    </row>
    <row r="47" spans="1:1">
      <c r="A47" s="2" t="s">
        <v>758</v>
      </c>
    </row>
    <row r="48" spans="1:1">
      <c r="A48" s="2" t="s">
        <v>758</v>
      </c>
    </row>
    <row r="49" spans="1:1">
      <c r="A49" s="2" t="s">
        <v>758</v>
      </c>
    </row>
    <row r="50" spans="1:1">
      <c r="A50" s="2" t="s">
        <v>760</v>
      </c>
    </row>
    <row r="51" spans="1:1">
      <c r="A51" s="2" t="s">
        <v>760</v>
      </c>
    </row>
    <row r="52" spans="1:1">
      <c r="A52" s="2" t="s">
        <v>760</v>
      </c>
    </row>
    <row r="53" spans="1:1">
      <c r="A53" s="2" t="s">
        <v>817</v>
      </c>
    </row>
    <row r="54" spans="1:1">
      <c r="A54" s="2" t="s">
        <v>764</v>
      </c>
    </row>
    <row r="55" spans="1:1">
      <c r="A55" s="2" t="s">
        <v>764</v>
      </c>
    </row>
    <row r="56" spans="1:1">
      <c r="A56" s="2" t="s">
        <v>764</v>
      </c>
    </row>
    <row r="57" spans="1:1">
      <c r="A57" s="2" t="s">
        <v>764</v>
      </c>
    </row>
    <row r="58" spans="1:1">
      <c r="A58" s="2" t="s">
        <v>764</v>
      </c>
    </row>
    <row r="59" spans="1:1">
      <c r="A59" s="2" t="s">
        <v>765</v>
      </c>
    </row>
    <row r="60" spans="1:1">
      <c r="A60" s="2" t="s">
        <v>766</v>
      </c>
    </row>
    <row r="61" spans="1:1">
      <c r="A61" s="2" t="s">
        <v>116</v>
      </c>
    </row>
    <row r="62" spans="1:1">
      <c r="A62" s="2" t="s">
        <v>768</v>
      </c>
    </row>
    <row r="63" spans="1:1">
      <c r="A63" s="2" t="s">
        <v>768</v>
      </c>
    </row>
    <row r="64" spans="1:1">
      <c r="A64" s="2" t="s">
        <v>768</v>
      </c>
    </row>
    <row r="65" spans="1:1">
      <c r="A65" s="2" t="s">
        <v>768</v>
      </c>
    </row>
    <row r="66" spans="1:1">
      <c r="A66" s="2" t="s">
        <v>768</v>
      </c>
    </row>
    <row r="67" spans="1:1">
      <c r="A67" s="2" t="s">
        <v>768</v>
      </c>
    </row>
    <row r="68" spans="1:1">
      <c r="A68" s="2" t="s">
        <v>106</v>
      </c>
    </row>
    <row r="69" spans="1:1">
      <c r="A69" s="2" t="s">
        <v>106</v>
      </c>
    </row>
    <row r="70" spans="1:1">
      <c r="A70" s="2" t="s">
        <v>106</v>
      </c>
    </row>
    <row r="71" spans="1:1">
      <c r="A71" s="2" t="s">
        <v>106</v>
      </c>
    </row>
    <row r="72" spans="1:1">
      <c r="A72" s="2" t="s">
        <v>106</v>
      </c>
    </row>
    <row r="73" spans="1:1">
      <c r="A73" s="2" t="s">
        <v>771</v>
      </c>
    </row>
    <row r="74" spans="1:1">
      <c r="A74" s="2" t="s">
        <v>818</v>
      </c>
    </row>
    <row r="75" spans="1:1">
      <c r="A75" s="2" t="s">
        <v>819</v>
      </c>
    </row>
    <row r="76" spans="1:1">
      <c r="A76" s="2" t="s">
        <v>779</v>
      </c>
    </row>
    <row r="77" spans="1:1">
      <c r="A77" s="2" t="s">
        <v>779</v>
      </c>
    </row>
    <row r="78" spans="1:1">
      <c r="A78" s="2" t="s">
        <v>779</v>
      </c>
    </row>
    <row r="79" spans="1:1">
      <c r="A79" s="2" t="s">
        <v>779</v>
      </c>
    </row>
    <row r="80" spans="1:1">
      <c r="A80" s="2" t="s">
        <v>779</v>
      </c>
    </row>
    <row r="81" spans="1:1">
      <c r="A81" s="2" t="s">
        <v>781</v>
      </c>
    </row>
    <row r="82" spans="1:1">
      <c r="A82" s="2" t="s">
        <v>781</v>
      </c>
    </row>
    <row r="83" spans="1:1">
      <c r="A83" s="2" t="s">
        <v>781</v>
      </c>
    </row>
    <row r="84" spans="1:1">
      <c r="A84" s="2" t="s">
        <v>781</v>
      </c>
    </row>
    <row r="85" spans="1:1">
      <c r="A85" s="2" t="s">
        <v>781</v>
      </c>
    </row>
    <row r="86" spans="1:1">
      <c r="A86" s="2" t="s">
        <v>783</v>
      </c>
    </row>
    <row r="87" spans="1:1">
      <c r="A87" s="2" t="s">
        <v>820</v>
      </c>
    </row>
    <row r="88" spans="1:1">
      <c r="A88" s="2" t="s">
        <v>820</v>
      </c>
    </row>
    <row r="89" spans="1:1">
      <c r="A89" s="2" t="s">
        <v>820</v>
      </c>
    </row>
    <row r="90" spans="1:1">
      <c r="A90" s="2" t="s">
        <v>820</v>
      </c>
    </row>
    <row r="91" spans="1:1">
      <c r="A91" s="2" t="s">
        <v>787</v>
      </c>
    </row>
    <row r="92" spans="1:1">
      <c r="A92" s="2" t="s">
        <v>787</v>
      </c>
    </row>
    <row r="93" spans="1:1">
      <c r="A93" s="2" t="s">
        <v>789</v>
      </c>
    </row>
    <row r="94" spans="1:1">
      <c r="A94" s="2" t="s">
        <v>789</v>
      </c>
    </row>
    <row r="95" spans="1:1">
      <c r="A95" s="2" t="s">
        <v>792</v>
      </c>
    </row>
    <row r="96" spans="1:1">
      <c r="A96" s="2" t="s">
        <v>792</v>
      </c>
    </row>
    <row r="97" spans="1:1">
      <c r="A97" s="2" t="s">
        <v>794</v>
      </c>
    </row>
    <row r="98" spans="1:1">
      <c r="A98" s="2" t="s">
        <v>796</v>
      </c>
    </row>
    <row r="99" spans="1:1">
      <c r="A99" s="2" t="s">
        <v>821</v>
      </c>
    </row>
    <row r="100" spans="1:1">
      <c r="A100" s="2" t="s">
        <v>821</v>
      </c>
    </row>
    <row r="101" spans="1:1">
      <c r="A101" s="2" t="s">
        <v>800</v>
      </c>
    </row>
    <row r="102" spans="1:1">
      <c r="A102" s="2" t="s">
        <v>802</v>
      </c>
    </row>
    <row r="103" spans="1:1">
      <c r="A103" s="2" t="s">
        <v>804</v>
      </c>
    </row>
    <row r="104" spans="1:1">
      <c r="A104" s="2" t="s">
        <v>806</v>
      </c>
    </row>
    <row r="105" spans="1:1">
      <c r="A105" s="2" t="s">
        <v>822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Invoice</vt:lpstr>
      <vt:lpstr>Copy paste to Here</vt:lpstr>
      <vt:lpstr>Shipping Invoice</vt:lpstr>
      <vt:lpstr>Shipping (Client Always Modify)</vt:lpstr>
      <vt:lpstr>Tax Invoice</vt:lpstr>
      <vt:lpstr>Old Code</vt:lpstr>
      <vt:lpstr>Just data</vt:lpstr>
      <vt:lpstr>Just data 2</vt:lpstr>
      <vt:lpstr>Just Data 3</vt:lpstr>
      <vt:lpstr>Invoice!Print_Area</vt:lpstr>
      <vt:lpstr>'Shipping (Client Always Modify)'!Print_Area</vt:lpstr>
      <vt:lpstr>'Shipping Invoice'!Print_Area</vt:lpstr>
      <vt:lpstr>'Tax Invoice'!Print_Area</vt:lpstr>
      <vt:lpstr>Invoice!Print_Titles</vt:lpstr>
      <vt:lpstr>'Shipping (Client Always Modify)'!Print_Titles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2023-09-05T08:09:54Z</cp:lastPrinted>
  <dcterms:created xsi:type="dcterms:W3CDTF">2009-06-02T18:56:54Z</dcterms:created>
  <dcterms:modified xsi:type="dcterms:W3CDTF">2023-09-14T08:19:43Z</dcterms:modified>
</cp:coreProperties>
</file>