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D5F380E-10E6-474B-97A6-F158DC7FB94B}"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Invoice!$A$1:$K$111</definedName>
    <definedName name="_xlnm.Print_Area" localSheetId="2">'Shipping Invoice'!$A$1:$L$104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1" i="6" l="1"/>
  <c r="A1002" i="6"/>
  <c r="A1001" i="6"/>
  <c r="B99" i="7"/>
  <c r="K102" i="7"/>
  <c r="E90" i="6"/>
  <c r="E74" i="6"/>
  <c r="E58" i="6"/>
  <c r="E42" i="6"/>
  <c r="E26" i="6"/>
  <c r="K14" i="7"/>
  <c r="K17" i="7"/>
  <c r="K10" i="7"/>
  <c r="I99" i="7"/>
  <c r="I98" i="7"/>
  <c r="I97" i="7"/>
  <c r="I96" i="7"/>
  <c r="I95" i="7"/>
  <c r="I93" i="7"/>
  <c r="I92" i="7"/>
  <c r="I91" i="7"/>
  <c r="I90" i="7"/>
  <c r="I89" i="7"/>
  <c r="I88" i="7"/>
  <c r="I87" i="7"/>
  <c r="I86" i="7"/>
  <c r="I85" i="7"/>
  <c r="I84" i="7"/>
  <c r="I83" i="7"/>
  <c r="I82" i="7"/>
  <c r="I81" i="7"/>
  <c r="I79" i="7"/>
  <c r="I78" i="7"/>
  <c r="I77" i="7"/>
  <c r="I76" i="7"/>
  <c r="I75" i="7"/>
  <c r="I74" i="7"/>
  <c r="I73" i="7"/>
  <c r="I72" i="7"/>
  <c r="I71" i="7"/>
  <c r="I70" i="7"/>
  <c r="I69" i="7"/>
  <c r="I68" i="7"/>
  <c r="I67" i="7"/>
  <c r="I66" i="7"/>
  <c r="I65" i="7"/>
  <c r="I63" i="7"/>
  <c r="I62" i="7"/>
  <c r="I61" i="7"/>
  <c r="I60" i="7"/>
  <c r="I59" i="7"/>
  <c r="I58" i="7"/>
  <c r="I57" i="7"/>
  <c r="I56" i="7"/>
  <c r="I55" i="7"/>
  <c r="I54" i="7"/>
  <c r="I53" i="7"/>
  <c r="I52" i="7"/>
  <c r="I51" i="7"/>
  <c r="I50" i="7"/>
  <c r="I48" i="7"/>
  <c r="I47" i="7"/>
  <c r="I46" i="7"/>
  <c r="I45" i="7"/>
  <c r="I44" i="7"/>
  <c r="I43" i="7"/>
  <c r="I42" i="7"/>
  <c r="I41" i="7"/>
  <c r="I40" i="7"/>
  <c r="I39" i="7"/>
  <c r="I38" i="7"/>
  <c r="I37" i="7"/>
  <c r="I36" i="7"/>
  <c r="I35" i="7"/>
  <c r="I33" i="7"/>
  <c r="I32" i="7"/>
  <c r="I31" i="7"/>
  <c r="I30" i="7"/>
  <c r="I29" i="7"/>
  <c r="I28" i="7"/>
  <c r="I27" i="7"/>
  <c r="I26" i="7"/>
  <c r="I25" i="7"/>
  <c r="I24" i="7"/>
  <c r="I23" i="7"/>
  <c r="I22" i="7"/>
  <c r="I94" i="7"/>
  <c r="N1" i="6"/>
  <c r="E86" i="6" s="1"/>
  <c r="F1002" i="6"/>
  <c r="D95" i="6"/>
  <c r="D94" i="6"/>
  <c r="B98" i="7" s="1"/>
  <c r="D93" i="6"/>
  <c r="B97" i="7" s="1"/>
  <c r="D92" i="6"/>
  <c r="B96" i="7" s="1"/>
  <c r="D91" i="6"/>
  <c r="B95" i="7" s="1"/>
  <c r="D90" i="6"/>
  <c r="B94" i="7" s="1"/>
  <c r="D89" i="6"/>
  <c r="B93" i="7" s="1"/>
  <c r="K93" i="7" s="1"/>
  <c r="D88" i="6"/>
  <c r="B92" i="7" s="1"/>
  <c r="K92" i="7" s="1"/>
  <c r="D87" i="6"/>
  <c r="B91" i="7" s="1"/>
  <c r="D86" i="6"/>
  <c r="B90" i="7" s="1"/>
  <c r="K90" i="7" s="1"/>
  <c r="D85" i="6"/>
  <c r="B89" i="7" s="1"/>
  <c r="K89" i="7" s="1"/>
  <c r="D84" i="6"/>
  <c r="B88" i="7" s="1"/>
  <c r="D83" i="6"/>
  <c r="B87" i="7" s="1"/>
  <c r="D82" i="6"/>
  <c r="B86" i="7" s="1"/>
  <c r="D81" i="6"/>
  <c r="B85" i="7" s="1"/>
  <c r="D80" i="6"/>
  <c r="B84" i="7" s="1"/>
  <c r="D79" i="6"/>
  <c r="B83" i="7" s="1"/>
  <c r="D78" i="6"/>
  <c r="B82" i="7" s="1"/>
  <c r="D77" i="6"/>
  <c r="B81" i="7" s="1"/>
  <c r="D76" i="6"/>
  <c r="B80" i="7" s="1"/>
  <c r="D75" i="6"/>
  <c r="B79" i="7" s="1"/>
  <c r="K79" i="7" s="1"/>
  <c r="D74" i="6"/>
  <c r="B78" i="7" s="1"/>
  <c r="D73" i="6"/>
  <c r="B77" i="7" s="1"/>
  <c r="D72" i="6"/>
  <c r="B76" i="7" s="1"/>
  <c r="K76" i="7" s="1"/>
  <c r="D71" i="6"/>
  <c r="B75" i="7" s="1"/>
  <c r="K75" i="7" s="1"/>
  <c r="D70" i="6"/>
  <c r="B74" i="7" s="1"/>
  <c r="D69" i="6"/>
  <c r="B73" i="7" s="1"/>
  <c r="K73" i="7" s="1"/>
  <c r="D68" i="6"/>
  <c r="B72" i="7" s="1"/>
  <c r="D67" i="6"/>
  <c r="B71" i="7" s="1"/>
  <c r="D66" i="6"/>
  <c r="B70" i="7" s="1"/>
  <c r="D65" i="6"/>
  <c r="B69" i="7" s="1"/>
  <c r="D64" i="6"/>
  <c r="B68" i="7" s="1"/>
  <c r="D63" i="6"/>
  <c r="B67" i="7" s="1"/>
  <c r="D62" i="6"/>
  <c r="B66" i="7" s="1"/>
  <c r="D61" i="6"/>
  <c r="B65" i="7" s="1"/>
  <c r="K65" i="7" s="1"/>
  <c r="D60" i="6"/>
  <c r="B64" i="7" s="1"/>
  <c r="D59" i="6"/>
  <c r="B63" i="7" s="1"/>
  <c r="K63" i="7" s="1"/>
  <c r="D58" i="6"/>
  <c r="B62" i="7" s="1"/>
  <c r="K62" i="7" s="1"/>
  <c r="D57" i="6"/>
  <c r="B61" i="7" s="1"/>
  <c r="K61" i="7" s="1"/>
  <c r="D56" i="6"/>
  <c r="B60" i="7" s="1"/>
  <c r="D55" i="6"/>
  <c r="B59" i="7" s="1"/>
  <c r="K59" i="7" s="1"/>
  <c r="D54" i="6"/>
  <c r="B58" i="7" s="1"/>
  <c r="K58" i="7" s="1"/>
  <c r="D53" i="6"/>
  <c r="B57" i="7" s="1"/>
  <c r="D52" i="6"/>
  <c r="B56" i="7" s="1"/>
  <c r="D51" i="6"/>
  <c r="B55" i="7" s="1"/>
  <c r="D50" i="6"/>
  <c r="B54" i="7" s="1"/>
  <c r="D49" i="6"/>
  <c r="B53" i="7" s="1"/>
  <c r="D48" i="6"/>
  <c r="B52" i="7" s="1"/>
  <c r="D47" i="6"/>
  <c r="B51" i="7" s="1"/>
  <c r="D46" i="6"/>
  <c r="B50" i="7" s="1"/>
  <c r="D45" i="6"/>
  <c r="B49" i="7" s="1"/>
  <c r="D44" i="6"/>
  <c r="B48" i="7" s="1"/>
  <c r="D43" i="6"/>
  <c r="B47" i="7" s="1"/>
  <c r="K47" i="7" s="1"/>
  <c r="D42" i="6"/>
  <c r="B46" i="7" s="1"/>
  <c r="D41" i="6"/>
  <c r="B45" i="7" s="1"/>
  <c r="K45" i="7" s="1"/>
  <c r="D40" i="6"/>
  <c r="B44" i="7" s="1"/>
  <c r="K44" i="7" s="1"/>
  <c r="D39" i="6"/>
  <c r="B43" i="7" s="1"/>
  <c r="D38" i="6"/>
  <c r="B42" i="7" s="1"/>
  <c r="K42" i="7" s="1"/>
  <c r="D37" i="6"/>
  <c r="B41" i="7" s="1"/>
  <c r="K41" i="7" s="1"/>
  <c r="D36" i="6"/>
  <c r="B40" i="7" s="1"/>
  <c r="D35" i="6"/>
  <c r="B39" i="7" s="1"/>
  <c r="D34" i="6"/>
  <c r="B38" i="7" s="1"/>
  <c r="D33" i="6"/>
  <c r="B37" i="7" s="1"/>
  <c r="D32" i="6"/>
  <c r="B36" i="7" s="1"/>
  <c r="D31" i="6"/>
  <c r="B35" i="7" s="1"/>
  <c r="D30" i="6"/>
  <c r="B34" i="7" s="1"/>
  <c r="D29" i="6"/>
  <c r="B33" i="7" s="1"/>
  <c r="D28" i="6"/>
  <c r="B32" i="7" s="1"/>
  <c r="D27" i="6"/>
  <c r="B31" i="7" s="1"/>
  <c r="K31" i="7" s="1"/>
  <c r="D26" i="6"/>
  <c r="B30" i="7" s="1"/>
  <c r="K30" i="7" s="1"/>
  <c r="D25" i="6"/>
  <c r="B29" i="7" s="1"/>
  <c r="K29" i="7" s="1"/>
  <c r="D24" i="6"/>
  <c r="B28" i="7" s="1"/>
  <c r="K28" i="7" s="1"/>
  <c r="D23" i="6"/>
  <c r="B27" i="7" s="1"/>
  <c r="D22" i="6"/>
  <c r="B26" i="7" s="1"/>
  <c r="D21" i="6"/>
  <c r="B25" i="7" s="1"/>
  <c r="K25" i="7" s="1"/>
  <c r="D20" i="6"/>
  <c r="B24" i="7" s="1"/>
  <c r="D19" i="6"/>
  <c r="B23" i="7" s="1"/>
  <c r="D18" i="6"/>
  <c r="B22" i="7" s="1"/>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K46" i="7" l="1"/>
  <c r="K78" i="7"/>
  <c r="K32" i="7"/>
  <c r="K48" i="7"/>
  <c r="K81" i="7"/>
  <c r="K35" i="7"/>
  <c r="K50" i="7"/>
  <c r="K60" i="7"/>
  <c r="K95" i="7"/>
  <c r="K26" i="7"/>
  <c r="K74" i="7"/>
  <c r="K77" i="7"/>
  <c r="K27" i="7"/>
  <c r="K43" i="7"/>
  <c r="K33" i="7"/>
  <c r="K97" i="7"/>
  <c r="J100" i="2"/>
  <c r="K94" i="7"/>
  <c r="K96" i="7"/>
  <c r="K57" i="7"/>
  <c r="K82" i="7"/>
  <c r="K51" i="7"/>
  <c r="K99" i="7"/>
  <c r="K52" i="7"/>
  <c r="K68" i="7"/>
  <c r="K84" i="7"/>
  <c r="K91" i="7"/>
  <c r="K37" i="7"/>
  <c r="K53" i="7"/>
  <c r="K69" i="7"/>
  <c r="K85" i="7"/>
  <c r="K66" i="7"/>
  <c r="K98" i="7"/>
  <c r="K67" i="7"/>
  <c r="K83" i="7"/>
  <c r="K36" i="7"/>
  <c r="K38" i="7"/>
  <c r="K54" i="7"/>
  <c r="K70" i="7"/>
  <c r="K86" i="7"/>
  <c r="K23" i="7"/>
  <c r="K39" i="7"/>
  <c r="K55" i="7"/>
  <c r="K71" i="7"/>
  <c r="K87" i="7"/>
  <c r="I34" i="7"/>
  <c r="K34" i="7" s="1"/>
  <c r="I49" i="7"/>
  <c r="K49" i="7" s="1"/>
  <c r="I64" i="7"/>
  <c r="K64" i="7" s="1"/>
  <c r="I80" i="7"/>
  <c r="K80" i="7" s="1"/>
  <c r="K24" i="7"/>
  <c r="K40" i="7"/>
  <c r="K56" i="7"/>
  <c r="K72" i="7"/>
  <c r="K88" i="7"/>
  <c r="E23" i="6"/>
  <c r="E39" i="6"/>
  <c r="E55" i="6"/>
  <c r="E71" i="6"/>
  <c r="E87" i="6"/>
  <c r="E24" i="6"/>
  <c r="E40" i="6"/>
  <c r="E56" i="6"/>
  <c r="E72" i="6"/>
  <c r="E88" i="6"/>
  <c r="E25" i="6"/>
  <c r="E41" i="6"/>
  <c r="E57" i="6"/>
  <c r="E73" i="6"/>
  <c r="E89" i="6"/>
  <c r="E27" i="6"/>
  <c r="E43" i="6"/>
  <c r="E59" i="6"/>
  <c r="E75" i="6"/>
  <c r="E91" i="6"/>
  <c r="E28" i="6"/>
  <c r="E44" i="6"/>
  <c r="E60" i="6"/>
  <c r="E76" i="6"/>
  <c r="E92" i="6"/>
  <c r="E29" i="6"/>
  <c r="E45" i="6"/>
  <c r="E61" i="6"/>
  <c r="E77" i="6"/>
  <c r="E93" i="6"/>
  <c r="E30" i="6"/>
  <c r="E46" i="6"/>
  <c r="E62" i="6"/>
  <c r="E78" i="6"/>
  <c r="E94" i="6"/>
  <c r="E31" i="6"/>
  <c r="E47" i="6"/>
  <c r="E63" i="6"/>
  <c r="E79" i="6"/>
  <c r="E95" i="6"/>
  <c r="E32" i="6"/>
  <c r="E48" i="6"/>
  <c r="E64" i="6"/>
  <c r="E80" i="6"/>
  <c r="E33" i="6"/>
  <c r="E49" i="6"/>
  <c r="E65" i="6"/>
  <c r="E81" i="6"/>
  <c r="E18" i="6"/>
  <c r="E34" i="6"/>
  <c r="E50" i="6"/>
  <c r="E66" i="6"/>
  <c r="E82" i="6"/>
  <c r="E19" i="6"/>
  <c r="E35" i="6"/>
  <c r="E51" i="6"/>
  <c r="E83" i="6"/>
  <c r="E20" i="6"/>
  <c r="E36" i="6"/>
  <c r="E52" i="6"/>
  <c r="E68" i="6"/>
  <c r="E84" i="6"/>
  <c r="E67" i="6"/>
  <c r="E21" i="6"/>
  <c r="E37" i="6"/>
  <c r="E53" i="6"/>
  <c r="E69" i="6"/>
  <c r="E85" i="6"/>
  <c r="E22" i="6"/>
  <c r="E38" i="6"/>
  <c r="E54" i="6"/>
  <c r="E70" i="6"/>
  <c r="K22" i="7"/>
  <c r="J103" i="2"/>
  <c r="M11" i="6"/>
  <c r="I107" i="2" s="1"/>
  <c r="K100" i="7" l="1"/>
  <c r="K10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6" i="2" s="1"/>
  <c r="I111"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09" i="2" l="1"/>
  <c r="I110" i="2"/>
  <c r="I108" i="2" s="1"/>
  <c r="H1013" i="6"/>
  <c r="H1010" i="6"/>
  <c r="H1009" i="6"/>
  <c r="H1012" i="6" l="1"/>
  <c r="H1011" i="6" s="1"/>
</calcChain>
</file>

<file path=xl/sharedStrings.xml><?xml version="1.0" encoding="utf-8"?>
<sst xmlns="http://schemas.openxmlformats.org/spreadsheetml/2006/main" count="3020" uniqueCount="825">
  <si>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</si>
  <si>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</si>
  <si>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</si>
  <si>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</si>
  <si>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</si>
  <si>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</si>
  <si>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</si>
  <si>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</si>
  <si>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</si>
  <si>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</si>
  <si>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</si>
  <si>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</si>
  <si>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</si>
  <si>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</si>
  <si>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</si>
  <si>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</si>
  <si>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</si>
  <si>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</si>
  <si>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</si>
  <si>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</si>
  <si>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</si>
  <si>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</si>
  <si>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</si>
  <si>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</si>
  <si>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</si>
  <si>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</si>
  <si>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</si>
  <si>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</si>
  <si>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</si>
  <si>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</si>
  <si>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</si>
  <si>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</si>
  <si>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</si>
  <si>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</si>
  <si>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</si>
  <si>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</si>
  <si>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</si>
  <si>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</si>
  <si>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</si>
  <si>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</si>
  <si>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</si>
  <si>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</si>
  <si>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</si>
  <si>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</si>
  <si>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</si>
  <si>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</si>
  <si>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</si>
  <si>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</si>
  <si>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</si>
  <si>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</si>
  <si>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</si>
  <si>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</si>
  <si>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</si>
  <si>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</si>
  <si>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</si>
  <si>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</si>
  <si>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</si>
  <si>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</si>
  <si>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</si>
  <si>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</si>
  <si>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</si>
  <si>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</si>
  <si>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</si>
  <si>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</si>
  <si>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</si>
  <si>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</si>
  <si>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</si>
  <si>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</si>
  <si>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</si>
  <si>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</si>
  <si>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</si>
  <si>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</si>
  <si>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</si>
  <si>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</si>
  <si>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</si>
  <si>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</si>
  <si>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</si>
  <si>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</si>
  <si>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</si>
  <si>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</si>
  <si>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</si>
  <si>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</si>
  <si>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</si>
  <si>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</si>
  <si>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</si>
  <si>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</si>
  <si>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</si>
  <si>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</si>
  <si>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</si>
  <si>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</si>
  <si>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</si>
  <si>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</si>
  <si>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</si>
  <si>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</si>
  <si>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</si>
  <si>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</si>
  <si>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</si>
  <si>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</si>
  <si>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</si>
  <si>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</si>
  <si>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</si>
  <si>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</si>
  <si>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</si>
  <si>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</si>
  <si>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</si>
  <si>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</si>
  <si>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</si>
  <si>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</si>
  <si>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</si>
  <si>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</si>
  <si>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</si>
  <si>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</si>
  <si>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</si>
  <si>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</si>
  <si>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</si>
  <si>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</si>
  <si>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</si>
  <si>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</si>
  <si>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</si>
  <si>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</si>
  <si>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</si>
  <si>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</si>
  <si>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</si>
  <si>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</si>
  <si>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</si>
  <si>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</si>
  <si>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</si>
  <si>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</si>
  <si>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</si>
  <si>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</si>
  <si>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</si>
  <si>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</si>
  <si>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</si>
  <si>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</si>
  <si>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</si>
  <si>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</si>
  <si>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</si>
  <si>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</si>
  <si>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</si>
  <si>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</si>
  <si>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</si>
  <si>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</si>
  <si>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</si>
  <si>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</si>
  <si>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</si>
  <si>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</si>
  <si>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</si>
  <si>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</si>
  <si>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</si>
  <si>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</si>
  <si>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</si>
  <si>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</si>
  <si>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</si>
  <si>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</si>
  <si>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</si>
  <si>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</si>
  <si>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</si>
  <si>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</si>
  <si>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</si>
  <si>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</si>
  <si>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</si>
  <si>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</si>
  <si>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</si>
  <si>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</si>
  <si>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</si>
  <si>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</si>
  <si>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</si>
  <si>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</si>
  <si>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</si>
  <si>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</si>
  <si>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</si>
  <si>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</si>
  <si>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</si>
  <si>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</si>
  <si>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</si>
  <si>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</si>
  <si>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</si>
  <si>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</si>
  <si>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</si>
  <si>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</si>
  <si>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</si>
  <si>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</si>
  <si>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</si>
  <si>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</si>
  <si>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</si>
  <si>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</si>
  <si>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</si>
  <si>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</si>
  <si>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</si>
  <si>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</si>
  <si>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</si>
  <si>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</si>
  <si>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</si>
  <si>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</si>
  <si>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</si>
  <si>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</si>
  <si>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</si>
  <si>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</si>
  <si>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</si>
  <si>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</si>
  <si>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</si>
  <si>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</si>
  <si>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</si>
  <si>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</si>
  <si>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</si>
  <si>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</si>
  <si>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</si>
  <si>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</si>
  <si>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</si>
  <si>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</si>
  <si>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</si>
  <si>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</si>
  <si>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</si>
  <si>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</si>
  <si>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</si>
  <si>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</si>
  <si>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</si>
  <si>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</si>
  <si>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</si>
  <si>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</si>
  <si>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</si>
  <si>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</si>
  <si>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</si>
  <si>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</si>
  <si>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</si>
  <si>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</si>
  <si>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</si>
  <si>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</si>
  <si>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</si>
  <si>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</si>
  <si>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</si>
  <si>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</si>
  <si>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</si>
  <si>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</si>
  <si>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</si>
  <si>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</si>
  <si>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</si>
  <si>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</si>
  <si>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</si>
  <si>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</si>
  <si>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</si>
  <si>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</si>
  <si>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</si>
  <si>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</si>
  <si>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</si>
  <si>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</si>
  <si>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</si>
  <si>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</si>
  <si>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</si>
  <si>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</si>
  <si>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</si>
  <si>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</si>
  <si>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</si>
  <si>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</si>
  <si>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</si>
  <si>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</si>
  <si>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</si>
  <si>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</si>
  <si>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</si>
  <si>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</si>
  <si>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</si>
  <si>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</si>
  <si>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</si>
  <si>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</si>
  <si>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</si>
  <si>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</si>
  <si>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</si>
  <si>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</si>
  <si>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</si>
  <si>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</si>
  <si>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</si>
  <si>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</si>
  <si>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</si>
  <si>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</si>
  <si>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</si>
  <si>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</si>
  <si>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</si>
  <si>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</si>
  <si>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</si>
  <si>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</si>
  <si>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</si>
  <si>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</si>
  <si>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</si>
  <si>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</si>
  <si>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</si>
  <si>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</si>
  <si>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</si>
  <si>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</si>
  <si>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</si>
  <si>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</si>
  <si>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</si>
  <si>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</si>
  <si>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</si>
  <si>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</si>
  <si>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</si>
  <si>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</si>
  <si>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</si>
  <si>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</si>
  <si>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</si>
  <si>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</si>
  <si>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</si>
  <si>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</si>
  <si>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</si>
  <si>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</si>
  <si>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</si>
  <si>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</si>
  <si>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</si>
  <si>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</si>
  <si>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</si>
  <si>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</si>
  <si>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</si>
  <si>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</si>
  <si>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</si>
  <si>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</si>
  <si>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</si>
  <si>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</si>
  <si>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</si>
  <si>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</si>
  <si>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</si>
  <si>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</si>
  <si>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</si>
  <si>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</si>
  <si>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</si>
  <si>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</si>
  <si>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</si>
  <si>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</si>
  <si>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</si>
  <si>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</si>
  <si>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</si>
  <si>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</si>
  <si>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</si>
  <si>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</si>
  <si>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</si>
  <si>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</si>
  <si>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</si>
  <si>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</si>
  <si>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</si>
  <si>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</si>
  <si>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</si>
  <si>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</si>
  <si>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</si>
  <si>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</si>
  <si>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</si>
  <si>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</si>
  <si>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</si>
  <si>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</si>
  <si>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</si>
  <si>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</si>
  <si>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</si>
  <si>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</si>
  <si>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</si>
  <si>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</si>
  <si>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</si>
  <si>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</si>
  <si>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</si>
  <si>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</si>
  <si>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</si>
  <si>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</si>
  <si>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</si>
  <si>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</si>
  <si>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</si>
  <si>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</si>
  <si>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</si>
  <si>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</si>
  <si>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</si>
  <si>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</si>
  <si>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</si>
  <si>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</si>
  <si>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</si>
  <si>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</si>
  <si>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</si>
  <si>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</si>
  <si>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</si>
  <si>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</si>
  <si>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</si>
  <si>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</si>
  <si>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</si>
  <si>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</si>
  <si>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</si>
  <si>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</si>
  <si>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</si>
  <si>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</si>
  <si>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</si>
  <si>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</si>
  <si>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</si>
  <si>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</si>
  <si>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</si>
  <si>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</si>
  <si>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</si>
  <si>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</si>
  <si>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</si>
  <si>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</si>
  <si>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</si>
  <si>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</si>
  <si>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</si>
  <si>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</si>
  <si>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</si>
  <si>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</si>
  <si>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</si>
  <si>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</si>
  <si>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</si>
  <si>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</si>
  <si>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</si>
  <si>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</si>
  <si>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</si>
  <si>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</si>
  <si>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</si>
  <si>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</si>
  <si>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</si>
  <si>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</si>
  <si>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</si>
  <si>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</si>
  <si>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</si>
  <si>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</si>
  <si>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</si>
  <si>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</si>
  <si>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</si>
  <si>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</si>
  <si>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</si>
  <si>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</si>
  <si>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</si>
  <si>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</si>
  <si>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</si>
  <si>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</si>
  <si>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</si>
  <si>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</si>
  <si>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</si>
  <si>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</si>
  <si>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</si>
  <si>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</si>
  <si>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</si>
  <si>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</si>
  <si>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</si>
  <si>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</si>
  <si>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</si>
  <si>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</si>
  <si>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</si>
  <si>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</si>
  <si>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</si>
  <si>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</si>
  <si>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</si>
  <si>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</si>
  <si>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</si>
  <si>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</si>
  <si>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</si>
  <si>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</si>
  <si>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</si>
  <si>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</si>
  <si>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</si>
  <si>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</si>
  <si>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</si>
  <si>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</si>
  <si>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</si>
  <si>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</si>
  <si>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</si>
  <si>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</si>
  <si>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</si>
  <si>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</si>
  <si>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</si>
  <si>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</si>
  <si>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</si>
  <si>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</si>
  <si>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</si>
  <si>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</si>
  <si>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</si>
  <si>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</si>
  <si>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</si>
  <si>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</si>
  <si>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</si>
  <si>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</si>
  <si>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</si>
  <si>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</si>
  <si>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</si>
  <si>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</si>
  <si>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</si>
  <si>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</si>
  <si>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</si>
  <si>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</si>
  <si>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</si>
  <si>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</si>
  <si>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</si>
  <si>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</si>
  <si>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</si>
  <si>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</si>
  <si>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</si>
  <si>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</si>
  <si>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</si>
  <si>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</si>
  <si>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</si>
  <si>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</si>
  <si>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</si>
  <si>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</si>
  <si>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</si>
  <si>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</si>
  <si>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</si>
  <si>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</si>
  <si>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</si>
  <si>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</si>
  <si>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</si>
  <si>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</si>
  <si>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</si>
  <si>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</si>
  <si>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</si>
  <si>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</si>
  <si>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</si>
  <si>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</si>
  <si>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</si>
  <si>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</si>
  <si>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</si>
  <si>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</si>
  <si>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</si>
  <si>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</si>
  <si>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</si>
  <si>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</si>
  <si>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</si>
  <si>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</si>
  <si>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</si>
  <si>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</si>
  <si>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</si>
  <si>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</si>
  <si>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</si>
  <si>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</si>
  <si>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</si>
  <si>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</si>
  <si>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</si>
  <si>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</si>
  <si>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</si>
  <si>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</si>
  <si>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</si>
  <si>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</si>
  <si>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</si>
  <si>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</si>
  <si>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</si>
  <si>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</si>
  <si>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</si>
  <si>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</si>
  <si>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</si>
  <si>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</si>
  <si>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</si>
  <si>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</si>
  <si>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</si>
  <si>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</si>
  <si>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</si>
  <si>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</si>
  <si>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</si>
  <si>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</si>
  <si>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</si>
  <si>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</si>
  <si>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</si>
  <si>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</si>
  <si>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</si>
  <si>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</si>
  <si>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</si>
  <si>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</si>
  <si>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</si>
  <si>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</si>
  <si>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</si>
  <si>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</si>
  <si>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</si>
  <si>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</si>
  <si>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</si>
  <si>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</si>
  <si>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</si>
  <si>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</si>
  <si>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</si>
  <si>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</si>
  <si>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</si>
  <si>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</si>
  <si>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</si>
  <si>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</si>
  <si>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</si>
  <si>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</si>
  <si>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</si>
  <si>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</si>
  <si>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</si>
  <si>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</si>
  <si>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</si>
  <si>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</si>
  <si>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</si>
  <si>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</si>
  <si>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</si>
  <si>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</si>
  <si>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</si>
  <si>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</si>
  <si>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</si>
  <si>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</si>
  <si>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</si>
  <si>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</si>
  <si>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</si>
  <si>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</si>
  <si>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</si>
  <si>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</si>
  <si>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</si>
  <si>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</si>
  <si>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</si>
  <si>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</si>
  <si>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</si>
  <si>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</si>
  <si>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</si>
  <si>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</si>
  <si>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</si>
  <si>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</si>
  <si>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</si>
  <si>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</si>
  <si>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</si>
  <si>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</si>
  <si>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</si>
  <si>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</si>
  <si>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</si>
  <si>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</si>
  <si>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</si>
  <si>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</si>
  <si>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</si>
  <si>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</si>
  <si>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</si>
  <si>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</si>
  <si>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</si>
  <si>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</si>
  <si>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</si>
  <si>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</si>
  <si>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</si>
  <si>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</si>
  <si>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</si>
  <si>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</si>
  <si>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</si>
  <si>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</si>
  <si>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</si>
  <si>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</si>
  <si>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</si>
  <si>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</si>
  <si>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</si>
  <si>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</si>
  <si>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</si>
  <si>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</si>
  <si>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</si>
  <si>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</si>
  <si>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</si>
  <si>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</si>
  <si>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</si>
  <si>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</si>
  <si>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</si>
  <si>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</si>
  <si>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</si>
  <si>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</si>
  <si>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</si>
  <si>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</si>
  <si>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</si>
  <si>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</si>
  <si>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</si>
  <si>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</si>
  <si>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</si>
  <si>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</si>
  <si>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</si>
  <si>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</si>
  <si>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</si>
  <si>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</si>
  <si>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</si>
  <si>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</si>
  <si>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</si>
  <si>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</si>
  <si>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</si>
  <si>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</si>
  <si>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</si>
  <si>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</si>
  <si>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</si>
  <si>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</si>
  <si>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</si>
  <si>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</si>
  <si>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</si>
  <si>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</si>
  <si>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</si>
  <si>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</si>
  <si>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</si>
  <si>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</si>
  <si>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</si>
  <si>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</si>
  <si>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</si>
  <si>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</si>
  <si>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</si>
  <si>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</si>
  <si>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</si>
  <si>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</si>
  <si>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</si>
  <si>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</si>
  <si>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</si>
  <si>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</si>
  <si>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</si>
  <si>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</si>
  <si>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</si>
  <si>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</si>
  <si>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</si>
  <si>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</si>
  <si>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</si>
  <si>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</si>
  <si>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</si>
  <si>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</si>
  <si>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</si>
  <si>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</si>
  <si>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</si>
  <si>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</si>
  <si>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</si>
  <si>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</si>
  <si>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</si>
  <si>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</si>
  <si>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</si>
  <si>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</si>
  <si>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</si>
  <si>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</si>
  <si>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</si>
  <si>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</si>
  <si>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Dama Studio</t>
  </si>
  <si>
    <t>Luc Delgado</t>
  </si>
  <si>
    <t>6686 st hubert</t>
  </si>
  <si>
    <t>H2s2m3 Montreal</t>
  </si>
  <si>
    <t>Tel: +1 514687092</t>
  </si>
  <si>
    <t>Email: Info@damastudio.ca</t>
  </si>
  <si>
    <t>18YP14XC</t>
  </si>
  <si>
    <t>18YZ25XC</t>
  </si>
  <si>
    <t>CBEB</t>
  </si>
  <si>
    <t>Surgical steel circular barbell, 16g (1.2mm) with two 3mm balls</t>
  </si>
  <si>
    <t>ER134</t>
  </si>
  <si>
    <t>One pair of anodized and matte stainless steel huggies with an inner diameter of 9mm, thickness is 2mm - 2.5mm, and width is 4mm</t>
  </si>
  <si>
    <t>ER248G</t>
  </si>
  <si>
    <t>Tiny gold anodized surgical steel helix huggie - diameter 7mm (sold per pcs)</t>
  </si>
  <si>
    <t>ER248H</t>
  </si>
  <si>
    <t>Tiny high polished surgical steel helix huggie - diameter 7mm (sold per pcs)</t>
  </si>
  <si>
    <t>ER276</t>
  </si>
  <si>
    <t>Color: Gold 10mm</t>
  </si>
  <si>
    <t>One pair of PVD plated 316L steel huggie earrings with small round 1.5mm Cubic Zirconia (CZ) stones</t>
  </si>
  <si>
    <t>Color: Gold 12mm</t>
  </si>
  <si>
    <t>ERG584</t>
  </si>
  <si>
    <t>Pair of gold PVD plated stainless steel huggies earrings with a dangling bird wing</t>
  </si>
  <si>
    <t>ERH403</t>
  </si>
  <si>
    <t>Pair of high polished stainless steel huggies earrings with a dangling teardrop design with crystals</t>
  </si>
  <si>
    <t>ERH646</t>
  </si>
  <si>
    <t>Pair of high polished stainless steel huggies earrings with a dangling bacon and eggs in a black pan</t>
  </si>
  <si>
    <t>ERHOP</t>
  </si>
  <si>
    <t>Length: Thickness 2.5mm - 8mm length</t>
  </si>
  <si>
    <t>One pair of high polished stainless steel hinged hoop huggies, thickness 2mm to 2.5mm</t>
  </si>
  <si>
    <t>Length: Thickness 2.5mm - 10mm length</t>
  </si>
  <si>
    <t>Length: Thickness 2.5mm - 12mm length</t>
  </si>
  <si>
    <t>Length: Thickness 2.5mm - 14mm length</t>
  </si>
  <si>
    <t>ERKLIT</t>
  </si>
  <si>
    <t>Pair of black PVD plated stainless steel huggie earrings with a dangling plain steel lightning symbol</t>
  </si>
  <si>
    <t>IPTRD</t>
  </si>
  <si>
    <t>Size: 5mm</t>
  </si>
  <si>
    <t>Anodized surgical steel fake plug in black and gold without O-Rings</t>
  </si>
  <si>
    <t>IPTSQ</t>
  </si>
  <si>
    <t>Anodized surgical steel fake plug with square sides</t>
  </si>
  <si>
    <t>LBCZIN</t>
  </si>
  <si>
    <t>Length: 8mm with 2mm top part</t>
  </si>
  <si>
    <t>Internally threaded 316L steel labret, 16g (1.2mm) with a upper 2 -5mm prong set round CZ stone (attachments are made from surgical steel)</t>
  </si>
  <si>
    <t>LBJB25</t>
  </si>
  <si>
    <t>Surgical steel labret, 16g (1.2mm) with a tiny 2.5mm bezel set jewel ball</t>
  </si>
  <si>
    <t>SGSH22</t>
  </si>
  <si>
    <t>316L steel hinged segment ring, 1.2mm (16g) with double line rings and outward facing CNC set Cubic Zirconia (CZ) stones, inner diameter from 8mm to 10mm</t>
  </si>
  <si>
    <t>SGSH45T</t>
  </si>
  <si>
    <t>Color: Gold 8mm</t>
  </si>
  <si>
    <t>PVD Plated 316L steel hinged segment ring, 1.2mm (16g) with cross bridge design and CNC set Cubic Zirconia (CZ) stones, inner diameter 8mm to10mm</t>
  </si>
  <si>
    <t>SGTSH12</t>
  </si>
  <si>
    <t>Anodized 316L steel hinged segment ring, 1.2mm (16g) with plain ring and twisted wire ring design, inner diameter from 8mm to 12mm</t>
  </si>
  <si>
    <t>Color: Rose-gold</t>
  </si>
  <si>
    <t>SGTSH14</t>
  </si>
  <si>
    <t>Color: High Polish 8mm</t>
  </si>
  <si>
    <t>PVD plated 316L steel hinged segment ring, 1.2mm (16g) pear shape design</t>
  </si>
  <si>
    <t>Color: High Polish 10mm</t>
  </si>
  <si>
    <t>Color: Rose Gold 8mm</t>
  </si>
  <si>
    <t>Color: Rose Gold 10mm</t>
  </si>
  <si>
    <t>Color: Rainbow 8mm</t>
  </si>
  <si>
    <t>Color: Rainbow 10mm</t>
  </si>
  <si>
    <t>Color: Black 8mm</t>
  </si>
  <si>
    <t>Color: Black 10mm</t>
  </si>
  <si>
    <t>SGTSH20</t>
  </si>
  <si>
    <t>Anodized 316L steel hinged segment ring, 1.2mm (16g) with twisted wire design and inner diameter from 8mm to 12mm</t>
  </si>
  <si>
    <t>SGTSH6</t>
  </si>
  <si>
    <t>PVD plated 316L steel hinged segment ring, 1.2mm (16g) with triple rings design and inner diameter from 8mm to 12mm</t>
  </si>
  <si>
    <t>SGTSH8</t>
  </si>
  <si>
    <t>PVD plated 316L steel hinged segment ring, 1.2mm (16g) with double rings design and inner diameter from 8mm to 12mm</t>
  </si>
  <si>
    <t>ER134B</t>
  </si>
  <si>
    <t>ER134RB</t>
  </si>
  <si>
    <t>ER276G10</t>
  </si>
  <si>
    <t>ER276G12</t>
  </si>
  <si>
    <t>ERHOPX25X8</t>
  </si>
  <si>
    <t>ERHOPX25X10</t>
  </si>
  <si>
    <t>ERHOPX25X12</t>
  </si>
  <si>
    <t>ERHOPX25X14</t>
  </si>
  <si>
    <t>IPTRD5</t>
  </si>
  <si>
    <t>IPTRD6</t>
  </si>
  <si>
    <t>IPTSQ6</t>
  </si>
  <si>
    <t>IPTSQ8</t>
  </si>
  <si>
    <t>LBCZIN2</t>
  </si>
  <si>
    <t>LBCZIN25</t>
  </si>
  <si>
    <t>LBCZIN3</t>
  </si>
  <si>
    <t>LBCZIN4</t>
  </si>
  <si>
    <t>SGSH22X16S8</t>
  </si>
  <si>
    <t>SGSH22X16S10</t>
  </si>
  <si>
    <t>SGSH45TX16G8</t>
  </si>
  <si>
    <t>SGSH45TX16G10</t>
  </si>
  <si>
    <t>SGTSH12A</t>
  </si>
  <si>
    <t>SGTSH12B</t>
  </si>
  <si>
    <t>SGTSH12C</t>
  </si>
  <si>
    <t>SGSH14A</t>
  </si>
  <si>
    <t>SGSH14B</t>
  </si>
  <si>
    <t>SGTSH14A</t>
  </si>
  <si>
    <t>SGTSH14B</t>
  </si>
  <si>
    <t>SGTSH20A</t>
  </si>
  <si>
    <t>SGTSH20B</t>
  </si>
  <si>
    <t>SGTSH20C</t>
  </si>
  <si>
    <t>SGTSH6A</t>
  </si>
  <si>
    <t>SGTSH6B</t>
  </si>
  <si>
    <t>SGTSH6C</t>
  </si>
  <si>
    <t>SGTSH8A</t>
  </si>
  <si>
    <t>SGTSH8B</t>
  </si>
  <si>
    <t>Nine Hundred Sixty Six and 46 cents CAD</t>
  </si>
  <si>
    <t>Display box with 52 pcs. of 925 silver ''bend it yourself'' nose studs, 22g (0.6mm) with real 18k gold plating and 2mm round prong set crystal tops in assorted colors (in standard packing or in vacuum sealed packing to prevent tarnishing)</t>
  </si>
  <si>
    <t>Display box of 52 pieces of 925 sterling silver'' Bend it yourself'' nose studs with 18k gold plating and big 2.5mm clear prong set Cubic Zirconia (CZ) stones (in standard packing or in vacuum sealed packing to prevent tarnishing)</t>
  </si>
  <si>
    <t>Exchange Rate CAD-THB</t>
  </si>
  <si>
    <t>Mina</t>
  </si>
  <si>
    <t>6686 St Hubert</t>
  </si>
  <si>
    <t>H2S2M3 Montreal, Quebec</t>
  </si>
  <si>
    <t>Free Shipping to Canada via DHL due to order over 350 USD:</t>
  </si>
  <si>
    <t>Store Credit from last order INV #51037:</t>
  </si>
  <si>
    <t>Nine Hundred Thirteen and 82 cents CAD</t>
  </si>
  <si>
    <t>Free Shipping to Canada via DHL due to order over 200 CAD:</t>
  </si>
  <si>
    <t>Two Hundred Forty Two and 69 cents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</si>
</sst>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cellStyleXfs>
  <cellXfs count="14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39">
    <cellStyle name="Comma 2" xfId="7" xr:uid="{AD461035-07AC-4360-8D6B-FBCFACB4E7EC}"/>
    <cellStyle name="Comma 2 2" xfId="4430" xr:uid="{27EC97D2-FF17-43BC-BD43-BCEFEF45EFC0}"/>
    <cellStyle name="Comma 2 2 2" xfId="4755" xr:uid="{A57A4CFD-01A7-40B8-AAAF-BAE8E1225044}"/>
    <cellStyle name="Comma 2 2 2 2" xfId="5326" xr:uid="{BEB76146-7CE6-4C28-9838-4A8A986BCF0C}"/>
    <cellStyle name="Comma 2 2 3" xfId="4591" xr:uid="{2C1EE647-F8CE-47E7-9974-A925E08CA051}"/>
    <cellStyle name="Comma 3" xfId="4318" xr:uid="{5E6A4CD0-8D93-444E-A15E-EAB25C5A89B0}"/>
    <cellStyle name="Comma 3 2" xfId="4432" xr:uid="{7864A5BB-E2EA-4D24-B341-4F767E9972CD}"/>
    <cellStyle name="Comma 3 2 2" xfId="4756" xr:uid="{86E95295-5044-4F2C-B2DA-C72168F1761E}"/>
    <cellStyle name="Comma 3 2 2 2" xfId="5327" xr:uid="{E72FD926-B1C1-41B3-AFD0-DA8025A19111}"/>
    <cellStyle name="Comma 3 2 3" xfId="5325" xr:uid="{B520AFDD-38C8-40E5-ADA4-77CE05AC2179}"/>
    <cellStyle name="Currency 10" xfId="8" xr:uid="{53309D81-584C-4148-85FB-1361039AE93E}"/>
    <cellStyle name="Currency 10 2" xfId="9" xr:uid="{1DE66C7C-96F2-4BDD-98B5-25AE76CD0891}"/>
    <cellStyle name="Currency 10 2 2" xfId="203" xr:uid="{399C7520-2186-413B-ADBD-621A4AD63786}"/>
    <cellStyle name="Currency 10 2 2 2" xfId="4616" xr:uid="{0D44571A-073A-4841-A1E0-F00D23D60698}"/>
    <cellStyle name="Currency 10 2 3" xfId="4511" xr:uid="{C96E9B38-078C-4960-8DCE-3E9F88DB9369}"/>
    <cellStyle name="Currency 10 3" xfId="10" xr:uid="{1F8B6BEC-4B90-43E8-9FFC-66208543A8A0}"/>
    <cellStyle name="Currency 10 3 2" xfId="204" xr:uid="{6B9101DA-291F-4353-8C92-03B98FB42924}"/>
    <cellStyle name="Currency 10 3 2 2" xfId="4617" xr:uid="{E5FD4CD4-C866-4564-BD36-CAAA0DFB7E8B}"/>
    <cellStyle name="Currency 10 3 3" xfId="4512" xr:uid="{A1CFB305-0FD9-4FC3-9485-F7327F7D1AFB}"/>
    <cellStyle name="Currency 10 4" xfId="205" xr:uid="{1701AE1B-8FE2-47ED-BA61-644079F81AC8}"/>
    <cellStyle name="Currency 10 4 2" xfId="4618" xr:uid="{010FF468-31D2-433F-AB6B-F0F232DD750F}"/>
    <cellStyle name="Currency 10 5" xfId="4437" xr:uid="{C9FE4812-C527-46F9-8A02-9978FF1192D1}"/>
    <cellStyle name="Currency 10 6" xfId="4510" xr:uid="{6052BE41-2FB1-4CCA-8FFB-EBF4548FF972}"/>
    <cellStyle name="Currency 11" xfId="11" xr:uid="{8A50C1A7-694B-456E-87FC-513924C4CD0B}"/>
    <cellStyle name="Currency 11 2" xfId="12" xr:uid="{614C09BA-88DC-43F7-BAB5-891812976ECC}"/>
    <cellStyle name="Currency 11 2 2" xfId="206" xr:uid="{13249F6B-336B-4663-9399-556E3A1744DF}"/>
    <cellStyle name="Currency 11 2 2 2" xfId="4619" xr:uid="{E54FD8FA-1351-4A5E-9D7C-EF38A38C8E95}"/>
    <cellStyle name="Currency 11 2 3" xfId="4514" xr:uid="{01EAAB9D-CB84-4D4E-B269-0741C30E8447}"/>
    <cellStyle name="Currency 11 3" xfId="13" xr:uid="{09D52256-3F6A-4AD7-BC72-D9E9713AD020}"/>
    <cellStyle name="Currency 11 3 2" xfId="207" xr:uid="{6BDA85E1-2888-4786-85C6-1007409CB72F}"/>
    <cellStyle name="Currency 11 3 2 2" xfId="4620" xr:uid="{0D638D38-9AD7-43EC-8663-422317A11DC2}"/>
    <cellStyle name="Currency 11 3 3" xfId="4515" xr:uid="{69E9AE77-003D-4599-B715-0AB88EB1ECC0}"/>
    <cellStyle name="Currency 11 4" xfId="208" xr:uid="{D6064EC6-1599-4789-901F-3FCDAACD73EF}"/>
    <cellStyle name="Currency 11 4 2" xfId="4621" xr:uid="{C94D0E00-3B4A-458F-9643-804EC80FBE65}"/>
    <cellStyle name="Currency 11 5" xfId="4319" xr:uid="{D71E9284-C03B-47B0-812F-B6F12FE9687B}"/>
    <cellStyle name="Currency 11 5 2" xfId="4438" xr:uid="{C10F65E1-0C3F-4209-A27C-C6C7B81F1E07}"/>
    <cellStyle name="Currency 11 5 3" xfId="4720" xr:uid="{632BFF25-2624-422A-9012-B181DD36E7CA}"/>
    <cellStyle name="Currency 11 5 3 2" xfId="5315" xr:uid="{4EE28321-E9C1-4497-B009-C41EEE6957D2}"/>
    <cellStyle name="Currency 11 5 3 3" xfId="4757" xr:uid="{0392E5B4-7F5B-4E13-A756-E806184AB58A}"/>
    <cellStyle name="Currency 11 5 4" xfId="4697" xr:uid="{799445E2-6E1E-4014-8513-B7CC23D2238A}"/>
    <cellStyle name="Currency 11 6" xfId="4513" xr:uid="{22DEBAD8-4847-48CC-A92C-298BA40B11B5}"/>
    <cellStyle name="Currency 12" xfId="14" xr:uid="{EE29C20B-8C8C-49C7-8646-38D96A7E1B05}"/>
    <cellStyle name="Currency 12 2" xfId="15" xr:uid="{96C09DAA-A7F4-4F82-8FEE-5F4D6BCFDFD1}"/>
    <cellStyle name="Currency 12 2 2" xfId="209" xr:uid="{02BB51CC-423F-4480-9B39-24F0FECFB671}"/>
    <cellStyle name="Currency 12 2 2 2" xfId="4622" xr:uid="{8CF538BA-97C6-48DD-8C34-C3BCEED5F210}"/>
    <cellStyle name="Currency 12 2 3" xfId="4517" xr:uid="{4481FB6D-9BBC-4EC6-8E27-4AED97D2D7DE}"/>
    <cellStyle name="Currency 12 3" xfId="210" xr:uid="{E446537A-5440-46B2-AD13-13C0A2424086}"/>
    <cellStyle name="Currency 12 3 2" xfId="4623" xr:uid="{6C59C56A-9BDE-4A0C-A023-E42554DA29D8}"/>
    <cellStyle name="Currency 12 4" xfId="4516" xr:uid="{323F46BB-824A-47E6-B482-FD9D67174786}"/>
    <cellStyle name="Currency 13" xfId="16" xr:uid="{88D39139-EF5B-458C-AD1D-D747F5F9C6AC}"/>
    <cellStyle name="Currency 13 2" xfId="4321" xr:uid="{B850D0BB-8BAF-40DD-AB60-C680CCBD109A}"/>
    <cellStyle name="Currency 13 3" xfId="4322" xr:uid="{CCABB2EF-645A-43D3-9466-241FF50CF776}"/>
    <cellStyle name="Currency 13 3 2" xfId="4759" xr:uid="{F5771047-6706-48F9-9D6B-C53D87D96A53}"/>
    <cellStyle name="Currency 13 4" xfId="4320" xr:uid="{B3B7BF1E-D52B-4F95-975A-03DA11295CEF}"/>
    <cellStyle name="Currency 13 5" xfId="4758" xr:uid="{EC07B315-4066-452C-9412-77D4C7D9FA80}"/>
    <cellStyle name="Currency 14" xfId="17" xr:uid="{EF962ABB-744B-4CAA-9F7E-C7E81EA771CA}"/>
    <cellStyle name="Currency 14 2" xfId="211" xr:uid="{4DF0A7DC-5E92-49AB-A447-0C3CC72FBB72}"/>
    <cellStyle name="Currency 14 2 2" xfId="4624" xr:uid="{DFD12A82-40A6-42CB-9E88-E69CA50EC1C7}"/>
    <cellStyle name="Currency 14 3" xfId="4518" xr:uid="{13E5077C-A559-4EA5-9278-D6399A5FE590}"/>
    <cellStyle name="Currency 15" xfId="4414" xr:uid="{8D8F5513-9930-4974-AEDF-898546495736}"/>
    <cellStyle name="Currency 17" xfId="4323" xr:uid="{39681502-2DBF-4328-BEC2-2EA6F38CA60E}"/>
    <cellStyle name="Currency 2" xfId="18" xr:uid="{F1370EBE-3C50-49D9-A70D-48D9C5CB023B}"/>
    <cellStyle name="Currency 2 2" xfId="19" xr:uid="{28558AB5-1E33-49E7-A1D2-5B62D9A22687}"/>
    <cellStyle name="Currency 2 2 2" xfId="20" xr:uid="{5A30115B-EF8C-4578-B6D8-F712349C75A3}"/>
    <cellStyle name="Currency 2 2 2 2" xfId="21" xr:uid="{AF62F6FB-BFAA-427F-B0A5-053EDE784D09}"/>
    <cellStyle name="Currency 2 2 2 2 2" xfId="4760" xr:uid="{563B607A-2669-4505-ACB0-C2149AED6126}"/>
    <cellStyle name="Currency 2 2 2 3" xfId="22" xr:uid="{8EC1334E-AAE3-426B-8BBB-81C1C812AE7D}"/>
    <cellStyle name="Currency 2 2 2 3 2" xfId="212" xr:uid="{90F25955-DBCA-43D9-87C9-3925560670C2}"/>
    <cellStyle name="Currency 2 2 2 3 2 2" xfId="4625" xr:uid="{B0D58296-1F2A-4211-9C76-6E0419D0834E}"/>
    <cellStyle name="Currency 2 2 2 3 3" xfId="4521" xr:uid="{ED6DA07A-92D5-4591-AD54-88ADCEB0C57A}"/>
    <cellStyle name="Currency 2 2 2 4" xfId="213" xr:uid="{70CBC867-A57A-4E1B-A585-0E1A6E9E7A78}"/>
    <cellStyle name="Currency 2 2 2 4 2" xfId="4626" xr:uid="{030098BD-C9C2-414F-AAD3-D95F1EC70C5F}"/>
    <cellStyle name="Currency 2 2 2 5" xfId="4520" xr:uid="{0A16B97A-BB4D-4B59-B6F6-6231529774BF}"/>
    <cellStyle name="Currency 2 2 3" xfId="214" xr:uid="{87EC23B8-19D9-4BBD-8ACF-CF53D5717CDE}"/>
    <cellStyle name="Currency 2 2 3 2" xfId="4627" xr:uid="{8FE385B2-1DB9-4744-84C1-9BC7602BD614}"/>
    <cellStyle name="Currency 2 2 4" xfId="4519" xr:uid="{1B3D2FDF-08BE-4175-9546-A500AD9E84FA}"/>
    <cellStyle name="Currency 2 3" xfId="23" xr:uid="{2CA1EEFB-EF2F-4222-87FD-2144B1798289}"/>
    <cellStyle name="Currency 2 3 2" xfId="215" xr:uid="{E3D003AA-5357-45CF-8215-4B7022DD9653}"/>
    <cellStyle name="Currency 2 3 2 2" xfId="4628" xr:uid="{36DEB784-1A3B-4FE0-899D-2FF435163601}"/>
    <cellStyle name="Currency 2 3 3" xfId="4522" xr:uid="{8311A74A-6B2E-4E46-91E1-3E26BDFDAB0A}"/>
    <cellStyle name="Currency 2 4" xfId="216" xr:uid="{4735ADCB-9D4B-4690-B940-1944573F3A06}"/>
    <cellStyle name="Currency 2 4 2" xfId="217" xr:uid="{7D60C24A-CDF8-4F57-B7ED-6037A975CF42}"/>
    <cellStyle name="Currency 2 5" xfId="218" xr:uid="{4FE6E259-A073-4D9C-95FD-AA84019BE533}"/>
    <cellStyle name="Currency 2 5 2" xfId="219" xr:uid="{106CEDEA-32F9-457D-B2F2-4E0391F0FC60}"/>
    <cellStyle name="Currency 2 6" xfId="220" xr:uid="{A1F6DE49-614A-43C8-95AD-36AEFF450DF9}"/>
    <cellStyle name="Currency 3" xfId="24" xr:uid="{EFA9F9B9-060F-43AE-B169-13283A503B77}"/>
    <cellStyle name="Currency 3 2" xfId="25" xr:uid="{8DA503F5-B174-4AD2-9925-35CA4D8B71CD}"/>
    <cellStyle name="Currency 3 2 2" xfId="221" xr:uid="{79C393E8-EF70-4196-B98A-A0D66C4C6351}"/>
    <cellStyle name="Currency 3 2 2 2" xfId="4629" xr:uid="{180BC2C6-E385-4743-A7B1-208610A20008}"/>
    <cellStyle name="Currency 3 2 3" xfId="4524" xr:uid="{26FACD97-D41C-40B8-8E7C-19EC5ADC1063}"/>
    <cellStyle name="Currency 3 3" xfId="26" xr:uid="{29DA4471-82EC-4272-8825-4B61D7BA7C92}"/>
    <cellStyle name="Currency 3 3 2" xfId="222" xr:uid="{F373DF8C-5156-44BA-BA3B-3712B55386EE}"/>
    <cellStyle name="Currency 3 3 2 2" xfId="4630" xr:uid="{0B1DA1CE-9D2C-48C0-B4FF-30E4578561CE}"/>
    <cellStyle name="Currency 3 3 3" xfId="4525" xr:uid="{8E6AB2F7-FECC-4CF2-9AA3-C67F3532DBA4}"/>
    <cellStyle name="Currency 3 4" xfId="27" xr:uid="{C9D0C0E8-E8D8-4577-8F01-75DA6F415008}"/>
    <cellStyle name="Currency 3 4 2" xfId="223" xr:uid="{60FEC1D9-777B-46B6-8FD7-54AD68514540}"/>
    <cellStyle name="Currency 3 4 2 2" xfId="4631" xr:uid="{ED186451-E3AD-410D-9E4B-034D7E4416C4}"/>
    <cellStyle name="Currency 3 4 3" xfId="4526" xr:uid="{38DF9663-5A78-45D5-86F1-E7CEDAAAC3CD}"/>
    <cellStyle name="Currency 3 5" xfId="224" xr:uid="{41CDE250-0033-4886-AFDC-101876F88975}"/>
    <cellStyle name="Currency 3 5 2" xfId="4632" xr:uid="{26E3FC2B-10DC-41B2-9A9A-F64B38E7FFFB}"/>
    <cellStyle name="Currency 3 6" xfId="4523" xr:uid="{28435D6C-C448-4221-A4ED-944B3DEE32E2}"/>
    <cellStyle name="Currency 4" xfId="28" xr:uid="{D4A7B400-B1F6-45BE-B1B8-56F63F67091D}"/>
    <cellStyle name="Currency 4 2" xfId="29" xr:uid="{85458AB1-9AD8-4612-8CBD-2226F69AAC36}"/>
    <cellStyle name="Currency 4 2 2" xfId="225" xr:uid="{DFEC8FAF-841C-4245-BC5E-1B37968CB001}"/>
    <cellStyle name="Currency 4 2 2 2" xfId="4633" xr:uid="{49A1ED85-77A5-4036-8D50-E98B57EFB5A5}"/>
    <cellStyle name="Currency 4 2 3" xfId="4528" xr:uid="{A1F5ED65-06E9-4E80-B8AA-DB9F9C947D5D}"/>
    <cellStyle name="Currency 4 3" xfId="30" xr:uid="{350DE5DB-2F08-4C43-A937-F4FF4B028B77}"/>
    <cellStyle name="Currency 4 3 2" xfId="226" xr:uid="{C8F0EB5A-FFA1-402B-BC18-D2B1AF07666A}"/>
    <cellStyle name="Currency 4 3 2 2" xfId="4634" xr:uid="{9B4C77D2-E75A-42D0-95C6-ABBEE61EA433}"/>
    <cellStyle name="Currency 4 3 3" xfId="4529" xr:uid="{8215A419-DA3C-42EC-96BA-AA6CB72A7A1F}"/>
    <cellStyle name="Currency 4 4" xfId="227" xr:uid="{48AA6A3B-A38D-4F7A-BF3D-BDB20F668D4D}"/>
    <cellStyle name="Currency 4 4 2" xfId="4635" xr:uid="{AAEADCE7-2C57-4A59-B4A2-7A80B4BD5FCA}"/>
    <cellStyle name="Currency 4 5" xfId="4324" xr:uid="{B649F90D-6BB9-433B-B97E-557D5502D627}"/>
    <cellStyle name="Currency 4 5 2" xfId="4439" xr:uid="{E9886C67-9CCF-474E-AC39-170BB96B96B1}"/>
    <cellStyle name="Currency 4 5 3" xfId="4721" xr:uid="{DBAAFA49-8EFC-4446-A430-CE9A864E6EA6}"/>
    <cellStyle name="Currency 4 5 3 2" xfId="5316" xr:uid="{E90E3A5F-A5A8-4481-B2B7-DA59E72B962D}"/>
    <cellStyle name="Currency 4 5 3 3" xfId="4761" xr:uid="{C86E088D-2532-4509-B23C-CC9A3150DC0B}"/>
    <cellStyle name="Currency 4 5 4" xfId="4698" xr:uid="{E893387D-46B2-431B-8D74-A5138EC0E89E}"/>
    <cellStyle name="Currency 4 6" xfId="4527" xr:uid="{C54138A8-3562-42B1-B291-E644D59B074C}"/>
    <cellStyle name="Currency 5" xfId="31" xr:uid="{6352CEF3-692D-437B-B582-B7D95AE9D8D9}"/>
    <cellStyle name="Currency 5 2" xfId="32" xr:uid="{1158EBCB-A988-4FBE-A05A-97215DCE32F1}"/>
    <cellStyle name="Currency 5 2 2" xfId="228" xr:uid="{3A4F4862-BC4D-4E38-87B0-5887ACD0B1D3}"/>
    <cellStyle name="Currency 5 2 2 2" xfId="4636" xr:uid="{F5A68733-B4C9-4350-B952-1E06DF9A3ADF}"/>
    <cellStyle name="Currency 5 2 3" xfId="4530" xr:uid="{B15E31EF-1691-4EC3-93AC-58EB6C3193B2}"/>
    <cellStyle name="Currency 5 3" xfId="4325" xr:uid="{AB6F1ED3-7E5F-4D00-A78C-3A3200111403}"/>
    <cellStyle name="Currency 5 3 2" xfId="4440" xr:uid="{699BA1FE-7EBF-4A27-90F5-DFD64F5469A3}"/>
    <cellStyle name="Currency 5 3 2 2" xfId="5306" xr:uid="{997F5D4C-249D-4A91-8F34-CF6E18D0A76B}"/>
    <cellStyle name="Currency 5 3 2 3" xfId="4763" xr:uid="{E9120E52-057D-4017-967D-BD14D36E9DC9}"/>
    <cellStyle name="Currency 5 4" xfId="4762" xr:uid="{C579D845-CD8D-49C5-9A66-F40CE1C639F6}"/>
    <cellStyle name="Currency 6" xfId="33" xr:uid="{9ED4C891-F09D-4D01-A446-E749EC36757B}"/>
    <cellStyle name="Currency 6 2" xfId="229" xr:uid="{EB1DE0EC-74E9-4EFF-877A-5F29A72A7694}"/>
    <cellStyle name="Currency 6 2 2" xfId="4637" xr:uid="{E9A30469-606F-405C-AB7A-C15A389A384C}"/>
    <cellStyle name="Currency 6 3" xfId="4326" xr:uid="{D230BB05-3DD8-4BCA-9ADE-68C6190BA345}"/>
    <cellStyle name="Currency 6 3 2" xfId="4441" xr:uid="{5B86C805-DB22-483D-A32B-30D799394B85}"/>
    <cellStyle name="Currency 6 3 3" xfId="4722" xr:uid="{AF03CB8D-E7F3-4C3F-B402-CE1F6E42949B}"/>
    <cellStyle name="Currency 6 3 3 2" xfId="5317" xr:uid="{B3EE86BC-C090-4C9A-B691-AF3D17F059CC}"/>
    <cellStyle name="Currency 6 3 3 3" xfId="4764" xr:uid="{C2CB3DF3-B24D-4CCC-BE41-17FEF7AE433B}"/>
    <cellStyle name="Currency 6 3 4" xfId="4699" xr:uid="{05B3713F-691E-435B-8DAA-4301CA62412E}"/>
    <cellStyle name="Currency 6 4" xfId="4531" xr:uid="{8AAFCB64-15FE-4BC2-B825-628A20DCA722}"/>
    <cellStyle name="Currency 7" xfId="34" xr:uid="{8EE82644-2B4B-42D7-8C9D-C006C7367A77}"/>
    <cellStyle name="Currency 7 2" xfId="35" xr:uid="{BE4D35B4-7D75-4F15-B031-514505DCE2C4}"/>
    <cellStyle name="Currency 7 2 2" xfId="250" xr:uid="{BB43955B-B63A-4E27-A018-68C8D8156DF1}"/>
    <cellStyle name="Currency 7 2 2 2" xfId="4638" xr:uid="{B21AB12D-EAC5-42C8-8A73-2DFC9D52536C}"/>
    <cellStyle name="Currency 7 2 3" xfId="4533" xr:uid="{D37A0EB9-6ADC-4DA2-9384-B14A9A9ED992}"/>
    <cellStyle name="Currency 7 3" xfId="230" xr:uid="{FD169499-BDE2-4470-AA97-46D5AE8CC8FC}"/>
    <cellStyle name="Currency 7 3 2" xfId="4639" xr:uid="{1F6B39C1-CA36-4A57-933D-F29C56E1929C}"/>
    <cellStyle name="Currency 7 4" xfId="4442" xr:uid="{504697AD-15F5-4FB0-80C7-AEA6FFC1984D}"/>
    <cellStyle name="Currency 7 5" xfId="4532" xr:uid="{C83B3B6E-9734-4AA3-A0E1-2555BA1D26A1}"/>
    <cellStyle name="Currency 8" xfId="36" xr:uid="{13A8DAD0-3204-45F5-B004-BF57AE02E64F}"/>
    <cellStyle name="Currency 8 2" xfId="37" xr:uid="{041F8097-0B70-49F6-97CB-6B64D1646C46}"/>
    <cellStyle name="Currency 8 2 2" xfId="231" xr:uid="{1C6E740D-6709-4CC1-AF6D-94A841262A89}"/>
    <cellStyle name="Currency 8 2 2 2" xfId="4640" xr:uid="{A5987BF8-B385-4257-9082-8CE3CAE2F37F}"/>
    <cellStyle name="Currency 8 2 3" xfId="4535" xr:uid="{EE3E0D40-5648-4F17-96EF-E13C00303033}"/>
    <cellStyle name="Currency 8 3" xfId="38" xr:uid="{78A5CD39-9F95-48DE-A23B-D145F550E72A}"/>
    <cellStyle name="Currency 8 3 2" xfId="232" xr:uid="{73D744A7-84E2-4DA4-9D10-3AC3EC8C3409}"/>
    <cellStyle name="Currency 8 3 2 2" xfId="4641" xr:uid="{3AA431A3-D67D-467A-A6CF-6EEE46B430A6}"/>
    <cellStyle name="Currency 8 3 3" xfId="4536" xr:uid="{51F4E415-6590-4AC4-91C3-E8E13B255ADB}"/>
    <cellStyle name="Currency 8 4" xfId="39" xr:uid="{E6D8D38A-2C6E-4E25-9788-AC82B93B0FB2}"/>
    <cellStyle name="Currency 8 4 2" xfId="233" xr:uid="{923903A4-02FF-4930-8377-DBA197258D5D}"/>
    <cellStyle name="Currency 8 4 2 2" xfId="4642" xr:uid="{86BCC0A9-8D51-4226-A4E9-492C3629D391}"/>
    <cellStyle name="Currency 8 4 3" xfId="4537" xr:uid="{6EBB0CD0-5AD3-4C2B-B050-AF93E5BACCC2}"/>
    <cellStyle name="Currency 8 5" xfId="234" xr:uid="{D694AEAA-CB2F-4E50-9373-64CA58CDC952}"/>
    <cellStyle name="Currency 8 5 2" xfId="4643" xr:uid="{238C876A-558D-451D-8EA5-FCB99ED3996B}"/>
    <cellStyle name="Currency 8 6" xfId="4443" xr:uid="{716781FA-AEFE-4A57-A020-92D2A9B3DB62}"/>
    <cellStyle name="Currency 8 7" xfId="4534" xr:uid="{8DCF813D-53C3-4A2A-AAAB-DB4657FF9BD2}"/>
    <cellStyle name="Currency 9" xfId="40" xr:uid="{DB6331D8-0AE6-4D68-B2C8-97991FD8EF50}"/>
    <cellStyle name="Currency 9 2" xfId="41" xr:uid="{6795A813-304D-405F-A287-9764A655BF0F}"/>
    <cellStyle name="Currency 9 2 2" xfId="235" xr:uid="{5C2F0B6E-CFD8-47A9-9A57-1A8BF6F09A30}"/>
    <cellStyle name="Currency 9 2 2 2" xfId="4644" xr:uid="{4544BCCE-847B-475E-B4C6-BB764F104FF7}"/>
    <cellStyle name="Currency 9 2 3" xfId="4539" xr:uid="{379AC56A-D849-4D61-8C2E-FFF88BFB590C}"/>
    <cellStyle name="Currency 9 3" xfId="42" xr:uid="{E93E651E-1838-4388-9FB1-F4A44818D0E6}"/>
    <cellStyle name="Currency 9 3 2" xfId="236" xr:uid="{F9F388F5-EFF1-4426-A764-730132E31478}"/>
    <cellStyle name="Currency 9 3 2 2" xfId="4645" xr:uid="{E90480E1-0AB9-4E03-AB5A-147773F67BB6}"/>
    <cellStyle name="Currency 9 3 3" xfId="4540" xr:uid="{EA27A874-149B-4258-9720-61DBAA5B88C6}"/>
    <cellStyle name="Currency 9 4" xfId="237" xr:uid="{206C92CB-D808-4678-A210-3DF8834989A2}"/>
    <cellStyle name="Currency 9 4 2" xfId="4646" xr:uid="{45F4967E-5351-4FDB-BF6F-28BA0D3A3E40}"/>
    <cellStyle name="Currency 9 5" xfId="4327" xr:uid="{F6A334A2-A316-4FFA-825A-AF8A4EB1FE1F}"/>
    <cellStyle name="Currency 9 5 2" xfId="4444" xr:uid="{48B6A7F0-F223-41CF-811E-A3071176D3A9}"/>
    <cellStyle name="Currency 9 5 3" xfId="4723" xr:uid="{CDD9A6CD-29FA-46DE-AF74-E8091C3D3FBE}"/>
    <cellStyle name="Currency 9 5 4" xfId="4700" xr:uid="{B3FEFDB2-7787-40A5-9113-1900C86C88DF}"/>
    <cellStyle name="Currency 9 6" xfId="4538" xr:uid="{F8D8B09E-D842-4518-81BE-BAD6AE27675F}"/>
    <cellStyle name="Hyperlink 2" xfId="6" xr:uid="{6CFFD761-E1C4-4FFC-9C82-FDD569F38491}"/>
    <cellStyle name="Hyperlink 3" xfId="202" xr:uid="{F40B0982-AA42-4805-952F-D3244AF2AEC0}"/>
    <cellStyle name="Hyperlink 3 2" xfId="4415" xr:uid="{95430D0E-CEDF-49B8-AFDE-71BEEEB3E23C}"/>
    <cellStyle name="Hyperlink 3 3" xfId="4328" xr:uid="{04B5A6A0-E5CA-4BBB-B3CA-984C9D226ED5}"/>
    <cellStyle name="Hyperlink 4" xfId="4329" xr:uid="{CF9E9CA0-8CDD-46E8-AE1A-899E3704BB40}"/>
    <cellStyle name="Normal" xfId="0" builtinId="0"/>
    <cellStyle name="Normal 10" xfId="43" xr:uid="{DDC5A5F2-7C24-483E-AF8B-F9C75DA3C7C0}"/>
    <cellStyle name="Normal 10 10" xfId="903" xr:uid="{3D755646-49E4-47E1-AED3-27E3578717E0}"/>
    <cellStyle name="Normal 10 10 2" xfId="2508" xr:uid="{AB88B394-7AB9-47CD-BAA5-C60B7C34E66F}"/>
    <cellStyle name="Normal 10 10 2 2" xfId="4331" xr:uid="{DB549252-EDAD-463A-ADC7-F46DDA047ECC}"/>
    <cellStyle name="Normal 10 10 2 3" xfId="4675" xr:uid="{48658AA1-DD73-47B4-A361-1DDF81651D44}"/>
    <cellStyle name="Normal 10 10 3" xfId="2509" xr:uid="{3B4DC23E-F6AE-45FF-B678-ED449B6E020A}"/>
    <cellStyle name="Normal 10 10 4" xfId="2510" xr:uid="{348D38CA-F2BB-45BF-BF21-CB745C0976A8}"/>
    <cellStyle name="Normal 10 11" xfId="2511" xr:uid="{D287084B-CD41-4823-916E-333DE62207F8}"/>
    <cellStyle name="Normal 10 11 2" xfId="2512" xr:uid="{0DD7153C-EB01-4753-9EBE-1F622B8B9F80}"/>
    <cellStyle name="Normal 10 11 3" xfId="2513" xr:uid="{56E48A39-502C-4ACA-98B1-DD071FB38441}"/>
    <cellStyle name="Normal 10 11 4" xfId="2514" xr:uid="{D65BC1BD-9D60-4054-B456-BC83DDEB831B}"/>
    <cellStyle name="Normal 10 12" xfId="2515" xr:uid="{2099F788-C336-43FF-ADD7-F4DDCEB6A64D}"/>
    <cellStyle name="Normal 10 12 2" xfId="2516" xr:uid="{6802D67B-6315-425A-A1D3-7E1BF6A17375}"/>
    <cellStyle name="Normal 10 13" xfId="2517" xr:uid="{51205280-E378-4E72-BCF6-CC6560E0516C}"/>
    <cellStyle name="Normal 10 14" xfId="2518" xr:uid="{4AA5A9E6-A7AC-49BF-BBA1-B17BAC63647C}"/>
    <cellStyle name="Normal 10 15" xfId="2519" xr:uid="{7E7D4A67-3E22-4AED-A4AF-BA64928A2DF3}"/>
    <cellStyle name="Normal 10 2" xfId="44" xr:uid="{3530E7C9-7DE0-4DA3-AB89-D8454280E6E2}"/>
    <cellStyle name="Normal 10 2 10" xfId="2520" xr:uid="{10C8E47F-FA99-4C45-812F-47AA543CC89E}"/>
    <cellStyle name="Normal 10 2 11" xfId="2521" xr:uid="{F8B0EFDE-44BE-4902-9219-420820B3142C}"/>
    <cellStyle name="Normal 10 2 2" xfId="45" xr:uid="{84E3E28E-A9AE-4712-8EB8-63599143077D}"/>
    <cellStyle name="Normal 10 2 2 2" xfId="46" xr:uid="{EB2D7D25-9F5E-49DB-909F-A59ADFE82E4D}"/>
    <cellStyle name="Normal 10 2 2 2 2" xfId="238" xr:uid="{431A8C70-2A5F-4121-9953-F9997CEBDC18}"/>
    <cellStyle name="Normal 10 2 2 2 2 2" xfId="454" xr:uid="{BCB0D68D-9A2F-4DC7-8482-1BA5F4D2375C}"/>
    <cellStyle name="Normal 10 2 2 2 2 2 2" xfId="455" xr:uid="{7F273539-BA4A-4DCB-86D3-2CD2F52ECDB2}"/>
    <cellStyle name="Normal 10 2 2 2 2 2 2 2" xfId="904" xr:uid="{330C719C-0BAC-46F6-9B68-2FFE2BC1B7D1}"/>
    <cellStyle name="Normal 10 2 2 2 2 2 2 2 2" xfId="905" xr:uid="{186533E7-E02F-478B-B9DE-5F9F72B37B06}"/>
    <cellStyle name="Normal 10 2 2 2 2 2 2 3" xfId="906" xr:uid="{6FF67862-0F03-4036-9C18-1C9BB8BBAA90}"/>
    <cellStyle name="Normal 10 2 2 2 2 2 3" xfId="907" xr:uid="{189CD7E8-0B1D-4026-85F4-7253BC041397}"/>
    <cellStyle name="Normal 10 2 2 2 2 2 3 2" xfId="908" xr:uid="{4556B205-9B5C-4C0A-A7B9-E85717F57AF9}"/>
    <cellStyle name="Normal 10 2 2 2 2 2 4" xfId="909" xr:uid="{370EBD6D-427F-4B07-BB04-CDF50CA02B2C}"/>
    <cellStyle name="Normal 10 2 2 2 2 3" xfId="456" xr:uid="{F6E4A214-4933-45F9-A2E3-D97646255DB4}"/>
    <cellStyle name="Normal 10 2 2 2 2 3 2" xfId="910" xr:uid="{BCA5DDF8-AA90-4AB7-A995-5A8A0FBC3F07}"/>
    <cellStyle name="Normal 10 2 2 2 2 3 2 2" xfId="911" xr:uid="{4C1A7621-2C01-40E6-A5FD-5BF868E3907C}"/>
    <cellStyle name="Normal 10 2 2 2 2 3 3" xfId="912" xr:uid="{70359F6A-2641-469F-937C-9EF1127124A5}"/>
    <cellStyle name="Normal 10 2 2 2 2 3 4" xfId="2522" xr:uid="{71F3042E-E559-4DE7-BA32-4FAB68709444}"/>
    <cellStyle name="Normal 10 2 2 2 2 4" xfId="913" xr:uid="{BD82046A-DC83-4181-AF18-80673B6ECC0F}"/>
    <cellStyle name="Normal 10 2 2 2 2 4 2" xfId="914" xr:uid="{BF95CA50-B860-48F3-A927-7DD6D147ACB3}"/>
    <cellStyle name="Normal 10 2 2 2 2 5" xfId="915" xr:uid="{FF35AAD4-B0EC-4E0E-9929-4418EC871E85}"/>
    <cellStyle name="Normal 10 2 2 2 2 6" xfId="2523" xr:uid="{047494F5-2A7F-475D-829C-B05087BAAD3F}"/>
    <cellStyle name="Normal 10 2 2 2 3" xfId="239" xr:uid="{5065FAF2-ED69-4DA7-A5FE-CD89104DBB0B}"/>
    <cellStyle name="Normal 10 2 2 2 3 2" xfId="457" xr:uid="{7AC4CA70-CABD-4524-B3AB-F9222921949D}"/>
    <cellStyle name="Normal 10 2 2 2 3 2 2" xfId="458" xr:uid="{3D534EBA-0AC5-4634-A9B5-E61FAE1D0154}"/>
    <cellStyle name="Normal 10 2 2 2 3 2 2 2" xfId="916" xr:uid="{916A4C92-6935-4AC0-91C4-A0CB7C28FA50}"/>
    <cellStyle name="Normal 10 2 2 2 3 2 2 2 2" xfId="917" xr:uid="{0FD0F324-822B-46C5-B0A5-D0FE5F8F43FD}"/>
    <cellStyle name="Normal 10 2 2 2 3 2 2 3" xfId="918" xr:uid="{EB47476F-7D54-4BB4-BFA6-88844B5B30D4}"/>
    <cellStyle name="Normal 10 2 2 2 3 2 3" xfId="919" xr:uid="{5BC7DA08-B9F8-44DB-8AE9-B267B2D148D0}"/>
    <cellStyle name="Normal 10 2 2 2 3 2 3 2" xfId="920" xr:uid="{CDA97474-9D03-42DC-818E-F05CF43536C9}"/>
    <cellStyle name="Normal 10 2 2 2 3 2 4" xfId="921" xr:uid="{1BA336E8-0182-4418-90EB-4746DF9B7C07}"/>
    <cellStyle name="Normal 10 2 2 2 3 3" xfId="459" xr:uid="{B774817A-4D4E-46E6-9426-1A46AF3A2009}"/>
    <cellStyle name="Normal 10 2 2 2 3 3 2" xfId="922" xr:uid="{8B3F1E15-1A0D-431D-8174-FFE90A136F55}"/>
    <cellStyle name="Normal 10 2 2 2 3 3 2 2" xfId="923" xr:uid="{9A031774-2B13-4387-8DCC-FF1433B98CB1}"/>
    <cellStyle name="Normal 10 2 2 2 3 3 3" xfId="924" xr:uid="{3BBFC158-0DEA-4F99-A681-90AF953420FE}"/>
    <cellStyle name="Normal 10 2 2 2 3 4" xfId="925" xr:uid="{7A11CC70-4EC1-4C43-9E6B-D4A130A75B09}"/>
    <cellStyle name="Normal 10 2 2 2 3 4 2" xfId="926" xr:uid="{7E296BC4-6E3A-4613-8902-543A152AD71F}"/>
    <cellStyle name="Normal 10 2 2 2 3 5" xfId="927" xr:uid="{40ACAAB5-E966-4009-A2D0-7575D999B68C}"/>
    <cellStyle name="Normal 10 2 2 2 4" xfId="460" xr:uid="{B6489233-420E-4EED-84B4-A80C759EDD3D}"/>
    <cellStyle name="Normal 10 2 2 2 4 2" xfId="461" xr:uid="{D2D78089-EDBC-4D7E-9A34-5AB72D0BD1D7}"/>
    <cellStyle name="Normal 10 2 2 2 4 2 2" xfId="928" xr:uid="{7451E9A0-1A97-42D6-81C1-430E6D61CF7E}"/>
    <cellStyle name="Normal 10 2 2 2 4 2 2 2" xfId="929" xr:uid="{16035349-B825-4E04-9799-E6DBF2946E75}"/>
    <cellStyle name="Normal 10 2 2 2 4 2 3" xfId="930" xr:uid="{75118119-3689-4BC5-A3E3-00C9FC7A089D}"/>
    <cellStyle name="Normal 10 2 2 2 4 3" xfId="931" xr:uid="{6763C1C5-9AED-4EE4-B576-26F71BF7EC92}"/>
    <cellStyle name="Normal 10 2 2 2 4 3 2" xfId="932" xr:uid="{BDA85A55-1133-431A-8250-0D98887F5F28}"/>
    <cellStyle name="Normal 10 2 2 2 4 4" xfId="933" xr:uid="{9EE99E06-FA16-4DB4-9A6E-A8821368100C}"/>
    <cellStyle name="Normal 10 2 2 2 5" xfId="462" xr:uid="{DC686C6C-4A50-40F4-A634-6450847F40E2}"/>
    <cellStyle name="Normal 10 2 2 2 5 2" xfId="934" xr:uid="{B54D1592-5B29-4E77-8FBB-1E2272D9C584}"/>
    <cellStyle name="Normal 10 2 2 2 5 2 2" xfId="935" xr:uid="{74C21050-D6DA-41EC-909D-A13E22A46C48}"/>
    <cellStyle name="Normal 10 2 2 2 5 3" xfId="936" xr:uid="{5DF4F3FB-0A53-452B-B866-4A0F20ACCD55}"/>
    <cellStyle name="Normal 10 2 2 2 5 4" xfId="2524" xr:uid="{CE801D61-AB86-4945-9C5E-939DAFD00968}"/>
    <cellStyle name="Normal 10 2 2 2 6" xfId="937" xr:uid="{3624570B-1C20-4304-9F77-0A0A7ED18127}"/>
    <cellStyle name="Normal 10 2 2 2 6 2" xfId="938" xr:uid="{73F8B4A5-93AB-47D3-BFE2-CF52B8B7EB70}"/>
    <cellStyle name="Normal 10 2 2 2 7" xfId="939" xr:uid="{F84F9F2D-CC0B-4B84-9E32-33BF16217C2A}"/>
    <cellStyle name="Normal 10 2 2 2 8" xfId="2525" xr:uid="{AAC4F940-823D-43FA-879A-5FD538490335}"/>
    <cellStyle name="Normal 10 2 2 3" xfId="240" xr:uid="{4C5449C4-55F2-4596-B1D0-A6A95DD98D5D}"/>
    <cellStyle name="Normal 10 2 2 3 2" xfId="463" xr:uid="{C812AC9E-AE3D-45E8-9FD1-9843437125A6}"/>
    <cellStyle name="Normal 10 2 2 3 2 2" xfId="464" xr:uid="{298C35D0-D161-4771-A906-5837F226271D}"/>
    <cellStyle name="Normal 10 2 2 3 2 2 2" xfId="940" xr:uid="{A7ED6CEE-5163-441F-9A46-71D6CBCE32C3}"/>
    <cellStyle name="Normal 10 2 2 3 2 2 2 2" xfId="941" xr:uid="{9187AB08-30E1-4D34-A10A-A5AAE013F31E}"/>
    <cellStyle name="Normal 10 2 2 3 2 2 3" xfId="942" xr:uid="{A6FDDAFF-2BDC-49BA-83BF-727B32D4A94E}"/>
    <cellStyle name="Normal 10 2 2 3 2 3" xfId="943" xr:uid="{4947B62A-DA9E-4301-9DDC-51BE4E86930A}"/>
    <cellStyle name="Normal 10 2 2 3 2 3 2" xfId="944" xr:uid="{A02B560E-2E30-469B-B05C-0EB6621A5547}"/>
    <cellStyle name="Normal 10 2 2 3 2 4" xfId="945" xr:uid="{FE742231-1C9D-42D2-BA61-ABC53BF8D38D}"/>
    <cellStyle name="Normal 10 2 2 3 3" xfId="465" xr:uid="{515101DD-59E0-419F-989F-6D45DF72F0A9}"/>
    <cellStyle name="Normal 10 2 2 3 3 2" xfId="946" xr:uid="{9E2B055D-6C1E-4316-9BB6-3E87AC50494F}"/>
    <cellStyle name="Normal 10 2 2 3 3 2 2" xfId="947" xr:uid="{6C720CC2-DD1F-4576-8CB5-0D2A68F51E86}"/>
    <cellStyle name="Normal 10 2 2 3 3 3" xfId="948" xr:uid="{E35E3BF7-BFC1-4410-907E-D61398009690}"/>
    <cellStyle name="Normal 10 2 2 3 3 4" xfId="2526" xr:uid="{92F51B7B-5CE1-4112-8A22-B871C00FC94F}"/>
    <cellStyle name="Normal 10 2 2 3 4" xfId="949" xr:uid="{732728A0-1445-4F14-A02E-F96EEDCBFBFA}"/>
    <cellStyle name="Normal 10 2 2 3 4 2" xfId="950" xr:uid="{B1026AE4-7A50-452C-9C69-C958C36C5E3C}"/>
    <cellStyle name="Normal 10 2 2 3 5" xfId="951" xr:uid="{7DB9BCC7-FFEF-491D-A6FB-36AF2E37D0E0}"/>
    <cellStyle name="Normal 10 2 2 3 6" xfId="2527" xr:uid="{51770B2E-ADA2-4F4A-91A8-FB8480E6F778}"/>
    <cellStyle name="Normal 10 2 2 4" xfId="241" xr:uid="{15096217-08B0-4B0E-B356-89C0118E7CF4}"/>
    <cellStyle name="Normal 10 2 2 4 2" xfId="466" xr:uid="{D2AD7DA0-09F4-4D8D-AA27-19985311AE21}"/>
    <cellStyle name="Normal 10 2 2 4 2 2" xfId="467" xr:uid="{B85F66BF-4194-45F0-92D0-D1D4740A5DE8}"/>
    <cellStyle name="Normal 10 2 2 4 2 2 2" xfId="952" xr:uid="{B0BAB91A-F3AB-42CB-8456-37D42C407408}"/>
    <cellStyle name="Normal 10 2 2 4 2 2 2 2" xfId="953" xr:uid="{6FCF9FD9-7EB1-4ED6-86EA-DF56A00FFED8}"/>
    <cellStyle name="Normal 10 2 2 4 2 2 3" xfId="954" xr:uid="{32D992EF-3F21-475A-B175-3CF951ED6988}"/>
    <cellStyle name="Normal 10 2 2 4 2 3" xfId="955" xr:uid="{F6A28CD3-87B6-4E29-9E85-B49724641711}"/>
    <cellStyle name="Normal 10 2 2 4 2 3 2" xfId="956" xr:uid="{5988E592-3B18-4B37-8543-877E8C8208BD}"/>
    <cellStyle name="Normal 10 2 2 4 2 4" xfId="957" xr:uid="{0162D7BF-CC1E-4C6E-B210-B7363AA482FF}"/>
    <cellStyle name="Normal 10 2 2 4 3" xfId="468" xr:uid="{2D0FFE84-5ECB-4AAC-95C0-01CC1D2AAD93}"/>
    <cellStyle name="Normal 10 2 2 4 3 2" xfId="958" xr:uid="{638A0CC1-E9AF-417F-8EF6-B1158948E4CD}"/>
    <cellStyle name="Normal 10 2 2 4 3 2 2" xfId="959" xr:uid="{C6301071-19FC-43AA-BF86-4041957EC4CF}"/>
    <cellStyle name="Normal 10 2 2 4 3 3" xfId="960" xr:uid="{BBCC56FF-F526-4620-BDB3-5F5369D539E9}"/>
    <cellStyle name="Normal 10 2 2 4 4" xfId="961" xr:uid="{C29872A3-54DC-462C-989E-FAC51C876806}"/>
    <cellStyle name="Normal 10 2 2 4 4 2" xfId="962" xr:uid="{C70B2913-2F63-4E99-8726-AE5A4ADDB200}"/>
    <cellStyle name="Normal 10 2 2 4 5" xfId="963" xr:uid="{A8FC9EFA-7353-45D3-9951-B98D31D59C55}"/>
    <cellStyle name="Normal 10 2 2 5" xfId="242" xr:uid="{256D4722-2F06-4269-AC10-10B13D8B45CB}"/>
    <cellStyle name="Normal 10 2 2 5 2" xfId="469" xr:uid="{D40CA1C0-0AEB-4F78-AE9D-E263AF0AE32D}"/>
    <cellStyle name="Normal 10 2 2 5 2 2" xfId="964" xr:uid="{035DC3CE-FCB8-448F-8C36-B485A9F242F4}"/>
    <cellStyle name="Normal 10 2 2 5 2 2 2" xfId="965" xr:uid="{FE122A3D-5849-4A6C-80C7-0EDC3B49CDA5}"/>
    <cellStyle name="Normal 10 2 2 5 2 3" xfId="966" xr:uid="{DF385D0A-C1D4-4699-800E-9A53814F7EDB}"/>
    <cellStyle name="Normal 10 2 2 5 3" xfId="967" xr:uid="{82377EB9-DD62-4FA6-A3E4-833C0D369BD7}"/>
    <cellStyle name="Normal 10 2 2 5 3 2" xfId="968" xr:uid="{3FCC54F9-E44A-4A94-A429-6140685BC948}"/>
    <cellStyle name="Normal 10 2 2 5 4" xfId="969" xr:uid="{C7880C19-6AA1-47DA-BE43-8605CD7CF6AD}"/>
    <cellStyle name="Normal 10 2 2 6" xfId="470" xr:uid="{2A2318C4-8B40-4FDC-9C68-BD023702A11C}"/>
    <cellStyle name="Normal 10 2 2 6 2" xfId="970" xr:uid="{EABB6C12-1216-41E9-AEDE-74685ACCA541}"/>
    <cellStyle name="Normal 10 2 2 6 2 2" xfId="971" xr:uid="{F55DC5A3-91A5-42D6-B9EE-C586EC366D9A}"/>
    <cellStyle name="Normal 10 2 2 6 2 3" xfId="4333" xr:uid="{ECE50247-46D5-48C0-82DD-06CF2D1CBDD3}"/>
    <cellStyle name="Normal 10 2 2 6 3" xfId="972" xr:uid="{91F3BA85-3558-4ABE-B38B-792D677FDFE0}"/>
    <cellStyle name="Normal 10 2 2 6 4" xfId="2528" xr:uid="{F45A3559-7F74-45D8-A119-16C3833B5DF7}"/>
    <cellStyle name="Normal 10 2 2 6 4 2" xfId="4564" xr:uid="{76E9FC72-F3AE-448E-B96C-386245DD9C2D}"/>
    <cellStyle name="Normal 10 2 2 6 4 3" xfId="4676" xr:uid="{ED104FB0-6419-4F79-8CD7-4B0CF3171964}"/>
    <cellStyle name="Normal 10 2 2 6 4 4" xfId="4602" xr:uid="{872484E1-566E-4445-9295-CA72A04E1DCF}"/>
    <cellStyle name="Normal 10 2 2 7" xfId="973" xr:uid="{A16F5AAF-51DC-48A7-8BF2-60051EA656F6}"/>
    <cellStyle name="Normal 10 2 2 7 2" xfId="974" xr:uid="{B6894D38-516C-4C27-8271-F0D7E1EAE1ED}"/>
    <cellStyle name="Normal 10 2 2 8" xfId="975" xr:uid="{C97B71FB-33B1-4905-8481-C729E0981092}"/>
    <cellStyle name="Normal 10 2 2 9" xfId="2529" xr:uid="{982A24AC-FDE3-4892-B142-6E8AD261B0FA}"/>
    <cellStyle name="Normal 10 2 3" xfId="47" xr:uid="{B88C8926-5BCA-4294-ADD7-6F01F65FB6FF}"/>
    <cellStyle name="Normal 10 2 3 2" xfId="48" xr:uid="{9BC095C9-BD98-4E20-8525-933C9AC28A1B}"/>
    <cellStyle name="Normal 10 2 3 2 2" xfId="471" xr:uid="{9E47E3F7-C2A4-4E9A-9516-5AA2F4B634BC}"/>
    <cellStyle name="Normal 10 2 3 2 2 2" xfId="472" xr:uid="{E3BC1EDB-B428-42D9-A089-344852D73E9B}"/>
    <cellStyle name="Normal 10 2 3 2 2 2 2" xfId="976" xr:uid="{CEBC47B1-B5E9-46DF-B066-FD747E952BFE}"/>
    <cellStyle name="Normal 10 2 3 2 2 2 2 2" xfId="977" xr:uid="{01980705-C12E-4698-8FEE-7F6C8D6962E0}"/>
    <cellStyle name="Normal 10 2 3 2 2 2 3" xfId="978" xr:uid="{DB75F1FA-FD74-430C-A6D9-5326D42F52D8}"/>
    <cellStyle name="Normal 10 2 3 2 2 3" xfId="979" xr:uid="{6C9E227B-3DFE-43AA-B0F4-0925FE868F06}"/>
    <cellStyle name="Normal 10 2 3 2 2 3 2" xfId="980" xr:uid="{ECA1F67E-965A-4585-8980-089D19046233}"/>
    <cellStyle name="Normal 10 2 3 2 2 4" xfId="981" xr:uid="{D7056173-D14A-4D53-9EA6-9F47A8D4191C}"/>
    <cellStyle name="Normal 10 2 3 2 3" xfId="473" xr:uid="{4F14F597-230C-48BA-B021-B2951A5E19AA}"/>
    <cellStyle name="Normal 10 2 3 2 3 2" xfId="982" xr:uid="{25AFADC8-EAF0-45D4-AB13-47DEA4253EED}"/>
    <cellStyle name="Normal 10 2 3 2 3 2 2" xfId="983" xr:uid="{B24365EF-5EE5-4677-8F60-74DEF3A99A5E}"/>
    <cellStyle name="Normal 10 2 3 2 3 3" xfId="984" xr:uid="{87390AD1-A424-43F2-8DB4-9A37D2275261}"/>
    <cellStyle name="Normal 10 2 3 2 3 4" xfId="2530" xr:uid="{9E21C13F-0A68-4E06-AC32-2609A7A90866}"/>
    <cellStyle name="Normal 10 2 3 2 4" xfId="985" xr:uid="{C3650515-D1C3-4C9C-A01D-987A8EC0A841}"/>
    <cellStyle name="Normal 10 2 3 2 4 2" xfId="986" xr:uid="{02565ADD-F15E-4C7E-889C-D70FE0F428A6}"/>
    <cellStyle name="Normal 10 2 3 2 5" xfId="987" xr:uid="{95E15A52-E839-49BB-B806-2B453EB8B581}"/>
    <cellStyle name="Normal 10 2 3 2 6" xfId="2531" xr:uid="{CBAA7CBE-4F79-4807-9D36-E5C676694F6B}"/>
    <cellStyle name="Normal 10 2 3 3" xfId="243" xr:uid="{6BAD342E-3F0F-4C9A-BA81-820FE02D0653}"/>
    <cellStyle name="Normal 10 2 3 3 2" xfId="474" xr:uid="{1DC67078-CA96-4CBB-B841-B2EC5C7B7BF5}"/>
    <cellStyle name="Normal 10 2 3 3 2 2" xfId="475" xr:uid="{BE0AE098-0C78-46FE-9644-99847E2FCBE5}"/>
    <cellStyle name="Normal 10 2 3 3 2 2 2" xfId="988" xr:uid="{1C71D31D-8258-48B0-A960-AAEF728CFD31}"/>
    <cellStyle name="Normal 10 2 3 3 2 2 2 2" xfId="989" xr:uid="{555FCC04-70BB-493B-A669-89691ABA4D6B}"/>
    <cellStyle name="Normal 10 2 3 3 2 2 3" xfId="990" xr:uid="{1EC8C3FB-7F1B-434F-8273-D85D274626BC}"/>
    <cellStyle name="Normal 10 2 3 3 2 3" xfId="991" xr:uid="{FB52EFB3-A59F-486A-A365-F0E94552068C}"/>
    <cellStyle name="Normal 10 2 3 3 2 3 2" xfId="992" xr:uid="{8A67E6F5-055B-4128-AD1F-775E806A4D0B}"/>
    <cellStyle name="Normal 10 2 3 3 2 4" xfId="993" xr:uid="{10241A68-A0A9-4715-B9D6-BACEE606C28F}"/>
    <cellStyle name="Normal 10 2 3 3 3" xfId="476" xr:uid="{5DC03BE9-C9EF-4118-999B-6632A16D9177}"/>
    <cellStyle name="Normal 10 2 3 3 3 2" xfId="994" xr:uid="{0C95FA85-18BF-4DF5-9473-445C1AA5F15E}"/>
    <cellStyle name="Normal 10 2 3 3 3 2 2" xfId="995" xr:uid="{E89EEDA8-12B5-47EF-888B-3B76E027D6D4}"/>
    <cellStyle name="Normal 10 2 3 3 3 3" xfId="996" xr:uid="{09640F77-5CF2-455A-8E8C-712FE4379B7B}"/>
    <cellStyle name="Normal 10 2 3 3 4" xfId="997" xr:uid="{4B477173-9CFB-4670-B81E-3AB913D9A89B}"/>
    <cellStyle name="Normal 10 2 3 3 4 2" xfId="998" xr:uid="{A9478C4A-B998-4416-8BE2-FBEA525A6E69}"/>
    <cellStyle name="Normal 10 2 3 3 5" xfId="999" xr:uid="{F9B2DCED-D4D0-4260-89B7-50D3068D6A29}"/>
    <cellStyle name="Normal 10 2 3 4" xfId="244" xr:uid="{28C08BE6-B938-40B0-AD95-27DCED9F0170}"/>
    <cellStyle name="Normal 10 2 3 4 2" xfId="477" xr:uid="{75F5D5D2-9950-470E-8D95-7F002FEC8667}"/>
    <cellStyle name="Normal 10 2 3 4 2 2" xfId="1000" xr:uid="{D24A8D90-DBF9-4088-92B7-567D2AF79B9F}"/>
    <cellStyle name="Normal 10 2 3 4 2 2 2" xfId="1001" xr:uid="{941EB5E0-EDE4-4923-B7FF-434734C44720}"/>
    <cellStyle name="Normal 10 2 3 4 2 3" xfId="1002" xr:uid="{13FCF80E-674F-4000-B2C4-EA005A6C827B}"/>
    <cellStyle name="Normal 10 2 3 4 3" xfId="1003" xr:uid="{FA0E1070-6787-4DAA-ACF7-C9513190D3D2}"/>
    <cellStyle name="Normal 10 2 3 4 3 2" xfId="1004" xr:uid="{B5E02198-8EDE-440F-9E23-445FBF8B845C}"/>
    <cellStyle name="Normal 10 2 3 4 4" xfId="1005" xr:uid="{EDE5702B-512C-43AD-8358-FFBA17DA3F1B}"/>
    <cellStyle name="Normal 10 2 3 5" xfId="478" xr:uid="{E863CA36-2541-4606-9781-EF6358C35CF8}"/>
    <cellStyle name="Normal 10 2 3 5 2" xfId="1006" xr:uid="{6E79A752-2C40-4741-A190-28B3E71AC98A}"/>
    <cellStyle name="Normal 10 2 3 5 2 2" xfId="1007" xr:uid="{DDA08322-610F-4C86-9B76-F943B861130F}"/>
    <cellStyle name="Normal 10 2 3 5 2 3" xfId="4334" xr:uid="{EE1A5E84-4D6B-4DAC-A53F-191C41BBD5BB}"/>
    <cellStyle name="Normal 10 2 3 5 3" xfId="1008" xr:uid="{2D014EAD-68C3-4E83-9613-BA4A9D83F878}"/>
    <cellStyle name="Normal 10 2 3 5 4" xfId="2532" xr:uid="{EAA30E39-EDE0-4DA6-86E3-0B1D9654DB01}"/>
    <cellStyle name="Normal 10 2 3 5 4 2" xfId="4565" xr:uid="{AD24102A-B906-485C-98AD-16F8FEA4E6A1}"/>
    <cellStyle name="Normal 10 2 3 5 4 3" xfId="4677" xr:uid="{406D8606-5D53-4DF4-802C-3956E0A3E7C4}"/>
    <cellStyle name="Normal 10 2 3 5 4 4" xfId="4603" xr:uid="{2C6C1C0D-142E-4692-B336-9AF6F0C91414}"/>
    <cellStyle name="Normal 10 2 3 6" xfId="1009" xr:uid="{88663323-49B5-40B1-9EE8-B5737DA2C6EA}"/>
    <cellStyle name="Normal 10 2 3 6 2" xfId="1010" xr:uid="{BD2F17E4-2421-405E-B972-36A314C0DDB3}"/>
    <cellStyle name="Normal 10 2 3 7" xfId="1011" xr:uid="{CD19C8CE-71E5-4644-968F-CD3F85F5DB0F}"/>
    <cellStyle name="Normal 10 2 3 8" xfId="2533" xr:uid="{3500424E-6FD4-4939-8567-6288C86D8B66}"/>
    <cellStyle name="Normal 10 2 4" xfId="49" xr:uid="{B4D17DBA-00F7-4761-A38B-BF3750321006}"/>
    <cellStyle name="Normal 10 2 4 2" xfId="429" xr:uid="{7179EEEE-C96E-4F3C-9E99-C5BFBF13E615}"/>
    <cellStyle name="Normal 10 2 4 2 2" xfId="479" xr:uid="{8D2A1DF3-0F52-4B51-BF10-334C54A7337C}"/>
    <cellStyle name="Normal 10 2 4 2 2 2" xfId="1012" xr:uid="{14B77097-6CA7-4629-A4D1-522D783E0308}"/>
    <cellStyle name="Normal 10 2 4 2 2 2 2" xfId="1013" xr:uid="{67143967-E897-4508-A7CF-0FD2FEBEC19B}"/>
    <cellStyle name="Normal 10 2 4 2 2 3" xfId="1014" xr:uid="{419636BE-7545-4F51-BA12-AD4E959FA96C}"/>
    <cellStyle name="Normal 10 2 4 2 2 4" xfId="2534" xr:uid="{E09C583C-15BF-4B8D-B09F-E7C0452900D9}"/>
    <cellStyle name="Normal 10 2 4 2 3" xfId="1015" xr:uid="{01BBBBAC-399D-46D2-9780-AD8449D9BCD5}"/>
    <cellStyle name="Normal 10 2 4 2 3 2" xfId="1016" xr:uid="{85A93EDE-5510-40A8-AB77-1D6DAAE281A8}"/>
    <cellStyle name="Normal 10 2 4 2 4" xfId="1017" xr:uid="{2A62847F-6235-4A3F-B2A9-2E2F9389AB17}"/>
    <cellStyle name="Normal 10 2 4 2 5" xfId="2535" xr:uid="{B9797E2B-38F5-4C53-9A23-832AB0AFEA80}"/>
    <cellStyle name="Normal 10 2 4 3" xfId="480" xr:uid="{50712134-C225-4F2E-B618-0DFB224D8318}"/>
    <cellStyle name="Normal 10 2 4 3 2" xfId="1018" xr:uid="{B17840D1-91D5-41E8-A160-6E0AA6A6AE75}"/>
    <cellStyle name="Normal 10 2 4 3 2 2" xfId="1019" xr:uid="{9CED878D-3F90-45A6-B3BC-70D6093C7DB3}"/>
    <cellStyle name="Normal 10 2 4 3 3" xfId="1020" xr:uid="{9EB03700-0D6D-496D-B191-E57BCDF5520C}"/>
    <cellStyle name="Normal 10 2 4 3 4" xfId="2536" xr:uid="{96E75171-80B2-4D4F-A40C-0E259F1A0AA0}"/>
    <cellStyle name="Normal 10 2 4 4" xfId="1021" xr:uid="{13EFEA49-4702-498F-BCED-EE7F2D6133FA}"/>
    <cellStyle name="Normal 10 2 4 4 2" xfId="1022" xr:uid="{E90425F5-6FCB-4FF4-8C78-BB91196F71FD}"/>
    <cellStyle name="Normal 10 2 4 4 3" xfId="2537" xr:uid="{75792D8E-056F-481A-B0F3-6EDCDE9E363C}"/>
    <cellStyle name="Normal 10 2 4 4 4" xfId="2538" xr:uid="{36AC41DC-A2D2-40F5-8566-DAB091A56BA0}"/>
    <cellStyle name="Normal 10 2 4 5" xfId="1023" xr:uid="{2E2BC8EA-24FE-40D0-A20C-4E38B2906851}"/>
    <cellStyle name="Normal 10 2 4 6" xfId="2539" xr:uid="{1487619A-E7F6-492D-9707-8E482BB378F8}"/>
    <cellStyle name="Normal 10 2 4 7" xfId="2540" xr:uid="{ACB54A0D-7C6D-45C4-9958-980CB75B73C6}"/>
    <cellStyle name="Normal 10 2 5" xfId="245" xr:uid="{8EAA2CB6-B6CC-4169-9532-56F7309E3DD4}"/>
    <cellStyle name="Normal 10 2 5 2" xfId="481" xr:uid="{76995DFD-A0EC-4491-8173-3DD49D37D402}"/>
    <cellStyle name="Normal 10 2 5 2 2" xfId="482" xr:uid="{8BE1BF82-1376-4DA5-AD71-BE0637E471EB}"/>
    <cellStyle name="Normal 10 2 5 2 2 2" xfId="1024" xr:uid="{28F8C477-EFF4-4723-9C4F-F7B5008752D2}"/>
    <cellStyle name="Normal 10 2 5 2 2 2 2" xfId="1025" xr:uid="{DEAA7661-26C9-4E47-9180-A696D4433702}"/>
    <cellStyle name="Normal 10 2 5 2 2 3" xfId="1026" xr:uid="{EAF93A0A-0C76-4C6A-B36F-5BFC70FEE305}"/>
    <cellStyle name="Normal 10 2 5 2 3" xfId="1027" xr:uid="{21657B09-E996-41C8-9DCE-16FA81120710}"/>
    <cellStyle name="Normal 10 2 5 2 3 2" xfId="1028" xr:uid="{12EFB94E-F636-44CD-9B21-0794D078CFF4}"/>
    <cellStyle name="Normal 10 2 5 2 4" xfId="1029" xr:uid="{D85B8BF8-EE97-4C24-8B39-0ADC27FCFC82}"/>
    <cellStyle name="Normal 10 2 5 3" xfId="483" xr:uid="{E932C87D-4DB9-4769-B2AD-A5FA3F26FA49}"/>
    <cellStyle name="Normal 10 2 5 3 2" xfId="1030" xr:uid="{55684DEA-7AF9-4AB9-BFD1-87CEDE6444C6}"/>
    <cellStyle name="Normal 10 2 5 3 2 2" xfId="1031" xr:uid="{6EF02558-5745-4C67-814C-0A9EAFD9D4B5}"/>
    <cellStyle name="Normal 10 2 5 3 3" xfId="1032" xr:uid="{AD82F1E8-7AB1-46D1-97DE-C695A3413D0C}"/>
    <cellStyle name="Normal 10 2 5 3 4" xfId="2541" xr:uid="{696A5C18-9DDC-4AAF-A880-08403CECE9A7}"/>
    <cellStyle name="Normal 10 2 5 4" xfId="1033" xr:uid="{CF96518F-B702-4C7C-A14A-0DCE70BDB4FD}"/>
    <cellStyle name="Normal 10 2 5 4 2" xfId="1034" xr:uid="{5F8E669A-AD8F-45D2-BEB4-31CCC80CAB17}"/>
    <cellStyle name="Normal 10 2 5 5" xfId="1035" xr:uid="{6A40D873-6678-4940-A275-60F4E64C3F2C}"/>
    <cellStyle name="Normal 10 2 5 6" xfId="2542" xr:uid="{ED02BD05-CB3B-4A7A-A19A-529B7332962C}"/>
    <cellStyle name="Normal 10 2 6" xfId="246" xr:uid="{01928A49-8460-4680-84E8-2313BD40B552}"/>
    <cellStyle name="Normal 10 2 6 2" xfId="484" xr:uid="{1021FBEB-6028-493C-B356-6CA7F930ACC3}"/>
    <cellStyle name="Normal 10 2 6 2 2" xfId="1036" xr:uid="{40E4D460-F34E-4B55-9FC2-454182D2C725}"/>
    <cellStyle name="Normal 10 2 6 2 2 2" xfId="1037" xr:uid="{B392BD89-BEBA-4D24-9AB7-A8BBE5B88584}"/>
    <cellStyle name="Normal 10 2 6 2 3" xfId="1038" xr:uid="{D5907B9A-3A3A-4AA3-B324-D68B2BF21A75}"/>
    <cellStyle name="Normal 10 2 6 2 4" xfId="2543" xr:uid="{6AE39A75-CB4A-43B8-A38C-1F39157577F8}"/>
    <cellStyle name="Normal 10 2 6 3" xfId="1039" xr:uid="{8F6995F7-9D79-4515-9DDD-8CFD4F64CA81}"/>
    <cellStyle name="Normal 10 2 6 3 2" xfId="1040" xr:uid="{7F44B522-58B8-400F-8CB5-90865D8F35BC}"/>
    <cellStyle name="Normal 10 2 6 4" xfId="1041" xr:uid="{6E3B4A2A-50CA-4AAF-B911-8018817007BE}"/>
    <cellStyle name="Normal 10 2 6 5" xfId="2544" xr:uid="{97DFC530-FBD9-4F23-BC8D-64EF0AC24856}"/>
    <cellStyle name="Normal 10 2 7" xfId="485" xr:uid="{C09F1580-FA8C-4782-AF91-42E931AB06ED}"/>
    <cellStyle name="Normal 10 2 7 2" xfId="1042" xr:uid="{342218FB-4038-4A2A-978F-A58FEC7A5A72}"/>
    <cellStyle name="Normal 10 2 7 2 2" xfId="1043" xr:uid="{875A5337-8AEB-4FDE-843D-57AD1CE03416}"/>
    <cellStyle name="Normal 10 2 7 2 3" xfId="4332" xr:uid="{84BDC603-53EA-4A79-A2F9-7B9AE14BA691}"/>
    <cellStyle name="Normal 10 2 7 3" xfId="1044" xr:uid="{25C1477B-6C1E-4179-B3E1-915214E4D43F}"/>
    <cellStyle name="Normal 10 2 7 4" xfId="2545" xr:uid="{5956A373-A4B9-48C2-B44F-ADEBC4A2BE39}"/>
    <cellStyle name="Normal 10 2 7 4 2" xfId="4563" xr:uid="{D2DAC7DD-A24B-4A2C-A0E1-9990E150EFF4}"/>
    <cellStyle name="Normal 10 2 7 4 3" xfId="4678" xr:uid="{E5CCBC93-5ABE-406E-9A79-26A96933A5E1}"/>
    <cellStyle name="Normal 10 2 7 4 4" xfId="4601" xr:uid="{A9D3AC49-F85D-47F3-A4ED-4097D2E83992}"/>
    <cellStyle name="Normal 10 2 8" xfId="1045" xr:uid="{57FE03D8-076A-428A-8C66-AD54B3651F91}"/>
    <cellStyle name="Normal 10 2 8 2" xfId="1046" xr:uid="{A4B279C8-7BAA-4E1A-881D-4C37F11126C5}"/>
    <cellStyle name="Normal 10 2 8 3" xfId="2546" xr:uid="{30514DAE-0C9B-433B-A1B8-1A3F0DF40D35}"/>
    <cellStyle name="Normal 10 2 8 4" xfId="2547" xr:uid="{A6BBA700-C53A-468C-854F-A9AC615D0547}"/>
    <cellStyle name="Normal 10 2 9" xfId="1047" xr:uid="{92D41D02-7E28-4F1F-88BC-8B98FD1C342C}"/>
    <cellStyle name="Normal 10 3" xfId="50" xr:uid="{47831CE5-6732-49F4-90DF-CCE71FC28821}"/>
    <cellStyle name="Normal 10 3 10" xfId="2548" xr:uid="{34A822F1-312C-4C0D-8310-78159EA2C4B9}"/>
    <cellStyle name="Normal 10 3 11" xfId="2549" xr:uid="{7582A8ED-1164-4DB0-9694-2EDD51B410EB}"/>
    <cellStyle name="Normal 10 3 2" xfId="51" xr:uid="{9D3BEF64-4C93-4A48-9B26-6EE077ED448D}"/>
    <cellStyle name="Normal 10 3 2 2" xfId="52" xr:uid="{379C141A-CC21-473D-8F0A-5E2503FA1748}"/>
    <cellStyle name="Normal 10 3 2 2 2" xfId="247" xr:uid="{369891BC-800B-47DB-AEF1-41C035266D4B}"/>
    <cellStyle name="Normal 10 3 2 2 2 2" xfId="486" xr:uid="{A181932F-E594-4C75-A9DD-6280CF130F2A}"/>
    <cellStyle name="Normal 10 3 2 2 2 2 2" xfId="1048" xr:uid="{04454643-8EBC-44CB-9689-D121F1A1607C}"/>
    <cellStyle name="Normal 10 3 2 2 2 2 2 2" xfId="1049" xr:uid="{4D6550BA-1352-42D5-AD70-C4AE14AC0C43}"/>
    <cellStyle name="Normal 10 3 2 2 2 2 3" xfId="1050" xr:uid="{495633B9-6013-4E89-B02C-913FC45564D3}"/>
    <cellStyle name="Normal 10 3 2 2 2 2 4" xfId="2550" xr:uid="{1DB97F93-97F8-43D5-A9F3-3903FCAA0714}"/>
    <cellStyle name="Normal 10 3 2 2 2 3" xfId="1051" xr:uid="{438417A7-9CC4-4EEA-B1EC-17906423267B}"/>
    <cellStyle name="Normal 10 3 2 2 2 3 2" xfId="1052" xr:uid="{3748ECE9-93D7-4064-93D6-736498F7EE91}"/>
    <cellStyle name="Normal 10 3 2 2 2 3 3" xfId="2551" xr:uid="{4E6A2A32-62E2-46F5-8E0B-36B5A73BDCBD}"/>
    <cellStyle name="Normal 10 3 2 2 2 3 4" xfId="2552" xr:uid="{AB1B76FF-EA49-4400-AC32-15BD4DD67072}"/>
    <cellStyle name="Normal 10 3 2 2 2 4" xfId="1053" xr:uid="{0F2FA74E-E003-472D-A585-DF59E8D47FC8}"/>
    <cellStyle name="Normal 10 3 2 2 2 5" xfId="2553" xr:uid="{E0C7912A-BCB5-4020-8C12-D3981569878A}"/>
    <cellStyle name="Normal 10 3 2 2 2 6" xfId="2554" xr:uid="{6E44DE5C-E242-446D-A48D-D91EC84E2A72}"/>
    <cellStyle name="Normal 10 3 2 2 3" xfId="487" xr:uid="{296F646C-14C3-4A08-A319-5CCB1C54C77E}"/>
    <cellStyle name="Normal 10 3 2 2 3 2" xfId="1054" xr:uid="{D1C6A1C2-8345-4C8A-835D-13E5AEBC1AFC}"/>
    <cellStyle name="Normal 10 3 2 2 3 2 2" xfId="1055" xr:uid="{18A46879-C54D-44E8-A3A2-9A7C41B2CC83}"/>
    <cellStyle name="Normal 10 3 2 2 3 2 3" xfId="2555" xr:uid="{88DBE702-4395-4150-AA1F-E1DD873B3E3E}"/>
    <cellStyle name="Normal 10 3 2 2 3 2 4" xfId="2556" xr:uid="{2B18BA33-4FF5-42D3-85C8-CC8E41DF04B4}"/>
    <cellStyle name="Normal 10 3 2 2 3 3" xfId="1056" xr:uid="{D03DC7D7-8AF6-470F-96D6-0FB36716E3EA}"/>
    <cellStyle name="Normal 10 3 2 2 3 4" xfId="2557" xr:uid="{97786875-F8CD-4AE1-8FCA-718F215A0B41}"/>
    <cellStyle name="Normal 10 3 2 2 3 5" xfId="2558" xr:uid="{E427C2EF-761F-410E-88EF-F230D22CFF89}"/>
    <cellStyle name="Normal 10 3 2 2 4" xfId="1057" xr:uid="{800D9418-3BFB-400B-B13C-D16446C42A78}"/>
    <cellStyle name="Normal 10 3 2 2 4 2" xfId="1058" xr:uid="{EE5C151A-FACD-4403-9971-5692BDC33FBA}"/>
    <cellStyle name="Normal 10 3 2 2 4 3" xfId="2559" xr:uid="{EF8F092F-5CFF-4DB1-8C93-233A869E0B8E}"/>
    <cellStyle name="Normal 10 3 2 2 4 4" xfId="2560" xr:uid="{997E7516-CD74-4BBE-86C5-5571D9C0548C}"/>
    <cellStyle name="Normal 10 3 2 2 5" xfId="1059" xr:uid="{5D3D91CD-472E-4438-B0F9-B61C642115EF}"/>
    <cellStyle name="Normal 10 3 2 2 5 2" xfId="2561" xr:uid="{F29B2E01-B0B7-4B95-BCF5-A42282E1A725}"/>
    <cellStyle name="Normal 10 3 2 2 5 3" xfId="2562" xr:uid="{BE07218F-7EB4-4FCF-9321-8540CF5DDE19}"/>
    <cellStyle name="Normal 10 3 2 2 5 4" xfId="2563" xr:uid="{AC983661-CFC9-47AD-97B3-78C8ABDADFB3}"/>
    <cellStyle name="Normal 10 3 2 2 6" xfId="2564" xr:uid="{8CA620BA-4948-4D08-BB7C-2B928D05394D}"/>
    <cellStyle name="Normal 10 3 2 2 7" xfId="2565" xr:uid="{643E0ECA-28E6-4B96-A496-2A5943E9418F}"/>
    <cellStyle name="Normal 10 3 2 2 8" xfId="2566" xr:uid="{B89BA859-D4B4-4749-BA66-634F02308EFC}"/>
    <cellStyle name="Normal 10 3 2 3" xfId="248" xr:uid="{F469D274-4960-429F-B2D5-947A30BCFC01}"/>
    <cellStyle name="Normal 10 3 2 3 2" xfId="488" xr:uid="{256E3C7B-19BA-4822-BA9B-E254941DC327}"/>
    <cellStyle name="Normal 10 3 2 3 2 2" xfId="489" xr:uid="{50617537-C7A5-4074-8569-474E83833331}"/>
    <cellStyle name="Normal 10 3 2 3 2 2 2" xfId="1060" xr:uid="{9FED5832-7461-4473-9988-4CE9F1ACA5DD}"/>
    <cellStyle name="Normal 10 3 2 3 2 2 2 2" xfId="1061" xr:uid="{A5400BCA-4FCC-4814-BB13-9D84AA9D2362}"/>
    <cellStyle name="Normal 10 3 2 3 2 2 3" xfId="1062" xr:uid="{AF0B118D-5A83-4F6F-A98E-116560A4B49B}"/>
    <cellStyle name="Normal 10 3 2 3 2 3" xfId="1063" xr:uid="{84ECA3A5-84D5-458E-8DFF-6806C40CA855}"/>
    <cellStyle name="Normal 10 3 2 3 2 3 2" xfId="1064" xr:uid="{741A61EC-AA08-42FA-9FCD-9348E174461D}"/>
    <cellStyle name="Normal 10 3 2 3 2 4" xfId="1065" xr:uid="{2390CB6F-006D-4556-8352-8956E13F6FF2}"/>
    <cellStyle name="Normal 10 3 2 3 3" xfId="490" xr:uid="{1637D9BA-A269-4C29-9CCB-EF3407AF206B}"/>
    <cellStyle name="Normal 10 3 2 3 3 2" xfId="1066" xr:uid="{0C46DB38-5457-4B4A-AD73-643BC4065D0E}"/>
    <cellStyle name="Normal 10 3 2 3 3 2 2" xfId="1067" xr:uid="{14115996-812A-447E-B1DC-1265985AC5AA}"/>
    <cellStyle name="Normal 10 3 2 3 3 3" xfId="1068" xr:uid="{94BC7469-2C18-4DF6-B8DD-312C00DCADB4}"/>
    <cellStyle name="Normal 10 3 2 3 3 4" xfId="2567" xr:uid="{E1FA968D-27BB-40E9-9C32-B2BD4680BF20}"/>
    <cellStyle name="Normal 10 3 2 3 4" xfId="1069" xr:uid="{08448AA9-7F55-468C-9558-6FD9DBC1AC9B}"/>
    <cellStyle name="Normal 10 3 2 3 4 2" xfId="1070" xr:uid="{83A4331D-E05B-4B38-8358-00D924A9CF7E}"/>
    <cellStyle name="Normal 10 3 2 3 5" xfId="1071" xr:uid="{57BEDA97-0901-4C46-9EDD-E590FBF64693}"/>
    <cellStyle name="Normal 10 3 2 3 6" xfId="2568" xr:uid="{5EBDFEFF-1FFF-41FE-9D4F-77BCCF0C8877}"/>
    <cellStyle name="Normal 10 3 2 4" xfId="249" xr:uid="{860EC075-2160-42A9-8C3F-12A73D4412EB}"/>
    <cellStyle name="Normal 10 3 2 4 2" xfId="491" xr:uid="{FF15139D-0978-44A8-B1A5-34C9FEB6E761}"/>
    <cellStyle name="Normal 10 3 2 4 2 2" xfId="1072" xr:uid="{48C9D3CA-CD38-43A7-9C01-EA8C9B0413C4}"/>
    <cellStyle name="Normal 10 3 2 4 2 2 2" xfId="1073" xr:uid="{ED20D0BB-6836-4F5E-A102-1891D854544D}"/>
    <cellStyle name="Normal 10 3 2 4 2 3" xfId="1074" xr:uid="{4CE40049-2661-4C0C-9927-ECBF53DEBE58}"/>
    <cellStyle name="Normal 10 3 2 4 2 4" xfId="2569" xr:uid="{D149C377-BF77-4DDB-BD65-76F4A123F5F9}"/>
    <cellStyle name="Normal 10 3 2 4 3" xfId="1075" xr:uid="{E594AC2E-273A-4A49-A818-ECE41D5F5CAB}"/>
    <cellStyle name="Normal 10 3 2 4 3 2" xfId="1076" xr:uid="{02176241-8474-464D-8AF5-BF20FEDD5DD3}"/>
    <cellStyle name="Normal 10 3 2 4 4" xfId="1077" xr:uid="{B6297CA2-FD94-4BC5-BD94-F5B556A775BD}"/>
    <cellStyle name="Normal 10 3 2 4 5" xfId="2570" xr:uid="{32C13DDD-3F68-4B34-96E7-C672ACB433CA}"/>
    <cellStyle name="Normal 10 3 2 5" xfId="251" xr:uid="{227D48D7-15C5-404B-A110-343927F54ED9}"/>
    <cellStyle name="Normal 10 3 2 5 2" xfId="1078" xr:uid="{972281F6-6E1E-49FB-828B-D156437D06BE}"/>
    <cellStyle name="Normal 10 3 2 5 2 2" xfId="1079" xr:uid="{35FD619A-B3DE-40F3-B278-D98598E59BD7}"/>
    <cellStyle name="Normal 10 3 2 5 3" xfId="1080" xr:uid="{5991A560-81CA-4187-9419-36634C089882}"/>
    <cellStyle name="Normal 10 3 2 5 4" xfId="2571" xr:uid="{7F7480B1-B122-4E48-8B1E-466018CCB25E}"/>
    <cellStyle name="Normal 10 3 2 6" xfId="1081" xr:uid="{C3D94F32-F143-4508-8137-C8BC092FED88}"/>
    <cellStyle name="Normal 10 3 2 6 2" xfId="1082" xr:uid="{57013A66-9513-4EA7-BC15-000820085DED}"/>
    <cellStyle name="Normal 10 3 2 6 3" xfId="2572" xr:uid="{9E6738B3-2EF8-4536-963B-6E81676F755A}"/>
    <cellStyle name="Normal 10 3 2 6 4" xfId="2573" xr:uid="{B332395E-38CC-4D49-B749-5F4C8C467287}"/>
    <cellStyle name="Normal 10 3 2 7" xfId="1083" xr:uid="{B0EB43AB-22E0-4016-B0AB-AE5E317E03A6}"/>
    <cellStyle name="Normal 10 3 2 8" xfId="2574" xr:uid="{7FF689F7-2A74-43F9-8D17-04461DB905ED}"/>
    <cellStyle name="Normal 10 3 2 9" xfId="2575" xr:uid="{517482E8-5CEC-4802-A1B0-EDDF36F47056}"/>
    <cellStyle name="Normal 10 3 3" xfId="53" xr:uid="{69370289-B04A-40D5-A115-58E8ECCA93D7}"/>
    <cellStyle name="Normal 10 3 3 2" xfId="54" xr:uid="{2E440B67-233D-40DD-A020-F419347B2165}"/>
    <cellStyle name="Normal 10 3 3 2 2" xfId="492" xr:uid="{0E7B02AF-6D1E-4991-B491-B285175132BF}"/>
    <cellStyle name="Normal 10 3 3 2 2 2" xfId="1084" xr:uid="{9456CCBE-DD52-4854-868F-7552BB10803C}"/>
    <cellStyle name="Normal 10 3 3 2 2 2 2" xfId="1085" xr:uid="{BF8C0304-F4DB-4709-B862-C915B623DA25}"/>
    <cellStyle name="Normal 10 3 3 2 2 2 2 2" xfId="4445" xr:uid="{26882AB5-BD72-4D55-8441-4FCE475AE806}"/>
    <cellStyle name="Normal 10 3 3 2 2 2 3" xfId="4446" xr:uid="{917D5A81-B7D3-4E98-8020-FA020F5A7E17}"/>
    <cellStyle name="Normal 10 3 3 2 2 3" xfId="1086" xr:uid="{28BF6F2B-91D6-467B-AE4D-0CB983CFFB0A}"/>
    <cellStyle name="Normal 10 3 3 2 2 3 2" xfId="4447" xr:uid="{B3CE15FF-B575-4AD5-AFD4-D4A2863BA66E}"/>
    <cellStyle name="Normal 10 3 3 2 2 4" xfId="2576" xr:uid="{8F11DE72-C928-4143-9C86-739AA1F59E30}"/>
    <cellStyle name="Normal 10 3 3 2 3" xfId="1087" xr:uid="{AFB4B3CA-23A9-4B27-9E2D-9FCBEB862ABD}"/>
    <cellStyle name="Normal 10 3 3 2 3 2" xfId="1088" xr:uid="{879E19A9-8EEB-4435-ABC7-2FD428E0CC2B}"/>
    <cellStyle name="Normal 10 3 3 2 3 2 2" xfId="4448" xr:uid="{B46C5564-58A0-48FC-B20F-8AA6F8CF84E4}"/>
    <cellStyle name="Normal 10 3 3 2 3 3" xfId="2577" xr:uid="{C9EC12DA-CEDA-41F3-9221-68F05C4D40DB}"/>
    <cellStyle name="Normal 10 3 3 2 3 4" xfId="2578" xr:uid="{AD9A6C8B-4810-42D4-A19F-114D92F56F95}"/>
    <cellStyle name="Normal 10 3 3 2 4" xfId="1089" xr:uid="{0A9B9E2F-9A19-4C78-9575-DD356A3D833C}"/>
    <cellStyle name="Normal 10 3 3 2 4 2" xfId="4449" xr:uid="{E0610BF6-463B-4EC7-AA60-833D0A98CB5C}"/>
    <cellStyle name="Normal 10 3 3 2 5" xfId="2579" xr:uid="{67AF010D-807A-4D73-B441-294C310CADFF}"/>
    <cellStyle name="Normal 10 3 3 2 6" xfId="2580" xr:uid="{A395B323-EC24-4197-8F86-1B16A6FA369C}"/>
    <cellStyle name="Normal 10 3 3 3" xfId="252" xr:uid="{B47E9AC6-1E1A-4EE3-8BB9-65E2E1073BFB}"/>
    <cellStyle name="Normal 10 3 3 3 2" xfId="1090" xr:uid="{82AE0552-D4DB-4D82-B1C9-7389F2799203}"/>
    <cellStyle name="Normal 10 3 3 3 2 2" xfId="1091" xr:uid="{987F9381-6B4C-44EC-B97D-68ED3FF5D191}"/>
    <cellStyle name="Normal 10 3 3 3 2 2 2" xfId="4450" xr:uid="{8E65BF83-C788-4257-B05C-A3D96F9948B3}"/>
    <cellStyle name="Normal 10 3 3 3 2 3" xfId="2581" xr:uid="{93688AED-81B3-4118-8AB0-2B750208258E}"/>
    <cellStyle name="Normal 10 3 3 3 2 4" xfId="2582" xr:uid="{8C55B531-9163-463B-BFAF-7243446AAF06}"/>
    <cellStyle name="Normal 10 3 3 3 3" xfId="1092" xr:uid="{9C8629FE-BA9F-4814-8096-33A01743BB32}"/>
    <cellStyle name="Normal 10 3 3 3 3 2" xfId="4451" xr:uid="{513BB8BE-AF4F-407E-99F2-71197EB966CD}"/>
    <cellStyle name="Normal 10 3 3 3 4" xfId="2583" xr:uid="{B8FFF91B-7FAF-4846-8955-ED2C2316D8E9}"/>
    <cellStyle name="Normal 10 3 3 3 5" xfId="2584" xr:uid="{647495E7-B835-4074-81AF-B4FFD1CFCBB3}"/>
    <cellStyle name="Normal 10 3 3 4" xfId="1093" xr:uid="{C285296D-9757-4064-ABF8-724EE7BB7F5D}"/>
    <cellStyle name="Normal 10 3 3 4 2" xfId="1094" xr:uid="{9C1919E2-6D5C-4CB9-B5BD-D8C3562A3317}"/>
    <cellStyle name="Normal 10 3 3 4 2 2" xfId="4452" xr:uid="{ECAB0025-FC99-49C5-ACB3-769E82706783}"/>
    <cellStyle name="Normal 10 3 3 4 3" xfId="2585" xr:uid="{79E9F4C5-4DA0-4B01-A402-0E69B745DE64}"/>
    <cellStyle name="Normal 10 3 3 4 4" xfId="2586" xr:uid="{DEF9E124-AABC-44E5-B07A-C5EC087B2985}"/>
    <cellStyle name="Normal 10 3 3 5" xfId="1095" xr:uid="{167B58BC-DEF0-4F16-9472-47CB6BC43FA8}"/>
    <cellStyle name="Normal 10 3 3 5 2" xfId="2587" xr:uid="{9CDA93E7-3C39-4188-9643-B375A16A6244}"/>
    <cellStyle name="Normal 10 3 3 5 3" xfId="2588" xr:uid="{A37497A5-4312-4DA4-9E5E-E734202B8473}"/>
    <cellStyle name="Normal 10 3 3 5 4" xfId="2589" xr:uid="{7C312BBC-D95D-4C17-8D07-C4E356B6A805}"/>
    <cellStyle name="Normal 10 3 3 6" xfId="2590" xr:uid="{F52E9DB8-EA2D-4814-8CEB-A8E28C6BA7B6}"/>
    <cellStyle name="Normal 10 3 3 7" xfId="2591" xr:uid="{345E35BB-F80E-438D-BC63-554E748A5DCF}"/>
    <cellStyle name="Normal 10 3 3 8" xfId="2592" xr:uid="{1DFFA11F-5EBF-42AE-8E6A-0334C60B9BEE}"/>
    <cellStyle name="Normal 10 3 4" xfId="55" xr:uid="{32B6C067-70F6-464B-90ED-CEB74B07DD5A}"/>
    <cellStyle name="Normal 10 3 4 2" xfId="493" xr:uid="{69C2A6A9-F890-4EF3-8A98-6C12C21AB68B}"/>
    <cellStyle name="Normal 10 3 4 2 2" xfId="494" xr:uid="{0D147CBE-EDB9-4D21-99DA-F0E785A4AE81}"/>
    <cellStyle name="Normal 10 3 4 2 2 2" xfId="1096" xr:uid="{5412CF20-86A4-4758-9ED1-3194B9C1D4AB}"/>
    <cellStyle name="Normal 10 3 4 2 2 2 2" xfId="1097" xr:uid="{502AC2ED-DA88-450F-AD27-C557ECE2E812}"/>
    <cellStyle name="Normal 10 3 4 2 2 3" xfId="1098" xr:uid="{813D83A5-FB04-4331-97FA-F207C239B0A6}"/>
    <cellStyle name="Normal 10 3 4 2 2 4" xfId="2593" xr:uid="{A69E87E0-6E4B-43D9-9055-D8178E48F58D}"/>
    <cellStyle name="Normal 10 3 4 2 3" xfId="1099" xr:uid="{BD16E00C-E8A1-4FDC-A332-C352C388A3C4}"/>
    <cellStyle name="Normal 10 3 4 2 3 2" xfId="1100" xr:uid="{9C794F47-8AC2-415D-A682-5FD597959AFD}"/>
    <cellStyle name="Normal 10 3 4 2 4" xfId="1101" xr:uid="{15BB45F5-AE40-419C-901F-D07F5BD09113}"/>
    <cellStyle name="Normal 10 3 4 2 5" xfId="2594" xr:uid="{682FD5B2-AF88-4AD1-AC96-544350E5B67C}"/>
    <cellStyle name="Normal 10 3 4 3" xfId="495" xr:uid="{67620F58-00A0-4156-A8FF-6A5713FC2AEB}"/>
    <cellStyle name="Normal 10 3 4 3 2" xfId="1102" xr:uid="{282A6C96-8A10-4E4F-AEB5-7A4584AAFBB7}"/>
    <cellStyle name="Normal 10 3 4 3 2 2" xfId="1103" xr:uid="{6291334B-F3E9-488A-87C5-A337C738940E}"/>
    <cellStyle name="Normal 10 3 4 3 3" xfId="1104" xr:uid="{2CEF06FF-154C-4095-B7AB-4981450949AF}"/>
    <cellStyle name="Normal 10 3 4 3 4" xfId="2595" xr:uid="{B156B9AF-C233-450D-A622-5B3B2C8C2221}"/>
    <cellStyle name="Normal 10 3 4 4" xfId="1105" xr:uid="{A2CBA5D3-D8FC-409B-BEF2-50B6208384DD}"/>
    <cellStyle name="Normal 10 3 4 4 2" xfId="1106" xr:uid="{0E2E0430-EB57-43E3-8C3B-6B61015A62C6}"/>
    <cellStyle name="Normal 10 3 4 4 3" xfId="2596" xr:uid="{BE5B1861-4999-4C28-89EC-361EFB44FD3A}"/>
    <cellStyle name="Normal 10 3 4 4 4" xfId="2597" xr:uid="{FEA2A211-1DD0-4D17-B308-CE5C0C35F3C6}"/>
    <cellStyle name="Normal 10 3 4 5" xfId="1107" xr:uid="{1B949CB0-357D-4E1A-BB65-F22144D352E9}"/>
    <cellStyle name="Normal 10 3 4 6" xfId="2598" xr:uid="{32BB67FD-23AE-4DA6-B3B0-969902276FBB}"/>
    <cellStyle name="Normal 10 3 4 7" xfId="2599" xr:uid="{B33B8FDF-0A9D-4515-9813-EFE40B51B42C}"/>
    <cellStyle name="Normal 10 3 5" xfId="253" xr:uid="{DE6A2BBE-2D19-419A-8399-E0AEFA2E4B78}"/>
    <cellStyle name="Normal 10 3 5 2" xfId="496" xr:uid="{653AD7FD-A668-4AF6-8A2E-51E144475EE5}"/>
    <cellStyle name="Normal 10 3 5 2 2" xfId="1108" xr:uid="{4E57179F-BCCC-4D37-A793-2F915CD5595D}"/>
    <cellStyle name="Normal 10 3 5 2 2 2" xfId="1109" xr:uid="{63B2A3A5-428C-4132-8565-2EA57F6AE2A0}"/>
    <cellStyle name="Normal 10 3 5 2 3" xfId="1110" xr:uid="{5E04D682-5989-4C07-B2F5-6CEB077E150D}"/>
    <cellStyle name="Normal 10 3 5 2 4" xfId="2600" xr:uid="{2A7B6777-2BA0-4763-A2A2-924CE650D5D1}"/>
    <cellStyle name="Normal 10 3 5 3" xfId="1111" xr:uid="{6E1656BD-0775-4D9A-9143-5DB4B6FB6BEC}"/>
    <cellStyle name="Normal 10 3 5 3 2" xfId="1112" xr:uid="{7FA217C0-9DA6-4C63-9F4F-9E460CD9A998}"/>
    <cellStyle name="Normal 10 3 5 3 3" xfId="2601" xr:uid="{BC2EC53B-1043-4930-80AE-341933C11F7F}"/>
    <cellStyle name="Normal 10 3 5 3 4" xfId="2602" xr:uid="{25359CB7-7008-4CF8-8819-6853B9EB6EB9}"/>
    <cellStyle name="Normal 10 3 5 4" xfId="1113" xr:uid="{326325F2-9B6E-483D-936F-0D28CD392593}"/>
    <cellStyle name="Normal 10 3 5 5" xfId="2603" xr:uid="{4024989C-BC5A-4319-B1B3-CB6319A5BB00}"/>
    <cellStyle name="Normal 10 3 5 6" xfId="2604" xr:uid="{D43F00DC-1A61-4A9C-854B-8717B61DD44D}"/>
    <cellStyle name="Normal 10 3 6" xfId="254" xr:uid="{89BC7773-0EC6-4781-877D-EAA6DCF8241B}"/>
    <cellStyle name="Normal 10 3 6 2" xfId="1114" xr:uid="{6B5450A4-9C25-4AF1-9F99-AE4C882EF76A}"/>
    <cellStyle name="Normal 10 3 6 2 2" xfId="1115" xr:uid="{167D1B70-8F26-4CCD-9B85-E846FB25728E}"/>
    <cellStyle name="Normal 10 3 6 2 3" xfId="2605" xr:uid="{6D78BB19-E7E5-4D4F-94B4-26D48AFBEAD4}"/>
    <cellStyle name="Normal 10 3 6 2 4" xfId="2606" xr:uid="{10E05567-3F3C-45A8-953B-7201DDE4E16E}"/>
    <cellStyle name="Normal 10 3 6 3" xfId="1116" xr:uid="{04200D89-A175-415B-B0C1-1303D50C4F2D}"/>
    <cellStyle name="Normal 10 3 6 4" xfId="2607" xr:uid="{65BBD670-2C21-48C4-A8F2-B7D450A5DEA0}"/>
    <cellStyle name="Normal 10 3 6 5" xfId="2608" xr:uid="{E220A9DA-16A3-4A37-A23E-559B1F8C4516}"/>
    <cellStyle name="Normal 10 3 7" xfId="1117" xr:uid="{7B3F82E8-13BC-48C6-9C78-80612B6D36A7}"/>
    <cellStyle name="Normal 10 3 7 2" xfId="1118" xr:uid="{D28E2E8D-82B3-45BA-9A8B-EDBA2A4DFE9F}"/>
    <cellStyle name="Normal 10 3 7 3" xfId="2609" xr:uid="{8A8D2E1D-C2AC-4D2D-9524-88CB15172BAD}"/>
    <cellStyle name="Normal 10 3 7 4" xfId="2610" xr:uid="{BC59BDAF-B1AE-485C-8AB2-B86F186D1716}"/>
    <cellStyle name="Normal 10 3 8" xfId="1119" xr:uid="{232F83EE-A4DF-46DB-B5B3-26A1A417DE8B}"/>
    <cellStyle name="Normal 10 3 8 2" xfId="2611" xr:uid="{421258A5-AA92-4AB9-A715-D6B40ACB3B93}"/>
    <cellStyle name="Normal 10 3 8 3" xfId="2612" xr:uid="{8BC2DADB-C9C4-46B3-8A96-9F07A1379392}"/>
    <cellStyle name="Normal 10 3 8 4" xfId="2613" xr:uid="{73E882EF-0903-49BF-89DD-75EA21425C2F}"/>
    <cellStyle name="Normal 10 3 9" xfId="2614" xr:uid="{30CD9797-2EFD-420B-B78D-AEB2509FA030}"/>
    <cellStyle name="Normal 10 4" xfId="56" xr:uid="{106DE6E2-FA0E-4F04-9940-415528E6D89D}"/>
    <cellStyle name="Normal 10 4 10" xfId="2615" xr:uid="{0CAE405E-E742-442A-8AD7-23D45C36EEEF}"/>
    <cellStyle name="Normal 10 4 11" xfId="2616" xr:uid="{433E2946-DBD5-451E-BD55-24317D54EBFF}"/>
    <cellStyle name="Normal 10 4 2" xfId="57" xr:uid="{E7996A16-57C7-4573-82A7-3983A8FD11DB}"/>
    <cellStyle name="Normal 10 4 2 2" xfId="255" xr:uid="{2038C771-A820-4F00-B01C-D913D4F24D0D}"/>
    <cellStyle name="Normal 10 4 2 2 2" xfId="497" xr:uid="{E9779D82-4F42-4BA7-9933-055FAB7C4074}"/>
    <cellStyle name="Normal 10 4 2 2 2 2" xfId="498" xr:uid="{293F52CC-253A-43DE-903E-AFED24A5F42B}"/>
    <cellStyle name="Normal 10 4 2 2 2 2 2" xfId="1120" xr:uid="{BBAC3CCC-6E67-4E30-8263-3870A2EA921A}"/>
    <cellStyle name="Normal 10 4 2 2 2 2 3" xfId="2617" xr:uid="{8E4E87A6-A2C8-41F3-94F1-BB64F4218FCE}"/>
    <cellStyle name="Normal 10 4 2 2 2 2 4" xfId="2618" xr:uid="{23B8B0FD-C48B-4605-BA87-2E4CDCD04947}"/>
    <cellStyle name="Normal 10 4 2 2 2 3" xfId="1121" xr:uid="{03D3702C-2AC0-4E8C-842C-C7DFE7980134}"/>
    <cellStyle name="Normal 10 4 2 2 2 3 2" xfId="2619" xr:uid="{1DA9DC5E-C60F-45FA-B52A-4422F298C0FB}"/>
    <cellStyle name="Normal 10 4 2 2 2 3 3" xfId="2620" xr:uid="{6FA834DD-D008-4E97-8617-04A52DE2110E}"/>
    <cellStyle name="Normal 10 4 2 2 2 3 4" xfId="2621" xr:uid="{5AE04E41-34AE-4561-9185-C48263351DAF}"/>
    <cellStyle name="Normal 10 4 2 2 2 4" xfId="2622" xr:uid="{901D8AF8-58E3-4B5D-A270-5A7BFEC7658A}"/>
    <cellStyle name="Normal 10 4 2 2 2 5" xfId="2623" xr:uid="{05D5D92B-898B-4669-9BDA-95B5426651AB}"/>
    <cellStyle name="Normal 10 4 2 2 2 6" xfId="2624" xr:uid="{F5370AF9-91EF-4E0B-8CD5-2F941F8BCC13}"/>
    <cellStyle name="Normal 10 4 2 2 3" xfId="499" xr:uid="{20641D3A-31B3-4549-9704-990654D745E4}"/>
    <cellStyle name="Normal 10 4 2 2 3 2" xfId="1122" xr:uid="{97BAA7DF-BB1E-4D70-A391-3488E3DB892D}"/>
    <cellStyle name="Normal 10 4 2 2 3 2 2" xfId="2625" xr:uid="{2BF6270A-38E2-4BD1-9C1E-8AD962829924}"/>
    <cellStyle name="Normal 10 4 2 2 3 2 3" xfId="2626" xr:uid="{1DF33C7D-415E-43FC-9AD1-EC1A547ED328}"/>
    <cellStyle name="Normal 10 4 2 2 3 2 4" xfId="2627" xr:uid="{97B5A0E9-C860-4E4F-A1E8-967F63C35D12}"/>
    <cellStyle name="Normal 10 4 2 2 3 3" xfId="2628" xr:uid="{A9CA79D6-127D-4CD1-93A9-C591ED92A5D9}"/>
    <cellStyle name="Normal 10 4 2 2 3 4" xfId="2629" xr:uid="{FA09A3E1-07B1-4B12-96F4-8A8B503FD5D0}"/>
    <cellStyle name="Normal 10 4 2 2 3 5" xfId="2630" xr:uid="{C5DB2CAE-DED5-482A-891A-6EA10C68A354}"/>
    <cellStyle name="Normal 10 4 2 2 4" xfId="1123" xr:uid="{81011C10-1AC1-4D4C-A57B-317F6A4D15B6}"/>
    <cellStyle name="Normal 10 4 2 2 4 2" xfId="2631" xr:uid="{7E94BEE8-C028-4142-99D3-E26DB742A303}"/>
    <cellStyle name="Normal 10 4 2 2 4 3" xfId="2632" xr:uid="{6A582973-778C-4B9B-B8AA-026E566AF27F}"/>
    <cellStyle name="Normal 10 4 2 2 4 4" xfId="2633" xr:uid="{C6D5ACD5-144B-499A-B982-0D69C29F87B4}"/>
    <cellStyle name="Normal 10 4 2 2 5" xfId="2634" xr:uid="{F9068A53-2A9E-48AF-A142-68117B291039}"/>
    <cellStyle name="Normal 10 4 2 2 5 2" xfId="2635" xr:uid="{B7E3AE41-E94E-43A5-9681-D3DCE612BD7A}"/>
    <cellStyle name="Normal 10 4 2 2 5 3" xfId="2636" xr:uid="{2BE16EDB-71A4-4A41-A5B7-BB4CE7326B25}"/>
    <cellStyle name="Normal 10 4 2 2 5 4" xfId="2637" xr:uid="{92183244-44BF-482B-BFBF-D8AD29BCD270}"/>
    <cellStyle name="Normal 10 4 2 2 6" xfId="2638" xr:uid="{BA47C846-78B7-40AB-BDED-F39D63F1C023}"/>
    <cellStyle name="Normal 10 4 2 2 7" xfId="2639" xr:uid="{5621FA22-0B17-4BE5-900B-81186785043A}"/>
    <cellStyle name="Normal 10 4 2 2 8" xfId="2640" xr:uid="{9455F66D-3A61-4F57-8A30-FA6E7FF4289D}"/>
    <cellStyle name="Normal 10 4 2 3" xfId="500" xr:uid="{F3FC35C1-BBD8-4333-A513-D9F178C2A5E2}"/>
    <cellStyle name="Normal 10 4 2 3 2" xfId="501" xr:uid="{4D6B15C8-CAE3-4F5A-B359-45395AF9E0A1}"/>
    <cellStyle name="Normal 10 4 2 3 2 2" xfId="502" xr:uid="{3C4B62D8-2906-4371-98D7-644DB864E1E5}"/>
    <cellStyle name="Normal 10 4 2 3 2 3" xfId="2641" xr:uid="{A7D0D836-3D84-4BD7-9306-3AA7A379222A}"/>
    <cellStyle name="Normal 10 4 2 3 2 4" xfId="2642" xr:uid="{0919D66B-DB6A-4FCD-A42E-3485FEE5E85C}"/>
    <cellStyle name="Normal 10 4 2 3 3" xfId="503" xr:uid="{B34E0CFC-175A-40A8-B5FB-ED1F212324DE}"/>
    <cellStyle name="Normal 10 4 2 3 3 2" xfId="2643" xr:uid="{739243E5-D207-43C8-B0EE-6EE450E1A458}"/>
    <cellStyle name="Normal 10 4 2 3 3 3" xfId="2644" xr:uid="{CCF1F2E4-4F0F-44C3-B01A-FACEC969A7B9}"/>
    <cellStyle name="Normal 10 4 2 3 3 4" xfId="2645" xr:uid="{A0FA4D99-7AF3-40F9-98B8-949D357C3205}"/>
    <cellStyle name="Normal 10 4 2 3 4" xfId="2646" xr:uid="{4CFC8097-679F-4695-A143-2582B36512B0}"/>
    <cellStyle name="Normal 10 4 2 3 5" xfId="2647" xr:uid="{4D491C49-70C3-444F-80DF-8516DC813458}"/>
    <cellStyle name="Normal 10 4 2 3 6" xfId="2648" xr:uid="{F5A325E5-298B-417B-AA61-B1DF64270DBB}"/>
    <cellStyle name="Normal 10 4 2 4" xfId="504" xr:uid="{2118EBEA-3CE7-4805-8648-DF3D8C4DA12C}"/>
    <cellStyle name="Normal 10 4 2 4 2" xfId="505" xr:uid="{92ABE369-D13C-434A-A9E7-3B523331B4D5}"/>
    <cellStyle name="Normal 10 4 2 4 2 2" xfId="2649" xr:uid="{BD289186-3B97-44C8-A1ED-D361F3880995}"/>
    <cellStyle name="Normal 10 4 2 4 2 3" xfId="2650" xr:uid="{6D07BD67-9CAA-431A-ABBE-76BC21631EAB}"/>
    <cellStyle name="Normal 10 4 2 4 2 4" xfId="2651" xr:uid="{76231B48-27F5-49A0-93D0-CF9115711A41}"/>
    <cellStyle name="Normal 10 4 2 4 3" xfId="2652" xr:uid="{22CF4C76-B914-4654-AC4E-9BEB9F3B5BAC}"/>
    <cellStyle name="Normal 10 4 2 4 4" xfId="2653" xr:uid="{0771F8FE-3559-4879-8BE2-067CA24D6545}"/>
    <cellStyle name="Normal 10 4 2 4 5" xfId="2654" xr:uid="{9E71D843-626E-4FBF-BD5B-40F353728AC8}"/>
    <cellStyle name="Normal 10 4 2 5" xfId="506" xr:uid="{94E66284-C1AF-43EE-B33C-EE75B654C65A}"/>
    <cellStyle name="Normal 10 4 2 5 2" xfId="2655" xr:uid="{90134BD9-73CC-464F-9ED8-96029D0A15A5}"/>
    <cellStyle name="Normal 10 4 2 5 3" xfId="2656" xr:uid="{71CE845D-3C3D-44FC-811E-7009960F3715}"/>
    <cellStyle name="Normal 10 4 2 5 4" xfId="2657" xr:uid="{638A3D44-7C69-4EFE-9E12-B75A662687AA}"/>
    <cellStyle name="Normal 10 4 2 6" xfId="2658" xr:uid="{FB757138-3BC2-4E3A-A9FB-CB5F76905517}"/>
    <cellStyle name="Normal 10 4 2 6 2" xfId="2659" xr:uid="{54C624EE-A34C-491B-986F-8A8B35771E78}"/>
    <cellStyle name="Normal 10 4 2 6 3" xfId="2660" xr:uid="{972B887F-92E8-499D-9F45-19950A98E4A4}"/>
    <cellStyle name="Normal 10 4 2 6 4" xfId="2661" xr:uid="{1CCD6A1D-9B3D-4864-A570-80E1B6F1226D}"/>
    <cellStyle name="Normal 10 4 2 7" xfId="2662" xr:uid="{9B6A41C6-C1AA-44CB-89FE-ACC8272C2B2B}"/>
    <cellStyle name="Normal 10 4 2 8" xfId="2663" xr:uid="{114AAF1D-3059-446D-B3E4-1ADA0FAEC5C4}"/>
    <cellStyle name="Normal 10 4 2 9" xfId="2664" xr:uid="{74CC9611-F03D-42B3-B774-A5EB0229049A}"/>
    <cellStyle name="Normal 10 4 3" xfId="256" xr:uid="{1D32781C-BC6C-48D9-81E5-5403CC3AAF63}"/>
    <cellStyle name="Normal 10 4 3 2" xfId="507" xr:uid="{DEAB7C7F-8353-4048-BCA4-EE87869D5C6E}"/>
    <cellStyle name="Normal 10 4 3 2 2" xfId="508" xr:uid="{5D2D74CB-AAFE-4417-88E6-BA3D86D349CE}"/>
    <cellStyle name="Normal 10 4 3 2 2 2" xfId="1124" xr:uid="{FBD92137-12DA-4132-9A05-107B9C3E402C}"/>
    <cellStyle name="Normal 10 4 3 2 2 2 2" xfId="1125" xr:uid="{4AF56DF5-A103-4E20-B9A4-3C9A40196E10}"/>
    <cellStyle name="Normal 10 4 3 2 2 3" xfId="1126" xr:uid="{00F84151-881D-4C61-9BB9-D53FB00CE991}"/>
    <cellStyle name="Normal 10 4 3 2 2 4" xfId="2665" xr:uid="{159E51EA-91AA-47E6-BC93-0B2EF16847E0}"/>
    <cellStyle name="Normal 10 4 3 2 3" xfId="1127" xr:uid="{2B5F3BFB-5680-477F-A60F-DF2AEB59FC7C}"/>
    <cellStyle name="Normal 10 4 3 2 3 2" xfId="1128" xr:uid="{4B84546A-CF26-4DFD-B5C5-CD36FA4E06FA}"/>
    <cellStyle name="Normal 10 4 3 2 3 3" xfId="2666" xr:uid="{AA505B7D-4453-44E5-9C96-F29E6DC4FF80}"/>
    <cellStyle name="Normal 10 4 3 2 3 4" xfId="2667" xr:uid="{ED273A18-6BDE-4E74-BDE9-5BE2E6CA695D}"/>
    <cellStyle name="Normal 10 4 3 2 4" xfId="1129" xr:uid="{4B13E86D-B37A-4587-88C0-53EA3F8EF5CA}"/>
    <cellStyle name="Normal 10 4 3 2 5" xfId="2668" xr:uid="{3C5C697C-1665-4FBD-A508-156B71148855}"/>
    <cellStyle name="Normal 10 4 3 2 6" xfId="2669" xr:uid="{9FC1DE47-C2F2-42D3-97DD-4069CDC50A8A}"/>
    <cellStyle name="Normal 10 4 3 3" xfId="509" xr:uid="{E70DAB1C-ECFD-4A31-A1C1-9AE9C2B9201E}"/>
    <cellStyle name="Normal 10 4 3 3 2" xfId="1130" xr:uid="{11654A76-09E4-4047-9C6F-2D47084721B9}"/>
    <cellStyle name="Normal 10 4 3 3 2 2" xfId="1131" xr:uid="{6818D095-2458-4A3B-A2E9-A7CE3FB1045B}"/>
    <cellStyle name="Normal 10 4 3 3 2 3" xfId="2670" xr:uid="{13572939-B32A-4613-9763-31DA800F2A51}"/>
    <cellStyle name="Normal 10 4 3 3 2 4" xfId="2671" xr:uid="{D195A29A-81F2-4FA4-9CA4-C67A63C1CD59}"/>
    <cellStyle name="Normal 10 4 3 3 3" xfId="1132" xr:uid="{35EF8309-610A-441C-98BB-91EE77DC2A79}"/>
    <cellStyle name="Normal 10 4 3 3 4" xfId="2672" xr:uid="{D98843AF-8068-434B-81C4-8E02A9C08901}"/>
    <cellStyle name="Normal 10 4 3 3 5" xfId="2673" xr:uid="{642B2427-8CE3-484F-A791-7D7535525BBF}"/>
    <cellStyle name="Normal 10 4 3 4" xfId="1133" xr:uid="{C2BF857E-90C8-4947-981D-F65B9AEDD036}"/>
    <cellStyle name="Normal 10 4 3 4 2" xfId="1134" xr:uid="{46B77A86-2B71-403D-BAAB-D6956F90C133}"/>
    <cellStyle name="Normal 10 4 3 4 3" xfId="2674" xr:uid="{E74B97E2-5788-4A9F-8204-C8150C997DBF}"/>
    <cellStyle name="Normal 10 4 3 4 4" xfId="2675" xr:uid="{329058FB-13A0-4B96-9309-8CB8ED54AD24}"/>
    <cellStyle name="Normal 10 4 3 5" xfId="1135" xr:uid="{56EF1BCA-59B9-4B25-8467-B0DABA2A58D5}"/>
    <cellStyle name="Normal 10 4 3 5 2" xfId="2676" xr:uid="{2EF8AA6F-CD06-446F-8A71-E0318AC2C19F}"/>
    <cellStyle name="Normal 10 4 3 5 3" xfId="2677" xr:uid="{8A1E96D9-5316-434F-8670-97DF08E1C97D}"/>
    <cellStyle name="Normal 10 4 3 5 4" xfId="2678" xr:uid="{DEB51123-3D23-432C-AFB9-9C2D484A3E64}"/>
    <cellStyle name="Normal 10 4 3 6" xfId="2679" xr:uid="{2EA40C01-52B4-40CE-A06D-4B8BB28B963D}"/>
    <cellStyle name="Normal 10 4 3 7" xfId="2680" xr:uid="{9E7B8FA7-E08B-417F-B714-1C9FC8F917E2}"/>
    <cellStyle name="Normal 10 4 3 8" xfId="2681" xr:uid="{B0C19238-906E-4D58-A57F-DEE94D2F318C}"/>
    <cellStyle name="Normal 10 4 4" xfId="257" xr:uid="{01A0B34E-FDFC-4AC0-85D1-D70A92C50D06}"/>
    <cellStyle name="Normal 10 4 4 2" xfId="510" xr:uid="{4C6130FB-DB27-4800-AAFD-2E8CF7E7C51E}"/>
    <cellStyle name="Normal 10 4 4 2 2" xfId="511" xr:uid="{CEA31AEB-B46A-473A-9B04-8271DB717FA8}"/>
    <cellStyle name="Normal 10 4 4 2 2 2" xfId="1136" xr:uid="{442B9078-5E28-4FA8-AF6B-39CB79A417CB}"/>
    <cellStyle name="Normal 10 4 4 2 2 3" xfId="2682" xr:uid="{96335599-2697-48E3-BA13-31309782159B}"/>
    <cellStyle name="Normal 10 4 4 2 2 4" xfId="2683" xr:uid="{697E5E4D-038E-459C-914A-C578F6DBFCDA}"/>
    <cellStyle name="Normal 10 4 4 2 3" xfId="1137" xr:uid="{17C0FD61-B0BF-478E-92F2-ACF4536E297C}"/>
    <cellStyle name="Normal 10 4 4 2 4" xfId="2684" xr:uid="{D44042E7-DC19-4A5A-A88D-0D38B6DB6581}"/>
    <cellStyle name="Normal 10 4 4 2 5" xfId="2685" xr:uid="{332097AD-716E-480C-B999-194688DF4670}"/>
    <cellStyle name="Normal 10 4 4 3" xfId="512" xr:uid="{23975F48-74EF-4B52-B003-E1BF271C044B}"/>
    <cellStyle name="Normal 10 4 4 3 2" xfId="1138" xr:uid="{68A7EE37-29CB-4E44-84CB-39C7C1B76D9F}"/>
    <cellStyle name="Normal 10 4 4 3 3" xfId="2686" xr:uid="{ED9C541E-A97D-4E02-9A9A-110CFC301756}"/>
    <cellStyle name="Normal 10 4 4 3 4" xfId="2687" xr:uid="{E1BB8AE7-B727-4923-80B9-3713D50ADE3E}"/>
    <cellStyle name="Normal 10 4 4 4" xfId="1139" xr:uid="{771D89F2-3761-4E02-A865-A0AB8C3D1A84}"/>
    <cellStyle name="Normal 10 4 4 4 2" xfId="2688" xr:uid="{9EE48F4E-24A2-410B-8647-FD96568B2FFE}"/>
    <cellStyle name="Normal 10 4 4 4 3" xfId="2689" xr:uid="{72AF60BC-6A86-48BC-A11B-34D60FCE690B}"/>
    <cellStyle name="Normal 10 4 4 4 4" xfId="2690" xr:uid="{A3F37AFB-4FBD-4283-BA45-6F7BFF90C364}"/>
    <cellStyle name="Normal 10 4 4 5" xfId="2691" xr:uid="{D4FDEE3A-A750-403A-8BB2-7C31F7D870F0}"/>
    <cellStyle name="Normal 10 4 4 6" xfId="2692" xr:uid="{66F38D52-B334-4458-8279-FE57FAA363D3}"/>
    <cellStyle name="Normal 10 4 4 7" xfId="2693" xr:uid="{BC060E56-7E30-4A3D-98AD-7CCAA0F49DE5}"/>
    <cellStyle name="Normal 10 4 5" xfId="258" xr:uid="{30A8A034-D3B0-4BDF-A475-8E8E36CC9B7F}"/>
    <cellStyle name="Normal 10 4 5 2" xfId="513" xr:uid="{2DDB1D94-75F6-4D75-B6E4-61CD9DC736C4}"/>
    <cellStyle name="Normal 10 4 5 2 2" xfId="1140" xr:uid="{853F1CDE-0B24-4F99-BD4F-8FFB7001BD04}"/>
    <cellStyle name="Normal 10 4 5 2 3" xfId="2694" xr:uid="{76F4C301-0630-4658-A43D-FD97BC3A7DC2}"/>
    <cellStyle name="Normal 10 4 5 2 4" xfId="2695" xr:uid="{0B722274-54ED-4C18-9E3C-DE3D6D33AD5A}"/>
    <cellStyle name="Normal 10 4 5 3" xfId="1141" xr:uid="{43016B5E-7305-46CD-ADD2-E32F4E3A7C33}"/>
    <cellStyle name="Normal 10 4 5 3 2" xfId="2696" xr:uid="{8BDD0234-DB92-4866-AD17-FE737BF72E9D}"/>
    <cellStyle name="Normal 10 4 5 3 3" xfId="2697" xr:uid="{D5CD8FBB-9EEF-40AE-B99C-D2325F58F20F}"/>
    <cellStyle name="Normal 10 4 5 3 4" xfId="2698" xr:uid="{6D21BF6E-ED98-4385-A028-CB110D48A6DE}"/>
    <cellStyle name="Normal 10 4 5 4" xfId="2699" xr:uid="{1F6EAC5B-3C2F-4CA7-A713-0A6DBAEFDF4D}"/>
    <cellStyle name="Normal 10 4 5 5" xfId="2700" xr:uid="{50FB2F90-2D1D-48B4-A188-6DCF2C119E29}"/>
    <cellStyle name="Normal 10 4 5 6" xfId="2701" xr:uid="{BBFE9598-E6FA-4511-8D75-30C3F27D18C9}"/>
    <cellStyle name="Normal 10 4 6" xfId="514" xr:uid="{7C45E343-446F-46DF-A350-DA971DF926E1}"/>
    <cellStyle name="Normal 10 4 6 2" xfId="1142" xr:uid="{4B9E3A68-B5D9-4FDA-A7CE-024BDF8B447E}"/>
    <cellStyle name="Normal 10 4 6 2 2" xfId="2702" xr:uid="{EF813E35-149D-4052-82B0-7658BF1AD485}"/>
    <cellStyle name="Normal 10 4 6 2 3" xfId="2703" xr:uid="{9514F470-3A7C-4BEF-9A0B-84F854FFECE6}"/>
    <cellStyle name="Normal 10 4 6 2 4" xfId="2704" xr:uid="{129105A6-2B0E-44F2-9BD6-B04E4936863C}"/>
    <cellStyle name="Normal 10 4 6 3" xfId="2705" xr:uid="{BDCECC12-919A-46AE-933D-43F62D2C1755}"/>
    <cellStyle name="Normal 10 4 6 4" xfId="2706" xr:uid="{4305DC5C-36F4-4AE8-8404-0B33582C7C6A}"/>
    <cellStyle name="Normal 10 4 6 5" xfId="2707" xr:uid="{1E397141-988C-466D-BEE2-729E422F6956}"/>
    <cellStyle name="Normal 10 4 7" xfId="1143" xr:uid="{16EFE757-CA3E-474E-AF34-4992551E2173}"/>
    <cellStyle name="Normal 10 4 7 2" xfId="2708" xr:uid="{9683C2A4-6539-4E03-83E6-7699F137651A}"/>
    <cellStyle name="Normal 10 4 7 3" xfId="2709" xr:uid="{6DD918EF-4199-4210-87F6-743DC354DBEF}"/>
    <cellStyle name="Normal 10 4 7 4" xfId="2710" xr:uid="{9001C233-847C-45EE-86BA-137565949DB2}"/>
    <cellStyle name="Normal 10 4 8" xfId="2711" xr:uid="{CF6082E0-812D-4A3F-A4BB-0C530AAD5BA0}"/>
    <cellStyle name="Normal 10 4 8 2" xfId="2712" xr:uid="{E4EB5665-8C71-4533-8215-4CF41B36B8BF}"/>
    <cellStyle name="Normal 10 4 8 3" xfId="2713" xr:uid="{33097E09-3819-4E48-8FBA-BD21C5AA5720}"/>
    <cellStyle name="Normal 10 4 8 4" xfId="2714" xr:uid="{056D33AF-A143-48E0-A851-51FA96407CE4}"/>
    <cellStyle name="Normal 10 4 9" xfId="2715" xr:uid="{5A534E5A-BFDA-4A34-BE49-1D7E04696129}"/>
    <cellStyle name="Normal 10 5" xfId="58" xr:uid="{560A9944-C220-4F0C-B7A9-99A521AEA670}"/>
    <cellStyle name="Normal 10 5 2" xfId="59" xr:uid="{2857EAAA-41BB-49EB-83D9-6B60E60D246C}"/>
    <cellStyle name="Normal 10 5 2 2" xfId="259" xr:uid="{1F213432-3FE0-4C11-A239-A7FD6E84F16F}"/>
    <cellStyle name="Normal 10 5 2 2 2" xfId="515" xr:uid="{77403085-FDCC-4CED-BAB2-51FD63C8C63A}"/>
    <cellStyle name="Normal 10 5 2 2 2 2" xfId="1144" xr:uid="{51280B97-A888-4376-B618-E25719CAE55D}"/>
    <cellStyle name="Normal 10 5 2 2 2 3" xfId="2716" xr:uid="{4B7322B7-6065-4844-863C-1EE4ABC03A12}"/>
    <cellStyle name="Normal 10 5 2 2 2 4" xfId="2717" xr:uid="{B6B5EAAC-2179-4BF5-B9B9-5C154943132E}"/>
    <cellStyle name="Normal 10 5 2 2 3" xfId="1145" xr:uid="{14460AAA-93BF-445A-BD9A-43E8D83B6C5F}"/>
    <cellStyle name="Normal 10 5 2 2 3 2" xfId="2718" xr:uid="{1B9B5F19-FDA4-4C43-8099-54CB861E312A}"/>
    <cellStyle name="Normal 10 5 2 2 3 3" xfId="2719" xr:uid="{8E189E1D-A096-4C0C-8B9A-CC638ACB41E5}"/>
    <cellStyle name="Normal 10 5 2 2 3 4" xfId="2720" xr:uid="{1597BE2F-5E7D-48C1-B1E3-BAA2D15C1A56}"/>
    <cellStyle name="Normal 10 5 2 2 4" xfId="2721" xr:uid="{6B40E10A-239C-4B07-A8D8-1DB75606C5AC}"/>
    <cellStyle name="Normal 10 5 2 2 5" xfId="2722" xr:uid="{ED952A97-68B0-4165-8CEA-8CCD1560CD9A}"/>
    <cellStyle name="Normal 10 5 2 2 6" xfId="2723" xr:uid="{6ADBFBED-8AD1-4B68-8C6F-C2662C912D29}"/>
    <cellStyle name="Normal 10 5 2 3" xfId="516" xr:uid="{A13189D9-B636-4A03-8159-C858E7A21F8B}"/>
    <cellStyle name="Normal 10 5 2 3 2" xfId="1146" xr:uid="{317CD7AD-6F09-471D-92E9-E00B272207AF}"/>
    <cellStyle name="Normal 10 5 2 3 2 2" xfId="2724" xr:uid="{A6A91091-0BC5-4FE3-935F-1774B5F78FF9}"/>
    <cellStyle name="Normal 10 5 2 3 2 3" xfId="2725" xr:uid="{7CE2397A-3996-4B92-9C98-50A9803D5458}"/>
    <cellStyle name="Normal 10 5 2 3 2 4" xfId="2726" xr:uid="{17BF7BB0-BA5B-4B13-99F4-F18D09EF8407}"/>
    <cellStyle name="Normal 10 5 2 3 3" xfId="2727" xr:uid="{8F31F158-E388-41A3-9BDD-6AD91E099FEE}"/>
    <cellStyle name="Normal 10 5 2 3 4" xfId="2728" xr:uid="{702F7DF4-BC53-49B6-BD50-1E7E8ECB09B4}"/>
    <cellStyle name="Normal 10 5 2 3 5" xfId="2729" xr:uid="{399D0B7F-42BC-4240-80F1-50A35ECD486C}"/>
    <cellStyle name="Normal 10 5 2 4" xfId="1147" xr:uid="{1A1CFDB6-5472-47E3-8EAC-26B289FC749E}"/>
    <cellStyle name="Normal 10 5 2 4 2" xfId="2730" xr:uid="{6676FF31-E853-49D3-9ECA-C6487245BBD2}"/>
    <cellStyle name="Normal 10 5 2 4 3" xfId="2731" xr:uid="{67BB71E5-BDAC-499C-AB9F-C55009AD579A}"/>
    <cellStyle name="Normal 10 5 2 4 4" xfId="2732" xr:uid="{D4E99B7A-2FEA-440D-A2D0-57E3423E95FB}"/>
    <cellStyle name="Normal 10 5 2 5" xfId="2733" xr:uid="{E4048E24-67B1-49F5-BCCC-1A1268A8FE6E}"/>
    <cellStyle name="Normal 10 5 2 5 2" xfId="2734" xr:uid="{759F2A7E-B3CC-43D4-8A26-40CF47A8692D}"/>
    <cellStyle name="Normal 10 5 2 5 3" xfId="2735" xr:uid="{796B539B-CC28-4A2E-B4CB-5360F1834B80}"/>
    <cellStyle name="Normal 10 5 2 5 4" xfId="2736" xr:uid="{0A33772B-FF77-4DBD-BDF7-15D550461C42}"/>
    <cellStyle name="Normal 10 5 2 6" xfId="2737" xr:uid="{59E59182-F849-4BEA-8F71-FF8674D74C47}"/>
    <cellStyle name="Normal 10 5 2 7" xfId="2738" xr:uid="{F177A7A9-863A-4485-8C70-163A52A60E6E}"/>
    <cellStyle name="Normal 10 5 2 8" xfId="2739" xr:uid="{E22519BA-AAB4-4875-BD5A-51D539C217DC}"/>
    <cellStyle name="Normal 10 5 3" xfId="260" xr:uid="{CB0E87C4-7421-4D74-9EB4-F4E5EADDBF11}"/>
    <cellStyle name="Normal 10 5 3 2" xfId="517" xr:uid="{24BC6D04-A11D-46EF-98CF-DAC23EFA9B8F}"/>
    <cellStyle name="Normal 10 5 3 2 2" xfId="518" xr:uid="{A379422A-4784-43D9-85D8-53C3DF820885}"/>
    <cellStyle name="Normal 10 5 3 2 3" xfId="2740" xr:uid="{0C27A53A-DCE1-4514-AF67-AC55C0492EAB}"/>
    <cellStyle name="Normal 10 5 3 2 4" xfId="2741" xr:uid="{96F2F411-ABC8-48BC-ADD1-B4DE976D6E28}"/>
    <cellStyle name="Normal 10 5 3 3" xfId="519" xr:uid="{E2B07B32-2A6E-4502-8C36-5BE26C11F678}"/>
    <cellStyle name="Normal 10 5 3 3 2" xfId="2742" xr:uid="{5E61736F-92ED-49FD-AE71-F4F4D21C14A3}"/>
    <cellStyle name="Normal 10 5 3 3 3" xfId="2743" xr:uid="{4AE1C999-64C1-4D9C-87E8-1BD3E1002538}"/>
    <cellStyle name="Normal 10 5 3 3 4" xfId="2744" xr:uid="{85A0269D-8550-44F3-B537-D0952A2D972B}"/>
    <cellStyle name="Normal 10 5 3 4" xfId="2745" xr:uid="{92E141D7-7B28-43D5-9725-A8A6A9874D90}"/>
    <cellStyle name="Normal 10 5 3 5" xfId="2746" xr:uid="{F5F47A38-B21A-4C89-BE55-9E5DA23601D3}"/>
    <cellStyle name="Normal 10 5 3 6" xfId="2747" xr:uid="{87F88EC0-5609-4F28-9281-B4B3BCAFE1C0}"/>
    <cellStyle name="Normal 10 5 4" xfId="261" xr:uid="{0312A2B9-B582-4973-BE59-D1E7FB0650F6}"/>
    <cellStyle name="Normal 10 5 4 2" xfId="520" xr:uid="{048A2E3E-0774-4E82-B895-A5660ACA207C}"/>
    <cellStyle name="Normal 10 5 4 2 2" xfId="2748" xr:uid="{1AEEEA36-075C-498A-BD83-E9D3BD3A685F}"/>
    <cellStyle name="Normal 10 5 4 2 3" xfId="2749" xr:uid="{53925C2C-F162-46F5-97C2-D8742AE89979}"/>
    <cellStyle name="Normal 10 5 4 2 4" xfId="2750" xr:uid="{42B9B4F3-CA79-4D85-961C-B67CA06EC793}"/>
    <cellStyle name="Normal 10 5 4 3" xfId="2751" xr:uid="{DE613746-A884-4639-A03E-696A20E3423D}"/>
    <cellStyle name="Normal 10 5 4 4" xfId="2752" xr:uid="{0B219AC2-8069-4081-A183-594298B40622}"/>
    <cellStyle name="Normal 10 5 4 5" xfId="2753" xr:uid="{EAB6C748-F220-44F7-B47D-CEDFE71012F1}"/>
    <cellStyle name="Normal 10 5 5" xfId="521" xr:uid="{CC1DA50E-8B6E-420A-A5A9-0D3E2CDD3C1A}"/>
    <cellStyle name="Normal 10 5 5 2" xfId="2754" xr:uid="{8D14AE14-094A-4862-92D8-DE93AE895610}"/>
    <cellStyle name="Normal 10 5 5 3" xfId="2755" xr:uid="{39DA10D0-B47A-456E-838B-FF70D23138E2}"/>
    <cellStyle name="Normal 10 5 5 4" xfId="2756" xr:uid="{0E0DA7B9-9426-450C-9CDF-084EC1585F43}"/>
    <cellStyle name="Normal 10 5 6" xfId="2757" xr:uid="{F1639062-723E-4641-B75E-CD483835E7D2}"/>
    <cellStyle name="Normal 10 5 6 2" xfId="2758" xr:uid="{F360A822-705E-4F4F-8F19-904F0C6865C1}"/>
    <cellStyle name="Normal 10 5 6 3" xfId="2759" xr:uid="{30DA155A-F1D6-4C9B-8D61-C47559E50307}"/>
    <cellStyle name="Normal 10 5 6 4" xfId="2760" xr:uid="{1B2C7465-0C71-42F8-A520-6C7E0F2ECE1B}"/>
    <cellStyle name="Normal 10 5 7" xfId="2761" xr:uid="{93C33597-5200-4A98-AEA4-6ED96E45275B}"/>
    <cellStyle name="Normal 10 5 8" xfId="2762" xr:uid="{33FFC243-21F3-477F-BA89-193B9A992C3B}"/>
    <cellStyle name="Normal 10 5 9" xfId="2763" xr:uid="{968A16B9-E376-4939-9767-468D9D64C319}"/>
    <cellStyle name="Normal 10 6" xfId="60" xr:uid="{2C757B66-651E-4F30-A25B-17A7735E9ADB}"/>
    <cellStyle name="Normal 10 6 2" xfId="262" xr:uid="{6C3680A1-4C76-44FF-9168-914A262079B2}"/>
    <cellStyle name="Normal 10 6 2 2" xfId="522" xr:uid="{A51F2E5C-0469-472E-8D78-DA84F57DFDC3}"/>
    <cellStyle name="Normal 10 6 2 2 2" xfId="1148" xr:uid="{FE78EABA-613B-4207-98E3-5F9833ABA426}"/>
    <cellStyle name="Normal 10 6 2 2 2 2" xfId="1149" xr:uid="{DFFFAB53-589D-45D8-9256-3B95E8A16B17}"/>
    <cellStyle name="Normal 10 6 2 2 3" xfId="1150" xr:uid="{1FF3A307-229B-4571-9500-9841D4A32CFB}"/>
    <cellStyle name="Normal 10 6 2 2 4" xfId="2764" xr:uid="{FE3789F1-D6BB-4D1F-993E-3F8D45DF36A0}"/>
    <cellStyle name="Normal 10 6 2 3" xfId="1151" xr:uid="{92E8ADDC-0DB1-4D4F-ACAB-BAF96C9B1730}"/>
    <cellStyle name="Normal 10 6 2 3 2" xfId="1152" xr:uid="{55C4E06A-FD6B-48F1-B489-81431C4AC440}"/>
    <cellStyle name="Normal 10 6 2 3 3" xfId="2765" xr:uid="{7A9DF0DE-3FA9-4528-83C1-E11BA9A54D41}"/>
    <cellStyle name="Normal 10 6 2 3 4" xfId="2766" xr:uid="{0A805BA5-F1E1-49ED-B7FD-42A2F7D7C8DA}"/>
    <cellStyle name="Normal 10 6 2 4" xfId="1153" xr:uid="{06532FE9-921C-4273-B416-D01D326C0270}"/>
    <cellStyle name="Normal 10 6 2 5" xfId="2767" xr:uid="{CE73583B-3A34-4AC1-8FF5-EA2164CDAF85}"/>
    <cellStyle name="Normal 10 6 2 6" xfId="2768" xr:uid="{F1C1B6DA-B31E-427D-8B77-8DAAE19EE700}"/>
    <cellStyle name="Normal 10 6 3" xfId="523" xr:uid="{A7B9722A-5909-4C7B-9A48-D85275791D2A}"/>
    <cellStyle name="Normal 10 6 3 2" xfId="1154" xr:uid="{9B6B7180-3659-4E0C-BB03-905F5E25B3E2}"/>
    <cellStyle name="Normal 10 6 3 2 2" xfId="1155" xr:uid="{8B5AA908-4C44-4D60-A6C9-C79DC5222D52}"/>
    <cellStyle name="Normal 10 6 3 2 3" xfId="2769" xr:uid="{F3BB6E42-EC96-4A7B-96CC-E166CFEFA1C1}"/>
    <cellStyle name="Normal 10 6 3 2 4" xfId="2770" xr:uid="{D804E721-67A6-4672-B38A-E21F7226AF3E}"/>
    <cellStyle name="Normal 10 6 3 3" xfId="1156" xr:uid="{CD2600A3-93A2-4B72-8F75-DEF15D8C8E5E}"/>
    <cellStyle name="Normal 10 6 3 4" xfId="2771" xr:uid="{38330051-1F15-4603-B315-E6BA02861F09}"/>
    <cellStyle name="Normal 10 6 3 5" xfId="2772" xr:uid="{D5DB42B8-A297-4316-A08F-E936A766C6DD}"/>
    <cellStyle name="Normal 10 6 4" xfId="1157" xr:uid="{9913D5A1-C8A3-4323-915C-2C758B848051}"/>
    <cellStyle name="Normal 10 6 4 2" xfId="1158" xr:uid="{80EDCFDF-095B-4F41-88F6-53F5B58CC6C6}"/>
    <cellStyle name="Normal 10 6 4 3" xfId="2773" xr:uid="{AF9F5529-FF26-4EB5-AFCF-F6C0BF6983B4}"/>
    <cellStyle name="Normal 10 6 4 4" xfId="2774" xr:uid="{950F8486-CD0D-45E0-A52D-956943983CB7}"/>
    <cellStyle name="Normal 10 6 5" xfId="1159" xr:uid="{BC9470A1-C225-492B-96F2-AB07E18215F7}"/>
    <cellStyle name="Normal 10 6 5 2" xfId="2775" xr:uid="{CE2FE37A-CC01-45F4-B347-3F62180694A0}"/>
    <cellStyle name="Normal 10 6 5 3" xfId="2776" xr:uid="{6E734F78-2557-4668-8371-01E6C5804B13}"/>
    <cellStyle name="Normal 10 6 5 4" xfId="2777" xr:uid="{D793D0D3-7710-426B-9339-96A39F33ABE9}"/>
    <cellStyle name="Normal 10 6 6" xfId="2778" xr:uid="{B12E28A2-459A-4BE5-BCF8-1FB7A428B427}"/>
    <cellStyle name="Normal 10 6 7" xfId="2779" xr:uid="{4BFFE00F-4B29-4C3F-A808-5B7F04FBEE4E}"/>
    <cellStyle name="Normal 10 6 8" xfId="2780" xr:uid="{B562B49E-734C-4970-A86A-615BBD1111C6}"/>
    <cellStyle name="Normal 10 7" xfId="263" xr:uid="{5140B426-B108-485E-A735-958939491FE9}"/>
    <cellStyle name="Normal 10 7 2" xfId="524" xr:uid="{B12FF367-5FA9-4F42-904B-CA520C8EF582}"/>
    <cellStyle name="Normal 10 7 2 2" xfId="525" xr:uid="{D0BB3687-4554-4753-BFE6-7CDFEB9AB96D}"/>
    <cellStyle name="Normal 10 7 2 2 2" xfId="1160" xr:uid="{2D30C0EE-2B95-41B2-8B4B-F093BF91ACA0}"/>
    <cellStyle name="Normal 10 7 2 2 3" xfId="2781" xr:uid="{487C3757-4EDC-493D-A79E-7082DA8F2DDB}"/>
    <cellStyle name="Normal 10 7 2 2 4" xfId="2782" xr:uid="{B96420E0-E8C7-4E64-850F-EE7858574D50}"/>
    <cellStyle name="Normal 10 7 2 3" xfId="1161" xr:uid="{FF4CD995-D92F-4B1F-89F4-F74CB3C171C0}"/>
    <cellStyle name="Normal 10 7 2 4" xfId="2783" xr:uid="{F36B010F-7C69-490F-AB85-BE2460C021AF}"/>
    <cellStyle name="Normal 10 7 2 5" xfId="2784" xr:uid="{1B6C831B-B107-45C9-BC6F-184E6EE9EE1E}"/>
    <cellStyle name="Normal 10 7 3" xfId="526" xr:uid="{2F11159B-DDA4-49F0-8E23-D84F4F974FDD}"/>
    <cellStyle name="Normal 10 7 3 2" xfId="1162" xr:uid="{32818149-4F19-461A-A5C9-F6879E615BFC}"/>
    <cellStyle name="Normal 10 7 3 3" xfId="2785" xr:uid="{11F948EB-AD86-4ADC-82BA-768879B15DC2}"/>
    <cellStyle name="Normal 10 7 3 4" xfId="2786" xr:uid="{92F2CB4E-F95C-4BFE-B812-ADC4792A9E3D}"/>
    <cellStyle name="Normal 10 7 4" xfId="1163" xr:uid="{1FE68A59-B4AF-47DE-973A-F3EBEFC62FE8}"/>
    <cellStyle name="Normal 10 7 4 2" xfId="2787" xr:uid="{3F26DC81-7CC2-4F61-B93B-E5CBC18438D9}"/>
    <cellStyle name="Normal 10 7 4 3" xfId="2788" xr:uid="{F4CB96F2-0A94-4694-A344-D5BB2306124F}"/>
    <cellStyle name="Normal 10 7 4 4" xfId="2789" xr:uid="{04396FE3-8C20-47EB-90C1-4818D275CCE0}"/>
    <cellStyle name="Normal 10 7 5" xfId="2790" xr:uid="{00137322-83EE-4D00-A0A6-B050CB5B14C3}"/>
    <cellStyle name="Normal 10 7 6" xfId="2791" xr:uid="{664C321C-C842-405C-9034-EF4123DA3F32}"/>
    <cellStyle name="Normal 10 7 7" xfId="2792" xr:uid="{E7102ABC-8D37-4908-8965-CB30A740BF28}"/>
    <cellStyle name="Normal 10 8" xfId="264" xr:uid="{42A331B4-8CC1-40CE-A1D3-C994331962A5}"/>
    <cellStyle name="Normal 10 8 2" xfId="527" xr:uid="{161260E7-3B40-43EF-B559-A8105AD70BE7}"/>
    <cellStyle name="Normal 10 8 2 2" xfId="1164" xr:uid="{EA93DC91-7068-48A1-84D5-F3CB32F5E9D0}"/>
    <cellStyle name="Normal 10 8 2 3" xfId="2793" xr:uid="{1860FF6E-FE5F-4045-8762-39CC0E960D0B}"/>
    <cellStyle name="Normal 10 8 2 4" xfId="2794" xr:uid="{4B7E079D-E056-4D05-A321-B8D94897D4D0}"/>
    <cellStyle name="Normal 10 8 3" xfId="1165" xr:uid="{95836C0A-B91A-45DE-B4BB-6BE126DB5168}"/>
    <cellStyle name="Normal 10 8 3 2" xfId="2795" xr:uid="{A0011630-8143-4F3A-B454-0FEA0475A846}"/>
    <cellStyle name="Normal 10 8 3 3" xfId="2796" xr:uid="{88C04F17-A894-4B47-9FAE-09D9C61966FE}"/>
    <cellStyle name="Normal 10 8 3 4" xfId="2797" xr:uid="{95219153-64CE-4EA4-9B0D-02E32F062C0C}"/>
    <cellStyle name="Normal 10 8 4" xfId="2798" xr:uid="{0E3381A5-8424-4DA5-AB9E-C5D9C8E8CAB1}"/>
    <cellStyle name="Normal 10 8 5" xfId="2799" xr:uid="{91B4F84D-B910-4E75-962E-17B1ACE840C8}"/>
    <cellStyle name="Normal 10 8 6" xfId="2800" xr:uid="{EB35C067-BAEE-488E-8046-BD27749E9813}"/>
    <cellStyle name="Normal 10 9" xfId="265" xr:uid="{6145DC3F-9ADC-454A-8BF1-0282C51D1DD8}"/>
    <cellStyle name="Normal 10 9 2" xfId="1166" xr:uid="{6FF10991-B199-4099-A014-AA1C9B1CEFE6}"/>
    <cellStyle name="Normal 10 9 2 2" xfId="2801" xr:uid="{11B072A6-9DD0-4A61-A480-CA4483F2A738}"/>
    <cellStyle name="Normal 10 9 2 2 2" xfId="4330" xr:uid="{964A0429-CA1C-4D32-A79D-D75B05C59DF9}"/>
    <cellStyle name="Normal 10 9 2 2 3" xfId="4679" xr:uid="{F9ED2050-A703-425B-9F2B-F441FCC36549}"/>
    <cellStyle name="Normal 10 9 2 3" xfId="2802" xr:uid="{86D50F12-8073-47F2-B6CF-573655BD40F5}"/>
    <cellStyle name="Normal 10 9 2 4" xfId="2803" xr:uid="{E96BA9B0-DBB5-4CE7-90F8-CE3E2D51E832}"/>
    <cellStyle name="Normal 10 9 3" xfId="2804" xr:uid="{0DE051A2-C44E-4C87-9F4D-0D0B68868971}"/>
    <cellStyle name="Normal 10 9 4" xfId="2805" xr:uid="{451DCCE8-863A-4241-80CF-E3A3D7E7337B}"/>
    <cellStyle name="Normal 10 9 4 2" xfId="4562" xr:uid="{D9CFF7A6-307D-499C-9CD0-5E394103A718}"/>
    <cellStyle name="Normal 10 9 4 3" xfId="4680" xr:uid="{155AFEA0-CB57-4284-BAF1-30EF763F3806}"/>
    <cellStyle name="Normal 10 9 4 4" xfId="4600" xr:uid="{285FA65F-0012-4F3A-B9ED-E64DA6745D6B}"/>
    <cellStyle name="Normal 10 9 5" xfId="2806" xr:uid="{2B603D84-66ED-430C-B457-8DBC2BB60355}"/>
    <cellStyle name="Normal 11" xfId="61" xr:uid="{8D37E846-4862-465C-9C82-11C833F4C95F}"/>
    <cellStyle name="Normal 11 2" xfId="266" xr:uid="{CCB1E894-18F7-46CC-BAF2-5F452BD0B4DA}"/>
    <cellStyle name="Normal 11 2 2" xfId="4647" xr:uid="{B21D6E60-7A25-4F87-AC6C-7D2E42A574B6}"/>
    <cellStyle name="Normal 11 3" xfId="4335" xr:uid="{8FE9B36C-2C2F-4A78-88E4-C575F74C90FA}"/>
    <cellStyle name="Normal 11 3 2" xfId="4541" xr:uid="{770C5386-B27B-4147-96C1-9F9E6EBEB7EF}"/>
    <cellStyle name="Normal 11 3 3" xfId="4724" xr:uid="{5A8E8A03-8D75-44EC-B90E-3D2FAD99C70B}"/>
    <cellStyle name="Normal 11 3 4" xfId="4701" xr:uid="{3197A111-DAFB-4A66-9710-5B295191DCC0}"/>
    <cellStyle name="Normal 12" xfId="62" xr:uid="{313124A3-E456-47D8-B974-4ABD91676663}"/>
    <cellStyle name="Normal 12 2" xfId="267" xr:uid="{20FE51A7-2EFA-4780-928D-B37C59F4082B}"/>
    <cellStyle name="Normal 12 2 2" xfId="4648" xr:uid="{7271F8B6-BC36-4D04-A389-E14636CC90B1}"/>
    <cellStyle name="Normal 12 3" xfId="4542" xr:uid="{0EA3F789-9D4A-4E24-9639-94EF4E3F1E20}"/>
    <cellStyle name="Normal 13" xfId="63" xr:uid="{EEBF20E8-D971-4724-8030-46961646D6C3}"/>
    <cellStyle name="Normal 13 2" xfId="64" xr:uid="{C3414610-DD1C-421F-A1D0-E0625D22798C}"/>
    <cellStyle name="Normal 13 2 2" xfId="268" xr:uid="{E044F967-4E70-4D56-A47D-D404F8C9153F}"/>
    <cellStyle name="Normal 13 2 2 2" xfId="4649" xr:uid="{E2173FD7-D067-4FF7-8BF5-BE2295CF738D}"/>
    <cellStyle name="Normal 13 2 3" xfId="4337" xr:uid="{7B380FBE-05B2-4BC6-A017-E2C176CFFCAF}"/>
    <cellStyle name="Normal 13 2 3 2" xfId="4543" xr:uid="{576C4CFD-3F82-4A5D-BF86-047C53B0DCD3}"/>
    <cellStyle name="Normal 13 2 3 3" xfId="4725" xr:uid="{DDEC9D53-2AE5-4E42-A89D-05B0A711AFB4}"/>
    <cellStyle name="Normal 13 2 3 4" xfId="4702" xr:uid="{AC5BF535-9CAD-4D51-8199-2C7C39C2D59D}"/>
    <cellStyle name="Normal 13 3" xfId="269" xr:uid="{93DF8C0E-8714-4B06-B57E-8DC0FBC12E73}"/>
    <cellStyle name="Normal 13 3 2" xfId="4421" xr:uid="{6A846FE4-C9AF-474D-A713-709B873ACE11}"/>
    <cellStyle name="Normal 13 3 3" xfId="4338" xr:uid="{0B369DC5-8834-43AF-908F-2CC9474294C5}"/>
    <cellStyle name="Normal 13 3 4" xfId="4566" xr:uid="{56D7FA0C-13BD-4CA2-B1FF-BA64A2BA8EA5}"/>
    <cellStyle name="Normal 13 3 5" xfId="4726" xr:uid="{D6805B4D-17F1-4F6C-85AC-0220CF77E508}"/>
    <cellStyle name="Normal 13 4" xfId="4339" xr:uid="{2D6D6D87-99EB-45DF-83F0-8EF203EC739D}"/>
    <cellStyle name="Normal 13 5" xfId="4336" xr:uid="{BABBBE2A-1DC3-4C12-BEC4-77C9A8330032}"/>
    <cellStyle name="Normal 14" xfId="65" xr:uid="{1E0E6CB1-0709-4329-8356-39D15DCD7A73}"/>
    <cellStyle name="Normal 14 18" xfId="4341" xr:uid="{E0A25434-3145-4921-A2C9-3F1A9D7AE85C}"/>
    <cellStyle name="Normal 14 2" xfId="270" xr:uid="{E1B159E7-CE9B-40D7-AB13-31CF91338AE9}"/>
    <cellStyle name="Normal 14 2 2" xfId="430" xr:uid="{1D5679F0-1CF8-45A4-82F5-C534134CC883}"/>
    <cellStyle name="Normal 14 2 2 2" xfId="431" xr:uid="{9C0BA609-9FE3-4736-BB77-A9A34F975309}"/>
    <cellStyle name="Normal 14 2 3" xfId="432" xr:uid="{577A05EE-C35A-4487-A37A-D545ED79582F}"/>
    <cellStyle name="Normal 14 3" xfId="433" xr:uid="{0A5774E0-9A68-4E84-A24E-B476DD0D389C}"/>
    <cellStyle name="Normal 14 3 2" xfId="4650" xr:uid="{9B1B0168-050B-4865-BAB1-E0762E1E9B6A}"/>
    <cellStyle name="Normal 14 4" xfId="4340" xr:uid="{BB972769-081D-495D-8CAF-180B90D9735F}"/>
    <cellStyle name="Normal 14 4 2" xfId="4544" xr:uid="{B4DA3271-D8BE-4415-8E2D-0B2DEA6CD2B0}"/>
    <cellStyle name="Normal 14 4 3" xfId="4727" xr:uid="{3D04E0C3-6A86-4277-8B95-E943E0447207}"/>
    <cellStyle name="Normal 14 4 4" xfId="4703" xr:uid="{833B95E7-99A0-49B5-B429-691C10937D2D}"/>
    <cellStyle name="Normal 15" xfId="66" xr:uid="{BAA1F54D-229F-4447-BB40-B6770B5933C6}"/>
    <cellStyle name="Normal 15 2" xfId="67" xr:uid="{0F3D403A-6263-416F-AD4F-1BEC2F328A88}"/>
    <cellStyle name="Normal 15 2 2" xfId="271" xr:uid="{6D999771-9B3F-4791-ACEE-8514755C1945}"/>
    <cellStyle name="Normal 15 2 2 2" xfId="4453" xr:uid="{8DCB62BC-2AD8-401E-812B-D7C3CF0895E0}"/>
    <cellStyle name="Normal 15 2 3" xfId="4546" xr:uid="{B57E099B-89F0-43AE-BFD3-CC0695128401}"/>
    <cellStyle name="Normal 15 3" xfId="272" xr:uid="{D96160C0-D284-40BC-AB2B-3800AA2A25F1}"/>
    <cellStyle name="Normal 15 3 2" xfId="4422" xr:uid="{1EF0E854-CDFF-46FA-A03D-4A7D064E5EEE}"/>
    <cellStyle name="Normal 15 3 3" xfId="4343" xr:uid="{14077ACD-91EF-437D-8C56-36AB71DEF579}"/>
    <cellStyle name="Normal 15 3 4" xfId="4567" xr:uid="{02B4A3FF-4526-47B8-9003-B754F840816C}"/>
    <cellStyle name="Normal 15 3 5" xfId="4729" xr:uid="{7F18251B-0019-4A93-A4A6-4BE7E1AAAC89}"/>
    <cellStyle name="Normal 15 4" xfId="4342" xr:uid="{6647C639-6C17-41A3-828A-1B51B7FBD4FE}"/>
    <cellStyle name="Normal 15 4 2" xfId="4545" xr:uid="{87A6CC68-F827-4C81-9065-0C1D12C8722A}"/>
    <cellStyle name="Normal 15 4 3" xfId="4728" xr:uid="{90F99871-D48F-4723-B903-C62FBFB30CC2}"/>
    <cellStyle name="Normal 15 4 4" xfId="4704" xr:uid="{0D352A6A-A819-4BAE-8D08-CC3AA66C32A3}"/>
    <cellStyle name="Normal 16" xfId="68" xr:uid="{EA14A29D-56C9-4342-8BFE-829AC130A3D8}"/>
    <cellStyle name="Normal 16 2" xfId="273" xr:uid="{AF313AB0-33CB-476A-8B4B-BF10D777421E}"/>
    <cellStyle name="Normal 16 2 2" xfId="4423" xr:uid="{CC958180-7E62-4A84-810F-038C1A228AA5}"/>
    <cellStyle name="Normal 16 2 3" xfId="4344" xr:uid="{E6996933-460F-4DBB-A40F-B51219540F86}"/>
    <cellStyle name="Normal 16 2 4" xfId="4568" xr:uid="{699FB6F3-A15B-47B4-B8AE-9A9AB84132FC}"/>
    <cellStyle name="Normal 16 2 5" xfId="4730" xr:uid="{DC3351AF-402A-4093-98B2-08EB4AB6A4AF}"/>
    <cellStyle name="Normal 16 3" xfId="274" xr:uid="{767CECD9-296D-43C2-8665-59C6D9372C31}"/>
    <cellStyle name="Normal 17" xfId="69" xr:uid="{29903317-22AF-4EFE-900A-A53840316B1D}"/>
    <cellStyle name="Normal 17 2" xfId="275" xr:uid="{89FCA50A-6FD4-4F34-94C2-A0A77619FD2E}"/>
    <cellStyle name="Normal 17 2 2" xfId="4424" xr:uid="{9BD3B914-DF53-455E-BD11-0483EBD8AF2E}"/>
    <cellStyle name="Normal 17 2 3" xfId="4346" xr:uid="{C2512E91-DFE7-420D-9A91-B2FA6091A45F}"/>
    <cellStyle name="Normal 17 2 4" xfId="4569" xr:uid="{A096F5DE-B854-4D3E-857C-3040D572ED67}"/>
    <cellStyle name="Normal 17 2 5" xfId="4731" xr:uid="{436EAD8F-6FC4-4A04-8948-FE917D452B7C}"/>
    <cellStyle name="Normal 17 3" xfId="4347" xr:uid="{2AB63119-8827-4BB6-93CA-012E2F4E976D}"/>
    <cellStyle name="Normal 17 4" xfId="4345" xr:uid="{FB060D4A-2F19-4CFF-9479-E6C73FBE4AAB}"/>
    <cellStyle name="Normal 18" xfId="70" xr:uid="{C9CFD6C7-9081-4482-BD33-F7936F2C96BD}"/>
    <cellStyle name="Normal 18 2" xfId="276" xr:uid="{2A7BE777-9FF7-4F99-862A-320E2F1B0E2C}"/>
    <cellStyle name="Normal 18 2 2" xfId="4454" xr:uid="{CCA223FD-5D8E-43C8-9EDC-F58B4EAEBE44}"/>
    <cellStyle name="Normal 18 3" xfId="4348" xr:uid="{5A891D9E-2EF5-4B44-973F-D7BE8BFAA5DB}"/>
    <cellStyle name="Normal 18 3 2" xfId="4547" xr:uid="{E3BC10A1-9F29-4D74-ADA3-09E3498697E5}"/>
    <cellStyle name="Normal 18 3 3" xfId="4732" xr:uid="{C82BAFEF-203D-4190-A845-3E8FE3321FE9}"/>
    <cellStyle name="Normal 18 3 4" xfId="4705" xr:uid="{7BCF620C-CD0D-4025-9FE4-E2E124D1CEF6}"/>
    <cellStyle name="Normal 19" xfId="71" xr:uid="{8EB54261-87D0-4CE7-BA37-6ED83A286C77}"/>
    <cellStyle name="Normal 19 2" xfId="72" xr:uid="{B93ECBAB-ADFE-4CF2-9BA7-A4A9CF314F76}"/>
    <cellStyle name="Normal 19 2 2" xfId="277" xr:uid="{0A928A61-2EC0-4E34-A50B-7295EC986565}"/>
    <cellStyle name="Normal 19 2 2 2" xfId="4651" xr:uid="{8E712D0B-2DC3-4CE7-8C08-3EEBDDB0B201}"/>
    <cellStyle name="Normal 19 2 3" xfId="4549" xr:uid="{0DDA32A9-6276-41BF-BB14-5FEF2B291BD4}"/>
    <cellStyle name="Normal 19 3" xfId="278" xr:uid="{34C645FC-3DAA-44B6-BCB6-E0CC860F90B1}"/>
    <cellStyle name="Normal 19 3 2" xfId="4652" xr:uid="{2525890C-EFE4-4AE5-828C-E4ABF01E103E}"/>
    <cellStyle name="Normal 19 4" xfId="4548" xr:uid="{A60C8938-C1D1-4880-9B81-CCAF6AC11B51}"/>
    <cellStyle name="Normal 2" xfId="3" xr:uid="{0035700C-F3A5-4A6F-B63A-5CE25669DEE2}"/>
    <cellStyle name="Normal 2 2" xfId="73" xr:uid="{AA95913C-C494-4BEB-A10A-8076A9F20D96}"/>
    <cellStyle name="Normal 2 2 2" xfId="74" xr:uid="{0FB41C0F-7DDA-4789-AD49-883E0933124E}"/>
    <cellStyle name="Normal 2 2 2 2" xfId="279" xr:uid="{0FC68582-D83C-4510-AEA2-B79B5DB193EA}"/>
    <cellStyle name="Normal 2 2 2 2 2" xfId="4655" xr:uid="{B52BCC41-3975-43CC-9298-5DD70FC8FA82}"/>
    <cellStyle name="Normal 2 2 2 3" xfId="4551" xr:uid="{8547C0DA-DD06-49B9-AC71-5390B591BC26}"/>
    <cellStyle name="Normal 2 2 3" xfId="280" xr:uid="{FA2651FF-DE17-4F94-A8A0-2EFD85BAD797}"/>
    <cellStyle name="Normal 2 2 3 2" xfId="4455" xr:uid="{F8A870D7-D4B8-4030-8FC8-BDF1BA81CAF0}"/>
    <cellStyle name="Normal 2 2 3 2 2" xfId="4585" xr:uid="{B06584C4-6427-4EC9-A2B3-27452103D965}"/>
    <cellStyle name="Normal 2 2 3 2 2 2" xfId="4656" xr:uid="{C8D4CBA0-634D-4188-9072-69316A31CCF9}"/>
    <cellStyle name="Normal 2 2 3 2 3" xfId="4750" xr:uid="{31461A8B-02FD-4EDA-947E-ED8E16E8A94C}"/>
    <cellStyle name="Normal 2 2 3 2 4" xfId="5305" xr:uid="{FA716960-4970-48A3-BF14-AE21B5123E07}"/>
    <cellStyle name="Normal 2 2 3 3" xfId="4435" xr:uid="{798038A6-1F25-4205-9734-41382744018E}"/>
    <cellStyle name="Normal 2 2 3 4" xfId="4706" xr:uid="{655B132C-6943-4B98-B953-60872401AAE0}"/>
    <cellStyle name="Normal 2 2 3 5" xfId="4695" xr:uid="{32AD7D36-713B-434B-8603-C104F0C90339}"/>
    <cellStyle name="Normal 2 2 4" xfId="4349" xr:uid="{2A06481B-C140-4843-8FD2-6A51A1264E10}"/>
    <cellStyle name="Normal 2 2 4 2" xfId="4550" xr:uid="{2BAB8F9C-F7EE-4674-B1F7-FAB6780D7090}"/>
    <cellStyle name="Normal 2 2 4 3" xfId="4733" xr:uid="{9A980E79-980D-4117-953C-03D01A8B8B1E}"/>
    <cellStyle name="Normal 2 2 4 4" xfId="4707" xr:uid="{8076219A-2BDF-44C8-AA1C-360273A9E110}"/>
    <cellStyle name="Normal 2 2 5" xfId="4654" xr:uid="{88BC4F7C-C645-4788-BAD3-ACA98E884C06}"/>
    <cellStyle name="Normal 2 2 6" xfId="4753" xr:uid="{F729E0D8-1984-4E1C-89D1-A15BBF078F81}"/>
    <cellStyle name="Normal 2 3" xfId="75" xr:uid="{526DE5EF-75F1-4B74-AC9F-79E1D36F2A16}"/>
    <cellStyle name="Normal 2 3 2" xfId="76" xr:uid="{D2E86A34-6341-44A5-8E16-94A72D0F3CB7}"/>
    <cellStyle name="Normal 2 3 2 2" xfId="281" xr:uid="{B9420C59-7C6C-448A-9B8A-2F6918A6BB07}"/>
    <cellStyle name="Normal 2 3 2 2 2" xfId="4657" xr:uid="{A80AAEA5-A59E-4ACC-8EB7-87C814842855}"/>
    <cellStyle name="Normal 2 3 2 3" xfId="4351" xr:uid="{142D149B-6B39-49B1-AA35-F76F6945AF72}"/>
    <cellStyle name="Normal 2 3 2 3 2" xfId="4553" xr:uid="{15DA35EF-985D-4429-A810-FD243CE6DF0E}"/>
    <cellStyle name="Normal 2 3 2 3 3" xfId="4735" xr:uid="{30A433D5-832C-4CFF-9112-D5D252DE442E}"/>
    <cellStyle name="Normal 2 3 2 3 4" xfId="4708" xr:uid="{01D450F7-0F77-40D3-8C10-06C3B5C08448}"/>
    <cellStyle name="Normal 2 3 3" xfId="77" xr:uid="{2412E98F-5FED-4D70-A9D3-2921B40EC90C}"/>
    <cellStyle name="Normal 2 3 4" xfId="78" xr:uid="{D7B6EC6F-883E-41F0-87E4-3B20A1E334B2}"/>
    <cellStyle name="Normal 2 3 5" xfId="185" xr:uid="{C8AA8681-5516-4CF5-AA26-9818F80B84CB}"/>
    <cellStyle name="Normal 2 3 5 2" xfId="4658" xr:uid="{27827864-61D6-4DC1-9B67-2F4E57BC8CFB}"/>
    <cellStyle name="Normal 2 3 6" xfId="4350" xr:uid="{FE6B4E1C-2C79-4560-A6CA-2909D43A7B2D}"/>
    <cellStyle name="Normal 2 3 6 2" xfId="4552" xr:uid="{485C62A6-7D16-4935-B2CD-FD9F4E56221C}"/>
    <cellStyle name="Normal 2 3 6 3" xfId="4734" xr:uid="{AEE34FD8-D102-4028-94A9-AF83938B6400}"/>
    <cellStyle name="Normal 2 3 6 4" xfId="4709" xr:uid="{3639783A-4292-4829-82EE-25C9288F3E41}"/>
    <cellStyle name="Normal 2 3 7" xfId="5318" xr:uid="{83785AE1-DC2B-430C-97FB-965EB82C9262}"/>
    <cellStyle name="Normal 2 4" xfId="79" xr:uid="{EA1B5C1A-545A-4E1A-A89A-9144DB312396}"/>
    <cellStyle name="Normal 2 4 2" xfId="80" xr:uid="{6EB52EE9-8308-41DD-BB17-B29AAD5F91A7}"/>
    <cellStyle name="Normal 2 4 3" xfId="282" xr:uid="{86E4FD8D-1C4C-442E-89B1-FF60F0BFB95D}"/>
    <cellStyle name="Normal 2 4 3 2" xfId="4659" xr:uid="{DA50F496-2A35-4CBE-8DE1-FF2BD52EC630}"/>
    <cellStyle name="Normal 2 4 3 3" xfId="4673" xr:uid="{A70F86EF-5CF4-4513-9C68-48954F857F0F}"/>
    <cellStyle name="Normal 2 4 4" xfId="4554" xr:uid="{A7DD9FB8-7A5C-4A5C-8791-65B9D6DE980A}"/>
    <cellStyle name="Normal 2 4 5" xfId="4754" xr:uid="{B9FDD863-0E88-4CC6-B618-2D2EDE565B64}"/>
    <cellStyle name="Normal 2 4 6" xfId="4752" xr:uid="{566BC109-42CE-4725-9A6F-E0E17ED3983A}"/>
    <cellStyle name="Normal 2 5" xfId="184" xr:uid="{C519A9B1-1404-4926-A124-F368DED70891}"/>
    <cellStyle name="Normal 2 5 2" xfId="284" xr:uid="{0027083B-A495-4D94-9354-D3D922DB3C17}"/>
    <cellStyle name="Normal 2 5 2 2" xfId="2505" xr:uid="{D8E0320E-0DF4-4D8B-AB08-8DF3B15F7F56}"/>
    <cellStyle name="Normal 2 5 3" xfId="283" xr:uid="{058CE3A4-28FC-4E08-9E69-5F16B1D16386}"/>
    <cellStyle name="Normal 2 5 3 2" xfId="4586" xr:uid="{7D5428BF-920F-4EFB-81B3-B7789B003A24}"/>
    <cellStyle name="Normal 2 5 3 3" xfId="4746" xr:uid="{893B2FDA-C2AB-4EB9-8A89-B2FA7BD1731D}"/>
    <cellStyle name="Normal 2 5 3 4" xfId="5302" xr:uid="{0D019AFB-4EDA-4884-99F4-80E134D94973}"/>
    <cellStyle name="Normal 2 5 4" xfId="4660" xr:uid="{819DB9F5-636F-4032-A887-6202192BEEDA}"/>
    <cellStyle name="Normal 2 5 5" xfId="4615" xr:uid="{3F3F6A2A-D2AA-409B-AE28-0DC8BBF32B88}"/>
    <cellStyle name="Normal 2 5 6" xfId="4614" xr:uid="{E900F5E3-5CE1-408B-B700-EEFDEB930AEB}"/>
    <cellStyle name="Normal 2 5 7" xfId="4749" xr:uid="{F3746C23-64E6-4589-9ED9-2E46415124FA}"/>
    <cellStyle name="Normal 2 5 8" xfId="4719" xr:uid="{847C8B92-6EBB-42EB-81A4-4A1CB9F6FFEB}"/>
    <cellStyle name="Normal 2 6" xfId="285" xr:uid="{D14DB832-676A-4929-8B3F-FD63B681CC06}"/>
    <cellStyle name="Normal 2 6 2" xfId="286" xr:uid="{9D2776BD-8F4F-4D26-BC42-6C1EEF238735}"/>
    <cellStyle name="Normal 2 6 3" xfId="452" xr:uid="{A6C266BB-543C-4ADB-91D7-D3173A75CEAF}"/>
    <cellStyle name="Normal 2 6 3 2" xfId="5335" xr:uid="{F49C3235-8DDB-48A8-BF93-E1F1CA07B8F8}"/>
    <cellStyle name="Normal 2 6 4" xfId="4661" xr:uid="{0E5DD27E-0D0D-456C-9FF5-FB4CBF0B376F}"/>
    <cellStyle name="Normal 2 6 5" xfId="4612" xr:uid="{3EC3DD75-6A82-4633-B33A-A950BD0E952E}"/>
    <cellStyle name="Normal 2 6 5 2" xfId="4710" xr:uid="{7F285A20-0DE8-4AA2-8BB9-062B13D711AF}"/>
    <cellStyle name="Normal 2 6 6" xfId="4598" xr:uid="{08415D8E-9EAE-4DC8-A47B-8C78D5F4FD7B}"/>
    <cellStyle name="Normal 2 6 7" xfId="5322" xr:uid="{A96011E9-0AFC-4ED5-8D8F-848F1CDCD17A}"/>
    <cellStyle name="Normal 2 6 8" xfId="5331" xr:uid="{78548834-426B-481D-8374-336E0B794DFA}"/>
    <cellStyle name="Normal 2 7" xfId="287" xr:uid="{4F5C7360-61FF-4DF5-906A-E410AE80BE17}"/>
    <cellStyle name="Normal 2 7 2" xfId="4456" xr:uid="{611ECD50-A972-420C-A4C9-D08000B1F7E9}"/>
    <cellStyle name="Normal 2 7 3" xfId="4662" xr:uid="{281C03B5-FEE6-418E-9F7E-D475E5FCD443}"/>
    <cellStyle name="Normal 2 7 4" xfId="5303" xr:uid="{DCAAE893-C93C-4A57-AF29-3E42CA1674E9}"/>
    <cellStyle name="Normal 2 8" xfId="4508" xr:uid="{A7188CA0-40B7-4FC7-9839-1D2DDAE2A7A8}"/>
    <cellStyle name="Normal 2 9" xfId="4653" xr:uid="{0232FD80-13CD-4A07-861B-0E178BD1D3E6}"/>
    <cellStyle name="Normal 20" xfId="434" xr:uid="{73310A79-F1E1-4047-8FB5-AA628C996F94}"/>
    <cellStyle name="Normal 20 2" xfId="435" xr:uid="{7A390066-5967-4862-B477-3F97F67254C0}"/>
    <cellStyle name="Normal 20 2 2" xfId="436" xr:uid="{94975AA7-AC3F-4B54-8EDB-B87B67ED0B9E}"/>
    <cellStyle name="Normal 20 2 2 2" xfId="4425" xr:uid="{9E9FC384-488C-4714-B391-A600E72934E8}"/>
    <cellStyle name="Normal 20 2 2 3" xfId="4417" xr:uid="{6637D927-A6A4-4079-BBAC-B22D546DDD35}"/>
    <cellStyle name="Normal 20 2 2 4" xfId="4582" xr:uid="{B9083E0E-BC21-42FC-AB83-87D76F9932B6}"/>
    <cellStyle name="Normal 20 2 2 5" xfId="4744" xr:uid="{23721A81-8303-4AD3-9460-686EEFBF72C5}"/>
    <cellStyle name="Normal 20 2 3" xfId="4420" xr:uid="{E977E8DC-7291-4861-B7FB-A6942800EBD4}"/>
    <cellStyle name="Normal 20 2 4" xfId="4416" xr:uid="{671AEE28-F31C-4AD8-B715-A9F9746EB4F2}"/>
    <cellStyle name="Normal 20 2 5" xfId="4581" xr:uid="{263059EE-FD36-483B-A5E1-04CF85CAFDE1}"/>
    <cellStyle name="Normal 20 2 6" xfId="4743" xr:uid="{A49FEFFE-7585-416A-990D-3022185F4871}"/>
    <cellStyle name="Normal 20 3" xfId="1167" xr:uid="{E73798B1-1A6A-4D9D-988B-BB0A2E45292B}"/>
    <cellStyle name="Normal 20 3 2" xfId="4457" xr:uid="{100B35B5-4867-498A-A29F-E08DF872C995}"/>
    <cellStyle name="Normal 20 4" xfId="4352" xr:uid="{4BFDB44E-15B1-49C3-89FC-8ED54D1DBA89}"/>
    <cellStyle name="Normal 20 4 2" xfId="4555" xr:uid="{CFC3B86D-CCA6-4537-87CC-E9BFBEF1D9FD}"/>
    <cellStyle name="Normal 20 4 3" xfId="4736" xr:uid="{78935695-5423-478E-8BC8-F361582AAEC6}"/>
    <cellStyle name="Normal 20 4 4" xfId="4711" xr:uid="{D5186CEB-0842-4CD1-8DB5-D9134FF7D152}"/>
    <cellStyle name="Normal 20 5" xfId="4433" xr:uid="{6227E8C1-CB02-43CC-9DB2-70AB4766ADAB}"/>
    <cellStyle name="Normal 20 5 2" xfId="5328" xr:uid="{F460D88E-6EAA-47A8-8F8C-E4A9A6F55B02}"/>
    <cellStyle name="Normal 20 6" xfId="4587" xr:uid="{9C6B4D72-DBF9-4012-AAB7-65EE92521E2A}"/>
    <cellStyle name="Normal 20 7" xfId="4696" xr:uid="{BE0EB1D6-BB83-48A1-A6B7-FE72E401ECFE}"/>
    <cellStyle name="Normal 20 8" xfId="4717" xr:uid="{329166D9-8D2D-46BC-82E5-C16772C27F74}"/>
    <cellStyle name="Normal 20 9" xfId="4716" xr:uid="{951182C9-252B-43D6-9EA2-B967B68FF4C3}"/>
    <cellStyle name="Normal 21" xfId="437" xr:uid="{E57C4FBC-9E76-4FCC-B470-64C398CC8A3C}"/>
    <cellStyle name="Normal 21 2" xfId="438" xr:uid="{093936C2-4977-4FF0-80E1-8226E857FD64}"/>
    <cellStyle name="Normal 21 2 2" xfId="439" xr:uid="{0C06A9E5-F86F-414C-BDD2-5454EB726664}"/>
    <cellStyle name="Normal 21 3" xfId="4353" xr:uid="{14289E45-5DCE-4305-BE18-580BE473E79E}"/>
    <cellStyle name="Normal 21 3 2" xfId="4459" xr:uid="{8941DC27-D9D5-4374-83F5-120BBD4119E9}"/>
    <cellStyle name="Normal 21 3 3" xfId="4458" xr:uid="{375A8D04-B5AB-4839-A99B-6ED6A5FDAB7D}"/>
    <cellStyle name="Normal 21 4" xfId="4570" xr:uid="{17D98F68-F5D0-4844-B77F-579DCEA1E511}"/>
    <cellStyle name="Normal 21 5" xfId="4737" xr:uid="{4C0EA4D9-BCA5-43F0-AEB4-FAC64164486D}"/>
    <cellStyle name="Normal 22" xfId="440" xr:uid="{C25332A3-D207-418B-93B2-D8D769DE4341}"/>
    <cellStyle name="Normal 22 2" xfId="441" xr:uid="{1E98FC11-5414-47B4-AB6E-64CD7E98550E}"/>
    <cellStyle name="Normal 22 3" xfId="4310" xr:uid="{8538CD66-623E-4C55-9C5F-3891E0D01FA4}"/>
    <cellStyle name="Normal 22 3 2" xfId="4354" xr:uid="{D134964A-F3E2-4BEE-9DFE-1750D4EBDB5C}"/>
    <cellStyle name="Normal 22 3 2 2" xfId="4461" xr:uid="{8DFFDE91-9496-41D4-A0AF-427C12CA80F1}"/>
    <cellStyle name="Normal 22 3 3" xfId="4460" xr:uid="{0215B162-EF04-4B97-9E12-C65C9925A2C6}"/>
    <cellStyle name="Normal 22 3 4" xfId="4691" xr:uid="{E00C50A3-3D9A-4198-96ED-1B70A69E4D43}"/>
    <cellStyle name="Normal 22 4" xfId="4313" xr:uid="{4228D1F2-4E18-4865-BF98-3A38076EF4A8}"/>
    <cellStyle name="Normal 22 4 2" xfId="4431" xr:uid="{06BA1588-D61F-4176-B49A-A86E4A00F7C6}"/>
    <cellStyle name="Normal 22 4 3" xfId="4571" xr:uid="{0BE9679F-5683-46E1-94FA-4F75060F0906}"/>
    <cellStyle name="Normal 22 4 3 2" xfId="4590" xr:uid="{759A2702-F46C-4881-BEB9-38034B469F04}"/>
    <cellStyle name="Normal 22 4 3 3" xfId="4748" xr:uid="{616D8979-360F-44CA-B90B-1EA397B13F6B}"/>
    <cellStyle name="Normal 22 4 3 4" xfId="5338" xr:uid="{0DCA2706-B0BE-4969-B473-6554F28D27C2}"/>
    <cellStyle name="Normal 22 4 3 5" xfId="5334" xr:uid="{24FCF8EE-868F-4149-A0A8-AC9084450AC3}"/>
    <cellStyle name="Normal 22 4 4" xfId="4692" xr:uid="{D32F1356-039C-4F98-933A-784BCB83770E}"/>
    <cellStyle name="Normal 22 4 5" xfId="4604" xr:uid="{9B6CDBBE-E2DD-43E1-AD9F-0095DBCF1194}"/>
    <cellStyle name="Normal 22 4 6" xfId="4595" xr:uid="{D02F7181-4A30-4BD7-9DA7-B6011B639454}"/>
    <cellStyle name="Normal 22 4 7" xfId="4594" xr:uid="{69D6BE0D-9F53-48D8-8F75-E7FE2CD239A0}"/>
    <cellStyle name="Normal 22 4 8" xfId="4593" xr:uid="{E29CC7F5-126C-42BD-A7B5-AFCB9B8F9C46}"/>
    <cellStyle name="Normal 22 4 9" xfId="4592" xr:uid="{8CCE0865-15A2-4892-BDF3-DC05511E4CAA}"/>
    <cellStyle name="Normal 22 5" xfId="4738" xr:uid="{F3841CB4-467C-46C8-A50B-EFE2069E4E44}"/>
    <cellStyle name="Normal 23" xfId="442" xr:uid="{697BD1DB-E4E7-4872-BF5A-3B528E4C042F}"/>
    <cellStyle name="Normal 23 2" xfId="2500" xr:uid="{DF58CCC7-77AB-4AAE-852F-196ECCDA3C37}"/>
    <cellStyle name="Normal 23 2 2" xfId="4356" xr:uid="{60C120C6-886B-477B-BD99-A50AC26155D2}"/>
    <cellStyle name="Normal 23 2 2 2" xfId="4751" xr:uid="{85BD2A38-6130-4660-B0DF-06C22B2CC8AE}"/>
    <cellStyle name="Normal 23 2 2 3" xfId="4693" xr:uid="{B3C2CDF7-49F8-40DF-8F84-F124AA1C5D29}"/>
    <cellStyle name="Normal 23 2 2 4" xfId="4663" xr:uid="{5B23799D-ACCD-4975-9887-55700A7BF6AC}"/>
    <cellStyle name="Normal 23 2 3" xfId="4605" xr:uid="{6028DA83-A53D-4C7E-89C9-0C876F14A575}"/>
    <cellStyle name="Normal 23 2 4" xfId="4712" xr:uid="{BAEE2CAA-FF88-4215-AABF-ADDCA7F5B5B2}"/>
    <cellStyle name="Normal 23 3" xfId="4426" xr:uid="{F20F11C4-ACFB-406F-9341-8221AA02F768}"/>
    <cellStyle name="Normal 23 4" xfId="4355" xr:uid="{31D2FD54-2023-485F-BCB5-7820A012599A}"/>
    <cellStyle name="Normal 23 5" xfId="4572" xr:uid="{8DDFBB35-CAA3-4B57-9686-7449DE294075}"/>
    <cellStyle name="Normal 23 6" xfId="4739" xr:uid="{55DC3D7E-CD8D-42B6-B149-ECAEAFDDE793}"/>
    <cellStyle name="Normal 24" xfId="443" xr:uid="{53CF4FF6-0661-477C-921D-26C334DCDBF5}"/>
    <cellStyle name="Normal 24 2" xfId="444" xr:uid="{9C0186FB-1E02-4256-8C5A-320DA71DB451}"/>
    <cellStyle name="Normal 24 2 2" xfId="4428" xr:uid="{D6384F04-4EF5-4BCD-BBB0-F91E098C2B31}"/>
    <cellStyle name="Normal 24 2 3" xfId="4358" xr:uid="{44BEEB31-D9CF-4AE2-BC39-FDFBA9B28487}"/>
    <cellStyle name="Normal 24 2 4" xfId="4574" xr:uid="{0AB778DD-4B57-468F-B076-0743EDE6D7F0}"/>
    <cellStyle name="Normal 24 2 5" xfId="4741" xr:uid="{114CA876-AAE1-4E26-9911-6B1BD5621A55}"/>
    <cellStyle name="Normal 24 3" xfId="4427" xr:uid="{E2D2C003-50FB-4AAC-9B9B-972C6266145C}"/>
    <cellStyle name="Normal 24 4" xfId="4357" xr:uid="{3BF0310D-65DF-4DAB-9C4C-EBD2F863C24B}"/>
    <cellStyle name="Normal 24 5" xfId="4573" xr:uid="{CE4E652E-5861-423D-BE41-9E6E90A02B6E}"/>
    <cellStyle name="Normal 24 6" xfId="4740" xr:uid="{8B665689-139F-4A54-9791-FA3D65B00FF3}"/>
    <cellStyle name="Normal 25" xfId="451" xr:uid="{183921AB-CEBD-459C-83CD-2768B589C177}"/>
    <cellStyle name="Normal 25 2" xfId="4360" xr:uid="{938600E4-D6C5-45EA-8A0C-8119D5713A78}"/>
    <cellStyle name="Normal 25 2 2" xfId="5337" xr:uid="{6EACD0F3-1D34-482F-A6C7-43A732D0A545}"/>
    <cellStyle name="Normal 25 3" xfId="4429" xr:uid="{DC8F0763-44F1-4762-805A-7A2ECE449405}"/>
    <cellStyle name="Normal 25 4" xfId="4359" xr:uid="{4A90DC62-201F-437C-8FBB-D63310D6FAC4}"/>
    <cellStyle name="Normal 25 5" xfId="4575" xr:uid="{90E7F239-B2F3-4F42-A1CE-803CDAD19CF5}"/>
    <cellStyle name="Normal 26" xfId="2498" xr:uid="{02B3E86C-937F-4FFE-AE34-096C92B5773F}"/>
    <cellStyle name="Normal 26 2" xfId="2499" xr:uid="{FD9F7321-0DEC-4101-BD84-86F198810AD5}"/>
    <cellStyle name="Normal 26 2 2" xfId="4362" xr:uid="{EC0180BE-3AB2-4EB7-8413-5CD569854178}"/>
    <cellStyle name="Normal 26 3" xfId="4361" xr:uid="{10E7F9E4-5166-4E11-9752-E5D87148A979}"/>
    <cellStyle name="Normal 26 3 2" xfId="4436" xr:uid="{5513F295-FC1F-4A4A-A86B-CBC0E0D90C33}"/>
    <cellStyle name="Normal 27" xfId="2507" xr:uid="{1B350EA2-18A7-4BAC-8FB0-9182B61B3587}"/>
    <cellStyle name="Normal 27 2" xfId="4364" xr:uid="{14F9E191-937B-4875-A069-BE97E31E2F7C}"/>
    <cellStyle name="Normal 27 3" xfId="4363" xr:uid="{0A8BD47D-D32F-423B-B08F-165DD1C49953}"/>
    <cellStyle name="Normal 27 4" xfId="4599" xr:uid="{B024D0D2-417F-45BB-83AB-541A167EB177}"/>
    <cellStyle name="Normal 27 5" xfId="5320" xr:uid="{F8E8C2EE-B34B-495A-BA9C-CC03B7D6A074}"/>
    <cellStyle name="Normal 27 6" xfId="4589" xr:uid="{39097C2C-C5AF-4F6B-925D-33A5796FD510}"/>
    <cellStyle name="Normal 27 7" xfId="5332" xr:uid="{1BE75A07-2C7C-4565-A9AC-679C13B1DAEF}"/>
    <cellStyle name="Normal 28" xfId="4365" xr:uid="{1EAA126D-7020-46CF-B415-256F4FA82373}"/>
    <cellStyle name="Normal 28 2" xfId="4366" xr:uid="{8AE1FDBE-5361-4054-AD63-1A97D98B0354}"/>
    <cellStyle name="Normal 28 3" xfId="4367" xr:uid="{AAF24615-364D-416C-ABE9-7F00CF2AD1BF}"/>
    <cellStyle name="Normal 29" xfId="4368" xr:uid="{94D33314-3C51-400F-AEE9-9C9D342D48DA}"/>
    <cellStyle name="Normal 29 2" xfId="4369" xr:uid="{2C81DD6F-28B7-4FBB-93EA-E51F0475E1C0}"/>
    <cellStyle name="Normal 3" xfId="2" xr:uid="{665067A7-73F8-4B7E-BFD2-7BB3B9468366}"/>
    <cellStyle name="Normal 3 2" xfId="81" xr:uid="{5F998C49-CC58-4558-91FD-C2FBF92BE916}"/>
    <cellStyle name="Normal 3 2 2" xfId="82" xr:uid="{737B777F-809C-4BCE-B0EF-3C6EE13FCDF9}"/>
    <cellStyle name="Normal 3 2 2 2" xfId="288" xr:uid="{8895CD46-CE55-47B2-A3E0-B78EF7278683}"/>
    <cellStyle name="Normal 3 2 2 2 2" xfId="4665" xr:uid="{49DC33A2-7E11-4761-B973-ABAC7D45F0A4}"/>
    <cellStyle name="Normal 3 2 2 3" xfId="4556" xr:uid="{C123E3D9-CDFC-4C8A-BB02-D889C5D3FA06}"/>
    <cellStyle name="Normal 3 2 3" xfId="83" xr:uid="{907CFCD0-3756-434B-8804-49A688F3BBA9}"/>
    <cellStyle name="Normal 3 2 4" xfId="289" xr:uid="{33279DF8-58FA-43F8-927E-EBEA53BCF204}"/>
    <cellStyle name="Normal 3 2 4 2" xfId="4666" xr:uid="{FA18A228-605D-4C76-AD4B-C22995F3A363}"/>
    <cellStyle name="Normal 3 2 5" xfId="2506" xr:uid="{A0A8E9BB-3E9D-4A34-9187-9580A64E981E}"/>
    <cellStyle name="Normal 3 2 5 2" xfId="4509" xr:uid="{0D3E1831-2C70-493B-A6FD-CF59D7EDD528}"/>
    <cellStyle name="Normal 3 2 5 3" xfId="5304" xr:uid="{DE26983D-AB0B-4D6A-918C-661AD6C865AA}"/>
    <cellStyle name="Normal 3 3" xfId="84" xr:uid="{33A13589-3311-418E-B015-2ED3BAE364A3}"/>
    <cellStyle name="Normal 3 3 2" xfId="290" xr:uid="{539E7B7D-B030-4616-9EE3-67C24CF76D71}"/>
    <cellStyle name="Normal 3 3 2 2" xfId="4667" xr:uid="{BA741EDB-88C6-4E42-B75D-5D03D275F654}"/>
    <cellStyle name="Normal 3 3 3" xfId="4557" xr:uid="{EC273377-A9B6-45FA-B34E-3F09FC3F81DC}"/>
    <cellStyle name="Normal 3 4" xfId="85" xr:uid="{129C1C88-5ECA-4B69-AEEC-790CC66485F3}"/>
    <cellStyle name="Normal 3 4 2" xfId="2502" xr:uid="{8ECC9326-A1C4-4530-96D0-98FCB7DACCE3}"/>
    <cellStyle name="Normal 3 4 2 2" xfId="4668" xr:uid="{FE94B704-F801-4C04-BADC-4DA7C2625EAD}"/>
    <cellStyle name="Normal 3 5" xfId="2501" xr:uid="{445A226C-86CD-4630-8800-92C6AD4093DD}"/>
    <cellStyle name="Normal 3 5 2" xfId="4669" xr:uid="{91DB0D47-9880-40C8-ABCF-ACC1D5AF24BB}"/>
    <cellStyle name="Normal 3 5 3" xfId="4745" xr:uid="{4176F76B-6739-4796-9EF2-222C76463FED}"/>
    <cellStyle name="Normal 3 5 4" xfId="4713" xr:uid="{00DFD43B-2787-4443-BC46-2F38F7A59A85}"/>
    <cellStyle name="Normal 3 6" xfId="4664" xr:uid="{2DBE3615-AD1C-4A36-9099-048D7D05FEE3}"/>
    <cellStyle name="Normal 3 6 2" xfId="5336" xr:uid="{85B44C32-F266-4AAA-8136-2FEA743CADDA}"/>
    <cellStyle name="Normal 3 6 2 2" xfId="5333" xr:uid="{8F278A60-2AD1-4A16-8480-7E86B31F79B1}"/>
    <cellStyle name="Normal 30" xfId="4370" xr:uid="{C6B52BBD-5DBD-4DD1-A833-816584A0ACC0}"/>
    <cellStyle name="Normal 30 2" xfId="4371" xr:uid="{2D77A845-AAE0-4F1C-B76D-84A88960E8D4}"/>
    <cellStyle name="Normal 31" xfId="4372" xr:uid="{819B4D95-05A7-4730-80C0-BF5C05DC2DB4}"/>
    <cellStyle name="Normal 31 2" xfId="4373" xr:uid="{5D5685BC-F79E-44F5-A32F-82FC71C02890}"/>
    <cellStyle name="Normal 32" xfId="4374" xr:uid="{960F9434-A101-4185-BF53-CC938B698FB9}"/>
    <cellStyle name="Normal 33" xfId="4375" xr:uid="{19A4DCB7-4084-4971-9EB5-AC35F2F16B87}"/>
    <cellStyle name="Normal 33 2" xfId="4376" xr:uid="{C9E75C01-CF9A-40A3-8931-D85BB27CAB14}"/>
    <cellStyle name="Normal 34" xfId="4377" xr:uid="{213E8D86-FEAE-4B4E-92CA-53F76A4FD249}"/>
    <cellStyle name="Normal 34 2" xfId="4378" xr:uid="{A438842B-C216-4658-88C6-10F4774C5A6A}"/>
    <cellStyle name="Normal 35" xfId="4379" xr:uid="{8C3D07A1-0E58-4993-87FA-9A1C240A9CB2}"/>
    <cellStyle name="Normal 35 2" xfId="4380" xr:uid="{6C4745E6-647A-42AC-9C61-C750ED13F91A}"/>
    <cellStyle name="Normal 36" xfId="4381" xr:uid="{FAA89861-E8E8-4CFE-A2AE-BD8EE92B5D11}"/>
    <cellStyle name="Normal 36 2" xfId="4382" xr:uid="{DDF94100-6E7B-4521-9388-040D1A1018C0}"/>
    <cellStyle name="Normal 37" xfId="4383" xr:uid="{1ABAF04F-E93F-43BF-93F7-FFF0A3A87E70}"/>
    <cellStyle name="Normal 37 2" xfId="4384" xr:uid="{9280733C-D9BB-45AA-8410-783F353B0FF1}"/>
    <cellStyle name="Normal 38" xfId="4385" xr:uid="{6EC911F0-9CB8-4EE4-8CCF-1B400DC90263}"/>
    <cellStyle name="Normal 38 2" xfId="4386" xr:uid="{2D4C9688-F7B7-4F26-9F85-50A5AD1D27E0}"/>
    <cellStyle name="Normal 39" xfId="4387" xr:uid="{3E48BEA6-E5A9-417E-A61C-5EDF4A06B7E7}"/>
    <cellStyle name="Normal 39 2" xfId="4388" xr:uid="{122CFCD2-4AAC-422A-A823-A205DB0CD658}"/>
    <cellStyle name="Normal 39 2 2" xfId="4389" xr:uid="{7D91210E-F7AB-4D83-8192-AD51A82B25DE}"/>
    <cellStyle name="Normal 39 3" xfId="4390" xr:uid="{F5A612CD-41F3-462D-85C4-5A2D87185112}"/>
    <cellStyle name="Normal 4" xfId="86" xr:uid="{E8FF34D7-B7FE-494A-9DA4-0C176BD386F8}"/>
    <cellStyle name="Normal 4 2" xfId="87" xr:uid="{FB4DAA29-1656-41D7-BCF0-89F6C233A35B}"/>
    <cellStyle name="Normal 4 2 2" xfId="88" xr:uid="{BF26868F-90EB-4B13-9422-0F160F003D5A}"/>
    <cellStyle name="Normal 4 2 2 2" xfId="445" xr:uid="{1BAF8ACE-F2FC-4025-8FEF-5FAFDB151DE4}"/>
    <cellStyle name="Normal 4 2 2 3" xfId="2807" xr:uid="{3BDA5236-567F-4BC7-AC54-6DBAB6BA8A77}"/>
    <cellStyle name="Normal 4 2 2 4" xfId="2808" xr:uid="{AFF12D15-8171-4712-A274-F8FC5777D029}"/>
    <cellStyle name="Normal 4 2 2 4 2" xfId="2809" xr:uid="{D6CCA911-7747-4651-BDC6-3EDF00CE5393}"/>
    <cellStyle name="Normal 4 2 2 4 3" xfId="2810" xr:uid="{CFFAC679-C466-4D0E-842B-DD2CAED100A4}"/>
    <cellStyle name="Normal 4 2 2 4 3 2" xfId="2811" xr:uid="{886D058A-8882-4A6C-B4DC-903CB4DAD9B2}"/>
    <cellStyle name="Normal 4 2 2 4 3 3" xfId="4312" xr:uid="{502D9431-7D0D-4225-A455-20370F69AF43}"/>
    <cellStyle name="Normal 4 2 3" xfId="2493" xr:uid="{7B5D4612-60CF-4048-8D80-B3B537C7B9CD}"/>
    <cellStyle name="Normal 4 2 3 2" xfId="2504" xr:uid="{85170225-3469-42F9-B392-50422F783B96}"/>
    <cellStyle name="Normal 4 2 3 2 2" xfId="4462" xr:uid="{E316321B-02C2-480E-936D-85445AA4F6EA}"/>
    <cellStyle name="Normal 4 2 3 3" xfId="4463" xr:uid="{F1111DD8-B8D6-4107-8C78-7BE07DBD00A2}"/>
    <cellStyle name="Normal 4 2 3 3 2" xfId="4464" xr:uid="{1E893E51-5E87-4340-94D4-CF5296119205}"/>
    <cellStyle name="Normal 4 2 3 4" xfId="4465" xr:uid="{0FE7698D-A962-401C-932B-900B76BA8E11}"/>
    <cellStyle name="Normal 4 2 3 5" xfId="4466" xr:uid="{2FCD874B-F149-451B-BDF4-3D7234CE60BE}"/>
    <cellStyle name="Normal 4 2 4" xfId="2494" xr:uid="{EEDAF32E-8376-4A1D-AC50-4C5FFD2920A8}"/>
    <cellStyle name="Normal 4 2 4 2" xfId="4392" xr:uid="{D4CA3158-7810-4EC9-A8B7-7EEA2A7A4D57}"/>
    <cellStyle name="Normal 4 2 4 2 2" xfId="4467" xr:uid="{82B3727C-B8B1-404E-B9C2-26B9E2718180}"/>
    <cellStyle name="Normal 4 2 4 2 3" xfId="4694" xr:uid="{DFE1B79C-1036-4BB1-A91D-0C8DB60BE361}"/>
    <cellStyle name="Normal 4 2 4 2 4" xfId="4613" xr:uid="{E06C8083-86AE-4576-8343-86F4AED07128}"/>
    <cellStyle name="Normal 4 2 4 3" xfId="4576" xr:uid="{1F26AB2E-143A-4281-84DF-63729E3A4501}"/>
    <cellStyle name="Normal 4 2 4 4" xfId="4714" xr:uid="{DA9A790D-08D7-42E4-BA16-EAE80078D87F}"/>
    <cellStyle name="Normal 4 2 5" xfId="1168" xr:uid="{EFE942E4-B323-4A22-A5FA-FEAE5E746C4A}"/>
    <cellStyle name="Normal 4 2 6" xfId="4558" xr:uid="{5722B322-B07C-46BA-A98D-17E5FBB9EE67}"/>
    <cellStyle name="Normal 4 3" xfId="528" xr:uid="{89314602-4049-4529-AC08-611C524A3131}"/>
    <cellStyle name="Normal 4 3 2" xfId="1170" xr:uid="{E49EDE87-127D-424F-ADDA-59091CBC9F6F}"/>
    <cellStyle name="Normal 4 3 2 2" xfId="1171" xr:uid="{EA746E51-5AF0-4400-97A0-A1616F37A387}"/>
    <cellStyle name="Normal 4 3 2 3" xfId="1172" xr:uid="{88D31EC2-E1B3-4137-9B30-B508AAAB21C8}"/>
    <cellStyle name="Normal 4 3 3" xfId="1169" xr:uid="{8FBCBC8A-5456-4C1C-A103-6CC5BE5D76C4}"/>
    <cellStyle name="Normal 4 3 3 2" xfId="4434" xr:uid="{4931BEBA-FEF7-4225-ABB4-1BE0E60A08E0}"/>
    <cellStyle name="Normal 4 3 4" xfId="2812" xr:uid="{0F4154EF-4723-4747-97D9-261801F968B3}"/>
    <cellStyle name="Normal 4 3 5" xfId="2813" xr:uid="{17FF361F-1245-4456-AAC0-04DC57FBCDD4}"/>
    <cellStyle name="Normal 4 3 5 2" xfId="2814" xr:uid="{2FE158AE-F5CA-4BBA-BC61-D1207AF1252B}"/>
    <cellStyle name="Normal 4 3 5 3" xfId="2815" xr:uid="{4C6E3FB2-43AD-4C83-9987-2CB5AFE87652}"/>
    <cellStyle name="Normal 4 3 5 3 2" xfId="2816" xr:uid="{A886AE4F-2B3D-4156-AB05-EDE94E97D93D}"/>
    <cellStyle name="Normal 4 3 5 3 3" xfId="4311" xr:uid="{397E5EDC-509B-4C2E-86A9-30C4142E5006}"/>
    <cellStyle name="Normal 4 3 6" xfId="4314" xr:uid="{7FE489C5-9A97-4E06-BA17-0BDD89D9DF9E}"/>
    <cellStyle name="Normal 4 4" xfId="453" xr:uid="{C285B6BF-AE62-4315-AAE8-FB96F8EC5F30}"/>
    <cellStyle name="Normal 4 4 2" xfId="2495" xr:uid="{41AE44A1-CA23-442C-B0FD-B85D1D42ADFD}"/>
    <cellStyle name="Normal 4 4 3" xfId="2503" xr:uid="{44ABFEBC-8A3B-4C76-9FBC-748020AB2456}"/>
    <cellStyle name="Normal 4 4 3 2" xfId="4317" xr:uid="{D6887CD0-3C6A-4F11-BCBB-4605CAF10E4E}"/>
    <cellStyle name="Normal 4 4 3 3" xfId="4316" xr:uid="{3921A893-7B7B-4245-9D51-2046B545363D}"/>
    <cellStyle name="Normal 4 4 4" xfId="4747" xr:uid="{6A279CF1-A53C-437C-9982-94DCF64C06EB}"/>
    <cellStyle name="Normal 4 5" xfId="2496" xr:uid="{E6D5E0B9-0C3B-4FEC-8E60-C6B0A2EA774A}"/>
    <cellStyle name="Normal 4 5 2" xfId="4391" xr:uid="{85BBCBA6-F8F4-4550-A655-B49D79B7BE4D}"/>
    <cellStyle name="Normal 4 6" xfId="2497" xr:uid="{04435910-8A82-48C4-8BB5-4F73BCB44A88}"/>
    <cellStyle name="Normal 4 7" xfId="900" xr:uid="{17BBC4DB-30C1-4C9A-9642-D8760F286E05}"/>
    <cellStyle name="Normal 40" xfId="4393" xr:uid="{2B8B8D27-A25C-407C-B13B-5A86C9D6B273}"/>
    <cellStyle name="Normal 40 2" xfId="4394" xr:uid="{9441B221-FAC0-4917-9579-EF0D489FB62B}"/>
    <cellStyle name="Normal 40 2 2" xfId="4395" xr:uid="{F65E9EBA-A337-415C-A678-2A300179F695}"/>
    <cellStyle name="Normal 40 3" xfId="4396" xr:uid="{67294CC2-F6F1-4A78-88F1-9CCFC2827043}"/>
    <cellStyle name="Normal 41" xfId="4397" xr:uid="{387FB3D8-C1C4-4D18-961E-F539699F4B3B}"/>
    <cellStyle name="Normal 41 2" xfId="4398" xr:uid="{77159597-F695-4FBB-82DF-93434EAC86D9}"/>
    <cellStyle name="Normal 42" xfId="4399" xr:uid="{1690B55F-7422-41E2-A437-6C524E503D65}"/>
    <cellStyle name="Normal 42 2" xfId="4400" xr:uid="{1210F110-B253-4720-A2E8-AC4286009EC4}"/>
    <cellStyle name="Normal 43" xfId="4401" xr:uid="{E63C8087-F391-4ABF-A017-DBCDA542DB98}"/>
    <cellStyle name="Normal 43 2" xfId="4402" xr:uid="{86F83831-D780-4E68-BDB0-BA0A340BEAF9}"/>
    <cellStyle name="Normal 44" xfId="4412" xr:uid="{04969BA0-5A01-4965-82A0-D5FDEC863E5A}"/>
    <cellStyle name="Normal 44 2" xfId="4413" xr:uid="{3FCB2CE7-652E-47AE-ADEB-DC06EDBF8008}"/>
    <cellStyle name="Normal 45" xfId="4674" xr:uid="{64814044-FF8F-4CE2-BF37-D485D4BB0B35}"/>
    <cellStyle name="Normal 45 2" xfId="5324" xr:uid="{295AAA30-8BA2-4E5E-AF11-C43E3F1F2DA7}"/>
    <cellStyle name="Normal 45 3" xfId="5323" xr:uid="{EA91DE22-0B5F-434A-B937-E168B626A890}"/>
    <cellStyle name="Normal 5" xfId="89" xr:uid="{A5912617-FEC2-494A-A94E-925E8C8D5CFF}"/>
    <cellStyle name="Normal 5 10" xfId="291" xr:uid="{2A9A45F9-E656-4D82-B3B9-181DEE2588E0}"/>
    <cellStyle name="Normal 5 10 2" xfId="529" xr:uid="{9DE3DB4F-FFA6-46F8-A87C-A7964AD98ABD}"/>
    <cellStyle name="Normal 5 10 2 2" xfId="1173" xr:uid="{81952BAE-150A-48AF-89E8-CD336C478732}"/>
    <cellStyle name="Normal 5 10 2 3" xfId="2817" xr:uid="{9B044CD6-F048-4B10-9555-98BF5BB1A2EF}"/>
    <cellStyle name="Normal 5 10 2 4" xfId="2818" xr:uid="{F27C15EA-5648-474C-91B9-3C6CBA38D823}"/>
    <cellStyle name="Normal 5 10 3" xfId="1174" xr:uid="{195FBA54-4170-446B-8B40-BB14644CEF1A}"/>
    <cellStyle name="Normal 5 10 3 2" xfId="2819" xr:uid="{7034D951-BA2E-4F9C-BABC-4430E21F0067}"/>
    <cellStyle name="Normal 5 10 3 3" xfId="2820" xr:uid="{3AB4FE15-88E1-4DE3-AD07-48497020FDF5}"/>
    <cellStyle name="Normal 5 10 3 4" xfId="2821" xr:uid="{0E6411DC-FB7A-465E-995F-18E2AA2847BB}"/>
    <cellStyle name="Normal 5 10 4" xfId="2822" xr:uid="{C9CB1CFA-834E-4DEC-9C08-E6DF9F355CAB}"/>
    <cellStyle name="Normal 5 10 5" xfId="2823" xr:uid="{7A535663-76E2-4120-BE2A-BC351816582A}"/>
    <cellStyle name="Normal 5 10 6" xfId="2824" xr:uid="{87FA2407-5F8C-431D-A113-207C32412066}"/>
    <cellStyle name="Normal 5 11" xfId="292" xr:uid="{04DEF939-A0F1-404D-BDE6-1F4BF8E6760E}"/>
    <cellStyle name="Normal 5 11 2" xfId="1175" xr:uid="{2AA36B8D-7542-4983-8360-DA5F691E6516}"/>
    <cellStyle name="Normal 5 11 2 2" xfId="2825" xr:uid="{B1B4BF23-2E89-4556-BB11-CEF1F02F7225}"/>
    <cellStyle name="Normal 5 11 2 2 2" xfId="4403" xr:uid="{2817CF89-1B74-478C-8EB5-DDB6885F462C}"/>
    <cellStyle name="Normal 5 11 2 2 3" xfId="4681" xr:uid="{2FD139E0-7249-4D5C-8158-8B39465E419B}"/>
    <cellStyle name="Normal 5 11 2 3" xfId="2826" xr:uid="{BF9E3737-5701-4A09-89B5-962C48E4AD9B}"/>
    <cellStyle name="Normal 5 11 2 4" xfId="2827" xr:uid="{84641402-4909-4C13-B40B-65988D474A09}"/>
    <cellStyle name="Normal 5 11 3" xfId="2828" xr:uid="{6E5ABEBD-4F22-4942-833E-5D4FAE206C4A}"/>
    <cellStyle name="Normal 5 11 4" xfId="2829" xr:uid="{FF0E27D6-7B7B-4F9A-B742-17951FB32933}"/>
    <cellStyle name="Normal 5 11 4 2" xfId="4577" xr:uid="{FE9A838C-0116-4218-96F2-67F4515F3304}"/>
    <cellStyle name="Normal 5 11 4 3" xfId="4682" xr:uid="{0B6B7203-CA06-4DF5-A23E-C929EDE7F7DD}"/>
    <cellStyle name="Normal 5 11 4 4" xfId="4606" xr:uid="{00588C01-6B90-4530-9926-B419FA9C0B13}"/>
    <cellStyle name="Normal 5 11 5" xfId="2830" xr:uid="{F3D7EFA5-B950-460A-9020-1B6B4F77C8B1}"/>
    <cellStyle name="Normal 5 12" xfId="1176" xr:uid="{C54D1EE3-E8BE-4DF7-919E-4FCFD7152554}"/>
    <cellStyle name="Normal 5 12 2" xfId="2831" xr:uid="{A557016B-BDAB-4293-81FA-04B6B329B713}"/>
    <cellStyle name="Normal 5 12 3" xfId="2832" xr:uid="{CF259AB3-CD49-44CF-BFFC-CD9413CDCC34}"/>
    <cellStyle name="Normal 5 12 4" xfId="2833" xr:uid="{9F417211-4A21-4A77-85EB-721F55AECCE5}"/>
    <cellStyle name="Normal 5 13" xfId="901" xr:uid="{A01D73DC-2906-43F6-8119-7BADA97804DE}"/>
    <cellStyle name="Normal 5 13 2" xfId="2834" xr:uid="{7EDA748C-5624-4430-96D0-1AA409BC954F}"/>
    <cellStyle name="Normal 5 13 3" xfId="2835" xr:uid="{C9914BBD-D0BD-422B-8E0A-AE48A3BAF346}"/>
    <cellStyle name="Normal 5 13 4" xfId="2836" xr:uid="{5367BF61-75C5-4A82-A882-00235CE7869C}"/>
    <cellStyle name="Normal 5 14" xfId="2837" xr:uid="{64725414-54E1-486D-8C1F-76782A29D5AF}"/>
    <cellStyle name="Normal 5 14 2" xfId="2838" xr:uid="{918589A3-33DB-4373-A5B7-56EC6AF41A87}"/>
    <cellStyle name="Normal 5 15" xfId="2839" xr:uid="{2BE513A7-FDE4-4157-8B05-2F4E8C61A7AD}"/>
    <cellStyle name="Normal 5 16" xfId="2840" xr:uid="{F928079A-1625-4FE0-B41D-B5BCD5102C08}"/>
    <cellStyle name="Normal 5 17" xfId="2841" xr:uid="{3E01F151-8E35-4969-921C-F3948913CCBA}"/>
    <cellStyle name="Normal 5 2" xfId="90" xr:uid="{5075E124-7E03-4006-BA5F-4238DA98C186}"/>
    <cellStyle name="Normal 5 2 2" xfId="187" xr:uid="{6BDA69E2-8377-4EF7-B6D5-BD73ABBBA3F7}"/>
    <cellStyle name="Normal 5 2 2 2" xfId="188" xr:uid="{E90234B8-3C4B-4B03-9D8F-0BE5CB6DA627}"/>
    <cellStyle name="Normal 5 2 2 2 2" xfId="189" xr:uid="{25E42E7F-A336-4C78-B210-700883E5F7EE}"/>
    <cellStyle name="Normal 5 2 2 2 2 2" xfId="190" xr:uid="{899D9D4E-F64E-4584-88A2-F2D83CFA9A53}"/>
    <cellStyle name="Normal 5 2 2 2 3" xfId="191" xr:uid="{C9605CE8-5CDC-4741-A186-8534915C5F62}"/>
    <cellStyle name="Normal 5 2 2 2 4" xfId="4670" xr:uid="{7352D79B-DA5B-406F-B5CE-A25A63F088C9}"/>
    <cellStyle name="Normal 5 2 2 2 5" xfId="5300" xr:uid="{91E0B7ED-7B6A-43C1-81C2-6B719D72044F}"/>
    <cellStyle name="Normal 5 2 2 3" xfId="192" xr:uid="{B712B9F8-8338-4775-A7EA-C7200CE1BE83}"/>
    <cellStyle name="Normal 5 2 2 3 2" xfId="193" xr:uid="{2AB4231E-78E8-4E01-B575-11B3C200370B}"/>
    <cellStyle name="Normal 5 2 2 4" xfId="194" xr:uid="{9E9B26C6-00D9-4346-AAE9-F6F839AC641B}"/>
    <cellStyle name="Normal 5 2 2 5" xfId="293" xr:uid="{A11F43ED-CE2F-4FAB-9139-1F169D7438AD}"/>
    <cellStyle name="Normal 5 2 2 6" xfId="4596" xr:uid="{5CB9B951-EBFF-432A-B873-55B081AF3AF3}"/>
    <cellStyle name="Normal 5 2 2 7" xfId="5329" xr:uid="{49A4BF96-6002-49A3-9646-0BC6A241AC02}"/>
    <cellStyle name="Normal 5 2 3" xfId="195" xr:uid="{CF88E7AF-FC1A-42FA-B9FF-294DFEC257DB}"/>
    <cellStyle name="Normal 5 2 3 2" xfId="196" xr:uid="{B58B302C-98BC-4431-8A8F-0DDD1A8BC698}"/>
    <cellStyle name="Normal 5 2 3 2 2" xfId="197" xr:uid="{F2E1DAD2-58B5-4AD6-8891-7CB47F482390}"/>
    <cellStyle name="Normal 5 2 3 2 3" xfId="4559" xr:uid="{447B419F-2F5F-4628-B94A-9348F68F548F}"/>
    <cellStyle name="Normal 5 2 3 2 4" xfId="5301" xr:uid="{9877E332-58BC-47B6-8395-F5A31172A307}"/>
    <cellStyle name="Normal 5 2 3 3" xfId="198" xr:uid="{FD97E716-47A5-4990-ADDC-DFD97FAF8651}"/>
    <cellStyle name="Normal 5 2 3 3 2" xfId="4742" xr:uid="{1E85079C-BBB5-4D5E-B5CF-A262C3D4CB53}"/>
    <cellStyle name="Normal 5 2 3 4" xfId="4404" xr:uid="{99599266-1F72-4B84-83BB-90C868B58D3C}"/>
    <cellStyle name="Normal 5 2 3 4 2" xfId="4715" xr:uid="{82979F2D-1A05-43E7-B97C-84769F044BA1}"/>
    <cellStyle name="Normal 5 2 3 5" xfId="4597" xr:uid="{C086F32F-DE57-44A5-B84C-48C7D4FD8C58}"/>
    <cellStyle name="Normal 5 2 3 6" xfId="5321" xr:uid="{797FE7CA-F843-40FC-8571-C3277AFDE9E8}"/>
    <cellStyle name="Normal 5 2 3 7" xfId="5330" xr:uid="{5219E904-A221-4858-A8A8-9C45A70CD81C}"/>
    <cellStyle name="Normal 5 2 4" xfId="199" xr:uid="{864CE07E-6CA4-4A72-A2D6-A74C0C96E1F5}"/>
    <cellStyle name="Normal 5 2 4 2" xfId="200" xr:uid="{F7093251-7473-4208-ADA9-D23B8956045A}"/>
    <cellStyle name="Normal 5 2 5" xfId="201" xr:uid="{B601F6DE-6F14-4B29-88DB-E308321D46B9}"/>
    <cellStyle name="Normal 5 2 6" xfId="186" xr:uid="{65AB11D7-03C1-4B9E-B4EF-76C077DC0B9C}"/>
    <cellStyle name="Normal 5 3" xfId="91" xr:uid="{CE5ABB39-10C0-4574-AFAE-041164D56EB2}"/>
    <cellStyle name="Normal 5 3 2" xfId="4406" xr:uid="{76E5A7FD-5DC3-4F04-81EC-21EC89DFF4F0}"/>
    <cellStyle name="Normal 5 3 3" xfId="4405" xr:uid="{D7F690D4-32FD-4501-8448-2252A94A3282}"/>
    <cellStyle name="Normal 5 4" xfId="92" xr:uid="{7F4DF1BF-22CD-43F3-B3AB-C532E69FBD28}"/>
    <cellStyle name="Normal 5 4 10" xfId="2842" xr:uid="{B9A37038-7D58-49F3-995E-25AD3DAC0539}"/>
    <cellStyle name="Normal 5 4 11" xfId="2843" xr:uid="{50D2BBA8-EB39-4EA0-9E21-F337128854D0}"/>
    <cellStyle name="Normal 5 4 2" xfId="93" xr:uid="{EA657D1E-0B79-4232-B18D-C71EB40333C9}"/>
    <cellStyle name="Normal 5 4 2 2" xfId="94" xr:uid="{FADC857D-3982-4E75-8442-AF326D8DBFC9}"/>
    <cellStyle name="Normal 5 4 2 2 2" xfId="294" xr:uid="{F8654FB6-CC1B-4283-9F58-C0B711A65BB4}"/>
    <cellStyle name="Normal 5 4 2 2 2 2" xfId="530" xr:uid="{FCDEBB7F-5FEF-4E2F-A3A6-BD0CF763D608}"/>
    <cellStyle name="Normal 5 4 2 2 2 2 2" xfId="531" xr:uid="{731E5DF9-66B1-4749-ABA9-1FD4A75A4CF8}"/>
    <cellStyle name="Normal 5 4 2 2 2 2 2 2" xfId="1177" xr:uid="{AFEBED49-A619-4818-917D-68EBCF6249B5}"/>
    <cellStyle name="Normal 5 4 2 2 2 2 2 2 2" xfId="1178" xr:uid="{C028D458-DAE4-4D9D-BEEB-015FF0038B84}"/>
    <cellStyle name="Normal 5 4 2 2 2 2 2 3" xfId="1179" xr:uid="{0A7B1FF3-FAFC-4DC4-BDB1-204095C941A3}"/>
    <cellStyle name="Normal 5 4 2 2 2 2 3" xfId="1180" xr:uid="{F5FBF8EB-218A-4902-AA1C-A8FBB1E73760}"/>
    <cellStyle name="Normal 5 4 2 2 2 2 3 2" xfId="1181" xr:uid="{601D9485-6AEC-4A0C-8AD3-1D08C9C3F0A3}"/>
    <cellStyle name="Normal 5 4 2 2 2 2 4" xfId="1182" xr:uid="{4F37B667-9CBD-48BB-95AD-7FA31BEF4214}"/>
    <cellStyle name="Normal 5 4 2 2 2 3" xfId="532" xr:uid="{0C8AC863-3537-48C1-B191-5F75E2331A79}"/>
    <cellStyle name="Normal 5 4 2 2 2 3 2" xfId="1183" xr:uid="{77903777-C076-46BB-9611-E7297D2B41EF}"/>
    <cellStyle name="Normal 5 4 2 2 2 3 2 2" xfId="1184" xr:uid="{C1112649-B60D-4CDA-B076-CCC763382B90}"/>
    <cellStyle name="Normal 5 4 2 2 2 3 3" xfId="1185" xr:uid="{8A1F314E-9536-4AF1-BE2C-711C5D82ED0E}"/>
    <cellStyle name="Normal 5 4 2 2 2 3 4" xfId="2844" xr:uid="{67D6BA3F-96E8-4666-9E53-21536B962E4A}"/>
    <cellStyle name="Normal 5 4 2 2 2 4" xfId="1186" xr:uid="{94BDE7CD-30C9-4429-B16C-A18C4AF3516A}"/>
    <cellStyle name="Normal 5 4 2 2 2 4 2" xfId="1187" xr:uid="{2AAFD054-E52F-4677-A130-126E8623B427}"/>
    <cellStyle name="Normal 5 4 2 2 2 5" xfId="1188" xr:uid="{26E6DD91-FA3E-48E8-A66C-448D18F2F16B}"/>
    <cellStyle name="Normal 5 4 2 2 2 6" xfId="2845" xr:uid="{3F4EFD1F-20BE-4F88-AC70-A1BAC7D95DFD}"/>
    <cellStyle name="Normal 5 4 2 2 3" xfId="295" xr:uid="{47BAEE6E-09D6-4185-BC4D-5E948BC0289F}"/>
    <cellStyle name="Normal 5 4 2 2 3 2" xfId="533" xr:uid="{940813BE-0BAE-448A-840B-57F2E9C78E74}"/>
    <cellStyle name="Normal 5 4 2 2 3 2 2" xfId="534" xr:uid="{D622C09D-EE60-42C8-A945-D76254D6424B}"/>
    <cellStyle name="Normal 5 4 2 2 3 2 2 2" xfId="1189" xr:uid="{9C89111F-54B1-41BB-9B17-9B93EC3F4A50}"/>
    <cellStyle name="Normal 5 4 2 2 3 2 2 2 2" xfId="1190" xr:uid="{98C811F3-A58A-4D2C-817C-580E5E3DBC68}"/>
    <cellStyle name="Normal 5 4 2 2 3 2 2 3" xfId="1191" xr:uid="{D8F40EB5-10AB-4D89-BD38-D6AF343FFD32}"/>
    <cellStyle name="Normal 5 4 2 2 3 2 3" xfId="1192" xr:uid="{C4BFD085-AC89-4D5A-B0B5-1FF5F1B9112E}"/>
    <cellStyle name="Normal 5 4 2 2 3 2 3 2" xfId="1193" xr:uid="{1AE596ED-E99A-4F80-8169-5693C7AEC715}"/>
    <cellStyle name="Normal 5 4 2 2 3 2 4" xfId="1194" xr:uid="{2CF50FF9-1465-4F82-A042-31B6308A1F27}"/>
    <cellStyle name="Normal 5 4 2 2 3 3" xfId="535" xr:uid="{72273933-2230-4E8C-9D32-772077006B96}"/>
    <cellStyle name="Normal 5 4 2 2 3 3 2" xfId="1195" xr:uid="{BA8917B8-AFC0-48E0-9FDC-F4CAED683640}"/>
    <cellStyle name="Normal 5 4 2 2 3 3 2 2" xfId="1196" xr:uid="{4D36C9DC-E7B9-47D8-961B-C502FF58DFD0}"/>
    <cellStyle name="Normal 5 4 2 2 3 3 3" xfId="1197" xr:uid="{21DE032F-583C-410A-BC2A-EA54111F9AA0}"/>
    <cellStyle name="Normal 5 4 2 2 3 4" xfId="1198" xr:uid="{779691DE-152E-49AB-9D3B-45B843FB59B2}"/>
    <cellStyle name="Normal 5 4 2 2 3 4 2" xfId="1199" xr:uid="{F70B450D-95EB-41FA-A604-47BBFC0CC425}"/>
    <cellStyle name="Normal 5 4 2 2 3 5" xfId="1200" xr:uid="{A415CE91-4186-4BF7-A1EB-3F5ED6DF2F2A}"/>
    <cellStyle name="Normal 5 4 2 2 4" xfId="536" xr:uid="{959593C7-1A6E-4878-8E31-41E299A0F787}"/>
    <cellStyle name="Normal 5 4 2 2 4 2" xfId="537" xr:uid="{4015912C-01B1-4EAB-9628-A68191F84FA7}"/>
    <cellStyle name="Normal 5 4 2 2 4 2 2" xfId="1201" xr:uid="{05928710-A763-488F-A539-FC9625B2E53E}"/>
    <cellStyle name="Normal 5 4 2 2 4 2 2 2" xfId="1202" xr:uid="{E76A127B-A54B-40F8-89DB-95F41ADE8B8D}"/>
    <cellStyle name="Normal 5 4 2 2 4 2 3" xfId="1203" xr:uid="{79A6F153-031C-441D-8B20-123BC9068E67}"/>
    <cellStyle name="Normal 5 4 2 2 4 3" xfId="1204" xr:uid="{B0342C0E-932B-4137-8FD2-6D590EC63709}"/>
    <cellStyle name="Normal 5 4 2 2 4 3 2" xfId="1205" xr:uid="{261969D7-9294-4EAB-B5C2-F0769D2CD586}"/>
    <cellStyle name="Normal 5 4 2 2 4 4" xfId="1206" xr:uid="{CFE569C9-4699-4EB8-B561-944E4D8C15C7}"/>
    <cellStyle name="Normal 5 4 2 2 5" xfId="538" xr:uid="{B1398F6F-F426-4784-8DC0-7A3DAA57D7C7}"/>
    <cellStyle name="Normal 5 4 2 2 5 2" xfId="1207" xr:uid="{A4EE22E7-CE42-4CAC-9359-F185B01A2314}"/>
    <cellStyle name="Normal 5 4 2 2 5 2 2" xfId="1208" xr:uid="{88A08E8A-3FAB-45A7-B349-980C428A6C13}"/>
    <cellStyle name="Normal 5 4 2 2 5 3" xfId="1209" xr:uid="{6F22C7EB-CDB7-4529-AD1B-8FFDC9FA4D04}"/>
    <cellStyle name="Normal 5 4 2 2 5 4" xfId="2846" xr:uid="{B60521C3-4F16-4DDC-BA4F-E531977B22C9}"/>
    <cellStyle name="Normal 5 4 2 2 6" xfId="1210" xr:uid="{E0A17F1C-9C6D-4BAD-A0D4-8A6654CC2D75}"/>
    <cellStyle name="Normal 5 4 2 2 6 2" xfId="1211" xr:uid="{AC417D57-377B-4983-9E08-CB12AE100250}"/>
    <cellStyle name="Normal 5 4 2 2 7" xfId="1212" xr:uid="{7977617F-5EE0-4859-BD72-55C77FBC2209}"/>
    <cellStyle name="Normal 5 4 2 2 8" xfId="2847" xr:uid="{AAF0499C-AC2D-408F-9D9F-1F58F5EC7CF7}"/>
    <cellStyle name="Normal 5 4 2 3" xfId="296" xr:uid="{C7518630-2C6C-445F-AB73-3D95FFD972DC}"/>
    <cellStyle name="Normal 5 4 2 3 2" xfId="539" xr:uid="{5CF3A53C-B5C4-41CE-9D17-AE7F78D1FFD0}"/>
    <cellStyle name="Normal 5 4 2 3 2 2" xfId="540" xr:uid="{C533713B-94F0-4A1F-9846-896844219454}"/>
    <cellStyle name="Normal 5 4 2 3 2 2 2" xfId="1213" xr:uid="{ACD261BA-27CA-4C06-82FA-225D71EB8E39}"/>
    <cellStyle name="Normal 5 4 2 3 2 2 2 2" xfId="1214" xr:uid="{070D515C-8C3A-4FD5-83EE-29F8E0C1583D}"/>
    <cellStyle name="Normal 5 4 2 3 2 2 3" xfId="1215" xr:uid="{7EE280FB-3842-4466-BE5B-F94A1A48AF3A}"/>
    <cellStyle name="Normal 5 4 2 3 2 3" xfId="1216" xr:uid="{E779D0CB-3865-4EE4-98CF-5EFB65F19F60}"/>
    <cellStyle name="Normal 5 4 2 3 2 3 2" xfId="1217" xr:uid="{49B4B1EF-B65C-499B-8E69-99C27A5D0840}"/>
    <cellStyle name="Normal 5 4 2 3 2 4" xfId="1218" xr:uid="{F031BA2D-DF76-4058-BB93-4C25D1372DA2}"/>
    <cellStyle name="Normal 5 4 2 3 3" xfId="541" xr:uid="{CCB5262A-D0FB-4867-A00C-8E66E1E818C0}"/>
    <cellStyle name="Normal 5 4 2 3 3 2" xfId="1219" xr:uid="{2710F975-D273-49D4-AF94-6730A3DC5965}"/>
    <cellStyle name="Normal 5 4 2 3 3 2 2" xfId="1220" xr:uid="{0D8644DF-E16E-44A5-8544-A603EE8DBAC6}"/>
    <cellStyle name="Normal 5 4 2 3 3 3" xfId="1221" xr:uid="{AD2A6FA9-E8F8-49CB-AC5A-BD8B4E846C23}"/>
    <cellStyle name="Normal 5 4 2 3 3 4" xfId="2848" xr:uid="{D44A84BC-AB75-45F0-81F7-34A861324FCC}"/>
    <cellStyle name="Normal 5 4 2 3 4" xfId="1222" xr:uid="{C35A4E34-420F-4BCB-853A-820538D97FD5}"/>
    <cellStyle name="Normal 5 4 2 3 4 2" xfId="1223" xr:uid="{8576DCAB-8E96-4D7B-8AD6-C829EA6CA33A}"/>
    <cellStyle name="Normal 5 4 2 3 5" xfId="1224" xr:uid="{DAE036E6-E3D7-41EB-AC39-1903D74847F5}"/>
    <cellStyle name="Normal 5 4 2 3 6" xfId="2849" xr:uid="{9B2EB1A2-9BE5-4A66-9598-C29E0042EEDC}"/>
    <cellStyle name="Normal 5 4 2 4" xfId="297" xr:uid="{96DB04F2-DE0B-47B9-9C68-DDA36CE714CE}"/>
    <cellStyle name="Normal 5 4 2 4 2" xfId="542" xr:uid="{04A0E5BB-CBBE-4CDC-BC39-B5B1540FFB60}"/>
    <cellStyle name="Normal 5 4 2 4 2 2" xfId="543" xr:uid="{F44AD3B4-62B0-4779-9263-5830A243AD5F}"/>
    <cellStyle name="Normal 5 4 2 4 2 2 2" xfId="1225" xr:uid="{83D1E2AF-996B-46BD-8A88-20181F10D750}"/>
    <cellStyle name="Normal 5 4 2 4 2 2 2 2" xfId="1226" xr:uid="{E1DE9924-D1E2-4B53-A438-40AE4EC1B1DE}"/>
    <cellStyle name="Normal 5 4 2 4 2 2 3" xfId="1227" xr:uid="{D7EA2C77-AE5F-47E1-82D8-C25AC18596A9}"/>
    <cellStyle name="Normal 5 4 2 4 2 3" xfId="1228" xr:uid="{D0E1B32A-D93C-462D-BC18-CEA807EAE216}"/>
    <cellStyle name="Normal 5 4 2 4 2 3 2" xfId="1229" xr:uid="{387EFF31-D1AD-431F-A244-462E90588112}"/>
    <cellStyle name="Normal 5 4 2 4 2 4" xfId="1230" xr:uid="{D84C7ACC-1342-4EF3-8F64-099E5BD3E40D}"/>
    <cellStyle name="Normal 5 4 2 4 3" xfId="544" xr:uid="{A414DB44-A5F5-4625-A238-6D3F968EE525}"/>
    <cellStyle name="Normal 5 4 2 4 3 2" xfId="1231" xr:uid="{4B9E4138-0135-4AB5-9229-2B1C3BC89104}"/>
    <cellStyle name="Normal 5 4 2 4 3 2 2" xfId="1232" xr:uid="{E3AAC673-D9A6-4723-BFC8-579F66F7A73E}"/>
    <cellStyle name="Normal 5 4 2 4 3 3" xfId="1233" xr:uid="{791601CC-249E-49CE-A9EF-23E2D0C502DF}"/>
    <cellStyle name="Normal 5 4 2 4 4" xfId="1234" xr:uid="{B80AEACA-40E3-44C9-99B9-67EEABD5F95B}"/>
    <cellStyle name="Normal 5 4 2 4 4 2" xfId="1235" xr:uid="{DBD0D06F-429E-4890-89E4-34A38CDF9C52}"/>
    <cellStyle name="Normal 5 4 2 4 5" xfId="1236" xr:uid="{37F090F4-DDAC-45D6-83C6-85AB851320D4}"/>
    <cellStyle name="Normal 5 4 2 5" xfId="298" xr:uid="{E4B777AE-BAB8-48E8-997D-49CFF1815CED}"/>
    <cellStyle name="Normal 5 4 2 5 2" xfId="545" xr:uid="{72FCB759-B196-4F55-8E91-C40F77772A96}"/>
    <cellStyle name="Normal 5 4 2 5 2 2" xfId="1237" xr:uid="{DB830E50-5C30-4D07-8B73-A8C0AB96D938}"/>
    <cellStyle name="Normal 5 4 2 5 2 2 2" xfId="1238" xr:uid="{58977E82-9DD5-417E-BB9A-7FFEA299BE9B}"/>
    <cellStyle name="Normal 5 4 2 5 2 3" xfId="1239" xr:uid="{7128A3CB-3ACA-4C68-A4EF-10726113944E}"/>
    <cellStyle name="Normal 5 4 2 5 3" xfId="1240" xr:uid="{BF7D2700-DF3C-45C5-A24D-3AA52C7EC124}"/>
    <cellStyle name="Normal 5 4 2 5 3 2" xfId="1241" xr:uid="{F2CEC14D-978E-4BE9-A431-4B2DD5CCEBEB}"/>
    <cellStyle name="Normal 5 4 2 5 4" xfId="1242" xr:uid="{77A28BE6-DEF7-4B13-8DD3-8C3B13FA03FA}"/>
    <cellStyle name="Normal 5 4 2 6" xfId="546" xr:uid="{29257132-8872-4145-958B-0A6FC2EBB2BB}"/>
    <cellStyle name="Normal 5 4 2 6 2" xfId="1243" xr:uid="{43D0833E-DCED-4BEC-AC68-CF37824EE7EB}"/>
    <cellStyle name="Normal 5 4 2 6 2 2" xfId="1244" xr:uid="{FBB8EE6C-A457-42B9-9893-490ECAF6204B}"/>
    <cellStyle name="Normal 5 4 2 6 2 3" xfId="4419" xr:uid="{40D7D753-DF28-4308-B090-86F393A07FB8}"/>
    <cellStyle name="Normal 5 4 2 6 3" xfId="1245" xr:uid="{A73B036C-1E36-471D-B33F-E82FEFB94EF7}"/>
    <cellStyle name="Normal 5 4 2 6 4" xfId="2850" xr:uid="{F75E75A9-5D19-4135-A486-110DEB92A5F0}"/>
    <cellStyle name="Normal 5 4 2 6 4 2" xfId="4584" xr:uid="{EC816211-58CC-43B2-BC04-BA4170D3E263}"/>
    <cellStyle name="Normal 5 4 2 6 4 3" xfId="4683" xr:uid="{B67503F0-87B9-478F-AFA9-6BD7E87F1E8A}"/>
    <cellStyle name="Normal 5 4 2 6 4 4" xfId="4611" xr:uid="{C0BD0F11-420F-438D-A23F-423E11C927B0}"/>
    <cellStyle name="Normal 5 4 2 7" xfId="1246" xr:uid="{5152D5EA-0DBF-4A34-9A1B-0652D2672693}"/>
    <cellStyle name="Normal 5 4 2 7 2" xfId="1247" xr:uid="{C332FECD-3504-447E-9A11-3BC38D74E17F}"/>
    <cellStyle name="Normal 5 4 2 8" xfId="1248" xr:uid="{51F2BAC6-9E57-4DDF-838A-558BD2637AD0}"/>
    <cellStyle name="Normal 5 4 2 9" xfId="2851" xr:uid="{41D7DC0F-B11A-47F4-B181-BE1221A0BB11}"/>
    <cellStyle name="Normal 5 4 3" xfId="95" xr:uid="{E9E16BD4-B626-41FE-9F8E-B4313EB17B3B}"/>
    <cellStyle name="Normal 5 4 3 2" xfId="96" xr:uid="{8516D2D9-C731-44CC-8C32-27674CD0BCDB}"/>
    <cellStyle name="Normal 5 4 3 2 2" xfId="547" xr:uid="{A7DD97C0-E672-46BB-A164-FF51C3F6AE8A}"/>
    <cellStyle name="Normal 5 4 3 2 2 2" xfId="548" xr:uid="{685CF963-0A87-4666-AD12-8CC7714BD99E}"/>
    <cellStyle name="Normal 5 4 3 2 2 2 2" xfId="1249" xr:uid="{35982B8C-2E26-4D02-8D82-1221A14AB1F3}"/>
    <cellStyle name="Normal 5 4 3 2 2 2 2 2" xfId="1250" xr:uid="{DCDB7D7F-5BE1-43F3-A3CE-0B4728EDCFD4}"/>
    <cellStyle name="Normal 5 4 3 2 2 2 3" xfId="1251" xr:uid="{5CB13180-E9F3-4486-837B-692FE62D8D59}"/>
    <cellStyle name="Normal 5 4 3 2 2 3" xfId="1252" xr:uid="{67169DC8-AFE0-4DBD-B81F-24A70BB9DC1D}"/>
    <cellStyle name="Normal 5 4 3 2 2 3 2" xfId="1253" xr:uid="{02208456-BE59-4C0A-861D-4117A4709EBE}"/>
    <cellStyle name="Normal 5 4 3 2 2 4" xfId="1254" xr:uid="{6A88DDC7-C076-4F19-8894-A9FD30AC97C4}"/>
    <cellStyle name="Normal 5 4 3 2 3" xfId="549" xr:uid="{1A4DC176-FEE0-443B-BAAC-724F67E1B988}"/>
    <cellStyle name="Normal 5 4 3 2 3 2" xfId="1255" xr:uid="{3F926B38-7538-44F7-AA3D-126CC90A437E}"/>
    <cellStyle name="Normal 5 4 3 2 3 2 2" xfId="1256" xr:uid="{B9C1030E-F928-4F16-AF00-1ED7861EF866}"/>
    <cellStyle name="Normal 5 4 3 2 3 3" xfId="1257" xr:uid="{3E95E416-6CF4-49EB-B046-9AC313A89A6A}"/>
    <cellStyle name="Normal 5 4 3 2 3 4" xfId="2852" xr:uid="{B4D5A1DA-1CC6-4972-9589-9CDB2F111424}"/>
    <cellStyle name="Normal 5 4 3 2 4" xfId="1258" xr:uid="{DE15204C-C9D1-4F16-83B8-934726B6F424}"/>
    <cellStyle name="Normal 5 4 3 2 4 2" xfId="1259" xr:uid="{0070388C-4348-4278-9D30-096A75096B7A}"/>
    <cellStyle name="Normal 5 4 3 2 5" xfId="1260" xr:uid="{C486314D-E4A9-4F79-BA2C-0F4AEF6893EA}"/>
    <cellStyle name="Normal 5 4 3 2 6" xfId="2853" xr:uid="{6915D79C-D9BE-43D6-956E-4B5B8FCE729F}"/>
    <cellStyle name="Normal 5 4 3 3" xfId="299" xr:uid="{91BD288C-862E-452F-AB34-2F56B4002294}"/>
    <cellStyle name="Normal 5 4 3 3 2" xfId="550" xr:uid="{E3C328B3-D7AB-48FB-955D-1E520FF0670D}"/>
    <cellStyle name="Normal 5 4 3 3 2 2" xfId="551" xr:uid="{2F3D71AF-9DD1-4F4E-BF91-1CC5CB0DD9CE}"/>
    <cellStyle name="Normal 5 4 3 3 2 2 2" xfId="1261" xr:uid="{5181BC59-5E28-47DB-A1DB-2B23336825B8}"/>
    <cellStyle name="Normal 5 4 3 3 2 2 2 2" xfId="1262" xr:uid="{83F3C341-26E3-4DA5-A348-DE964CECC30D}"/>
    <cellStyle name="Normal 5 4 3 3 2 2 3" xfId="1263" xr:uid="{6DE1A5BF-5B85-4AF7-944E-4DD6EC0CF4A3}"/>
    <cellStyle name="Normal 5 4 3 3 2 3" xfId="1264" xr:uid="{CC6A71FD-84F8-424F-AA22-2C1C6F4AD789}"/>
    <cellStyle name="Normal 5 4 3 3 2 3 2" xfId="1265" xr:uid="{A63B164E-C2D6-48BF-9811-DCB4B52DC98D}"/>
    <cellStyle name="Normal 5 4 3 3 2 4" xfId="1266" xr:uid="{8C8CBF17-6885-4660-9F37-AEAB11F97686}"/>
    <cellStyle name="Normal 5 4 3 3 3" xfId="552" xr:uid="{DC1373EC-D729-448C-A1E3-73459D78D4DE}"/>
    <cellStyle name="Normal 5 4 3 3 3 2" xfId="1267" xr:uid="{B942AF01-151A-4E1D-B096-41173E49A762}"/>
    <cellStyle name="Normal 5 4 3 3 3 2 2" xfId="1268" xr:uid="{12CCB67F-99B9-4F8A-873F-69F097934A5B}"/>
    <cellStyle name="Normal 5 4 3 3 3 3" xfId="1269" xr:uid="{BF17C177-E2DC-4571-B594-C917C9EB6D35}"/>
    <cellStyle name="Normal 5 4 3 3 4" xfId="1270" xr:uid="{15E093F6-D0DC-4518-92B4-CA81C0DE018A}"/>
    <cellStyle name="Normal 5 4 3 3 4 2" xfId="1271" xr:uid="{F40EDF81-C184-42FF-9D4C-267546004AB1}"/>
    <cellStyle name="Normal 5 4 3 3 5" xfId="1272" xr:uid="{C3813EF2-8410-499E-98D5-42C72BFA84FF}"/>
    <cellStyle name="Normal 5 4 3 4" xfId="300" xr:uid="{520CEDFA-312A-4A73-BA72-9DC351E048F7}"/>
    <cellStyle name="Normal 5 4 3 4 2" xfId="553" xr:uid="{674516C9-29DF-465F-A4DC-4A12902618EA}"/>
    <cellStyle name="Normal 5 4 3 4 2 2" xfId="1273" xr:uid="{2EB69799-0945-4829-BBBF-131019E72498}"/>
    <cellStyle name="Normal 5 4 3 4 2 2 2" xfId="1274" xr:uid="{1D3863BE-07AB-48C8-9063-BEEFC7CFFCF6}"/>
    <cellStyle name="Normal 5 4 3 4 2 3" xfId="1275" xr:uid="{BFB21F34-FF91-430D-9DE7-85C552B3E0A8}"/>
    <cellStyle name="Normal 5 4 3 4 3" xfId="1276" xr:uid="{C2F0A71C-B37E-477E-9680-CF5879CFA2C0}"/>
    <cellStyle name="Normal 5 4 3 4 3 2" xfId="1277" xr:uid="{6EC7814D-250D-4C81-A4C7-079086F71660}"/>
    <cellStyle name="Normal 5 4 3 4 4" xfId="1278" xr:uid="{F8AC3E42-253C-4580-91F8-BCC371100BF5}"/>
    <cellStyle name="Normal 5 4 3 5" xfId="554" xr:uid="{DA8264D2-947B-4ED3-8F4F-AD3032C6CFC8}"/>
    <cellStyle name="Normal 5 4 3 5 2" xfId="1279" xr:uid="{97D93BC2-C601-42BD-BEA8-CAE75014DB64}"/>
    <cellStyle name="Normal 5 4 3 5 2 2" xfId="1280" xr:uid="{42367F75-F7A9-4474-AAE1-2A7CAE7E6361}"/>
    <cellStyle name="Normal 5 4 3 5 3" xfId="1281" xr:uid="{B18E25F5-D724-419A-B6C5-30BD5EDAE931}"/>
    <cellStyle name="Normal 5 4 3 5 4" xfId="2854" xr:uid="{B42E95BB-E4D5-42D5-A6A3-86B0F22855DA}"/>
    <cellStyle name="Normal 5 4 3 6" xfId="1282" xr:uid="{E0DED5CC-F7DD-497F-9E5E-D2411F724987}"/>
    <cellStyle name="Normal 5 4 3 6 2" xfId="1283" xr:uid="{40E026E7-FD60-476B-A32F-EFD1431B3489}"/>
    <cellStyle name="Normal 5 4 3 7" xfId="1284" xr:uid="{829DB0DB-0B3E-4197-ADB9-7732586AE6E2}"/>
    <cellStyle name="Normal 5 4 3 8" xfId="2855" xr:uid="{A70D61FF-6247-4258-BD1A-25C6CF3389F3}"/>
    <cellStyle name="Normal 5 4 4" xfId="97" xr:uid="{C2EE9C7A-169C-41F2-8940-50159E8BB5E1}"/>
    <cellStyle name="Normal 5 4 4 2" xfId="446" xr:uid="{1F991209-43E7-4865-B9E3-E899FD6B300A}"/>
    <cellStyle name="Normal 5 4 4 2 2" xfId="555" xr:uid="{78F8E68F-2371-4B19-86B6-DBA3FE3E13CD}"/>
    <cellStyle name="Normal 5 4 4 2 2 2" xfId="1285" xr:uid="{FE1062BB-D74A-4D89-8318-F5E897D7636C}"/>
    <cellStyle name="Normal 5 4 4 2 2 2 2" xfId="1286" xr:uid="{083181E9-E306-416A-8674-9EB6B4395108}"/>
    <cellStyle name="Normal 5 4 4 2 2 3" xfId="1287" xr:uid="{CA2FDCAA-A9B1-4E63-8917-43C2B33AFE44}"/>
    <cellStyle name="Normal 5 4 4 2 2 4" xfId="2856" xr:uid="{2A196E93-C282-4E86-A601-7EE087372010}"/>
    <cellStyle name="Normal 5 4 4 2 3" xfId="1288" xr:uid="{C933EB72-6585-4730-8467-04A601C2234C}"/>
    <cellStyle name="Normal 5 4 4 2 3 2" xfId="1289" xr:uid="{AE036946-3A35-4656-8511-39EA2695DBB4}"/>
    <cellStyle name="Normal 5 4 4 2 4" xfId="1290" xr:uid="{B7218D1B-4CDC-4527-B986-EE54A138980A}"/>
    <cellStyle name="Normal 5 4 4 2 5" xfId="2857" xr:uid="{46C24F99-4D34-4D62-A070-A86DD2C2AA2D}"/>
    <cellStyle name="Normal 5 4 4 3" xfId="556" xr:uid="{D89753E9-D034-4AA9-B729-6BDD24F519EB}"/>
    <cellStyle name="Normal 5 4 4 3 2" xfId="1291" xr:uid="{128174F4-AD7F-420F-819E-41CEA0DDD283}"/>
    <cellStyle name="Normal 5 4 4 3 2 2" xfId="1292" xr:uid="{04A8C3D4-713A-4BE6-9C03-DF5586470A8E}"/>
    <cellStyle name="Normal 5 4 4 3 3" xfId="1293" xr:uid="{C2983DDD-6EBE-4A1D-ACCD-3354637C3F4A}"/>
    <cellStyle name="Normal 5 4 4 3 4" xfId="2858" xr:uid="{36CAF1BB-98F7-4EB0-9F74-7460EDDE8C85}"/>
    <cellStyle name="Normal 5 4 4 4" xfId="1294" xr:uid="{CD447C21-8A7F-4BE3-9832-1163CCEB21B6}"/>
    <cellStyle name="Normal 5 4 4 4 2" xfId="1295" xr:uid="{9E9F2974-D6AE-4763-9AC9-D82A4D6F9712}"/>
    <cellStyle name="Normal 5 4 4 4 3" xfId="2859" xr:uid="{F7A7F843-5950-4D5C-934F-41482A6C4395}"/>
    <cellStyle name="Normal 5 4 4 4 4" xfId="2860" xr:uid="{D0905DD1-7D8C-475E-8485-3AFC1D795749}"/>
    <cellStyle name="Normal 5 4 4 5" xfId="1296" xr:uid="{4202EBAD-2E4B-425D-9A30-A0BB200911C0}"/>
    <cellStyle name="Normal 5 4 4 6" xfId="2861" xr:uid="{B3243B45-D388-464A-A293-481D8D459A0C}"/>
    <cellStyle name="Normal 5 4 4 7" xfId="2862" xr:uid="{1C3C7B3B-A2A8-4CFF-854D-B3987F9867DB}"/>
    <cellStyle name="Normal 5 4 5" xfId="301" xr:uid="{4F5DC8DC-5512-4564-BA15-67B4B627495D}"/>
    <cellStyle name="Normal 5 4 5 2" xfId="557" xr:uid="{71EB69AF-8D6D-4C2A-938B-362F91C3CACC}"/>
    <cellStyle name="Normal 5 4 5 2 2" xfId="558" xr:uid="{78C3884B-C84F-4ABB-BCD7-CAA766ED6C66}"/>
    <cellStyle name="Normal 5 4 5 2 2 2" xfId="1297" xr:uid="{703BB17F-794A-47D0-A7FD-B2964267D37F}"/>
    <cellStyle name="Normal 5 4 5 2 2 2 2" xfId="1298" xr:uid="{B418DCAD-E4F0-4C3E-AE2D-37F98FCF1C78}"/>
    <cellStyle name="Normal 5 4 5 2 2 3" xfId="1299" xr:uid="{A2F0F88F-2420-4F52-B0E9-E85FF7CF11F8}"/>
    <cellStyle name="Normal 5 4 5 2 3" xfId="1300" xr:uid="{4327EB00-27A9-4F0C-9DB8-97CE85223001}"/>
    <cellStyle name="Normal 5 4 5 2 3 2" xfId="1301" xr:uid="{B30164A1-828D-4389-802F-1A84F51BD91D}"/>
    <cellStyle name="Normal 5 4 5 2 4" xfId="1302" xr:uid="{52686DF6-05E0-416B-B690-2FD55048C7CF}"/>
    <cellStyle name="Normal 5 4 5 3" xfId="559" xr:uid="{379D5DF5-C8E0-4172-852B-111589410589}"/>
    <cellStyle name="Normal 5 4 5 3 2" xfId="1303" xr:uid="{096952A2-96A0-4ED5-9DB2-12156CF8ECA8}"/>
    <cellStyle name="Normal 5 4 5 3 2 2" xfId="1304" xr:uid="{F38A6C28-F60E-41E5-BD4E-BC81E084224C}"/>
    <cellStyle name="Normal 5 4 5 3 3" xfId="1305" xr:uid="{7AC38311-C6B4-4C9B-BC7C-834426DF1972}"/>
    <cellStyle name="Normal 5 4 5 3 4" xfId="2863" xr:uid="{903FC96A-0A6A-43F8-95CF-E6EEBC400AEE}"/>
    <cellStyle name="Normal 5 4 5 4" xfId="1306" xr:uid="{6AA934D3-681F-4AB2-89E9-53E1C3455A80}"/>
    <cellStyle name="Normal 5 4 5 4 2" xfId="1307" xr:uid="{B40C929C-AA10-418D-B0AA-BC8D89B8A073}"/>
    <cellStyle name="Normal 5 4 5 5" xfId="1308" xr:uid="{F82F83C0-0EB2-44DD-BA7A-D4C3D8B11B4F}"/>
    <cellStyle name="Normal 5 4 5 6" xfId="2864" xr:uid="{430E1943-AE8F-47FE-AA94-C1B3CD046202}"/>
    <cellStyle name="Normal 5 4 6" xfId="302" xr:uid="{B22423D4-30EC-45DA-8289-47C6B6761049}"/>
    <cellStyle name="Normal 5 4 6 2" xfId="560" xr:uid="{2EBB199C-DFEA-4758-B136-A467499A566E}"/>
    <cellStyle name="Normal 5 4 6 2 2" xfId="1309" xr:uid="{62C9295C-694E-43C3-B32B-03B2B54AFA07}"/>
    <cellStyle name="Normal 5 4 6 2 2 2" xfId="1310" xr:uid="{6F090CD2-15D1-436B-8C14-D56AB1F35D0B}"/>
    <cellStyle name="Normal 5 4 6 2 3" xfId="1311" xr:uid="{9446A84B-16C0-4B42-8309-D0F3D9B474A0}"/>
    <cellStyle name="Normal 5 4 6 2 4" xfId="2865" xr:uid="{325031E0-C6BB-453B-82B4-9F14CF3939FB}"/>
    <cellStyle name="Normal 5 4 6 3" xfId="1312" xr:uid="{BDFD0FA7-9135-44DE-95EF-1C943E30F0B2}"/>
    <cellStyle name="Normal 5 4 6 3 2" xfId="1313" xr:uid="{6A0A018E-18CE-48EB-B169-13FE25C9E3E4}"/>
    <cellStyle name="Normal 5 4 6 4" xfId="1314" xr:uid="{36053A12-FEE6-4D77-B331-D4889939CB3A}"/>
    <cellStyle name="Normal 5 4 6 5" xfId="2866" xr:uid="{70D612D7-CAAF-4D20-8051-44C3071EC25E}"/>
    <cellStyle name="Normal 5 4 7" xfId="561" xr:uid="{601EB46C-804B-4831-834F-79634D23AB01}"/>
    <cellStyle name="Normal 5 4 7 2" xfId="1315" xr:uid="{1EF7B606-D85D-4AD7-995D-B91CEB830E67}"/>
    <cellStyle name="Normal 5 4 7 2 2" xfId="1316" xr:uid="{605A472E-8FF4-445D-9DEB-D4C7A13351F3}"/>
    <cellStyle name="Normal 5 4 7 2 3" xfId="4418" xr:uid="{661B6500-7514-4ECA-8DE4-124B2000EAF1}"/>
    <cellStyle name="Normal 5 4 7 3" xfId="1317" xr:uid="{B6C7D496-1409-429F-85BE-53B5019530F9}"/>
    <cellStyle name="Normal 5 4 7 4" xfId="2867" xr:uid="{3E303C6B-1B37-4299-80A2-32744952F826}"/>
    <cellStyle name="Normal 5 4 7 4 2" xfId="4583" xr:uid="{0D524372-50A3-4EAB-8263-1A97BA92D05F}"/>
    <cellStyle name="Normal 5 4 7 4 3" xfId="4684" xr:uid="{52C8AF33-78F3-467F-96CA-464647B802E7}"/>
    <cellStyle name="Normal 5 4 7 4 4" xfId="4610" xr:uid="{7C2CC248-4341-4641-A35A-6B95031D4A27}"/>
    <cellStyle name="Normal 5 4 8" xfId="1318" xr:uid="{84476A54-A342-4E32-82CA-C79988720509}"/>
    <cellStyle name="Normal 5 4 8 2" xfId="1319" xr:uid="{A4D612DC-581A-4F71-9852-1AD48123DE06}"/>
    <cellStyle name="Normal 5 4 8 3" xfId="2868" xr:uid="{AD7F68B9-C014-44B4-8CC8-86E8AB5AF571}"/>
    <cellStyle name="Normal 5 4 8 4" xfId="2869" xr:uid="{A8FF3DCF-8C67-4A9C-9683-9BB1FF20DAC1}"/>
    <cellStyle name="Normal 5 4 9" xfId="1320" xr:uid="{580D7EEB-700D-44E3-BCFE-5B7F5D8AC4C3}"/>
    <cellStyle name="Normal 5 5" xfId="98" xr:uid="{674BC93A-E302-4D8F-8CEA-50281090DBEC}"/>
    <cellStyle name="Normal 5 5 10" xfId="2870" xr:uid="{7C5B8365-2183-4222-840C-EE40B3BC69FC}"/>
    <cellStyle name="Normal 5 5 11" xfId="2871" xr:uid="{A603BC59-0FBA-45E6-A86E-195724DE6D57}"/>
    <cellStyle name="Normal 5 5 2" xfId="99" xr:uid="{221A9BCE-EF39-475F-8F30-4124EB8D9A06}"/>
    <cellStyle name="Normal 5 5 2 2" xfId="100" xr:uid="{C963127E-96D1-47D2-9095-C1A4F71523D4}"/>
    <cellStyle name="Normal 5 5 2 2 2" xfId="303" xr:uid="{9C96C663-ACAB-491D-BED3-D0744B1F31F8}"/>
    <cellStyle name="Normal 5 5 2 2 2 2" xfId="562" xr:uid="{867126DE-E98B-44E0-B7A9-4095E3796094}"/>
    <cellStyle name="Normal 5 5 2 2 2 2 2" xfId="1321" xr:uid="{E0BB8C54-9C64-4544-846C-40A9F2E58C56}"/>
    <cellStyle name="Normal 5 5 2 2 2 2 2 2" xfId="1322" xr:uid="{B1E13ABA-AAF3-4021-8BE5-6B1F39D5CC3C}"/>
    <cellStyle name="Normal 5 5 2 2 2 2 3" xfId="1323" xr:uid="{D0CBEFEB-793A-4C21-BEB7-ED23AF224610}"/>
    <cellStyle name="Normal 5 5 2 2 2 2 4" xfId="2872" xr:uid="{21BD9F1C-5C9D-4594-B57F-441EDB726417}"/>
    <cellStyle name="Normal 5 5 2 2 2 3" xfId="1324" xr:uid="{A1DF75DA-CDFE-45FB-BE99-473C994141FA}"/>
    <cellStyle name="Normal 5 5 2 2 2 3 2" xfId="1325" xr:uid="{A2D766B4-E99E-4301-960D-79C33AB5D082}"/>
    <cellStyle name="Normal 5 5 2 2 2 3 3" xfId="2873" xr:uid="{714ED1D5-0321-4210-B666-A3568EDB63AF}"/>
    <cellStyle name="Normal 5 5 2 2 2 3 4" xfId="2874" xr:uid="{93C30B87-A37D-4333-A02A-7191F7A49958}"/>
    <cellStyle name="Normal 5 5 2 2 2 4" xfId="1326" xr:uid="{1207E6A1-768B-4CE0-B1A7-0AF2F4123EFF}"/>
    <cellStyle name="Normal 5 5 2 2 2 5" xfId="2875" xr:uid="{1FA77642-783D-41A7-9F98-92BDAAF9F832}"/>
    <cellStyle name="Normal 5 5 2 2 2 6" xfId="2876" xr:uid="{3A4A7FBA-52F4-43B4-9A06-10A19ECBC9EC}"/>
    <cellStyle name="Normal 5 5 2 2 3" xfId="563" xr:uid="{63047BDA-2B00-47A1-A581-495856A919F2}"/>
    <cellStyle name="Normal 5 5 2 2 3 2" xfId="1327" xr:uid="{C18C44D4-1372-4B9A-AB98-63902EC7B768}"/>
    <cellStyle name="Normal 5 5 2 2 3 2 2" xfId="1328" xr:uid="{1ACB7A9E-F284-49D9-8B61-C2D241373B52}"/>
    <cellStyle name="Normal 5 5 2 2 3 2 3" xfId="2877" xr:uid="{F319D687-E67C-4F7A-975E-7F72D8FDF39E}"/>
    <cellStyle name="Normal 5 5 2 2 3 2 4" xfId="2878" xr:uid="{DE562313-EBFC-4D17-A1CC-2EA03756D9A6}"/>
    <cellStyle name="Normal 5 5 2 2 3 3" xfId="1329" xr:uid="{7173DFB4-F9FB-453D-A2CE-6276192E5EFE}"/>
    <cellStyle name="Normal 5 5 2 2 3 4" xfId="2879" xr:uid="{69EB2358-5FFC-46F7-93A8-01140AE171EE}"/>
    <cellStyle name="Normal 5 5 2 2 3 5" xfId="2880" xr:uid="{AC53DCBE-609E-4168-B836-B6227DB1A45E}"/>
    <cellStyle name="Normal 5 5 2 2 4" xfId="1330" xr:uid="{C97FF4D2-0812-4754-95D4-40013504B478}"/>
    <cellStyle name="Normal 5 5 2 2 4 2" xfId="1331" xr:uid="{8026938D-C04D-4B08-B9A2-A505E51B8D28}"/>
    <cellStyle name="Normal 5 5 2 2 4 3" xfId="2881" xr:uid="{AA4A6006-0D1D-4CEC-922B-5768D54F5BEF}"/>
    <cellStyle name="Normal 5 5 2 2 4 4" xfId="2882" xr:uid="{54D62CBE-F9B5-4380-9408-20CCF45B9348}"/>
    <cellStyle name="Normal 5 5 2 2 5" xfId="1332" xr:uid="{01166B94-1C65-4D9E-A68F-A3525BCA67E7}"/>
    <cellStyle name="Normal 5 5 2 2 5 2" xfId="2883" xr:uid="{D9E2CF94-9166-4D51-ABB3-F62A5E65E9DA}"/>
    <cellStyle name="Normal 5 5 2 2 5 3" xfId="2884" xr:uid="{9047999F-DDE6-4D8D-B558-C117C35A7A12}"/>
    <cellStyle name="Normal 5 5 2 2 5 4" xfId="2885" xr:uid="{B6E30F4C-EEB2-4FE2-A567-470B79AD1E49}"/>
    <cellStyle name="Normal 5 5 2 2 6" xfId="2886" xr:uid="{8960F959-8E6D-4B01-8822-60927573739E}"/>
    <cellStyle name="Normal 5 5 2 2 7" xfId="2887" xr:uid="{32BA3134-1778-4CDA-BF45-3150497F80FF}"/>
    <cellStyle name="Normal 5 5 2 2 8" xfId="2888" xr:uid="{A977881E-498C-444E-BA4E-4F229F08CD49}"/>
    <cellStyle name="Normal 5 5 2 3" xfId="304" xr:uid="{449292E1-EE84-449C-A102-3AE43D602736}"/>
    <cellStyle name="Normal 5 5 2 3 2" xfId="564" xr:uid="{A4EA8002-23F3-41BF-8518-D9FE37FCDBB2}"/>
    <cellStyle name="Normal 5 5 2 3 2 2" xfId="565" xr:uid="{827971BC-B56C-4718-8802-3CF3783E5A88}"/>
    <cellStyle name="Normal 5 5 2 3 2 2 2" xfId="1333" xr:uid="{9986EBCE-2E23-43B5-BE8D-78C54731CC12}"/>
    <cellStyle name="Normal 5 5 2 3 2 2 2 2" xfId="1334" xr:uid="{05AA83E7-4CF3-4926-90F7-26E5AA56792C}"/>
    <cellStyle name="Normal 5 5 2 3 2 2 3" xfId="1335" xr:uid="{B7BBC183-9BA9-4762-B1BB-80C738474586}"/>
    <cellStyle name="Normal 5 5 2 3 2 3" xfId="1336" xr:uid="{C6C8B6A3-EADC-4EE0-A549-6AFDFA295054}"/>
    <cellStyle name="Normal 5 5 2 3 2 3 2" xfId="1337" xr:uid="{7D195F2F-D5AE-4C26-9FB5-6BB3F86896CB}"/>
    <cellStyle name="Normal 5 5 2 3 2 4" xfId="1338" xr:uid="{A40F5737-D464-4CE6-A540-E3788727B2D1}"/>
    <cellStyle name="Normal 5 5 2 3 3" xfId="566" xr:uid="{EBCDC4F6-8EE5-466D-95F7-8F0A6DA5869B}"/>
    <cellStyle name="Normal 5 5 2 3 3 2" xfId="1339" xr:uid="{63599316-2DFE-40D6-A157-29087C1B83B6}"/>
    <cellStyle name="Normal 5 5 2 3 3 2 2" xfId="1340" xr:uid="{4417985E-5545-4C64-98A2-CF6FE44F7365}"/>
    <cellStyle name="Normal 5 5 2 3 3 3" xfId="1341" xr:uid="{53A867AC-3362-4E09-84CE-C151CE844C0B}"/>
    <cellStyle name="Normal 5 5 2 3 3 4" xfId="2889" xr:uid="{425F43EE-16FB-4C2D-B1A0-9C66AF9EF667}"/>
    <cellStyle name="Normal 5 5 2 3 4" xfId="1342" xr:uid="{3E6A797C-97CB-4F41-959B-5B49ADF3B057}"/>
    <cellStyle name="Normal 5 5 2 3 4 2" xfId="1343" xr:uid="{371F1FE9-4369-4533-BD7B-A82A79DFDEDD}"/>
    <cellStyle name="Normal 5 5 2 3 5" xfId="1344" xr:uid="{A1E7A758-E9A2-425D-B8A2-D4A92209929F}"/>
    <cellStyle name="Normal 5 5 2 3 6" xfId="2890" xr:uid="{176B5AA0-33A9-4305-A6F9-5F8EF2917E50}"/>
    <cellStyle name="Normal 5 5 2 4" xfId="305" xr:uid="{B27BA111-74F9-4EC7-8D2B-BFA0A886A8BB}"/>
    <cellStyle name="Normal 5 5 2 4 2" xfId="567" xr:uid="{28641762-3A94-44B9-9CC9-4A29BEDC6AED}"/>
    <cellStyle name="Normal 5 5 2 4 2 2" xfId="1345" xr:uid="{48B343D9-9774-41EA-8A8F-E2BC27712982}"/>
    <cellStyle name="Normal 5 5 2 4 2 2 2" xfId="1346" xr:uid="{3F59AEA1-04A3-49B8-AAA0-43A19BA98476}"/>
    <cellStyle name="Normal 5 5 2 4 2 3" xfId="1347" xr:uid="{D52DBE3E-309A-48D0-A5AB-F0B4FA0085EC}"/>
    <cellStyle name="Normal 5 5 2 4 2 4" xfId="2891" xr:uid="{7BC30F25-6311-4EE2-8603-91C9ABBA44BF}"/>
    <cellStyle name="Normal 5 5 2 4 3" xfId="1348" xr:uid="{552F9F8F-81D4-4976-9A68-E301D992B093}"/>
    <cellStyle name="Normal 5 5 2 4 3 2" xfId="1349" xr:uid="{353B800A-1DB1-4E5B-8F21-6948872A7FF9}"/>
    <cellStyle name="Normal 5 5 2 4 4" xfId="1350" xr:uid="{D6505224-31F5-4BA2-8B23-8BF1EAFD1EFD}"/>
    <cellStyle name="Normal 5 5 2 4 5" xfId="2892" xr:uid="{CB74B907-6D20-4A62-AE1C-F569B503E9F6}"/>
    <cellStyle name="Normal 5 5 2 5" xfId="306" xr:uid="{768FB809-970D-4748-823B-B39D66662A58}"/>
    <cellStyle name="Normal 5 5 2 5 2" xfId="1351" xr:uid="{59F61BAF-200C-4F89-A2A9-EBDAF2FD7CE4}"/>
    <cellStyle name="Normal 5 5 2 5 2 2" xfId="1352" xr:uid="{FA78B463-7C53-4211-9D93-CD670FFFF248}"/>
    <cellStyle name="Normal 5 5 2 5 3" xfId="1353" xr:uid="{E106F50D-1B80-46DE-90B4-C6957E62CF6D}"/>
    <cellStyle name="Normal 5 5 2 5 4" xfId="2893" xr:uid="{75CB36B2-AB72-4274-ABA4-97090A65EB32}"/>
    <cellStyle name="Normal 5 5 2 6" xfId="1354" xr:uid="{402934C5-546F-4145-9F3A-475ECD9AC36F}"/>
    <cellStyle name="Normal 5 5 2 6 2" xfId="1355" xr:uid="{FB1339D3-421F-4E86-B8D5-5388FEB4DE4C}"/>
    <cellStyle name="Normal 5 5 2 6 3" xfId="2894" xr:uid="{70CCAF48-4634-43A7-A6CC-C799739113BA}"/>
    <cellStyle name="Normal 5 5 2 6 4" xfId="2895" xr:uid="{2B0BBD85-5584-49BA-8A48-BA762D864753}"/>
    <cellStyle name="Normal 5 5 2 7" xfId="1356" xr:uid="{D6D5119B-5D95-4C32-B2FF-CB86925ECC67}"/>
    <cellStyle name="Normal 5 5 2 8" xfId="2896" xr:uid="{AA682821-7B5F-4658-87D4-A7C532B746D3}"/>
    <cellStyle name="Normal 5 5 2 9" xfId="2897" xr:uid="{D97927EC-7F97-40F4-8369-D434A16DEA20}"/>
    <cellStyle name="Normal 5 5 3" xfId="101" xr:uid="{243728E3-3455-4DBA-A342-0DA4AAAACB05}"/>
    <cellStyle name="Normal 5 5 3 2" xfId="102" xr:uid="{05D2F662-A36B-4989-B6F6-B0CA82706D2F}"/>
    <cellStyle name="Normal 5 5 3 2 2" xfId="568" xr:uid="{9CC36B60-C6E8-46F5-91A4-194B86D25D6B}"/>
    <cellStyle name="Normal 5 5 3 2 2 2" xfId="1357" xr:uid="{B17FAB64-E976-49D6-BD57-BDDEB44D42D1}"/>
    <cellStyle name="Normal 5 5 3 2 2 2 2" xfId="1358" xr:uid="{5CD3A370-1351-4A89-A8EB-14089188A70E}"/>
    <cellStyle name="Normal 5 5 3 2 2 2 2 2" xfId="4468" xr:uid="{F2E38944-F7C1-4422-BAA7-665216C4A8A8}"/>
    <cellStyle name="Normal 5 5 3 2 2 2 3" xfId="4469" xr:uid="{65CBF57D-F74B-4D84-A2F7-CCA78A1779C0}"/>
    <cellStyle name="Normal 5 5 3 2 2 3" xfId="1359" xr:uid="{14FDF387-78AC-488D-97FB-7A902F9EB5FB}"/>
    <cellStyle name="Normal 5 5 3 2 2 3 2" xfId="4470" xr:uid="{917FF822-CE27-4419-A92E-DAB9D103A910}"/>
    <cellStyle name="Normal 5 5 3 2 2 4" xfId="2898" xr:uid="{E67AA387-ED3E-4E9B-9DC5-D6B74EBA761E}"/>
    <cellStyle name="Normal 5 5 3 2 3" xfId="1360" xr:uid="{0B54AC3B-980D-4FED-BB0D-A03777DE5EA4}"/>
    <cellStyle name="Normal 5 5 3 2 3 2" xfId="1361" xr:uid="{2421953B-BBC6-4E23-B956-3DC2F9AE7DE7}"/>
    <cellStyle name="Normal 5 5 3 2 3 2 2" xfId="4471" xr:uid="{CAC24B13-39BD-4EE9-A994-E9524D96A2AE}"/>
    <cellStyle name="Normal 5 5 3 2 3 3" xfId="2899" xr:uid="{F32AB8D2-D322-4932-AC2C-8FC3FBFE1B61}"/>
    <cellStyle name="Normal 5 5 3 2 3 4" xfId="2900" xr:uid="{BE00967E-1EF7-4801-97A8-CC5B94DD4F14}"/>
    <cellStyle name="Normal 5 5 3 2 4" xfId="1362" xr:uid="{74415CB3-B360-4214-9FB0-517D6DB2FA85}"/>
    <cellStyle name="Normal 5 5 3 2 4 2" xfId="4472" xr:uid="{2C0E8950-037F-48FB-8F08-22E0725324A2}"/>
    <cellStyle name="Normal 5 5 3 2 5" xfId="2901" xr:uid="{34079EB4-AF06-435F-9A39-18D0ECB4B77A}"/>
    <cellStyle name="Normal 5 5 3 2 6" xfId="2902" xr:uid="{8A0D4CDA-2D63-4420-9B00-C1D4A0659DBC}"/>
    <cellStyle name="Normal 5 5 3 3" xfId="307" xr:uid="{EAAB5F75-0EDC-43A6-B9A1-07BB906F9219}"/>
    <cellStyle name="Normal 5 5 3 3 2" xfId="1363" xr:uid="{31F22D47-E757-4D75-AD10-3CE908199A52}"/>
    <cellStyle name="Normal 5 5 3 3 2 2" xfId="1364" xr:uid="{447EC4CB-F1F8-4C27-B27E-71DCD4C10ACB}"/>
    <cellStyle name="Normal 5 5 3 3 2 2 2" xfId="4473" xr:uid="{8241B4D8-0738-4121-87BA-C0D06EEEB7E1}"/>
    <cellStyle name="Normal 5 5 3 3 2 3" xfId="2903" xr:uid="{42C14E15-8F98-479D-AF91-8E26EACF7803}"/>
    <cellStyle name="Normal 5 5 3 3 2 4" xfId="2904" xr:uid="{F2B9F628-3DC3-4F14-8C93-FF1112AA2EC7}"/>
    <cellStyle name="Normal 5 5 3 3 3" xfId="1365" xr:uid="{94E18404-DE85-4C99-8F3C-F65904A72766}"/>
    <cellStyle name="Normal 5 5 3 3 3 2" xfId="4474" xr:uid="{32ADB51C-7A98-4334-BE21-93B321D0EB1D}"/>
    <cellStyle name="Normal 5 5 3 3 4" xfId="2905" xr:uid="{47470E56-10AC-4808-A2A1-D1D406F8A914}"/>
    <cellStyle name="Normal 5 5 3 3 5" xfId="2906" xr:uid="{451EE9F0-9D40-4A81-9D5B-308A6D73CE72}"/>
    <cellStyle name="Normal 5 5 3 4" xfId="1366" xr:uid="{23B2C4DD-0EC3-435C-82F4-CEBCF5D0F3D0}"/>
    <cellStyle name="Normal 5 5 3 4 2" xfId="1367" xr:uid="{1CDDACB2-A859-4488-8A3A-62D98E09FEE7}"/>
    <cellStyle name="Normal 5 5 3 4 2 2" xfId="4475" xr:uid="{0A2C9B2F-7FF7-4E10-BB62-73028EBE0B58}"/>
    <cellStyle name="Normal 5 5 3 4 3" xfId="2907" xr:uid="{8749C1EA-720A-4A15-85AB-73E1FD5B933D}"/>
    <cellStyle name="Normal 5 5 3 4 4" xfId="2908" xr:uid="{7E568277-ABC7-443E-B156-2EB423F4495D}"/>
    <cellStyle name="Normal 5 5 3 5" xfId="1368" xr:uid="{B0DBFE44-1753-4ECE-9B40-0A8EC2DF7E09}"/>
    <cellStyle name="Normal 5 5 3 5 2" xfId="2909" xr:uid="{89561550-C288-4F5D-9D0D-096CFAA12BC3}"/>
    <cellStyle name="Normal 5 5 3 5 3" xfId="2910" xr:uid="{11D182A1-DD38-46F8-8002-D94CC80EAE91}"/>
    <cellStyle name="Normal 5 5 3 5 4" xfId="2911" xr:uid="{D6E02F7A-6DE9-42F3-B58C-6BB6A5FF975E}"/>
    <cellStyle name="Normal 5 5 3 6" xfId="2912" xr:uid="{2738A647-4F09-490D-94A7-45DC00CC85D0}"/>
    <cellStyle name="Normal 5 5 3 7" xfId="2913" xr:uid="{468D9C04-0862-4EA1-8C0D-55308CC8257C}"/>
    <cellStyle name="Normal 5 5 3 8" xfId="2914" xr:uid="{24D78E5D-06F9-4939-950F-D10EBF6BE839}"/>
    <cellStyle name="Normal 5 5 4" xfId="103" xr:uid="{CB3B55E7-1F83-4C99-959A-BFFEB4BB2318}"/>
    <cellStyle name="Normal 5 5 4 2" xfId="569" xr:uid="{FA805EF7-5D81-42B5-8357-D3E0C2973A5A}"/>
    <cellStyle name="Normal 5 5 4 2 2" xfId="570" xr:uid="{0D10770E-5BAB-4EB3-9999-A94D9761786D}"/>
    <cellStyle name="Normal 5 5 4 2 2 2" xfId="1369" xr:uid="{09CF8503-3CB9-4693-9AF5-ECA49449AE1C}"/>
    <cellStyle name="Normal 5 5 4 2 2 2 2" xfId="1370" xr:uid="{726286C1-CD44-4286-8432-A2FE2BBAD7EA}"/>
    <cellStyle name="Normal 5 5 4 2 2 3" xfId="1371" xr:uid="{676A67B8-7774-44D9-9CA8-411DFDF2FD75}"/>
    <cellStyle name="Normal 5 5 4 2 2 4" xfId="2915" xr:uid="{BC9055D1-5EC7-4A48-B02D-091D109A2428}"/>
    <cellStyle name="Normal 5 5 4 2 3" xfId="1372" xr:uid="{2189E1F6-6A84-4114-9FF1-A8ACBE24863E}"/>
    <cellStyle name="Normal 5 5 4 2 3 2" xfId="1373" xr:uid="{9EBCB4C9-5B74-499B-989E-3A35407F6883}"/>
    <cellStyle name="Normal 5 5 4 2 4" xfId="1374" xr:uid="{9885C3BC-5CD5-466D-B3EE-772047BE527F}"/>
    <cellStyle name="Normal 5 5 4 2 5" xfId="2916" xr:uid="{18706276-7127-4FF5-857E-8E8A99260E63}"/>
    <cellStyle name="Normal 5 5 4 3" xfId="571" xr:uid="{CBE32144-F2AC-440D-B9EE-DE7F66268C0B}"/>
    <cellStyle name="Normal 5 5 4 3 2" xfId="1375" xr:uid="{05555D55-0DD4-4652-9538-3243EE97902D}"/>
    <cellStyle name="Normal 5 5 4 3 2 2" xfId="1376" xr:uid="{F8786E1D-2D0D-42EB-8023-4E772E6D97DF}"/>
    <cellStyle name="Normal 5 5 4 3 3" xfId="1377" xr:uid="{38632A02-7B07-44BB-9E0E-4499CAEF5E8C}"/>
    <cellStyle name="Normal 5 5 4 3 4" xfId="2917" xr:uid="{1A8C5B6C-A230-4264-AF30-9B3EBE876A82}"/>
    <cellStyle name="Normal 5 5 4 4" xfId="1378" xr:uid="{E448E2EC-DFB3-4B29-9DCC-F5D1D7C156AA}"/>
    <cellStyle name="Normal 5 5 4 4 2" xfId="1379" xr:uid="{977DFD32-D903-40C6-BEC2-E643D6A058A4}"/>
    <cellStyle name="Normal 5 5 4 4 3" xfId="2918" xr:uid="{7B508DF6-AC63-43AB-9459-53A937F6C5AA}"/>
    <cellStyle name="Normal 5 5 4 4 4" xfId="2919" xr:uid="{C7C81F56-40BB-4CD0-AEB7-2C19E5DB818F}"/>
    <cellStyle name="Normal 5 5 4 5" xfId="1380" xr:uid="{432570F1-E066-46AF-958A-03A1676507A2}"/>
    <cellStyle name="Normal 5 5 4 6" xfId="2920" xr:uid="{ACC1CA06-427A-46DD-A21F-F43A1D626AAC}"/>
    <cellStyle name="Normal 5 5 4 7" xfId="2921" xr:uid="{6348C26C-2AC6-4DA4-8BEF-834C45F53036}"/>
    <cellStyle name="Normal 5 5 5" xfId="308" xr:uid="{C5F08C41-8F80-4AE4-B9C1-9F7E34D0478B}"/>
    <cellStyle name="Normal 5 5 5 2" xfId="572" xr:uid="{E7FD1479-A2BC-4EB2-9823-1D80F4758C52}"/>
    <cellStyle name="Normal 5 5 5 2 2" xfId="1381" xr:uid="{7388D9DA-69DA-4F13-94EE-AB659C2E89AC}"/>
    <cellStyle name="Normal 5 5 5 2 2 2" xfId="1382" xr:uid="{0D46A16C-BB0C-4A00-A3FF-5C708E82D31F}"/>
    <cellStyle name="Normal 5 5 5 2 3" xfId="1383" xr:uid="{E5757E4C-147D-4A6E-B42F-378459F4E826}"/>
    <cellStyle name="Normal 5 5 5 2 4" xfId="2922" xr:uid="{99F62C8E-FAC2-4EDC-9E26-9F644820CA1E}"/>
    <cellStyle name="Normal 5 5 5 3" xfId="1384" xr:uid="{C7213366-E1A2-426E-9ADF-ACB3FA59BB22}"/>
    <cellStyle name="Normal 5 5 5 3 2" xfId="1385" xr:uid="{FFA802DC-AAD4-4A40-9BEB-4E526A0048D1}"/>
    <cellStyle name="Normal 5 5 5 3 3" xfId="2923" xr:uid="{268BFDB8-651A-4C1C-9B3E-7F4F1F4835DF}"/>
    <cellStyle name="Normal 5 5 5 3 4" xfId="2924" xr:uid="{E0BF1588-215F-4A2B-AE16-B776C228AB26}"/>
    <cellStyle name="Normal 5 5 5 4" xfId="1386" xr:uid="{FFE66BD3-560F-492D-AFAF-BD5DF9AC8219}"/>
    <cellStyle name="Normal 5 5 5 5" xfId="2925" xr:uid="{997A9510-1FFE-4EE0-90C9-A14D62BD3B1D}"/>
    <cellStyle name="Normal 5 5 5 6" xfId="2926" xr:uid="{92EDF731-1074-4BD8-854D-7F0AA44AA9C7}"/>
    <cellStyle name="Normal 5 5 6" xfId="309" xr:uid="{B09075BB-D2BC-4649-A295-EF5471AAF54D}"/>
    <cellStyle name="Normal 5 5 6 2" xfId="1387" xr:uid="{755B0A7B-B722-44C1-BCE0-90718C93F89C}"/>
    <cellStyle name="Normal 5 5 6 2 2" xfId="1388" xr:uid="{D531C5A3-BCA0-4DB0-8CF9-4F16CFBCEC99}"/>
    <cellStyle name="Normal 5 5 6 2 3" xfId="2927" xr:uid="{CB5070D0-5F24-451B-A269-8B2AF2FE2D01}"/>
    <cellStyle name="Normal 5 5 6 2 4" xfId="2928" xr:uid="{F1A1CA99-D52A-45DD-AAEE-7A2E5D27AD2E}"/>
    <cellStyle name="Normal 5 5 6 3" xfId="1389" xr:uid="{B427642D-C8AE-43A4-93DD-E711BED8C5B2}"/>
    <cellStyle name="Normal 5 5 6 4" xfId="2929" xr:uid="{BAEDC755-69E8-48D2-9888-07AF53C783D6}"/>
    <cellStyle name="Normal 5 5 6 5" xfId="2930" xr:uid="{42524BA9-2D54-4840-BF10-C346B4E3A043}"/>
    <cellStyle name="Normal 5 5 7" xfId="1390" xr:uid="{0FAF7E85-D873-431A-9AFF-5BB4E218C50E}"/>
    <cellStyle name="Normal 5 5 7 2" xfId="1391" xr:uid="{0EF544D3-CA8A-4282-858E-2C6302446BAD}"/>
    <cellStyle name="Normal 5 5 7 3" xfId="2931" xr:uid="{AB6E1A18-3D69-435E-9F3D-D8E4DD74FE91}"/>
    <cellStyle name="Normal 5 5 7 4" xfId="2932" xr:uid="{2621BC1B-7853-4D5E-B017-AD11C4A4AF64}"/>
    <cellStyle name="Normal 5 5 8" xfId="1392" xr:uid="{E1122316-20D7-422E-8C0F-A7779A6F418D}"/>
    <cellStyle name="Normal 5 5 8 2" xfId="2933" xr:uid="{5EC81F42-DA61-4AB1-B90B-CFFA0F148161}"/>
    <cellStyle name="Normal 5 5 8 3" xfId="2934" xr:uid="{4EE31D6A-BEF3-4986-B121-1534ACB0C549}"/>
    <cellStyle name="Normal 5 5 8 4" xfId="2935" xr:uid="{2ED264FC-F258-45D5-9213-802A7A9AB3AF}"/>
    <cellStyle name="Normal 5 5 9" xfId="2936" xr:uid="{B66CF951-783B-40CB-B10C-E5FCE80958B9}"/>
    <cellStyle name="Normal 5 6" xfId="104" xr:uid="{E4D985BA-E85A-4AD2-B136-9A1BFA60A534}"/>
    <cellStyle name="Normal 5 6 10" xfId="2937" xr:uid="{36E423DD-25AE-456F-9E4F-571E200861B5}"/>
    <cellStyle name="Normal 5 6 11" xfId="2938" xr:uid="{2CAA5694-1614-4AEE-AE79-F532E8814EE1}"/>
    <cellStyle name="Normal 5 6 2" xfId="105" xr:uid="{ACB2BCED-EA34-45E8-AD21-A82D1D7D8756}"/>
    <cellStyle name="Normal 5 6 2 2" xfId="310" xr:uid="{8C500DF4-6C6F-4B96-921C-ADF64AE6C049}"/>
    <cellStyle name="Normal 5 6 2 2 2" xfId="573" xr:uid="{7AAF2E2F-56A1-4680-A67C-0C7F62FFCFE6}"/>
    <cellStyle name="Normal 5 6 2 2 2 2" xfId="574" xr:uid="{3A29F847-4E90-48DC-9C9F-09A97B25A4BB}"/>
    <cellStyle name="Normal 5 6 2 2 2 2 2" xfId="1393" xr:uid="{13CC3308-9A78-4D25-8292-08F400FC5E2E}"/>
    <cellStyle name="Normal 5 6 2 2 2 2 3" xfId="2939" xr:uid="{81307C8E-8413-4014-9D6B-7B94CFC86F55}"/>
    <cellStyle name="Normal 5 6 2 2 2 2 4" xfId="2940" xr:uid="{14B71470-18A5-4BE2-BD3E-C94DB5C039A7}"/>
    <cellStyle name="Normal 5 6 2 2 2 3" xfId="1394" xr:uid="{2C0DEA6E-8B81-4C40-B6E5-A6E303E5D5A3}"/>
    <cellStyle name="Normal 5 6 2 2 2 3 2" xfId="2941" xr:uid="{1CFEBEF0-BE99-4D55-A517-5EFFD0F38B2B}"/>
    <cellStyle name="Normal 5 6 2 2 2 3 3" xfId="2942" xr:uid="{CEF2AE97-73DF-479E-A615-71F339C416A0}"/>
    <cellStyle name="Normal 5 6 2 2 2 3 4" xfId="2943" xr:uid="{6F5EBD37-35DA-46F7-9971-01CF7E3AEC86}"/>
    <cellStyle name="Normal 5 6 2 2 2 4" xfId="2944" xr:uid="{A67BEFAD-87BE-4B60-B1A4-4BAFFD6B9965}"/>
    <cellStyle name="Normal 5 6 2 2 2 5" xfId="2945" xr:uid="{21F545D3-78C0-4F0E-A2B9-66D2275BEA8E}"/>
    <cellStyle name="Normal 5 6 2 2 2 6" xfId="2946" xr:uid="{AE81117F-C9A0-48A5-B9D9-C469C173A489}"/>
    <cellStyle name="Normal 5 6 2 2 3" xfId="575" xr:uid="{7AA7E96F-048C-46A6-B5E7-756C007FDD77}"/>
    <cellStyle name="Normal 5 6 2 2 3 2" xfId="1395" xr:uid="{F7885CB4-BB04-405F-9942-FE6547133810}"/>
    <cellStyle name="Normal 5 6 2 2 3 2 2" xfId="2947" xr:uid="{B3104D0D-9971-4FD2-8056-E29C598D0335}"/>
    <cellStyle name="Normal 5 6 2 2 3 2 3" xfId="2948" xr:uid="{CD1CAC98-562B-4E75-B607-907DFCA3BA41}"/>
    <cellStyle name="Normal 5 6 2 2 3 2 4" xfId="2949" xr:uid="{9618A889-CCF9-446D-A009-3D39BD4CE01F}"/>
    <cellStyle name="Normal 5 6 2 2 3 3" xfId="2950" xr:uid="{EE3E26B2-1CC4-4D0F-B277-BE7C26631C5F}"/>
    <cellStyle name="Normal 5 6 2 2 3 4" xfId="2951" xr:uid="{5D2B3946-F943-4BAA-B3DE-95CE3BEDD428}"/>
    <cellStyle name="Normal 5 6 2 2 3 5" xfId="2952" xr:uid="{8B4D89FC-D80D-459F-BB01-C671EE73EDD8}"/>
    <cellStyle name="Normal 5 6 2 2 4" xfId="1396" xr:uid="{1E2F5B63-13AF-417A-B20A-6E0B93BC173E}"/>
    <cellStyle name="Normal 5 6 2 2 4 2" xfId="2953" xr:uid="{BB20A400-8979-411E-A872-21EECF44D07E}"/>
    <cellStyle name="Normal 5 6 2 2 4 3" xfId="2954" xr:uid="{2E1336C0-DB8E-437C-A5EF-2A0A6C80B651}"/>
    <cellStyle name="Normal 5 6 2 2 4 4" xfId="2955" xr:uid="{72BB6831-1B8A-4D64-8DB8-3E0508453297}"/>
    <cellStyle name="Normal 5 6 2 2 5" xfId="2956" xr:uid="{1743F219-BF49-449C-8EFC-3F81DB1C394B}"/>
    <cellStyle name="Normal 5 6 2 2 5 2" xfId="2957" xr:uid="{3DA9D02A-0B30-4610-A3C8-B2B79C4C51F5}"/>
    <cellStyle name="Normal 5 6 2 2 5 3" xfId="2958" xr:uid="{5349A19E-92E6-4B88-A6F2-B438D67C5AF0}"/>
    <cellStyle name="Normal 5 6 2 2 5 4" xfId="2959" xr:uid="{AAFE4053-08E6-443A-AFF1-D6DAD58CEB22}"/>
    <cellStyle name="Normal 5 6 2 2 6" xfId="2960" xr:uid="{497DBAA1-07D8-4BA9-87A5-52B77A865358}"/>
    <cellStyle name="Normal 5 6 2 2 7" xfId="2961" xr:uid="{D56CF557-B08C-4D83-80E0-B39B173CD3FE}"/>
    <cellStyle name="Normal 5 6 2 2 8" xfId="2962" xr:uid="{859B9374-7635-4852-A2BB-0144A8D6E16F}"/>
    <cellStyle name="Normal 5 6 2 3" xfId="576" xr:uid="{EFF58829-E28A-41DD-B298-75D4B447FE25}"/>
    <cellStyle name="Normal 5 6 2 3 2" xfId="577" xr:uid="{C5DA2BC6-B86E-44E2-80B2-257BDD29E2FC}"/>
    <cellStyle name="Normal 5 6 2 3 2 2" xfId="578" xr:uid="{E1ADDB2A-BC7E-4CF6-91A3-26807DBAEBED}"/>
    <cellStyle name="Normal 5 6 2 3 2 3" xfId="2963" xr:uid="{7C56F7A7-A598-474C-A43F-4A8446274C1D}"/>
    <cellStyle name="Normal 5 6 2 3 2 4" xfId="2964" xr:uid="{53B1C691-DDB0-4C34-97F9-F13385386C2E}"/>
    <cellStyle name="Normal 5 6 2 3 3" xfId="579" xr:uid="{2B80FE70-9B76-4985-833B-567E8B7DE5CA}"/>
    <cellStyle name="Normal 5 6 2 3 3 2" xfId="2965" xr:uid="{50760411-68E8-4BC2-8C27-9CB08C905625}"/>
    <cellStyle name="Normal 5 6 2 3 3 3" xfId="2966" xr:uid="{F9C48048-2E0C-44D8-B4CB-6116E5982C12}"/>
    <cellStyle name="Normal 5 6 2 3 3 4" xfId="2967" xr:uid="{0222573C-53CA-4DB0-89C2-308F4B3AF2BB}"/>
    <cellStyle name="Normal 5 6 2 3 4" xfId="2968" xr:uid="{1D867727-3225-4F84-9BE9-CC0D7629ACC1}"/>
    <cellStyle name="Normal 5 6 2 3 5" xfId="2969" xr:uid="{CF434E86-00B9-41E6-9F2F-13610D1ABF17}"/>
    <cellStyle name="Normal 5 6 2 3 6" xfId="2970" xr:uid="{9C3C884B-03BD-4A17-A671-B0A96A3E9744}"/>
    <cellStyle name="Normal 5 6 2 4" xfId="580" xr:uid="{2692FE2A-EF13-495B-8BE0-2100BB59385B}"/>
    <cellStyle name="Normal 5 6 2 4 2" xfId="581" xr:uid="{A95CAE75-5BCA-41E2-A9E0-0086FFCB6089}"/>
    <cellStyle name="Normal 5 6 2 4 2 2" xfId="2971" xr:uid="{27F8EE28-BAC8-4A1D-B0A7-D6BE5F122263}"/>
    <cellStyle name="Normal 5 6 2 4 2 3" xfId="2972" xr:uid="{AE9A0A5E-B06E-452B-B20D-970747E81565}"/>
    <cellStyle name="Normal 5 6 2 4 2 4" xfId="2973" xr:uid="{580091C3-FF61-44EE-A1E0-04D40B0948A1}"/>
    <cellStyle name="Normal 5 6 2 4 3" xfId="2974" xr:uid="{255ECD69-8A5D-4660-8844-E3F6C6F5089E}"/>
    <cellStyle name="Normal 5 6 2 4 4" xfId="2975" xr:uid="{E923E7DE-5089-49AD-B709-F75FDE07E7BD}"/>
    <cellStyle name="Normal 5 6 2 4 5" xfId="2976" xr:uid="{A95596C3-3CB0-4825-8D72-E791CEE50B64}"/>
    <cellStyle name="Normal 5 6 2 5" xfId="582" xr:uid="{C0A17876-5643-40BA-AC2A-B33E4A50AD4D}"/>
    <cellStyle name="Normal 5 6 2 5 2" xfId="2977" xr:uid="{19C3EFE4-9D36-4E2D-8B7A-761CE3A94E7A}"/>
    <cellStyle name="Normal 5 6 2 5 3" xfId="2978" xr:uid="{0D00EA9C-FCF6-43F6-881A-4F2D8BBE956C}"/>
    <cellStyle name="Normal 5 6 2 5 4" xfId="2979" xr:uid="{8467CC77-40EA-4B3F-8988-F277C216A7FD}"/>
    <cellStyle name="Normal 5 6 2 6" xfId="2980" xr:uid="{D8383744-C1E7-4714-AF95-62619FCC6E42}"/>
    <cellStyle name="Normal 5 6 2 6 2" xfId="2981" xr:uid="{BFEB0461-C001-43E0-9BF7-A4081A42A734}"/>
    <cellStyle name="Normal 5 6 2 6 3" xfId="2982" xr:uid="{D1F8B123-27D7-44E8-A0D2-86800AD6D81A}"/>
    <cellStyle name="Normal 5 6 2 6 4" xfId="2983" xr:uid="{C91C72E0-6650-4971-B4A5-CEADEBD895C4}"/>
    <cellStyle name="Normal 5 6 2 7" xfId="2984" xr:uid="{7BCB3D76-65A9-4634-870B-E8BD953B21C3}"/>
    <cellStyle name="Normal 5 6 2 8" xfId="2985" xr:uid="{425D02DF-8BDE-490B-82B3-B3622C13DACA}"/>
    <cellStyle name="Normal 5 6 2 9" xfId="2986" xr:uid="{D37DDED0-4BAC-456F-82A8-06B2600F0075}"/>
    <cellStyle name="Normal 5 6 3" xfId="311" xr:uid="{8826C5D9-6625-48C6-8A6B-B2145736C41A}"/>
    <cellStyle name="Normal 5 6 3 2" xfId="583" xr:uid="{19724F20-A9F5-4E7C-A168-D18A2EC23A99}"/>
    <cellStyle name="Normal 5 6 3 2 2" xfId="584" xr:uid="{5FA72934-75A8-4DA3-8EBA-5C770A5DC333}"/>
    <cellStyle name="Normal 5 6 3 2 2 2" xfId="1397" xr:uid="{57E48537-FF40-4A76-BC05-A656D51A095F}"/>
    <cellStyle name="Normal 5 6 3 2 2 2 2" xfId="1398" xr:uid="{040EAE97-57E3-4509-8DC8-044D4C8CEC5C}"/>
    <cellStyle name="Normal 5 6 3 2 2 3" xfId="1399" xr:uid="{87CCAFA1-ED83-4C59-8B25-DF11C635DE66}"/>
    <cellStyle name="Normal 5 6 3 2 2 4" xfId="2987" xr:uid="{CC9AD8EA-298D-497B-B8E3-FCECC09F423E}"/>
    <cellStyle name="Normal 5 6 3 2 3" xfId="1400" xr:uid="{416528BD-2A8D-4594-913B-1597EA4EC509}"/>
    <cellStyle name="Normal 5 6 3 2 3 2" xfId="1401" xr:uid="{5CF78B0B-DD36-4A04-8DF9-4C09E0D2F8F3}"/>
    <cellStyle name="Normal 5 6 3 2 3 3" xfId="2988" xr:uid="{002BF8B6-CAAA-41DD-97A7-9B34F9A991CE}"/>
    <cellStyle name="Normal 5 6 3 2 3 4" xfId="2989" xr:uid="{1FC08F5A-4281-484B-861A-4C437E41C412}"/>
    <cellStyle name="Normal 5 6 3 2 4" xfId="1402" xr:uid="{B0902E7D-575A-4B3B-A235-8DFACCB0641D}"/>
    <cellStyle name="Normal 5 6 3 2 5" xfId="2990" xr:uid="{720AF9DF-2920-4599-AED7-6BBB928BC11F}"/>
    <cellStyle name="Normal 5 6 3 2 6" xfId="2991" xr:uid="{8F5A4FFC-57D3-42C1-820C-CB283ADB8CE6}"/>
    <cellStyle name="Normal 5 6 3 3" xfId="585" xr:uid="{69EB9BD8-7021-45E4-A3D8-1147889CEBE0}"/>
    <cellStyle name="Normal 5 6 3 3 2" xfId="1403" xr:uid="{70966D31-E06A-48EF-906B-93DC99426E07}"/>
    <cellStyle name="Normal 5 6 3 3 2 2" xfId="1404" xr:uid="{3A8312E2-6496-4DD9-8379-22A94AD66A0D}"/>
    <cellStyle name="Normal 5 6 3 3 2 3" xfId="2992" xr:uid="{8CDCCF39-B313-43B3-9E1E-03653E55329F}"/>
    <cellStyle name="Normal 5 6 3 3 2 4" xfId="2993" xr:uid="{144DA208-0A11-4177-9F27-CE1B0D38ED04}"/>
    <cellStyle name="Normal 5 6 3 3 3" xfId="1405" xr:uid="{B737EC1F-FAA6-4B8C-B141-D002C569AC6C}"/>
    <cellStyle name="Normal 5 6 3 3 4" xfId="2994" xr:uid="{AC88CDB1-6657-4CB2-ACC2-F435D0C2E78D}"/>
    <cellStyle name="Normal 5 6 3 3 5" xfId="2995" xr:uid="{003562B1-9355-4C1C-828B-A9544AE95F26}"/>
    <cellStyle name="Normal 5 6 3 4" xfId="1406" xr:uid="{10556230-BDD0-4B4F-ACD5-BB19ED6A5749}"/>
    <cellStyle name="Normal 5 6 3 4 2" xfId="1407" xr:uid="{63F18A0A-B36C-42C4-9669-474ABA6A762A}"/>
    <cellStyle name="Normal 5 6 3 4 3" xfId="2996" xr:uid="{84D0FC53-D700-48E9-BF3E-96BFE8954E11}"/>
    <cellStyle name="Normal 5 6 3 4 4" xfId="2997" xr:uid="{61BD8BD7-B575-462D-8A7D-B6FDCBEA3097}"/>
    <cellStyle name="Normal 5 6 3 5" xfId="1408" xr:uid="{9617AAE1-DE48-41F6-A21D-5D6ACA1098BF}"/>
    <cellStyle name="Normal 5 6 3 5 2" xfId="2998" xr:uid="{927BA82D-FEA9-4330-87F7-1BF1D65A4F37}"/>
    <cellStyle name="Normal 5 6 3 5 3" xfId="2999" xr:uid="{CC9E914A-0EAE-4451-84EC-C268A5CEEC8C}"/>
    <cellStyle name="Normal 5 6 3 5 4" xfId="3000" xr:uid="{DB402849-F810-4ECF-9F9F-9ABA910D892E}"/>
    <cellStyle name="Normal 5 6 3 6" xfId="3001" xr:uid="{9B1D15E0-B7E1-4CB6-992B-25A61DB91060}"/>
    <cellStyle name="Normal 5 6 3 7" xfId="3002" xr:uid="{C634734F-A266-469F-AD2C-DD2B895DE8D8}"/>
    <cellStyle name="Normal 5 6 3 8" xfId="3003" xr:uid="{F2E60DC0-E193-48A0-B9F0-A1487EB6BF23}"/>
    <cellStyle name="Normal 5 6 4" xfId="312" xr:uid="{13C44828-5715-4E2A-A465-E75A516FC75B}"/>
    <cellStyle name="Normal 5 6 4 2" xfId="586" xr:uid="{495AD406-0FDC-40A8-81CB-DF05BF06F2C2}"/>
    <cellStyle name="Normal 5 6 4 2 2" xfId="587" xr:uid="{56DD016A-4EC0-4885-A136-2BEA94DE2552}"/>
    <cellStyle name="Normal 5 6 4 2 2 2" xfId="1409" xr:uid="{F289D9D2-7916-425D-8844-1E95ACD25225}"/>
    <cellStyle name="Normal 5 6 4 2 2 3" xfId="3004" xr:uid="{4F7D8FB2-2867-492C-8308-9BF3CE63AF09}"/>
    <cellStyle name="Normal 5 6 4 2 2 4" xfId="3005" xr:uid="{A772A160-6967-47B1-A1BC-E8D8794C4F8F}"/>
    <cellStyle name="Normal 5 6 4 2 3" xfId="1410" xr:uid="{15F1ADB2-F25B-4D3C-BBE4-0EBBB17364D5}"/>
    <cellStyle name="Normal 5 6 4 2 4" xfId="3006" xr:uid="{DA41B890-C23C-460D-8B63-A93465328171}"/>
    <cellStyle name="Normal 5 6 4 2 5" xfId="3007" xr:uid="{6FD91BE9-A3D3-4D01-9930-A1673E8F40FA}"/>
    <cellStyle name="Normal 5 6 4 3" xfId="588" xr:uid="{70801DB3-CB97-4D6C-924A-2DF62B58048A}"/>
    <cellStyle name="Normal 5 6 4 3 2" xfId="1411" xr:uid="{BC15359B-0251-47B0-A61C-2B0A345133D6}"/>
    <cellStyle name="Normal 5 6 4 3 3" xfId="3008" xr:uid="{8290E8D3-AD67-43A4-B83E-FA5EEE1D07EF}"/>
    <cellStyle name="Normal 5 6 4 3 4" xfId="3009" xr:uid="{E6136D3E-AD9E-4BEB-B6F5-15E0C2A9C064}"/>
    <cellStyle name="Normal 5 6 4 4" xfId="1412" xr:uid="{3C7928C1-7B49-45D8-A3CB-6311E6726BF4}"/>
    <cellStyle name="Normal 5 6 4 4 2" xfId="3010" xr:uid="{E4B80BF8-CC8D-4411-8FC9-D8EDF4FE1C9F}"/>
    <cellStyle name="Normal 5 6 4 4 3" xfId="3011" xr:uid="{25E78F03-8822-42E6-87E0-F99DED85A5C2}"/>
    <cellStyle name="Normal 5 6 4 4 4" xfId="3012" xr:uid="{163E2B78-7A4B-4D47-B72F-A74BCAEC4079}"/>
    <cellStyle name="Normal 5 6 4 5" xfId="3013" xr:uid="{3EE1E87E-796E-490D-8CB1-A3071486BAA3}"/>
    <cellStyle name="Normal 5 6 4 6" xfId="3014" xr:uid="{757B0DD1-6A3C-4A23-9F01-C3BAF8D76A02}"/>
    <cellStyle name="Normal 5 6 4 7" xfId="3015" xr:uid="{A5B1E4A6-ED1A-4B95-A674-802E19EB4DC2}"/>
    <cellStyle name="Normal 5 6 5" xfId="313" xr:uid="{46D2A9CE-D11B-4133-A0FC-D70DF8E588D2}"/>
    <cellStyle name="Normal 5 6 5 2" xfId="589" xr:uid="{D30A458F-D00C-4608-93A5-F40997C6C175}"/>
    <cellStyle name="Normal 5 6 5 2 2" xfId="1413" xr:uid="{18C6C0B3-74F3-4F98-81C7-3FF7FCC23396}"/>
    <cellStyle name="Normal 5 6 5 2 3" xfId="3016" xr:uid="{4A08F207-AAF5-43EF-9AD3-3E50D5233329}"/>
    <cellStyle name="Normal 5 6 5 2 4" xfId="3017" xr:uid="{D2DE5281-6C2D-4911-8D72-44991E8CAADE}"/>
    <cellStyle name="Normal 5 6 5 3" xfId="1414" xr:uid="{B43042EA-12AB-4895-AD6D-7A3303675F57}"/>
    <cellStyle name="Normal 5 6 5 3 2" xfId="3018" xr:uid="{712BA591-AFFF-4FB6-BCB1-27F139B57B01}"/>
    <cellStyle name="Normal 5 6 5 3 3" xfId="3019" xr:uid="{2F665B73-BF63-4756-B180-F323E048AA85}"/>
    <cellStyle name="Normal 5 6 5 3 4" xfId="3020" xr:uid="{B31C3788-0629-45A9-9CC0-65466014746F}"/>
    <cellStyle name="Normal 5 6 5 4" xfId="3021" xr:uid="{84E4198D-3BCD-4A70-966B-F244D2A1614B}"/>
    <cellStyle name="Normal 5 6 5 5" xfId="3022" xr:uid="{2ECFBE8A-B747-4773-B860-114E6A05CEE7}"/>
    <cellStyle name="Normal 5 6 5 6" xfId="3023" xr:uid="{2146F4C7-47EC-4039-A834-C6592D37CFCE}"/>
    <cellStyle name="Normal 5 6 6" xfId="590" xr:uid="{6DBFB909-28F8-41D2-9516-532F63B1BF53}"/>
    <cellStyle name="Normal 5 6 6 2" xfId="1415" xr:uid="{B6A78DE2-37BC-4A93-95D2-AD5D41FEDA33}"/>
    <cellStyle name="Normal 5 6 6 2 2" xfId="3024" xr:uid="{66D263A1-5924-4A68-83F8-469CCAA61A8C}"/>
    <cellStyle name="Normal 5 6 6 2 3" xfId="3025" xr:uid="{17226058-4759-4798-9970-8F10560452F7}"/>
    <cellStyle name="Normal 5 6 6 2 4" xfId="3026" xr:uid="{47F23CCE-8A76-4936-A61D-569A53FDD36C}"/>
    <cellStyle name="Normal 5 6 6 3" xfId="3027" xr:uid="{BDC966CD-50F8-493E-8AC3-46703D0FF715}"/>
    <cellStyle name="Normal 5 6 6 4" xfId="3028" xr:uid="{2735D10D-3F92-408E-9C83-4C3223E7A5CD}"/>
    <cellStyle name="Normal 5 6 6 5" xfId="3029" xr:uid="{E56B6265-2FF8-42F4-BDA3-695EF2402197}"/>
    <cellStyle name="Normal 5 6 7" xfId="1416" xr:uid="{A18C9E53-52E3-4921-9F5E-148BA5EDD942}"/>
    <cellStyle name="Normal 5 6 7 2" xfId="3030" xr:uid="{C09D87D7-8C49-4910-B372-D41C7F28BF01}"/>
    <cellStyle name="Normal 5 6 7 3" xfId="3031" xr:uid="{94804804-B5C9-4B5C-9D5B-53941D7D80E3}"/>
    <cellStyle name="Normal 5 6 7 4" xfId="3032" xr:uid="{4A8452CA-964D-42B2-9853-1C7802582DE6}"/>
    <cellStyle name="Normal 5 6 8" xfId="3033" xr:uid="{382409D1-9003-4550-B6DA-5A33AC9C747E}"/>
    <cellStyle name="Normal 5 6 8 2" xfId="3034" xr:uid="{501A9CEE-83F3-47A7-847E-8789C04A3830}"/>
    <cellStyle name="Normal 5 6 8 3" xfId="3035" xr:uid="{1A1F663D-C20A-4CF7-908D-09331FFF7680}"/>
    <cellStyle name="Normal 5 6 8 4" xfId="3036" xr:uid="{379D04A3-3032-4CE2-9E42-73537A510912}"/>
    <cellStyle name="Normal 5 6 9" xfId="3037" xr:uid="{57D674BC-DA64-4908-AFD3-21ECE869DDA6}"/>
    <cellStyle name="Normal 5 7" xfId="106" xr:uid="{0125996C-55F7-43EA-AFF7-E05D4736A7FE}"/>
    <cellStyle name="Normal 5 7 2" xfId="107" xr:uid="{CAE81C1F-7963-4DEA-8042-82E15192464C}"/>
    <cellStyle name="Normal 5 7 2 2" xfId="314" xr:uid="{477C2AAD-792E-4486-B9E4-46E130B5C530}"/>
    <cellStyle name="Normal 5 7 2 2 2" xfId="591" xr:uid="{C09B0A49-1285-4940-B273-05528BFE0845}"/>
    <cellStyle name="Normal 5 7 2 2 2 2" xfId="1417" xr:uid="{45A4B9A2-7607-46C5-89CC-B215CFCCDA7F}"/>
    <cellStyle name="Normal 5 7 2 2 2 3" xfId="3038" xr:uid="{14722427-EBDB-495A-934D-9343B0520865}"/>
    <cellStyle name="Normal 5 7 2 2 2 4" xfId="3039" xr:uid="{1FC833D0-452C-4453-A6EB-DBEEA2E8E5BB}"/>
    <cellStyle name="Normal 5 7 2 2 3" xfId="1418" xr:uid="{A748CC8B-F8C7-4F82-99C8-8A2E2C034317}"/>
    <cellStyle name="Normal 5 7 2 2 3 2" xfId="3040" xr:uid="{DEA9D40E-5723-49B4-92DF-A690A5EFF752}"/>
    <cellStyle name="Normal 5 7 2 2 3 3" xfId="3041" xr:uid="{BDF9A6D1-F313-4CD1-B0AF-305F07932250}"/>
    <cellStyle name="Normal 5 7 2 2 3 4" xfId="3042" xr:uid="{23D7F719-F09F-472A-A053-F37CB023933C}"/>
    <cellStyle name="Normal 5 7 2 2 4" xfId="3043" xr:uid="{233B1618-4582-4FCE-A65D-D4F99FB2A1D6}"/>
    <cellStyle name="Normal 5 7 2 2 5" xfId="3044" xr:uid="{42159719-3AF0-4C95-B062-C1FCDD2D700B}"/>
    <cellStyle name="Normal 5 7 2 2 6" xfId="3045" xr:uid="{955D3556-BD85-4D5C-AAB1-E6F4BBB54D66}"/>
    <cellStyle name="Normal 5 7 2 3" xfId="592" xr:uid="{1FC08584-A585-41EC-88E2-42575B0AF404}"/>
    <cellStyle name="Normal 5 7 2 3 2" xfId="1419" xr:uid="{DBD77563-53D5-42C1-ADD2-2D8722FBB114}"/>
    <cellStyle name="Normal 5 7 2 3 2 2" xfId="3046" xr:uid="{524AA491-AAFA-490B-BE64-DF810F7D1BCA}"/>
    <cellStyle name="Normal 5 7 2 3 2 3" xfId="3047" xr:uid="{6E754173-CDB6-4F98-AC38-81CE63A903D2}"/>
    <cellStyle name="Normal 5 7 2 3 2 4" xfId="3048" xr:uid="{1BB2A5DA-5DD3-4E8C-9CBB-B29FBD46F257}"/>
    <cellStyle name="Normal 5 7 2 3 3" xfId="3049" xr:uid="{BEC00C56-7AEA-43CE-96ED-AB75670580FE}"/>
    <cellStyle name="Normal 5 7 2 3 4" xfId="3050" xr:uid="{A4B19708-64EC-4411-833F-0155A244E34C}"/>
    <cellStyle name="Normal 5 7 2 3 5" xfId="3051" xr:uid="{528E774C-FBAF-45B5-AC4B-E063197049C6}"/>
    <cellStyle name="Normal 5 7 2 4" xfId="1420" xr:uid="{47DEF6B3-63DC-4A79-BB5B-7D46190FDD7C}"/>
    <cellStyle name="Normal 5 7 2 4 2" xfId="3052" xr:uid="{DC9DBB57-B4DE-4BA7-9F97-7F6961F2C550}"/>
    <cellStyle name="Normal 5 7 2 4 3" xfId="3053" xr:uid="{194648E6-381A-4757-8A89-9E79B559FC08}"/>
    <cellStyle name="Normal 5 7 2 4 4" xfId="3054" xr:uid="{297C9053-9ECC-481E-894B-212FE3A15566}"/>
    <cellStyle name="Normal 5 7 2 5" xfId="3055" xr:uid="{B62958D2-84B0-4DCE-ADD2-41319991449D}"/>
    <cellStyle name="Normal 5 7 2 5 2" xfId="3056" xr:uid="{B8960FB0-F0AF-463E-9496-4858ECDB209C}"/>
    <cellStyle name="Normal 5 7 2 5 3" xfId="3057" xr:uid="{DAA18300-07EF-4CAC-AE07-80B904BAF240}"/>
    <cellStyle name="Normal 5 7 2 5 4" xfId="3058" xr:uid="{68FA4AE3-4906-4E64-A068-2E30F535B6C4}"/>
    <cellStyle name="Normal 5 7 2 6" xfId="3059" xr:uid="{895B5A1C-82BA-49F2-B54B-E9AC8A7C6237}"/>
    <cellStyle name="Normal 5 7 2 7" xfId="3060" xr:uid="{E63C4E99-9228-4881-80B3-A0186448F429}"/>
    <cellStyle name="Normal 5 7 2 8" xfId="3061" xr:uid="{D78BC45B-8792-4E94-B167-D35ED6175048}"/>
    <cellStyle name="Normal 5 7 3" xfId="315" xr:uid="{CABF3393-ED4B-4955-8567-EA51A5AAF206}"/>
    <cellStyle name="Normal 5 7 3 2" xfId="593" xr:uid="{EE78EB55-0060-40DC-9B3A-0455698C91C9}"/>
    <cellStyle name="Normal 5 7 3 2 2" xfId="594" xr:uid="{783241B4-8E92-4173-9FB0-CF8739F45498}"/>
    <cellStyle name="Normal 5 7 3 2 3" xfId="3062" xr:uid="{FCDEF589-A171-4718-891F-4583DE599878}"/>
    <cellStyle name="Normal 5 7 3 2 4" xfId="3063" xr:uid="{C1817D72-B741-45D0-92F0-27EEBE12C623}"/>
    <cellStyle name="Normal 5 7 3 3" xfId="595" xr:uid="{996F27F1-743D-4D3D-8DCC-C3183C60C43C}"/>
    <cellStyle name="Normal 5 7 3 3 2" xfId="3064" xr:uid="{47A8EE19-FF28-40B3-B832-8A6BFD1007C9}"/>
    <cellStyle name="Normal 5 7 3 3 3" xfId="3065" xr:uid="{B9E3C7AA-EE39-4D18-AEB2-8E01B9DA0513}"/>
    <cellStyle name="Normal 5 7 3 3 4" xfId="3066" xr:uid="{AE340465-2F58-495A-8404-F77F5038DDFE}"/>
    <cellStyle name="Normal 5 7 3 4" xfId="3067" xr:uid="{27F31C26-7A09-40CA-9E11-7B368DFCA7EC}"/>
    <cellStyle name="Normal 5 7 3 5" xfId="3068" xr:uid="{8D647B30-1F1B-4412-A571-30546CF95188}"/>
    <cellStyle name="Normal 5 7 3 6" xfId="3069" xr:uid="{862F9766-1F86-4BB1-8E5D-0B07315E9645}"/>
    <cellStyle name="Normal 5 7 4" xfId="316" xr:uid="{396CC4E2-0A2D-4481-BB0D-DCD7644B4E18}"/>
    <cellStyle name="Normal 5 7 4 2" xfId="596" xr:uid="{30D559C2-AD98-45F5-B687-09F304521A02}"/>
    <cellStyle name="Normal 5 7 4 2 2" xfId="3070" xr:uid="{383BB3ED-953F-401D-833A-C9D742BA81F2}"/>
    <cellStyle name="Normal 5 7 4 2 3" xfId="3071" xr:uid="{4A2CECF5-219F-4BDF-962F-85CFAF82F149}"/>
    <cellStyle name="Normal 5 7 4 2 4" xfId="3072" xr:uid="{7F3CCF57-CC41-4500-9BE4-0DA6368B5D77}"/>
    <cellStyle name="Normal 5 7 4 3" xfId="3073" xr:uid="{55C73D4F-5A84-4A2B-8B80-2CC1A861DC54}"/>
    <cellStyle name="Normal 5 7 4 4" xfId="3074" xr:uid="{8B8654CE-B540-4C7F-AB46-287B65C2B55C}"/>
    <cellStyle name="Normal 5 7 4 5" xfId="3075" xr:uid="{B4558B15-B962-4EB6-9EC9-CD734BAFA9BA}"/>
    <cellStyle name="Normal 5 7 5" xfId="597" xr:uid="{90EACFE0-A937-4B20-B919-5F65C7E14B74}"/>
    <cellStyle name="Normal 5 7 5 2" xfId="3076" xr:uid="{0D3A9181-FF80-4319-BE01-892D87248292}"/>
    <cellStyle name="Normal 5 7 5 3" xfId="3077" xr:uid="{DA76DEBC-2BEB-48DF-B2E1-D1640E8E6359}"/>
    <cellStyle name="Normal 5 7 5 4" xfId="3078" xr:uid="{70636D2F-CF2E-4A19-B913-9DBD2E7BE1B6}"/>
    <cellStyle name="Normal 5 7 6" xfId="3079" xr:uid="{DA4E2A49-411B-4259-BE28-EE83A71D30D7}"/>
    <cellStyle name="Normal 5 7 6 2" xfId="3080" xr:uid="{717DCE86-9B3F-49D9-A601-D9C3F9629782}"/>
    <cellStyle name="Normal 5 7 6 3" xfId="3081" xr:uid="{43D0E224-BC91-436B-A3BA-B831E5D5888C}"/>
    <cellStyle name="Normal 5 7 6 4" xfId="3082" xr:uid="{EFB596C8-0725-4B3C-83E5-04E8FA25194B}"/>
    <cellStyle name="Normal 5 7 7" xfId="3083" xr:uid="{3520895A-800B-45F6-937B-752FB708203D}"/>
    <cellStyle name="Normal 5 7 8" xfId="3084" xr:uid="{3A876616-F1E2-4C1C-9C07-91990322E785}"/>
    <cellStyle name="Normal 5 7 9" xfId="3085" xr:uid="{CAC86D5B-9BC6-45AA-89E5-393A8C2250BC}"/>
    <cellStyle name="Normal 5 8" xfId="108" xr:uid="{C406CA6B-F711-43AF-95B5-488892B038A9}"/>
    <cellStyle name="Normal 5 8 2" xfId="317" xr:uid="{EB1DA1CE-DE2D-4159-AF79-CEF5A9DE5C43}"/>
    <cellStyle name="Normal 5 8 2 2" xfId="598" xr:uid="{9A1D8562-7609-48D2-BAB4-1701AD1C36D7}"/>
    <cellStyle name="Normal 5 8 2 2 2" xfId="1421" xr:uid="{A045E987-472F-4103-B4E3-4B48924D78F3}"/>
    <cellStyle name="Normal 5 8 2 2 2 2" xfId="1422" xr:uid="{0444A11B-A5F6-4929-A115-78C6997627F5}"/>
    <cellStyle name="Normal 5 8 2 2 3" xfId="1423" xr:uid="{892432AC-D342-48C1-AA1F-0F3C35238B27}"/>
    <cellStyle name="Normal 5 8 2 2 4" xfId="3086" xr:uid="{66E9B7C5-2217-41DF-9CA1-2CF0EE6B95A3}"/>
    <cellStyle name="Normal 5 8 2 3" xfId="1424" xr:uid="{F1291DF9-71A6-45EF-81E6-CA4916BC8B9E}"/>
    <cellStyle name="Normal 5 8 2 3 2" xfId="1425" xr:uid="{7EC463B4-78EE-4F7F-B65B-8C25A0C3EDC3}"/>
    <cellStyle name="Normal 5 8 2 3 3" xfId="3087" xr:uid="{E2DFED43-FE86-4CCE-8511-E50194DE0480}"/>
    <cellStyle name="Normal 5 8 2 3 4" xfId="3088" xr:uid="{421ECB04-3F64-417C-B25D-D62601D10069}"/>
    <cellStyle name="Normal 5 8 2 4" xfId="1426" xr:uid="{63E07A0A-5AB7-4751-8E99-E1D571C84137}"/>
    <cellStyle name="Normal 5 8 2 5" xfId="3089" xr:uid="{E327D2E7-ECA9-41A1-B453-C4B955437A82}"/>
    <cellStyle name="Normal 5 8 2 6" xfId="3090" xr:uid="{3FBA0586-27EC-436A-86D1-361309E688D0}"/>
    <cellStyle name="Normal 5 8 3" xfId="599" xr:uid="{014D3E1F-1344-4F3D-87F8-E2D693FD8E3A}"/>
    <cellStyle name="Normal 5 8 3 2" xfId="1427" xr:uid="{07F3C020-BEB8-4F7E-BE91-6B5EBE864377}"/>
    <cellStyle name="Normal 5 8 3 2 2" xfId="1428" xr:uid="{746C5F8B-C383-439D-A6C9-1DF63428A303}"/>
    <cellStyle name="Normal 5 8 3 2 3" xfId="3091" xr:uid="{C756CDDE-3F8A-48EC-B20D-06039514CEC3}"/>
    <cellStyle name="Normal 5 8 3 2 4" xfId="3092" xr:uid="{81F27786-98FF-4C7B-B1F1-FB9F284C6763}"/>
    <cellStyle name="Normal 5 8 3 3" xfId="1429" xr:uid="{30C6DDD9-090E-41D2-A494-B15D90A401E3}"/>
    <cellStyle name="Normal 5 8 3 4" xfId="3093" xr:uid="{0D164B0A-A5FA-48BB-9D42-5070587B76C9}"/>
    <cellStyle name="Normal 5 8 3 5" xfId="3094" xr:uid="{7ECCD2CD-D5AF-4D83-9419-34151DFA46B8}"/>
    <cellStyle name="Normal 5 8 4" xfId="1430" xr:uid="{A467B67E-40C9-4C93-9B56-6A7FC72AEAA7}"/>
    <cellStyle name="Normal 5 8 4 2" xfId="1431" xr:uid="{ED7963EC-D9A2-4723-9409-8C0C6D3C3B54}"/>
    <cellStyle name="Normal 5 8 4 3" xfId="3095" xr:uid="{C7D44C1F-EFF6-4A2D-AD77-D1C1C614690C}"/>
    <cellStyle name="Normal 5 8 4 4" xfId="3096" xr:uid="{629B0BC0-24A5-4314-B764-33A398468DE7}"/>
    <cellStyle name="Normal 5 8 5" xfId="1432" xr:uid="{F59AB1B5-D015-41C5-89DC-26657B06AA70}"/>
    <cellStyle name="Normal 5 8 5 2" xfId="3097" xr:uid="{F367160A-C96B-44CF-B5D5-939A693E88AF}"/>
    <cellStyle name="Normal 5 8 5 3" xfId="3098" xr:uid="{BB6338EA-993A-40A8-BA24-17AB8833B773}"/>
    <cellStyle name="Normal 5 8 5 4" xfId="3099" xr:uid="{F6CD8B90-CC5A-4B4D-8F63-94551139E5B3}"/>
    <cellStyle name="Normal 5 8 6" xfId="3100" xr:uid="{49FA0F38-A27E-49BB-8D74-420549A45572}"/>
    <cellStyle name="Normal 5 8 7" xfId="3101" xr:uid="{BF86D405-ABE7-48AA-93BF-E200138E460A}"/>
    <cellStyle name="Normal 5 8 8" xfId="3102" xr:uid="{54620704-8114-46F4-A1F3-F1CB999F10B2}"/>
    <cellStyle name="Normal 5 9" xfId="318" xr:uid="{999F9B6D-7D9F-4D15-A015-EA37ADA4FCC7}"/>
    <cellStyle name="Normal 5 9 2" xfId="600" xr:uid="{13E6CFB8-4625-4536-AE1F-29C3A8B3459A}"/>
    <cellStyle name="Normal 5 9 2 2" xfId="601" xr:uid="{9A0E92C9-6BED-490B-B9D0-513CE7E3C5D3}"/>
    <cellStyle name="Normal 5 9 2 2 2" xfId="1433" xr:uid="{A0ADE942-F33F-4E42-B6D0-0D11E2E70577}"/>
    <cellStyle name="Normal 5 9 2 2 3" xfId="3103" xr:uid="{9A7D401A-F888-45A5-82C2-01A39BED35FC}"/>
    <cellStyle name="Normal 5 9 2 2 4" xfId="3104" xr:uid="{EF4610AE-82EA-4359-998D-EA3EE3874AA4}"/>
    <cellStyle name="Normal 5 9 2 3" xfId="1434" xr:uid="{4235CAAD-0DA9-4932-BB3B-D9CD40F30053}"/>
    <cellStyle name="Normal 5 9 2 4" xfId="3105" xr:uid="{C240B415-A538-4B3A-80EE-3274E57C6C84}"/>
    <cellStyle name="Normal 5 9 2 5" xfId="3106" xr:uid="{0F35474B-4441-4B28-A46F-75EE774DF17B}"/>
    <cellStyle name="Normal 5 9 3" xfId="602" xr:uid="{D8903373-760E-463B-A0C8-736FDDB6D01D}"/>
    <cellStyle name="Normal 5 9 3 2" xfId="1435" xr:uid="{9F005023-77FA-49FF-833B-C5BC12890EB7}"/>
    <cellStyle name="Normal 5 9 3 3" xfId="3107" xr:uid="{C50B270E-9D80-4242-8E3F-33021AD3CEB4}"/>
    <cellStyle name="Normal 5 9 3 4" xfId="3108" xr:uid="{4786D013-2C8C-4B0F-9197-B4345738926A}"/>
    <cellStyle name="Normal 5 9 4" xfId="1436" xr:uid="{85BE39BC-B380-4FB8-A90B-E14DE16CB9F8}"/>
    <cellStyle name="Normal 5 9 4 2" xfId="3109" xr:uid="{4071FB3C-FDAA-4F5B-B582-E4F9AB8BFA07}"/>
    <cellStyle name="Normal 5 9 4 3" xfId="3110" xr:uid="{1761CD68-58E3-420C-9DD7-B229D9957FFD}"/>
    <cellStyle name="Normal 5 9 4 4" xfId="3111" xr:uid="{B7D8FE24-FE8B-4792-A13F-07483B666F60}"/>
    <cellStyle name="Normal 5 9 5" xfId="3112" xr:uid="{F8EF043E-853D-48B0-91EE-1AF75DEDCC77}"/>
    <cellStyle name="Normal 5 9 6" xfId="3113" xr:uid="{2C12B1A7-AA27-44A7-9D08-BD767A99F65C}"/>
    <cellStyle name="Normal 5 9 7" xfId="3114" xr:uid="{BDA15E78-6917-4224-A5D1-9ECA7FEC497D}"/>
    <cellStyle name="Normal 6" xfId="109" xr:uid="{67E4C812-A7E3-4903-8DDD-698E21E347C1}"/>
    <cellStyle name="Normal 6 10" xfId="319" xr:uid="{CE622EC5-D321-4845-A0C3-C042C792C3C5}"/>
    <cellStyle name="Normal 6 10 2" xfId="1437" xr:uid="{B6BAEEB5-7839-4192-9356-F375DDF8CA85}"/>
    <cellStyle name="Normal 6 10 2 2" xfId="3115" xr:uid="{60CB2080-76EF-4521-BA40-648C2C2E9241}"/>
    <cellStyle name="Normal 6 10 2 2 2" xfId="4588" xr:uid="{A1A9A370-AA66-4A74-98AB-F27BB243B063}"/>
    <cellStyle name="Normal 6 10 2 3" xfId="3116" xr:uid="{BAA1D346-E593-46B3-BED8-442119B8CBC9}"/>
    <cellStyle name="Normal 6 10 2 4" xfId="3117" xr:uid="{328F2A5B-19F1-4EF7-9568-FA0048D4FA18}"/>
    <cellStyle name="Normal 6 10 3" xfId="3118" xr:uid="{9E1D8612-6C88-4D3D-A9B2-06CFC96E6C7B}"/>
    <cellStyle name="Normal 6 10 4" xfId="3119" xr:uid="{84DA2C37-3AA5-47E6-B506-BCD63389AA43}"/>
    <cellStyle name="Normal 6 10 5" xfId="3120" xr:uid="{2B4A1B5C-BBAF-4BA9-8021-47228DE3C757}"/>
    <cellStyle name="Normal 6 11" xfId="1438" xr:uid="{30EC861A-D2E0-458B-9C0F-4FB165A680A5}"/>
    <cellStyle name="Normal 6 11 2" xfId="3121" xr:uid="{6D69A666-24AB-401D-A54F-02068E70DC7E}"/>
    <cellStyle name="Normal 6 11 3" xfId="3122" xr:uid="{42CE61B0-9828-4D8E-A3C7-E20A674061FA}"/>
    <cellStyle name="Normal 6 11 4" xfId="3123" xr:uid="{BFE9C6AA-3BED-4254-B446-DC4BE20E4260}"/>
    <cellStyle name="Normal 6 12" xfId="902" xr:uid="{D3C96EEC-B3C3-4D20-B786-64852AC84AA6}"/>
    <cellStyle name="Normal 6 12 2" xfId="3124" xr:uid="{F0852B98-5DAC-46E7-9692-719E50B81248}"/>
    <cellStyle name="Normal 6 12 3" xfId="3125" xr:uid="{71CFEDD5-E44F-4F59-9D8F-D2F71CCD5F26}"/>
    <cellStyle name="Normal 6 12 4" xfId="3126" xr:uid="{E5D1D10A-91E5-4E23-8FA4-A63581CF0EB7}"/>
    <cellStyle name="Normal 6 13" xfId="899" xr:uid="{E7747A69-C19F-4577-9770-CDA18AE569A5}"/>
    <cellStyle name="Normal 6 13 2" xfId="3128" xr:uid="{A5500767-B62B-4931-9756-4CCB267AFBCB}"/>
    <cellStyle name="Normal 6 13 3" xfId="4315" xr:uid="{7096C4C7-D2A9-44F4-B0C0-9C455D864DD0}"/>
    <cellStyle name="Normal 6 13 4" xfId="3127" xr:uid="{7F4EA5B4-4A8E-45C6-8848-08C12642B18D}"/>
    <cellStyle name="Normal 6 13 5" xfId="5319" xr:uid="{6C4E4256-C72B-4DA2-963C-CCCAEFFF60F6}"/>
    <cellStyle name="Normal 6 14" xfId="3129" xr:uid="{3779AADA-E727-44A0-8C0D-2ED1F4E3D0FA}"/>
    <cellStyle name="Normal 6 15" xfId="3130" xr:uid="{64B486CB-B78B-421A-B8E9-2F0D4107BA92}"/>
    <cellStyle name="Normal 6 16" xfId="3131" xr:uid="{5776D05B-9C65-47F0-B0E6-3736209264B0}"/>
    <cellStyle name="Normal 6 2" xfId="110" xr:uid="{2E4B41E2-D237-4F68-9DA7-4984705DDD7C}"/>
    <cellStyle name="Normal 6 2 2" xfId="320" xr:uid="{6B6CE75D-0F00-4DAD-B72B-D89A5270C0C2}"/>
    <cellStyle name="Normal 6 2 2 2" xfId="4671" xr:uid="{7D762BF6-4577-4167-BCBB-06D0B29A2F57}"/>
    <cellStyle name="Normal 6 2 3" xfId="4560" xr:uid="{A46296C0-BFEF-412C-B4DA-F6601D49C6B8}"/>
    <cellStyle name="Normal 6 3" xfId="111" xr:uid="{D5702DA5-97F3-4BAF-8CC2-9A4962CE6AA0}"/>
    <cellStyle name="Normal 6 3 10" xfId="3132" xr:uid="{A3D15953-09B9-4B2E-AFAC-11C68F94D352}"/>
    <cellStyle name="Normal 6 3 11" xfId="3133" xr:uid="{1FBAFCAA-BC48-4876-8608-BE3EB470B396}"/>
    <cellStyle name="Normal 6 3 2" xfId="112" xr:uid="{A9AD3AA0-987F-498D-B3B1-C3740D26121B}"/>
    <cellStyle name="Normal 6 3 2 2" xfId="113" xr:uid="{60ADB627-0282-4484-B80B-DD2F3F6E5215}"/>
    <cellStyle name="Normal 6 3 2 2 2" xfId="321" xr:uid="{6466B38E-FC79-4749-8459-85309874FFDA}"/>
    <cellStyle name="Normal 6 3 2 2 2 2" xfId="603" xr:uid="{0B521A05-E5C8-4763-B650-571F58F7DDE5}"/>
    <cellStyle name="Normal 6 3 2 2 2 2 2" xfId="604" xr:uid="{87522DAB-2E84-42BA-B2D9-0F854E8609FB}"/>
    <cellStyle name="Normal 6 3 2 2 2 2 2 2" xfId="1439" xr:uid="{FC446CAA-22DC-4822-A2BC-35F0A06B377E}"/>
    <cellStyle name="Normal 6 3 2 2 2 2 2 2 2" xfId="1440" xr:uid="{D91C5C25-242E-47B7-8CFE-B2F12756D105}"/>
    <cellStyle name="Normal 6 3 2 2 2 2 2 3" xfId="1441" xr:uid="{7006D785-E6B9-4EC8-97CB-EFAAB5CB1FB1}"/>
    <cellStyle name="Normal 6 3 2 2 2 2 3" xfId="1442" xr:uid="{E8F0C978-0D55-4147-BE51-EA212494E47B}"/>
    <cellStyle name="Normal 6 3 2 2 2 2 3 2" xfId="1443" xr:uid="{A8CBBDA7-CB2A-4C2B-B3A4-C4885C5E1634}"/>
    <cellStyle name="Normal 6 3 2 2 2 2 4" xfId="1444" xr:uid="{E2E82AE9-7173-41F6-9DD6-A71D3DE4D08B}"/>
    <cellStyle name="Normal 6 3 2 2 2 3" xfId="605" xr:uid="{D0964A15-A5FE-40A1-A90C-AF7083D109B1}"/>
    <cellStyle name="Normal 6 3 2 2 2 3 2" xfId="1445" xr:uid="{1D51814F-1921-408E-8397-5D6212146F8E}"/>
    <cellStyle name="Normal 6 3 2 2 2 3 2 2" xfId="1446" xr:uid="{56E0C854-C690-42AD-AACA-F922D113CE76}"/>
    <cellStyle name="Normal 6 3 2 2 2 3 3" xfId="1447" xr:uid="{CE98B069-FBBF-4B95-A17C-A1CE2DBFC1D0}"/>
    <cellStyle name="Normal 6 3 2 2 2 3 4" xfId="3134" xr:uid="{24B9CF04-DC6F-48B0-83EB-D52BB7958BD0}"/>
    <cellStyle name="Normal 6 3 2 2 2 4" xfId="1448" xr:uid="{EFF5A008-A757-4574-832C-12B3F81641F3}"/>
    <cellStyle name="Normal 6 3 2 2 2 4 2" xfId="1449" xr:uid="{8DF76D92-5507-4A6D-ADD9-1557E12F14EC}"/>
    <cellStyle name="Normal 6 3 2 2 2 5" xfId="1450" xr:uid="{9931589C-4A33-4632-A317-ADE86912B9DD}"/>
    <cellStyle name="Normal 6 3 2 2 2 6" xfId="3135" xr:uid="{DA5A4756-AD54-4FA5-915C-0287DADA8A58}"/>
    <cellStyle name="Normal 6 3 2 2 3" xfId="322" xr:uid="{3E73C137-4988-4C98-9AF3-225EF9D04EB9}"/>
    <cellStyle name="Normal 6 3 2 2 3 2" xfId="606" xr:uid="{508069BC-A363-477B-82A0-F099A4D47D74}"/>
    <cellStyle name="Normal 6 3 2 2 3 2 2" xfId="607" xr:uid="{B85EC5A7-D528-4155-994B-450122C24CBD}"/>
    <cellStyle name="Normal 6 3 2 2 3 2 2 2" xfId="1451" xr:uid="{25471997-7048-4F00-A8A2-149A9F749A1D}"/>
    <cellStyle name="Normal 6 3 2 2 3 2 2 2 2" xfId="1452" xr:uid="{C79990D7-9ABD-4BE2-AC58-BB1AD6DD4C46}"/>
    <cellStyle name="Normal 6 3 2 2 3 2 2 3" xfId="1453" xr:uid="{AE49A2A0-D1D2-44B9-B1CA-EA7630F389ED}"/>
    <cellStyle name="Normal 6 3 2 2 3 2 3" xfId="1454" xr:uid="{077692F7-33ED-4B85-8D7B-0ED8788189B1}"/>
    <cellStyle name="Normal 6 3 2 2 3 2 3 2" xfId="1455" xr:uid="{7CB8D1FE-04AB-4A40-82FE-BF6F33130B28}"/>
    <cellStyle name="Normal 6 3 2 2 3 2 4" xfId="1456" xr:uid="{BD123080-FBC0-4466-981D-EDD3C84EE73F}"/>
    <cellStyle name="Normal 6 3 2 2 3 3" xfId="608" xr:uid="{39591C00-D127-4952-B930-A78C6E5065B1}"/>
    <cellStyle name="Normal 6 3 2 2 3 3 2" xfId="1457" xr:uid="{FCEEC459-A46B-4251-8ECE-58C184A32CEE}"/>
    <cellStyle name="Normal 6 3 2 2 3 3 2 2" xfId="1458" xr:uid="{C8435721-5888-4C6A-84C1-18CDBB18577B}"/>
    <cellStyle name="Normal 6 3 2 2 3 3 3" xfId="1459" xr:uid="{76AF7E5C-260E-441D-8314-0D705A07DF23}"/>
    <cellStyle name="Normal 6 3 2 2 3 4" xfId="1460" xr:uid="{55560930-A5A7-45B0-B27F-79492744F25B}"/>
    <cellStyle name="Normal 6 3 2 2 3 4 2" xfId="1461" xr:uid="{A20CA4DB-AEBD-4C68-9ECC-C302BD46A703}"/>
    <cellStyle name="Normal 6 3 2 2 3 5" xfId="1462" xr:uid="{5CE55BA2-79B1-49DC-9A55-F0C9F7CE60EA}"/>
    <cellStyle name="Normal 6 3 2 2 4" xfId="609" xr:uid="{619D1FAA-A1B2-415F-9359-8A72F2101DFF}"/>
    <cellStyle name="Normal 6 3 2 2 4 2" xfId="610" xr:uid="{162F71C2-40F1-4313-B340-A2198711744F}"/>
    <cellStyle name="Normal 6 3 2 2 4 2 2" xfId="1463" xr:uid="{1FE85505-7023-4414-8E3C-AAA0E4167C14}"/>
    <cellStyle name="Normal 6 3 2 2 4 2 2 2" xfId="1464" xr:uid="{01979EA3-509E-4DC3-9DD5-A97702CE5A96}"/>
    <cellStyle name="Normal 6 3 2 2 4 2 3" xfId="1465" xr:uid="{05EA5AD6-936F-4BE9-B3F9-FA1E4ACA8A87}"/>
    <cellStyle name="Normal 6 3 2 2 4 3" xfId="1466" xr:uid="{539E579B-999B-496B-9607-D65A77AA1FEE}"/>
    <cellStyle name="Normal 6 3 2 2 4 3 2" xfId="1467" xr:uid="{4C44A51A-0A99-4BFA-AE2F-8940AA000DF6}"/>
    <cellStyle name="Normal 6 3 2 2 4 4" xfId="1468" xr:uid="{910EC7AA-DE01-43EC-9457-B61A6ED153E0}"/>
    <cellStyle name="Normal 6 3 2 2 5" xfId="611" xr:uid="{3F024373-BB2F-4763-9B4B-3FAA5782985A}"/>
    <cellStyle name="Normal 6 3 2 2 5 2" xfId="1469" xr:uid="{5E29400B-CBC3-4138-A3CF-BCC7E66A2D61}"/>
    <cellStyle name="Normal 6 3 2 2 5 2 2" xfId="1470" xr:uid="{03139889-3B37-4674-83BE-89934A4CBC5D}"/>
    <cellStyle name="Normal 6 3 2 2 5 3" xfId="1471" xr:uid="{3FFA4455-582B-4AB3-9FFE-B963823D0B5B}"/>
    <cellStyle name="Normal 6 3 2 2 5 4" xfId="3136" xr:uid="{E2FF045C-4A14-4429-BB7E-E7C96CE5BA96}"/>
    <cellStyle name="Normal 6 3 2 2 6" xfId="1472" xr:uid="{B330BD77-0BFE-4403-A97B-44EC033B0A7F}"/>
    <cellStyle name="Normal 6 3 2 2 6 2" xfId="1473" xr:uid="{57486447-29EF-4896-8247-7DEA9D34177F}"/>
    <cellStyle name="Normal 6 3 2 2 7" xfId="1474" xr:uid="{6C505872-FAAD-437F-9EA5-42612BDCCAD7}"/>
    <cellStyle name="Normal 6 3 2 2 8" xfId="3137" xr:uid="{AF60AD1F-8EA1-4363-98B3-C5FAEF00C50A}"/>
    <cellStyle name="Normal 6 3 2 3" xfId="323" xr:uid="{53640952-7E40-4C1F-99E0-1BDF5ADCC8F5}"/>
    <cellStyle name="Normal 6 3 2 3 2" xfId="612" xr:uid="{37E7B75D-76A4-4C50-8ECC-B155F4CEB9A7}"/>
    <cellStyle name="Normal 6 3 2 3 2 2" xfId="613" xr:uid="{E2EB245C-1685-4A67-958D-293337193890}"/>
    <cellStyle name="Normal 6 3 2 3 2 2 2" xfId="1475" xr:uid="{9CA811C4-C9AC-420B-AE5D-4AE00A5C0F49}"/>
    <cellStyle name="Normal 6 3 2 3 2 2 2 2" xfId="1476" xr:uid="{C6ABC83F-E2DD-4238-830C-6179297F108D}"/>
    <cellStyle name="Normal 6 3 2 3 2 2 3" xfId="1477" xr:uid="{328608D0-9F12-48F8-8C48-4EDE28A40C65}"/>
    <cellStyle name="Normal 6 3 2 3 2 3" xfId="1478" xr:uid="{32E0E7E8-F4E6-4DFC-845C-5CD57926334E}"/>
    <cellStyle name="Normal 6 3 2 3 2 3 2" xfId="1479" xr:uid="{2C2D8BB4-C986-44D1-AAD1-E2C6EE92421D}"/>
    <cellStyle name="Normal 6 3 2 3 2 4" xfId="1480" xr:uid="{E25265B2-B44D-4D3D-8B4D-D73035F1039E}"/>
    <cellStyle name="Normal 6 3 2 3 3" xfId="614" xr:uid="{A11A1F24-CC4A-4C0E-96D4-A4D933A8F993}"/>
    <cellStyle name="Normal 6 3 2 3 3 2" xfId="1481" xr:uid="{C0258A0F-71BA-492F-BBB1-7EAB7A0C46B4}"/>
    <cellStyle name="Normal 6 3 2 3 3 2 2" xfId="1482" xr:uid="{0EECEF8B-6882-4548-BBE8-BB2FD20ACB37}"/>
    <cellStyle name="Normal 6 3 2 3 3 3" xfId="1483" xr:uid="{B6257A08-61B8-4AA8-B585-26EB41EFB7A0}"/>
    <cellStyle name="Normal 6 3 2 3 3 4" xfId="3138" xr:uid="{20049D41-7153-4A75-AE30-4A0D522273E6}"/>
    <cellStyle name="Normal 6 3 2 3 4" xfId="1484" xr:uid="{316B7267-9892-4EF3-B613-5386ABA82D0F}"/>
    <cellStyle name="Normal 6 3 2 3 4 2" xfId="1485" xr:uid="{98E43533-E38A-4D28-81B2-5A23C7F373AE}"/>
    <cellStyle name="Normal 6 3 2 3 5" xfId="1486" xr:uid="{3E66DC6D-5D32-45E0-8BB8-B8EC8B2D1DB3}"/>
    <cellStyle name="Normal 6 3 2 3 6" xfId="3139" xr:uid="{16364896-408C-4354-9EE6-372C7E8CBF9D}"/>
    <cellStyle name="Normal 6 3 2 4" xfId="324" xr:uid="{C8FDD485-FE0B-411D-9F21-261E4D7CB556}"/>
    <cellStyle name="Normal 6 3 2 4 2" xfId="615" xr:uid="{99B4C96C-AB4C-4C69-8953-FA636A097CA7}"/>
    <cellStyle name="Normal 6 3 2 4 2 2" xfId="616" xr:uid="{4565446F-B9A3-4EC5-8F6F-7DB876117EBB}"/>
    <cellStyle name="Normal 6 3 2 4 2 2 2" xfId="1487" xr:uid="{6D95B9F2-D0D7-4A14-A84E-40029FBD3A42}"/>
    <cellStyle name="Normal 6 3 2 4 2 2 2 2" xfId="1488" xr:uid="{CAD7FD5B-A42A-423B-A8AC-7A9804040584}"/>
    <cellStyle name="Normal 6 3 2 4 2 2 3" xfId="1489" xr:uid="{3E49F402-9A86-40EF-9683-3B221DC10CE5}"/>
    <cellStyle name="Normal 6 3 2 4 2 3" xfId="1490" xr:uid="{2FAAD36D-24BF-4393-A7B5-D03CD172C821}"/>
    <cellStyle name="Normal 6 3 2 4 2 3 2" xfId="1491" xr:uid="{84C883DA-83AB-42CB-831E-28133C06938C}"/>
    <cellStyle name="Normal 6 3 2 4 2 4" xfId="1492" xr:uid="{2F1FA06A-50FA-4C56-B552-180A8E8A08BB}"/>
    <cellStyle name="Normal 6 3 2 4 3" xfId="617" xr:uid="{3CD46E20-CFF9-4321-9894-9D5AD68141C7}"/>
    <cellStyle name="Normal 6 3 2 4 3 2" xfId="1493" xr:uid="{FDE057A7-BF14-47B2-80AB-0300B5DFB4BA}"/>
    <cellStyle name="Normal 6 3 2 4 3 2 2" xfId="1494" xr:uid="{99B3A1D6-22E3-41D7-ADDA-78FE5299B98D}"/>
    <cellStyle name="Normal 6 3 2 4 3 3" xfId="1495" xr:uid="{5CDB3748-CE75-41C6-8E47-64E6490ECFB5}"/>
    <cellStyle name="Normal 6 3 2 4 4" xfId="1496" xr:uid="{4DEFC840-36C8-4757-A15D-72FF44B77CDA}"/>
    <cellStyle name="Normal 6 3 2 4 4 2" xfId="1497" xr:uid="{4FC5DF5F-C861-4706-BB49-40F03E914086}"/>
    <cellStyle name="Normal 6 3 2 4 5" xfId="1498" xr:uid="{DB66AAA9-7CBE-4BD2-A9F9-F0C8A0D80516}"/>
    <cellStyle name="Normal 6 3 2 5" xfId="325" xr:uid="{9B26C840-9603-4C76-ACBC-9B63D2A51E3B}"/>
    <cellStyle name="Normal 6 3 2 5 2" xfId="618" xr:uid="{205DC880-3E51-4595-B66B-6EC1E6DA6DB5}"/>
    <cellStyle name="Normal 6 3 2 5 2 2" xfId="1499" xr:uid="{78D5B542-DDEF-4BC4-9061-FF00A94917C3}"/>
    <cellStyle name="Normal 6 3 2 5 2 2 2" xfId="1500" xr:uid="{AD760905-9380-4F92-AA32-7A6883C09816}"/>
    <cellStyle name="Normal 6 3 2 5 2 3" xfId="1501" xr:uid="{6250668A-792D-4EE3-8C4F-F0A6AF6ECD55}"/>
    <cellStyle name="Normal 6 3 2 5 3" xfId="1502" xr:uid="{661D7692-3D6D-48F1-AC7A-472C61F920B6}"/>
    <cellStyle name="Normal 6 3 2 5 3 2" xfId="1503" xr:uid="{40A4D65F-7B06-4A7A-B04D-A49572C29A88}"/>
    <cellStyle name="Normal 6 3 2 5 4" xfId="1504" xr:uid="{73FC4A0E-FFBC-4CF2-9C86-3A48C62ADB19}"/>
    <cellStyle name="Normal 6 3 2 6" xfId="619" xr:uid="{297594C6-0491-44C5-B394-B3C748D9E227}"/>
    <cellStyle name="Normal 6 3 2 6 2" xfId="1505" xr:uid="{1FC549DF-4B93-48F6-8756-F3C12141688A}"/>
    <cellStyle name="Normal 6 3 2 6 2 2" xfId="1506" xr:uid="{A45BE15A-50D0-47D1-BDA0-C9311BAF405B}"/>
    <cellStyle name="Normal 6 3 2 6 3" xfId="1507" xr:uid="{574D1E66-B53B-4F5E-BBD1-2203FC01E4ED}"/>
    <cellStyle name="Normal 6 3 2 6 4" xfId="3140" xr:uid="{232E0B8B-0821-4C6C-8DB7-98C5BB713D67}"/>
    <cellStyle name="Normal 6 3 2 7" xfId="1508" xr:uid="{A7D03247-DFD0-43BD-928F-6C7920B6F734}"/>
    <cellStyle name="Normal 6 3 2 7 2" xfId="1509" xr:uid="{A27A5DC0-F899-45A0-872E-B9DCEEFC1A02}"/>
    <cellStyle name="Normal 6 3 2 8" xfId="1510" xr:uid="{B76DE937-464F-4964-B772-AAD0FA96D499}"/>
    <cellStyle name="Normal 6 3 2 9" xfId="3141" xr:uid="{7FF0D6AA-54B5-48B2-8FB2-E6E950B8049B}"/>
    <cellStyle name="Normal 6 3 3" xfId="114" xr:uid="{FEF5720D-DAD3-4607-B2A5-975F4211E571}"/>
    <cellStyle name="Normal 6 3 3 2" xfId="115" xr:uid="{3EFC310B-AA49-403F-A729-5A38CFF59D90}"/>
    <cellStyle name="Normal 6 3 3 2 2" xfId="620" xr:uid="{ED60AE8A-D601-460E-A326-CCE464FF039D}"/>
    <cellStyle name="Normal 6 3 3 2 2 2" xfId="621" xr:uid="{5E0FE322-857D-4B1B-AC72-C17C378DE18A}"/>
    <cellStyle name="Normal 6 3 3 2 2 2 2" xfId="1511" xr:uid="{D248F6A8-E72E-4525-BF31-A2A0FB724C76}"/>
    <cellStyle name="Normal 6 3 3 2 2 2 2 2" xfId="1512" xr:uid="{2BE7813A-D380-4D8A-8343-CCB55622C702}"/>
    <cellStyle name="Normal 6 3 3 2 2 2 3" xfId="1513" xr:uid="{C4644D8E-D462-4730-ACB2-595E94BF996E}"/>
    <cellStyle name="Normal 6 3 3 2 2 3" xfId="1514" xr:uid="{724C9503-89F1-4C74-B0A9-3651085B1DAB}"/>
    <cellStyle name="Normal 6 3 3 2 2 3 2" xfId="1515" xr:uid="{1B987707-5517-4CB1-BD71-4368CB5D7027}"/>
    <cellStyle name="Normal 6 3 3 2 2 4" xfId="1516" xr:uid="{1D4A26FB-A317-4543-BA1B-2BFC6F55B82F}"/>
    <cellStyle name="Normal 6 3 3 2 3" xfId="622" xr:uid="{F7817BA5-EEFF-4408-9E6B-3FC78690B538}"/>
    <cellStyle name="Normal 6 3 3 2 3 2" xfId="1517" xr:uid="{EB158C4D-6398-44FC-91F2-432D7912FA1E}"/>
    <cellStyle name="Normal 6 3 3 2 3 2 2" xfId="1518" xr:uid="{1FF97E72-7913-4AEA-9471-46EEF9A71223}"/>
    <cellStyle name="Normal 6 3 3 2 3 3" xfId="1519" xr:uid="{EE1BFE05-4F03-419B-A8AB-4CAAA7E7E4EC}"/>
    <cellStyle name="Normal 6 3 3 2 3 4" xfId="3142" xr:uid="{690A4F5C-6A75-447A-BC58-5A0FFD1B7783}"/>
    <cellStyle name="Normal 6 3 3 2 4" xfId="1520" xr:uid="{EFD3BEF9-DD35-4D2C-8FDB-269143016D80}"/>
    <cellStyle name="Normal 6 3 3 2 4 2" xfId="1521" xr:uid="{7AD5CA1B-008E-4DD2-9C34-EA2E8CF4CDE6}"/>
    <cellStyle name="Normal 6 3 3 2 5" xfId="1522" xr:uid="{9918BEA4-08E0-42DB-92F4-64268640EB94}"/>
    <cellStyle name="Normal 6 3 3 2 6" xfId="3143" xr:uid="{49C1CF02-CA83-4494-AE80-EDEE5D911A68}"/>
    <cellStyle name="Normal 6 3 3 3" xfId="326" xr:uid="{D02F533F-5719-4A84-9879-003E86230D51}"/>
    <cellStyle name="Normal 6 3 3 3 2" xfId="623" xr:uid="{0C838598-3385-41E7-A6B6-C8A99A3233B3}"/>
    <cellStyle name="Normal 6 3 3 3 2 2" xfId="624" xr:uid="{296B65DA-076C-446B-AAA3-3661EF7DFF25}"/>
    <cellStyle name="Normal 6 3 3 3 2 2 2" xfId="1523" xr:uid="{3D4FF572-8143-4CF6-B264-6D4435F4E54B}"/>
    <cellStyle name="Normal 6 3 3 3 2 2 2 2" xfId="1524" xr:uid="{B22ADBB5-8541-466C-ABD0-04A4110BDEFB}"/>
    <cellStyle name="Normal 6 3 3 3 2 2 3" xfId="1525" xr:uid="{764B4692-4C03-4032-93DB-D190E37932A7}"/>
    <cellStyle name="Normal 6 3 3 3 2 3" xfId="1526" xr:uid="{FA820B48-963A-4277-BFFF-C7DF724855E6}"/>
    <cellStyle name="Normal 6 3 3 3 2 3 2" xfId="1527" xr:uid="{00F14891-238D-4F40-98F9-CEF76EDC65C0}"/>
    <cellStyle name="Normal 6 3 3 3 2 4" xfId="1528" xr:uid="{40080F4C-6BA1-4451-B6E9-6D7FAC7732E2}"/>
    <cellStyle name="Normal 6 3 3 3 3" xfId="625" xr:uid="{4E833D95-5ED0-4CB0-8783-DBF84C29A226}"/>
    <cellStyle name="Normal 6 3 3 3 3 2" xfId="1529" xr:uid="{4D52F89C-90AA-4F31-B055-E264FAF4D1D3}"/>
    <cellStyle name="Normal 6 3 3 3 3 2 2" xfId="1530" xr:uid="{C2AA0C4B-E61F-4987-9E3B-0735D13CBE73}"/>
    <cellStyle name="Normal 6 3 3 3 3 3" xfId="1531" xr:uid="{9F481BA8-C589-4F1B-B2C5-F01E4F72BEFC}"/>
    <cellStyle name="Normal 6 3 3 3 4" xfId="1532" xr:uid="{22711538-9E13-4B3E-87DF-0092BF2DE885}"/>
    <cellStyle name="Normal 6 3 3 3 4 2" xfId="1533" xr:uid="{98B6BAE1-F02D-4678-BFC1-89B22CB0F2FD}"/>
    <cellStyle name="Normal 6 3 3 3 5" xfId="1534" xr:uid="{A4D6DBB9-7A1D-484A-B755-3ED011E03972}"/>
    <cellStyle name="Normal 6 3 3 4" xfId="327" xr:uid="{DD789ACB-711D-4E29-80B2-16C3350381EF}"/>
    <cellStyle name="Normal 6 3 3 4 2" xfId="626" xr:uid="{8C26915B-E247-4AB9-ABF8-9B960F7EFAFD}"/>
    <cellStyle name="Normal 6 3 3 4 2 2" xfId="1535" xr:uid="{2C2F1681-8508-412E-B6FA-637B6E44599F}"/>
    <cellStyle name="Normal 6 3 3 4 2 2 2" xfId="1536" xr:uid="{F0F6341E-C81B-4BFD-B241-AC22F63BB5AA}"/>
    <cellStyle name="Normal 6 3 3 4 2 3" xfId="1537" xr:uid="{E9B43C08-4782-47E7-AAC3-83C484E709D5}"/>
    <cellStyle name="Normal 6 3 3 4 3" xfId="1538" xr:uid="{03D63342-9A31-4DB0-9FA1-601F623D469B}"/>
    <cellStyle name="Normal 6 3 3 4 3 2" xfId="1539" xr:uid="{1E416102-BCC4-457D-8909-9C0D9CD543FD}"/>
    <cellStyle name="Normal 6 3 3 4 4" xfId="1540" xr:uid="{493F0A2A-9575-46E9-8D1E-77565527139A}"/>
    <cellStyle name="Normal 6 3 3 5" xfId="627" xr:uid="{C3A7B054-5DB8-4FCB-A067-53D124F67B60}"/>
    <cellStyle name="Normal 6 3 3 5 2" xfId="1541" xr:uid="{8A36B743-888D-45DF-96B7-4ABA80EB20FA}"/>
    <cellStyle name="Normal 6 3 3 5 2 2" xfId="1542" xr:uid="{F1AFB8CA-00DD-4ED7-A548-21BA7C282C08}"/>
    <cellStyle name="Normal 6 3 3 5 3" xfId="1543" xr:uid="{D49BD2E1-B070-4E4E-A63C-8FB3C4EA4F9B}"/>
    <cellStyle name="Normal 6 3 3 5 4" xfId="3144" xr:uid="{955B1714-0D4D-4738-8BFD-11C3AC41007E}"/>
    <cellStyle name="Normal 6 3 3 6" xfId="1544" xr:uid="{A6681817-90E4-466C-9081-EE0C8726017F}"/>
    <cellStyle name="Normal 6 3 3 6 2" xfId="1545" xr:uid="{F71FA69F-C9BE-4EC9-BCFC-4415D4C1CC7D}"/>
    <cellStyle name="Normal 6 3 3 7" xfId="1546" xr:uid="{9BE0E107-DCF9-49AA-BB6B-67E41379B574}"/>
    <cellStyle name="Normal 6 3 3 8" xfId="3145" xr:uid="{DBC7384F-677F-4B07-A0AB-28EA1C67630D}"/>
    <cellStyle name="Normal 6 3 4" xfId="116" xr:uid="{6E0C5BC6-AA33-4125-B7BE-9646757EC2EF}"/>
    <cellStyle name="Normal 6 3 4 2" xfId="447" xr:uid="{E7C44054-E010-4103-8F0A-6A6D4AB98AC9}"/>
    <cellStyle name="Normal 6 3 4 2 2" xfId="628" xr:uid="{053C589B-2812-4EB6-B86E-014BD5E8A06B}"/>
    <cellStyle name="Normal 6 3 4 2 2 2" xfId="1547" xr:uid="{6B5B7138-966C-4EF7-A018-F0B9F2BB49E0}"/>
    <cellStyle name="Normal 6 3 4 2 2 2 2" xfId="1548" xr:uid="{B9842062-B120-4079-807A-CE1FB10AC989}"/>
    <cellStyle name="Normal 6 3 4 2 2 3" xfId="1549" xr:uid="{3A6FA65E-B23A-434C-9513-E43EF5BB2B05}"/>
    <cellStyle name="Normal 6 3 4 2 2 4" xfId="3146" xr:uid="{76730189-C80C-4D80-B4AA-E464FA1A5DFD}"/>
    <cellStyle name="Normal 6 3 4 2 3" xfId="1550" xr:uid="{75616015-D861-4C85-AF0B-683A8B10F3F1}"/>
    <cellStyle name="Normal 6 3 4 2 3 2" xfId="1551" xr:uid="{C353B010-ED4D-4956-A222-190DD8A23511}"/>
    <cellStyle name="Normal 6 3 4 2 4" xfId="1552" xr:uid="{F9AD8FE0-96ED-4740-88D8-8BE67C2838B9}"/>
    <cellStyle name="Normal 6 3 4 2 5" xfId="3147" xr:uid="{27F4EC4B-79C7-48B4-A45C-369D5E638A91}"/>
    <cellStyle name="Normal 6 3 4 3" xfId="629" xr:uid="{37A44E96-3D23-4702-BE00-1B4BA67E6BAD}"/>
    <cellStyle name="Normal 6 3 4 3 2" xfId="1553" xr:uid="{4FF90134-C063-4D1E-B6B9-775F13808EE5}"/>
    <cellStyle name="Normal 6 3 4 3 2 2" xfId="1554" xr:uid="{9C514066-641D-4749-9646-772EA34943F4}"/>
    <cellStyle name="Normal 6 3 4 3 3" xfId="1555" xr:uid="{EA8A3375-B213-4F7D-B3E3-4D826D80FED9}"/>
    <cellStyle name="Normal 6 3 4 3 4" xfId="3148" xr:uid="{88830967-7383-4BD1-87C5-7183431770AC}"/>
    <cellStyle name="Normal 6 3 4 4" xfId="1556" xr:uid="{FD7EE0EB-E7E5-4500-BEFC-CDD084B4FF43}"/>
    <cellStyle name="Normal 6 3 4 4 2" xfId="1557" xr:uid="{ED71ED1F-B5AF-4413-BF48-66AD2A3061F9}"/>
    <cellStyle name="Normal 6 3 4 4 3" xfId="3149" xr:uid="{230FEAB5-A3E8-4843-9963-B9329644D111}"/>
    <cellStyle name="Normal 6 3 4 4 4" xfId="3150" xr:uid="{7F90FD01-D6B8-4EF4-A6E5-BACD2A6CB60A}"/>
    <cellStyle name="Normal 6 3 4 5" xfId="1558" xr:uid="{C189CCE9-FB30-4770-99E1-9EF2B8296DA8}"/>
    <cellStyle name="Normal 6 3 4 6" xfId="3151" xr:uid="{C2BB554F-6B10-46E2-AE41-ACAB2FDBB865}"/>
    <cellStyle name="Normal 6 3 4 7" xfId="3152" xr:uid="{56FFF209-EBAD-4B89-A24B-FDDEA7611352}"/>
    <cellStyle name="Normal 6 3 5" xfId="328" xr:uid="{C5BA564F-E560-4AA0-B12F-055BE2CA1BFE}"/>
    <cellStyle name="Normal 6 3 5 2" xfId="630" xr:uid="{8813D626-DEF8-4B46-95A1-BD1E19AFF4A8}"/>
    <cellStyle name="Normal 6 3 5 2 2" xfId="631" xr:uid="{1024960D-911D-4D2F-B94D-E0F100AEDEB4}"/>
    <cellStyle name="Normal 6 3 5 2 2 2" xfId="1559" xr:uid="{F423A4B7-5CE6-4388-8152-32F2A5A693AE}"/>
    <cellStyle name="Normal 6 3 5 2 2 2 2" xfId="1560" xr:uid="{81B6C60A-4290-4C6D-8022-8F509F322693}"/>
    <cellStyle name="Normal 6 3 5 2 2 3" xfId="1561" xr:uid="{4B66C2AA-1590-4654-83AD-D7365F493C19}"/>
    <cellStyle name="Normal 6 3 5 2 3" xfId="1562" xr:uid="{B64D8B7F-4EA7-4F3B-B401-8BB69074AA9B}"/>
    <cellStyle name="Normal 6 3 5 2 3 2" xfId="1563" xr:uid="{5F0B24E6-016E-4879-89D8-42864F75A9DD}"/>
    <cellStyle name="Normal 6 3 5 2 4" xfId="1564" xr:uid="{38028DED-02E3-4D1A-ACAB-DE931360DD67}"/>
    <cellStyle name="Normal 6 3 5 3" xfId="632" xr:uid="{8805B2E6-D091-4DE5-9F93-59DE801E2A40}"/>
    <cellStyle name="Normal 6 3 5 3 2" xfId="1565" xr:uid="{DB221671-11AB-4FBF-87A5-872A05D98C4C}"/>
    <cellStyle name="Normal 6 3 5 3 2 2" xfId="1566" xr:uid="{1E68CFC2-AAF2-4CEA-B4E8-A5E34689DB26}"/>
    <cellStyle name="Normal 6 3 5 3 3" xfId="1567" xr:uid="{F82114DF-4254-4335-881C-E6C751098A8B}"/>
    <cellStyle name="Normal 6 3 5 3 4" xfId="3153" xr:uid="{63F10798-00AC-4A68-8B1C-EC25A8B5D48A}"/>
    <cellStyle name="Normal 6 3 5 4" xfId="1568" xr:uid="{7D02D76F-DB0F-4827-837B-9735C97F84DB}"/>
    <cellStyle name="Normal 6 3 5 4 2" xfId="1569" xr:uid="{EF1E9A78-C949-47D9-B2B3-3CDA3A191432}"/>
    <cellStyle name="Normal 6 3 5 5" xfId="1570" xr:uid="{77399D2B-11A0-42CA-BAC5-5468F50DB65C}"/>
    <cellStyle name="Normal 6 3 5 6" xfId="3154" xr:uid="{E24B7AAC-FC05-49DD-91DE-462F23ED2442}"/>
    <cellStyle name="Normal 6 3 6" xfId="329" xr:uid="{B8E4C119-04A2-4864-A5B1-276BFF62FC9C}"/>
    <cellStyle name="Normal 6 3 6 2" xfId="633" xr:uid="{B8F0BCCA-5195-4CB5-B497-0FDE431F4565}"/>
    <cellStyle name="Normal 6 3 6 2 2" xfId="1571" xr:uid="{7198E4D8-59E4-43DD-B13C-C3362BE5CA2A}"/>
    <cellStyle name="Normal 6 3 6 2 2 2" xfId="1572" xr:uid="{75A1F4D1-9AAD-4BBB-AB0D-A4ECEE894B7B}"/>
    <cellStyle name="Normal 6 3 6 2 3" xfId="1573" xr:uid="{EED9FB6E-C6FE-4A36-8B18-45C1E66EDCCC}"/>
    <cellStyle name="Normal 6 3 6 2 4" xfId="3155" xr:uid="{A1788DFB-8AD3-49F7-8DB2-569A93E4AE13}"/>
    <cellStyle name="Normal 6 3 6 3" xfId="1574" xr:uid="{E427919F-CDB8-4259-9B75-E8DA31D703D3}"/>
    <cellStyle name="Normal 6 3 6 3 2" xfId="1575" xr:uid="{29DFAD6C-8BEF-4F0A-9272-749B2E62216E}"/>
    <cellStyle name="Normal 6 3 6 4" xfId="1576" xr:uid="{CFA8CF8E-F42B-44D1-B9B6-E7C1A0603BAD}"/>
    <cellStyle name="Normal 6 3 6 5" xfId="3156" xr:uid="{5113EBF7-D5A5-4095-A80E-BD34B7CB8711}"/>
    <cellStyle name="Normal 6 3 7" xfId="634" xr:uid="{F0F52220-08A9-43E3-88C6-2A59AC45671B}"/>
    <cellStyle name="Normal 6 3 7 2" xfId="1577" xr:uid="{6F5B6314-B89B-4D45-B2D6-03483D99285E}"/>
    <cellStyle name="Normal 6 3 7 2 2" xfId="1578" xr:uid="{49032D04-1273-43F2-852E-765693E68340}"/>
    <cellStyle name="Normal 6 3 7 3" xfId="1579" xr:uid="{793367D9-1188-4E76-9D56-BB7A9EEE6B79}"/>
    <cellStyle name="Normal 6 3 7 4" xfId="3157" xr:uid="{9364FAA8-5D6C-4371-92FE-7D685A4EBEED}"/>
    <cellStyle name="Normal 6 3 8" xfId="1580" xr:uid="{CA7C2636-FC4A-44CD-8EFD-80342CB55FF4}"/>
    <cellStyle name="Normal 6 3 8 2" xfId="1581" xr:uid="{B2233025-5A14-4AAF-9E56-0776ED66E756}"/>
    <cellStyle name="Normal 6 3 8 3" xfId="3158" xr:uid="{CCD5F8C0-EBF8-48AA-8B88-04F19C690E9A}"/>
    <cellStyle name="Normal 6 3 8 4" xfId="3159" xr:uid="{5145B955-0E48-4F38-AAA5-7889526235A6}"/>
    <cellStyle name="Normal 6 3 9" xfId="1582" xr:uid="{556E4BCC-C3AF-4DF1-86F8-FF5EA864F745}"/>
    <cellStyle name="Normal 6 3 9 2" xfId="4718" xr:uid="{008C2AD3-D968-4EBC-B3E1-272B2E00E3E4}"/>
    <cellStyle name="Normal 6 4" xfId="117" xr:uid="{4E83DC25-0C90-4EFF-97CF-060555AB9B2F}"/>
    <cellStyle name="Normal 6 4 10" xfId="3160" xr:uid="{781B45FF-1184-43C9-BB55-F4A04D87D38F}"/>
    <cellStyle name="Normal 6 4 11" xfId="3161" xr:uid="{9AB1BF24-3F37-4353-81EA-0E6A9DEDB716}"/>
    <cellStyle name="Normal 6 4 2" xfId="118" xr:uid="{AF9AFFA2-7943-4A86-8CE6-AC7AE6CCC3E6}"/>
    <cellStyle name="Normal 6 4 2 2" xfId="119" xr:uid="{0BA5512B-CCCD-4D3E-8F08-F4E54C7416F1}"/>
    <cellStyle name="Normal 6 4 2 2 2" xfId="330" xr:uid="{1B251BF2-C793-4C68-A0E3-544137F64A16}"/>
    <cellStyle name="Normal 6 4 2 2 2 2" xfId="635" xr:uid="{2443ACDB-0E5B-4C40-A713-D22F838A3A7E}"/>
    <cellStyle name="Normal 6 4 2 2 2 2 2" xfId="1583" xr:uid="{BBD89468-9489-42B9-966B-6C127A5A6A91}"/>
    <cellStyle name="Normal 6 4 2 2 2 2 2 2" xfId="1584" xr:uid="{65344392-8583-43EC-9F1B-23672A8F544A}"/>
    <cellStyle name="Normal 6 4 2 2 2 2 3" xfId="1585" xr:uid="{54EA8FBE-4666-42A0-BC21-77AC0C384DF9}"/>
    <cellStyle name="Normal 6 4 2 2 2 2 4" xfId="3162" xr:uid="{63BD8F38-FB57-4417-BFA1-21DFF3DA0CF3}"/>
    <cellStyle name="Normal 6 4 2 2 2 3" xfId="1586" xr:uid="{BC5381CC-40B7-4100-B383-34912B862FD6}"/>
    <cellStyle name="Normal 6 4 2 2 2 3 2" xfId="1587" xr:uid="{47E3D4D7-D907-4129-8CD9-132258AA2ADB}"/>
    <cellStyle name="Normal 6 4 2 2 2 3 3" xfId="3163" xr:uid="{325FCB1D-A90D-4967-A83A-F0E8F061CAA7}"/>
    <cellStyle name="Normal 6 4 2 2 2 3 4" xfId="3164" xr:uid="{A2271131-69BF-4B13-9E3F-0DE34B038C6E}"/>
    <cellStyle name="Normal 6 4 2 2 2 4" xfId="1588" xr:uid="{97876899-56B1-4015-8982-164932C1BD45}"/>
    <cellStyle name="Normal 6 4 2 2 2 5" xfId="3165" xr:uid="{995B9EDA-222F-426A-8CED-A6E560DBC520}"/>
    <cellStyle name="Normal 6 4 2 2 2 6" xfId="3166" xr:uid="{2BF809E1-99A6-4F77-A33A-ABAF3EBCC3EA}"/>
    <cellStyle name="Normal 6 4 2 2 3" xfId="636" xr:uid="{8034A857-8C36-458B-A681-564A8BF69F99}"/>
    <cellStyle name="Normal 6 4 2 2 3 2" xfId="1589" xr:uid="{4463ED93-F6F0-4A6F-8B65-7ACD4D34E19E}"/>
    <cellStyle name="Normal 6 4 2 2 3 2 2" xfId="1590" xr:uid="{DC274E02-3409-4157-BA81-29109B59EE6D}"/>
    <cellStyle name="Normal 6 4 2 2 3 2 3" xfId="3167" xr:uid="{37C01F88-9271-46FD-82C1-39C9A431EAE8}"/>
    <cellStyle name="Normal 6 4 2 2 3 2 4" xfId="3168" xr:uid="{7F03A9F9-744B-4AF8-A640-20E20E005219}"/>
    <cellStyle name="Normal 6 4 2 2 3 3" xfId="1591" xr:uid="{D01BDCA5-6A0C-4FE7-A027-941B136D7567}"/>
    <cellStyle name="Normal 6 4 2 2 3 4" xfId="3169" xr:uid="{74A2F81F-5BA0-48BE-B767-9F1EC714B8DF}"/>
    <cellStyle name="Normal 6 4 2 2 3 5" xfId="3170" xr:uid="{13BAF893-E6DB-4A75-BE7E-8B26D42A8DE7}"/>
    <cellStyle name="Normal 6 4 2 2 4" xfId="1592" xr:uid="{2662CD69-56FF-4B9F-B27B-6EE84E7B5A4D}"/>
    <cellStyle name="Normal 6 4 2 2 4 2" xfId="1593" xr:uid="{F747A366-8C62-4CF8-85C5-155B1FE017F3}"/>
    <cellStyle name="Normal 6 4 2 2 4 3" xfId="3171" xr:uid="{F421C358-6C77-43B8-8217-012F52BE6E90}"/>
    <cellStyle name="Normal 6 4 2 2 4 4" xfId="3172" xr:uid="{E732F0ED-7F88-4420-974E-8E94F560D629}"/>
    <cellStyle name="Normal 6 4 2 2 5" xfId="1594" xr:uid="{B12D68DF-098A-44A7-B63D-8314392EB483}"/>
    <cellStyle name="Normal 6 4 2 2 5 2" xfId="3173" xr:uid="{9713EDB8-3DAE-4901-A631-6E791AA593D2}"/>
    <cellStyle name="Normal 6 4 2 2 5 3" xfId="3174" xr:uid="{CE5F1B6E-70E2-41D9-A1F1-5A76950E3A86}"/>
    <cellStyle name="Normal 6 4 2 2 5 4" xfId="3175" xr:uid="{68E39130-10ED-4FC4-B4B4-FE1FDF2662CA}"/>
    <cellStyle name="Normal 6 4 2 2 6" xfId="3176" xr:uid="{FADF456F-0DD3-4313-B490-D3545ACD5419}"/>
    <cellStyle name="Normal 6 4 2 2 7" xfId="3177" xr:uid="{1418D5C7-8513-4C25-A22C-25AD6EEECE35}"/>
    <cellStyle name="Normal 6 4 2 2 8" xfId="3178" xr:uid="{C9BAB237-1F78-42C8-BCDA-CCD06DAAC58C}"/>
    <cellStyle name="Normal 6 4 2 3" xfId="331" xr:uid="{DE09EE18-7573-4077-814A-7311B1986150}"/>
    <cellStyle name="Normal 6 4 2 3 2" xfId="637" xr:uid="{EA4BC478-B274-4735-9E52-A4687B69AA36}"/>
    <cellStyle name="Normal 6 4 2 3 2 2" xfId="638" xr:uid="{FAD86187-0B52-4786-A034-98500255801E}"/>
    <cellStyle name="Normal 6 4 2 3 2 2 2" xfId="1595" xr:uid="{3AE6393B-7354-43BF-B1B8-D785ED74B2A7}"/>
    <cellStyle name="Normal 6 4 2 3 2 2 2 2" xfId="1596" xr:uid="{5BDA0F58-23E8-4FA5-8E07-4F9F0DF3FBA3}"/>
    <cellStyle name="Normal 6 4 2 3 2 2 3" xfId="1597" xr:uid="{27FDBE1B-7A79-4DB2-9EBD-0320AA581972}"/>
    <cellStyle name="Normal 6 4 2 3 2 3" xfId="1598" xr:uid="{976E5676-72CC-4A8F-A2B2-6D0521349951}"/>
    <cellStyle name="Normal 6 4 2 3 2 3 2" xfId="1599" xr:uid="{47C8DF1C-E007-494E-BE0E-BFCB17C71CB0}"/>
    <cellStyle name="Normal 6 4 2 3 2 4" xfId="1600" xr:uid="{C0A6BEF2-B74A-4174-9820-720093E9FFA3}"/>
    <cellStyle name="Normal 6 4 2 3 3" xfId="639" xr:uid="{64F22679-E1E2-42EE-94EF-E3F82175635D}"/>
    <cellStyle name="Normal 6 4 2 3 3 2" xfId="1601" xr:uid="{8AC59929-9872-4DA5-940D-93482530F5A5}"/>
    <cellStyle name="Normal 6 4 2 3 3 2 2" xfId="1602" xr:uid="{A98BC46B-93A3-4906-B689-3CFB249DD09A}"/>
    <cellStyle name="Normal 6 4 2 3 3 3" xfId="1603" xr:uid="{05E9CA54-B69B-4E10-BD74-EE0588DA3DE9}"/>
    <cellStyle name="Normal 6 4 2 3 3 4" xfId="3179" xr:uid="{46E54697-13B4-4BCF-8A1F-2A7727A2393F}"/>
    <cellStyle name="Normal 6 4 2 3 4" xfId="1604" xr:uid="{4AE58C24-2EC1-4807-8B7A-683A5052809D}"/>
    <cellStyle name="Normal 6 4 2 3 4 2" xfId="1605" xr:uid="{DE107698-849E-4100-B6CE-BC3031622465}"/>
    <cellStyle name="Normal 6 4 2 3 5" xfId="1606" xr:uid="{1229163C-E147-4305-A8AD-1BF2DB139838}"/>
    <cellStyle name="Normal 6 4 2 3 6" xfId="3180" xr:uid="{242BFD87-516F-4F92-9A5D-22A214050FD8}"/>
    <cellStyle name="Normal 6 4 2 4" xfId="332" xr:uid="{1A3D25FB-AE85-480A-BD8F-AF922913E5BA}"/>
    <cellStyle name="Normal 6 4 2 4 2" xfId="640" xr:uid="{F0B1C841-13DC-4E44-B3DF-CE9BB2D360F8}"/>
    <cellStyle name="Normal 6 4 2 4 2 2" xfId="1607" xr:uid="{27E4FF45-A9B9-41FA-BE82-1D4B6AC16DB1}"/>
    <cellStyle name="Normal 6 4 2 4 2 2 2" xfId="1608" xr:uid="{8B58CE78-EFFB-4ED4-A454-9C1C4B50EEF0}"/>
    <cellStyle name="Normal 6 4 2 4 2 3" xfId="1609" xr:uid="{1CAE65C2-1A3C-48AC-9506-68F4A2429915}"/>
    <cellStyle name="Normal 6 4 2 4 2 4" xfId="3181" xr:uid="{9E54D9C8-B4AB-409F-9E37-780E7617F291}"/>
    <cellStyle name="Normal 6 4 2 4 3" xfId="1610" xr:uid="{78A18E31-DEA8-470D-93DA-6E0F22A2FD9C}"/>
    <cellStyle name="Normal 6 4 2 4 3 2" xfId="1611" xr:uid="{0D4BF416-60AE-4981-9B70-56B88288A16E}"/>
    <cellStyle name="Normal 6 4 2 4 4" xfId="1612" xr:uid="{A1AB0AB6-FA4D-4B62-9431-F9D8064289C3}"/>
    <cellStyle name="Normal 6 4 2 4 5" xfId="3182" xr:uid="{3F317CB8-F533-48E1-AB98-EEB392B338E8}"/>
    <cellStyle name="Normal 6 4 2 5" xfId="333" xr:uid="{CC07BA94-455C-40E1-A7BC-F0AC13630F0D}"/>
    <cellStyle name="Normal 6 4 2 5 2" xfId="1613" xr:uid="{4FD14AD3-8DEA-4C81-893B-09434817B32E}"/>
    <cellStyle name="Normal 6 4 2 5 2 2" xfId="1614" xr:uid="{37E4CB5F-6B1B-4CBF-A518-8E8AC68DB089}"/>
    <cellStyle name="Normal 6 4 2 5 3" xfId="1615" xr:uid="{2901F63B-B2D7-499C-8B4B-C983588F7141}"/>
    <cellStyle name="Normal 6 4 2 5 4" xfId="3183" xr:uid="{159A3174-1690-42FE-BE4E-D26FC2502C65}"/>
    <cellStyle name="Normal 6 4 2 6" xfId="1616" xr:uid="{51AFF82D-EFAB-423A-A74B-7EE4159E082F}"/>
    <cellStyle name="Normal 6 4 2 6 2" xfId="1617" xr:uid="{F187F0A9-52C7-4904-892E-368F71C03AD3}"/>
    <cellStyle name="Normal 6 4 2 6 3" xfId="3184" xr:uid="{B758E3D2-79C2-4F62-BA93-6077FB926A5E}"/>
    <cellStyle name="Normal 6 4 2 6 4" xfId="3185" xr:uid="{E6592BD1-B150-477F-812C-CF9FEBD38AC5}"/>
    <cellStyle name="Normal 6 4 2 7" xfId="1618" xr:uid="{A92F66C6-807C-47D7-B9D3-9DEB1CBF24EA}"/>
    <cellStyle name="Normal 6 4 2 8" xfId="3186" xr:uid="{E03F26AD-B152-425F-B2C6-68825A71F218}"/>
    <cellStyle name="Normal 6 4 2 9" xfId="3187" xr:uid="{D9CDAE71-D0CE-4279-8A45-2D454818F293}"/>
    <cellStyle name="Normal 6 4 3" xfId="120" xr:uid="{73A10AE4-5ACA-4741-92A0-9006340B3AA4}"/>
    <cellStyle name="Normal 6 4 3 2" xfId="121" xr:uid="{9D83E180-DD1D-43B0-BC41-C806DAD78CA6}"/>
    <cellStyle name="Normal 6 4 3 2 2" xfId="641" xr:uid="{9D5BEA0D-75D5-4FA0-82F9-873487DC1E22}"/>
    <cellStyle name="Normal 6 4 3 2 2 2" xfId="1619" xr:uid="{D8D811D1-DAEC-4DFE-9559-27600F86C05B}"/>
    <cellStyle name="Normal 6 4 3 2 2 2 2" xfId="1620" xr:uid="{18DBBAB7-5D79-45D2-9D79-5811274A0434}"/>
    <cellStyle name="Normal 6 4 3 2 2 2 2 2" xfId="4476" xr:uid="{7096E5A6-8AD3-49A2-A84B-303FF743AAA7}"/>
    <cellStyle name="Normal 6 4 3 2 2 2 3" xfId="4477" xr:uid="{EFBF1FB4-583C-4431-B728-8279C98B437B}"/>
    <cellStyle name="Normal 6 4 3 2 2 3" xfId="1621" xr:uid="{831A968E-7CCF-4970-94BC-E8D4F3FA4EC3}"/>
    <cellStyle name="Normal 6 4 3 2 2 3 2" xfId="4478" xr:uid="{1705AD76-DC39-4702-A21D-930FB532B52D}"/>
    <cellStyle name="Normal 6 4 3 2 2 4" xfId="3188" xr:uid="{AA4897CF-4D02-43FA-91DB-065E2B86EC94}"/>
    <cellStyle name="Normal 6 4 3 2 3" xfId="1622" xr:uid="{338C9A20-1006-4800-82AF-AA635F321A57}"/>
    <cellStyle name="Normal 6 4 3 2 3 2" xfId="1623" xr:uid="{0FE3DB57-5E89-4C9F-A522-D3B674D67EFA}"/>
    <cellStyle name="Normal 6 4 3 2 3 2 2" xfId="4479" xr:uid="{F2C5C712-840F-447B-BA4A-5088AD40EC8B}"/>
    <cellStyle name="Normal 6 4 3 2 3 3" xfId="3189" xr:uid="{4753DD5E-FBEE-45F7-BDEB-AF4E1887A201}"/>
    <cellStyle name="Normal 6 4 3 2 3 4" xfId="3190" xr:uid="{08AD4F9B-6C94-4085-938F-9D990E6CE64B}"/>
    <cellStyle name="Normal 6 4 3 2 4" xfId="1624" xr:uid="{0A49FC20-E118-46E1-BEF9-358FCDB57EB4}"/>
    <cellStyle name="Normal 6 4 3 2 4 2" xfId="4480" xr:uid="{BB8ADB6B-4B5C-45C2-8B56-E0F8CB3A2BAB}"/>
    <cellStyle name="Normal 6 4 3 2 5" xfId="3191" xr:uid="{D97247D6-B058-47AA-97D2-08564D134413}"/>
    <cellStyle name="Normal 6 4 3 2 6" xfId="3192" xr:uid="{8FF8DB5A-7D3C-4C10-B211-3851E5694524}"/>
    <cellStyle name="Normal 6 4 3 3" xfId="334" xr:uid="{76A7E8E1-2C56-494F-80EE-0FDDB26F225D}"/>
    <cellStyle name="Normal 6 4 3 3 2" xfId="1625" xr:uid="{7278BB90-AD9C-4BC9-89DA-058628958869}"/>
    <cellStyle name="Normal 6 4 3 3 2 2" xfId="1626" xr:uid="{6EE83305-7A26-4001-AFAC-766C65A9E798}"/>
    <cellStyle name="Normal 6 4 3 3 2 2 2" xfId="4481" xr:uid="{E08CD80A-6C46-4109-B2B6-5690EAA0298D}"/>
    <cellStyle name="Normal 6 4 3 3 2 3" xfId="3193" xr:uid="{30BF9BE7-A63B-423B-8E40-A04BED52AC60}"/>
    <cellStyle name="Normal 6 4 3 3 2 4" xfId="3194" xr:uid="{9E4FED50-D14F-40AC-BAAD-72DB2EB48709}"/>
    <cellStyle name="Normal 6 4 3 3 3" xfId="1627" xr:uid="{5222EB3D-D2E4-411F-AD8F-96D266863285}"/>
    <cellStyle name="Normal 6 4 3 3 3 2" xfId="4482" xr:uid="{3E7864D7-5213-41B9-ADE6-2871EBF00AA8}"/>
    <cellStyle name="Normal 6 4 3 3 4" xfId="3195" xr:uid="{37A97F96-A917-437D-AB8D-5883985B6084}"/>
    <cellStyle name="Normal 6 4 3 3 5" xfId="3196" xr:uid="{CA4CD15E-8920-42E4-8B23-7D560C36F15D}"/>
    <cellStyle name="Normal 6 4 3 4" xfId="1628" xr:uid="{F6E154BD-DB4E-4541-9352-4EE2ADCB5B42}"/>
    <cellStyle name="Normal 6 4 3 4 2" xfId="1629" xr:uid="{3A967B20-7FD8-4451-867D-93553AF5F8D8}"/>
    <cellStyle name="Normal 6 4 3 4 2 2" xfId="4483" xr:uid="{3210EEC4-EAD1-4E7B-BFAA-E6D29E48A809}"/>
    <cellStyle name="Normal 6 4 3 4 3" xfId="3197" xr:uid="{FFFEB394-6FF1-41B8-90F8-FF4A05699AF4}"/>
    <cellStyle name="Normal 6 4 3 4 4" xfId="3198" xr:uid="{64AF9B79-BDA1-46D2-8583-3FD477C64B92}"/>
    <cellStyle name="Normal 6 4 3 5" xfId="1630" xr:uid="{51C1E603-2B7D-456C-9A55-875022C081E1}"/>
    <cellStyle name="Normal 6 4 3 5 2" xfId="3199" xr:uid="{59892B1A-0FD5-4F70-97CE-C03342F87E9A}"/>
    <cellStyle name="Normal 6 4 3 5 3" xfId="3200" xr:uid="{08E1ECA5-301C-40A6-83C6-A8C7979F3A1B}"/>
    <cellStyle name="Normal 6 4 3 5 4" xfId="3201" xr:uid="{BC981A7B-BCB7-4A41-8981-7E2F1B06A9F1}"/>
    <cellStyle name="Normal 6 4 3 6" xfId="3202" xr:uid="{CF9EBB84-57DE-463F-AD7A-9E0D08E7F964}"/>
    <cellStyle name="Normal 6 4 3 7" xfId="3203" xr:uid="{2ACCA4DC-A43D-45C7-A5AB-550828C56F8B}"/>
    <cellStyle name="Normal 6 4 3 8" xfId="3204" xr:uid="{61DB5D3F-6F96-42CB-8FE7-332454EAD507}"/>
    <cellStyle name="Normal 6 4 4" xfId="122" xr:uid="{AE47EAE2-7BDC-4F00-B384-FCC0520743F2}"/>
    <cellStyle name="Normal 6 4 4 2" xfId="642" xr:uid="{261E2D21-99B4-4B72-AE02-D99BEF686946}"/>
    <cellStyle name="Normal 6 4 4 2 2" xfId="643" xr:uid="{52732184-A806-41DE-BB6D-D7F614EA7D29}"/>
    <cellStyle name="Normal 6 4 4 2 2 2" xfId="1631" xr:uid="{15F66306-F934-4B2B-BA89-6454B87068D5}"/>
    <cellStyle name="Normal 6 4 4 2 2 2 2" xfId="1632" xr:uid="{5D9CFC98-8DEA-45AD-A114-E3F0CEEF7377}"/>
    <cellStyle name="Normal 6 4 4 2 2 3" xfId="1633" xr:uid="{0040D515-010F-4B0A-BC44-ABBA272151B2}"/>
    <cellStyle name="Normal 6 4 4 2 2 4" xfId="3205" xr:uid="{0C7B09DD-8D46-4325-941B-5AE0CF00BA86}"/>
    <cellStyle name="Normal 6 4 4 2 3" xfId="1634" xr:uid="{75E82A7C-0A78-4A66-9172-569784916BA8}"/>
    <cellStyle name="Normal 6 4 4 2 3 2" xfId="1635" xr:uid="{A8FEC043-69C3-48BB-B80A-C9988FA976D2}"/>
    <cellStyle name="Normal 6 4 4 2 4" xfId="1636" xr:uid="{27B524D9-A728-4F40-8C70-9C00AA229120}"/>
    <cellStyle name="Normal 6 4 4 2 5" xfId="3206" xr:uid="{FD93B812-8024-41EB-B363-D2BA81D56D8A}"/>
    <cellStyle name="Normal 6 4 4 3" xfId="644" xr:uid="{F7C57233-D901-4030-BE26-B5F862393703}"/>
    <cellStyle name="Normal 6 4 4 3 2" xfId="1637" xr:uid="{E335110A-A6F4-42D0-A431-45F126DB675E}"/>
    <cellStyle name="Normal 6 4 4 3 2 2" xfId="1638" xr:uid="{2B4B7206-3648-43AB-944C-66D030F68815}"/>
    <cellStyle name="Normal 6 4 4 3 3" xfId="1639" xr:uid="{7FFACB25-95BD-49A5-B026-FA91A53B9109}"/>
    <cellStyle name="Normal 6 4 4 3 4" xfId="3207" xr:uid="{EA57439B-4A9C-4B09-A9B9-EB964CB0520E}"/>
    <cellStyle name="Normal 6 4 4 4" xfId="1640" xr:uid="{7729A5AE-B640-42E9-9572-B914EFC5D94D}"/>
    <cellStyle name="Normal 6 4 4 4 2" xfId="1641" xr:uid="{B36E0B3F-E3EF-4522-92A5-9ED83F816FCF}"/>
    <cellStyle name="Normal 6 4 4 4 3" xfId="3208" xr:uid="{AD99DA7C-72A3-4D4A-AD1C-EDF0F4D1380A}"/>
    <cellStyle name="Normal 6 4 4 4 4" xfId="3209" xr:uid="{828070F9-FE99-417A-B884-61DD699603B1}"/>
    <cellStyle name="Normal 6 4 4 5" xfId="1642" xr:uid="{F7CC834F-7A93-4C6D-97E3-E367565C9531}"/>
    <cellStyle name="Normal 6 4 4 6" xfId="3210" xr:uid="{0F104BAB-18F2-4253-9755-FA38B4249537}"/>
    <cellStyle name="Normal 6 4 4 7" xfId="3211" xr:uid="{40062BDE-EFD4-4CE6-80A1-92DC454C5590}"/>
    <cellStyle name="Normal 6 4 5" xfId="335" xr:uid="{D7ED4D75-4B86-403E-A4AF-2B9C8DDDEE2D}"/>
    <cellStyle name="Normal 6 4 5 2" xfId="645" xr:uid="{9D2F2857-3AC5-4032-B776-59CE4FC88E2B}"/>
    <cellStyle name="Normal 6 4 5 2 2" xfId="1643" xr:uid="{1B9A988A-4EFA-4C93-B011-6B29F3F7D93E}"/>
    <cellStyle name="Normal 6 4 5 2 2 2" xfId="1644" xr:uid="{57D6C47B-5734-4274-A11B-DE96B04025F4}"/>
    <cellStyle name="Normal 6 4 5 2 3" xfId="1645" xr:uid="{44044724-8C44-476D-921A-5C6C60BC2305}"/>
    <cellStyle name="Normal 6 4 5 2 4" xfId="3212" xr:uid="{D98EF980-8D38-43E0-8BC9-0DA6EEAB6B6E}"/>
    <cellStyle name="Normal 6 4 5 3" xfId="1646" xr:uid="{7A3A6654-99A7-4DA1-91D3-9B9DCDA1449F}"/>
    <cellStyle name="Normal 6 4 5 3 2" xfId="1647" xr:uid="{637FD624-1030-470A-9329-618FBE4B1BBB}"/>
    <cellStyle name="Normal 6 4 5 3 3" xfId="3213" xr:uid="{EB0C6FF0-1CAB-4FBA-9378-7319D49F586E}"/>
    <cellStyle name="Normal 6 4 5 3 4" xfId="3214" xr:uid="{30B5A00E-B89C-400C-8AFF-466E6577716C}"/>
    <cellStyle name="Normal 6 4 5 4" xfId="1648" xr:uid="{1F4672F6-E306-4912-97E0-91EC1499A78F}"/>
    <cellStyle name="Normal 6 4 5 5" xfId="3215" xr:uid="{EED2E9AF-6D15-4BAC-A3A3-D36F5A7F90C8}"/>
    <cellStyle name="Normal 6 4 5 6" xfId="3216" xr:uid="{1C6DAA07-52AA-47E1-B61F-23C86AB487C0}"/>
    <cellStyle name="Normal 6 4 6" xfId="336" xr:uid="{0156204B-C967-4B6B-A52B-46EAB7F3A02A}"/>
    <cellStyle name="Normal 6 4 6 2" xfId="1649" xr:uid="{5F0436E4-9E70-430B-B14C-1C9D167665BB}"/>
    <cellStyle name="Normal 6 4 6 2 2" xfId="1650" xr:uid="{1AEC931A-5858-4821-8A54-F42C2029154E}"/>
    <cellStyle name="Normal 6 4 6 2 3" xfId="3217" xr:uid="{711B24FC-79D4-456B-A195-27DBE172739B}"/>
    <cellStyle name="Normal 6 4 6 2 4" xfId="3218" xr:uid="{5429F6CC-710E-42E9-B7E4-B47CCA46765D}"/>
    <cellStyle name="Normal 6 4 6 3" xfId="1651" xr:uid="{ED0C73FC-FBA2-4C41-8140-EB93E66CD323}"/>
    <cellStyle name="Normal 6 4 6 4" xfId="3219" xr:uid="{64D30803-ACAD-4F39-975F-EC408F7C1FDE}"/>
    <cellStyle name="Normal 6 4 6 5" xfId="3220" xr:uid="{D9099E6C-A22F-44DA-9855-C50205CE778A}"/>
    <cellStyle name="Normal 6 4 7" xfId="1652" xr:uid="{BBB692DF-F6F5-4A57-989F-318B89F0FB66}"/>
    <cellStyle name="Normal 6 4 7 2" xfId="1653" xr:uid="{A3EF630F-959C-4A1A-9B42-E23E979B5E20}"/>
    <cellStyle name="Normal 6 4 7 3" xfId="3221" xr:uid="{CCD3BC6B-0748-4061-A741-FCB88E676F17}"/>
    <cellStyle name="Normal 6 4 7 3 2" xfId="4407" xr:uid="{68A1E101-B556-4BD8-B484-FBA65421C9A0}"/>
    <cellStyle name="Normal 6 4 7 3 3" xfId="4685" xr:uid="{CF5DD70A-1A66-43B6-9FA3-2A6DFDE96A94}"/>
    <cellStyle name="Normal 6 4 7 4" xfId="3222" xr:uid="{99E21217-C100-451C-B6D8-77E899CABD0E}"/>
    <cellStyle name="Normal 6 4 8" xfId="1654" xr:uid="{62B92D8D-FA30-44E1-A4FD-759DFAF36383}"/>
    <cellStyle name="Normal 6 4 8 2" xfId="3223" xr:uid="{0D40167E-C94C-437B-B92B-6637AC7B80E3}"/>
    <cellStyle name="Normal 6 4 8 3" xfId="3224" xr:uid="{89B397B6-19A1-4E0E-82EE-24CFAE64B117}"/>
    <cellStyle name="Normal 6 4 8 4" xfId="3225" xr:uid="{E04C3836-7D28-416F-B608-9777BA800C0A}"/>
    <cellStyle name="Normal 6 4 9" xfId="3226" xr:uid="{03DBED9F-BC33-4CC9-B6D4-77F3E6167671}"/>
    <cellStyle name="Normal 6 5" xfId="123" xr:uid="{18AC75C0-FC28-40C4-96E8-10B55FB261E4}"/>
    <cellStyle name="Normal 6 5 10" xfId="3227" xr:uid="{D17049F8-C478-4FC0-A009-3EBBF608A81D}"/>
    <cellStyle name="Normal 6 5 11" xfId="3228" xr:uid="{FC83A0D9-5FDA-41A0-A99E-91F8E888941A}"/>
    <cellStyle name="Normal 6 5 2" xfId="124" xr:uid="{A6F98B51-7105-4703-B593-250CBB87BFBC}"/>
    <cellStyle name="Normal 6 5 2 2" xfId="337" xr:uid="{C19869E2-6D9D-4B38-85A5-BC088168A214}"/>
    <cellStyle name="Normal 6 5 2 2 2" xfId="646" xr:uid="{3EA31166-DB04-4193-89B8-C27F14957CB0}"/>
    <cellStyle name="Normal 6 5 2 2 2 2" xfId="647" xr:uid="{08508965-C142-4A6F-8672-1F0755A01547}"/>
    <cellStyle name="Normal 6 5 2 2 2 2 2" xfId="1655" xr:uid="{7C840C31-D3CA-42EC-9E62-56FF541B9DCF}"/>
    <cellStyle name="Normal 6 5 2 2 2 2 3" xfId="3229" xr:uid="{8D12D168-F233-4C11-AD3F-6705375CC099}"/>
    <cellStyle name="Normal 6 5 2 2 2 2 4" xfId="3230" xr:uid="{4AB2D5BF-5000-47DD-831C-0265D159FD3F}"/>
    <cellStyle name="Normal 6 5 2 2 2 3" xfId="1656" xr:uid="{6445C94A-8FA6-47AB-B8D0-84F6C8EFF312}"/>
    <cellStyle name="Normal 6 5 2 2 2 3 2" xfId="3231" xr:uid="{BFD67BA2-6B33-48C8-A46D-134A4D4F5845}"/>
    <cellStyle name="Normal 6 5 2 2 2 3 3" xfId="3232" xr:uid="{90B00B65-A54B-4057-B220-1CE87C9A49C1}"/>
    <cellStyle name="Normal 6 5 2 2 2 3 4" xfId="3233" xr:uid="{35223C60-897A-4E58-A5F8-D83FD8013A5F}"/>
    <cellStyle name="Normal 6 5 2 2 2 4" xfId="3234" xr:uid="{E46E895C-5211-4C92-9701-E5FFEC682B20}"/>
    <cellStyle name="Normal 6 5 2 2 2 5" xfId="3235" xr:uid="{EE28D327-78A2-43E5-9638-41E4459ED847}"/>
    <cellStyle name="Normal 6 5 2 2 2 6" xfId="3236" xr:uid="{86619516-4944-4FF1-8FF7-B3C290D277D1}"/>
    <cellStyle name="Normal 6 5 2 2 3" xfId="648" xr:uid="{3F93F6B3-1D99-4DED-A361-D911560D80EB}"/>
    <cellStyle name="Normal 6 5 2 2 3 2" xfId="1657" xr:uid="{ECE7AAFA-9BCF-4D1F-9749-37640D7148A7}"/>
    <cellStyle name="Normal 6 5 2 2 3 2 2" xfId="3237" xr:uid="{74E7EE50-50B3-4C96-8D81-4BDB72D7A196}"/>
    <cellStyle name="Normal 6 5 2 2 3 2 3" xfId="3238" xr:uid="{3AFB0A69-90E4-402E-AD08-D1E095130024}"/>
    <cellStyle name="Normal 6 5 2 2 3 2 4" xfId="3239" xr:uid="{04F713DC-86B5-4D64-AE2D-8D98F61B97C9}"/>
    <cellStyle name="Normal 6 5 2 2 3 3" xfId="3240" xr:uid="{D9E8EF10-4905-4269-B6F8-7466E3E91E93}"/>
    <cellStyle name="Normal 6 5 2 2 3 4" xfId="3241" xr:uid="{74178C26-67E8-45F5-9349-F566453BB643}"/>
    <cellStyle name="Normal 6 5 2 2 3 5" xfId="3242" xr:uid="{D96FC77B-D0BF-41E4-BF99-15EFC8F9F5F2}"/>
    <cellStyle name="Normal 6 5 2 2 4" xfId="1658" xr:uid="{E38E590A-BD15-4418-B39C-159B984D9EEC}"/>
    <cellStyle name="Normal 6 5 2 2 4 2" xfId="3243" xr:uid="{778792A2-9866-4508-99FC-E257741225D3}"/>
    <cellStyle name="Normal 6 5 2 2 4 3" xfId="3244" xr:uid="{8F31BBB4-11CB-4F8F-ACE5-4875EF706699}"/>
    <cellStyle name="Normal 6 5 2 2 4 4" xfId="3245" xr:uid="{970CE6DC-5434-4BB4-AC14-8EEEBA54C813}"/>
    <cellStyle name="Normal 6 5 2 2 5" xfId="3246" xr:uid="{AF4036B5-CA1F-4A6B-B21B-CEF83A9BDFB3}"/>
    <cellStyle name="Normal 6 5 2 2 5 2" xfId="3247" xr:uid="{9C700797-2906-4281-88CB-0C0C38F4BB22}"/>
    <cellStyle name="Normal 6 5 2 2 5 3" xfId="3248" xr:uid="{A6F734FE-32B3-45E8-8423-C156F6CA2AE7}"/>
    <cellStyle name="Normal 6 5 2 2 5 4" xfId="3249" xr:uid="{B40CAF06-A956-40C7-86B1-E13340445403}"/>
    <cellStyle name="Normal 6 5 2 2 6" xfId="3250" xr:uid="{533B1B14-D602-4272-B999-EE8C5E7005D6}"/>
    <cellStyle name="Normal 6 5 2 2 7" xfId="3251" xr:uid="{9E277925-599F-4B35-83AC-8A6F6A57F047}"/>
    <cellStyle name="Normal 6 5 2 2 8" xfId="3252" xr:uid="{2D89E14C-7E81-4A2E-9FF9-E8C9BB234823}"/>
    <cellStyle name="Normal 6 5 2 3" xfId="649" xr:uid="{4A6CC037-BFFD-40F8-9FB2-0AD0B63CF8E9}"/>
    <cellStyle name="Normal 6 5 2 3 2" xfId="650" xr:uid="{52073355-4BA9-410A-A271-DEAF5450A84D}"/>
    <cellStyle name="Normal 6 5 2 3 2 2" xfId="651" xr:uid="{B1F79E8E-44D4-48BF-99B8-7F024103108F}"/>
    <cellStyle name="Normal 6 5 2 3 2 3" xfId="3253" xr:uid="{19BAA743-2CE3-4ADC-A1BA-E77D0D9ECF1C}"/>
    <cellStyle name="Normal 6 5 2 3 2 4" xfId="3254" xr:uid="{FEDDFD29-489D-4B7F-B517-73CABC331AC3}"/>
    <cellStyle name="Normal 6 5 2 3 3" xfId="652" xr:uid="{DD8BEC37-F8BE-4F92-8263-657C2EB104E9}"/>
    <cellStyle name="Normal 6 5 2 3 3 2" xfId="3255" xr:uid="{47723186-8AF0-4B48-A3D8-2A5647FB5BA4}"/>
    <cellStyle name="Normal 6 5 2 3 3 3" xfId="3256" xr:uid="{A6285435-CDBF-40ED-87F8-D30B6EDE6748}"/>
    <cellStyle name="Normal 6 5 2 3 3 4" xfId="3257" xr:uid="{ECC9FA56-B9B8-4248-8D50-9BAA0158A004}"/>
    <cellStyle name="Normal 6 5 2 3 4" xfId="3258" xr:uid="{8126409C-660B-4C02-BD30-2678B5CB46A9}"/>
    <cellStyle name="Normal 6 5 2 3 5" xfId="3259" xr:uid="{43D492D0-4005-44C6-A71E-6DAFCD2C5D8E}"/>
    <cellStyle name="Normal 6 5 2 3 6" xfId="3260" xr:uid="{64364704-3901-4BE6-85B0-B37B8885FE69}"/>
    <cellStyle name="Normal 6 5 2 4" xfId="653" xr:uid="{939583C3-52F5-4799-84C3-B5586997A89D}"/>
    <cellStyle name="Normal 6 5 2 4 2" xfId="654" xr:uid="{10D25713-AF7B-4EF4-A4C4-33FF2F88948C}"/>
    <cellStyle name="Normal 6 5 2 4 2 2" xfId="3261" xr:uid="{79A80D98-9C47-4FFA-8B1C-FB2D957F474C}"/>
    <cellStyle name="Normal 6 5 2 4 2 3" xfId="3262" xr:uid="{11D2A531-2438-483F-80BC-E5E6EF544A52}"/>
    <cellStyle name="Normal 6 5 2 4 2 4" xfId="3263" xr:uid="{6A4A6CA2-8D8B-49FD-AB37-A97FDD2A5F67}"/>
    <cellStyle name="Normal 6 5 2 4 3" xfId="3264" xr:uid="{55A6F594-6EEB-4EDB-8389-6FB468E650BE}"/>
    <cellStyle name="Normal 6 5 2 4 4" xfId="3265" xr:uid="{6F70BCD5-0A33-4764-8257-649828F9521A}"/>
    <cellStyle name="Normal 6 5 2 4 5" xfId="3266" xr:uid="{3D48CA58-E6ED-4F2F-BD90-F725C9BF83D0}"/>
    <cellStyle name="Normal 6 5 2 5" xfId="655" xr:uid="{B8FBE891-F479-4741-B0F1-FF3CE8C7A501}"/>
    <cellStyle name="Normal 6 5 2 5 2" xfId="3267" xr:uid="{1C06F85A-86D4-43DE-BB50-EBEF0E2A273F}"/>
    <cellStyle name="Normal 6 5 2 5 3" xfId="3268" xr:uid="{8F5D34E9-06F0-4C84-B2FD-87A02AD20B43}"/>
    <cellStyle name="Normal 6 5 2 5 4" xfId="3269" xr:uid="{B014FCCB-3A0E-49A8-AB46-0D7BB2FCA7C1}"/>
    <cellStyle name="Normal 6 5 2 6" xfId="3270" xr:uid="{B8A591F5-8551-471C-8DF0-FE617DE36E56}"/>
    <cellStyle name="Normal 6 5 2 6 2" xfId="3271" xr:uid="{2A4950BF-0AFB-4989-B426-42AE954E8BDC}"/>
    <cellStyle name="Normal 6 5 2 6 3" xfId="3272" xr:uid="{124AA53C-CB38-4222-AC85-72D5ED04F8B9}"/>
    <cellStyle name="Normal 6 5 2 6 4" xfId="3273" xr:uid="{F3F61C1F-8E1F-46FE-B318-16C9C64A72D9}"/>
    <cellStyle name="Normal 6 5 2 7" xfId="3274" xr:uid="{6FE9C854-C564-4CB9-B0A6-6E1928968DEC}"/>
    <cellStyle name="Normal 6 5 2 8" xfId="3275" xr:uid="{895F997A-0581-41A8-909A-B0F059BCD5F4}"/>
    <cellStyle name="Normal 6 5 2 9" xfId="3276" xr:uid="{1A4A52A3-F977-444C-A5A9-78E921B42F08}"/>
    <cellStyle name="Normal 6 5 3" xfId="338" xr:uid="{340848B9-04D2-4761-91C8-B8C1AFCAFD6A}"/>
    <cellStyle name="Normal 6 5 3 2" xfId="656" xr:uid="{51635336-FCCA-4428-BB05-EA4472559E14}"/>
    <cellStyle name="Normal 6 5 3 2 2" xfId="657" xr:uid="{D4067D6C-3259-4221-9AEA-C755EA1AA221}"/>
    <cellStyle name="Normal 6 5 3 2 2 2" xfId="1659" xr:uid="{4EEAE0A4-D756-42D7-B9F8-B896322062FA}"/>
    <cellStyle name="Normal 6 5 3 2 2 2 2" xfId="1660" xr:uid="{45D1BC72-D456-487D-81C9-CEE0C764B8AB}"/>
    <cellStyle name="Normal 6 5 3 2 2 3" xfId="1661" xr:uid="{15A3136B-B034-4DDF-9A74-1D0259F38BA0}"/>
    <cellStyle name="Normal 6 5 3 2 2 4" xfId="3277" xr:uid="{00CC072C-B27E-4486-8034-604FB69992F6}"/>
    <cellStyle name="Normal 6 5 3 2 3" xfId="1662" xr:uid="{342A9ECA-0A69-4BDB-9EF0-8D21D394FE04}"/>
    <cellStyle name="Normal 6 5 3 2 3 2" xfId="1663" xr:uid="{968841C0-8E89-4593-8161-22E3090E1527}"/>
    <cellStyle name="Normal 6 5 3 2 3 3" xfId="3278" xr:uid="{69354F22-4388-4800-B829-D00959075DEF}"/>
    <cellStyle name="Normal 6 5 3 2 3 4" xfId="3279" xr:uid="{961100F1-AD39-4074-BE07-B68BE3D857D8}"/>
    <cellStyle name="Normal 6 5 3 2 4" xfId="1664" xr:uid="{4FA186BF-CC01-4BAD-8932-CDEB69BDCD61}"/>
    <cellStyle name="Normal 6 5 3 2 5" xfId="3280" xr:uid="{D0D75D0E-B8EA-4DE7-8B06-1E0D7DE2E030}"/>
    <cellStyle name="Normal 6 5 3 2 6" xfId="3281" xr:uid="{492B6E60-9FD7-480D-BA7D-0BCAD1FD1735}"/>
    <cellStyle name="Normal 6 5 3 3" xfId="658" xr:uid="{C501B71D-B8D4-4CDC-BD22-36BDB746CFCC}"/>
    <cellStyle name="Normal 6 5 3 3 2" xfId="1665" xr:uid="{ED0B8116-C648-484F-95EC-B44BA2919DE5}"/>
    <cellStyle name="Normal 6 5 3 3 2 2" xfId="1666" xr:uid="{D5EB3E0E-F643-4E86-BA7A-ADB4B3AFEDA1}"/>
    <cellStyle name="Normal 6 5 3 3 2 3" xfId="3282" xr:uid="{20961D1E-A170-4E3D-BF8D-5201EBB344D9}"/>
    <cellStyle name="Normal 6 5 3 3 2 4" xfId="3283" xr:uid="{D0680800-DBE6-4B90-B433-ABBF79413250}"/>
    <cellStyle name="Normal 6 5 3 3 3" xfId="1667" xr:uid="{E9E7506D-E64A-4100-BD17-59C6C62D1D1D}"/>
    <cellStyle name="Normal 6 5 3 3 4" xfId="3284" xr:uid="{835EF959-0EF4-4528-9679-AFAB55ED065A}"/>
    <cellStyle name="Normal 6 5 3 3 5" xfId="3285" xr:uid="{D33732E7-9260-455C-9E65-9EC6BAE0CD2A}"/>
    <cellStyle name="Normal 6 5 3 4" xfId="1668" xr:uid="{EDA0D532-A76B-4B23-B649-1A3A18DAE5E5}"/>
    <cellStyle name="Normal 6 5 3 4 2" xfId="1669" xr:uid="{114B8942-3453-4963-96E7-3836FD0B6E5E}"/>
    <cellStyle name="Normal 6 5 3 4 3" xfId="3286" xr:uid="{4D64FB06-48EB-480E-A945-2D53D48869F1}"/>
    <cellStyle name="Normal 6 5 3 4 4" xfId="3287" xr:uid="{1855C5CE-2170-46D0-9879-C644040C1B16}"/>
    <cellStyle name="Normal 6 5 3 5" xfId="1670" xr:uid="{88A342A2-A49C-4B24-B5C7-04A3854375CA}"/>
    <cellStyle name="Normal 6 5 3 5 2" xfId="3288" xr:uid="{29058CB5-CB01-4D0E-BEF6-73CAF24C868F}"/>
    <cellStyle name="Normal 6 5 3 5 3" xfId="3289" xr:uid="{7E4F7D0E-3806-496B-AC2D-C2A963A3BDAA}"/>
    <cellStyle name="Normal 6 5 3 5 4" xfId="3290" xr:uid="{597236D5-C1F2-49FA-AE4B-2DB2D1F0D6F9}"/>
    <cellStyle name="Normal 6 5 3 6" xfId="3291" xr:uid="{08E8F240-28AD-4D51-8808-AA37A649BA78}"/>
    <cellStyle name="Normal 6 5 3 7" xfId="3292" xr:uid="{85FBEE38-7668-44BB-B73D-A47A2A8C9847}"/>
    <cellStyle name="Normal 6 5 3 8" xfId="3293" xr:uid="{B950AA16-D0B9-4C4D-84F0-EFCE25FD2A75}"/>
    <cellStyle name="Normal 6 5 4" xfId="339" xr:uid="{67A7874D-2F85-4C62-90E6-82BCE6F7BC9F}"/>
    <cellStyle name="Normal 6 5 4 2" xfId="659" xr:uid="{FA22FB10-9B9B-463D-A35C-8347F2AF6242}"/>
    <cellStyle name="Normal 6 5 4 2 2" xfId="660" xr:uid="{3F412056-6569-42BC-A5B8-236A96D11BEA}"/>
    <cellStyle name="Normal 6 5 4 2 2 2" xfId="1671" xr:uid="{50551DD2-6343-4DF6-808C-480931F00600}"/>
    <cellStyle name="Normal 6 5 4 2 2 3" xfId="3294" xr:uid="{9CB63F69-A10F-4826-A965-90D97E3C28FC}"/>
    <cellStyle name="Normal 6 5 4 2 2 4" xfId="3295" xr:uid="{12533702-B822-408A-9CDB-607762808CB3}"/>
    <cellStyle name="Normal 6 5 4 2 3" xfId="1672" xr:uid="{0FB087CB-CA55-43A2-B11E-8DA31E55A0D9}"/>
    <cellStyle name="Normal 6 5 4 2 4" xfId="3296" xr:uid="{F3CCEB2C-FF9B-4E57-A2A2-DB644AB39A18}"/>
    <cellStyle name="Normal 6 5 4 2 5" xfId="3297" xr:uid="{C16B4F68-9702-428C-9853-3E6C605B5DD9}"/>
    <cellStyle name="Normal 6 5 4 3" xfId="661" xr:uid="{8C1B62BB-F25E-41D0-8799-2E30D3A81DC3}"/>
    <cellStyle name="Normal 6 5 4 3 2" xfId="1673" xr:uid="{F0DBBA3B-8E6F-4863-A857-EC494FEC303B}"/>
    <cellStyle name="Normal 6 5 4 3 3" xfId="3298" xr:uid="{F3189D2F-A4FF-4289-89FF-8F8016301000}"/>
    <cellStyle name="Normal 6 5 4 3 4" xfId="3299" xr:uid="{821F4757-82A2-405C-B61C-7E78BF845EAD}"/>
    <cellStyle name="Normal 6 5 4 4" xfId="1674" xr:uid="{7975A03D-07D2-41CF-BAD1-3CF266219441}"/>
    <cellStyle name="Normal 6 5 4 4 2" xfId="3300" xr:uid="{A888F5DB-0139-49C0-961F-90934FAE5DBC}"/>
    <cellStyle name="Normal 6 5 4 4 3" xfId="3301" xr:uid="{5BD5143A-39AA-4025-83B5-EE6113F21D97}"/>
    <cellStyle name="Normal 6 5 4 4 4" xfId="3302" xr:uid="{C15F6E83-2E73-4FF8-89FA-8E454BBC7ACF}"/>
    <cellStyle name="Normal 6 5 4 5" xfId="3303" xr:uid="{9390E987-CD54-4777-B2A0-3470C3025331}"/>
    <cellStyle name="Normal 6 5 4 6" xfId="3304" xr:uid="{0C0F93B5-C601-4C47-AEA1-E96B31307593}"/>
    <cellStyle name="Normal 6 5 4 7" xfId="3305" xr:uid="{58E0BB2F-21F2-4180-96D2-2EC3B8273FCA}"/>
    <cellStyle name="Normal 6 5 5" xfId="340" xr:uid="{6E548DF5-FBC3-4988-A9EE-43C98014440B}"/>
    <cellStyle name="Normal 6 5 5 2" xfId="662" xr:uid="{9A9AB1BF-C638-4963-9D75-0D30FA46882C}"/>
    <cellStyle name="Normal 6 5 5 2 2" xfId="1675" xr:uid="{5C4E6D78-1A03-4A02-BAEE-F568B70A5EEB}"/>
    <cellStyle name="Normal 6 5 5 2 3" xfId="3306" xr:uid="{A5FC81F7-2C10-441F-B10C-69EDD4FC80AC}"/>
    <cellStyle name="Normal 6 5 5 2 4" xfId="3307" xr:uid="{BD3440C7-B0CC-48A3-BE76-0AAA7A7AF387}"/>
    <cellStyle name="Normal 6 5 5 3" xfId="1676" xr:uid="{159D60A9-2F91-4C4B-ACB1-638E62C2EF41}"/>
    <cellStyle name="Normal 6 5 5 3 2" xfId="3308" xr:uid="{0FAC6594-C6DC-49D8-B96C-1488948DD308}"/>
    <cellStyle name="Normal 6 5 5 3 3" xfId="3309" xr:uid="{69AB77CC-652B-4370-A0B0-AAC75B53F878}"/>
    <cellStyle name="Normal 6 5 5 3 4" xfId="3310" xr:uid="{3D4E3583-17D5-4551-BE9D-54697C1C43AA}"/>
    <cellStyle name="Normal 6 5 5 4" xfId="3311" xr:uid="{B5589FB8-9581-4E8D-BDE1-9AD1D35678E5}"/>
    <cellStyle name="Normal 6 5 5 5" xfId="3312" xr:uid="{543889F6-DDA6-4AAD-9B87-ECE4220DDA6D}"/>
    <cellStyle name="Normal 6 5 5 6" xfId="3313" xr:uid="{F8C370C0-998B-4866-B427-9D03CAD06610}"/>
    <cellStyle name="Normal 6 5 6" xfId="663" xr:uid="{979B44AB-5CC1-45E6-9F7B-C4B3878E820F}"/>
    <cellStyle name="Normal 6 5 6 2" xfId="1677" xr:uid="{7FBFFEA6-726A-4EF2-864C-C321D22898ED}"/>
    <cellStyle name="Normal 6 5 6 2 2" xfId="3314" xr:uid="{5770AD84-51CB-48CA-BABB-E3EC1BBEC46C}"/>
    <cellStyle name="Normal 6 5 6 2 3" xfId="3315" xr:uid="{A12569B2-094A-41FF-9CC4-F61F8E70CA5E}"/>
    <cellStyle name="Normal 6 5 6 2 4" xfId="3316" xr:uid="{7C675943-18F5-40E9-8572-AF2AF0829A8F}"/>
    <cellStyle name="Normal 6 5 6 3" xfId="3317" xr:uid="{8052DD3B-67C9-449C-92D5-FF9AD9AFE31C}"/>
    <cellStyle name="Normal 6 5 6 4" xfId="3318" xr:uid="{72D48C06-3618-41AF-BC51-0E70D1F6A0C8}"/>
    <cellStyle name="Normal 6 5 6 5" xfId="3319" xr:uid="{B9A3BB8D-D47F-4F16-81C6-4454312B41F8}"/>
    <cellStyle name="Normal 6 5 7" xfId="1678" xr:uid="{84124B2A-7DC7-4AF7-85A4-3DAAC4133F23}"/>
    <cellStyle name="Normal 6 5 7 2" xfId="3320" xr:uid="{C65B53A2-C779-44B3-93CA-7AFCA44D9B2D}"/>
    <cellStyle name="Normal 6 5 7 3" xfId="3321" xr:uid="{171128E8-A49B-42AE-AC98-2FA6973A09D7}"/>
    <cellStyle name="Normal 6 5 7 4" xfId="3322" xr:uid="{7E5167FF-9CF8-4B3A-B2A8-36F2C5FB2FBD}"/>
    <cellStyle name="Normal 6 5 8" xfId="3323" xr:uid="{32BC1519-1B56-4933-9EE9-449399F3440C}"/>
    <cellStyle name="Normal 6 5 8 2" xfId="3324" xr:uid="{9A93E6AF-235E-4DA8-9FC5-BF17D3FEF17E}"/>
    <cellStyle name="Normal 6 5 8 3" xfId="3325" xr:uid="{09A20E56-75DE-4B3C-9849-2B0140DAB1BF}"/>
    <cellStyle name="Normal 6 5 8 4" xfId="3326" xr:uid="{8866FD3F-E42F-480B-8EC2-64F18598F146}"/>
    <cellStyle name="Normal 6 5 9" xfId="3327" xr:uid="{F170FF0A-C1C7-4AF9-B3F8-C1906A80F521}"/>
    <cellStyle name="Normal 6 6" xfId="125" xr:uid="{62C697A4-0241-4BED-8F57-C99219C6EA05}"/>
    <cellStyle name="Normal 6 6 2" xfId="126" xr:uid="{5BAE58F9-32C3-498A-B0EB-DDEB8D395B86}"/>
    <cellStyle name="Normal 6 6 2 2" xfId="341" xr:uid="{10D0B2A2-0C9D-4BAC-A3B0-D33B2CE7CF88}"/>
    <cellStyle name="Normal 6 6 2 2 2" xfId="664" xr:uid="{12FDEC88-F8F3-4634-AEB4-52FED7AD6313}"/>
    <cellStyle name="Normal 6 6 2 2 2 2" xfId="1679" xr:uid="{A5467329-DE13-4BC1-A0E0-D88ECFD45389}"/>
    <cellStyle name="Normal 6 6 2 2 2 3" xfId="3328" xr:uid="{CFFD5FD6-0B4F-4654-900F-022B2C6E48B8}"/>
    <cellStyle name="Normal 6 6 2 2 2 4" xfId="3329" xr:uid="{45D74F92-3AB7-48C3-B2B1-E7A62189CB06}"/>
    <cellStyle name="Normal 6 6 2 2 3" xfId="1680" xr:uid="{CF522DF8-35A1-464D-9EA1-54D271EA63B8}"/>
    <cellStyle name="Normal 6 6 2 2 3 2" xfId="3330" xr:uid="{EE11258B-2E56-4538-962D-8F3FFC77CA99}"/>
    <cellStyle name="Normal 6 6 2 2 3 3" xfId="3331" xr:uid="{79AF2670-A20C-4D1B-9FD8-79F147F4483C}"/>
    <cellStyle name="Normal 6 6 2 2 3 4" xfId="3332" xr:uid="{EA96AC48-DCC0-4077-BA1E-8776B35994D5}"/>
    <cellStyle name="Normal 6 6 2 2 4" xfId="3333" xr:uid="{6B121363-0015-42D4-8FD4-F9D8C5B243B9}"/>
    <cellStyle name="Normal 6 6 2 2 5" xfId="3334" xr:uid="{93834774-9539-4F69-9A8D-00EA8BE32849}"/>
    <cellStyle name="Normal 6 6 2 2 6" xfId="3335" xr:uid="{C3886182-34F7-4A3A-9C38-59CFD4D69B44}"/>
    <cellStyle name="Normal 6 6 2 3" xfId="665" xr:uid="{49E15D39-E15D-4BC9-9DEE-64D51E5C527F}"/>
    <cellStyle name="Normal 6 6 2 3 2" xfId="1681" xr:uid="{1D6B464B-ED03-484F-AF31-91FEED016A2A}"/>
    <cellStyle name="Normal 6 6 2 3 2 2" xfId="3336" xr:uid="{5BA75CE4-1437-4B61-88DE-E9DA1FC2C266}"/>
    <cellStyle name="Normal 6 6 2 3 2 3" xfId="3337" xr:uid="{6DAD3954-5E57-4AB3-BC80-393BCD6BB8F3}"/>
    <cellStyle name="Normal 6 6 2 3 2 4" xfId="3338" xr:uid="{30A10C4C-45AD-44D6-9BB6-71A5CB733957}"/>
    <cellStyle name="Normal 6 6 2 3 3" xfId="3339" xr:uid="{4F4BCF6A-A5BA-4F20-BCD4-DBD5E0907B6F}"/>
    <cellStyle name="Normal 6 6 2 3 4" xfId="3340" xr:uid="{F89BD30A-FB67-47C1-9B65-608D97737B04}"/>
    <cellStyle name="Normal 6 6 2 3 5" xfId="3341" xr:uid="{99414F61-6710-4944-AE75-C2C13D91AF50}"/>
    <cellStyle name="Normal 6 6 2 4" xfId="1682" xr:uid="{4FF9896D-1C14-41EC-8813-0724C4B381E8}"/>
    <cellStyle name="Normal 6 6 2 4 2" xfId="3342" xr:uid="{9F948BA8-B69D-438D-BB59-1F5676076907}"/>
    <cellStyle name="Normal 6 6 2 4 3" xfId="3343" xr:uid="{FED3BA41-0C31-4F56-A101-0FE1B100278C}"/>
    <cellStyle name="Normal 6 6 2 4 4" xfId="3344" xr:uid="{9FE83FD8-566F-430F-B08D-520FA418F698}"/>
    <cellStyle name="Normal 6 6 2 5" xfId="3345" xr:uid="{206ABAB1-B770-4F76-8E19-9908135DEF57}"/>
    <cellStyle name="Normal 6 6 2 5 2" xfId="3346" xr:uid="{5758CA2F-4BDD-462D-9571-A7C1EED5F9A5}"/>
    <cellStyle name="Normal 6 6 2 5 3" xfId="3347" xr:uid="{A3905324-0BAB-4073-84ED-B54B9D781DAD}"/>
    <cellStyle name="Normal 6 6 2 5 4" xfId="3348" xr:uid="{E36C4A3A-8FF6-4C78-A53E-DFA040238E1D}"/>
    <cellStyle name="Normal 6 6 2 6" xfId="3349" xr:uid="{E848472F-FCB7-4D94-A697-9AEE3E773879}"/>
    <cellStyle name="Normal 6 6 2 7" xfId="3350" xr:uid="{1E6F7C42-BEAA-424F-A061-E2C7A8F98B31}"/>
    <cellStyle name="Normal 6 6 2 8" xfId="3351" xr:uid="{38DB1D8C-2ABC-4EBB-BC50-9DB1846E7692}"/>
    <cellStyle name="Normal 6 6 3" xfId="342" xr:uid="{4138CEEF-8CD1-4E56-B001-3AA0A1C325D6}"/>
    <cellStyle name="Normal 6 6 3 2" xfId="666" xr:uid="{4C5A5911-6302-4DFE-8AB5-9115D46B3BD4}"/>
    <cellStyle name="Normal 6 6 3 2 2" xfId="667" xr:uid="{813F53EB-7F7B-4A67-9CB2-653478D694BE}"/>
    <cellStyle name="Normal 6 6 3 2 3" xfId="3352" xr:uid="{93FA1F90-A6F8-4FBA-8BD4-D40B62203736}"/>
    <cellStyle name="Normal 6 6 3 2 4" xfId="3353" xr:uid="{9DD410DB-0FBA-4975-ABFF-81F760B93277}"/>
    <cellStyle name="Normal 6 6 3 3" xfId="668" xr:uid="{3E1DCE31-D186-4960-935C-FE1BCD692D5F}"/>
    <cellStyle name="Normal 6 6 3 3 2" xfId="3354" xr:uid="{1CE0D83E-6A94-4922-B50D-1D4FC51DFEFD}"/>
    <cellStyle name="Normal 6 6 3 3 3" xfId="3355" xr:uid="{B5602CDB-CE98-4B6D-A13E-C49DE13E5573}"/>
    <cellStyle name="Normal 6 6 3 3 4" xfId="3356" xr:uid="{95507274-5C05-446E-BBC6-FC3D90D46A73}"/>
    <cellStyle name="Normal 6 6 3 4" xfId="3357" xr:uid="{53BDB154-E599-44E7-BB9B-82BB254707FA}"/>
    <cellStyle name="Normal 6 6 3 5" xfId="3358" xr:uid="{B945535F-AA66-4B80-8D23-71DFD593F56C}"/>
    <cellStyle name="Normal 6 6 3 6" xfId="3359" xr:uid="{5C4ABD0D-4058-4A4F-B622-D6B686FC08B5}"/>
    <cellStyle name="Normal 6 6 4" xfId="343" xr:uid="{2CE44931-2611-4189-9A78-6669E4F05298}"/>
    <cellStyle name="Normal 6 6 4 2" xfId="669" xr:uid="{57130193-4DFB-4BE8-8799-FE173A9B4CD2}"/>
    <cellStyle name="Normal 6 6 4 2 2" xfId="3360" xr:uid="{BFC14371-723D-435F-AECA-BF6A2FAE9161}"/>
    <cellStyle name="Normal 6 6 4 2 3" xfId="3361" xr:uid="{F879C234-03EF-45DF-B596-E3996CBC8F4C}"/>
    <cellStyle name="Normal 6 6 4 2 4" xfId="3362" xr:uid="{6598AE1A-72B6-4441-B3AD-F481444FB58D}"/>
    <cellStyle name="Normal 6 6 4 3" xfId="3363" xr:uid="{2D2F2298-D4A8-41DC-8405-34649C6875B5}"/>
    <cellStyle name="Normal 6 6 4 4" xfId="3364" xr:uid="{09B324C2-EA1C-4B84-A052-C27407731A28}"/>
    <cellStyle name="Normal 6 6 4 5" xfId="3365" xr:uid="{DACD2346-A521-40DD-B5D3-BF175FF4F145}"/>
    <cellStyle name="Normal 6 6 5" xfId="670" xr:uid="{CD2A2F80-710D-4DA4-8C82-D5C93C8E6507}"/>
    <cellStyle name="Normal 6 6 5 2" xfId="3366" xr:uid="{C9C81332-8416-4372-AE3B-ED48ECB953AF}"/>
    <cellStyle name="Normal 6 6 5 3" xfId="3367" xr:uid="{8368B7AF-5B0A-4C6F-BBB3-F5CE706C50AF}"/>
    <cellStyle name="Normal 6 6 5 4" xfId="3368" xr:uid="{A2BD2E2B-E6D0-4D95-B586-9838A795493C}"/>
    <cellStyle name="Normal 6 6 6" xfId="3369" xr:uid="{D7D57C43-9595-428B-84DA-16D6FC3C9F96}"/>
    <cellStyle name="Normal 6 6 6 2" xfId="3370" xr:uid="{B9804EB4-36D5-43C7-AC88-375A1726A300}"/>
    <cellStyle name="Normal 6 6 6 3" xfId="3371" xr:uid="{940429BA-46E1-4781-82F0-B9126455E4E5}"/>
    <cellStyle name="Normal 6 6 6 4" xfId="3372" xr:uid="{1DA16170-6158-4035-A9CE-E20F41394451}"/>
    <cellStyle name="Normal 6 6 7" xfId="3373" xr:uid="{C762E518-66E0-4C07-ADD5-BFD7C9B0D166}"/>
    <cellStyle name="Normal 6 6 8" xfId="3374" xr:uid="{D91CB3F2-4B1B-4283-9AD7-3FC4E3ED2400}"/>
    <cellStyle name="Normal 6 6 9" xfId="3375" xr:uid="{66DCB338-A258-470B-B180-4FAA14EBFB5D}"/>
    <cellStyle name="Normal 6 7" xfId="127" xr:uid="{EBFA28AE-61EE-41B3-BAFB-5EFAC7EFA5DD}"/>
    <cellStyle name="Normal 6 7 2" xfId="344" xr:uid="{5403A501-6B42-48A3-A6CF-867BAF15B867}"/>
    <cellStyle name="Normal 6 7 2 2" xfId="671" xr:uid="{F9BB9109-F7F8-4264-A2D4-1745CD715580}"/>
    <cellStyle name="Normal 6 7 2 2 2" xfId="1683" xr:uid="{B93FEF3C-9032-4AE3-8D4D-2E924A229D08}"/>
    <cellStyle name="Normal 6 7 2 2 2 2" xfId="1684" xr:uid="{5F42CF69-0BEA-48BE-A09F-4815D3FF8B89}"/>
    <cellStyle name="Normal 6 7 2 2 3" xfId="1685" xr:uid="{62691E5B-55E5-4ECE-B6D8-EB934DC3566E}"/>
    <cellStyle name="Normal 6 7 2 2 4" xfId="3376" xr:uid="{3F5708A4-72E0-4107-9373-F5A85E917479}"/>
    <cellStyle name="Normal 6 7 2 3" xfId="1686" xr:uid="{8F5CF33D-C6D6-49BA-94BF-8865B8C96B2A}"/>
    <cellStyle name="Normal 6 7 2 3 2" xfId="1687" xr:uid="{DF9A3BD3-6B1E-409E-8982-B0E3F10D37FE}"/>
    <cellStyle name="Normal 6 7 2 3 3" xfId="3377" xr:uid="{7ED33F33-ADF3-42DC-B613-B079EF7A54D0}"/>
    <cellStyle name="Normal 6 7 2 3 4" xfId="3378" xr:uid="{031B506A-1F39-4682-9836-B766B030AFD5}"/>
    <cellStyle name="Normal 6 7 2 4" xfId="1688" xr:uid="{3A857895-89B5-43D0-9D70-78BD9D71A212}"/>
    <cellStyle name="Normal 6 7 2 5" xfId="3379" xr:uid="{8C5CABED-8A28-40C3-AA63-4EA4C2A0D277}"/>
    <cellStyle name="Normal 6 7 2 6" xfId="3380" xr:uid="{75408E76-F0D8-4679-9863-A01AED8D86D4}"/>
    <cellStyle name="Normal 6 7 3" xfId="672" xr:uid="{80F15E79-A6C2-4C87-97EE-728055850576}"/>
    <cellStyle name="Normal 6 7 3 2" xfId="1689" xr:uid="{8E085C4F-D30B-4432-9D4F-95CE54EF3F3C}"/>
    <cellStyle name="Normal 6 7 3 2 2" xfId="1690" xr:uid="{6EFC91BB-E4BB-40D6-86F0-BF1BCB9178F8}"/>
    <cellStyle name="Normal 6 7 3 2 3" xfId="3381" xr:uid="{A107C5C3-7D36-456B-BC0A-C953D40C0604}"/>
    <cellStyle name="Normal 6 7 3 2 4" xfId="3382" xr:uid="{5623C4A4-77AF-4A63-A512-F8DBB9D10616}"/>
    <cellStyle name="Normal 6 7 3 3" xfId="1691" xr:uid="{5180CF71-6DDE-4BF6-A67A-2C32FE856FD2}"/>
    <cellStyle name="Normal 6 7 3 4" xfId="3383" xr:uid="{8F125824-61A1-40E5-806F-977C62A39678}"/>
    <cellStyle name="Normal 6 7 3 5" xfId="3384" xr:uid="{2AF0D4B0-ECBC-4AE1-B6D6-9B8DE2820168}"/>
    <cellStyle name="Normal 6 7 4" xfId="1692" xr:uid="{2BB961EA-B01B-4456-BD1D-8CCA59D3EE1D}"/>
    <cellStyle name="Normal 6 7 4 2" xfId="1693" xr:uid="{C5D2EF0D-861A-45CE-905A-949E73C6A477}"/>
    <cellStyle name="Normal 6 7 4 3" xfId="3385" xr:uid="{B22332EE-3AC0-4936-821C-3D7374FB166D}"/>
    <cellStyle name="Normal 6 7 4 4" xfId="3386" xr:uid="{14D2AAB8-3C89-430B-8550-4CC71F49F782}"/>
    <cellStyle name="Normal 6 7 5" xfId="1694" xr:uid="{A4CD7C8B-E8AA-4065-BC88-B53F80A21BFD}"/>
    <cellStyle name="Normal 6 7 5 2" xfId="3387" xr:uid="{FA612BE0-CBB4-4E5C-8669-8528E7436233}"/>
    <cellStyle name="Normal 6 7 5 3" xfId="3388" xr:uid="{8007E863-DC58-4F9E-A2AD-1292F24A9C81}"/>
    <cellStyle name="Normal 6 7 5 4" xfId="3389" xr:uid="{493E9F67-FC31-4E05-A1D3-DEF14E02FBBA}"/>
    <cellStyle name="Normal 6 7 6" xfId="3390" xr:uid="{54302817-99B9-466E-B724-E09F60D549E4}"/>
    <cellStyle name="Normal 6 7 7" xfId="3391" xr:uid="{02F0486E-84C1-4639-B45D-516ADC5551FC}"/>
    <cellStyle name="Normal 6 7 8" xfId="3392" xr:uid="{C55C89F8-1D82-4365-8E8A-C2C25CD3BE06}"/>
    <cellStyle name="Normal 6 8" xfId="345" xr:uid="{C3CFEFA4-CCB0-4683-8C16-29A785BF0172}"/>
    <cellStyle name="Normal 6 8 2" xfId="673" xr:uid="{1972B635-B4F2-4606-83BD-58DC9D1FE12C}"/>
    <cellStyle name="Normal 6 8 2 2" xfId="674" xr:uid="{F1BA76C3-FD65-4483-9515-F7B00AF89442}"/>
    <cellStyle name="Normal 6 8 2 2 2" xfId="1695" xr:uid="{DAC670B3-3616-4FA3-8732-AEF0ECB3314C}"/>
    <cellStyle name="Normal 6 8 2 2 3" xfId="3393" xr:uid="{7803BDF3-C04E-462B-9BFF-D663AED9C886}"/>
    <cellStyle name="Normal 6 8 2 2 4" xfId="3394" xr:uid="{EE7126A1-1C73-4ED1-A63E-2649015D2D88}"/>
    <cellStyle name="Normal 6 8 2 3" xfId="1696" xr:uid="{09A227B5-FBB4-4106-B5BE-81AFE6B6CFFD}"/>
    <cellStyle name="Normal 6 8 2 4" xfId="3395" xr:uid="{AAEBBCC3-64B6-495F-A708-7984DCDA8A53}"/>
    <cellStyle name="Normal 6 8 2 5" xfId="3396" xr:uid="{543D9C6F-C095-46E8-8737-5079FF7C8D6E}"/>
    <cellStyle name="Normal 6 8 3" xfId="675" xr:uid="{BA30A9C3-9B08-41F3-AB63-AD457AEE2000}"/>
    <cellStyle name="Normal 6 8 3 2" xfId="1697" xr:uid="{A04F033C-C02F-439C-810A-6A76AEC9FBCC}"/>
    <cellStyle name="Normal 6 8 3 3" xfId="3397" xr:uid="{1E154CAB-2278-459A-8077-57B9BE413C21}"/>
    <cellStyle name="Normal 6 8 3 4" xfId="3398" xr:uid="{7728C8E8-1B92-465C-A521-4850F5BD8C19}"/>
    <cellStyle name="Normal 6 8 4" xfId="1698" xr:uid="{68DDF6AB-9F9C-42A1-ACB4-C116A9D51187}"/>
    <cellStyle name="Normal 6 8 4 2" xfId="3399" xr:uid="{5A3BF917-6081-4696-84EF-ADB13C919F67}"/>
    <cellStyle name="Normal 6 8 4 3" xfId="3400" xr:uid="{DF5A730C-90BC-41A1-B33F-5B50342551E6}"/>
    <cellStyle name="Normal 6 8 4 4" xfId="3401" xr:uid="{EE8C8905-5B56-49ED-8FD1-D39E9080FAD3}"/>
    <cellStyle name="Normal 6 8 5" xfId="3402" xr:uid="{1B19FB90-070B-43F9-BB8B-811C7F9FA853}"/>
    <cellStyle name="Normal 6 8 6" xfId="3403" xr:uid="{497DF4C8-B17D-4B1D-B419-D97F75E447E3}"/>
    <cellStyle name="Normal 6 8 7" xfId="3404" xr:uid="{CC124B5F-2710-4346-BC3E-898749815DA7}"/>
    <cellStyle name="Normal 6 9" xfId="346" xr:uid="{DFCA08DC-80D9-4623-8D72-7F0F9D12D4E9}"/>
    <cellStyle name="Normal 6 9 2" xfId="676" xr:uid="{754DF868-8DCC-4671-B991-530A5CC3DD8B}"/>
    <cellStyle name="Normal 6 9 2 2" xfId="1699" xr:uid="{8D749515-B9EF-4ABE-8730-A395BFDA9D8C}"/>
    <cellStyle name="Normal 6 9 2 3" xfId="3405" xr:uid="{ECF72B81-E887-455E-AA09-A7A599FE3112}"/>
    <cellStyle name="Normal 6 9 2 4" xfId="3406" xr:uid="{4129383E-F73B-4D92-AD33-2F4F442DB0B5}"/>
    <cellStyle name="Normal 6 9 3" xfId="1700" xr:uid="{712B5BE2-905F-48D0-A97D-2B42AC365882}"/>
    <cellStyle name="Normal 6 9 3 2" xfId="3407" xr:uid="{39AD06DA-AADD-410B-8906-A4A403770AED}"/>
    <cellStyle name="Normal 6 9 3 3" xfId="3408" xr:uid="{8375E59D-704A-4B80-BD1B-6F68C08A12E4}"/>
    <cellStyle name="Normal 6 9 3 4" xfId="3409" xr:uid="{80B58E17-7FB1-4A31-B74A-B275BBC2DFDF}"/>
    <cellStyle name="Normal 6 9 4" xfId="3410" xr:uid="{14C704EA-ACA6-4AA6-ABA3-13DB2F2E94EA}"/>
    <cellStyle name="Normal 6 9 5" xfId="3411" xr:uid="{1BBD05D5-12FC-4A4D-AA41-987504D2502A}"/>
    <cellStyle name="Normal 6 9 6" xfId="3412" xr:uid="{6E86C5F3-B1C5-4D2D-97E9-F58C43AABE8C}"/>
    <cellStyle name="Normal 7" xfId="128" xr:uid="{FE9C67F4-83DC-4824-9244-964955E21CDF}"/>
    <cellStyle name="Normal 7 10" xfId="1701" xr:uid="{C188FEFB-0E13-4748-9903-1BC15559E6C9}"/>
    <cellStyle name="Normal 7 10 2" xfId="3413" xr:uid="{12A415BB-BF4D-4A82-852E-76821129DFB3}"/>
    <cellStyle name="Normal 7 10 3" xfId="3414" xr:uid="{7D27ED71-3782-4DAC-BAAA-DF80CF6763F5}"/>
    <cellStyle name="Normal 7 10 4" xfId="3415" xr:uid="{042E850A-E526-4AB6-93C6-1DE31B1D0B5B}"/>
    <cellStyle name="Normal 7 11" xfId="3416" xr:uid="{E0574742-116D-40BE-B036-D9E37F9BCA12}"/>
    <cellStyle name="Normal 7 11 2" xfId="3417" xr:uid="{FE5281C7-6CC0-4213-9EB6-336CE8994DC9}"/>
    <cellStyle name="Normal 7 11 3" xfId="3418" xr:uid="{6F15E0E0-B07D-4DC7-9D63-A312295AF607}"/>
    <cellStyle name="Normal 7 11 4" xfId="3419" xr:uid="{8C9D3BC5-4A6F-45A1-8DA0-EA045C6C0A9A}"/>
    <cellStyle name="Normal 7 12" xfId="3420" xr:uid="{D5C4BC0E-D729-4461-9B5E-C59577EAD348}"/>
    <cellStyle name="Normal 7 12 2" xfId="3421" xr:uid="{47CC4729-F105-4358-98EE-F8E9E93CC5C4}"/>
    <cellStyle name="Normal 7 13" xfId="3422" xr:uid="{D73CD5E2-2C1E-4226-B842-AC6A39FB80BF}"/>
    <cellStyle name="Normal 7 14" xfId="3423" xr:uid="{5A829FD4-2D24-4F2A-A4FA-CDC246CB1993}"/>
    <cellStyle name="Normal 7 15" xfId="3424" xr:uid="{D911C356-ABA0-4892-80EC-231AC44A92C4}"/>
    <cellStyle name="Normal 7 2" xfId="129" xr:uid="{7B2E81DE-3CAF-4083-8C83-2F63BA562220}"/>
    <cellStyle name="Normal 7 2 10" xfId="3425" xr:uid="{49EB711A-D319-4AD7-BFD9-F48F68F52798}"/>
    <cellStyle name="Normal 7 2 11" xfId="3426" xr:uid="{8BABF04D-B3C5-4346-B530-C74659F4006E}"/>
    <cellStyle name="Normal 7 2 2" xfId="130" xr:uid="{6BD9EFF9-674B-4940-AAB2-F608131F7BC2}"/>
    <cellStyle name="Normal 7 2 2 2" xfId="131" xr:uid="{88EE13CB-6565-48B7-B3E6-9EC4704575BA}"/>
    <cellStyle name="Normal 7 2 2 2 2" xfId="347" xr:uid="{AA7A4643-78CE-479E-AD9F-C063A33D9CF3}"/>
    <cellStyle name="Normal 7 2 2 2 2 2" xfId="677" xr:uid="{53C08866-D453-4563-ABCF-465CABA2DB53}"/>
    <cellStyle name="Normal 7 2 2 2 2 2 2" xfId="678" xr:uid="{907D4C3D-D491-4E57-89ED-EA182F783B29}"/>
    <cellStyle name="Normal 7 2 2 2 2 2 2 2" xfId="1702" xr:uid="{015FC26C-FC58-4B20-9F9A-0E13D0BDFE29}"/>
    <cellStyle name="Normal 7 2 2 2 2 2 2 2 2" xfId="1703" xr:uid="{5E7EA8DF-1D10-4CE0-8AE9-020DB8CF11F5}"/>
    <cellStyle name="Normal 7 2 2 2 2 2 2 3" xfId="1704" xr:uid="{2A56E4BB-9E57-44ED-960A-4D00EFF8F846}"/>
    <cellStyle name="Normal 7 2 2 2 2 2 3" xfId="1705" xr:uid="{86DA0AC0-CDC5-46AE-8635-B38FD2B41B3C}"/>
    <cellStyle name="Normal 7 2 2 2 2 2 3 2" xfId="1706" xr:uid="{3D3AD7CE-9503-48EA-9218-5D0228A8A952}"/>
    <cellStyle name="Normal 7 2 2 2 2 2 4" xfId="1707" xr:uid="{780B22D2-CBC4-42D8-8130-B9C4B3974132}"/>
    <cellStyle name="Normal 7 2 2 2 2 3" xfId="679" xr:uid="{A49268D7-2E62-4503-90A5-9CA27A8D7CA2}"/>
    <cellStyle name="Normal 7 2 2 2 2 3 2" xfId="1708" xr:uid="{CBABF86F-76B3-4BCE-BDA9-A4518CE99E73}"/>
    <cellStyle name="Normal 7 2 2 2 2 3 2 2" xfId="1709" xr:uid="{F1CE366C-54E5-4A11-B076-CDD19768AB2F}"/>
    <cellStyle name="Normal 7 2 2 2 2 3 3" xfId="1710" xr:uid="{95F219DC-AB50-4916-90C2-1440FBFDBA9D}"/>
    <cellStyle name="Normal 7 2 2 2 2 3 4" xfId="3427" xr:uid="{730C0FC8-A08C-4B01-9CA9-72148AA3E491}"/>
    <cellStyle name="Normal 7 2 2 2 2 4" xfId="1711" xr:uid="{41D73FC5-4CFD-4F64-B11D-93EB4DF6D4DF}"/>
    <cellStyle name="Normal 7 2 2 2 2 4 2" xfId="1712" xr:uid="{86B37356-81EC-4208-8A6F-31BB8C569701}"/>
    <cellStyle name="Normal 7 2 2 2 2 5" xfId="1713" xr:uid="{18F1997A-B2F4-48F8-9AEB-F7ABDC16AFC4}"/>
    <cellStyle name="Normal 7 2 2 2 2 6" xfId="3428" xr:uid="{EBF3E9DE-6ECA-46D0-81CC-E82285E5B965}"/>
    <cellStyle name="Normal 7 2 2 2 3" xfId="348" xr:uid="{6425A5F8-0D36-4954-8F65-77171AF22BAD}"/>
    <cellStyle name="Normal 7 2 2 2 3 2" xfId="680" xr:uid="{61084A18-29E6-4F7A-BBD4-2ED07AD95432}"/>
    <cellStyle name="Normal 7 2 2 2 3 2 2" xfId="681" xr:uid="{6CC51AD1-8884-43C2-9A93-88129BDC8483}"/>
    <cellStyle name="Normal 7 2 2 2 3 2 2 2" xfId="1714" xr:uid="{DD22C289-DA5A-44E9-8AD0-020C9132DA2C}"/>
    <cellStyle name="Normal 7 2 2 2 3 2 2 2 2" xfId="1715" xr:uid="{A3C83FE8-5E47-48FD-83D1-F7121B8DEF57}"/>
    <cellStyle name="Normal 7 2 2 2 3 2 2 3" xfId="1716" xr:uid="{69658F5D-F050-4817-8ADA-CE8984605E74}"/>
    <cellStyle name="Normal 7 2 2 2 3 2 3" xfId="1717" xr:uid="{89E31C81-80E3-432C-BF11-66F96CB05223}"/>
    <cellStyle name="Normal 7 2 2 2 3 2 3 2" xfId="1718" xr:uid="{76AD4463-3B6F-43E7-8C23-C196B4BAE8D2}"/>
    <cellStyle name="Normal 7 2 2 2 3 2 4" xfId="1719" xr:uid="{08012D54-2A97-4859-9F8C-EDBC5D2571C6}"/>
    <cellStyle name="Normal 7 2 2 2 3 3" xfId="682" xr:uid="{F9DB3169-EFB0-4852-92DC-0AB8436BF12E}"/>
    <cellStyle name="Normal 7 2 2 2 3 3 2" xfId="1720" xr:uid="{F826A4BB-A2A3-46F9-9F1B-F0D0928CD40F}"/>
    <cellStyle name="Normal 7 2 2 2 3 3 2 2" xfId="1721" xr:uid="{5CC3F9C5-C765-4186-9A1E-FFC5330BDA1A}"/>
    <cellStyle name="Normal 7 2 2 2 3 3 3" xfId="1722" xr:uid="{3F7CFFFA-4D35-4883-B6F1-1E7B7062C6C7}"/>
    <cellStyle name="Normal 7 2 2 2 3 4" xfId="1723" xr:uid="{031C1D93-E148-486A-BBA5-556A35A8CC4A}"/>
    <cellStyle name="Normal 7 2 2 2 3 4 2" xfId="1724" xr:uid="{0CC9A89F-5C70-4652-8CFB-E7B050C177CA}"/>
    <cellStyle name="Normal 7 2 2 2 3 5" xfId="1725" xr:uid="{E9EF347E-EB66-4008-9A87-E4363E4A2678}"/>
    <cellStyle name="Normal 7 2 2 2 4" xfId="683" xr:uid="{AE830F63-9EE4-4617-81AC-6D8F29FEEA10}"/>
    <cellStyle name="Normal 7 2 2 2 4 2" xfId="684" xr:uid="{7A2283A0-FCAE-4FEB-B606-4C8FE3AC8F9D}"/>
    <cellStyle name="Normal 7 2 2 2 4 2 2" xfId="1726" xr:uid="{3E7E0A04-F9A8-4DAB-9C76-55E372746B30}"/>
    <cellStyle name="Normal 7 2 2 2 4 2 2 2" xfId="1727" xr:uid="{E4EABA50-A544-4B78-A52D-32181421DCBC}"/>
    <cellStyle name="Normal 7 2 2 2 4 2 3" xfId="1728" xr:uid="{17F3FBAC-8E70-4E49-92A8-3BCDA4192C53}"/>
    <cellStyle name="Normal 7 2 2 2 4 3" xfId="1729" xr:uid="{3930B563-AD09-4C8F-B4D9-04EBAB767BF6}"/>
    <cellStyle name="Normal 7 2 2 2 4 3 2" xfId="1730" xr:uid="{570B6620-46F0-4267-99CC-E326A70CA467}"/>
    <cellStyle name="Normal 7 2 2 2 4 4" xfId="1731" xr:uid="{3D4CC573-01A7-48C3-B43B-B41BD9080E8A}"/>
    <cellStyle name="Normal 7 2 2 2 5" xfId="685" xr:uid="{84A07680-0022-4A7F-B2A1-91A1A559A948}"/>
    <cellStyle name="Normal 7 2 2 2 5 2" xfId="1732" xr:uid="{EB9CE855-96C6-4267-AC76-68AD06C34D1E}"/>
    <cellStyle name="Normal 7 2 2 2 5 2 2" xfId="1733" xr:uid="{DE399921-33A3-48A0-9BCF-3D2B75C1905C}"/>
    <cellStyle name="Normal 7 2 2 2 5 3" xfId="1734" xr:uid="{0F753651-210C-40B9-B178-41187F7A9003}"/>
    <cellStyle name="Normal 7 2 2 2 5 4" xfId="3429" xr:uid="{0EB89018-81E5-44D8-9E1F-6664FF5B1BC8}"/>
    <cellStyle name="Normal 7 2 2 2 6" xfId="1735" xr:uid="{3B54C63E-1EE9-4880-81E7-377C80A6B603}"/>
    <cellStyle name="Normal 7 2 2 2 6 2" xfId="1736" xr:uid="{A93EA3DE-5D21-4328-BC31-5E00A654A3CB}"/>
    <cellStyle name="Normal 7 2 2 2 7" xfId="1737" xr:uid="{7B082A4E-22B5-487F-AF7C-D7DA65E18F8B}"/>
    <cellStyle name="Normal 7 2 2 2 8" xfId="3430" xr:uid="{EF40C67A-1F83-4139-980F-07A3515A220A}"/>
    <cellStyle name="Normal 7 2 2 3" xfId="349" xr:uid="{092A38B7-9068-4005-B086-238C35F29860}"/>
    <cellStyle name="Normal 7 2 2 3 2" xfId="686" xr:uid="{D04F3DEA-1C25-44F9-867F-1D1DF0F4202E}"/>
    <cellStyle name="Normal 7 2 2 3 2 2" xfId="687" xr:uid="{4AD4E2B0-5CA9-48B2-9C09-ABA67D564794}"/>
    <cellStyle name="Normal 7 2 2 3 2 2 2" xfId="1738" xr:uid="{C8667165-68C3-4EFD-BB45-282DA55327E6}"/>
    <cellStyle name="Normal 7 2 2 3 2 2 2 2" xfId="1739" xr:uid="{A8A0B95D-0D1B-4756-8BD7-437BAA0B6421}"/>
    <cellStyle name="Normal 7 2 2 3 2 2 3" xfId="1740" xr:uid="{6E90EC9C-00C1-4B9E-8B93-01A084D4A81A}"/>
    <cellStyle name="Normal 7 2 2 3 2 3" xfId="1741" xr:uid="{948AD8DD-7FA2-4EB0-9F2F-ED5D4AD07ADA}"/>
    <cellStyle name="Normal 7 2 2 3 2 3 2" xfId="1742" xr:uid="{9F241020-F3ED-42F0-94AA-4119FE2C92DD}"/>
    <cellStyle name="Normal 7 2 2 3 2 4" xfId="1743" xr:uid="{8100D3FF-42F5-4B37-B440-8D248FE32ECF}"/>
    <cellStyle name="Normal 7 2 2 3 3" xfId="688" xr:uid="{031FC68E-DBCA-4FBC-8D5E-F2C5F826AB2E}"/>
    <cellStyle name="Normal 7 2 2 3 3 2" xfId="1744" xr:uid="{988B4CC7-859B-45E8-8F38-410F4BACAF1E}"/>
    <cellStyle name="Normal 7 2 2 3 3 2 2" xfId="1745" xr:uid="{B39BBC8F-727D-45FD-9A4D-D7F266287758}"/>
    <cellStyle name="Normal 7 2 2 3 3 3" xfId="1746" xr:uid="{CDE95B7D-4B88-4EC7-ADCC-F5E746B8F823}"/>
    <cellStyle name="Normal 7 2 2 3 3 4" xfId="3431" xr:uid="{64B2791B-4320-4437-A7F9-FC489FD198CD}"/>
    <cellStyle name="Normal 7 2 2 3 4" xfId="1747" xr:uid="{F0399947-279C-4621-9963-BD90B4A4BB80}"/>
    <cellStyle name="Normal 7 2 2 3 4 2" xfId="1748" xr:uid="{AADB8C3D-AD49-4E7F-9873-48F234C380D2}"/>
    <cellStyle name="Normal 7 2 2 3 5" xfId="1749" xr:uid="{0CD03071-627B-44DA-99D7-8001CBEDD12C}"/>
    <cellStyle name="Normal 7 2 2 3 6" xfId="3432" xr:uid="{DC77F2B7-374B-4180-9F59-96206D2FD04C}"/>
    <cellStyle name="Normal 7 2 2 4" xfId="350" xr:uid="{E27557B5-EA35-44E5-A7A1-21FB27669F4A}"/>
    <cellStyle name="Normal 7 2 2 4 2" xfId="689" xr:uid="{49796A4B-6678-4E86-BC2C-C19B68105D43}"/>
    <cellStyle name="Normal 7 2 2 4 2 2" xfId="690" xr:uid="{69A8752C-2ABE-4ADF-89DA-3E3218902B84}"/>
    <cellStyle name="Normal 7 2 2 4 2 2 2" xfId="1750" xr:uid="{D56AC9C4-87CE-4ED6-859A-BC7EEDA0CA21}"/>
    <cellStyle name="Normal 7 2 2 4 2 2 2 2" xfId="1751" xr:uid="{50311E67-B922-4155-95D4-5388E89298C9}"/>
    <cellStyle name="Normal 7 2 2 4 2 2 3" xfId="1752" xr:uid="{EABE0227-6272-4D8F-8D48-153172DF33A3}"/>
    <cellStyle name="Normal 7 2 2 4 2 3" xfId="1753" xr:uid="{2331E168-4CED-4418-8774-FFE538E65DF4}"/>
    <cellStyle name="Normal 7 2 2 4 2 3 2" xfId="1754" xr:uid="{FF798687-54CA-40AF-AAA6-B00F9344A317}"/>
    <cellStyle name="Normal 7 2 2 4 2 4" xfId="1755" xr:uid="{B15E9D6F-C5E9-42FD-8E4D-A49B108D5B37}"/>
    <cellStyle name="Normal 7 2 2 4 3" xfId="691" xr:uid="{3909E79D-7661-4664-BEB8-A4E632C1EA8D}"/>
    <cellStyle name="Normal 7 2 2 4 3 2" xfId="1756" xr:uid="{30635EC0-6A04-4BE3-8BF4-07D9B33E4E8C}"/>
    <cellStyle name="Normal 7 2 2 4 3 2 2" xfId="1757" xr:uid="{2793134B-BDDD-4BA2-8100-75639D12CDD2}"/>
    <cellStyle name="Normal 7 2 2 4 3 3" xfId="1758" xr:uid="{B11216DA-F997-4311-A6E7-1EF3CCB60004}"/>
    <cellStyle name="Normal 7 2 2 4 4" xfId="1759" xr:uid="{6BD694C7-8A5F-4439-A2FD-A7ED02479F41}"/>
    <cellStyle name="Normal 7 2 2 4 4 2" xfId="1760" xr:uid="{9207DE5E-5473-4DF4-AB6A-A5D7FD53E9EC}"/>
    <cellStyle name="Normal 7 2 2 4 5" xfId="1761" xr:uid="{1A2115F9-6794-4DAF-B9EE-CEC6D7133D55}"/>
    <cellStyle name="Normal 7 2 2 5" xfId="351" xr:uid="{572DC197-F219-4E88-A33E-1D802D75638C}"/>
    <cellStyle name="Normal 7 2 2 5 2" xfId="692" xr:uid="{C2F7F9B2-495C-471F-ADB0-D27C55459503}"/>
    <cellStyle name="Normal 7 2 2 5 2 2" xfId="1762" xr:uid="{06458D08-E4B5-4710-A0B9-0DC9278A7EF0}"/>
    <cellStyle name="Normal 7 2 2 5 2 2 2" xfId="1763" xr:uid="{CFAC312A-F05B-4D3C-B0B1-5D26724712AB}"/>
    <cellStyle name="Normal 7 2 2 5 2 3" xfId="1764" xr:uid="{8DAF7A05-1466-445E-8C08-54FB04151310}"/>
    <cellStyle name="Normal 7 2 2 5 3" xfId="1765" xr:uid="{BEE7A34C-08E7-480A-BED1-C5AD748B046B}"/>
    <cellStyle name="Normal 7 2 2 5 3 2" xfId="1766" xr:uid="{1D4C8F26-D22E-47B4-BAB2-A583D792121E}"/>
    <cellStyle name="Normal 7 2 2 5 4" xfId="1767" xr:uid="{61B8D34A-99AE-438C-BE34-55171E4F3C15}"/>
    <cellStyle name="Normal 7 2 2 6" xfId="693" xr:uid="{E81256E1-EE07-4462-9B63-366AE6779E79}"/>
    <cellStyle name="Normal 7 2 2 6 2" xfId="1768" xr:uid="{6FAE8666-DB25-47BB-A6D9-FACE4B40B2D4}"/>
    <cellStyle name="Normal 7 2 2 6 2 2" xfId="1769" xr:uid="{91FF75F3-3DF3-4466-B968-07BCA4A03E64}"/>
    <cellStyle name="Normal 7 2 2 6 3" xfId="1770" xr:uid="{BED7F732-E167-4974-8940-6874268AE462}"/>
    <cellStyle name="Normal 7 2 2 6 4" xfId="3433" xr:uid="{6624F43F-5242-4F25-8EA5-3693ECF08CF7}"/>
    <cellStyle name="Normal 7 2 2 7" xfId="1771" xr:uid="{99FE9B91-10ED-49D3-8204-4D1E99EF61EF}"/>
    <cellStyle name="Normal 7 2 2 7 2" xfId="1772" xr:uid="{4BC6A22B-9373-4DEB-809B-ECCCE0E3C10C}"/>
    <cellStyle name="Normal 7 2 2 8" xfId="1773" xr:uid="{44285986-8E02-461F-9D87-29D7FDF537C0}"/>
    <cellStyle name="Normal 7 2 2 9" xfId="3434" xr:uid="{D8698ABE-376D-410D-B5EA-3064AA6A2360}"/>
    <cellStyle name="Normal 7 2 3" xfId="132" xr:uid="{91EB72A0-50CA-4304-BE92-3D45BF4D9688}"/>
    <cellStyle name="Normal 7 2 3 2" xfId="133" xr:uid="{12DA5365-5573-41F2-B432-ABBF98CFBD45}"/>
    <cellStyle name="Normal 7 2 3 2 2" xfId="694" xr:uid="{5D9FCAA6-F44A-445E-89A8-68ACA8F2A784}"/>
    <cellStyle name="Normal 7 2 3 2 2 2" xfId="695" xr:uid="{8F13EE1A-2681-476F-9B58-8D34F938D696}"/>
    <cellStyle name="Normal 7 2 3 2 2 2 2" xfId="1774" xr:uid="{BE78D266-CC28-4A8A-9276-E2DD2858DE45}"/>
    <cellStyle name="Normal 7 2 3 2 2 2 2 2" xfId="1775" xr:uid="{0E6C0D8D-25A7-4EE7-B090-9C0A8024D4D5}"/>
    <cellStyle name="Normal 7 2 3 2 2 2 3" xfId="1776" xr:uid="{85A5AA63-E06C-4B25-B402-768AAA3B799B}"/>
    <cellStyle name="Normal 7 2 3 2 2 3" xfId="1777" xr:uid="{F561D24B-CF92-4F90-A623-1E2596326EE7}"/>
    <cellStyle name="Normal 7 2 3 2 2 3 2" xfId="1778" xr:uid="{BD07F4C1-133A-4587-8FCA-D9509CB50D68}"/>
    <cellStyle name="Normal 7 2 3 2 2 4" xfId="1779" xr:uid="{82C4EEBB-8C72-4783-B7C8-7070E29193BD}"/>
    <cellStyle name="Normal 7 2 3 2 3" xfId="696" xr:uid="{EEA30AC1-95B7-4279-9ABC-126BCFCCA69C}"/>
    <cellStyle name="Normal 7 2 3 2 3 2" xfId="1780" xr:uid="{45900482-52C5-4BEB-B49E-CBC4D1BE000C}"/>
    <cellStyle name="Normal 7 2 3 2 3 2 2" xfId="1781" xr:uid="{E4CD232A-1A3D-4515-82C8-D02B840705BB}"/>
    <cellStyle name="Normal 7 2 3 2 3 3" xfId="1782" xr:uid="{61B1521E-20FA-457C-91CB-3F9FB6BBF9C2}"/>
    <cellStyle name="Normal 7 2 3 2 3 4" xfId="3435" xr:uid="{F88F3C9B-7C6B-4B28-B525-2DD9528FF461}"/>
    <cellStyle name="Normal 7 2 3 2 4" xfId="1783" xr:uid="{8C10BAA5-C843-4004-B62D-74605DFEC2A9}"/>
    <cellStyle name="Normal 7 2 3 2 4 2" xfId="1784" xr:uid="{568D5132-8137-48D0-B031-A76CF155656D}"/>
    <cellStyle name="Normal 7 2 3 2 5" xfId="1785" xr:uid="{BF8B2783-480B-4DD1-AB1F-3159FC15A08B}"/>
    <cellStyle name="Normal 7 2 3 2 6" xfId="3436" xr:uid="{C1BCD1FE-4566-4097-99B6-762D2AD5424A}"/>
    <cellStyle name="Normal 7 2 3 3" xfId="352" xr:uid="{313B803F-2F77-4EEA-9373-1892475C9F3B}"/>
    <cellStyle name="Normal 7 2 3 3 2" xfId="697" xr:uid="{3E44BE4F-D6A0-451E-8725-23FD0E77BA69}"/>
    <cellStyle name="Normal 7 2 3 3 2 2" xfId="698" xr:uid="{93EA0D8D-2C92-4993-8BD4-3AB313048D8A}"/>
    <cellStyle name="Normal 7 2 3 3 2 2 2" xfId="1786" xr:uid="{69322D99-C5A2-46D9-8413-7E805776DD1B}"/>
    <cellStyle name="Normal 7 2 3 3 2 2 2 2" xfId="1787" xr:uid="{251FA994-087A-4CAA-BADE-9099BF69DC3B}"/>
    <cellStyle name="Normal 7 2 3 3 2 2 3" xfId="1788" xr:uid="{DF31148E-DB2F-46D5-91D9-0634C2BA56D1}"/>
    <cellStyle name="Normal 7 2 3 3 2 3" xfId="1789" xr:uid="{496106DC-8C36-4373-B170-149181BE4177}"/>
    <cellStyle name="Normal 7 2 3 3 2 3 2" xfId="1790" xr:uid="{09686F7C-2173-464A-8A6F-3690669710D7}"/>
    <cellStyle name="Normal 7 2 3 3 2 4" xfId="1791" xr:uid="{0CCC72B6-6BF9-46F5-9795-3D15334BCC51}"/>
    <cellStyle name="Normal 7 2 3 3 3" xfId="699" xr:uid="{593F1D4C-5478-422D-AAB7-0AD633B01457}"/>
    <cellStyle name="Normal 7 2 3 3 3 2" xfId="1792" xr:uid="{FA7AA55D-0FD4-4EFF-AC77-5D9DE3BB4EEE}"/>
    <cellStyle name="Normal 7 2 3 3 3 2 2" xfId="1793" xr:uid="{28E6EA3F-7C9F-4B4B-AF35-D179C2D17C0F}"/>
    <cellStyle name="Normal 7 2 3 3 3 3" xfId="1794" xr:uid="{39853A76-0410-4B59-B224-40BDED353E1D}"/>
    <cellStyle name="Normal 7 2 3 3 4" xfId="1795" xr:uid="{8B0EFD74-9B1D-4BDC-8AF5-747105FB6486}"/>
    <cellStyle name="Normal 7 2 3 3 4 2" xfId="1796" xr:uid="{9159E7B1-B6CA-41DF-A61C-03C4E8B4B495}"/>
    <cellStyle name="Normal 7 2 3 3 5" xfId="1797" xr:uid="{6B26F743-B1E8-4708-81DC-373696C5E67A}"/>
    <cellStyle name="Normal 7 2 3 4" xfId="353" xr:uid="{45820E65-65DD-4D30-A587-366003B69D41}"/>
    <cellStyle name="Normal 7 2 3 4 2" xfId="700" xr:uid="{F3130205-0770-4027-A604-D0A093AF4619}"/>
    <cellStyle name="Normal 7 2 3 4 2 2" xfId="1798" xr:uid="{809D966C-C620-46B4-98C1-70E10C7EBDA6}"/>
    <cellStyle name="Normal 7 2 3 4 2 2 2" xfId="1799" xr:uid="{226B2708-9FFE-4D79-A1EB-C1029E538E8D}"/>
    <cellStyle name="Normal 7 2 3 4 2 3" xfId="1800" xr:uid="{ADCECF11-3421-4E65-A324-B179DA11ABBE}"/>
    <cellStyle name="Normal 7 2 3 4 3" xfId="1801" xr:uid="{B8F1CD0C-4D06-4A4B-ABE4-5E8204F72BAA}"/>
    <cellStyle name="Normal 7 2 3 4 3 2" xfId="1802" xr:uid="{5115A9ED-ADCC-4AEC-B4C0-A7F9DF3CD446}"/>
    <cellStyle name="Normal 7 2 3 4 4" xfId="1803" xr:uid="{C9A8FF57-48B9-4D64-BA1D-019F25FB5220}"/>
    <cellStyle name="Normal 7 2 3 5" xfId="701" xr:uid="{0EEE103D-E418-4DBD-B731-9331EAEB6A2C}"/>
    <cellStyle name="Normal 7 2 3 5 2" xfId="1804" xr:uid="{64E5B8E5-564C-47B0-A4BF-F9C9E0E35B56}"/>
    <cellStyle name="Normal 7 2 3 5 2 2" xfId="1805" xr:uid="{426B620D-26E5-408F-A883-E298DE19B675}"/>
    <cellStyle name="Normal 7 2 3 5 3" xfId="1806" xr:uid="{C73977A0-F980-4511-8060-8303FB2CF5DB}"/>
    <cellStyle name="Normal 7 2 3 5 4" xfId="3437" xr:uid="{7B116476-45D8-48FF-88BF-992C68257A59}"/>
    <cellStyle name="Normal 7 2 3 6" xfId="1807" xr:uid="{28601D19-41DF-4A0C-869C-CF2B92A54BF2}"/>
    <cellStyle name="Normal 7 2 3 6 2" xfId="1808" xr:uid="{21A4855A-8BD7-472B-A423-63C9516381CD}"/>
    <cellStyle name="Normal 7 2 3 7" xfId="1809" xr:uid="{F1877C46-B20B-4C96-A033-C54AAFA48BDA}"/>
    <cellStyle name="Normal 7 2 3 8" xfId="3438" xr:uid="{C93458A6-2A62-44CB-99F0-100634B2BD2E}"/>
    <cellStyle name="Normal 7 2 4" xfId="134" xr:uid="{F15DE3EE-5387-4DB3-81E1-154A0E2311FA}"/>
    <cellStyle name="Normal 7 2 4 2" xfId="448" xr:uid="{D4195D3F-77FE-4BBF-9FD9-A99C4BF3ECF5}"/>
    <cellStyle name="Normal 7 2 4 2 2" xfId="702" xr:uid="{76E7247F-DDDF-459B-BCC3-2DEFC6845479}"/>
    <cellStyle name="Normal 7 2 4 2 2 2" xfId="1810" xr:uid="{8AF135D1-7D74-4CFB-AD5C-A65829EF72B2}"/>
    <cellStyle name="Normal 7 2 4 2 2 2 2" xfId="1811" xr:uid="{8E7E5539-2CAE-4EC1-BB1E-88332E7ABF0A}"/>
    <cellStyle name="Normal 7 2 4 2 2 3" xfId="1812" xr:uid="{CF9D798E-19E9-4765-8A3F-85F686CCABC8}"/>
    <cellStyle name="Normal 7 2 4 2 2 4" xfId="3439" xr:uid="{4A3B85E7-0A50-4CC5-B953-8AD356012E9A}"/>
    <cellStyle name="Normal 7 2 4 2 3" xfId="1813" xr:uid="{460A8414-7CD6-42D9-8A1A-B17FF1243AE9}"/>
    <cellStyle name="Normal 7 2 4 2 3 2" xfId="1814" xr:uid="{7FC3B167-489D-4C25-9C8F-11DC0D204B75}"/>
    <cellStyle name="Normal 7 2 4 2 4" xfId="1815" xr:uid="{6E1D7560-49D6-46A5-A297-52CB03B1C505}"/>
    <cellStyle name="Normal 7 2 4 2 5" xfId="3440" xr:uid="{E5031957-9819-4923-A202-1CAF76EE193C}"/>
    <cellStyle name="Normal 7 2 4 3" xfId="703" xr:uid="{96052B1E-6A38-4581-AEF9-01A5D01EADE3}"/>
    <cellStyle name="Normal 7 2 4 3 2" xfId="1816" xr:uid="{036CD0FD-1049-4D42-B579-1EB061F1A377}"/>
    <cellStyle name="Normal 7 2 4 3 2 2" xfId="1817" xr:uid="{22098E7C-B645-4B94-BDDB-67D31D537541}"/>
    <cellStyle name="Normal 7 2 4 3 3" xfId="1818" xr:uid="{3CA6400E-9D9E-4E11-AFE1-F2EAB92D4E26}"/>
    <cellStyle name="Normal 7 2 4 3 4" xfId="3441" xr:uid="{BC7F19CD-5DB7-4905-AC34-72308B006A86}"/>
    <cellStyle name="Normal 7 2 4 4" xfId="1819" xr:uid="{0AC1A4A6-5B4C-47E4-9310-DA1F35B21973}"/>
    <cellStyle name="Normal 7 2 4 4 2" xfId="1820" xr:uid="{B3B872FF-4BFD-4973-A3C9-4AEF1AFC495F}"/>
    <cellStyle name="Normal 7 2 4 4 3" xfId="3442" xr:uid="{656EC1DE-60BC-40B6-A627-E6DBA527C2AF}"/>
    <cellStyle name="Normal 7 2 4 4 4" xfId="3443" xr:uid="{6A22D239-BCAD-4B07-A8C6-BFC5A97C9005}"/>
    <cellStyle name="Normal 7 2 4 5" xfId="1821" xr:uid="{8E36F3D6-E5B1-4338-A104-EC378B119494}"/>
    <cellStyle name="Normal 7 2 4 6" xfId="3444" xr:uid="{142A64A8-4B7D-49C4-8717-E2DABFC3DE6B}"/>
    <cellStyle name="Normal 7 2 4 7" xfId="3445" xr:uid="{CF78E91D-D015-44D7-B137-15664573A258}"/>
    <cellStyle name="Normal 7 2 5" xfId="354" xr:uid="{9AC26BD7-995A-409E-AA80-65A72DDB19D4}"/>
    <cellStyle name="Normal 7 2 5 2" xfId="704" xr:uid="{FC48CF8E-DEDF-43C7-99A5-B8393D03AB63}"/>
    <cellStyle name="Normal 7 2 5 2 2" xfId="705" xr:uid="{1A3B178D-5A57-4458-8E71-9E8A74656C94}"/>
    <cellStyle name="Normal 7 2 5 2 2 2" xfId="1822" xr:uid="{C07AAEB7-BCBB-4165-A743-6FBC60A60CD4}"/>
    <cellStyle name="Normal 7 2 5 2 2 2 2" xfId="1823" xr:uid="{816A454C-9A72-4359-B950-52B086971F7E}"/>
    <cellStyle name="Normal 7 2 5 2 2 3" xfId="1824" xr:uid="{C38EF9B6-D5DC-4496-88AD-5D3265E41D1D}"/>
    <cellStyle name="Normal 7 2 5 2 3" xfId="1825" xr:uid="{FE55853A-5594-48BB-99C3-EA640B4E4B56}"/>
    <cellStyle name="Normal 7 2 5 2 3 2" xfId="1826" xr:uid="{115FC82B-DCCC-4563-AAAA-26CFFDA256CB}"/>
    <cellStyle name="Normal 7 2 5 2 4" xfId="1827" xr:uid="{D4BC685F-A73C-401E-B668-D108EE8C543F}"/>
    <cellStyle name="Normal 7 2 5 3" xfId="706" xr:uid="{E29EB99B-9E67-4142-BC62-6D40D0F9FD65}"/>
    <cellStyle name="Normal 7 2 5 3 2" xfId="1828" xr:uid="{29947F6A-FAF5-4527-8223-711EE69CCD39}"/>
    <cellStyle name="Normal 7 2 5 3 2 2" xfId="1829" xr:uid="{3A33655E-B7E1-4947-A949-21F738632DB7}"/>
    <cellStyle name="Normal 7 2 5 3 3" xfId="1830" xr:uid="{B463B2FE-BA20-4BF4-A269-370E5D1F0297}"/>
    <cellStyle name="Normal 7 2 5 3 4" xfId="3446" xr:uid="{97430FD9-2AF1-44BC-9DD6-C43500F2CF45}"/>
    <cellStyle name="Normal 7 2 5 4" xfId="1831" xr:uid="{0594CBAD-7A0D-4DB0-B312-B214EEE441B4}"/>
    <cellStyle name="Normal 7 2 5 4 2" xfId="1832" xr:uid="{2E888F27-A932-4DC8-B694-A979BA5A0A36}"/>
    <cellStyle name="Normal 7 2 5 5" xfId="1833" xr:uid="{13DC2C06-E5A8-4843-A43F-A5234E69BEB1}"/>
    <cellStyle name="Normal 7 2 5 6" xfId="3447" xr:uid="{4C3F08CB-169C-480D-B0C4-F55091B92F88}"/>
    <cellStyle name="Normal 7 2 6" xfId="355" xr:uid="{0A962B04-E63A-4E6B-BAC1-457EA08A4C29}"/>
    <cellStyle name="Normal 7 2 6 2" xfId="707" xr:uid="{6364D30D-0FC3-4DBE-9080-A1823BAFE8E5}"/>
    <cellStyle name="Normal 7 2 6 2 2" xfId="1834" xr:uid="{256686CA-2F50-4EAC-BC19-7AC21D3E53DA}"/>
    <cellStyle name="Normal 7 2 6 2 2 2" xfId="1835" xr:uid="{BB797C13-8F84-47AB-8451-7E71754ED29E}"/>
    <cellStyle name="Normal 7 2 6 2 3" xfId="1836" xr:uid="{EC820942-F8A4-4B1E-9578-B22E5FE2503A}"/>
    <cellStyle name="Normal 7 2 6 2 4" xfId="3448" xr:uid="{155F7F4B-C674-4F49-A141-308BF7A8CF15}"/>
    <cellStyle name="Normal 7 2 6 3" xfId="1837" xr:uid="{F990EC8F-340C-48DA-AEE1-9E56C528EE51}"/>
    <cellStyle name="Normal 7 2 6 3 2" xfId="1838" xr:uid="{5ADE3E1D-5581-4848-BD9B-3CDF5CA29E7B}"/>
    <cellStyle name="Normal 7 2 6 4" xfId="1839" xr:uid="{00543D7C-AA71-473D-838A-4AF10795BF97}"/>
    <cellStyle name="Normal 7 2 6 5" xfId="3449" xr:uid="{DFA3C172-B68D-4AAA-81EC-F95B6347136F}"/>
    <cellStyle name="Normal 7 2 7" xfId="708" xr:uid="{09A34D43-1BF9-4203-9690-6D6463FBB13F}"/>
    <cellStyle name="Normal 7 2 7 2" xfId="1840" xr:uid="{0A0AE4B1-C711-4211-A22A-0A653520A6C3}"/>
    <cellStyle name="Normal 7 2 7 2 2" xfId="1841" xr:uid="{A17F7285-48EB-4ED3-BE77-097D6D1CB1F0}"/>
    <cellStyle name="Normal 7 2 7 2 3" xfId="4409" xr:uid="{96175B76-CDD7-4BFB-8BE2-BD0B3A6361B8}"/>
    <cellStyle name="Normal 7 2 7 3" xfId="1842" xr:uid="{A858380E-C08F-408A-9377-A0E114A228C0}"/>
    <cellStyle name="Normal 7 2 7 4" xfId="3450" xr:uid="{EC05A176-2100-43F0-B796-6B9900C24F3F}"/>
    <cellStyle name="Normal 7 2 7 4 2" xfId="4579" xr:uid="{84E07D4A-6F78-4585-88B0-88745ECFE10B}"/>
    <cellStyle name="Normal 7 2 7 4 3" xfId="4686" xr:uid="{4B1B405D-0705-4FB0-B509-CA3444ED4A7B}"/>
    <cellStyle name="Normal 7 2 7 4 4" xfId="4608" xr:uid="{6A20850F-A397-4906-9B40-FCC358D4111A}"/>
    <cellStyle name="Normal 7 2 8" xfId="1843" xr:uid="{410B122F-6061-4595-85B7-DA8145E3F0E4}"/>
    <cellStyle name="Normal 7 2 8 2" xfId="1844" xr:uid="{7A23AD06-7FDA-466D-A6C1-C044A452B03C}"/>
    <cellStyle name="Normal 7 2 8 3" xfId="3451" xr:uid="{923635EA-B58A-44D7-A946-D2AE572E6139}"/>
    <cellStyle name="Normal 7 2 8 4" xfId="3452" xr:uid="{676C3CF0-EA93-4C45-845C-41C6CFBDE558}"/>
    <cellStyle name="Normal 7 2 9" xfId="1845" xr:uid="{810ECB77-DA39-4FE4-A9BB-9F5A69D4A7A3}"/>
    <cellStyle name="Normal 7 3" xfId="135" xr:uid="{A8BF34AA-97E0-4DF4-B64D-35B56D08351A}"/>
    <cellStyle name="Normal 7 3 10" xfId="3453" xr:uid="{E0D74E3E-15D1-436A-820E-236E991F037E}"/>
    <cellStyle name="Normal 7 3 11" xfId="3454" xr:uid="{F36D1618-D0AA-475C-BD97-313C9CEF1BE7}"/>
    <cellStyle name="Normal 7 3 2" xfId="136" xr:uid="{EECE8E3F-0CA6-47B2-8F97-6EA22B445026}"/>
    <cellStyle name="Normal 7 3 2 2" xfId="137" xr:uid="{895B4184-BA4D-4FA5-B419-948A64CB3114}"/>
    <cellStyle name="Normal 7 3 2 2 2" xfId="356" xr:uid="{C7C9ECE2-09BC-431C-8AA6-75DBD28495C3}"/>
    <cellStyle name="Normal 7 3 2 2 2 2" xfId="709" xr:uid="{D7A07EC1-3B1F-4D02-895B-7D00E20C555C}"/>
    <cellStyle name="Normal 7 3 2 2 2 2 2" xfId="1846" xr:uid="{61154EBC-0655-4662-BB7D-B9607A573F87}"/>
    <cellStyle name="Normal 7 3 2 2 2 2 2 2" xfId="1847" xr:uid="{FEDB3C7E-92D2-4247-8991-0223B57CF236}"/>
    <cellStyle name="Normal 7 3 2 2 2 2 3" xfId="1848" xr:uid="{C4F56671-BB5D-474A-91F5-06564E5370F6}"/>
    <cellStyle name="Normal 7 3 2 2 2 2 4" xfId="3455" xr:uid="{9DFFE62B-1A39-4BAE-A5BF-5C43AFEB3096}"/>
    <cellStyle name="Normal 7 3 2 2 2 3" xfId="1849" xr:uid="{C62C4A7E-3EBC-4152-9F07-8ADD1105C22D}"/>
    <cellStyle name="Normal 7 3 2 2 2 3 2" xfId="1850" xr:uid="{DD4D9E02-F477-48D8-9383-9B410EE0FE64}"/>
    <cellStyle name="Normal 7 3 2 2 2 3 3" xfId="3456" xr:uid="{DE2B1564-39D1-4174-91FF-DBC01CE01082}"/>
    <cellStyle name="Normal 7 3 2 2 2 3 4" xfId="3457" xr:uid="{F9DA3FD1-4527-4CAC-84D3-A407B01F7191}"/>
    <cellStyle name="Normal 7 3 2 2 2 4" xfId="1851" xr:uid="{C5A71487-A0C5-4499-9CEE-72F54618114B}"/>
    <cellStyle name="Normal 7 3 2 2 2 5" xfId="3458" xr:uid="{51A75328-3121-43B3-BE83-540765A5D3A4}"/>
    <cellStyle name="Normal 7 3 2 2 2 6" xfId="3459" xr:uid="{77AE66B2-DEBB-47E3-B22A-90A28656C50E}"/>
    <cellStyle name="Normal 7 3 2 2 3" xfId="710" xr:uid="{281F44FD-D7C2-450E-913A-CC3D3CC55F73}"/>
    <cellStyle name="Normal 7 3 2 2 3 2" xfId="1852" xr:uid="{7C799FD1-D885-486D-884B-FD08CA971F39}"/>
    <cellStyle name="Normal 7 3 2 2 3 2 2" xfId="1853" xr:uid="{65FEA1D2-398F-4DA4-AF70-E1E39AC674BE}"/>
    <cellStyle name="Normal 7 3 2 2 3 2 3" xfId="3460" xr:uid="{286348DD-A479-4D0D-9879-315CAEC074DE}"/>
    <cellStyle name="Normal 7 3 2 2 3 2 4" xfId="3461" xr:uid="{E9E5EEB1-01C1-419E-B830-485E84DF1FDB}"/>
    <cellStyle name="Normal 7 3 2 2 3 3" xfId="1854" xr:uid="{80851242-FCFB-4F8E-A87E-F205FB82383F}"/>
    <cellStyle name="Normal 7 3 2 2 3 4" xfId="3462" xr:uid="{D3653B14-FF27-41DE-9C1F-9E6D35050679}"/>
    <cellStyle name="Normal 7 3 2 2 3 5" xfId="3463" xr:uid="{ABB086BA-B73D-488B-82F5-58F79C8499CF}"/>
    <cellStyle name="Normal 7 3 2 2 4" xfId="1855" xr:uid="{FBA42E74-2934-4C5F-9F29-969B5F298B52}"/>
    <cellStyle name="Normal 7 3 2 2 4 2" xfId="1856" xr:uid="{01D5EDB0-63E3-4512-B77E-318C2E8AF611}"/>
    <cellStyle name="Normal 7 3 2 2 4 3" xfId="3464" xr:uid="{6B05DDBA-EB93-4680-A7D3-2C842C49F291}"/>
    <cellStyle name="Normal 7 3 2 2 4 4" xfId="3465" xr:uid="{1D998683-C4F5-436F-9712-72D0FBE310B9}"/>
    <cellStyle name="Normal 7 3 2 2 5" xfId="1857" xr:uid="{9995F11E-FCD5-40D9-8BC0-CCF28CFB1F95}"/>
    <cellStyle name="Normal 7 3 2 2 5 2" xfId="3466" xr:uid="{99350151-6D7D-4018-BF42-5A5D3792FF3E}"/>
    <cellStyle name="Normal 7 3 2 2 5 3" xfId="3467" xr:uid="{134AEBB4-361F-47DD-A386-9606DE67843B}"/>
    <cellStyle name="Normal 7 3 2 2 5 4" xfId="3468" xr:uid="{6499D167-E5E2-4BE6-8A5A-846360D4B84E}"/>
    <cellStyle name="Normal 7 3 2 2 6" xfId="3469" xr:uid="{AA2395C3-B437-4142-B552-680E2FBCC0AF}"/>
    <cellStyle name="Normal 7 3 2 2 7" xfId="3470" xr:uid="{7499EC43-D310-473B-9293-41C4B9CDEC79}"/>
    <cellStyle name="Normal 7 3 2 2 8" xfId="3471" xr:uid="{5DC44CCC-7E98-4D00-9DDA-F93A5CBDDAC5}"/>
    <cellStyle name="Normal 7 3 2 3" xfId="357" xr:uid="{F213B4D5-F476-4933-89F8-34CA3CB69BAB}"/>
    <cellStyle name="Normal 7 3 2 3 2" xfId="711" xr:uid="{9083F577-CB4E-4310-B571-8B841307B4EC}"/>
    <cellStyle name="Normal 7 3 2 3 2 2" xfId="712" xr:uid="{E7AF9627-1F5D-4349-A927-7AFD877302F8}"/>
    <cellStyle name="Normal 7 3 2 3 2 2 2" xfId="1858" xr:uid="{65CD8D5A-A9BD-4B05-A631-9287E03D1705}"/>
    <cellStyle name="Normal 7 3 2 3 2 2 2 2" xfId="1859" xr:uid="{59213F77-20A0-4DB0-8264-F770CA7D5C6A}"/>
    <cellStyle name="Normal 7 3 2 3 2 2 3" xfId="1860" xr:uid="{F98A0419-BB9C-4F62-8E6B-C13EAFE708C8}"/>
    <cellStyle name="Normal 7 3 2 3 2 3" xfId="1861" xr:uid="{ECC24F2A-2454-4FA0-B5B5-77961A286315}"/>
    <cellStyle name="Normal 7 3 2 3 2 3 2" xfId="1862" xr:uid="{53F51695-6E32-4F40-AF7A-E7D39E29CAC6}"/>
    <cellStyle name="Normal 7 3 2 3 2 4" xfId="1863" xr:uid="{C77CC65B-B70E-4A84-BEDB-43F6E6A8CB8B}"/>
    <cellStyle name="Normal 7 3 2 3 3" xfId="713" xr:uid="{11564056-C265-4D72-8112-ABE6B1953FCE}"/>
    <cellStyle name="Normal 7 3 2 3 3 2" xfId="1864" xr:uid="{70427290-CA76-4C7B-8A62-FC245216A178}"/>
    <cellStyle name="Normal 7 3 2 3 3 2 2" xfId="1865" xr:uid="{6928C37F-FB26-4FD9-9D3C-3C0C54A3F9B9}"/>
    <cellStyle name="Normal 7 3 2 3 3 3" xfId="1866" xr:uid="{5E2AE289-652A-4B08-A3B1-2B544B3A71B8}"/>
    <cellStyle name="Normal 7 3 2 3 3 4" xfId="3472" xr:uid="{059FFE03-5979-4BB4-9EA1-D4D52A6908A0}"/>
    <cellStyle name="Normal 7 3 2 3 4" xfId="1867" xr:uid="{2B2FFB48-9A99-4644-B80E-0242614CC5B3}"/>
    <cellStyle name="Normal 7 3 2 3 4 2" xfId="1868" xr:uid="{4DCD56E2-9577-4B97-B447-A43181530153}"/>
    <cellStyle name="Normal 7 3 2 3 5" xfId="1869" xr:uid="{97A71E51-AAC1-4042-AEA0-4DB92B5607C6}"/>
    <cellStyle name="Normal 7 3 2 3 6" xfId="3473" xr:uid="{4E08BB5D-E65A-4E15-A757-1A68D3BDDA68}"/>
    <cellStyle name="Normal 7 3 2 4" xfId="358" xr:uid="{3F4C3209-1D0B-4F08-84E8-A28C50FC88E0}"/>
    <cellStyle name="Normal 7 3 2 4 2" xfId="714" xr:uid="{38F96EA9-217B-4C37-83B0-47450C4526C8}"/>
    <cellStyle name="Normal 7 3 2 4 2 2" xfId="1870" xr:uid="{9011C138-1576-419A-9010-C68BAFAF63DB}"/>
    <cellStyle name="Normal 7 3 2 4 2 2 2" xfId="1871" xr:uid="{EFBC6E79-35E9-47C5-B4E6-CF4057293BC4}"/>
    <cellStyle name="Normal 7 3 2 4 2 3" xfId="1872" xr:uid="{71DA0943-A8CC-40EF-834F-3A3882151731}"/>
    <cellStyle name="Normal 7 3 2 4 2 4" xfId="3474" xr:uid="{4E074FE8-4967-404F-B1A1-52A5ADE1C7BA}"/>
    <cellStyle name="Normal 7 3 2 4 3" xfId="1873" xr:uid="{0754DC9B-37C0-4D89-BA76-64EC2A5314CC}"/>
    <cellStyle name="Normal 7 3 2 4 3 2" xfId="1874" xr:uid="{56F8ECB2-4EF6-41E2-ABDE-1AF5F1C49D32}"/>
    <cellStyle name="Normal 7 3 2 4 4" xfId="1875" xr:uid="{25576562-3906-460B-8751-2841BB3F7D6A}"/>
    <cellStyle name="Normal 7 3 2 4 5" xfId="3475" xr:uid="{2518A476-A3A7-4198-8F2B-24410A5384A6}"/>
    <cellStyle name="Normal 7 3 2 5" xfId="359" xr:uid="{645AF6E2-D8AE-4203-8A32-9FE22C8C16B6}"/>
    <cellStyle name="Normal 7 3 2 5 2" xfId="1876" xr:uid="{B3C2E016-2D35-4C35-8622-B36C4F466BA0}"/>
    <cellStyle name="Normal 7 3 2 5 2 2" xfId="1877" xr:uid="{E0D1F854-D925-4146-AB89-6D929D394927}"/>
    <cellStyle name="Normal 7 3 2 5 3" xfId="1878" xr:uid="{6B66E295-FDD2-420C-913E-EB26D563F385}"/>
    <cellStyle name="Normal 7 3 2 5 4" xfId="3476" xr:uid="{429E925B-875D-4EB2-B1AC-7219608EF01F}"/>
    <cellStyle name="Normal 7 3 2 6" xfId="1879" xr:uid="{E1F8A25D-BE47-4B4C-8931-024F22549F51}"/>
    <cellStyle name="Normal 7 3 2 6 2" xfId="1880" xr:uid="{6E8F1991-66E4-4E3D-B90F-FDCBCD6EA2DB}"/>
    <cellStyle name="Normal 7 3 2 6 3" xfId="3477" xr:uid="{D3C279C8-03CE-4093-80A8-230C3D3511D1}"/>
    <cellStyle name="Normal 7 3 2 6 4" xfId="3478" xr:uid="{F2628FA7-BBE7-4353-95FC-4F930DC8DC93}"/>
    <cellStyle name="Normal 7 3 2 7" xfId="1881" xr:uid="{5763818F-B940-4248-A28C-600B5A43B78A}"/>
    <cellStyle name="Normal 7 3 2 8" xfId="3479" xr:uid="{62857512-2A99-4FB0-A245-B29732A54259}"/>
    <cellStyle name="Normal 7 3 2 9" xfId="3480" xr:uid="{9A096218-18A3-45C0-9908-5FA113976F26}"/>
    <cellStyle name="Normal 7 3 3" xfId="138" xr:uid="{95EF6BA1-5234-43CE-98E8-EB1AB86C31AC}"/>
    <cellStyle name="Normal 7 3 3 2" xfId="139" xr:uid="{B0470469-8AC8-4AA6-8135-9CA5F8204610}"/>
    <cellStyle name="Normal 7 3 3 2 2" xfId="715" xr:uid="{A02D90A5-FAB4-46C6-91C3-8A049DCA3F28}"/>
    <cellStyle name="Normal 7 3 3 2 2 2" xfId="1882" xr:uid="{F8C0644F-FD54-47FF-BD43-F425A30BA1D9}"/>
    <cellStyle name="Normal 7 3 3 2 2 2 2" xfId="1883" xr:uid="{BCFB0C24-024A-4C63-A9C2-586BD121F394}"/>
    <cellStyle name="Normal 7 3 3 2 2 2 2 2" xfId="4484" xr:uid="{8EB9FE0E-A510-4612-A229-09D00AC9706F}"/>
    <cellStyle name="Normal 7 3 3 2 2 2 3" xfId="4485" xr:uid="{3732CE13-1176-4026-9E0F-7BB57D8C76F6}"/>
    <cellStyle name="Normal 7 3 3 2 2 3" xfId="1884" xr:uid="{B4FFDA00-985B-48B5-A1F9-FD91FE4B032B}"/>
    <cellStyle name="Normal 7 3 3 2 2 3 2" xfId="4486" xr:uid="{DB7EB8C5-C6A3-4787-88AB-F31F2958D836}"/>
    <cellStyle name="Normal 7 3 3 2 2 4" xfId="3481" xr:uid="{091772E0-2734-4E4A-B09B-5E4BE3D96B8B}"/>
    <cellStyle name="Normal 7 3 3 2 3" xfId="1885" xr:uid="{8B6F5E36-F850-44A9-9976-B5BDE484A134}"/>
    <cellStyle name="Normal 7 3 3 2 3 2" xfId="1886" xr:uid="{2DADD05F-6D4B-4001-A6C2-3F0A98F5A5DC}"/>
    <cellStyle name="Normal 7 3 3 2 3 2 2" xfId="4487" xr:uid="{2995838B-E725-416D-ABB3-B59DF1C80A0D}"/>
    <cellStyle name="Normal 7 3 3 2 3 3" xfId="3482" xr:uid="{CFD26069-8E7D-4144-9658-54A7AB9B5482}"/>
    <cellStyle name="Normal 7 3 3 2 3 4" xfId="3483" xr:uid="{8A854725-3F15-495C-A41B-18B62AB30CE2}"/>
    <cellStyle name="Normal 7 3 3 2 4" xfId="1887" xr:uid="{88C91890-F444-414D-B7E5-30BB042CC616}"/>
    <cellStyle name="Normal 7 3 3 2 4 2" xfId="4488" xr:uid="{1C308896-40BF-475D-94FF-6CA4BA6B89BD}"/>
    <cellStyle name="Normal 7 3 3 2 5" xfId="3484" xr:uid="{6605BE6B-7AA8-4439-8940-01E7788B4225}"/>
    <cellStyle name="Normal 7 3 3 2 6" xfId="3485" xr:uid="{23EA2F49-6FE8-4C32-84BF-33509402AAF4}"/>
    <cellStyle name="Normal 7 3 3 3" xfId="360" xr:uid="{BA5F767A-44AD-4552-BB18-CDF421E4770C}"/>
    <cellStyle name="Normal 7 3 3 3 2" xfId="1888" xr:uid="{248BFEC1-6844-4FE0-A064-EE6B866F693A}"/>
    <cellStyle name="Normal 7 3 3 3 2 2" xfId="1889" xr:uid="{7B284422-6367-4923-9219-CBC9C450158F}"/>
    <cellStyle name="Normal 7 3 3 3 2 2 2" xfId="4489" xr:uid="{DC310C15-3FF0-4BEF-AA8C-DF6850463847}"/>
    <cellStyle name="Normal 7 3 3 3 2 3" xfId="3486" xr:uid="{E640527D-8C21-4092-BF08-B6B730FBF903}"/>
    <cellStyle name="Normal 7 3 3 3 2 4" xfId="3487" xr:uid="{DD01838D-AB81-47CE-A5B0-6B7C847C9D72}"/>
    <cellStyle name="Normal 7 3 3 3 3" xfId="1890" xr:uid="{7264F875-CA4B-4A60-92BD-2D830F120DB6}"/>
    <cellStyle name="Normal 7 3 3 3 3 2" xfId="4490" xr:uid="{5C3D90E3-5D9D-422C-A72A-1416757FF735}"/>
    <cellStyle name="Normal 7 3 3 3 4" xfId="3488" xr:uid="{FD964CBF-037A-4FFF-A1E2-544683D2CC1C}"/>
    <cellStyle name="Normal 7 3 3 3 5" xfId="3489" xr:uid="{5D19D067-A8C5-4E48-A7D8-731A9521A013}"/>
    <cellStyle name="Normal 7 3 3 4" xfId="1891" xr:uid="{8BDED78D-D78B-42B5-A0BE-A2FAD8FF599F}"/>
    <cellStyle name="Normal 7 3 3 4 2" xfId="1892" xr:uid="{CD21D33C-20D0-4AA2-B86C-6E2CFCD11532}"/>
    <cellStyle name="Normal 7 3 3 4 2 2" xfId="4491" xr:uid="{EB22A61F-6352-4F38-A2FA-E81CFF70F8CC}"/>
    <cellStyle name="Normal 7 3 3 4 3" xfId="3490" xr:uid="{494C005A-6055-4370-85D8-DB13DA667211}"/>
    <cellStyle name="Normal 7 3 3 4 4" xfId="3491" xr:uid="{6F0BD690-631F-4132-AEF9-34B412C87B6A}"/>
    <cellStyle name="Normal 7 3 3 5" xfId="1893" xr:uid="{7F7E70C3-2251-433E-BC97-F1E5D872D34A}"/>
    <cellStyle name="Normal 7 3 3 5 2" xfId="3492" xr:uid="{D4B69898-CEE6-442A-97C3-15D9E7CE1372}"/>
    <cellStyle name="Normal 7 3 3 5 3" xfId="3493" xr:uid="{F064D561-F5E9-4F02-84FF-EF717E2DD634}"/>
    <cellStyle name="Normal 7 3 3 5 4" xfId="3494" xr:uid="{84FF99A0-48E0-4BC2-B05D-FF24A1405A91}"/>
    <cellStyle name="Normal 7 3 3 6" xfId="3495" xr:uid="{BEAD9062-3B95-48C0-B8F4-6C44DF674F2E}"/>
    <cellStyle name="Normal 7 3 3 7" xfId="3496" xr:uid="{8F14EE5B-D5C3-412A-9E0A-7966B5A28742}"/>
    <cellStyle name="Normal 7 3 3 8" xfId="3497" xr:uid="{23FE7506-F879-4CCE-AC5E-5BA53DFEEE44}"/>
    <cellStyle name="Normal 7 3 4" xfId="140" xr:uid="{26A047D5-AB80-4E16-A2B6-259AECBC60FB}"/>
    <cellStyle name="Normal 7 3 4 2" xfId="716" xr:uid="{7C398CB1-228B-475C-9769-048B8CE4C1DD}"/>
    <cellStyle name="Normal 7 3 4 2 2" xfId="717" xr:uid="{FCC1A1F5-8D83-464C-B2DC-3CB7195C52AC}"/>
    <cellStyle name="Normal 7 3 4 2 2 2" xfId="1894" xr:uid="{A9F8915E-7CDF-4936-A0C9-764CF5FFA10A}"/>
    <cellStyle name="Normal 7 3 4 2 2 2 2" xfId="1895" xr:uid="{36B83ECD-682C-484B-B548-295C38C747FF}"/>
    <cellStyle name="Normal 7 3 4 2 2 3" xfId="1896" xr:uid="{6F3B99C2-75A4-47F0-8D7B-7577ADA69102}"/>
    <cellStyle name="Normal 7 3 4 2 2 4" xfId="3498" xr:uid="{6FE9943B-B74A-4317-9A98-5124DEE72DDA}"/>
    <cellStyle name="Normal 7 3 4 2 3" xfId="1897" xr:uid="{8C89C9C9-91AC-4DF1-AFF3-2D47730DDC2E}"/>
    <cellStyle name="Normal 7 3 4 2 3 2" xfId="1898" xr:uid="{CF92363D-F217-4587-99D9-8A6C4C243DC8}"/>
    <cellStyle name="Normal 7 3 4 2 4" xfId="1899" xr:uid="{D19509D6-4954-451A-9079-3F603E9976C5}"/>
    <cellStyle name="Normal 7 3 4 2 5" xfId="3499" xr:uid="{EFC4B1CF-FA35-477B-B31C-AF0D6598ECDB}"/>
    <cellStyle name="Normal 7 3 4 3" xfId="718" xr:uid="{321AC073-7A07-4AD9-AE07-700DE385E4A7}"/>
    <cellStyle name="Normal 7 3 4 3 2" xfId="1900" xr:uid="{2CFABDAA-0CDF-4EE7-B137-EF8A4A07C226}"/>
    <cellStyle name="Normal 7 3 4 3 2 2" xfId="1901" xr:uid="{17901461-AA53-4A7C-9AA6-1774F1257300}"/>
    <cellStyle name="Normal 7 3 4 3 3" xfId="1902" xr:uid="{077C623E-2D81-4A04-8312-95AAAD016B93}"/>
    <cellStyle name="Normal 7 3 4 3 4" xfId="3500" xr:uid="{3DA797ED-7881-4B78-94A3-23A47CE679B1}"/>
    <cellStyle name="Normal 7 3 4 4" xfId="1903" xr:uid="{E00BD939-A596-4066-89C6-86B6B7F30B49}"/>
    <cellStyle name="Normal 7 3 4 4 2" xfId="1904" xr:uid="{4F2F4F4A-67F2-4299-AF3A-263DF5EE299A}"/>
    <cellStyle name="Normal 7 3 4 4 3" xfId="3501" xr:uid="{0879E931-D17A-464E-97D4-3717A8C11CE8}"/>
    <cellStyle name="Normal 7 3 4 4 4" xfId="3502" xr:uid="{9A54B691-4E73-4503-B3D2-A8C524D4745B}"/>
    <cellStyle name="Normal 7 3 4 5" xfId="1905" xr:uid="{A4D75671-F604-40BC-A977-96F91900543B}"/>
    <cellStyle name="Normal 7 3 4 6" xfId="3503" xr:uid="{703128DB-BEF4-4C3D-865B-D999F42188A4}"/>
    <cellStyle name="Normal 7 3 4 7" xfId="3504" xr:uid="{A6F88896-9E24-4618-899D-03C0CBC826E6}"/>
    <cellStyle name="Normal 7 3 5" xfId="361" xr:uid="{9B56A9EA-6D38-4EA8-A9A3-0A7B5DEB13AD}"/>
    <cellStyle name="Normal 7 3 5 2" xfId="719" xr:uid="{B83072F6-2B07-4853-8D16-C66BAA7EF917}"/>
    <cellStyle name="Normal 7 3 5 2 2" xfId="1906" xr:uid="{C5D2F64B-6220-4BDB-A8A7-3156A84A6CEC}"/>
    <cellStyle name="Normal 7 3 5 2 2 2" xfId="1907" xr:uid="{0E937316-38D0-4C13-AD43-1F4D5CD458E9}"/>
    <cellStyle name="Normal 7 3 5 2 3" xfId="1908" xr:uid="{B04153A8-8681-42D3-B9D7-D719F2291C16}"/>
    <cellStyle name="Normal 7 3 5 2 4" xfId="3505" xr:uid="{B983E9A0-8932-4175-B7E9-C995370D56F4}"/>
    <cellStyle name="Normal 7 3 5 3" xfId="1909" xr:uid="{24E47A2C-6DDB-4AFB-803D-1555C45A91B1}"/>
    <cellStyle name="Normal 7 3 5 3 2" xfId="1910" xr:uid="{3C238282-75DE-4D29-A8AF-9FB1AF013A81}"/>
    <cellStyle name="Normal 7 3 5 3 3" xfId="3506" xr:uid="{9509EF99-2ADE-4748-BBB5-7DB606F5005C}"/>
    <cellStyle name="Normal 7 3 5 3 4" xfId="3507" xr:uid="{C6142476-4A7E-4FBC-93F4-E2124DF1C36B}"/>
    <cellStyle name="Normal 7 3 5 4" xfId="1911" xr:uid="{CB8D1FBA-A373-4479-8E1D-1F76B6EDA7A2}"/>
    <cellStyle name="Normal 7 3 5 5" xfId="3508" xr:uid="{FE5FF1F1-B740-42D0-8288-412F5F623800}"/>
    <cellStyle name="Normal 7 3 5 6" xfId="3509" xr:uid="{D829284E-47A2-4EA7-952E-799FF529A5A2}"/>
    <cellStyle name="Normal 7 3 6" xfId="362" xr:uid="{F8BE9166-1EF6-4EFE-AF5C-E3C0DE1AFF41}"/>
    <cellStyle name="Normal 7 3 6 2" xfId="1912" xr:uid="{0276075B-A2A7-4840-B1AC-385D9AEA4C30}"/>
    <cellStyle name="Normal 7 3 6 2 2" xfId="1913" xr:uid="{529FA778-8EF6-46FD-BDC2-434D0EE6C727}"/>
    <cellStyle name="Normal 7 3 6 2 3" xfId="3510" xr:uid="{AB2A8F23-4E4D-407F-802A-F07108A12BA7}"/>
    <cellStyle name="Normal 7 3 6 2 4" xfId="3511" xr:uid="{E77FB0E6-2771-42A4-BAD4-94366D803CE6}"/>
    <cellStyle name="Normal 7 3 6 3" xfId="1914" xr:uid="{82542C3F-E910-4BBC-A6BA-F7D83BDD7C1A}"/>
    <cellStyle name="Normal 7 3 6 4" xfId="3512" xr:uid="{802F6820-0D6F-4280-A170-543FE66BDCB3}"/>
    <cellStyle name="Normal 7 3 6 5" xfId="3513" xr:uid="{FF93A308-FC93-4FBF-BC9D-D3A922A9F973}"/>
    <cellStyle name="Normal 7 3 7" xfId="1915" xr:uid="{B29BD2AF-ECB5-46FF-B568-F154FA294CB8}"/>
    <cellStyle name="Normal 7 3 7 2" xfId="1916" xr:uid="{3B372482-6752-440D-A631-49A9CD6CB45C}"/>
    <cellStyle name="Normal 7 3 7 3" xfId="3514" xr:uid="{457FD62B-1154-42A1-A5EE-86E82C41710E}"/>
    <cellStyle name="Normal 7 3 7 4" xfId="3515" xr:uid="{B8AE6E7C-41DD-47C2-978F-A53D95256C36}"/>
    <cellStyle name="Normal 7 3 8" xfId="1917" xr:uid="{C69B8BE1-4D40-48CF-BA35-85B255F402C5}"/>
    <cellStyle name="Normal 7 3 8 2" xfId="3516" xr:uid="{CDC4DCDD-8B68-426F-8D77-40DEB291E7AE}"/>
    <cellStyle name="Normal 7 3 8 3" xfId="3517" xr:uid="{88FFE313-1DD4-483A-9CFC-5E6B23F2921A}"/>
    <cellStyle name="Normal 7 3 8 4" xfId="3518" xr:uid="{F8D9C7D2-A73A-436F-A2EE-129BA02E1DD2}"/>
    <cellStyle name="Normal 7 3 9" xfId="3519" xr:uid="{6BCD088A-688A-4671-B5D1-FC3FF2BE542F}"/>
    <cellStyle name="Normal 7 4" xfId="141" xr:uid="{943DFF92-8444-4417-9641-4B18072F64BF}"/>
    <cellStyle name="Normal 7 4 10" xfId="3520" xr:uid="{6E4F4EFB-9FF8-46E3-A252-1C3AD85E22A1}"/>
    <cellStyle name="Normal 7 4 11" xfId="3521" xr:uid="{BD1A2527-0300-4180-A5F1-1A7D80F7D614}"/>
    <cellStyle name="Normal 7 4 2" xfId="142" xr:uid="{093385C0-B3EF-41A9-9964-ED6AEB6EDCE7}"/>
    <cellStyle name="Normal 7 4 2 2" xfId="363" xr:uid="{15F7850B-F83B-44D6-BD6C-4F9B953839B7}"/>
    <cellStyle name="Normal 7 4 2 2 2" xfId="720" xr:uid="{DE547D7F-EA90-4911-8C5A-A40D4DB70657}"/>
    <cellStyle name="Normal 7 4 2 2 2 2" xfId="721" xr:uid="{2AD0DB89-C1C9-4E4A-8955-0D3C59F76EB2}"/>
    <cellStyle name="Normal 7 4 2 2 2 2 2" xfId="1918" xr:uid="{DE4509AD-FFA8-4706-BAA6-9FEC67E57DDE}"/>
    <cellStyle name="Normal 7 4 2 2 2 2 3" xfId="3522" xr:uid="{1B7D07D8-61F8-41A1-B37A-480266758EB0}"/>
    <cellStyle name="Normal 7 4 2 2 2 2 4" xfId="3523" xr:uid="{4D04E67A-09DB-4F1B-BE75-937BDCD16887}"/>
    <cellStyle name="Normal 7 4 2 2 2 3" xfId="1919" xr:uid="{6934CE9D-0446-4F2A-A1B8-8F776DA24548}"/>
    <cellStyle name="Normal 7 4 2 2 2 3 2" xfId="3524" xr:uid="{747309CA-D404-4C0B-9517-77EECF995E31}"/>
    <cellStyle name="Normal 7 4 2 2 2 3 3" xfId="3525" xr:uid="{76A0F5D0-7CB5-433D-8CA3-39AB5FD3EF51}"/>
    <cellStyle name="Normal 7 4 2 2 2 3 4" xfId="3526" xr:uid="{83E4398A-B888-4946-8D60-1A888474C292}"/>
    <cellStyle name="Normal 7 4 2 2 2 4" xfId="3527" xr:uid="{21683345-7821-476B-9D0B-351969FD2BEF}"/>
    <cellStyle name="Normal 7 4 2 2 2 5" xfId="3528" xr:uid="{E344B964-BFAD-449E-AF2E-66DE4687DBFC}"/>
    <cellStyle name="Normal 7 4 2 2 2 6" xfId="3529" xr:uid="{04518BAB-06DF-48DA-9375-6EBD62F415C2}"/>
    <cellStyle name="Normal 7 4 2 2 3" xfId="722" xr:uid="{855FCA23-898C-436D-8A7E-B3ADDE91C796}"/>
    <cellStyle name="Normal 7 4 2 2 3 2" xfId="1920" xr:uid="{E283B7FF-E009-458E-BD99-4A49A2E14C70}"/>
    <cellStyle name="Normal 7 4 2 2 3 2 2" xfId="3530" xr:uid="{F848E863-7D9B-4CF6-8094-709C8E520EF3}"/>
    <cellStyle name="Normal 7 4 2 2 3 2 3" xfId="3531" xr:uid="{8659AFD0-6EAC-413E-91FA-034D3CC425C5}"/>
    <cellStyle name="Normal 7 4 2 2 3 2 4" xfId="3532" xr:uid="{12E8C017-8E0F-40E8-864E-E8DC701529E3}"/>
    <cellStyle name="Normal 7 4 2 2 3 3" xfId="3533" xr:uid="{714459AA-5C2A-438A-926A-5ED33B8C42BB}"/>
    <cellStyle name="Normal 7 4 2 2 3 4" xfId="3534" xr:uid="{1B7D4ADA-6F41-4FFE-99FC-B2D0C37864A4}"/>
    <cellStyle name="Normal 7 4 2 2 3 5" xfId="3535" xr:uid="{E869B152-E4B3-4940-94AE-150561D79304}"/>
    <cellStyle name="Normal 7 4 2 2 4" xfId="1921" xr:uid="{E002E492-86ED-4BDC-851D-E711C26801EC}"/>
    <cellStyle name="Normal 7 4 2 2 4 2" xfId="3536" xr:uid="{3C1887F8-D745-41A8-8E40-54EFA715CE65}"/>
    <cellStyle name="Normal 7 4 2 2 4 3" xfId="3537" xr:uid="{D79E6754-69F7-44E6-BA5F-F898AD360756}"/>
    <cellStyle name="Normal 7 4 2 2 4 4" xfId="3538" xr:uid="{62F5ADB4-F997-4843-A12D-210C87D411FE}"/>
    <cellStyle name="Normal 7 4 2 2 5" xfId="3539" xr:uid="{F08ECE6E-1A5F-4A0B-A215-3AB7C2484900}"/>
    <cellStyle name="Normal 7 4 2 2 5 2" xfId="3540" xr:uid="{A9677FE6-D17E-4059-9F5D-8429481B4F05}"/>
    <cellStyle name="Normal 7 4 2 2 5 3" xfId="3541" xr:uid="{6D56C562-91A3-4816-ACA5-EFB6516E1D02}"/>
    <cellStyle name="Normal 7 4 2 2 5 4" xfId="3542" xr:uid="{6C5340CF-90E3-4B42-B2D6-4A87E7055338}"/>
    <cellStyle name="Normal 7 4 2 2 6" xfId="3543" xr:uid="{AD80C9FB-0DAB-4FF5-B903-D1DBB463069B}"/>
    <cellStyle name="Normal 7 4 2 2 7" xfId="3544" xr:uid="{071BE6EC-DBAC-4990-869B-5F680FF17A92}"/>
    <cellStyle name="Normal 7 4 2 2 8" xfId="3545" xr:uid="{69D68DA7-C2E5-4E9A-B0A4-A381D22527E9}"/>
    <cellStyle name="Normal 7 4 2 3" xfId="723" xr:uid="{ABD24A6D-3001-46A4-80F3-D43EF9E1C304}"/>
    <cellStyle name="Normal 7 4 2 3 2" xfId="724" xr:uid="{6A65183E-58C6-44C3-834B-D7059F1ADB82}"/>
    <cellStyle name="Normal 7 4 2 3 2 2" xfId="725" xr:uid="{07618766-9C8E-4461-B4DC-D1EE12738714}"/>
    <cellStyle name="Normal 7 4 2 3 2 3" xfId="3546" xr:uid="{6FF40CBE-D0E5-43D5-A1E3-1E870B34EF82}"/>
    <cellStyle name="Normal 7 4 2 3 2 4" xfId="3547" xr:uid="{8689DA9F-1775-4238-97E7-5DF75EBC4912}"/>
    <cellStyle name="Normal 7 4 2 3 3" xfId="726" xr:uid="{D002E708-9BC9-46ED-829D-CE0140690FC2}"/>
    <cellStyle name="Normal 7 4 2 3 3 2" xfId="3548" xr:uid="{394616D1-4A20-4065-B016-FC9D48AC635B}"/>
    <cellStyle name="Normal 7 4 2 3 3 3" xfId="3549" xr:uid="{9E7CDC5E-0629-4854-AFA6-BA4B7377F536}"/>
    <cellStyle name="Normal 7 4 2 3 3 4" xfId="3550" xr:uid="{7F1CB689-4E22-4FC5-BDF2-CDE69B7C2F8D}"/>
    <cellStyle name="Normal 7 4 2 3 4" xfId="3551" xr:uid="{3476FC38-D814-4D31-9281-5F7779566C7B}"/>
    <cellStyle name="Normal 7 4 2 3 5" xfId="3552" xr:uid="{05C09416-20CF-4AC8-84A3-566BFB591D91}"/>
    <cellStyle name="Normal 7 4 2 3 6" xfId="3553" xr:uid="{0A968C72-7B6D-4D65-AF40-D0DA37B4149D}"/>
    <cellStyle name="Normal 7 4 2 4" xfId="727" xr:uid="{18AD3183-E45C-4DCF-BAD6-C195D5D0B8B2}"/>
    <cellStyle name="Normal 7 4 2 4 2" xfId="728" xr:uid="{BC7304C8-69FD-42CF-A9F0-3691B70C487D}"/>
    <cellStyle name="Normal 7 4 2 4 2 2" xfId="3554" xr:uid="{A0262EE3-5CFC-4CDA-8AC1-76C39A25E84D}"/>
    <cellStyle name="Normal 7 4 2 4 2 3" xfId="3555" xr:uid="{11D46300-7BEF-4043-92E4-9B0FBFE65944}"/>
    <cellStyle name="Normal 7 4 2 4 2 4" xfId="3556" xr:uid="{365B98D4-4D76-4568-B76E-78036BDDA176}"/>
    <cellStyle name="Normal 7 4 2 4 3" xfId="3557" xr:uid="{0C5BC76C-263D-48F2-BDD7-2DD2E9CFBDF9}"/>
    <cellStyle name="Normal 7 4 2 4 4" xfId="3558" xr:uid="{FEB27E22-321D-4A72-8FF2-A8BEFD599D17}"/>
    <cellStyle name="Normal 7 4 2 4 5" xfId="3559" xr:uid="{DF896C71-E3B5-449D-A5F5-6EF845C4E75E}"/>
    <cellStyle name="Normal 7 4 2 5" xfId="729" xr:uid="{1FEAFDA6-462F-42F2-99EE-2A38D612FD52}"/>
    <cellStyle name="Normal 7 4 2 5 2" xfId="3560" xr:uid="{3D0E8ED8-3431-4837-88A0-D13A6503BDBC}"/>
    <cellStyle name="Normal 7 4 2 5 3" xfId="3561" xr:uid="{952E9C2C-0B96-4320-852C-2A99CFE17F80}"/>
    <cellStyle name="Normal 7 4 2 5 4" xfId="3562" xr:uid="{E8A338CF-3335-4D4B-B9A7-C6931DB44C32}"/>
    <cellStyle name="Normal 7 4 2 6" xfId="3563" xr:uid="{CAAFD2A7-572C-4F8E-AE2E-5A1E63ACF3CE}"/>
    <cellStyle name="Normal 7 4 2 6 2" xfId="3564" xr:uid="{6484540D-F72F-477E-A1E3-3A95E4F1B68A}"/>
    <cellStyle name="Normal 7 4 2 6 3" xfId="3565" xr:uid="{048D9FD1-A9EC-40F6-9E53-9D671C2E321B}"/>
    <cellStyle name="Normal 7 4 2 6 4" xfId="3566" xr:uid="{ECB3BA7A-6E9B-4B95-9D5E-93DCC1BED3A6}"/>
    <cellStyle name="Normal 7 4 2 7" xfId="3567" xr:uid="{09964643-2BD5-45BF-817D-C4A063BDC80C}"/>
    <cellStyle name="Normal 7 4 2 8" xfId="3568" xr:uid="{D8543712-579A-4C3E-BEF5-CE315B0F2281}"/>
    <cellStyle name="Normal 7 4 2 9" xfId="3569" xr:uid="{8E6B0667-6B64-4521-87C5-1600A8B782B6}"/>
    <cellStyle name="Normal 7 4 3" xfId="364" xr:uid="{27D5B600-8B27-45C8-BAC6-9B2E2780F679}"/>
    <cellStyle name="Normal 7 4 3 2" xfId="730" xr:uid="{B51981D2-C4DB-4F23-A1D8-25ADA31C1994}"/>
    <cellStyle name="Normal 7 4 3 2 2" xfId="731" xr:uid="{E1654CCA-EE4C-4A7E-AAC2-FE6433914DBC}"/>
    <cellStyle name="Normal 7 4 3 2 2 2" xfId="1922" xr:uid="{52FD8844-77E5-4159-8D22-2F2C1225E085}"/>
    <cellStyle name="Normal 7 4 3 2 2 2 2" xfId="1923" xr:uid="{2D303D49-4C06-4A80-93CE-EFBB505A0740}"/>
    <cellStyle name="Normal 7 4 3 2 2 3" xfId="1924" xr:uid="{063600F9-27E9-4BEC-BF76-D2285426246A}"/>
    <cellStyle name="Normal 7 4 3 2 2 4" xfId="3570" xr:uid="{EB80C750-E23C-486D-AD3D-E3EFE32D7460}"/>
    <cellStyle name="Normal 7 4 3 2 3" xfId="1925" xr:uid="{2640E791-C8AC-4DDB-95E7-E88B55821381}"/>
    <cellStyle name="Normal 7 4 3 2 3 2" xfId="1926" xr:uid="{BC049729-41CF-458F-AFEF-ABBF97969176}"/>
    <cellStyle name="Normal 7 4 3 2 3 3" xfId="3571" xr:uid="{C0C875BB-4AE6-46C9-9C25-CFCBE8DFF544}"/>
    <cellStyle name="Normal 7 4 3 2 3 4" xfId="3572" xr:uid="{1D71DA9C-F828-4592-A5A2-A0843959AEC2}"/>
    <cellStyle name="Normal 7 4 3 2 4" xfId="1927" xr:uid="{412A048C-4F09-4920-A8A0-7EC96B8394F2}"/>
    <cellStyle name="Normal 7 4 3 2 5" xfId="3573" xr:uid="{B88358E1-C16E-4838-BFDE-F27AFB11C5D6}"/>
    <cellStyle name="Normal 7 4 3 2 6" xfId="3574" xr:uid="{E05BF6B7-DE2C-44CF-B464-565354002471}"/>
    <cellStyle name="Normal 7 4 3 3" xfId="732" xr:uid="{4E2A3026-8BDE-4094-8E38-153F87FFC7BA}"/>
    <cellStyle name="Normal 7 4 3 3 2" xfId="1928" xr:uid="{A586A0C6-4427-4442-B35E-89029E42FDE2}"/>
    <cellStyle name="Normal 7 4 3 3 2 2" xfId="1929" xr:uid="{8688ADBA-F0A0-44FD-8DEB-14FF5F71020E}"/>
    <cellStyle name="Normal 7 4 3 3 2 3" xfId="3575" xr:uid="{AF0C6EBF-3797-4AF1-992B-2787BC690406}"/>
    <cellStyle name="Normal 7 4 3 3 2 4" xfId="3576" xr:uid="{CBF54A70-F078-4350-B9BE-39BEA0035004}"/>
    <cellStyle name="Normal 7 4 3 3 3" xfId="1930" xr:uid="{53412B94-9534-49F2-8B9C-C36A779BE945}"/>
    <cellStyle name="Normal 7 4 3 3 4" xfId="3577" xr:uid="{0102E80A-18BC-45C9-BD91-30C0594A7F8E}"/>
    <cellStyle name="Normal 7 4 3 3 5" xfId="3578" xr:uid="{638413D6-CD0F-4E3A-BB0A-9F395CA48151}"/>
    <cellStyle name="Normal 7 4 3 4" xfId="1931" xr:uid="{91FBE31B-BEF8-4519-81B8-A1D1E5D73259}"/>
    <cellStyle name="Normal 7 4 3 4 2" xfId="1932" xr:uid="{48DE07C5-67CC-427B-B50E-B1F907A65372}"/>
    <cellStyle name="Normal 7 4 3 4 3" xfId="3579" xr:uid="{FE3F8892-1952-4627-8EBB-2793EC82FF76}"/>
    <cellStyle name="Normal 7 4 3 4 4" xfId="3580" xr:uid="{57B522A8-17F1-4644-9509-62C4DC1E9FB0}"/>
    <cellStyle name="Normal 7 4 3 5" xfId="1933" xr:uid="{CB4FFC26-04E8-4015-A2E7-1981D10DA946}"/>
    <cellStyle name="Normal 7 4 3 5 2" xfId="3581" xr:uid="{A8F7825E-23D2-4DCB-95DC-68D43258A139}"/>
    <cellStyle name="Normal 7 4 3 5 3" xfId="3582" xr:uid="{334DA0D3-9094-43B0-92DA-FAD7D7AA0F83}"/>
    <cellStyle name="Normal 7 4 3 5 4" xfId="3583" xr:uid="{6F776977-4680-4AE5-8109-61A27121EB2B}"/>
    <cellStyle name="Normal 7 4 3 6" xfId="3584" xr:uid="{B1DFA924-C2B4-41C4-A4DF-D010B1EEBFE8}"/>
    <cellStyle name="Normal 7 4 3 7" xfId="3585" xr:uid="{28DE36A9-396A-4013-A120-407E0C348506}"/>
    <cellStyle name="Normal 7 4 3 8" xfId="3586" xr:uid="{9A971FE7-1A20-4A1F-89A5-9B1533B23E18}"/>
    <cellStyle name="Normal 7 4 4" xfId="365" xr:uid="{49D3085D-08D5-459C-96EB-FCF09D4483D1}"/>
    <cellStyle name="Normal 7 4 4 2" xfId="733" xr:uid="{2D1E8C4D-F3F4-42AE-A529-F1CBCEE39F6E}"/>
    <cellStyle name="Normal 7 4 4 2 2" xfId="734" xr:uid="{F749E649-087B-4C24-A960-AA5AA6EA068D}"/>
    <cellStyle name="Normal 7 4 4 2 2 2" xfId="1934" xr:uid="{A769E23D-4C1A-4F44-AF88-EC831589FF56}"/>
    <cellStyle name="Normal 7 4 4 2 2 3" xfId="3587" xr:uid="{70915919-2D8E-44DB-942B-88A9F4338CAA}"/>
    <cellStyle name="Normal 7 4 4 2 2 4" xfId="3588" xr:uid="{617BE34D-9361-4D66-9C82-82FCDD2996CE}"/>
    <cellStyle name="Normal 7 4 4 2 3" xfId="1935" xr:uid="{FCC00C86-B385-42BB-9BEB-ED36359FA9AF}"/>
    <cellStyle name="Normal 7 4 4 2 4" xfId="3589" xr:uid="{85477EC8-9BBC-46D6-BCE4-58235EF4BC31}"/>
    <cellStyle name="Normal 7 4 4 2 5" xfId="3590" xr:uid="{D28C0819-979D-44EE-BC69-AFED8F2971F1}"/>
    <cellStyle name="Normal 7 4 4 3" xfId="735" xr:uid="{2BDCD4A4-A6A5-44BD-AD6D-EE07750A7CA9}"/>
    <cellStyle name="Normal 7 4 4 3 2" xfId="1936" xr:uid="{2BA82E12-DA4A-4921-AFD1-3017C3420A56}"/>
    <cellStyle name="Normal 7 4 4 3 3" xfId="3591" xr:uid="{791E779F-F270-4015-AFBA-E94759A322E6}"/>
    <cellStyle name="Normal 7 4 4 3 4" xfId="3592" xr:uid="{57DFABB7-252E-45FD-B319-C1F863DF1EE6}"/>
    <cellStyle name="Normal 7 4 4 4" xfId="1937" xr:uid="{927B4319-E07F-4E2D-86FB-9285C5645F02}"/>
    <cellStyle name="Normal 7 4 4 4 2" xfId="3593" xr:uid="{FE2C1B0F-E6A5-4293-8F60-8F03C7180907}"/>
    <cellStyle name="Normal 7 4 4 4 3" xfId="3594" xr:uid="{15AC22F9-884F-4055-8F03-32B50DB50273}"/>
    <cellStyle name="Normal 7 4 4 4 4" xfId="3595" xr:uid="{83755FA6-8BA4-4315-875B-F619306B8345}"/>
    <cellStyle name="Normal 7 4 4 5" xfId="3596" xr:uid="{CACE7BD8-D555-4998-8D2E-2CCE6449509B}"/>
    <cellStyle name="Normal 7 4 4 6" xfId="3597" xr:uid="{445B58F4-2D67-44F7-970D-8271C183135A}"/>
    <cellStyle name="Normal 7 4 4 7" xfId="3598" xr:uid="{573F55AE-9365-4DC9-ACAA-C9BA591B87DE}"/>
    <cellStyle name="Normal 7 4 5" xfId="366" xr:uid="{84318FD8-AFD0-4F25-B52C-ADFCC4370DF1}"/>
    <cellStyle name="Normal 7 4 5 2" xfId="736" xr:uid="{3EDF70BE-696E-4D57-8989-3AFB1B107E5B}"/>
    <cellStyle name="Normal 7 4 5 2 2" xfId="1938" xr:uid="{1AD06CD3-E2E7-4B17-A085-7B68ECABF3BC}"/>
    <cellStyle name="Normal 7 4 5 2 3" xfId="3599" xr:uid="{73EBD499-9D63-442B-BB15-70542C7E2B11}"/>
    <cellStyle name="Normal 7 4 5 2 4" xfId="3600" xr:uid="{383C48D6-10D7-4C65-A8FB-FB07DEA73D8D}"/>
    <cellStyle name="Normal 7 4 5 3" xfId="1939" xr:uid="{C641B67C-C425-4C0F-9491-86C0C0A13F7B}"/>
    <cellStyle name="Normal 7 4 5 3 2" xfId="3601" xr:uid="{8F4D1EB6-4873-478B-BC1A-628385D8BD95}"/>
    <cellStyle name="Normal 7 4 5 3 3" xfId="3602" xr:uid="{5C119E41-493E-4F57-8615-38B2C21D05C9}"/>
    <cellStyle name="Normal 7 4 5 3 4" xfId="3603" xr:uid="{C3E7925D-6AFC-465C-BBDC-A4D20D25CF33}"/>
    <cellStyle name="Normal 7 4 5 4" xfId="3604" xr:uid="{FBE7D9EB-ED92-4B00-85E7-ACE0C255224A}"/>
    <cellStyle name="Normal 7 4 5 5" xfId="3605" xr:uid="{0D7590A5-B1F7-474D-98B3-602D705B7B6B}"/>
    <cellStyle name="Normal 7 4 5 6" xfId="3606" xr:uid="{23F904EB-1F6C-4C96-8487-8560D96377DB}"/>
    <cellStyle name="Normal 7 4 6" xfId="737" xr:uid="{844EC308-99D8-43F5-8006-904237E9E2F2}"/>
    <cellStyle name="Normal 7 4 6 2" xfId="1940" xr:uid="{8F067AFF-DEFC-469A-AD94-D282D64E861C}"/>
    <cellStyle name="Normal 7 4 6 2 2" xfId="3607" xr:uid="{5A24C542-4276-458E-B2F2-31BA2CFD738E}"/>
    <cellStyle name="Normal 7 4 6 2 3" xfId="3608" xr:uid="{1DCE5CC8-9865-4FBC-B30B-17870458C12F}"/>
    <cellStyle name="Normal 7 4 6 2 4" xfId="3609" xr:uid="{AA3A201B-73DD-42B7-B92F-ED532AAF68C9}"/>
    <cellStyle name="Normal 7 4 6 3" xfId="3610" xr:uid="{6C303624-69A2-484B-94F0-8E333D4CE27E}"/>
    <cellStyle name="Normal 7 4 6 4" xfId="3611" xr:uid="{3FD2870C-7AA5-468A-9990-72C0EBE129B0}"/>
    <cellStyle name="Normal 7 4 6 5" xfId="3612" xr:uid="{EF4FF2CF-EC2B-4A29-8971-FD35E91AC851}"/>
    <cellStyle name="Normal 7 4 7" xfId="1941" xr:uid="{36E3B402-7A3E-4716-A641-19FEBDB99A74}"/>
    <cellStyle name="Normal 7 4 7 2" xfId="3613" xr:uid="{454AA69D-5F76-4318-8C78-6403806D0D40}"/>
    <cellStyle name="Normal 7 4 7 3" xfId="3614" xr:uid="{00C88CCE-E9FA-4404-9520-1A82B98FE83E}"/>
    <cellStyle name="Normal 7 4 7 4" xfId="3615" xr:uid="{02B87136-5243-4130-BD5F-64E6D40169F6}"/>
    <cellStyle name="Normal 7 4 8" xfId="3616" xr:uid="{82BFC897-FE1A-4880-A956-F2ECC3F793E3}"/>
    <cellStyle name="Normal 7 4 8 2" xfId="3617" xr:uid="{FD385558-8905-4915-992A-22FCF8D1417B}"/>
    <cellStyle name="Normal 7 4 8 3" xfId="3618" xr:uid="{F8F17D3B-99D5-413A-852F-D22512AB0D96}"/>
    <cellStyle name="Normal 7 4 8 4" xfId="3619" xr:uid="{25179F9F-53E6-467B-BCC1-E901C130C67F}"/>
    <cellStyle name="Normal 7 4 9" xfId="3620" xr:uid="{395DD8AA-A404-4270-BD1F-D830D67AA4C4}"/>
    <cellStyle name="Normal 7 5" xfId="143" xr:uid="{0921C031-4589-4533-AE7A-CC4AB29CAB62}"/>
    <cellStyle name="Normal 7 5 2" xfId="144" xr:uid="{7034E1B8-C645-4357-B1EF-D666768526CC}"/>
    <cellStyle name="Normal 7 5 2 2" xfId="367" xr:uid="{9AF0833B-5500-49BD-BEEA-49FA6DC36A86}"/>
    <cellStyle name="Normal 7 5 2 2 2" xfId="738" xr:uid="{5DA7D0C1-732A-41C9-BB80-38182ADA5B44}"/>
    <cellStyle name="Normal 7 5 2 2 2 2" xfId="1942" xr:uid="{67AF91D8-D85C-49A4-8852-19F1C47A2C9F}"/>
    <cellStyle name="Normal 7 5 2 2 2 3" xfId="3621" xr:uid="{17045460-9AA4-4269-96DA-63DE27575201}"/>
    <cellStyle name="Normal 7 5 2 2 2 4" xfId="3622" xr:uid="{C6C50E1C-40B1-456C-B8E5-A2CFA459F085}"/>
    <cellStyle name="Normal 7 5 2 2 3" xfId="1943" xr:uid="{671678C1-0262-4E5C-8CC2-7F6DBC7D4AE0}"/>
    <cellStyle name="Normal 7 5 2 2 3 2" xfId="3623" xr:uid="{95E9E045-66C1-4418-9BEB-813C8900C8C6}"/>
    <cellStyle name="Normal 7 5 2 2 3 3" xfId="3624" xr:uid="{5DC2FFC9-F6E2-47B3-B4D2-8AFC39720113}"/>
    <cellStyle name="Normal 7 5 2 2 3 4" xfId="3625" xr:uid="{42FDEA94-444F-4090-99A0-F2A9E252462E}"/>
    <cellStyle name="Normal 7 5 2 2 4" xfId="3626" xr:uid="{E0895147-F1FA-40FC-A54B-A8EE92FFC19B}"/>
    <cellStyle name="Normal 7 5 2 2 5" xfId="3627" xr:uid="{9E70B341-5E27-4E30-B88D-77772CF4371A}"/>
    <cellStyle name="Normal 7 5 2 2 6" xfId="3628" xr:uid="{E35A5BA9-3E07-4150-B985-2DCA07EFFB7E}"/>
    <cellStyle name="Normal 7 5 2 3" xfId="739" xr:uid="{7C0E75B3-1E82-4D28-AD7C-DA49221B6B65}"/>
    <cellStyle name="Normal 7 5 2 3 2" xfId="1944" xr:uid="{1EE1E0F6-DF9F-4DC5-98DF-4A555DC6E82F}"/>
    <cellStyle name="Normal 7 5 2 3 2 2" xfId="3629" xr:uid="{7E1112C2-1D8A-4F82-B401-C79C94DF5253}"/>
    <cellStyle name="Normal 7 5 2 3 2 3" xfId="3630" xr:uid="{FE07B041-317E-4FC2-894E-75614EEF3411}"/>
    <cellStyle name="Normal 7 5 2 3 2 4" xfId="3631" xr:uid="{B3DDD7CB-FAEC-427C-BC7C-155D674401BC}"/>
    <cellStyle name="Normal 7 5 2 3 3" xfId="3632" xr:uid="{2D26C93C-8696-473E-85A8-0E8969903BA0}"/>
    <cellStyle name="Normal 7 5 2 3 4" xfId="3633" xr:uid="{E7F0BEC8-69C5-4A86-B2AE-8CB7512B7F12}"/>
    <cellStyle name="Normal 7 5 2 3 5" xfId="3634" xr:uid="{2690BEF8-EB2F-4CA8-B9D7-B7F67223BF1B}"/>
    <cellStyle name="Normal 7 5 2 4" xfId="1945" xr:uid="{8A3FAFC8-6422-4329-BB92-5E1BEE2FBB2E}"/>
    <cellStyle name="Normal 7 5 2 4 2" xfId="3635" xr:uid="{3303334C-9939-44FE-946D-C000EE5DD915}"/>
    <cellStyle name="Normal 7 5 2 4 3" xfId="3636" xr:uid="{B5B327EE-E12D-4D23-97EB-98BC270FE3DA}"/>
    <cellStyle name="Normal 7 5 2 4 4" xfId="3637" xr:uid="{046269AD-6A35-4DED-B66B-1688B47DC60A}"/>
    <cellStyle name="Normal 7 5 2 5" xfId="3638" xr:uid="{26E7C251-6357-4476-AF57-BB48D446AAEA}"/>
    <cellStyle name="Normal 7 5 2 5 2" xfId="3639" xr:uid="{8B088876-65F4-4E0E-9DE8-7082C829A281}"/>
    <cellStyle name="Normal 7 5 2 5 3" xfId="3640" xr:uid="{9E08849D-9F80-4AF2-A689-91019DA9AB92}"/>
    <cellStyle name="Normal 7 5 2 5 4" xfId="3641" xr:uid="{2223629F-3182-48DD-A654-AD3481E43631}"/>
    <cellStyle name="Normal 7 5 2 6" xfId="3642" xr:uid="{CC519E78-20EE-442F-8648-36DC54ECF04C}"/>
    <cellStyle name="Normal 7 5 2 7" xfId="3643" xr:uid="{7B6F87D9-3015-41F2-B834-BAD3AD052711}"/>
    <cellStyle name="Normal 7 5 2 8" xfId="3644" xr:uid="{EAB58756-8655-44E2-90E9-CEC1A559B13C}"/>
    <cellStyle name="Normal 7 5 3" xfId="368" xr:uid="{014805EF-95B9-41E2-B8AC-8A6664311BDB}"/>
    <cellStyle name="Normal 7 5 3 2" xfId="740" xr:uid="{9398C8C3-37DB-43D5-863A-EE0FDA0493D6}"/>
    <cellStyle name="Normal 7 5 3 2 2" xfId="741" xr:uid="{B08A92CE-18B8-482B-B666-AA23B949857A}"/>
    <cellStyle name="Normal 7 5 3 2 3" xfId="3645" xr:uid="{75022B20-938D-43FA-BBA2-3D3D9CB4E4A7}"/>
    <cellStyle name="Normal 7 5 3 2 4" xfId="3646" xr:uid="{C592CD00-F142-4D3F-B8D2-B9BED9B59A73}"/>
    <cellStyle name="Normal 7 5 3 3" xfId="742" xr:uid="{C150E9EB-EB6E-48BB-9706-A759F9D8BEAF}"/>
    <cellStyle name="Normal 7 5 3 3 2" xfId="3647" xr:uid="{8DC8A119-6419-41A7-B8B5-58E6375FA7B5}"/>
    <cellStyle name="Normal 7 5 3 3 3" xfId="3648" xr:uid="{BC10064F-F124-4D86-9274-85B310E5D8E8}"/>
    <cellStyle name="Normal 7 5 3 3 4" xfId="3649" xr:uid="{BC72BDFC-654D-4146-932A-418A89BB111C}"/>
    <cellStyle name="Normal 7 5 3 4" xfId="3650" xr:uid="{587A42B5-8020-495D-A0E9-CC4C135C599B}"/>
    <cellStyle name="Normal 7 5 3 5" xfId="3651" xr:uid="{F4756D96-A26A-4F9C-8AF7-B25DBE008142}"/>
    <cellStyle name="Normal 7 5 3 6" xfId="3652" xr:uid="{CAEAA470-9402-4C64-ACE0-238B2B1DAFBC}"/>
    <cellStyle name="Normal 7 5 4" xfId="369" xr:uid="{00BFC834-7729-497A-88E3-741E5DC8989E}"/>
    <cellStyle name="Normal 7 5 4 2" xfId="743" xr:uid="{9C7FCFFB-4F52-43D5-A5ED-F4148113D5E2}"/>
    <cellStyle name="Normal 7 5 4 2 2" xfId="3653" xr:uid="{A33A7E52-61D9-4126-8109-568C4985F637}"/>
    <cellStyle name="Normal 7 5 4 2 3" xfId="3654" xr:uid="{765D7B27-2652-4282-9EB4-5193EC575FF5}"/>
    <cellStyle name="Normal 7 5 4 2 4" xfId="3655" xr:uid="{B49AEE68-2CF2-4C07-B661-15C985296EBA}"/>
    <cellStyle name="Normal 7 5 4 3" xfId="3656" xr:uid="{33D963FA-6D57-49AF-8CDF-2C58249D53C7}"/>
    <cellStyle name="Normal 7 5 4 4" xfId="3657" xr:uid="{9EF1830A-41F2-4BEA-A5F6-C47136214A16}"/>
    <cellStyle name="Normal 7 5 4 5" xfId="3658" xr:uid="{65717330-8384-42B0-99E9-EE134FEC2C69}"/>
    <cellStyle name="Normal 7 5 5" xfId="744" xr:uid="{89EC2C45-352F-4F89-B266-8EB15F11FC20}"/>
    <cellStyle name="Normal 7 5 5 2" xfId="3659" xr:uid="{4BDFE007-2DD8-40B4-8061-5CF76FDFB923}"/>
    <cellStyle name="Normal 7 5 5 3" xfId="3660" xr:uid="{13AE26E6-7198-4CA9-906D-78F806D332F5}"/>
    <cellStyle name="Normal 7 5 5 4" xfId="3661" xr:uid="{30A9DA91-BA10-4A9E-86ED-1BCCDA29A08C}"/>
    <cellStyle name="Normal 7 5 6" xfId="3662" xr:uid="{FDB7CCAB-BF65-41EA-9E59-0E950F862628}"/>
    <cellStyle name="Normal 7 5 6 2" xfId="3663" xr:uid="{9D66D557-E097-4E88-8E5E-3574A17016E4}"/>
    <cellStyle name="Normal 7 5 6 3" xfId="3664" xr:uid="{3CB7EB56-BC7B-4E9E-8295-E64323ED8397}"/>
    <cellStyle name="Normal 7 5 6 4" xfId="3665" xr:uid="{3E11B207-8919-4ABB-8242-3930274C8AC4}"/>
    <cellStyle name="Normal 7 5 7" xfId="3666" xr:uid="{BA3EB232-D60D-4C2D-BF73-78B2DB3417EC}"/>
    <cellStyle name="Normal 7 5 8" xfId="3667" xr:uid="{5C98F63E-7E41-400E-98ED-4C33FBB6D500}"/>
    <cellStyle name="Normal 7 5 9" xfId="3668" xr:uid="{74C30141-E02F-4D49-8521-4206E8842FF9}"/>
    <cellStyle name="Normal 7 6" xfId="145" xr:uid="{5B36B46D-8F0B-428C-AB39-4725FCC0B83F}"/>
    <cellStyle name="Normal 7 6 2" xfId="370" xr:uid="{024CB61F-EAE3-446B-B952-08C2CC2D09F7}"/>
    <cellStyle name="Normal 7 6 2 2" xfId="745" xr:uid="{B2395F6A-6AC7-4F1B-8D03-08B30D04AEE6}"/>
    <cellStyle name="Normal 7 6 2 2 2" xfId="1946" xr:uid="{03604F21-5208-4A5C-B0F7-E037897C0D16}"/>
    <cellStyle name="Normal 7 6 2 2 2 2" xfId="1947" xr:uid="{65880FDD-5CB2-4B1D-8666-D6F5AA03B3BA}"/>
    <cellStyle name="Normal 7 6 2 2 3" xfId="1948" xr:uid="{FDDC68FE-DF2E-4E8C-A3D8-D74A73886545}"/>
    <cellStyle name="Normal 7 6 2 2 4" xfId="3669" xr:uid="{8ADD05ED-4B2B-4ED7-B42F-41C82ED5A724}"/>
    <cellStyle name="Normal 7 6 2 3" xfId="1949" xr:uid="{17F298B7-550B-4C9B-91F2-DF161E20941D}"/>
    <cellStyle name="Normal 7 6 2 3 2" xfId="1950" xr:uid="{2B463D87-0DA7-40EF-8637-D3A0B13A900B}"/>
    <cellStyle name="Normal 7 6 2 3 3" xfId="3670" xr:uid="{DE18E812-73D0-4231-9781-A1A290B0FCF7}"/>
    <cellStyle name="Normal 7 6 2 3 4" xfId="3671" xr:uid="{628D1B7E-7E38-4A13-8440-81CA7C83FD94}"/>
    <cellStyle name="Normal 7 6 2 4" xfId="1951" xr:uid="{2D847CEA-474D-473F-9453-9551B59F5AA4}"/>
    <cellStyle name="Normal 7 6 2 5" xfId="3672" xr:uid="{89AA7734-BEA0-4895-86AD-4882FF547E62}"/>
    <cellStyle name="Normal 7 6 2 6" xfId="3673" xr:uid="{16C9E81F-B203-40DF-9304-AC39FBFF1EFD}"/>
    <cellStyle name="Normal 7 6 3" xfId="746" xr:uid="{A5FBEB31-D2DB-49C6-B44A-857F82FA1A87}"/>
    <cellStyle name="Normal 7 6 3 2" xfId="1952" xr:uid="{F9BC8FDE-CA00-4E4F-8EC3-A88EBB76F5A9}"/>
    <cellStyle name="Normal 7 6 3 2 2" xfId="1953" xr:uid="{7B68338B-2161-4EE7-A168-DEF2D7C4BDFD}"/>
    <cellStyle name="Normal 7 6 3 2 3" xfId="3674" xr:uid="{969206E3-CA53-4128-A232-FE3BD1D94C72}"/>
    <cellStyle name="Normal 7 6 3 2 4" xfId="3675" xr:uid="{AC56851C-FE87-43CB-954E-E944451DE403}"/>
    <cellStyle name="Normal 7 6 3 3" xfId="1954" xr:uid="{5F87BB7B-AAC5-4E86-A5F1-8C16C138B8A5}"/>
    <cellStyle name="Normal 7 6 3 4" xfId="3676" xr:uid="{0DA7AD73-2E1B-4184-872B-6FC1206B99A2}"/>
    <cellStyle name="Normal 7 6 3 5" xfId="3677" xr:uid="{AB33A65C-2ADB-4221-AD94-55C3EC522ECA}"/>
    <cellStyle name="Normal 7 6 4" xfId="1955" xr:uid="{7C300F0A-551F-47F5-BACE-5307D3A33B91}"/>
    <cellStyle name="Normal 7 6 4 2" xfId="1956" xr:uid="{8DE841C9-7610-4BFB-A6AD-00022968E3AB}"/>
    <cellStyle name="Normal 7 6 4 3" xfId="3678" xr:uid="{02831FB2-F6BB-471D-8E37-58CB7572739D}"/>
    <cellStyle name="Normal 7 6 4 4" xfId="3679" xr:uid="{32BF9CA9-F4A3-4348-A6FF-259181429814}"/>
    <cellStyle name="Normal 7 6 5" xfId="1957" xr:uid="{613F9BDD-CEF6-48D9-B1B1-470227BC224F}"/>
    <cellStyle name="Normal 7 6 5 2" xfId="3680" xr:uid="{5F8360D3-5BE7-4019-83E8-6DF897A95C19}"/>
    <cellStyle name="Normal 7 6 5 3" xfId="3681" xr:uid="{BF06E5DE-89E8-455A-AB13-6971182569AC}"/>
    <cellStyle name="Normal 7 6 5 4" xfId="3682" xr:uid="{96AC9898-3EFD-4905-B15D-2C02FF8BB0E5}"/>
    <cellStyle name="Normal 7 6 6" xfId="3683" xr:uid="{22352A6D-F89E-47C6-A3E2-56ED03B46EA7}"/>
    <cellStyle name="Normal 7 6 7" xfId="3684" xr:uid="{99F7D48D-B83E-4C2D-8BC1-BF65D83C7777}"/>
    <cellStyle name="Normal 7 6 8" xfId="3685" xr:uid="{647C3125-E5DC-4667-A263-4A36F7FB8007}"/>
    <cellStyle name="Normal 7 7" xfId="371" xr:uid="{5CD7DDFB-5CFE-4B94-BB5C-4C7816980D9F}"/>
    <cellStyle name="Normal 7 7 2" xfId="747" xr:uid="{DAF6C557-BE20-4E12-B1C8-A39C65E2B2C7}"/>
    <cellStyle name="Normal 7 7 2 2" xfId="748" xr:uid="{450C323B-B98D-48AB-9791-AB96BE883CBF}"/>
    <cellStyle name="Normal 7 7 2 2 2" xfId="1958" xr:uid="{0BD44A29-BBF6-43B5-83BB-C2B2442545CA}"/>
    <cellStyle name="Normal 7 7 2 2 3" xfId="3686" xr:uid="{9587C721-5EA9-43B9-9071-B944091FC93D}"/>
    <cellStyle name="Normal 7 7 2 2 4" xfId="3687" xr:uid="{1C997B8B-9C2E-45F6-A23D-166568B0C06B}"/>
    <cellStyle name="Normal 7 7 2 3" xfId="1959" xr:uid="{47FD6D5F-850F-401A-B960-285F3866A738}"/>
    <cellStyle name="Normal 7 7 2 4" xfId="3688" xr:uid="{028CEAC8-2A32-4FB0-A4C1-A21E8C1C1CB1}"/>
    <cellStyle name="Normal 7 7 2 5" xfId="3689" xr:uid="{9E95C195-BBDD-42C3-8ECA-FE60BF4C383D}"/>
    <cellStyle name="Normal 7 7 3" xfId="749" xr:uid="{3B3E2BA0-6016-4441-A59A-1301A96D406A}"/>
    <cellStyle name="Normal 7 7 3 2" xfId="1960" xr:uid="{CB26DB37-CB86-4169-BB7B-33180575198C}"/>
    <cellStyle name="Normal 7 7 3 3" xfId="3690" xr:uid="{9D6CCB5F-AEE4-4765-856B-E03162A7BE6D}"/>
    <cellStyle name="Normal 7 7 3 4" xfId="3691" xr:uid="{B6534049-C5A6-454F-995D-FBF35672BAA8}"/>
    <cellStyle name="Normal 7 7 4" xfId="1961" xr:uid="{EE61E456-DE5A-4222-9BAA-00EE642FF9DE}"/>
    <cellStyle name="Normal 7 7 4 2" xfId="3692" xr:uid="{77E0750D-65A3-4D0D-B4D4-D7FC14C54F89}"/>
    <cellStyle name="Normal 7 7 4 3" xfId="3693" xr:uid="{E41517B4-F84F-4D56-9290-E4B9D592945D}"/>
    <cellStyle name="Normal 7 7 4 4" xfId="3694" xr:uid="{1605CAC2-2244-4E17-9C1B-8DA8FD83DEE7}"/>
    <cellStyle name="Normal 7 7 5" xfId="3695" xr:uid="{E69C8430-66BB-4E17-B109-E9A142B71A4B}"/>
    <cellStyle name="Normal 7 7 6" xfId="3696" xr:uid="{425A8863-05B3-47C6-8ECF-4AD248DEC554}"/>
    <cellStyle name="Normal 7 7 7" xfId="3697" xr:uid="{32B7E267-41F4-4B13-A06A-B858E9313837}"/>
    <cellStyle name="Normal 7 8" xfId="372" xr:uid="{3F848943-C3CD-4985-9625-92F91E0FD710}"/>
    <cellStyle name="Normal 7 8 2" xfId="750" xr:uid="{43BB1EFE-FCC4-4653-A9EB-13D5D0973A3D}"/>
    <cellStyle name="Normal 7 8 2 2" xfId="1962" xr:uid="{1D8A2015-D5FF-4D23-8E88-AED81BCE3B5F}"/>
    <cellStyle name="Normal 7 8 2 3" xfId="3698" xr:uid="{2D0E5D36-6072-42A9-B93F-405FE790B280}"/>
    <cellStyle name="Normal 7 8 2 4" xfId="3699" xr:uid="{C8194964-3D93-4FDA-9304-2038C28E2379}"/>
    <cellStyle name="Normal 7 8 3" xfId="1963" xr:uid="{B7742DDF-3534-455D-9F40-AD66D8E9536F}"/>
    <cellStyle name="Normal 7 8 3 2" xfId="3700" xr:uid="{8F8E8F78-E115-4CC5-9C0E-987EE76AC3EE}"/>
    <cellStyle name="Normal 7 8 3 3" xfId="3701" xr:uid="{B7E24217-85EF-43D7-BE7D-5352095AA673}"/>
    <cellStyle name="Normal 7 8 3 4" xfId="3702" xr:uid="{79C46551-31A3-408E-BC9A-2E49F189B63F}"/>
    <cellStyle name="Normal 7 8 4" xfId="3703" xr:uid="{03253DE4-C3AF-42A5-91BF-E93A8D5168F4}"/>
    <cellStyle name="Normal 7 8 5" xfId="3704" xr:uid="{E9E52DB9-FF56-4B12-91FC-0E07DB14658A}"/>
    <cellStyle name="Normal 7 8 6" xfId="3705" xr:uid="{FAEA62E4-3FC2-4804-8B1B-4FAE514DF978}"/>
    <cellStyle name="Normal 7 9" xfId="373" xr:uid="{AB78F3DD-EF1E-4230-BE0E-133D2293FF7D}"/>
    <cellStyle name="Normal 7 9 2" xfId="1964" xr:uid="{64725EE0-31DA-4B99-A36F-5A81B84CDA0B}"/>
    <cellStyle name="Normal 7 9 2 2" xfId="3706" xr:uid="{02F04F29-F300-42F0-A07C-0C6009F299FA}"/>
    <cellStyle name="Normal 7 9 2 2 2" xfId="4408" xr:uid="{E91C3A56-1797-452A-97A5-70A6E539DE54}"/>
    <cellStyle name="Normal 7 9 2 2 3" xfId="4687" xr:uid="{6C383DA7-7A85-4ECB-8EA0-E428EF8ABA99}"/>
    <cellStyle name="Normal 7 9 2 3" xfId="3707" xr:uid="{B2A4B0D7-6EBF-4C3D-B50A-2D25681433B6}"/>
    <cellStyle name="Normal 7 9 2 4" xfId="3708" xr:uid="{6611CE78-0AC7-445E-8970-F625558589F0}"/>
    <cellStyle name="Normal 7 9 3" xfId="3709" xr:uid="{8FFF15C5-6D6F-4E2A-AD2E-D35DFA7F58F6}"/>
    <cellStyle name="Normal 7 9 4" xfId="3710" xr:uid="{85EE9AD5-53AB-4453-8AC7-7E686F0875AE}"/>
    <cellStyle name="Normal 7 9 4 2" xfId="4578" xr:uid="{B5F4424F-AB21-4AFA-913C-DE15BB2D192B}"/>
    <cellStyle name="Normal 7 9 4 3" xfId="4688" xr:uid="{1F839E7B-C193-4F41-A5E0-28BD0B2F9960}"/>
    <cellStyle name="Normal 7 9 4 4" xfId="4607" xr:uid="{229B0640-9E77-4CBE-B096-27B9E1565597}"/>
    <cellStyle name="Normal 7 9 5" xfId="3711" xr:uid="{9065A957-96AF-4808-A7E5-CA3AF3BFCACD}"/>
    <cellStyle name="Normal 8" xfId="146" xr:uid="{33A5DA12-6641-4E0E-9C2C-5FBF5004CB88}"/>
    <cellStyle name="Normal 8 10" xfId="1965" xr:uid="{838C802B-FE9C-49C2-ABC0-09BE61470659}"/>
    <cellStyle name="Normal 8 10 2" xfId="3712" xr:uid="{B58E952B-AF1D-48B5-9085-47F039BA66C9}"/>
    <cellStyle name="Normal 8 10 3" xfId="3713" xr:uid="{683A66D0-44FF-4B25-B6BE-A2CD3B77B2E5}"/>
    <cellStyle name="Normal 8 10 4" xfId="3714" xr:uid="{7DDB2EA2-8FE0-4EF2-A0BB-82E2E21DC60F}"/>
    <cellStyle name="Normal 8 11" xfId="3715" xr:uid="{727F3E9D-AFE8-48D3-B657-53A074FB1057}"/>
    <cellStyle name="Normal 8 11 2" xfId="3716" xr:uid="{5386836B-E352-4886-B2F2-2DB718DEEE6B}"/>
    <cellStyle name="Normal 8 11 3" xfId="3717" xr:uid="{B451879B-A379-4BF2-AE08-4CBA3D5A0820}"/>
    <cellStyle name="Normal 8 11 4" xfId="3718" xr:uid="{7C135994-AC4F-4498-9ED7-84A27F97D6B3}"/>
    <cellStyle name="Normal 8 12" xfId="3719" xr:uid="{092AB2C5-C52F-4E16-B7FA-0510EA3EA2F5}"/>
    <cellStyle name="Normal 8 12 2" xfId="3720" xr:uid="{14BF086F-914A-4101-8B4E-0CA323B4AADC}"/>
    <cellStyle name="Normal 8 13" xfId="3721" xr:uid="{C8A42A18-6051-46FB-BE3F-000564C45083}"/>
    <cellStyle name="Normal 8 14" xfId="3722" xr:uid="{250B63F7-9A5A-4225-A598-AAE4DD7EACBC}"/>
    <cellStyle name="Normal 8 15" xfId="3723" xr:uid="{45B289BD-3986-4E9B-AB0F-361E9B394437}"/>
    <cellStyle name="Normal 8 2" xfId="147" xr:uid="{560B6E84-9509-4FD8-9054-672DFB366EC4}"/>
    <cellStyle name="Normal 8 2 10" xfId="3724" xr:uid="{87EF4888-B680-4487-A643-884AF6BBC519}"/>
    <cellStyle name="Normal 8 2 11" xfId="3725" xr:uid="{41A24490-A6B3-41AC-A916-1355EBC12FA3}"/>
    <cellStyle name="Normal 8 2 2" xfId="148" xr:uid="{C5D7C5F7-A4CC-452B-A846-A1A78356A346}"/>
    <cellStyle name="Normal 8 2 2 2" xfId="149" xr:uid="{DF2C4112-9933-4844-8CA0-4D94C504276C}"/>
    <cellStyle name="Normal 8 2 2 2 2" xfId="374" xr:uid="{E04E5747-AD35-455A-AB0F-188DEAABCB81}"/>
    <cellStyle name="Normal 8 2 2 2 2 2" xfId="751" xr:uid="{F3B40168-2901-4979-9BCC-BD0C18C62089}"/>
    <cellStyle name="Normal 8 2 2 2 2 2 2" xfId="752" xr:uid="{A918CA37-8398-441B-B558-CA78BF2D9AE2}"/>
    <cellStyle name="Normal 8 2 2 2 2 2 2 2" xfId="1966" xr:uid="{0C0C70E8-1A0E-471B-A1A5-5BCA14EC23C2}"/>
    <cellStyle name="Normal 8 2 2 2 2 2 2 2 2" xfId="1967" xr:uid="{F55747D8-F61C-448D-BC53-676C75CF6A9D}"/>
    <cellStyle name="Normal 8 2 2 2 2 2 2 3" xfId="1968" xr:uid="{3777654D-814B-4F4A-8775-F9177A5088D2}"/>
    <cellStyle name="Normal 8 2 2 2 2 2 3" xfId="1969" xr:uid="{FC6E4CFC-5FA0-4738-BC14-2CB99496F794}"/>
    <cellStyle name="Normal 8 2 2 2 2 2 3 2" xfId="1970" xr:uid="{CCD72A1D-EF8B-4637-A229-5230C8833D5B}"/>
    <cellStyle name="Normal 8 2 2 2 2 2 4" xfId="1971" xr:uid="{4F86E5B7-D58A-4063-BAE6-FBF392563481}"/>
    <cellStyle name="Normal 8 2 2 2 2 3" xfId="753" xr:uid="{1846D69B-7D22-4032-88CB-477BEAF20412}"/>
    <cellStyle name="Normal 8 2 2 2 2 3 2" xfId="1972" xr:uid="{74A8B575-7D9A-45CB-94C4-E89F9C5C8651}"/>
    <cellStyle name="Normal 8 2 2 2 2 3 2 2" xfId="1973" xr:uid="{F8822991-A121-4688-805C-934591E3BE60}"/>
    <cellStyle name="Normal 8 2 2 2 2 3 3" xfId="1974" xr:uid="{8C799F39-4115-484B-A1BA-826F5403F57C}"/>
    <cellStyle name="Normal 8 2 2 2 2 3 4" xfId="3726" xr:uid="{BC941590-391D-436E-8048-591739B6153A}"/>
    <cellStyle name="Normal 8 2 2 2 2 4" xfId="1975" xr:uid="{228AAC57-659D-4D9C-B53F-BF34940F283D}"/>
    <cellStyle name="Normal 8 2 2 2 2 4 2" xfId="1976" xr:uid="{029996BA-C2DE-482F-932E-C42D61353A08}"/>
    <cellStyle name="Normal 8 2 2 2 2 5" xfId="1977" xr:uid="{03FE1174-9B58-45B4-8FF1-4B623D652F5F}"/>
    <cellStyle name="Normal 8 2 2 2 2 6" xfId="3727" xr:uid="{05F73D20-ABD0-4300-9167-319C2AD7EDD0}"/>
    <cellStyle name="Normal 8 2 2 2 3" xfId="375" xr:uid="{BE5CBB84-E9F7-46DE-9CC1-417767085C97}"/>
    <cellStyle name="Normal 8 2 2 2 3 2" xfId="754" xr:uid="{6C01785F-E0B6-46E0-9016-5BFA87DB0D35}"/>
    <cellStyle name="Normal 8 2 2 2 3 2 2" xfId="755" xr:uid="{ACF95A24-A708-4BDE-A22D-81F7A20C4936}"/>
    <cellStyle name="Normal 8 2 2 2 3 2 2 2" xfId="1978" xr:uid="{1F4A8DC3-1415-4B6D-B84B-85D300A7185A}"/>
    <cellStyle name="Normal 8 2 2 2 3 2 2 2 2" xfId="1979" xr:uid="{DB21CE60-3DB0-4B84-A3E8-5A7EAA1FEA74}"/>
    <cellStyle name="Normal 8 2 2 2 3 2 2 3" xfId="1980" xr:uid="{EBCD17EF-5FDA-4437-A3A4-B550D2D5F603}"/>
    <cellStyle name="Normal 8 2 2 2 3 2 3" xfId="1981" xr:uid="{B3262ACA-0A73-47DC-AFBC-88C6EFDEBF21}"/>
    <cellStyle name="Normal 8 2 2 2 3 2 3 2" xfId="1982" xr:uid="{77A29069-14AA-46B6-B4B7-D5D07BDF9E0E}"/>
    <cellStyle name="Normal 8 2 2 2 3 2 4" xfId="1983" xr:uid="{0DC041F2-EB52-4764-9609-223B21AF87B9}"/>
    <cellStyle name="Normal 8 2 2 2 3 3" xfId="756" xr:uid="{D782EE99-AD30-43E4-B92E-38137998037D}"/>
    <cellStyle name="Normal 8 2 2 2 3 3 2" xfId="1984" xr:uid="{23B935FA-41D4-4A72-A4A1-F9DCB140B9BD}"/>
    <cellStyle name="Normal 8 2 2 2 3 3 2 2" xfId="1985" xr:uid="{1CEF112E-F565-41C7-8F97-31C9A3560262}"/>
    <cellStyle name="Normal 8 2 2 2 3 3 3" xfId="1986" xr:uid="{D8356D38-449F-4411-A012-7DC1068AC0DF}"/>
    <cellStyle name="Normal 8 2 2 2 3 4" xfId="1987" xr:uid="{E45AA62C-33EA-4C5D-906D-9B8E32647CF6}"/>
    <cellStyle name="Normal 8 2 2 2 3 4 2" xfId="1988" xr:uid="{A8F7E674-4F08-4BAD-A746-78916E211A42}"/>
    <cellStyle name="Normal 8 2 2 2 3 5" xfId="1989" xr:uid="{74422A38-EB84-4AFD-B719-014E556DA611}"/>
    <cellStyle name="Normal 8 2 2 2 4" xfId="757" xr:uid="{1EF334BF-F732-43AE-B0D6-4F748E8E1534}"/>
    <cellStyle name="Normal 8 2 2 2 4 2" xfId="758" xr:uid="{17BCBA46-C899-4821-AECA-2CF87D33903C}"/>
    <cellStyle name="Normal 8 2 2 2 4 2 2" xfId="1990" xr:uid="{AB0706BA-A5D1-4F4E-9C7F-4791BE9DFA19}"/>
    <cellStyle name="Normal 8 2 2 2 4 2 2 2" xfId="1991" xr:uid="{C9DA22DF-B3E8-496E-AF41-7BB213A60E7E}"/>
    <cellStyle name="Normal 8 2 2 2 4 2 3" xfId="1992" xr:uid="{AD3E9A8C-1C96-49EA-BF6B-7709126FCB36}"/>
    <cellStyle name="Normal 8 2 2 2 4 3" xfId="1993" xr:uid="{CAFC05A4-D32F-4ABB-9ECB-412E0F331866}"/>
    <cellStyle name="Normal 8 2 2 2 4 3 2" xfId="1994" xr:uid="{EF7B969D-7CB9-47CD-8C0F-C2FD5C887F7E}"/>
    <cellStyle name="Normal 8 2 2 2 4 4" xfId="1995" xr:uid="{D8B6F18D-5581-4816-8DF5-BE3A5FB18001}"/>
    <cellStyle name="Normal 8 2 2 2 5" xfId="759" xr:uid="{41D69816-0FCE-4457-B3D6-FFFFDDFDB93A}"/>
    <cellStyle name="Normal 8 2 2 2 5 2" xfId="1996" xr:uid="{8ADD6B2E-5D2E-4C7C-A32F-A7AED7346D3D}"/>
    <cellStyle name="Normal 8 2 2 2 5 2 2" xfId="1997" xr:uid="{766936F5-3737-41AF-97E2-4A5F9DFB07CD}"/>
    <cellStyle name="Normal 8 2 2 2 5 3" xfId="1998" xr:uid="{F268F5EB-C6FE-46F3-99B5-411E31AB19E4}"/>
    <cellStyle name="Normal 8 2 2 2 5 4" xfId="3728" xr:uid="{427D5FEB-619F-47C0-BD3E-C17B94B6D5CC}"/>
    <cellStyle name="Normal 8 2 2 2 6" xfId="1999" xr:uid="{FA2E91C5-B60A-4549-9BF2-8BD4718AEC65}"/>
    <cellStyle name="Normal 8 2 2 2 6 2" xfId="2000" xr:uid="{A83A4BA8-69FB-4749-8C5C-AD0A80AAF0C6}"/>
    <cellStyle name="Normal 8 2 2 2 7" xfId="2001" xr:uid="{1E5FF555-731C-46ED-8463-2006F48DD21D}"/>
    <cellStyle name="Normal 8 2 2 2 8" xfId="3729" xr:uid="{81AEBC8D-7636-454F-A292-08760B47998B}"/>
    <cellStyle name="Normal 8 2 2 3" xfId="376" xr:uid="{14A44E63-3E83-43F0-91EB-52CBE99CF97F}"/>
    <cellStyle name="Normal 8 2 2 3 2" xfId="760" xr:uid="{1EFE5837-2FD2-4468-BB7B-E045686A1D1B}"/>
    <cellStyle name="Normal 8 2 2 3 2 2" xfId="761" xr:uid="{C79F7B8F-268E-4E0F-9228-7E77F4810651}"/>
    <cellStyle name="Normal 8 2 2 3 2 2 2" xfId="2002" xr:uid="{4A172256-D5F7-427D-A9B0-F6A075BD2440}"/>
    <cellStyle name="Normal 8 2 2 3 2 2 2 2" xfId="2003" xr:uid="{BFE3B466-6E36-4BF9-BAE1-4F19E7EEDBA6}"/>
    <cellStyle name="Normal 8 2 2 3 2 2 3" xfId="2004" xr:uid="{F2A91901-2145-45FD-80DB-4C5939924C51}"/>
    <cellStyle name="Normal 8 2 2 3 2 3" xfId="2005" xr:uid="{9DEBEECE-1417-4146-91A2-F90FD1155C06}"/>
    <cellStyle name="Normal 8 2 2 3 2 3 2" xfId="2006" xr:uid="{3B448949-AC7F-4790-AE0F-FC2A7B4C002B}"/>
    <cellStyle name="Normal 8 2 2 3 2 4" xfId="2007" xr:uid="{C58D82B8-7A9D-40D5-A38B-80A9FA72BE82}"/>
    <cellStyle name="Normal 8 2 2 3 3" xfId="762" xr:uid="{5F96D73E-DC3C-4768-AB85-2744E4BEBDDB}"/>
    <cellStyle name="Normal 8 2 2 3 3 2" xfId="2008" xr:uid="{12208884-90B7-4A48-850A-9DD578C37CC2}"/>
    <cellStyle name="Normal 8 2 2 3 3 2 2" xfId="2009" xr:uid="{1A701F97-A8CE-4E2F-B7A1-161B670B625C}"/>
    <cellStyle name="Normal 8 2 2 3 3 3" xfId="2010" xr:uid="{32B43818-A7BE-4EAA-8C5F-34D75BED1857}"/>
    <cellStyle name="Normal 8 2 2 3 3 4" xfId="3730" xr:uid="{2977446C-6D98-4667-8A60-CF8F14F94A2A}"/>
    <cellStyle name="Normal 8 2 2 3 4" xfId="2011" xr:uid="{E8CCDD0C-14E1-4BEB-A4F9-66966FFD813C}"/>
    <cellStyle name="Normal 8 2 2 3 4 2" xfId="2012" xr:uid="{8DA5A14D-599A-43AD-9E5C-95BD5C8A1D83}"/>
    <cellStyle name="Normal 8 2 2 3 5" xfId="2013" xr:uid="{CA40DD79-AC10-48B0-9689-2A52CB79D242}"/>
    <cellStyle name="Normal 8 2 2 3 6" xfId="3731" xr:uid="{0C6623EA-625E-4CFB-B184-EF997A3FCFA0}"/>
    <cellStyle name="Normal 8 2 2 4" xfId="377" xr:uid="{AA7EFD41-939E-4D25-9632-CEF076D8BF34}"/>
    <cellStyle name="Normal 8 2 2 4 2" xfId="763" xr:uid="{D4B363DF-2D13-4665-9791-5FE2C27FBE8F}"/>
    <cellStyle name="Normal 8 2 2 4 2 2" xfId="764" xr:uid="{217C3DB0-A916-4E22-9A70-CF2777FF7EB1}"/>
    <cellStyle name="Normal 8 2 2 4 2 2 2" xfId="2014" xr:uid="{FAB5DCA3-2B86-41E9-BCF8-33BD68307DF6}"/>
    <cellStyle name="Normal 8 2 2 4 2 2 2 2" xfId="2015" xr:uid="{710EDA8E-1671-4FC2-9EAD-451751B77A34}"/>
    <cellStyle name="Normal 8 2 2 4 2 2 3" xfId="2016" xr:uid="{5F82122E-54D6-4027-8985-1B805452C5C3}"/>
    <cellStyle name="Normal 8 2 2 4 2 3" xfId="2017" xr:uid="{7ABC025E-1730-416F-9D5E-A468D9048FED}"/>
    <cellStyle name="Normal 8 2 2 4 2 3 2" xfId="2018" xr:uid="{B773C495-CC76-4F5D-BC91-2B54D224D54A}"/>
    <cellStyle name="Normal 8 2 2 4 2 4" xfId="2019" xr:uid="{83167B66-6E0C-4597-863D-2B38D86C979F}"/>
    <cellStyle name="Normal 8 2 2 4 3" xfId="765" xr:uid="{4A273BD5-7617-43A9-84DC-87A79F1EC433}"/>
    <cellStyle name="Normal 8 2 2 4 3 2" xfId="2020" xr:uid="{4CBE56A8-43D4-4DF7-975B-D2F983AC354F}"/>
    <cellStyle name="Normal 8 2 2 4 3 2 2" xfId="2021" xr:uid="{34AA345B-0A4C-4B08-A877-6E607CF52F81}"/>
    <cellStyle name="Normal 8 2 2 4 3 3" xfId="2022" xr:uid="{8087E4CE-1652-4ABC-A32B-B4EB1FE34AE8}"/>
    <cellStyle name="Normal 8 2 2 4 4" xfId="2023" xr:uid="{EFB4FA16-E444-4EFC-A5F0-77944E3D7B84}"/>
    <cellStyle name="Normal 8 2 2 4 4 2" xfId="2024" xr:uid="{A598BDE7-53E9-441E-930C-06059AAE3C34}"/>
    <cellStyle name="Normal 8 2 2 4 5" xfId="2025" xr:uid="{A5EEEF56-3DE8-4F23-9DB7-F9FA6B7B4421}"/>
    <cellStyle name="Normal 8 2 2 5" xfId="378" xr:uid="{604FCDC4-6549-43D1-8B95-F929DFC69583}"/>
    <cellStyle name="Normal 8 2 2 5 2" xfId="766" xr:uid="{E1CA9EBC-4E48-4D39-B6D3-90AED88BDE0C}"/>
    <cellStyle name="Normal 8 2 2 5 2 2" xfId="2026" xr:uid="{02FA5E24-FD14-48EE-B9EF-3D8442CFF308}"/>
    <cellStyle name="Normal 8 2 2 5 2 2 2" xfId="2027" xr:uid="{CE477E7A-3B7C-461F-99BC-B3AFD7EEBCEB}"/>
    <cellStyle name="Normal 8 2 2 5 2 3" xfId="2028" xr:uid="{444881FD-5F23-435E-8ABF-112D9DBA4945}"/>
    <cellStyle name="Normal 8 2 2 5 3" xfId="2029" xr:uid="{DF0B10E3-6A6E-4F6D-943C-35B4101B9C17}"/>
    <cellStyle name="Normal 8 2 2 5 3 2" xfId="2030" xr:uid="{63BBBFBC-9122-4649-B2FF-836DB0354023}"/>
    <cellStyle name="Normal 8 2 2 5 4" xfId="2031" xr:uid="{68E62C09-AFEA-4DFB-9ECF-75DFF8FF193A}"/>
    <cellStyle name="Normal 8 2 2 6" xfId="767" xr:uid="{C73B5394-EDF8-4452-BD80-6873603F0A34}"/>
    <cellStyle name="Normal 8 2 2 6 2" xfId="2032" xr:uid="{447B7CFD-3379-4391-AB70-51F6435C5FF4}"/>
    <cellStyle name="Normal 8 2 2 6 2 2" xfId="2033" xr:uid="{347D6DBC-161F-47FA-911B-8C285349EB57}"/>
    <cellStyle name="Normal 8 2 2 6 3" xfId="2034" xr:uid="{FD71F978-9DDA-4111-83A1-9A133AA9D7BE}"/>
    <cellStyle name="Normal 8 2 2 6 4" xfId="3732" xr:uid="{A73A39C8-A0F4-40D4-84B5-43CF39F9ACAE}"/>
    <cellStyle name="Normal 8 2 2 7" xfId="2035" xr:uid="{741A1028-E85B-4C54-A62D-A3CD619E00E5}"/>
    <cellStyle name="Normal 8 2 2 7 2" xfId="2036" xr:uid="{27EA5E43-198D-4768-976D-C83F36BB8C1E}"/>
    <cellStyle name="Normal 8 2 2 8" xfId="2037" xr:uid="{5B711F02-26BF-4545-A957-A0580E5FAAC6}"/>
    <cellStyle name="Normal 8 2 2 9" xfId="3733" xr:uid="{843C43E0-E42F-4A07-8D13-E6DB4A9D7946}"/>
    <cellStyle name="Normal 8 2 3" xfId="150" xr:uid="{7FA98287-7744-48E0-9091-7893BD1C5AF0}"/>
    <cellStyle name="Normal 8 2 3 2" xfId="151" xr:uid="{E11DE907-0408-41E5-966F-FDB82E4E111E}"/>
    <cellStyle name="Normal 8 2 3 2 2" xfId="768" xr:uid="{40687778-9700-4FA5-95D8-169EC6B8E7C8}"/>
    <cellStyle name="Normal 8 2 3 2 2 2" xfId="769" xr:uid="{1EF07E28-9A08-4D38-8D6B-CC08F7974AD3}"/>
    <cellStyle name="Normal 8 2 3 2 2 2 2" xfId="2038" xr:uid="{0F41F7C5-0AE4-4B6E-B258-BE2565308003}"/>
    <cellStyle name="Normal 8 2 3 2 2 2 2 2" xfId="2039" xr:uid="{2D93C76D-176C-442F-BADE-B8EF5A07775F}"/>
    <cellStyle name="Normal 8 2 3 2 2 2 3" xfId="2040" xr:uid="{9D6A2AB3-2C01-449E-A36E-E144D98B3B95}"/>
    <cellStyle name="Normal 8 2 3 2 2 3" xfId="2041" xr:uid="{9386E8C1-4E0C-43E2-A7C7-FEDA426A5DB0}"/>
    <cellStyle name="Normal 8 2 3 2 2 3 2" xfId="2042" xr:uid="{342C0D42-3991-4AB7-8B2D-2160094C695F}"/>
    <cellStyle name="Normal 8 2 3 2 2 4" xfId="2043" xr:uid="{9A5F1A37-5A1B-4D96-AE1D-73045A8710F5}"/>
    <cellStyle name="Normal 8 2 3 2 3" xfId="770" xr:uid="{E8EEF763-2BC5-4737-8179-CEA06E1753C8}"/>
    <cellStyle name="Normal 8 2 3 2 3 2" xfId="2044" xr:uid="{CED33162-D193-4095-84DD-88CE1A207A35}"/>
    <cellStyle name="Normal 8 2 3 2 3 2 2" xfId="2045" xr:uid="{7673DE82-897C-4222-AEA5-C0BBFAF96426}"/>
    <cellStyle name="Normal 8 2 3 2 3 3" xfId="2046" xr:uid="{714AD358-4529-4670-84C6-AA8670751691}"/>
    <cellStyle name="Normal 8 2 3 2 3 4" xfId="3734" xr:uid="{98BF6161-0026-488B-AD8A-47AE9B779A6B}"/>
    <cellStyle name="Normal 8 2 3 2 4" xfId="2047" xr:uid="{F4CDEE6A-7089-48B3-893E-B67E733EAE2C}"/>
    <cellStyle name="Normal 8 2 3 2 4 2" xfId="2048" xr:uid="{83DB5B4D-7B37-46E3-819B-202A93A983FE}"/>
    <cellStyle name="Normal 8 2 3 2 5" xfId="2049" xr:uid="{7551590F-BB71-4D29-ADDC-7593E865DCB9}"/>
    <cellStyle name="Normal 8 2 3 2 6" xfId="3735" xr:uid="{F83CB655-37A5-4A4F-850A-B2D9BDFD0A21}"/>
    <cellStyle name="Normal 8 2 3 3" xfId="379" xr:uid="{0A395597-586C-496D-BDD4-10CC70CB52B0}"/>
    <cellStyle name="Normal 8 2 3 3 2" xfId="771" xr:uid="{0B43B842-868A-49F0-A2AF-2B29B6BF1DFB}"/>
    <cellStyle name="Normal 8 2 3 3 2 2" xfId="772" xr:uid="{EECB230C-5627-48D1-AB34-DB158C6100B8}"/>
    <cellStyle name="Normal 8 2 3 3 2 2 2" xfId="2050" xr:uid="{068D5750-88D9-481C-BB06-A572357DCBE7}"/>
    <cellStyle name="Normal 8 2 3 3 2 2 2 2" xfId="2051" xr:uid="{FC9737D1-1445-447A-93A1-32D26B170C83}"/>
    <cellStyle name="Normal 8 2 3 3 2 2 3" xfId="2052" xr:uid="{3674D9FE-9217-4ACB-902A-6D0D5302F0F7}"/>
    <cellStyle name="Normal 8 2 3 3 2 3" xfId="2053" xr:uid="{02BE1B06-EEAB-47F7-8408-FBA8D7B1E979}"/>
    <cellStyle name="Normal 8 2 3 3 2 3 2" xfId="2054" xr:uid="{1B1958A0-B034-47FE-83DD-873B82E3D11D}"/>
    <cellStyle name="Normal 8 2 3 3 2 4" xfId="2055" xr:uid="{F0F0385D-CE72-462A-A6B8-A1D45E4FCBB1}"/>
    <cellStyle name="Normal 8 2 3 3 3" xfId="773" xr:uid="{88F81EDE-223F-4992-AAAD-8A80745C33C5}"/>
    <cellStyle name="Normal 8 2 3 3 3 2" xfId="2056" xr:uid="{72C66D5F-C11D-4571-84AA-262B3993ADA5}"/>
    <cellStyle name="Normal 8 2 3 3 3 2 2" xfId="2057" xr:uid="{7857BD0A-9B8A-439C-9091-F1074C72828F}"/>
    <cellStyle name="Normal 8 2 3 3 3 3" xfId="2058" xr:uid="{709A2F9B-62EC-42E4-BE85-6FD5F3F0F60B}"/>
    <cellStyle name="Normal 8 2 3 3 4" xfId="2059" xr:uid="{6D8A89A3-B64E-4528-A3CC-D44EA8A76650}"/>
    <cellStyle name="Normal 8 2 3 3 4 2" xfId="2060" xr:uid="{A3AFE4BA-7121-46AC-B561-5A3685CE745D}"/>
    <cellStyle name="Normal 8 2 3 3 5" xfId="2061" xr:uid="{39F72FAF-A714-4B74-9B10-C0EA40C2566D}"/>
    <cellStyle name="Normal 8 2 3 4" xfId="380" xr:uid="{A7F3D11C-3EC1-4BD3-AFB8-79ABF764B869}"/>
    <cellStyle name="Normal 8 2 3 4 2" xfId="774" xr:uid="{10301C5A-4619-4BCC-859F-45FD2ED4E8B0}"/>
    <cellStyle name="Normal 8 2 3 4 2 2" xfId="2062" xr:uid="{7C13D844-78FD-41D4-B24D-815FFD5FDD19}"/>
    <cellStyle name="Normal 8 2 3 4 2 2 2" xfId="2063" xr:uid="{A5EA61F6-A32C-4FC3-8D6A-6083800949DC}"/>
    <cellStyle name="Normal 8 2 3 4 2 3" xfId="2064" xr:uid="{F141A033-AC06-4069-9224-D84A3E9D12E0}"/>
    <cellStyle name="Normal 8 2 3 4 3" xfId="2065" xr:uid="{DE308FE3-3314-41D8-9BE8-A4590DB1492F}"/>
    <cellStyle name="Normal 8 2 3 4 3 2" xfId="2066" xr:uid="{269CED13-EC77-4DE9-98B7-17D8AFE02E09}"/>
    <cellStyle name="Normal 8 2 3 4 4" xfId="2067" xr:uid="{7373DD72-9338-47D2-B097-72B065A9D6A9}"/>
    <cellStyle name="Normal 8 2 3 5" xfId="775" xr:uid="{C4AF2AAF-DB9B-4B55-847F-4BD65E1690AE}"/>
    <cellStyle name="Normal 8 2 3 5 2" xfId="2068" xr:uid="{EE7C3B81-4F9E-4749-AA55-0355BA70E1BA}"/>
    <cellStyle name="Normal 8 2 3 5 2 2" xfId="2069" xr:uid="{51C55F29-93D6-4C1D-81C7-AF66495115F8}"/>
    <cellStyle name="Normal 8 2 3 5 3" xfId="2070" xr:uid="{DB28E116-7B38-4B34-8248-ED8C1D5576C8}"/>
    <cellStyle name="Normal 8 2 3 5 4" xfId="3736" xr:uid="{01D55647-D55E-4DEB-B46A-BF367E9048F3}"/>
    <cellStyle name="Normal 8 2 3 6" xfId="2071" xr:uid="{79F2600C-C1D4-49F3-81B5-9883D6409B94}"/>
    <cellStyle name="Normal 8 2 3 6 2" xfId="2072" xr:uid="{BBD736DE-4C51-4DF2-85BD-EFA2A641C474}"/>
    <cellStyle name="Normal 8 2 3 7" xfId="2073" xr:uid="{499ECE59-B615-4281-87E7-8306756F99BB}"/>
    <cellStyle name="Normal 8 2 3 8" xfId="3737" xr:uid="{ED4983C6-D0D8-4F16-A0EE-998C09EBB39C}"/>
    <cellStyle name="Normal 8 2 4" xfId="152" xr:uid="{79C349C4-62CD-4BB8-A07B-EAB87E31DCF7}"/>
    <cellStyle name="Normal 8 2 4 2" xfId="449" xr:uid="{D49D96CE-87ED-4675-A255-8F6F9843CE68}"/>
    <cellStyle name="Normal 8 2 4 2 2" xfId="776" xr:uid="{72B46D54-A103-4F71-8F33-8AF7AED5C5E3}"/>
    <cellStyle name="Normal 8 2 4 2 2 2" xfId="2074" xr:uid="{6A44B384-F5B0-4472-8A4B-F151E79B8140}"/>
    <cellStyle name="Normal 8 2 4 2 2 2 2" xfId="2075" xr:uid="{4651F9EE-F1F3-4D57-B65B-C99D52A12754}"/>
    <cellStyle name="Normal 8 2 4 2 2 3" xfId="2076" xr:uid="{BB432ABE-C997-4334-A1E7-FE46BA413A41}"/>
    <cellStyle name="Normal 8 2 4 2 2 4" xfId="3738" xr:uid="{2BF3E9BC-06F5-428F-8CC8-2AED626ECF08}"/>
    <cellStyle name="Normal 8 2 4 2 3" xfId="2077" xr:uid="{5FF00EBE-99F1-4D02-9008-9ADD25C75E23}"/>
    <cellStyle name="Normal 8 2 4 2 3 2" xfId="2078" xr:uid="{5F204EA9-352D-419C-ACAE-1AF9C42CF497}"/>
    <cellStyle name="Normal 8 2 4 2 4" xfId="2079" xr:uid="{921AB1BD-7DF0-4DE9-94AD-53714ACBE8AC}"/>
    <cellStyle name="Normal 8 2 4 2 5" xfId="3739" xr:uid="{09206E93-EBB0-4CC8-9CA5-321B4CBDE842}"/>
    <cellStyle name="Normal 8 2 4 3" xfId="777" xr:uid="{CBC5A9AA-20BB-427D-9C1A-ACED02E7DC14}"/>
    <cellStyle name="Normal 8 2 4 3 2" xfId="2080" xr:uid="{8AB6B490-5F96-44EF-A55F-AB2F04E8CAE1}"/>
    <cellStyle name="Normal 8 2 4 3 2 2" xfId="2081" xr:uid="{8CABE0AA-ACCF-4D87-B3E4-C71F517DE3C2}"/>
    <cellStyle name="Normal 8 2 4 3 3" xfId="2082" xr:uid="{89D96DFC-F063-4000-994A-1B3D5681672B}"/>
    <cellStyle name="Normal 8 2 4 3 4" xfId="3740" xr:uid="{D0106FBC-5BF0-4C48-8C0A-51B5F138B48A}"/>
    <cellStyle name="Normal 8 2 4 4" xfId="2083" xr:uid="{C784292B-5856-4E4B-9A1A-6C029EF5490F}"/>
    <cellStyle name="Normal 8 2 4 4 2" xfId="2084" xr:uid="{FD616DC7-E334-4734-8433-7E928B353373}"/>
    <cellStyle name="Normal 8 2 4 4 3" xfId="3741" xr:uid="{DD312614-8057-4C7E-B264-01E4FFAB6E7E}"/>
    <cellStyle name="Normal 8 2 4 4 4" xfId="3742" xr:uid="{DEFE8B49-A0CA-418F-AD11-994547035591}"/>
    <cellStyle name="Normal 8 2 4 5" xfId="2085" xr:uid="{65008BFD-649D-4D12-B9E1-967AC171ED49}"/>
    <cellStyle name="Normal 8 2 4 6" xfId="3743" xr:uid="{129888AC-3739-4C78-8540-76BAA77404D9}"/>
    <cellStyle name="Normal 8 2 4 7" xfId="3744" xr:uid="{E0964C90-2E67-424A-9505-0594535D9C48}"/>
    <cellStyle name="Normal 8 2 5" xfId="381" xr:uid="{1F26C6E6-3850-4BD4-9B04-5CB68728B47E}"/>
    <cellStyle name="Normal 8 2 5 2" xfId="778" xr:uid="{EBDEEA8A-FDB6-4786-BAED-4B605D42B8C8}"/>
    <cellStyle name="Normal 8 2 5 2 2" xfId="779" xr:uid="{AE808EF2-7FEF-491C-B385-2013DC7D2D0D}"/>
    <cellStyle name="Normal 8 2 5 2 2 2" xfId="2086" xr:uid="{D4E403C1-E72D-45C5-9733-464C52A00BFF}"/>
    <cellStyle name="Normal 8 2 5 2 2 2 2" xfId="2087" xr:uid="{404E08F3-6EE5-4A64-8E8E-218B6183E60C}"/>
    <cellStyle name="Normal 8 2 5 2 2 3" xfId="2088" xr:uid="{27C7D4D4-CB83-4334-96DA-93B18772903D}"/>
    <cellStyle name="Normal 8 2 5 2 3" xfId="2089" xr:uid="{32E3B613-903B-4678-960B-ADC9B84FFD16}"/>
    <cellStyle name="Normal 8 2 5 2 3 2" xfId="2090" xr:uid="{FD93B00F-D676-459A-A5C1-7C14237D04D3}"/>
    <cellStyle name="Normal 8 2 5 2 4" xfId="2091" xr:uid="{562D47FF-ACF9-4D28-841D-236AC01D292D}"/>
    <cellStyle name="Normal 8 2 5 3" xfId="780" xr:uid="{F4B65390-FFA1-45A6-A18F-0DCDFD637CED}"/>
    <cellStyle name="Normal 8 2 5 3 2" xfId="2092" xr:uid="{46ED9752-B063-4649-83AB-311B59E99C51}"/>
    <cellStyle name="Normal 8 2 5 3 2 2" xfId="2093" xr:uid="{6CF18FBE-F75E-4BDD-8DB9-DADBCB389B34}"/>
    <cellStyle name="Normal 8 2 5 3 3" xfId="2094" xr:uid="{7323E45B-B2A8-4F40-9FE0-CABE22EAFFFB}"/>
    <cellStyle name="Normal 8 2 5 3 4" xfId="3745" xr:uid="{FA626D8C-F264-49D0-BB3C-0032AE2720E6}"/>
    <cellStyle name="Normal 8 2 5 4" xfId="2095" xr:uid="{0AAB1E26-75CD-496C-A29C-8D0A52552262}"/>
    <cellStyle name="Normal 8 2 5 4 2" xfId="2096" xr:uid="{CB9B3EE1-C486-41A1-8796-B20987A46411}"/>
    <cellStyle name="Normal 8 2 5 5" xfId="2097" xr:uid="{CA805B85-6B5C-44DB-9212-74E6125BEADA}"/>
    <cellStyle name="Normal 8 2 5 6" xfId="3746" xr:uid="{0649E25F-6DD0-490B-93CC-0AF8FBD382C9}"/>
    <cellStyle name="Normal 8 2 6" xfId="382" xr:uid="{8E1B6508-709A-4FF6-8B03-11271D9EA2A9}"/>
    <cellStyle name="Normal 8 2 6 2" xfId="781" xr:uid="{C863F45E-4EBD-43DD-ADE1-E741DE0EE393}"/>
    <cellStyle name="Normal 8 2 6 2 2" xfId="2098" xr:uid="{4460E053-25E5-4B72-976A-2AD319B48CCD}"/>
    <cellStyle name="Normal 8 2 6 2 2 2" xfId="2099" xr:uid="{0B52AEA2-D100-4B15-893F-8A1C6A572AEC}"/>
    <cellStyle name="Normal 8 2 6 2 3" xfId="2100" xr:uid="{1E088065-E301-46EB-99D6-7382CC9AF5B7}"/>
    <cellStyle name="Normal 8 2 6 2 4" xfId="3747" xr:uid="{9C5D3B17-D914-40EC-856E-4588C68B58FC}"/>
    <cellStyle name="Normal 8 2 6 3" xfId="2101" xr:uid="{C1C68ADE-2EB9-495F-B816-660717A78571}"/>
    <cellStyle name="Normal 8 2 6 3 2" xfId="2102" xr:uid="{A56D2B7A-B540-424A-8824-F199A6222368}"/>
    <cellStyle name="Normal 8 2 6 4" xfId="2103" xr:uid="{94526D53-EE60-44E5-B966-3C3561310DB8}"/>
    <cellStyle name="Normal 8 2 6 5" xfId="3748" xr:uid="{48AFD094-E825-4589-8D16-96FA48B479E9}"/>
    <cellStyle name="Normal 8 2 7" xfId="782" xr:uid="{B7E35B2C-6C65-4F2C-BC3A-CCF045257250}"/>
    <cellStyle name="Normal 8 2 7 2" xfId="2104" xr:uid="{E0A68683-BA6B-4EDA-88D1-2485AF8BD0FE}"/>
    <cellStyle name="Normal 8 2 7 2 2" xfId="2105" xr:uid="{0DDC01E4-53EE-4653-9D14-A73A4ABDA404}"/>
    <cellStyle name="Normal 8 2 7 3" xfId="2106" xr:uid="{513BDD4A-FA68-4239-B8C1-8D6C908E72D2}"/>
    <cellStyle name="Normal 8 2 7 4" xfId="3749" xr:uid="{7A5154C5-59C3-4D65-829E-AF6FA6191004}"/>
    <cellStyle name="Normal 8 2 8" xfId="2107" xr:uid="{0CC6F3B9-E815-4E2A-994A-C611D0FE791F}"/>
    <cellStyle name="Normal 8 2 8 2" xfId="2108" xr:uid="{CC0E3689-5608-412C-B2FB-865BEB2E8F69}"/>
    <cellStyle name="Normal 8 2 8 3" xfId="3750" xr:uid="{3B5FC565-9565-4D47-8BA3-30CD754D84F1}"/>
    <cellStyle name="Normal 8 2 8 4" xfId="3751" xr:uid="{76AE0AE1-69D3-4352-B7EF-4CCB645674BB}"/>
    <cellStyle name="Normal 8 2 9" xfId="2109" xr:uid="{C4C8250A-ED60-474E-9140-AF4A05E0FEEE}"/>
    <cellStyle name="Normal 8 3" xfId="153" xr:uid="{5F9CDC64-8683-4BCE-A77D-5B8D830769A1}"/>
    <cellStyle name="Normal 8 3 10" xfId="3752" xr:uid="{82BB278F-63BA-4EBE-A64A-5A5BDFBC514C}"/>
    <cellStyle name="Normal 8 3 11" xfId="3753" xr:uid="{12F9FB9C-1050-4D06-AF0E-BE6DB13F3BE7}"/>
    <cellStyle name="Normal 8 3 2" xfId="154" xr:uid="{F6939BB4-57D2-4C9C-AE57-D2FAE8C26718}"/>
    <cellStyle name="Normal 8 3 2 2" xfId="155" xr:uid="{D15BD262-7BD4-4B12-A87C-9B41D3F885E5}"/>
    <cellStyle name="Normal 8 3 2 2 2" xfId="383" xr:uid="{2F2A83CA-3746-4831-B6F4-BBDC57871288}"/>
    <cellStyle name="Normal 8 3 2 2 2 2" xfId="783" xr:uid="{ACC53ED9-B5DD-4EE8-9DD8-E8EA9D20E716}"/>
    <cellStyle name="Normal 8 3 2 2 2 2 2" xfId="2110" xr:uid="{3ADD3923-77BE-46DD-8614-E2383536EA47}"/>
    <cellStyle name="Normal 8 3 2 2 2 2 2 2" xfId="2111" xr:uid="{8BDDADD4-1514-4BCD-9A95-58E6B023CE21}"/>
    <cellStyle name="Normal 8 3 2 2 2 2 3" xfId="2112" xr:uid="{78AEE7E7-E047-4AEF-A033-44D82C61C353}"/>
    <cellStyle name="Normal 8 3 2 2 2 2 4" xfId="3754" xr:uid="{80A634CE-8DA0-4A5C-875D-69539165A4CB}"/>
    <cellStyle name="Normal 8 3 2 2 2 3" xfId="2113" xr:uid="{FAF38139-8FE1-411C-8A47-AFD9FE5A29B3}"/>
    <cellStyle name="Normal 8 3 2 2 2 3 2" xfId="2114" xr:uid="{5F7CDACB-315D-4B2F-BE26-E7A1DCA64909}"/>
    <cellStyle name="Normal 8 3 2 2 2 3 3" xfId="3755" xr:uid="{B7BBE37E-A133-41C0-BED0-B578D98CDDB7}"/>
    <cellStyle name="Normal 8 3 2 2 2 3 4" xfId="3756" xr:uid="{614377F4-F4F8-4D82-9CBC-5F79DCA8AC58}"/>
    <cellStyle name="Normal 8 3 2 2 2 4" xfId="2115" xr:uid="{A5894E8C-96DA-4B03-9F0C-C5ACFE4E505D}"/>
    <cellStyle name="Normal 8 3 2 2 2 5" xfId="3757" xr:uid="{79626D9D-0BCC-496C-8945-21ECF9987A94}"/>
    <cellStyle name="Normal 8 3 2 2 2 6" xfId="3758" xr:uid="{C0E5124B-89CD-418C-A362-242BCE3D22D6}"/>
    <cellStyle name="Normal 8 3 2 2 3" xfId="784" xr:uid="{07F4A486-9D66-44A6-900B-C9A29421D089}"/>
    <cellStyle name="Normal 8 3 2 2 3 2" xfId="2116" xr:uid="{812666DC-3C26-4CE4-B35B-0A49ED5E3D36}"/>
    <cellStyle name="Normal 8 3 2 2 3 2 2" xfId="2117" xr:uid="{FF558CD6-18C9-41B6-B885-65D417465FC6}"/>
    <cellStyle name="Normal 8 3 2 2 3 2 3" xfId="3759" xr:uid="{58595508-6B43-4BF7-BDF2-5BAA06794B7D}"/>
    <cellStyle name="Normal 8 3 2 2 3 2 4" xfId="3760" xr:uid="{208A4928-35CE-4606-A719-4189136C1EA5}"/>
    <cellStyle name="Normal 8 3 2 2 3 3" xfId="2118" xr:uid="{4BBFCF48-0B13-4702-B813-AB52347DA0D0}"/>
    <cellStyle name="Normal 8 3 2 2 3 4" xfId="3761" xr:uid="{EDF3AB0D-C620-49E7-BCDB-3060584ED261}"/>
    <cellStyle name="Normal 8 3 2 2 3 5" xfId="3762" xr:uid="{050ADB3B-6083-4060-8A0B-34420A33AD77}"/>
    <cellStyle name="Normal 8 3 2 2 4" xfId="2119" xr:uid="{C9A3C647-AE7C-4A06-A8B5-562C77454D06}"/>
    <cellStyle name="Normal 8 3 2 2 4 2" xfId="2120" xr:uid="{01D7A98B-D671-4522-8101-576AC49CCBF4}"/>
    <cellStyle name="Normal 8 3 2 2 4 3" xfId="3763" xr:uid="{D7E00225-F11A-4FBC-BF85-6197F3CE0B76}"/>
    <cellStyle name="Normal 8 3 2 2 4 4" xfId="3764" xr:uid="{61E7EB32-BEE5-4D8D-B51E-288EE16EC07D}"/>
    <cellStyle name="Normal 8 3 2 2 5" xfId="2121" xr:uid="{B2227EE7-C438-47A7-8B2B-74D50726C605}"/>
    <cellStyle name="Normal 8 3 2 2 5 2" xfId="3765" xr:uid="{6A1528BE-D30C-4346-8FC3-0F8E8AC4317D}"/>
    <cellStyle name="Normal 8 3 2 2 5 3" xfId="3766" xr:uid="{B7D91F8E-7C35-45DD-A344-6796093647C2}"/>
    <cellStyle name="Normal 8 3 2 2 5 4" xfId="3767" xr:uid="{D0DAD7AD-582D-4D3E-87F8-957127FCC16C}"/>
    <cellStyle name="Normal 8 3 2 2 6" xfId="3768" xr:uid="{F368C70B-DCE6-43F8-816E-399B9FE7951C}"/>
    <cellStyle name="Normal 8 3 2 2 7" xfId="3769" xr:uid="{54A6F179-4D3A-483F-8B6B-EED6726B166E}"/>
    <cellStyle name="Normal 8 3 2 2 8" xfId="3770" xr:uid="{4332C547-4A8B-4974-9B42-B0D14F62BD06}"/>
    <cellStyle name="Normal 8 3 2 3" xfId="384" xr:uid="{2AD87B52-1CF4-4CF6-B7A5-157F7CC83547}"/>
    <cellStyle name="Normal 8 3 2 3 2" xfId="785" xr:uid="{B0426ACD-A52B-4960-8192-EB10F03AF72E}"/>
    <cellStyle name="Normal 8 3 2 3 2 2" xfId="786" xr:uid="{5844465C-E67E-454D-8BD8-DD5296B3CC1B}"/>
    <cellStyle name="Normal 8 3 2 3 2 2 2" xfId="2122" xr:uid="{6B371F8B-3A25-4444-B992-CA718DE1D6F2}"/>
    <cellStyle name="Normal 8 3 2 3 2 2 2 2" xfId="2123" xr:uid="{FA9CC706-4B75-4FC7-AA79-316478EF9F30}"/>
    <cellStyle name="Normal 8 3 2 3 2 2 3" xfId="2124" xr:uid="{38C31D64-95D0-4C7D-8229-0B12350F3BDB}"/>
    <cellStyle name="Normal 8 3 2 3 2 3" xfId="2125" xr:uid="{E25D71BF-9759-41CE-B732-354FD6659088}"/>
    <cellStyle name="Normal 8 3 2 3 2 3 2" xfId="2126" xr:uid="{6F7517AD-0550-4B4C-B8FD-19A94C1A45DB}"/>
    <cellStyle name="Normal 8 3 2 3 2 4" xfId="2127" xr:uid="{FC6BE5CE-B6DC-475E-AD49-AE949DBF77FA}"/>
    <cellStyle name="Normal 8 3 2 3 3" xfId="787" xr:uid="{EA1320FD-FD6B-4DA9-BBDE-937415A8629A}"/>
    <cellStyle name="Normal 8 3 2 3 3 2" xfId="2128" xr:uid="{FA8F4934-1486-4DD3-88C2-096DDE772163}"/>
    <cellStyle name="Normal 8 3 2 3 3 2 2" xfId="2129" xr:uid="{7B20F5C5-0531-4A54-8556-C461428AD493}"/>
    <cellStyle name="Normal 8 3 2 3 3 3" xfId="2130" xr:uid="{7576E6B8-82F7-4D05-9FDE-435D5DD140E6}"/>
    <cellStyle name="Normal 8 3 2 3 3 4" xfId="3771" xr:uid="{4BB5FA96-8ED3-4227-AD54-82F24418FA2A}"/>
    <cellStyle name="Normal 8 3 2 3 4" xfId="2131" xr:uid="{8FB6FD7F-C109-4346-8D85-D95EA4040976}"/>
    <cellStyle name="Normal 8 3 2 3 4 2" xfId="2132" xr:uid="{0D1D51B3-81F9-4248-8FC1-2FD1DD4E0F27}"/>
    <cellStyle name="Normal 8 3 2 3 5" xfId="2133" xr:uid="{2CC50A0B-32D7-4564-BCBC-5933A50C3C2B}"/>
    <cellStyle name="Normal 8 3 2 3 6" xfId="3772" xr:uid="{F41FC022-3C1D-44A4-BB43-A52EF5B58450}"/>
    <cellStyle name="Normal 8 3 2 4" xfId="385" xr:uid="{2964A506-03FC-49F3-AC61-DE02D76D0425}"/>
    <cellStyle name="Normal 8 3 2 4 2" xfId="788" xr:uid="{FA629EFB-9DAC-43DE-919C-4817AD635D76}"/>
    <cellStyle name="Normal 8 3 2 4 2 2" xfId="2134" xr:uid="{9C7377DA-763E-4306-8A6F-157DB2E1E2D4}"/>
    <cellStyle name="Normal 8 3 2 4 2 2 2" xfId="2135" xr:uid="{BDAA928D-9B4C-4305-9DD4-768C3F272A4B}"/>
    <cellStyle name="Normal 8 3 2 4 2 3" xfId="2136" xr:uid="{17E4665E-6990-4870-8DBB-B9276BEC9AE5}"/>
    <cellStyle name="Normal 8 3 2 4 2 4" xfId="3773" xr:uid="{65918756-FBE5-4B27-94A5-CCC79E28FB10}"/>
    <cellStyle name="Normal 8 3 2 4 3" xfId="2137" xr:uid="{80B7D35A-0393-4550-942E-2B1D7565142A}"/>
    <cellStyle name="Normal 8 3 2 4 3 2" xfId="2138" xr:uid="{78340C3A-B767-400B-BD93-E443F8271D27}"/>
    <cellStyle name="Normal 8 3 2 4 4" xfId="2139" xr:uid="{5C465C89-F722-4592-9EC1-7A67B697215D}"/>
    <cellStyle name="Normal 8 3 2 4 5" xfId="3774" xr:uid="{C40ECF28-2A0A-474F-A4D3-8F684D50F50A}"/>
    <cellStyle name="Normal 8 3 2 5" xfId="386" xr:uid="{CC1523D7-C79C-4D1D-AE96-B184B42ADC40}"/>
    <cellStyle name="Normal 8 3 2 5 2" xfId="2140" xr:uid="{679C6894-08C1-4368-8FFC-6C4531ED6021}"/>
    <cellStyle name="Normal 8 3 2 5 2 2" xfId="2141" xr:uid="{9D778786-89C7-4CF4-80D0-077C29ACB5E3}"/>
    <cellStyle name="Normal 8 3 2 5 3" xfId="2142" xr:uid="{ECD3E29D-361A-46B3-9235-9CFE263CE401}"/>
    <cellStyle name="Normal 8 3 2 5 4" xfId="3775" xr:uid="{1630C45F-D660-45BD-9543-94D23A0234B9}"/>
    <cellStyle name="Normal 8 3 2 6" xfId="2143" xr:uid="{27CF3CCE-316E-49C8-A41C-BBF0672E8141}"/>
    <cellStyle name="Normal 8 3 2 6 2" xfId="2144" xr:uid="{4A2AEF1C-D852-4C7E-B79F-4D8CE0C76668}"/>
    <cellStyle name="Normal 8 3 2 6 3" xfId="3776" xr:uid="{4490B346-C501-4CAF-B869-88B192F5F180}"/>
    <cellStyle name="Normal 8 3 2 6 4" xfId="3777" xr:uid="{F276C2F3-F8BD-44C8-BE4E-3F830BD73A4F}"/>
    <cellStyle name="Normal 8 3 2 7" xfId="2145" xr:uid="{55399EE6-67C2-4266-8563-C7C32D2B0FD0}"/>
    <cellStyle name="Normal 8 3 2 8" xfId="3778" xr:uid="{FC717E1F-F54B-4717-ADCB-1D861B7A75F7}"/>
    <cellStyle name="Normal 8 3 2 9" xfId="3779" xr:uid="{573CC477-B2C8-49EB-9962-90595BABE067}"/>
    <cellStyle name="Normal 8 3 3" xfId="156" xr:uid="{2E7DA6E9-F9AF-4C4C-8C1A-97416B8903FC}"/>
    <cellStyle name="Normal 8 3 3 2" xfId="157" xr:uid="{369AA7B1-A292-4913-9270-35414F646F0F}"/>
    <cellStyle name="Normal 8 3 3 2 2" xfId="789" xr:uid="{19187CC4-3E66-4180-ACB0-A5A0058B33B3}"/>
    <cellStyle name="Normal 8 3 3 2 2 2" xfId="2146" xr:uid="{6D43A27D-FF9D-422C-99B4-5BAF66F44EFC}"/>
    <cellStyle name="Normal 8 3 3 2 2 2 2" xfId="2147" xr:uid="{8F17C350-C1CA-4987-BA40-CC309D669F78}"/>
    <cellStyle name="Normal 8 3 3 2 2 2 2 2" xfId="4492" xr:uid="{B5B1FCA0-7CFA-4CF0-A9BA-F256CDF8C31B}"/>
    <cellStyle name="Normal 8 3 3 2 2 2 3" xfId="4493" xr:uid="{63A756B9-6D96-477D-B6F2-80B560D7E359}"/>
    <cellStyle name="Normal 8 3 3 2 2 3" xfId="2148" xr:uid="{DEC56431-998D-411E-8317-03E8196BA700}"/>
    <cellStyle name="Normal 8 3 3 2 2 3 2" xfId="4494" xr:uid="{203D9FF6-2383-4341-804C-F4166C131AC7}"/>
    <cellStyle name="Normal 8 3 3 2 2 4" xfId="3780" xr:uid="{FEE853E6-EA0E-407C-9166-E93C14B31589}"/>
    <cellStyle name="Normal 8 3 3 2 3" xfId="2149" xr:uid="{ADEF1306-72D9-4EB1-9BFF-05634E5E9FBD}"/>
    <cellStyle name="Normal 8 3 3 2 3 2" xfId="2150" xr:uid="{69FBE58E-24BB-4FDB-801A-2B096FAA094A}"/>
    <cellStyle name="Normal 8 3 3 2 3 2 2" xfId="4495" xr:uid="{FCE34A63-84B0-43BD-ACAF-5EB468C845F1}"/>
    <cellStyle name="Normal 8 3 3 2 3 3" xfId="3781" xr:uid="{BF10C614-F1DD-4B78-A817-032A09999BCE}"/>
    <cellStyle name="Normal 8 3 3 2 3 4" xfId="3782" xr:uid="{05D76B03-97FE-4E44-97B9-3FC5BC4CE0C5}"/>
    <cellStyle name="Normal 8 3 3 2 4" xfId="2151" xr:uid="{6CD5EB4F-F10B-426D-840B-8765213D6EC4}"/>
    <cellStyle name="Normal 8 3 3 2 4 2" xfId="4496" xr:uid="{1BEA9A42-30E5-4EEE-8B15-1D5BCBE7C3D6}"/>
    <cellStyle name="Normal 8 3 3 2 5" xfId="3783" xr:uid="{B56428FD-321D-43AE-91FB-61EDAD86E411}"/>
    <cellStyle name="Normal 8 3 3 2 6" xfId="3784" xr:uid="{D3E1BC94-C1BA-4C07-B799-32FBE24B0530}"/>
    <cellStyle name="Normal 8 3 3 3" xfId="387" xr:uid="{57268890-2DE1-48AE-940E-C543E22FD6EA}"/>
    <cellStyle name="Normal 8 3 3 3 2" xfId="2152" xr:uid="{430F86A6-74D4-4C90-8ACD-C465C54535AC}"/>
    <cellStyle name="Normal 8 3 3 3 2 2" xfId="2153" xr:uid="{1FF88D15-F96B-46F6-B065-C1D42A5BE254}"/>
    <cellStyle name="Normal 8 3 3 3 2 2 2" xfId="4497" xr:uid="{84D22380-B27B-4382-B451-E4CCA331C668}"/>
    <cellStyle name="Normal 8 3 3 3 2 3" xfId="3785" xr:uid="{443D8C87-5BD5-4874-B746-A6A1BC84BD12}"/>
    <cellStyle name="Normal 8 3 3 3 2 4" xfId="3786" xr:uid="{B07F13E0-29FA-46F5-8FA6-799AAE513E37}"/>
    <cellStyle name="Normal 8 3 3 3 3" xfId="2154" xr:uid="{853979A0-3A29-492F-AACE-C2A05D70AC69}"/>
    <cellStyle name="Normal 8 3 3 3 3 2" xfId="4498" xr:uid="{92E5634E-4CB7-4DFC-838A-C1A5A9F7417A}"/>
    <cellStyle name="Normal 8 3 3 3 4" xfId="3787" xr:uid="{1C5A0C3C-ABF7-4D89-B993-BD23094099CF}"/>
    <cellStyle name="Normal 8 3 3 3 5" xfId="3788" xr:uid="{6ED2639A-0DFA-43AB-B945-648C325373D2}"/>
    <cellStyle name="Normal 8 3 3 4" xfId="2155" xr:uid="{B3047B3E-4D7E-4E8F-B616-C2A4DE3AC40F}"/>
    <cellStyle name="Normal 8 3 3 4 2" xfId="2156" xr:uid="{8B56D87E-272A-4C28-81BC-6139930D6561}"/>
    <cellStyle name="Normal 8 3 3 4 2 2" xfId="4499" xr:uid="{39AECCA4-DDA1-40E5-970E-12F3B09867E3}"/>
    <cellStyle name="Normal 8 3 3 4 3" xfId="3789" xr:uid="{D31BE16B-914B-4066-97AB-29A11212028D}"/>
    <cellStyle name="Normal 8 3 3 4 4" xfId="3790" xr:uid="{21ABACBA-163C-40A1-BEAF-3118988A4168}"/>
    <cellStyle name="Normal 8 3 3 5" xfId="2157" xr:uid="{09E4E433-F990-4CE6-A5A1-E5E451A38390}"/>
    <cellStyle name="Normal 8 3 3 5 2" xfId="3791" xr:uid="{5750235B-A215-4046-BB8F-C04BD0977E32}"/>
    <cellStyle name="Normal 8 3 3 5 3" xfId="3792" xr:uid="{9AFCB78D-3D30-41FB-A3D8-8D9B70B90DCE}"/>
    <cellStyle name="Normal 8 3 3 5 4" xfId="3793" xr:uid="{50C606A1-EF48-47BA-A43F-7B41763ADACD}"/>
    <cellStyle name="Normal 8 3 3 6" xfId="3794" xr:uid="{DFC4FB9F-C126-416A-80E8-BF29B0A9C00E}"/>
    <cellStyle name="Normal 8 3 3 7" xfId="3795" xr:uid="{09850D3F-A4F6-4C6C-9053-3C4A1806EBD5}"/>
    <cellStyle name="Normal 8 3 3 8" xfId="3796" xr:uid="{8A8D394B-44A7-4CB2-A9BF-3C318B2E87C6}"/>
    <cellStyle name="Normal 8 3 4" xfId="158" xr:uid="{DB768F94-9AFE-452A-AC27-13604CA3BB8D}"/>
    <cellStyle name="Normal 8 3 4 2" xfId="790" xr:uid="{36999F47-5B6D-412A-AF3F-6BAFD6D8CB56}"/>
    <cellStyle name="Normal 8 3 4 2 2" xfId="791" xr:uid="{1717FFFB-0970-41ED-B8C4-6E46B5332EA1}"/>
    <cellStyle name="Normal 8 3 4 2 2 2" xfId="2158" xr:uid="{73D68CD4-5C18-4C4F-9848-B2030860B9F5}"/>
    <cellStyle name="Normal 8 3 4 2 2 2 2" xfId="2159" xr:uid="{C32D6852-4261-4B73-9BB6-F54E34FCC411}"/>
    <cellStyle name="Normal 8 3 4 2 2 3" xfId="2160" xr:uid="{520623E9-2388-40B5-8D53-00C8744D1DE8}"/>
    <cellStyle name="Normal 8 3 4 2 2 4" xfId="3797" xr:uid="{A94E676C-76B8-4BEA-9C7F-6F6A44B8087B}"/>
    <cellStyle name="Normal 8 3 4 2 3" xfId="2161" xr:uid="{A689CB68-1DCA-45AD-88BA-BFB91E9CFAC9}"/>
    <cellStyle name="Normal 8 3 4 2 3 2" xfId="2162" xr:uid="{58B2C4F5-CF5C-4EA1-8BBF-F8F4AB272C27}"/>
    <cellStyle name="Normal 8 3 4 2 4" xfId="2163" xr:uid="{B77B61CF-6367-4A2A-BD20-703FFA5648EF}"/>
    <cellStyle name="Normal 8 3 4 2 5" xfId="3798" xr:uid="{E6F39E6A-F004-4C14-A9E6-CCE0AAE6ACAA}"/>
    <cellStyle name="Normal 8 3 4 3" xfId="792" xr:uid="{85C32226-827D-43A6-873E-2AD95D264888}"/>
    <cellStyle name="Normal 8 3 4 3 2" xfId="2164" xr:uid="{7A1EF91F-DBF3-492E-83EE-DA479002BF6E}"/>
    <cellStyle name="Normal 8 3 4 3 2 2" xfId="2165" xr:uid="{2854DDDE-2F08-477B-B232-8584A0B691B8}"/>
    <cellStyle name="Normal 8 3 4 3 3" xfId="2166" xr:uid="{AFB2064B-3588-4EC8-8567-95E3139C6C33}"/>
    <cellStyle name="Normal 8 3 4 3 4" xfId="3799" xr:uid="{D4D77A5B-5B4E-4B17-9A85-135D39A325F8}"/>
    <cellStyle name="Normal 8 3 4 4" xfId="2167" xr:uid="{3ACA2719-F224-4EBF-A695-80F5933436CA}"/>
    <cellStyle name="Normal 8 3 4 4 2" xfId="2168" xr:uid="{0F19A363-3A26-4F27-962D-03EE46BC78ED}"/>
    <cellStyle name="Normal 8 3 4 4 3" xfId="3800" xr:uid="{0E8A5F20-DBA9-4F3A-B018-CAE48001B1AA}"/>
    <cellStyle name="Normal 8 3 4 4 4" xfId="3801" xr:uid="{8E953044-33D8-458D-A686-AEDBDDA6E089}"/>
    <cellStyle name="Normal 8 3 4 5" xfId="2169" xr:uid="{345B3093-4F88-4004-8676-69BA5BD95B7E}"/>
    <cellStyle name="Normal 8 3 4 6" xfId="3802" xr:uid="{31BBAB76-C6D2-47CE-BD2E-B6BDC8594918}"/>
    <cellStyle name="Normal 8 3 4 7" xfId="3803" xr:uid="{5496983C-121A-45C5-BD34-4507C93C80EC}"/>
    <cellStyle name="Normal 8 3 5" xfId="388" xr:uid="{CA6A3E55-FBEB-43AA-A169-834160A563A7}"/>
    <cellStyle name="Normal 8 3 5 2" xfId="793" xr:uid="{3B05C73C-561B-47B7-9473-89288B02E867}"/>
    <cellStyle name="Normal 8 3 5 2 2" xfId="2170" xr:uid="{92ABFB0D-9F39-48D6-AC5C-E1FBDDDD3F87}"/>
    <cellStyle name="Normal 8 3 5 2 2 2" xfId="2171" xr:uid="{F42BB3AD-A537-464A-95FB-2BB968E2FDFD}"/>
    <cellStyle name="Normal 8 3 5 2 3" xfId="2172" xr:uid="{E408FA13-281F-40F4-804C-42B6B17D565E}"/>
    <cellStyle name="Normal 8 3 5 2 4" xfId="3804" xr:uid="{32712AEE-A2CB-4E0B-AA17-FABE441003CF}"/>
    <cellStyle name="Normal 8 3 5 3" xfId="2173" xr:uid="{2A6B69AA-32AE-401E-A3C8-10B2C0602C64}"/>
    <cellStyle name="Normal 8 3 5 3 2" xfId="2174" xr:uid="{A54CAE90-8460-46B3-BABC-D235E7345177}"/>
    <cellStyle name="Normal 8 3 5 3 3" xfId="3805" xr:uid="{EA7B3BA9-ED87-4FF6-9B72-F421BBAF719D}"/>
    <cellStyle name="Normal 8 3 5 3 4" xfId="3806" xr:uid="{A130FFF6-F705-49B6-AA37-6DFA76DB326D}"/>
    <cellStyle name="Normal 8 3 5 4" xfId="2175" xr:uid="{E9DF7C17-0D0A-4365-9B9D-3A688FBCA65C}"/>
    <cellStyle name="Normal 8 3 5 5" xfId="3807" xr:uid="{8C9C32C4-5EEA-415A-A95D-082BCF1C3774}"/>
    <cellStyle name="Normal 8 3 5 6" xfId="3808" xr:uid="{03DE48A9-E9AE-4C2D-9DC6-A7A6E330EDD1}"/>
    <cellStyle name="Normal 8 3 6" xfId="389" xr:uid="{0DEB9C00-AF52-453E-B549-633A5713831F}"/>
    <cellStyle name="Normal 8 3 6 2" xfId="2176" xr:uid="{EF26CF99-B84E-4175-AD2C-7D75C6756192}"/>
    <cellStyle name="Normal 8 3 6 2 2" xfId="2177" xr:uid="{13058876-280B-468A-B55C-8D68B75FE6E4}"/>
    <cellStyle name="Normal 8 3 6 2 3" xfId="3809" xr:uid="{D69D1E0D-F057-4D65-B6DC-2540B64B2708}"/>
    <cellStyle name="Normal 8 3 6 2 4" xfId="3810" xr:uid="{5988522B-B07A-478C-BB68-A18B7F920293}"/>
    <cellStyle name="Normal 8 3 6 3" xfId="2178" xr:uid="{452EDF81-771B-4F36-B434-C5E00469ABD8}"/>
    <cellStyle name="Normal 8 3 6 4" xfId="3811" xr:uid="{DDBC01B7-A24C-457B-8E7C-184D023F45D4}"/>
    <cellStyle name="Normal 8 3 6 5" xfId="3812" xr:uid="{062D228B-0B5F-4AB2-83F8-8EAFF883AA71}"/>
    <cellStyle name="Normal 8 3 7" xfId="2179" xr:uid="{65349205-19A9-470C-AA72-153198C8FFF7}"/>
    <cellStyle name="Normal 8 3 7 2" xfId="2180" xr:uid="{85CC3D98-FC21-4D2D-8858-F3DE6D7569DD}"/>
    <cellStyle name="Normal 8 3 7 3" xfId="3813" xr:uid="{614E59C8-E407-4FA5-BFB2-598A6D92764D}"/>
    <cellStyle name="Normal 8 3 7 4" xfId="3814" xr:uid="{FFC8FC6B-ABA3-40BB-9101-A98052248E74}"/>
    <cellStyle name="Normal 8 3 8" xfId="2181" xr:uid="{E5AF2677-EE72-4B8D-982B-7BCD69363DF1}"/>
    <cellStyle name="Normal 8 3 8 2" xfId="3815" xr:uid="{CF62AA7B-BC32-406F-96EC-6EA924B51162}"/>
    <cellStyle name="Normal 8 3 8 3" xfId="3816" xr:uid="{7356A392-2915-4AB8-923B-F6F3F3BEE75A}"/>
    <cellStyle name="Normal 8 3 8 4" xfId="3817" xr:uid="{BE385925-70D2-4DD1-9C4E-91F32CD355BE}"/>
    <cellStyle name="Normal 8 3 9" xfId="3818" xr:uid="{997BB78A-2936-438C-97C9-BFD22583B86A}"/>
    <cellStyle name="Normal 8 4" xfId="159" xr:uid="{0629E48F-775B-4D98-B506-128CD70230FA}"/>
    <cellStyle name="Normal 8 4 10" xfId="3819" xr:uid="{013EB215-27A0-4353-9DCB-CB55E22E11F0}"/>
    <cellStyle name="Normal 8 4 11" xfId="3820" xr:uid="{D7321C21-18B6-4DC3-93B2-EE75F60863C0}"/>
    <cellStyle name="Normal 8 4 2" xfId="160" xr:uid="{EADE36CA-E836-4E2B-AE62-2876A466DDA5}"/>
    <cellStyle name="Normal 8 4 2 2" xfId="390" xr:uid="{001C7461-6338-4DA1-ADD3-5D239FF7DE9E}"/>
    <cellStyle name="Normal 8 4 2 2 2" xfId="794" xr:uid="{A42E7236-6C5C-42AD-8A3A-3956B9A3B727}"/>
    <cellStyle name="Normal 8 4 2 2 2 2" xfId="795" xr:uid="{BEACF98F-5267-4B4A-9E0F-768AA3A0FCBB}"/>
    <cellStyle name="Normal 8 4 2 2 2 2 2" xfId="2182" xr:uid="{46726712-07B3-4DB0-9AA3-F9F8C4D0ECBA}"/>
    <cellStyle name="Normal 8 4 2 2 2 2 3" xfId="3821" xr:uid="{FC29B2CF-9FC3-4F5E-AED4-76529B252C4E}"/>
    <cellStyle name="Normal 8 4 2 2 2 2 4" xfId="3822" xr:uid="{6D63B5A2-2718-44E7-8686-8B570163A6EC}"/>
    <cellStyle name="Normal 8 4 2 2 2 3" xfId="2183" xr:uid="{81B2835D-A530-43A5-BAA9-52216207E9BD}"/>
    <cellStyle name="Normal 8 4 2 2 2 3 2" xfId="3823" xr:uid="{851811D8-262B-48D2-A04E-D9E9664FEAE0}"/>
    <cellStyle name="Normal 8 4 2 2 2 3 3" xfId="3824" xr:uid="{8826B02F-DB6D-44DB-BADD-EDE85D27466A}"/>
    <cellStyle name="Normal 8 4 2 2 2 3 4" xfId="3825" xr:uid="{186EBC1E-4540-4B68-9D68-0138F98F08F9}"/>
    <cellStyle name="Normal 8 4 2 2 2 4" xfId="3826" xr:uid="{BDDBB706-0044-46A0-8F84-D777857963AD}"/>
    <cellStyle name="Normal 8 4 2 2 2 5" xfId="3827" xr:uid="{6D7E63AB-99A9-4222-A0E7-5BCDF9045091}"/>
    <cellStyle name="Normal 8 4 2 2 2 6" xfId="3828" xr:uid="{F83760C3-9481-4FA9-AE0C-C9926327FC49}"/>
    <cellStyle name="Normal 8 4 2 2 3" xfId="796" xr:uid="{74FAF8A3-9C80-4674-ABC6-E532A1020643}"/>
    <cellStyle name="Normal 8 4 2 2 3 2" xfId="2184" xr:uid="{835DD0B3-394A-4E4F-A0D9-BF4FCA302348}"/>
    <cellStyle name="Normal 8 4 2 2 3 2 2" xfId="3829" xr:uid="{8D45D14D-4AE7-486E-89CD-4A85465CB765}"/>
    <cellStyle name="Normal 8 4 2 2 3 2 3" xfId="3830" xr:uid="{731EF3BB-96F4-4142-82D5-18BDF21E86B1}"/>
    <cellStyle name="Normal 8 4 2 2 3 2 4" xfId="3831" xr:uid="{E55A1A60-1488-44C4-BC3B-AEB67F74CDAE}"/>
    <cellStyle name="Normal 8 4 2 2 3 3" xfId="3832" xr:uid="{25977837-CC3C-4C71-9502-DAA3BAA72126}"/>
    <cellStyle name="Normal 8 4 2 2 3 4" xfId="3833" xr:uid="{0A2B8A08-7314-45DD-9744-AB9248D86535}"/>
    <cellStyle name="Normal 8 4 2 2 3 5" xfId="3834" xr:uid="{203CA1E3-6FA7-4021-A7E8-9F9BC64B0A89}"/>
    <cellStyle name="Normal 8 4 2 2 4" xfId="2185" xr:uid="{44CFEB9E-929E-4285-A60B-B26E31E85541}"/>
    <cellStyle name="Normal 8 4 2 2 4 2" xfId="3835" xr:uid="{E05B5288-9A90-49FD-93B1-B79F8F654E03}"/>
    <cellStyle name="Normal 8 4 2 2 4 3" xfId="3836" xr:uid="{5FF26402-7ED4-452C-A12B-045418078C8E}"/>
    <cellStyle name="Normal 8 4 2 2 4 4" xfId="3837" xr:uid="{9E569637-89EF-4912-B81D-3BC570C21F62}"/>
    <cellStyle name="Normal 8 4 2 2 5" xfId="3838" xr:uid="{555AB063-2E2B-47C5-A1F5-CFA3E77F7164}"/>
    <cellStyle name="Normal 8 4 2 2 5 2" xfId="3839" xr:uid="{AE7BF344-8226-421C-BF02-5EA36710E679}"/>
    <cellStyle name="Normal 8 4 2 2 5 3" xfId="3840" xr:uid="{C4C5B0DF-6BD8-43A6-A01E-FB25B67E121B}"/>
    <cellStyle name="Normal 8 4 2 2 5 4" xfId="3841" xr:uid="{1BDE328B-8F01-49C2-9B6C-514AD29A3369}"/>
    <cellStyle name="Normal 8 4 2 2 6" xfId="3842" xr:uid="{7342B4E5-3A01-4CC5-BCC1-E4ABFAD439CD}"/>
    <cellStyle name="Normal 8 4 2 2 7" xfId="3843" xr:uid="{DC07778C-BEAC-4FDD-829C-C1FDA070D5A3}"/>
    <cellStyle name="Normal 8 4 2 2 8" xfId="3844" xr:uid="{66CFD308-B390-44FD-B52D-30279163AFB6}"/>
    <cellStyle name="Normal 8 4 2 3" xfId="797" xr:uid="{4D73E66F-206C-406C-B204-97708F93BD43}"/>
    <cellStyle name="Normal 8 4 2 3 2" xfId="798" xr:uid="{7B0EF38C-415B-4A45-B99F-1FC0F7F5692D}"/>
    <cellStyle name="Normal 8 4 2 3 2 2" xfId="799" xr:uid="{252F0BFE-223C-4CCE-8987-DB7F8E3C7EE5}"/>
    <cellStyle name="Normal 8 4 2 3 2 3" xfId="3845" xr:uid="{3C6A75BD-757F-4A19-A388-F173D953A8A2}"/>
    <cellStyle name="Normal 8 4 2 3 2 4" xfId="3846" xr:uid="{CEE1EC4A-8D6B-4022-84A5-EA07F01E7A12}"/>
    <cellStyle name="Normal 8 4 2 3 3" xfId="800" xr:uid="{CAE62771-A26E-4FD8-8E80-A1804AB67965}"/>
    <cellStyle name="Normal 8 4 2 3 3 2" xfId="3847" xr:uid="{D46FC08A-C663-42D1-9C6E-F7752E2DAAE4}"/>
    <cellStyle name="Normal 8 4 2 3 3 3" xfId="3848" xr:uid="{900C8ABA-7FC2-4A88-A75C-04654F9C5985}"/>
    <cellStyle name="Normal 8 4 2 3 3 4" xfId="3849" xr:uid="{01E3857E-B0FB-45F6-9915-45A1F4B2B049}"/>
    <cellStyle name="Normal 8 4 2 3 4" xfId="3850" xr:uid="{3C4AD963-DD2A-4732-A3C4-A1BA1335FE1D}"/>
    <cellStyle name="Normal 8 4 2 3 5" xfId="3851" xr:uid="{C7F03544-E61E-4679-8F1F-47EF9C83D613}"/>
    <cellStyle name="Normal 8 4 2 3 6" xfId="3852" xr:uid="{B4920653-3754-4DAA-96D2-1582C7C08447}"/>
    <cellStyle name="Normal 8 4 2 4" xfId="801" xr:uid="{6C18E3AD-3C4E-4297-A366-2EFD0538966F}"/>
    <cellStyle name="Normal 8 4 2 4 2" xfId="802" xr:uid="{D834979F-4A5E-4FFC-B548-91B46AF3269C}"/>
    <cellStyle name="Normal 8 4 2 4 2 2" xfId="3853" xr:uid="{16D9DC83-AE4B-41B0-9D3D-1764F8AB967F}"/>
    <cellStyle name="Normal 8 4 2 4 2 3" xfId="3854" xr:uid="{9D51C4D2-61AB-4B1D-B9BB-E523FD3EFE12}"/>
    <cellStyle name="Normal 8 4 2 4 2 4" xfId="3855" xr:uid="{2600781F-22CE-4A63-B084-6C493E5C548E}"/>
    <cellStyle name="Normal 8 4 2 4 3" xfId="3856" xr:uid="{A0BA9A7F-4175-4B96-83DC-C981B9904BF4}"/>
    <cellStyle name="Normal 8 4 2 4 4" xfId="3857" xr:uid="{A65050E2-0EEE-4DFB-9B87-19CA3954983E}"/>
    <cellStyle name="Normal 8 4 2 4 5" xfId="3858" xr:uid="{4B41B6D1-1A72-462C-89C9-BEFE083157E5}"/>
    <cellStyle name="Normal 8 4 2 5" xfId="803" xr:uid="{1034E506-F303-4006-8459-137126C039CA}"/>
    <cellStyle name="Normal 8 4 2 5 2" xfId="3859" xr:uid="{7EC23BFF-7458-4973-BCAA-86DA0A337DCB}"/>
    <cellStyle name="Normal 8 4 2 5 3" xfId="3860" xr:uid="{9956C0A2-6555-45F7-95FF-939DBB8BB62D}"/>
    <cellStyle name="Normal 8 4 2 5 4" xfId="3861" xr:uid="{6D9C2127-BA7A-479F-AA16-7C2966FD6361}"/>
    <cellStyle name="Normal 8 4 2 6" xfId="3862" xr:uid="{C1B2234F-BF77-43C1-85D3-3CABEF7DF3E9}"/>
    <cellStyle name="Normal 8 4 2 6 2" xfId="3863" xr:uid="{40E61E1D-4611-4DB7-B961-A4A656336FCB}"/>
    <cellStyle name="Normal 8 4 2 6 3" xfId="3864" xr:uid="{D35D3FC4-2034-452E-A632-2E18E33E60B7}"/>
    <cellStyle name="Normal 8 4 2 6 4" xfId="3865" xr:uid="{5ACFE9BF-CC03-48E7-93C8-F0C04948BF75}"/>
    <cellStyle name="Normal 8 4 2 7" xfId="3866" xr:uid="{F3454F59-FD5E-495B-8F0A-F3EF7DCC30BD}"/>
    <cellStyle name="Normal 8 4 2 8" xfId="3867" xr:uid="{3DF6D046-7630-4FA5-9091-3E0276FEABF9}"/>
    <cellStyle name="Normal 8 4 2 9" xfId="3868" xr:uid="{D4C7E9A4-869B-4E03-BE1F-B38CF607CA56}"/>
    <cellStyle name="Normal 8 4 3" xfId="391" xr:uid="{D1871805-BB38-4D76-A7EB-A6C2124B7E10}"/>
    <cellStyle name="Normal 8 4 3 2" xfId="804" xr:uid="{6ADF8178-003E-436C-A6B0-42EC0F5E8297}"/>
    <cellStyle name="Normal 8 4 3 2 2" xfId="805" xr:uid="{99A30B56-45EF-444A-AA62-1FECF799F4C8}"/>
    <cellStyle name="Normal 8 4 3 2 2 2" xfId="2186" xr:uid="{70D0BE9A-FF1A-48BC-B5B0-A3EFA4CA09FB}"/>
    <cellStyle name="Normal 8 4 3 2 2 2 2" xfId="2187" xr:uid="{88C3549F-579E-48A4-BC3F-9FBFB8C5984B}"/>
    <cellStyle name="Normal 8 4 3 2 2 3" xfId="2188" xr:uid="{CBE0AC7F-8735-413F-A359-F8CD2392D34A}"/>
    <cellStyle name="Normal 8 4 3 2 2 4" xfId="3869" xr:uid="{E5FB25C0-DFD1-4D17-BEC4-9C126D70DC7E}"/>
    <cellStyle name="Normal 8 4 3 2 3" xfId="2189" xr:uid="{39DB7F8E-0AF2-4135-B795-C38A71F87DBF}"/>
    <cellStyle name="Normal 8 4 3 2 3 2" xfId="2190" xr:uid="{21710EC2-E71E-4165-96C9-0F443C47268F}"/>
    <cellStyle name="Normal 8 4 3 2 3 3" xfId="3870" xr:uid="{9E224284-ACBB-4A38-819E-78CF11DD0764}"/>
    <cellStyle name="Normal 8 4 3 2 3 4" xfId="3871" xr:uid="{D809CE4F-757C-4F7E-B3C7-A812EC395117}"/>
    <cellStyle name="Normal 8 4 3 2 4" xfId="2191" xr:uid="{B82872D9-F3B7-4EA7-B1BB-64C19DC6956C}"/>
    <cellStyle name="Normal 8 4 3 2 5" xfId="3872" xr:uid="{1ADC9F37-5466-44F5-ABBC-BBAA8A418BBA}"/>
    <cellStyle name="Normal 8 4 3 2 6" xfId="3873" xr:uid="{EA7FF33D-75FF-4FBF-B1F8-389F900914B9}"/>
    <cellStyle name="Normal 8 4 3 3" xfId="806" xr:uid="{2EE169BD-F833-4DF2-A8BC-A3525DB4EDB8}"/>
    <cellStyle name="Normal 8 4 3 3 2" xfId="2192" xr:uid="{816F3A70-D6B2-4584-A6A8-D340089D75C0}"/>
    <cellStyle name="Normal 8 4 3 3 2 2" xfId="2193" xr:uid="{82AD37B2-F707-4EF3-93BF-2527D7A393FD}"/>
    <cellStyle name="Normal 8 4 3 3 2 3" xfId="3874" xr:uid="{92B056BB-BEC5-46D6-93C3-36F4C56EC9AD}"/>
    <cellStyle name="Normal 8 4 3 3 2 4" xfId="3875" xr:uid="{AE0FF128-3CE5-40CC-83F3-B4105B26C658}"/>
    <cellStyle name="Normal 8 4 3 3 3" xfId="2194" xr:uid="{55CD5E42-AEDC-45F3-8A1F-2FFA7FEEC863}"/>
    <cellStyle name="Normal 8 4 3 3 4" xfId="3876" xr:uid="{EE6BF1F2-BC5D-4C26-A084-9506C75F4947}"/>
    <cellStyle name="Normal 8 4 3 3 5" xfId="3877" xr:uid="{2737CE3E-DF2C-40D4-BC42-F5B9A67E219F}"/>
    <cellStyle name="Normal 8 4 3 4" xfId="2195" xr:uid="{FC9E0B4A-9FA5-42BC-BA4A-D7FC600FF95A}"/>
    <cellStyle name="Normal 8 4 3 4 2" xfId="2196" xr:uid="{E2647511-DF0F-417F-8A35-0467630682C2}"/>
    <cellStyle name="Normal 8 4 3 4 3" xfId="3878" xr:uid="{293621DC-7023-40EF-8CE9-940977AFEDF1}"/>
    <cellStyle name="Normal 8 4 3 4 4" xfId="3879" xr:uid="{7AF11D88-33F5-4623-9914-5FDCC9B324F9}"/>
    <cellStyle name="Normal 8 4 3 5" xfId="2197" xr:uid="{DD8A9FC4-B6A4-401A-A809-69735039F91D}"/>
    <cellStyle name="Normal 8 4 3 5 2" xfId="3880" xr:uid="{701AFB05-6F7D-4699-A49D-C36C3DCAA46E}"/>
    <cellStyle name="Normal 8 4 3 5 3" xfId="3881" xr:uid="{762494FE-5D18-40F4-A292-780E69EE36C6}"/>
    <cellStyle name="Normal 8 4 3 5 4" xfId="3882" xr:uid="{FEA7429D-B3CA-429E-BD01-5EBDC52DBCD5}"/>
    <cellStyle name="Normal 8 4 3 6" xfId="3883" xr:uid="{D5B60909-7FE7-4ED8-9132-A0FEDD0088C3}"/>
    <cellStyle name="Normal 8 4 3 7" xfId="3884" xr:uid="{77025821-6B47-4467-87DF-F2B9C23A9590}"/>
    <cellStyle name="Normal 8 4 3 8" xfId="3885" xr:uid="{2D14FF6E-22A7-44D1-8DFD-0903E5498D26}"/>
    <cellStyle name="Normal 8 4 4" xfId="392" xr:uid="{6A818E11-7BC1-4B85-813E-B9F95E57E26B}"/>
    <cellStyle name="Normal 8 4 4 2" xfId="807" xr:uid="{2405EC14-7FB8-4B14-8665-866B6FE77475}"/>
    <cellStyle name="Normal 8 4 4 2 2" xfId="808" xr:uid="{FA7ABB12-5FED-4A3D-8E1B-ABEC38A94EF7}"/>
    <cellStyle name="Normal 8 4 4 2 2 2" xfId="2198" xr:uid="{8A04FD78-6ADD-49B3-84A0-80C748F0E6CB}"/>
    <cellStyle name="Normal 8 4 4 2 2 3" xfId="3886" xr:uid="{04929031-369E-45F7-BA08-4B7D3A020A46}"/>
    <cellStyle name="Normal 8 4 4 2 2 4" xfId="3887" xr:uid="{56596459-DC32-4362-9179-B72C9EC6E1DA}"/>
    <cellStyle name="Normal 8 4 4 2 3" xfId="2199" xr:uid="{67016693-6092-4B22-9C54-9784ACA4A7AD}"/>
    <cellStyle name="Normal 8 4 4 2 4" xfId="3888" xr:uid="{A78EBD37-2963-43DA-A2AD-A7683D91F7C5}"/>
    <cellStyle name="Normal 8 4 4 2 5" xfId="3889" xr:uid="{6BBE90F1-79C8-4A83-8DF5-2E75FA789B04}"/>
    <cellStyle name="Normal 8 4 4 3" xfId="809" xr:uid="{2E1D93E4-B254-4BF7-B4E3-F47D5C0010E4}"/>
    <cellStyle name="Normal 8 4 4 3 2" xfId="2200" xr:uid="{A7F3DC15-16D1-4CC2-8DB5-6CAD907AABD0}"/>
    <cellStyle name="Normal 8 4 4 3 3" xfId="3890" xr:uid="{87CB9A83-B3DF-4E02-9BBF-A5D7BC84D5AC}"/>
    <cellStyle name="Normal 8 4 4 3 4" xfId="3891" xr:uid="{3A530FC3-C846-40F1-9F75-0864E559E2FF}"/>
    <cellStyle name="Normal 8 4 4 4" xfId="2201" xr:uid="{F16936DA-580D-4376-9DC3-D4F0E00AE313}"/>
    <cellStyle name="Normal 8 4 4 4 2" xfId="3892" xr:uid="{4AB68CC0-CF41-415A-92D5-5A1518AAC9A8}"/>
    <cellStyle name="Normal 8 4 4 4 3" xfId="3893" xr:uid="{944363B5-EA27-4500-9344-960AB9629BAD}"/>
    <cellStyle name="Normal 8 4 4 4 4" xfId="3894" xr:uid="{964368F6-1A82-4CAC-AC07-4E58EFA91D04}"/>
    <cellStyle name="Normal 8 4 4 5" xfId="3895" xr:uid="{699BD024-A4C8-4CB0-BAC6-96325E761E27}"/>
    <cellStyle name="Normal 8 4 4 6" xfId="3896" xr:uid="{20FF6956-E1BB-4D02-ABEF-5F4852FE4D06}"/>
    <cellStyle name="Normal 8 4 4 7" xfId="3897" xr:uid="{A18F0DE1-0A86-4E6E-A1F7-3E54E3E69CF2}"/>
    <cellStyle name="Normal 8 4 5" xfId="393" xr:uid="{0720395A-A000-4DE0-8613-7D53EA7B85D3}"/>
    <cellStyle name="Normal 8 4 5 2" xfId="810" xr:uid="{036A8F49-7D18-41F3-9732-7F3D8CC58C3F}"/>
    <cellStyle name="Normal 8 4 5 2 2" xfId="2202" xr:uid="{71CD46DB-D64A-42CD-9403-0B1E8AFEA55D}"/>
    <cellStyle name="Normal 8 4 5 2 3" xfId="3898" xr:uid="{2BD7529B-92D8-4386-ACA0-60A0B4B3CA0A}"/>
    <cellStyle name="Normal 8 4 5 2 4" xfId="3899" xr:uid="{38F5AA60-9CB5-446D-BFE0-F55AC0F68113}"/>
    <cellStyle name="Normal 8 4 5 3" xfId="2203" xr:uid="{541B1CB2-C4F2-47E8-8767-9F6F3E2B10A6}"/>
    <cellStyle name="Normal 8 4 5 3 2" xfId="3900" xr:uid="{97E1B023-2487-454A-98BE-19F62505726C}"/>
    <cellStyle name="Normal 8 4 5 3 3" xfId="3901" xr:uid="{BF9B477E-3A1B-4E4B-8A3A-3DD89956D534}"/>
    <cellStyle name="Normal 8 4 5 3 4" xfId="3902" xr:uid="{B2DD6F3A-D303-41DA-A72F-452D4EE10524}"/>
    <cellStyle name="Normal 8 4 5 4" xfId="3903" xr:uid="{DAFF74AE-8DFB-4D3E-8789-AEFFBE3589A4}"/>
    <cellStyle name="Normal 8 4 5 5" xfId="3904" xr:uid="{DCEE3F6D-6DC7-49A1-8097-FA88932DAD05}"/>
    <cellStyle name="Normal 8 4 5 6" xfId="3905" xr:uid="{906AA3A5-59A2-4D8B-8EB4-E90636616612}"/>
    <cellStyle name="Normal 8 4 6" xfId="811" xr:uid="{DFF4D1EA-89FB-4FE1-8329-94941988B743}"/>
    <cellStyle name="Normal 8 4 6 2" xfId="2204" xr:uid="{91CF988A-2436-4CD4-910C-6179ACEB65EB}"/>
    <cellStyle name="Normal 8 4 6 2 2" xfId="3906" xr:uid="{00E4C676-BEC2-4426-BE96-F0865497978E}"/>
    <cellStyle name="Normal 8 4 6 2 3" xfId="3907" xr:uid="{510B6E9D-8DA2-40B0-9876-6577F9DA27EF}"/>
    <cellStyle name="Normal 8 4 6 2 4" xfId="3908" xr:uid="{B2CBF64D-2633-4EA2-8F52-78DC796CCED1}"/>
    <cellStyle name="Normal 8 4 6 3" xfId="3909" xr:uid="{583E612D-AE22-4E93-A899-3E10A885A815}"/>
    <cellStyle name="Normal 8 4 6 4" xfId="3910" xr:uid="{6CCD5340-5EDD-4BA6-ADE5-03D2284FFABC}"/>
    <cellStyle name="Normal 8 4 6 5" xfId="3911" xr:uid="{D083F02A-6AEF-4DA7-8ECA-C59848AB81E0}"/>
    <cellStyle name="Normal 8 4 7" xfId="2205" xr:uid="{4A7AD2CA-68E7-438A-9F1C-AF7428472FDF}"/>
    <cellStyle name="Normal 8 4 7 2" xfId="3912" xr:uid="{335CD58E-50AD-4B12-83C4-F5F369FF31F4}"/>
    <cellStyle name="Normal 8 4 7 3" xfId="3913" xr:uid="{ACD97CA2-5FC1-49AA-98A4-0D881221513E}"/>
    <cellStyle name="Normal 8 4 7 4" xfId="3914" xr:uid="{F2D86366-DE31-4FC6-98EF-36E933002BE1}"/>
    <cellStyle name="Normal 8 4 8" xfId="3915" xr:uid="{8F2AFB3B-BDA9-4C64-8446-07482D3262BE}"/>
    <cellStyle name="Normal 8 4 8 2" xfId="3916" xr:uid="{2164575A-13E8-4D21-B27A-D5D35CAA4B0D}"/>
    <cellStyle name="Normal 8 4 8 3" xfId="3917" xr:uid="{E2F7647F-D382-4E26-99B6-CBD9753992D4}"/>
    <cellStyle name="Normal 8 4 8 4" xfId="3918" xr:uid="{020B89E5-86A8-44CF-A457-8B622C2296E6}"/>
    <cellStyle name="Normal 8 4 9" xfId="3919" xr:uid="{F7550D3E-898D-42DC-97E2-E8B122A108A0}"/>
    <cellStyle name="Normal 8 5" xfId="161" xr:uid="{C8A2E7E6-896A-44D4-9C15-4DED70C838C8}"/>
    <cellStyle name="Normal 8 5 2" xfId="162" xr:uid="{B5871A09-A18E-4B35-B865-4E762D1A31E5}"/>
    <cellStyle name="Normal 8 5 2 2" xfId="394" xr:uid="{4EE97FFF-8B87-4321-B927-DF89283BA8F2}"/>
    <cellStyle name="Normal 8 5 2 2 2" xfId="812" xr:uid="{0941B59E-D474-4544-8D86-5146EFC77213}"/>
    <cellStyle name="Normal 8 5 2 2 2 2" xfId="2206" xr:uid="{4056ECB7-325C-4567-8E70-77F30CB088BE}"/>
    <cellStyle name="Normal 8 5 2 2 2 3" xfId="3920" xr:uid="{D446CB7D-977A-420B-B828-A76DE4013498}"/>
    <cellStyle name="Normal 8 5 2 2 2 4" xfId="3921" xr:uid="{5157CE1C-5FE6-4E7D-98F6-BFA2934601D3}"/>
    <cellStyle name="Normal 8 5 2 2 3" xfId="2207" xr:uid="{1D206D7E-D69A-4917-A34E-7839279BE0EC}"/>
    <cellStyle name="Normal 8 5 2 2 3 2" xfId="3922" xr:uid="{1398FF02-7400-465B-A3E1-37E12746E244}"/>
    <cellStyle name="Normal 8 5 2 2 3 3" xfId="3923" xr:uid="{EFAB8E26-C21F-44B3-8232-F9EF9513C979}"/>
    <cellStyle name="Normal 8 5 2 2 3 4" xfId="3924" xr:uid="{76D910C3-60B9-4D35-AE22-5C9CDFCE0FEC}"/>
    <cellStyle name="Normal 8 5 2 2 4" xfId="3925" xr:uid="{98FDE244-FE23-4787-9535-8C1DE059F162}"/>
    <cellStyle name="Normal 8 5 2 2 5" xfId="3926" xr:uid="{C8669A49-A294-4728-9C1D-31A518310EFB}"/>
    <cellStyle name="Normal 8 5 2 2 6" xfId="3927" xr:uid="{5ED91187-52BD-4DD8-AEFB-614999D863EC}"/>
    <cellStyle name="Normal 8 5 2 3" xfId="813" xr:uid="{6376DE08-E933-439D-984A-A38EF1CBBC91}"/>
    <cellStyle name="Normal 8 5 2 3 2" xfId="2208" xr:uid="{49D4B5D6-26CF-4249-86E5-A4A152E966E0}"/>
    <cellStyle name="Normal 8 5 2 3 2 2" xfId="3928" xr:uid="{C2E00123-FE2F-4384-A329-D07943D6DDB8}"/>
    <cellStyle name="Normal 8 5 2 3 2 3" xfId="3929" xr:uid="{847BD084-465F-4CE0-A015-B47227920D21}"/>
    <cellStyle name="Normal 8 5 2 3 2 4" xfId="3930" xr:uid="{ABE46749-ECA8-4929-A407-7C7330046BDA}"/>
    <cellStyle name="Normal 8 5 2 3 3" xfId="3931" xr:uid="{86505A49-E38C-460A-939A-989CEEFFD723}"/>
    <cellStyle name="Normal 8 5 2 3 4" xfId="3932" xr:uid="{B21BDBDB-485D-4B17-BA60-E47E8A93F9F5}"/>
    <cellStyle name="Normal 8 5 2 3 5" xfId="3933" xr:uid="{620F88F9-1E97-408F-85FC-CACB38484502}"/>
    <cellStyle name="Normal 8 5 2 4" xfId="2209" xr:uid="{073BA052-917F-48C9-8CD2-27F42A7E6D45}"/>
    <cellStyle name="Normal 8 5 2 4 2" xfId="3934" xr:uid="{6A650905-EC45-4B87-B5E5-CCB0B6586DAA}"/>
    <cellStyle name="Normal 8 5 2 4 3" xfId="3935" xr:uid="{CA9170B0-77FF-48F0-B047-5AA367B478DE}"/>
    <cellStyle name="Normal 8 5 2 4 4" xfId="3936" xr:uid="{99A1F3C2-6381-4A1D-969E-350A9A5F6246}"/>
    <cellStyle name="Normal 8 5 2 5" xfId="3937" xr:uid="{927097F0-8B77-440C-AB87-2F930E06FB1D}"/>
    <cellStyle name="Normal 8 5 2 5 2" xfId="3938" xr:uid="{6C668BA5-461D-447F-86F1-EF932A8C71EC}"/>
    <cellStyle name="Normal 8 5 2 5 3" xfId="3939" xr:uid="{95EF9563-2620-4737-B4ED-B11077BF2D39}"/>
    <cellStyle name="Normal 8 5 2 5 4" xfId="3940" xr:uid="{076B2CC2-E293-4773-8C74-BBEFF1B28111}"/>
    <cellStyle name="Normal 8 5 2 6" xfId="3941" xr:uid="{BCCFF7C8-0E18-43F7-92A7-4885B0211EB2}"/>
    <cellStyle name="Normal 8 5 2 7" xfId="3942" xr:uid="{289F8FAD-AF55-4DBC-A5AD-FFE236DB48C9}"/>
    <cellStyle name="Normal 8 5 2 8" xfId="3943" xr:uid="{0F939AA6-82DD-40B3-99DF-24D254251DE8}"/>
    <cellStyle name="Normal 8 5 3" xfId="395" xr:uid="{B3397BBB-44F2-49B6-9AF8-D22E88C4F903}"/>
    <cellStyle name="Normal 8 5 3 2" xfId="814" xr:uid="{FA5DA3FA-A67A-40AE-BAB9-D6F146B4CE30}"/>
    <cellStyle name="Normal 8 5 3 2 2" xfId="815" xr:uid="{10DADAD6-FD15-453D-97CA-15A7BA5DABC3}"/>
    <cellStyle name="Normal 8 5 3 2 3" xfId="3944" xr:uid="{952E5423-71F9-485D-BADD-F589E8BB2E82}"/>
    <cellStyle name="Normal 8 5 3 2 4" xfId="3945" xr:uid="{A473AF71-2220-44C0-89D6-A17FBF75AED3}"/>
    <cellStyle name="Normal 8 5 3 3" xfId="816" xr:uid="{FBFD67DB-AFFE-40E3-9ED6-A74CFA232154}"/>
    <cellStyle name="Normal 8 5 3 3 2" xfId="3946" xr:uid="{93AF1756-4404-4806-9E25-FBAEF3F2B8CE}"/>
    <cellStyle name="Normal 8 5 3 3 3" xfId="3947" xr:uid="{797DFF1C-B212-409F-9DB7-CD7A21596A60}"/>
    <cellStyle name="Normal 8 5 3 3 4" xfId="3948" xr:uid="{1C7BEA06-4862-41F1-9B24-150D7B8AA8C2}"/>
    <cellStyle name="Normal 8 5 3 4" xfId="3949" xr:uid="{3402F4BE-525F-4CE9-9B31-FE314CF70E58}"/>
    <cellStyle name="Normal 8 5 3 5" xfId="3950" xr:uid="{7DD0AE4F-E6C6-47C0-905E-82F278FB090B}"/>
    <cellStyle name="Normal 8 5 3 6" xfId="3951" xr:uid="{9E480F53-C146-4C0D-97FA-E0BFFA0C4E07}"/>
    <cellStyle name="Normal 8 5 4" xfId="396" xr:uid="{71D10ABA-DE5F-482B-98D8-D0E22BBEE011}"/>
    <cellStyle name="Normal 8 5 4 2" xfId="817" xr:uid="{2F53CCD3-8F4E-48FC-AD10-45B020C357D3}"/>
    <cellStyle name="Normal 8 5 4 2 2" xfId="3952" xr:uid="{80C6A56A-569E-4DBD-B3A7-C25B4EDB0F5F}"/>
    <cellStyle name="Normal 8 5 4 2 3" xfId="3953" xr:uid="{D3B02CA3-29E6-4BAE-8E14-7B6D0BC99215}"/>
    <cellStyle name="Normal 8 5 4 2 4" xfId="3954" xr:uid="{206E3F80-6243-4E3B-895C-961F66395E84}"/>
    <cellStyle name="Normal 8 5 4 3" xfId="3955" xr:uid="{B9FB9FCA-5A02-4E53-9E80-E1C09A81E6D9}"/>
    <cellStyle name="Normal 8 5 4 4" xfId="3956" xr:uid="{ACADB8A6-7A94-438C-B002-14470A970E1C}"/>
    <cellStyle name="Normal 8 5 4 5" xfId="3957" xr:uid="{953A546B-EED1-4EA5-BD45-D83AA6FA7821}"/>
    <cellStyle name="Normal 8 5 5" xfId="818" xr:uid="{1EC6F283-6584-45CE-B1A8-40C998B127DA}"/>
    <cellStyle name="Normal 8 5 5 2" xfId="3958" xr:uid="{D38C06BA-0970-413C-91A4-E32CA48838B6}"/>
    <cellStyle name="Normal 8 5 5 3" xfId="3959" xr:uid="{979896D1-2631-4817-9544-6D25E17054E0}"/>
    <cellStyle name="Normal 8 5 5 4" xfId="3960" xr:uid="{7C828FAF-A835-40B8-8DB0-BC8A0DBC11C6}"/>
    <cellStyle name="Normal 8 5 6" xfId="3961" xr:uid="{913FB142-AB7B-4817-BD6A-6C737199B63D}"/>
    <cellStyle name="Normal 8 5 6 2" xfId="3962" xr:uid="{F5B11F26-47E2-4CD2-AC81-2518BBB69BCB}"/>
    <cellStyle name="Normal 8 5 6 3" xfId="3963" xr:uid="{870E44BF-E6C0-4DA8-8F1D-F59EF067938B}"/>
    <cellStyle name="Normal 8 5 6 4" xfId="3964" xr:uid="{947F428F-9B67-42A5-9DA8-F94F9A9B91F8}"/>
    <cellStyle name="Normal 8 5 7" xfId="3965" xr:uid="{055968A6-470B-4471-914D-1B17FA49581B}"/>
    <cellStyle name="Normal 8 5 8" xfId="3966" xr:uid="{D733A0F0-4D0A-4388-A679-D2708E857DB1}"/>
    <cellStyle name="Normal 8 5 9" xfId="3967" xr:uid="{F3134E07-1BC7-4904-AF9A-2E88A470C89A}"/>
    <cellStyle name="Normal 8 6" xfId="163" xr:uid="{BF08ED47-65AE-4F04-8733-275AD27E29FE}"/>
    <cellStyle name="Normal 8 6 2" xfId="397" xr:uid="{1C30C109-731E-4E7B-8DD9-194C710424E7}"/>
    <cellStyle name="Normal 8 6 2 2" xfId="819" xr:uid="{85F0038A-F1EF-42EA-9E3A-C26B5FE30DB2}"/>
    <cellStyle name="Normal 8 6 2 2 2" xfId="2210" xr:uid="{3C7BCDA2-9B71-436A-8E7F-1F32E58AB99B}"/>
    <cellStyle name="Normal 8 6 2 2 2 2" xfId="2211" xr:uid="{F4D143A9-95EA-480B-859C-8449DA6C6A3C}"/>
    <cellStyle name="Normal 8 6 2 2 3" xfId="2212" xr:uid="{F29FD08C-0576-4D95-96F8-C9269EE7FC38}"/>
    <cellStyle name="Normal 8 6 2 2 4" xfId="3968" xr:uid="{6C2E3C58-59C2-4F71-A3D2-1A03578D9324}"/>
    <cellStyle name="Normal 8 6 2 3" xfId="2213" xr:uid="{E10A8667-A5CD-41FE-8CF1-3CC7120EB325}"/>
    <cellStyle name="Normal 8 6 2 3 2" xfId="2214" xr:uid="{0DAE9791-DC6F-45E2-90B7-9FCDE6B1C375}"/>
    <cellStyle name="Normal 8 6 2 3 3" xfId="3969" xr:uid="{169C2A4A-2231-46FB-B08F-DF65DF681E9E}"/>
    <cellStyle name="Normal 8 6 2 3 4" xfId="3970" xr:uid="{B3822075-8561-4921-B188-182B8E146D1E}"/>
    <cellStyle name="Normal 8 6 2 4" xfId="2215" xr:uid="{F031E709-EB62-45F0-85AE-38403AA90CCB}"/>
    <cellStyle name="Normal 8 6 2 5" xfId="3971" xr:uid="{14717177-0F51-402C-9F0F-70EE924D41E3}"/>
    <cellStyle name="Normal 8 6 2 6" xfId="3972" xr:uid="{88E6C72A-D1D0-4A8D-A60B-08C5777B894E}"/>
    <cellStyle name="Normal 8 6 3" xfId="820" xr:uid="{7F3A572F-5E7B-4B93-8169-0EDE6C06A99C}"/>
    <cellStyle name="Normal 8 6 3 2" xfId="2216" xr:uid="{D3EFFD62-5845-41D6-940E-F5AF7AAB9783}"/>
    <cellStyle name="Normal 8 6 3 2 2" xfId="2217" xr:uid="{5B5D55A4-6068-4D4F-962E-4D56290B4CA1}"/>
    <cellStyle name="Normal 8 6 3 2 3" xfId="3973" xr:uid="{ADF33081-B3AF-4965-B160-3E415A8F40D6}"/>
    <cellStyle name="Normal 8 6 3 2 4" xfId="3974" xr:uid="{A6752B0B-B15E-47A5-A80D-B4B2EADAFAE7}"/>
    <cellStyle name="Normal 8 6 3 3" xfId="2218" xr:uid="{00675A27-FD1D-4EAD-A486-45913577E49F}"/>
    <cellStyle name="Normal 8 6 3 4" xfId="3975" xr:uid="{58975401-4547-4260-A15A-CED7FA293D5D}"/>
    <cellStyle name="Normal 8 6 3 5" xfId="3976" xr:uid="{2758E588-2ED6-48D8-9BC8-CD9D5F3996F7}"/>
    <cellStyle name="Normal 8 6 4" xfId="2219" xr:uid="{274D19A8-231B-4A9F-B8CE-375CD5C9BA58}"/>
    <cellStyle name="Normal 8 6 4 2" xfId="2220" xr:uid="{FA54BE0F-5A40-45E9-83F4-62E0253FBE43}"/>
    <cellStyle name="Normal 8 6 4 3" xfId="3977" xr:uid="{0021E78C-0F40-4CD2-8627-ADC84585A24D}"/>
    <cellStyle name="Normal 8 6 4 4" xfId="3978" xr:uid="{30D9201C-D40F-4C34-9779-F70EC80773AB}"/>
    <cellStyle name="Normal 8 6 5" xfId="2221" xr:uid="{5161EFA7-3D38-46B0-A114-F567BDC9B740}"/>
    <cellStyle name="Normal 8 6 5 2" xfId="3979" xr:uid="{8BA03EDE-4105-4FCB-BD6F-3C522A0747E4}"/>
    <cellStyle name="Normal 8 6 5 3" xfId="3980" xr:uid="{40E89ABB-7B4D-4800-8FF4-EBD0D3247E5C}"/>
    <cellStyle name="Normal 8 6 5 4" xfId="3981" xr:uid="{D2F34438-A3B8-4A3A-82F0-7E84A1B68864}"/>
    <cellStyle name="Normal 8 6 6" xfId="3982" xr:uid="{8B874F6E-271F-461C-900B-8DF8238A94AE}"/>
    <cellStyle name="Normal 8 6 7" xfId="3983" xr:uid="{2D3F01C9-3190-4B03-97BE-E380A19590EE}"/>
    <cellStyle name="Normal 8 6 8" xfId="3984" xr:uid="{FC17FE6B-ABDA-4D1F-9784-0150B750AC08}"/>
    <cellStyle name="Normal 8 7" xfId="398" xr:uid="{319C93E2-0CD8-4268-8142-40D5F225D4DA}"/>
    <cellStyle name="Normal 8 7 2" xfId="821" xr:uid="{6A7918CF-E4D8-49DD-84FC-F9C7E0BA7C5A}"/>
    <cellStyle name="Normal 8 7 2 2" xfId="822" xr:uid="{B883EDFF-9325-435E-8C6A-336393B3BDF0}"/>
    <cellStyle name="Normal 8 7 2 2 2" xfId="2222" xr:uid="{04F099B2-05FA-466E-9E66-E505581DDB44}"/>
    <cellStyle name="Normal 8 7 2 2 3" xfId="3985" xr:uid="{87562EF2-847A-463D-8801-7A2221C4F742}"/>
    <cellStyle name="Normal 8 7 2 2 4" xfId="3986" xr:uid="{383E2DEF-3EA0-4B3A-93E6-5FAD3A355D5E}"/>
    <cellStyle name="Normal 8 7 2 3" xfId="2223" xr:uid="{EFB3DE2D-491E-4097-81AC-3D53D0D56F5F}"/>
    <cellStyle name="Normal 8 7 2 4" xfId="3987" xr:uid="{DD0F3ACB-CF32-4883-9CA4-37F6EBB7AB6F}"/>
    <cellStyle name="Normal 8 7 2 5" xfId="3988" xr:uid="{ACE38711-527D-421A-A39E-D0F42D6E7709}"/>
    <cellStyle name="Normal 8 7 3" xfId="823" xr:uid="{79B867A8-B0D1-4FDD-8714-ADC28BD8F3C4}"/>
    <cellStyle name="Normal 8 7 3 2" xfId="2224" xr:uid="{6CF809E3-BBE7-4CB6-9B63-F6CE92F0A058}"/>
    <cellStyle name="Normal 8 7 3 3" xfId="3989" xr:uid="{9D0C4965-1D95-49A1-87B6-FB60EA71C1D9}"/>
    <cellStyle name="Normal 8 7 3 4" xfId="3990" xr:uid="{ADCF3D6B-193A-436E-9290-7D11DB29A7BC}"/>
    <cellStyle name="Normal 8 7 4" xfId="2225" xr:uid="{445309AF-81B8-4970-9F04-D25551691081}"/>
    <cellStyle name="Normal 8 7 4 2" xfId="3991" xr:uid="{CCB63696-7CEA-48E3-A1B3-E06E4BE07432}"/>
    <cellStyle name="Normal 8 7 4 3" xfId="3992" xr:uid="{4FDC383C-22CA-472F-A8FD-4F10441D6D6C}"/>
    <cellStyle name="Normal 8 7 4 4" xfId="3993" xr:uid="{A43181DF-4BA1-4B01-9A6D-1105D2C4DF4B}"/>
    <cellStyle name="Normal 8 7 5" xfId="3994" xr:uid="{F0D57798-34DE-4040-9CBA-B3ECA0BB8777}"/>
    <cellStyle name="Normal 8 7 6" xfId="3995" xr:uid="{3DAC1FE3-C914-4318-BF78-35AC8D64E411}"/>
    <cellStyle name="Normal 8 7 7" xfId="3996" xr:uid="{4184A1BC-4430-46FA-8E31-B3378A2A5192}"/>
    <cellStyle name="Normal 8 8" xfId="399" xr:uid="{00C5E939-92AE-4589-BF91-13BC30C46817}"/>
    <cellStyle name="Normal 8 8 2" xfId="824" xr:uid="{51F7573A-22B0-461E-ACC0-B00CE5BB8530}"/>
    <cellStyle name="Normal 8 8 2 2" xfId="2226" xr:uid="{4005A85A-573D-4B12-8CD2-2E7CAEF7B3C1}"/>
    <cellStyle name="Normal 8 8 2 3" xfId="3997" xr:uid="{851E1474-7846-4E82-AF0F-A9737EF7210B}"/>
    <cellStyle name="Normal 8 8 2 4" xfId="3998" xr:uid="{F0D2F903-6CE4-493B-858E-5E11986B0288}"/>
    <cellStyle name="Normal 8 8 3" xfId="2227" xr:uid="{F45D5F0E-0E71-4C1B-AC12-1F0F47615919}"/>
    <cellStyle name="Normal 8 8 3 2" xfId="3999" xr:uid="{2BF6BEB9-04B2-4EED-B629-C4444F738FB9}"/>
    <cellStyle name="Normal 8 8 3 3" xfId="4000" xr:uid="{9DFECEB1-D503-4E8B-BC4E-6BA05EC99D7C}"/>
    <cellStyle name="Normal 8 8 3 4" xfId="4001" xr:uid="{AC94FE92-58B2-4118-9839-2B0199AB82F4}"/>
    <cellStyle name="Normal 8 8 4" xfId="4002" xr:uid="{ACDF0320-2939-4784-932D-015B4D6B443B}"/>
    <cellStyle name="Normal 8 8 5" xfId="4003" xr:uid="{331B765A-6B96-409F-BBD4-BBEA045A8871}"/>
    <cellStyle name="Normal 8 8 6" xfId="4004" xr:uid="{A63E7DDD-4E32-494E-B4CD-FCAD1549B5F0}"/>
    <cellStyle name="Normal 8 9" xfId="400" xr:uid="{4DB9942D-7E46-4D8A-A82B-209F0231C6B9}"/>
    <cellStyle name="Normal 8 9 2" xfId="2228" xr:uid="{20FA65BA-C696-44C8-9243-EB5A85408F34}"/>
    <cellStyle name="Normal 8 9 2 2" xfId="4005" xr:uid="{EBA8EFBD-9E18-407D-BB68-014B4CDB3F8E}"/>
    <cellStyle name="Normal 8 9 2 2 2" xfId="4410" xr:uid="{6BDF4B9F-AF02-4F8B-B00A-3040979873B5}"/>
    <cellStyle name="Normal 8 9 2 2 3" xfId="4689" xr:uid="{D02AD3E7-DAC6-4C2D-B147-2A560847A859}"/>
    <cellStyle name="Normal 8 9 2 3" xfId="4006" xr:uid="{19996A32-FA1E-4BEB-B1E0-FE4C1E75EE76}"/>
    <cellStyle name="Normal 8 9 2 4" xfId="4007" xr:uid="{9DEB5E3A-5B06-47AD-88E4-FB533CA49983}"/>
    <cellStyle name="Normal 8 9 3" xfId="4008" xr:uid="{DC73E8FA-FC5A-4BF4-8A45-F8D36C83660B}"/>
    <cellStyle name="Normal 8 9 4" xfId="4009" xr:uid="{BFCCB5E0-1CC1-4254-8C75-F9DE87EEAD76}"/>
    <cellStyle name="Normal 8 9 4 2" xfId="4580" xr:uid="{C47BE9A7-4D37-49FB-9386-935FA9EFB669}"/>
    <cellStyle name="Normal 8 9 4 3" xfId="4690" xr:uid="{79D990C9-FE5F-4C58-85DC-AF8FB1039FC1}"/>
    <cellStyle name="Normal 8 9 4 4" xfId="4609" xr:uid="{2FBDB05C-45CF-476D-9FA0-7716028BB712}"/>
    <cellStyle name="Normal 8 9 5" xfId="4010" xr:uid="{4AD5355C-B214-46EC-ABAE-5B7172F681F9}"/>
    <cellStyle name="Normal 9" xfId="164" xr:uid="{B6300DA8-C514-43A0-90FA-2A4F57DB785C}"/>
    <cellStyle name="Normal 9 10" xfId="401" xr:uid="{CA59C60E-CECC-43C6-9A4D-5E68AB283EEB}"/>
    <cellStyle name="Normal 9 10 2" xfId="2229" xr:uid="{58F5823A-AEDA-4BDC-B500-7434FB425A4E}"/>
    <cellStyle name="Normal 9 10 2 2" xfId="4011" xr:uid="{C2943147-FFF9-49C2-A44E-01502CD0C519}"/>
    <cellStyle name="Normal 9 10 2 3" xfId="4012" xr:uid="{6FCACF19-97E7-4102-A9F3-DC4BA9E70385}"/>
    <cellStyle name="Normal 9 10 2 4" xfId="4013" xr:uid="{87031759-B17B-4C03-820F-A935FC8433BE}"/>
    <cellStyle name="Normal 9 10 3" xfId="4014" xr:uid="{9A2A1451-9C57-4255-BD21-A8C4AC49AABA}"/>
    <cellStyle name="Normal 9 10 4" xfId="4015" xr:uid="{D8FB4893-5658-41DF-9D0E-7A1781BC9D4B}"/>
    <cellStyle name="Normal 9 10 5" xfId="4016" xr:uid="{038B6903-59D8-43DF-968C-E87C39F91912}"/>
    <cellStyle name="Normal 9 11" xfId="2230" xr:uid="{AC5396D5-DA94-4CEA-AE0C-29D76026B086}"/>
    <cellStyle name="Normal 9 11 2" xfId="4017" xr:uid="{7C905448-AF2F-40B9-9C39-1713B433868C}"/>
    <cellStyle name="Normal 9 11 3" xfId="4018" xr:uid="{6A081648-D98D-4570-805B-C90DE34E5612}"/>
    <cellStyle name="Normal 9 11 4" xfId="4019" xr:uid="{AA8B94BA-FC6F-4290-9C33-8DDE461965F0}"/>
    <cellStyle name="Normal 9 12" xfId="4020" xr:uid="{97A7FE88-FDBF-47D4-A112-70180570396A}"/>
    <cellStyle name="Normal 9 12 2" xfId="4021" xr:uid="{FB0FB8B8-DF15-4F06-A0C3-5557483099F6}"/>
    <cellStyle name="Normal 9 12 3" xfId="4022" xr:uid="{E6D2D598-0FBD-443C-B2FD-78F9E7442317}"/>
    <cellStyle name="Normal 9 12 4" xfId="4023" xr:uid="{955BA951-4712-4151-A7B6-3D060AA68684}"/>
    <cellStyle name="Normal 9 13" xfId="4024" xr:uid="{9A7583BB-29E3-416A-8D7B-6F56BB54DA46}"/>
    <cellStyle name="Normal 9 13 2" xfId="4025" xr:uid="{ABA3F5F3-CF78-4BC6-89BF-2969FFD4DCBF}"/>
    <cellStyle name="Normal 9 14" xfId="4026" xr:uid="{F49CDC78-1946-40BC-9A0E-D1E51979EBAE}"/>
    <cellStyle name="Normal 9 15" xfId="4027" xr:uid="{ED45EF86-24BA-4FB4-A512-1A11239DF547}"/>
    <cellStyle name="Normal 9 16" xfId="4028" xr:uid="{82287D89-91D7-495D-97C0-307BD2218CA2}"/>
    <cellStyle name="Normal 9 2" xfId="165" xr:uid="{7D1BB1C4-DF01-40DB-B726-489324FBF422}"/>
    <cellStyle name="Normal 9 2 2" xfId="402" xr:uid="{FFFDA081-2326-435F-9887-85BB3D4B7F70}"/>
    <cellStyle name="Normal 9 2 2 2" xfId="4672" xr:uid="{FB1395B7-3B07-4FE2-BFFC-F64B4519D0BB}"/>
    <cellStyle name="Normal 9 2 3" xfId="4561" xr:uid="{0651DEA9-6ED0-44A4-86EC-93F988456A0E}"/>
    <cellStyle name="Normal 9 3" xfId="166" xr:uid="{88C02AE7-196E-4F9E-ACAC-A2C81E1F9544}"/>
    <cellStyle name="Normal 9 3 10" xfId="4029" xr:uid="{D05BC931-9A5D-4F3C-AA06-3A4C283E7E2C}"/>
    <cellStyle name="Normal 9 3 11" xfId="4030" xr:uid="{8692E86F-E2FA-4DD9-9196-077472124B77}"/>
    <cellStyle name="Normal 9 3 2" xfId="167" xr:uid="{DCFC3B76-5B7A-4D2D-BA0C-42BFDE4F3B57}"/>
    <cellStyle name="Normal 9 3 2 2" xfId="168" xr:uid="{96066937-A9AA-4855-AD38-B3D8A816497E}"/>
    <cellStyle name="Normal 9 3 2 2 2" xfId="403" xr:uid="{652597C5-75A4-44BC-BFC5-92FFE7D85C0D}"/>
    <cellStyle name="Normal 9 3 2 2 2 2" xfId="825" xr:uid="{B7905C11-F336-43F0-9535-28BF58AF0ED7}"/>
    <cellStyle name="Normal 9 3 2 2 2 2 2" xfId="826" xr:uid="{2F6708E2-B7DB-4EBD-BA04-55A429DDB7CF}"/>
    <cellStyle name="Normal 9 3 2 2 2 2 2 2" xfId="2231" xr:uid="{4940D6EF-0D92-44CF-802C-863887414E23}"/>
    <cellStyle name="Normal 9 3 2 2 2 2 2 2 2" xfId="2232" xr:uid="{4E254B4F-D551-4468-9688-EEAFE4BC7216}"/>
    <cellStyle name="Normal 9 3 2 2 2 2 2 3" xfId="2233" xr:uid="{CB42AFE1-AEED-4098-8E1B-C0E0489DC1F1}"/>
    <cellStyle name="Normal 9 3 2 2 2 2 3" xfId="2234" xr:uid="{DD6FA2F9-756D-4ACA-BBF0-67165F8FA630}"/>
    <cellStyle name="Normal 9 3 2 2 2 2 3 2" xfId="2235" xr:uid="{23F2305E-40B3-4B9C-A141-E997D81AC7CB}"/>
    <cellStyle name="Normal 9 3 2 2 2 2 4" xfId="2236" xr:uid="{B8859CF9-5AF8-448A-B429-ABC1B15E6742}"/>
    <cellStyle name="Normal 9 3 2 2 2 3" xfId="827" xr:uid="{40EAFB67-63E6-4FD0-8B55-B3018649489F}"/>
    <cellStyle name="Normal 9 3 2 2 2 3 2" xfId="2237" xr:uid="{3C60829E-4B09-4949-93F0-9A311F7576F8}"/>
    <cellStyle name="Normal 9 3 2 2 2 3 2 2" xfId="2238" xr:uid="{183A0B64-D7D1-4D5A-973F-3CD26B903DAE}"/>
    <cellStyle name="Normal 9 3 2 2 2 3 3" xfId="2239" xr:uid="{16B2C4CA-D724-44D6-8188-8DD3C4C66E9D}"/>
    <cellStyle name="Normal 9 3 2 2 2 3 4" xfId="4031" xr:uid="{FC96ACA8-93FA-47F1-8C01-0D584F0EF1E1}"/>
    <cellStyle name="Normal 9 3 2 2 2 4" xfId="2240" xr:uid="{3F55F2D0-E1BF-43E6-9DE4-0C6E12F61707}"/>
    <cellStyle name="Normal 9 3 2 2 2 4 2" xfId="2241" xr:uid="{4F86735B-600C-418B-9BDB-22F8AD5DB2DC}"/>
    <cellStyle name="Normal 9 3 2 2 2 5" xfId="2242" xr:uid="{ACB0F5F0-416B-4B9E-9F22-A63810133AAE}"/>
    <cellStyle name="Normal 9 3 2 2 2 6" xfId="4032" xr:uid="{637DBA21-CB54-4BDF-8553-6AE1467BF23E}"/>
    <cellStyle name="Normal 9 3 2 2 3" xfId="404" xr:uid="{5A546602-8A43-49DA-B1AA-C749146CFC0F}"/>
    <cellStyle name="Normal 9 3 2 2 3 2" xfId="828" xr:uid="{B7E05A00-A468-45F6-9AD9-644878408A8F}"/>
    <cellStyle name="Normal 9 3 2 2 3 2 2" xfId="829" xr:uid="{C3E83824-B5D9-495E-A676-2E703D895149}"/>
    <cellStyle name="Normal 9 3 2 2 3 2 2 2" xfId="2243" xr:uid="{5436D5AC-5B4D-4E67-B7FE-E708331AAFEF}"/>
    <cellStyle name="Normal 9 3 2 2 3 2 2 2 2" xfId="2244" xr:uid="{13EA0047-28B8-4DF0-9D22-E6138CC80D68}"/>
    <cellStyle name="Normal 9 3 2 2 3 2 2 3" xfId="2245" xr:uid="{842472B3-99D6-4EB9-B857-49A0FD7E6AFE}"/>
    <cellStyle name="Normal 9 3 2 2 3 2 3" xfId="2246" xr:uid="{BB7B81E0-EF77-4C6E-BB92-FF7A09A9ACFB}"/>
    <cellStyle name="Normal 9 3 2 2 3 2 3 2" xfId="2247" xr:uid="{DDDB2BBC-6459-4AC5-81BE-7E328D4493BA}"/>
    <cellStyle name="Normal 9 3 2 2 3 2 4" xfId="2248" xr:uid="{A26D4512-C3A1-4F8E-B89C-2F1A64FDCE34}"/>
    <cellStyle name="Normal 9 3 2 2 3 3" xfId="830" xr:uid="{2134F792-2F47-46C2-97DB-C8BA74E1D7D2}"/>
    <cellStyle name="Normal 9 3 2 2 3 3 2" xfId="2249" xr:uid="{790BF922-0DB1-4FAE-88F0-250A63154E37}"/>
    <cellStyle name="Normal 9 3 2 2 3 3 2 2" xfId="2250" xr:uid="{F166C126-954D-490B-95C4-75874BB0882A}"/>
    <cellStyle name="Normal 9 3 2 2 3 3 3" xfId="2251" xr:uid="{6D378BF7-219F-4B94-9092-FE7550BE538D}"/>
    <cellStyle name="Normal 9 3 2 2 3 4" xfId="2252" xr:uid="{B0931A96-96EE-4C07-8FC6-3441F392FC10}"/>
    <cellStyle name="Normal 9 3 2 2 3 4 2" xfId="2253" xr:uid="{575DD35D-7728-419D-8CD3-894EFEC8CC10}"/>
    <cellStyle name="Normal 9 3 2 2 3 5" xfId="2254" xr:uid="{09CC438A-E799-4F1F-8AB7-60FE45B6CD29}"/>
    <cellStyle name="Normal 9 3 2 2 4" xfId="831" xr:uid="{71D7CA53-C6B3-4BEC-BEEB-FE104D538EFD}"/>
    <cellStyle name="Normal 9 3 2 2 4 2" xfId="832" xr:uid="{54994649-5E2C-4CDB-9D3A-D4DD82D5A6B5}"/>
    <cellStyle name="Normal 9 3 2 2 4 2 2" xfId="2255" xr:uid="{D3DA15EE-A1B5-4F97-B0AD-B66DDB218F89}"/>
    <cellStyle name="Normal 9 3 2 2 4 2 2 2" xfId="2256" xr:uid="{A1149665-1BAE-45A3-B735-26E05DC4F9C7}"/>
    <cellStyle name="Normal 9 3 2 2 4 2 3" xfId="2257" xr:uid="{327928E6-955D-4A71-9113-E208194425E0}"/>
    <cellStyle name="Normal 9 3 2 2 4 3" xfId="2258" xr:uid="{D693CE74-35EE-4816-9B19-046D44E488AF}"/>
    <cellStyle name="Normal 9 3 2 2 4 3 2" xfId="2259" xr:uid="{624580CD-1825-49F1-90B6-5CF2BE89CF90}"/>
    <cellStyle name="Normal 9 3 2 2 4 4" xfId="2260" xr:uid="{3F7D2038-EA00-4413-8B65-488254C29719}"/>
    <cellStyle name="Normal 9 3 2 2 5" xfId="833" xr:uid="{82454A37-A198-4906-8936-30D66D1E3898}"/>
    <cellStyle name="Normal 9 3 2 2 5 2" xfId="2261" xr:uid="{402BD9CA-1470-4A06-9A00-ED4DADAD0478}"/>
    <cellStyle name="Normal 9 3 2 2 5 2 2" xfId="2262" xr:uid="{35C50D88-2FEA-4EDD-8A59-130300AF64B5}"/>
    <cellStyle name="Normal 9 3 2 2 5 3" xfId="2263" xr:uid="{013ED204-91DC-455B-9794-2AC3FD5A1C55}"/>
    <cellStyle name="Normal 9 3 2 2 5 4" xfId="4033" xr:uid="{D78FE2ED-7A6E-48CD-A585-1BFF40840521}"/>
    <cellStyle name="Normal 9 3 2 2 6" xfId="2264" xr:uid="{56360EAE-C119-4106-B0C9-B85A02578D55}"/>
    <cellStyle name="Normal 9 3 2 2 6 2" xfId="2265" xr:uid="{6A8B483C-783A-4A91-A265-D260D67429E2}"/>
    <cellStyle name="Normal 9 3 2 2 7" xfId="2266" xr:uid="{E455CD00-1FF0-40B9-9B07-A0BEDEA469D9}"/>
    <cellStyle name="Normal 9 3 2 2 8" xfId="4034" xr:uid="{B52BA05F-C79A-49AF-B38B-392E23A534AC}"/>
    <cellStyle name="Normal 9 3 2 3" xfId="405" xr:uid="{D7CAAB59-8494-48E5-A6AD-09AF8B02A15F}"/>
    <cellStyle name="Normal 9 3 2 3 2" xfId="834" xr:uid="{2BC0180B-81CD-48AD-A2C0-6BAC3432F6E7}"/>
    <cellStyle name="Normal 9 3 2 3 2 2" xfId="835" xr:uid="{C40976AD-7B84-4A04-8D9E-8B85DAB91529}"/>
    <cellStyle name="Normal 9 3 2 3 2 2 2" xfId="2267" xr:uid="{4B9590BD-E5A3-4370-A569-34662E3C507E}"/>
    <cellStyle name="Normal 9 3 2 3 2 2 2 2" xfId="2268" xr:uid="{75F1B104-0623-4041-B52A-908D5597D1DA}"/>
    <cellStyle name="Normal 9 3 2 3 2 2 3" xfId="2269" xr:uid="{B5FD0490-1C5C-4A5A-B332-CD20804DE423}"/>
    <cellStyle name="Normal 9 3 2 3 2 3" xfId="2270" xr:uid="{0FD09E49-384C-405B-8219-D8B776868522}"/>
    <cellStyle name="Normal 9 3 2 3 2 3 2" xfId="2271" xr:uid="{9708AC64-EACA-4BA6-9FEA-4E543A014371}"/>
    <cellStyle name="Normal 9 3 2 3 2 4" xfId="2272" xr:uid="{90ABE981-1EED-42E1-A722-55043C41EFA7}"/>
    <cellStyle name="Normal 9 3 2 3 3" xfId="836" xr:uid="{933F3B6A-72FF-44F9-9BAB-6A1EE1C0E669}"/>
    <cellStyle name="Normal 9 3 2 3 3 2" xfId="2273" xr:uid="{1F23F581-F421-41EF-BBD0-D5D88D2618DA}"/>
    <cellStyle name="Normal 9 3 2 3 3 2 2" xfId="2274" xr:uid="{6A4468F1-4973-4045-BDB3-37932C90C182}"/>
    <cellStyle name="Normal 9 3 2 3 3 3" xfId="2275" xr:uid="{C023DFB7-E286-428E-8EAF-295CE74E4447}"/>
    <cellStyle name="Normal 9 3 2 3 3 4" xfId="4035" xr:uid="{1FDE90F9-E32D-4EDF-AB44-F696F29CC022}"/>
    <cellStyle name="Normal 9 3 2 3 4" xfId="2276" xr:uid="{D3CB5396-B058-45C1-BF0E-3A34341C19F7}"/>
    <cellStyle name="Normal 9 3 2 3 4 2" xfId="2277" xr:uid="{D6F025A8-5926-4B2C-BC26-9DB5600BA229}"/>
    <cellStyle name="Normal 9 3 2 3 5" xfId="2278" xr:uid="{229162B1-D330-4BA1-9C70-059A9921FFBF}"/>
    <cellStyle name="Normal 9 3 2 3 6" xfId="4036" xr:uid="{CE4C27B3-461E-4E8E-98A2-1AC1D0ABF4C5}"/>
    <cellStyle name="Normal 9 3 2 4" xfId="406" xr:uid="{290C6ABD-DF7D-4A91-90C6-B4C86C82717A}"/>
    <cellStyle name="Normal 9 3 2 4 2" xfId="837" xr:uid="{A1156340-D19F-4652-A5BC-9099BC737564}"/>
    <cellStyle name="Normal 9 3 2 4 2 2" xfId="838" xr:uid="{452EE388-6ADB-4041-A4DE-CEF832BFBDFE}"/>
    <cellStyle name="Normal 9 3 2 4 2 2 2" xfId="2279" xr:uid="{366F81DA-78B1-40D9-9847-5E504D285F97}"/>
    <cellStyle name="Normal 9 3 2 4 2 2 2 2" xfId="2280" xr:uid="{D7C85426-BA0A-487F-9139-A39CB4C2DBE6}"/>
    <cellStyle name="Normal 9 3 2 4 2 2 3" xfId="2281" xr:uid="{C0997AF3-AB65-4109-A8D4-B82568D40A7C}"/>
    <cellStyle name="Normal 9 3 2 4 2 3" xfId="2282" xr:uid="{FC1764BF-E4A0-430D-B3CC-9B46A327A238}"/>
    <cellStyle name="Normal 9 3 2 4 2 3 2" xfId="2283" xr:uid="{4C8422B2-6C15-4970-BAD2-1FF6FD5C54B1}"/>
    <cellStyle name="Normal 9 3 2 4 2 4" xfId="2284" xr:uid="{22BD6CC9-9D96-4072-A369-8DFBC7CE0E4C}"/>
    <cellStyle name="Normal 9 3 2 4 3" xfId="839" xr:uid="{2D0FEAA2-D3F4-47C7-9488-CA4B6E0CE164}"/>
    <cellStyle name="Normal 9 3 2 4 3 2" xfId="2285" xr:uid="{B8EF5602-6291-4042-B472-2A035079E109}"/>
    <cellStyle name="Normal 9 3 2 4 3 2 2" xfId="2286" xr:uid="{E0B9D01A-3B9D-4866-B587-860C5CFE985C}"/>
    <cellStyle name="Normal 9 3 2 4 3 3" xfId="2287" xr:uid="{9B2902EF-C3C5-4DC8-8543-C89717420515}"/>
    <cellStyle name="Normal 9 3 2 4 4" xfId="2288" xr:uid="{235B1F4D-BE8C-4C2F-A6D7-3AF898E01256}"/>
    <cellStyle name="Normal 9 3 2 4 4 2" xfId="2289" xr:uid="{2CEEEB1C-8356-4FF0-990A-6C1B96D7739B}"/>
    <cellStyle name="Normal 9 3 2 4 5" xfId="2290" xr:uid="{81085777-A43F-4D88-88C4-9D1F4E83545A}"/>
    <cellStyle name="Normal 9 3 2 5" xfId="407" xr:uid="{745CBD68-4FF9-4CA2-A5EE-C1DCCA17E7A1}"/>
    <cellStyle name="Normal 9 3 2 5 2" xfId="840" xr:uid="{D7D6B4F1-9A66-4142-B302-041E298C6904}"/>
    <cellStyle name="Normal 9 3 2 5 2 2" xfId="2291" xr:uid="{D679DEFC-E10A-4194-B3A3-F115674BCF77}"/>
    <cellStyle name="Normal 9 3 2 5 2 2 2" xfId="2292" xr:uid="{079C3B98-0496-454D-96BC-E3342A6EF673}"/>
    <cellStyle name="Normal 9 3 2 5 2 3" xfId="2293" xr:uid="{0F5D3BA6-1DC1-40AF-B455-439FDF820230}"/>
    <cellStyle name="Normal 9 3 2 5 3" xfId="2294" xr:uid="{6F262A8F-6CEE-4EF2-BA9D-F23602BA37D1}"/>
    <cellStyle name="Normal 9 3 2 5 3 2" xfId="2295" xr:uid="{655F029C-3DFE-4C8A-B936-2F43DE62B7C1}"/>
    <cellStyle name="Normal 9 3 2 5 4" xfId="2296" xr:uid="{419C1C1A-DD78-48AB-81B9-150262408AA1}"/>
    <cellStyle name="Normal 9 3 2 6" xfId="841" xr:uid="{A95CC3AF-2910-4D94-A246-E7B2D62AEDBF}"/>
    <cellStyle name="Normal 9 3 2 6 2" xfId="2297" xr:uid="{899B7B93-71D2-4160-B3C3-B4FBDF68450C}"/>
    <cellStyle name="Normal 9 3 2 6 2 2" xfId="2298" xr:uid="{FA3CFEA0-E210-4F7D-BB69-12B9EB048EF6}"/>
    <cellStyle name="Normal 9 3 2 6 3" xfId="2299" xr:uid="{A0D687EF-0924-4EA4-BB4B-8CFE41E561F6}"/>
    <cellStyle name="Normal 9 3 2 6 4" xfId="4037" xr:uid="{4BBBF001-0400-4701-8416-3221A9EDF237}"/>
    <cellStyle name="Normal 9 3 2 7" xfId="2300" xr:uid="{5585E704-D37B-43FC-B2FB-1EA4A522836A}"/>
    <cellStyle name="Normal 9 3 2 7 2" xfId="2301" xr:uid="{8B5A40B6-7CCD-41E0-BABA-206CEE6B3996}"/>
    <cellStyle name="Normal 9 3 2 8" xfId="2302" xr:uid="{C4405568-F3E7-4502-A2DF-3C4774B1AC49}"/>
    <cellStyle name="Normal 9 3 2 9" xfId="4038" xr:uid="{C96D1A31-BB77-43F2-BF8D-1F63AF8EA41C}"/>
    <cellStyle name="Normal 9 3 3" xfId="169" xr:uid="{CF2266E5-D63C-4F0D-8F14-CB66BA911760}"/>
    <cellStyle name="Normal 9 3 3 2" xfId="170" xr:uid="{B22E282A-3F1A-4307-B80F-842E242D139F}"/>
    <cellStyle name="Normal 9 3 3 2 2" xfId="842" xr:uid="{5C94FA8E-01C8-42E7-99CC-C63065871E29}"/>
    <cellStyle name="Normal 9 3 3 2 2 2" xfId="843" xr:uid="{365127BC-01FB-4328-8093-1714FD6BA492}"/>
    <cellStyle name="Normal 9 3 3 2 2 2 2" xfId="2303" xr:uid="{C09BE5E1-7BB1-438C-BD89-8A931D9EC04F}"/>
    <cellStyle name="Normal 9 3 3 2 2 2 2 2" xfId="2304" xr:uid="{4611299F-ED3F-4E02-9687-4DFAAFD10CF4}"/>
    <cellStyle name="Normal 9 3 3 2 2 2 3" xfId="2305" xr:uid="{BF50FBA1-A0D0-4D46-827A-74D0B74A35A1}"/>
    <cellStyle name="Normal 9 3 3 2 2 3" xfId="2306" xr:uid="{C32D21C7-4D3C-4900-B3EF-EF6286B29D85}"/>
    <cellStyle name="Normal 9 3 3 2 2 3 2" xfId="2307" xr:uid="{7AC327FD-70E7-4712-BB55-060B81AF4E35}"/>
    <cellStyle name="Normal 9 3 3 2 2 4" xfId="2308" xr:uid="{E1937E4B-B2CA-4F91-B5B2-ED84E4A5EF97}"/>
    <cellStyle name="Normal 9 3 3 2 3" xfId="844" xr:uid="{9ACA6F63-089E-463C-8CCC-18C605BA3672}"/>
    <cellStyle name="Normal 9 3 3 2 3 2" xfId="2309" xr:uid="{C6AFAA3B-2750-4656-BCF0-40623AA467A3}"/>
    <cellStyle name="Normal 9 3 3 2 3 2 2" xfId="2310" xr:uid="{9734C5AF-E338-4BB8-90B8-10EB7A0FC595}"/>
    <cellStyle name="Normal 9 3 3 2 3 3" xfId="2311" xr:uid="{B13A89C6-3D7E-47EF-B4B3-2615BE2ABCD7}"/>
    <cellStyle name="Normal 9 3 3 2 3 4" xfId="4039" xr:uid="{BB7DB732-A38E-4604-B8C8-503668B74006}"/>
    <cellStyle name="Normal 9 3 3 2 4" xfId="2312" xr:uid="{14EB75B4-0648-49D7-9494-3300B5011FCC}"/>
    <cellStyle name="Normal 9 3 3 2 4 2" xfId="2313" xr:uid="{F24D5B76-8A9C-4936-A405-690D5A708F0F}"/>
    <cellStyle name="Normal 9 3 3 2 5" xfId="2314" xr:uid="{A20BDBA3-C284-4D77-AAF7-3145C991ACC4}"/>
    <cellStyle name="Normal 9 3 3 2 6" xfId="4040" xr:uid="{EDA5DBCC-03BE-4DEB-AF33-606A8A65C9F6}"/>
    <cellStyle name="Normal 9 3 3 3" xfId="408" xr:uid="{1B4FB825-FD37-4332-946E-16BE07C78394}"/>
    <cellStyle name="Normal 9 3 3 3 2" xfId="845" xr:uid="{9EA8CB58-D172-43A3-8C65-2D6E03BBD089}"/>
    <cellStyle name="Normal 9 3 3 3 2 2" xfId="846" xr:uid="{ED8BD553-68FC-47BA-8FAA-EAE8FE091E2B}"/>
    <cellStyle name="Normal 9 3 3 3 2 2 2" xfId="2315" xr:uid="{ADDD28B6-3719-4E58-ABB6-41B54A00DAF5}"/>
    <cellStyle name="Normal 9 3 3 3 2 2 2 2" xfId="2316" xr:uid="{249E0BB0-50ED-4B8C-A0E5-EB4E78A68112}"/>
    <cellStyle name="Normal 9 3 3 3 2 2 2 2 2" xfId="4765" xr:uid="{08DAC2A1-0311-41B9-8A17-EB9F67795841}"/>
    <cellStyle name="Normal 9 3 3 3 2 2 3" xfId="2317" xr:uid="{B801CD16-E4E4-4276-A6B2-16639D24F263}"/>
    <cellStyle name="Normal 9 3 3 3 2 2 3 2" xfId="4766" xr:uid="{158DAA0A-42CF-4D14-8ECF-E6CFCF477C7C}"/>
    <cellStyle name="Normal 9 3 3 3 2 3" xfId="2318" xr:uid="{E7DDC7E6-BF55-4460-A3D2-1D491E0E9318}"/>
    <cellStyle name="Normal 9 3 3 3 2 3 2" xfId="2319" xr:uid="{9C888B58-803D-426E-8976-CF485FF48830}"/>
    <cellStyle name="Normal 9 3 3 3 2 3 2 2" xfId="4768" xr:uid="{18C55F57-2624-491D-828E-BDD12626AF1C}"/>
    <cellStyle name="Normal 9 3 3 3 2 3 3" xfId="4767" xr:uid="{617638B4-3CEC-4B08-BB1F-C209662FF227}"/>
    <cellStyle name="Normal 9 3 3 3 2 4" xfId="2320" xr:uid="{DC4680AF-0E86-4865-A767-6343EAFA343F}"/>
    <cellStyle name="Normal 9 3 3 3 2 4 2" xfId="4769" xr:uid="{ECC66F4D-E5C7-4D8C-9BEF-7634137A61AD}"/>
    <cellStyle name="Normal 9 3 3 3 3" xfId="847" xr:uid="{9538E975-95E8-4130-B287-B0FA8E877048}"/>
    <cellStyle name="Normal 9 3 3 3 3 2" xfId="2321" xr:uid="{B90559A5-A5ED-4DB5-8351-0438A56A37C7}"/>
    <cellStyle name="Normal 9 3 3 3 3 2 2" xfId="2322" xr:uid="{4D189FD7-45F7-4B7B-9978-B5AA39F06F1F}"/>
    <cellStyle name="Normal 9 3 3 3 3 2 2 2" xfId="4772" xr:uid="{29E1B087-35BE-4CF4-9CB0-E43B80690454}"/>
    <cellStyle name="Normal 9 3 3 3 3 2 3" xfId="4771" xr:uid="{6417C646-D288-4F9A-84CA-1D8EE3A52782}"/>
    <cellStyle name="Normal 9 3 3 3 3 3" xfId="2323" xr:uid="{142B45C4-D68B-400D-8478-BD1CB086038F}"/>
    <cellStyle name="Normal 9 3 3 3 3 3 2" xfId="4773" xr:uid="{A0BFE327-BC07-4A69-812B-A835A7D56CED}"/>
    <cellStyle name="Normal 9 3 3 3 3 4" xfId="4770" xr:uid="{140CE2D5-0252-4DF2-A801-BCB5800031AB}"/>
    <cellStyle name="Normal 9 3 3 3 4" xfId="2324" xr:uid="{E1D1989E-B024-42F8-8249-08FDED671A07}"/>
    <cellStyle name="Normal 9 3 3 3 4 2" xfId="2325" xr:uid="{F7248333-381A-416C-8D5F-2D6A86349911}"/>
    <cellStyle name="Normal 9 3 3 3 4 2 2" xfId="4775" xr:uid="{DD15BC2B-661A-48DD-BF4C-011D522238C8}"/>
    <cellStyle name="Normal 9 3 3 3 4 3" xfId="4774" xr:uid="{3DEA3983-08F3-4CE5-9268-6FAB393046D5}"/>
    <cellStyle name="Normal 9 3 3 3 5" xfId="2326" xr:uid="{E5FBD251-856E-46C2-B793-96DDAF883423}"/>
    <cellStyle name="Normal 9 3 3 3 5 2" xfId="4776" xr:uid="{12170E01-EF91-4470-A576-D525ADC5D587}"/>
    <cellStyle name="Normal 9 3 3 4" xfId="409" xr:uid="{BCCB3E3A-EB82-44CC-95A2-4A57D2B1D022}"/>
    <cellStyle name="Normal 9 3 3 4 2" xfId="848" xr:uid="{70372D2D-5A70-423F-A23E-E586AFD36065}"/>
    <cellStyle name="Normal 9 3 3 4 2 2" xfId="2327" xr:uid="{B72BA141-F937-4B44-922E-7E3801EDE7E9}"/>
    <cellStyle name="Normal 9 3 3 4 2 2 2" xfId="2328" xr:uid="{39C47930-59A9-4CAC-AD84-5C51AD550BB4}"/>
    <cellStyle name="Normal 9 3 3 4 2 2 2 2" xfId="4780" xr:uid="{8276DA51-3EBC-4F2D-ADA0-7DB39580D5A3}"/>
    <cellStyle name="Normal 9 3 3 4 2 2 3" xfId="4779" xr:uid="{C769D66A-6646-499C-A261-E46287324DA5}"/>
    <cellStyle name="Normal 9 3 3 4 2 3" xfId="2329" xr:uid="{F7F51D69-CF59-4120-A519-0FCF429D661B}"/>
    <cellStyle name="Normal 9 3 3 4 2 3 2" xfId="4781" xr:uid="{59CCEE0C-7BA3-4962-B914-A66DBBAF35C5}"/>
    <cellStyle name="Normal 9 3 3 4 2 4" xfId="4778" xr:uid="{F9F564C2-0CDD-42E8-93CB-CAD519C47787}"/>
    <cellStyle name="Normal 9 3 3 4 3" xfId="2330" xr:uid="{3A5CD474-1763-424A-B6A3-2DE11C892089}"/>
    <cellStyle name="Normal 9 3 3 4 3 2" xfId="2331" xr:uid="{93681E94-BEC8-45E0-A8FE-B7DE28299FAA}"/>
    <cellStyle name="Normal 9 3 3 4 3 2 2" xfId="4783" xr:uid="{2DF9CB31-4E0F-41E3-BF83-0C980E1040A4}"/>
    <cellStyle name="Normal 9 3 3 4 3 3" xfId="4782" xr:uid="{DD595661-DA6C-4246-8002-98A8AA123C64}"/>
    <cellStyle name="Normal 9 3 3 4 4" xfId="2332" xr:uid="{749FAA1D-A8AB-4500-A205-B18DDB7D495D}"/>
    <cellStyle name="Normal 9 3 3 4 4 2" xfId="4784" xr:uid="{8AF3B13C-5040-4E7C-AED5-5DFF0C6B0931}"/>
    <cellStyle name="Normal 9 3 3 4 5" xfId="4777" xr:uid="{643A7213-F11A-48B7-A68A-32D59D163BB5}"/>
    <cellStyle name="Normal 9 3 3 5" xfId="849" xr:uid="{3CF43C30-0966-485C-96D9-A61A2CAF3C62}"/>
    <cellStyle name="Normal 9 3 3 5 2" xfId="2333" xr:uid="{D74C66E5-CC65-4CBD-87C4-A2CD3254C784}"/>
    <cellStyle name="Normal 9 3 3 5 2 2" xfId="2334" xr:uid="{9163FB85-C372-4657-AAD4-972C65F9FEB7}"/>
    <cellStyle name="Normal 9 3 3 5 2 2 2" xfId="4787" xr:uid="{49D17C35-BBC4-48AA-924B-BC9DB0DC2425}"/>
    <cellStyle name="Normal 9 3 3 5 2 3" xfId="4786" xr:uid="{31024B20-7C90-4BE3-A5F4-3BB3E1B06BB9}"/>
    <cellStyle name="Normal 9 3 3 5 3" xfId="2335" xr:uid="{3DDCC514-2919-4849-B422-93FEFA743398}"/>
    <cellStyle name="Normal 9 3 3 5 3 2" xfId="4788" xr:uid="{786A0D02-EEF4-4278-8027-E4FA964B3331}"/>
    <cellStyle name="Normal 9 3 3 5 4" xfId="4041" xr:uid="{CF729F20-87A2-40B6-8CD7-9B6B008CAB63}"/>
    <cellStyle name="Normal 9 3 3 5 4 2" xfId="4789" xr:uid="{0D77971E-009F-4960-B82A-9B9DD1AF7C2F}"/>
    <cellStyle name="Normal 9 3 3 5 5" xfId="4785" xr:uid="{8A575D0E-7AB6-4E4C-BF72-574FC3643730}"/>
    <cellStyle name="Normal 9 3 3 6" xfId="2336" xr:uid="{6A5BAD77-846E-4F27-A2C4-2ABFC2359986}"/>
    <cellStyle name="Normal 9 3 3 6 2" xfId="2337" xr:uid="{4560C9FB-0502-4881-9F91-9D1BA2733592}"/>
    <cellStyle name="Normal 9 3 3 6 2 2" xfId="4791" xr:uid="{9254179B-CE67-4112-BEB6-600904BCE958}"/>
    <cellStyle name="Normal 9 3 3 6 3" xfId="4790" xr:uid="{4B9492E1-66E3-4716-B201-40B522153027}"/>
    <cellStyle name="Normal 9 3 3 7" xfId="2338" xr:uid="{8DEF986C-17C1-4D4C-9E81-5085D6416482}"/>
    <cellStyle name="Normal 9 3 3 7 2" xfId="4792" xr:uid="{2A2501A3-F22A-4C92-B3E8-2E15035CD950}"/>
    <cellStyle name="Normal 9 3 3 8" xfId="4042" xr:uid="{3AC132CC-DFEB-4CE4-BE71-5F3A33FE6848}"/>
    <cellStyle name="Normal 9 3 3 8 2" xfId="4793" xr:uid="{E1C4865D-66EB-4F73-BCD0-0059BE696465}"/>
    <cellStyle name="Normal 9 3 4" xfId="171" xr:uid="{0A9B1534-F3E4-4533-983C-4CF2C892980A}"/>
    <cellStyle name="Normal 9 3 4 2" xfId="450" xr:uid="{FDC72E93-BA33-4929-840E-453353D5E111}"/>
    <cellStyle name="Normal 9 3 4 2 2" xfId="850" xr:uid="{9A291A4F-D3EF-430C-906C-4192598331C6}"/>
    <cellStyle name="Normal 9 3 4 2 2 2" xfId="2339" xr:uid="{DFCE46EA-8601-4E9E-9227-563F03468CE0}"/>
    <cellStyle name="Normal 9 3 4 2 2 2 2" xfId="2340" xr:uid="{76D54A74-1FA6-4567-8170-7677ED8F916E}"/>
    <cellStyle name="Normal 9 3 4 2 2 2 2 2" xfId="4798" xr:uid="{41C0B44F-838B-4E28-B24A-6FE18F34293D}"/>
    <cellStyle name="Normal 9 3 4 2 2 2 3" xfId="4797" xr:uid="{1C9FD570-D40E-435E-B21E-035786198315}"/>
    <cellStyle name="Normal 9 3 4 2 2 3" xfId="2341" xr:uid="{9C4C3B0B-9FD5-4AA2-81EE-81B31435C2F5}"/>
    <cellStyle name="Normal 9 3 4 2 2 3 2" xfId="4799" xr:uid="{14940C53-A407-4462-9CB0-7D1A96F41A53}"/>
    <cellStyle name="Normal 9 3 4 2 2 4" xfId="4043" xr:uid="{FE55486B-65AB-456F-BFD2-B56987F94BD8}"/>
    <cellStyle name="Normal 9 3 4 2 2 4 2" xfId="4800" xr:uid="{79C026A0-443B-44C6-B8B2-04F5130A232F}"/>
    <cellStyle name="Normal 9 3 4 2 2 5" xfId="4796" xr:uid="{A4D4E9DD-97CE-40CB-B3F4-FC16C2EEF48E}"/>
    <cellStyle name="Normal 9 3 4 2 3" xfId="2342" xr:uid="{B59FB065-341B-4B7F-B554-A5BDEF838DCC}"/>
    <cellStyle name="Normal 9 3 4 2 3 2" xfId="2343" xr:uid="{04555836-29E8-4D82-AF94-2FB195110D21}"/>
    <cellStyle name="Normal 9 3 4 2 3 2 2" xfId="4802" xr:uid="{3722C9C2-E003-4C50-928A-EFF4CFB67F03}"/>
    <cellStyle name="Normal 9 3 4 2 3 3" xfId="4801" xr:uid="{7B28A512-1B61-46AD-8ED7-CBAFED01291D}"/>
    <cellStyle name="Normal 9 3 4 2 4" xfId="2344" xr:uid="{2951BE0F-14C2-46FE-947A-62FA832021BF}"/>
    <cellStyle name="Normal 9 3 4 2 4 2" xfId="4803" xr:uid="{3F5FB560-4AA3-4386-8382-9120A90A74AF}"/>
    <cellStyle name="Normal 9 3 4 2 5" xfId="4044" xr:uid="{93BBC19F-0830-4F43-AADA-888CF11D8237}"/>
    <cellStyle name="Normal 9 3 4 2 5 2" xfId="4804" xr:uid="{32CA61B3-A7DA-46F8-B8FC-081D36770F8A}"/>
    <cellStyle name="Normal 9 3 4 2 6" xfId="4795" xr:uid="{4A97AC2D-ABF1-4189-BCA2-04E36E1AC544}"/>
    <cellStyle name="Normal 9 3 4 3" xfId="851" xr:uid="{1539B413-EBA8-4D12-92EE-AE9BEAF1B78C}"/>
    <cellStyle name="Normal 9 3 4 3 2" xfId="2345" xr:uid="{88D9D37E-AFF1-4173-A829-991041F2CFB0}"/>
    <cellStyle name="Normal 9 3 4 3 2 2" xfId="2346" xr:uid="{B83C3BA4-20BF-471A-B85D-E93CCF846B48}"/>
    <cellStyle name="Normal 9 3 4 3 2 2 2" xfId="4807" xr:uid="{1304F6A6-EA35-4046-9027-C2200B58D5D6}"/>
    <cellStyle name="Normal 9 3 4 3 2 3" xfId="4806" xr:uid="{4BAD6EE8-E904-4A89-B74C-4D4E3BAF85A3}"/>
    <cellStyle name="Normal 9 3 4 3 3" xfId="2347" xr:uid="{AEB54CF1-F51D-4DD9-8E55-BBA0605187A2}"/>
    <cellStyle name="Normal 9 3 4 3 3 2" xfId="4808" xr:uid="{C65874F1-CD89-4084-8847-5DF79EA897DC}"/>
    <cellStyle name="Normal 9 3 4 3 4" xfId="4045" xr:uid="{CEBE778B-18A9-4625-855B-377C03CA27D4}"/>
    <cellStyle name="Normal 9 3 4 3 4 2" xfId="4809" xr:uid="{91DACC82-9A86-4AF6-8973-2B3CDB0F991D}"/>
    <cellStyle name="Normal 9 3 4 3 5" xfId="4805" xr:uid="{25929772-B652-465D-BD54-1D1E10E6F099}"/>
    <cellStyle name="Normal 9 3 4 4" xfId="2348" xr:uid="{50C592FB-EB29-4C47-9B4B-8B689169E79E}"/>
    <cellStyle name="Normal 9 3 4 4 2" xfId="2349" xr:uid="{2DBD43FD-861C-4F8D-BC9D-2380F89E4DD5}"/>
    <cellStyle name="Normal 9 3 4 4 2 2" xfId="4811" xr:uid="{DEFAD9A7-6FA6-4712-BB7C-37E9074F48C0}"/>
    <cellStyle name="Normal 9 3 4 4 3" xfId="4046" xr:uid="{4DAE8B3D-A1B8-44A2-9397-08D4BF8D0517}"/>
    <cellStyle name="Normal 9 3 4 4 3 2" xfId="4812" xr:uid="{61A0A86D-E918-4AF9-95FF-1ED408DBF2CD}"/>
    <cellStyle name="Normal 9 3 4 4 4" xfId="4047" xr:uid="{10A55083-102D-4475-BB6E-664B00FC7040}"/>
    <cellStyle name="Normal 9 3 4 4 4 2" xfId="4813" xr:uid="{6ADDF3BF-2CD1-483E-B774-D1660C0055B1}"/>
    <cellStyle name="Normal 9 3 4 4 5" xfId="4810" xr:uid="{9318B79B-24EB-4367-9917-7C66908892A3}"/>
    <cellStyle name="Normal 9 3 4 5" xfId="2350" xr:uid="{85C24305-CA6A-4BEF-9E1B-933681A9D163}"/>
    <cellStyle name="Normal 9 3 4 5 2" xfId="4814" xr:uid="{DD298070-E356-4C6E-83E4-FBA9C0614106}"/>
    <cellStyle name="Normal 9 3 4 6" xfId="4048" xr:uid="{52EC63D5-36E1-4431-B84B-5553977A93C0}"/>
    <cellStyle name="Normal 9 3 4 6 2" xfId="4815" xr:uid="{2287CF8C-E134-4DAD-96F6-3D8D9B11386F}"/>
    <cellStyle name="Normal 9 3 4 7" xfId="4049" xr:uid="{F9DC0013-65B9-4680-A0C1-B33AB1088543}"/>
    <cellStyle name="Normal 9 3 4 7 2" xfId="4816" xr:uid="{DD768000-EF2D-47A0-A0A9-0969287BD6D7}"/>
    <cellStyle name="Normal 9 3 4 8" xfId="4794" xr:uid="{2BFC2478-DA4B-4643-AF36-6CCC180B893F}"/>
    <cellStyle name="Normal 9 3 5" xfId="410" xr:uid="{2D060613-C6BE-40A7-8442-FBF3C1A4B022}"/>
    <cellStyle name="Normal 9 3 5 2" xfId="852" xr:uid="{FA52D1FD-BFC1-459E-91F6-76053786B975}"/>
    <cellStyle name="Normal 9 3 5 2 2" xfId="853" xr:uid="{833DD488-CB16-4B38-9711-C607CBB43248}"/>
    <cellStyle name="Normal 9 3 5 2 2 2" xfId="2351" xr:uid="{03AA663F-22D1-4D2F-8189-09A6F9BBB4BC}"/>
    <cellStyle name="Normal 9 3 5 2 2 2 2" xfId="2352" xr:uid="{3060BCC0-B4B1-436E-9283-83A8A14A98A7}"/>
    <cellStyle name="Normal 9 3 5 2 2 2 2 2" xfId="4821" xr:uid="{A5FF004E-79AA-45BC-AF7D-08FF17DD1C11}"/>
    <cellStyle name="Normal 9 3 5 2 2 2 3" xfId="4820" xr:uid="{9B5E559A-98C3-4AE3-A68B-FBF66B17C91F}"/>
    <cellStyle name="Normal 9 3 5 2 2 3" xfId="2353" xr:uid="{6E5E3D47-71F2-4C05-9CE0-657EA3EFEFBC}"/>
    <cellStyle name="Normal 9 3 5 2 2 3 2" xfId="4822" xr:uid="{5846A550-6910-4D92-A1FB-274968BE0F8D}"/>
    <cellStyle name="Normal 9 3 5 2 2 4" xfId="4819" xr:uid="{86D4ACC4-9B87-48C3-BBFC-9B7F4BA68C5F}"/>
    <cellStyle name="Normal 9 3 5 2 3" xfId="2354" xr:uid="{D2FB8799-779A-4F2E-895C-F880A5B95F3A}"/>
    <cellStyle name="Normal 9 3 5 2 3 2" xfId="2355" xr:uid="{C257F3E3-AA2D-4DEC-8225-37D762A3B775}"/>
    <cellStyle name="Normal 9 3 5 2 3 2 2" xfId="4824" xr:uid="{C994CBC7-FB9A-4A3D-8555-1B0F77D6515C}"/>
    <cellStyle name="Normal 9 3 5 2 3 3" xfId="4823" xr:uid="{F900F2A6-4BBA-4E32-A657-C5664EC74ABB}"/>
    <cellStyle name="Normal 9 3 5 2 4" xfId="2356" xr:uid="{95388782-1486-4895-9FA0-35A0DEB78B2F}"/>
    <cellStyle name="Normal 9 3 5 2 4 2" xfId="4825" xr:uid="{DF4C1316-38D9-432A-BA23-640FB7987134}"/>
    <cellStyle name="Normal 9 3 5 2 5" xfId="4818" xr:uid="{8A30B6CE-DEFF-4E9C-9172-A5C6DEE079AD}"/>
    <cellStyle name="Normal 9 3 5 3" xfId="854" xr:uid="{F6C9C109-0CBA-455F-A867-9334CCDC0E84}"/>
    <cellStyle name="Normal 9 3 5 3 2" xfId="2357" xr:uid="{1305236E-1085-482C-97C1-C5F86E2D4513}"/>
    <cellStyle name="Normal 9 3 5 3 2 2" xfId="2358" xr:uid="{D610CB31-FC8B-4597-8674-0FC7FD795370}"/>
    <cellStyle name="Normal 9 3 5 3 2 2 2" xfId="4828" xr:uid="{657339EA-BBEB-4BD1-9633-D22BACEE7AD6}"/>
    <cellStyle name="Normal 9 3 5 3 2 3" xfId="4827" xr:uid="{4075CC15-F9E5-4A09-8294-72C9669E5AF7}"/>
    <cellStyle name="Normal 9 3 5 3 3" xfId="2359" xr:uid="{647DF29A-2D30-4C52-81A9-E8E2030C9A01}"/>
    <cellStyle name="Normal 9 3 5 3 3 2" xfId="4829" xr:uid="{26AFB924-3B9C-46F9-A3E4-44E9B987FCFE}"/>
    <cellStyle name="Normal 9 3 5 3 4" xfId="4050" xr:uid="{5C328325-9EA6-427F-9125-41BD696C7F1A}"/>
    <cellStyle name="Normal 9 3 5 3 4 2" xfId="4830" xr:uid="{0F78CF18-E026-4326-8C49-9E8E9F5690B0}"/>
    <cellStyle name="Normal 9 3 5 3 5" xfId="4826" xr:uid="{2986190E-7A02-4B32-9DD0-E26373D8AD25}"/>
    <cellStyle name="Normal 9 3 5 4" xfId="2360" xr:uid="{6A6F2227-2CC3-4080-A992-3C8481A1B363}"/>
    <cellStyle name="Normal 9 3 5 4 2" xfId="2361" xr:uid="{07D4704F-E3BD-4EF4-ADCD-B12F1C749E52}"/>
    <cellStyle name="Normal 9 3 5 4 2 2" xfId="4832" xr:uid="{661F5FCF-05E7-4240-AB63-9E9EF936AF37}"/>
    <cellStyle name="Normal 9 3 5 4 3" xfId="4831" xr:uid="{2F40D4D0-E690-45E0-8020-1EA5A7D6FC52}"/>
    <cellStyle name="Normal 9 3 5 5" xfId="2362" xr:uid="{618DFCEE-F915-4990-BD0E-2807AB6874B8}"/>
    <cellStyle name="Normal 9 3 5 5 2" xfId="4833" xr:uid="{F3B65ACF-A3FC-4649-8247-2D0C02851371}"/>
    <cellStyle name="Normal 9 3 5 6" xfId="4051" xr:uid="{8620276A-9723-41B9-B7B8-61544C896AB2}"/>
    <cellStyle name="Normal 9 3 5 6 2" xfId="4834" xr:uid="{593CA407-3C06-4407-9539-67C7AC451A85}"/>
    <cellStyle name="Normal 9 3 5 7" xfId="4817" xr:uid="{DE2D0D88-5003-45BC-94CB-4C6320C9643F}"/>
    <cellStyle name="Normal 9 3 6" xfId="411" xr:uid="{D029B390-A47F-4202-A104-1E380597EE19}"/>
    <cellStyle name="Normal 9 3 6 2" xfId="855" xr:uid="{6E952D26-9F90-4BCC-94E3-7F7DE15AA9D6}"/>
    <cellStyle name="Normal 9 3 6 2 2" xfId="2363" xr:uid="{0DF6924F-06A6-4C06-8A64-854D6660AC24}"/>
    <cellStyle name="Normal 9 3 6 2 2 2" xfId="2364" xr:uid="{E8950CDD-6B11-4E73-AD75-D398FFED2638}"/>
    <cellStyle name="Normal 9 3 6 2 2 2 2" xfId="4838" xr:uid="{B0AE3C6A-3917-4133-9BEF-09C5097E4E67}"/>
    <cellStyle name="Normal 9 3 6 2 2 3" xfId="4837" xr:uid="{51DB0146-19D5-4A13-8478-28169BBEB52C}"/>
    <cellStyle name="Normal 9 3 6 2 3" xfId="2365" xr:uid="{F7F3A3BA-3A2E-4566-B646-81498B3D3F0E}"/>
    <cellStyle name="Normal 9 3 6 2 3 2" xfId="4839" xr:uid="{54D5BD26-F630-471E-92F9-B94B0657E1CA}"/>
    <cellStyle name="Normal 9 3 6 2 4" xfId="4052" xr:uid="{284F1E8F-5E6E-47FE-A3DE-8455CA23CE94}"/>
    <cellStyle name="Normal 9 3 6 2 4 2" xfId="4840" xr:uid="{C0BC9E75-A740-4251-8415-59129658AE39}"/>
    <cellStyle name="Normal 9 3 6 2 5" xfId="4836" xr:uid="{EAFDBACE-371D-44EB-81AE-FC447D97AB2B}"/>
    <cellStyle name="Normal 9 3 6 3" xfId="2366" xr:uid="{CCF7DC1C-C7B6-4388-87D6-B02D2FA730BA}"/>
    <cellStyle name="Normal 9 3 6 3 2" xfId="2367" xr:uid="{B57207DE-B59E-417F-BC2C-73A23D81A6F1}"/>
    <cellStyle name="Normal 9 3 6 3 2 2" xfId="4842" xr:uid="{BF5F0B97-29A6-4F2E-80ED-9B798D0A5A88}"/>
    <cellStyle name="Normal 9 3 6 3 3" xfId="4841" xr:uid="{29B88A5B-352E-4985-8EF3-55503E252059}"/>
    <cellStyle name="Normal 9 3 6 4" xfId="2368" xr:uid="{68AFD20D-14DB-4A4F-8B57-B1E25FFE5E37}"/>
    <cellStyle name="Normal 9 3 6 4 2" xfId="4843" xr:uid="{73608D15-E216-4D60-A6DF-531A239A3290}"/>
    <cellStyle name="Normal 9 3 6 5" xfId="4053" xr:uid="{B6290A00-4B41-4AA8-8B4B-C38249AB3EB0}"/>
    <cellStyle name="Normal 9 3 6 5 2" xfId="4844" xr:uid="{5350920B-0AA7-4ED7-8B5B-FB2E3A035EF4}"/>
    <cellStyle name="Normal 9 3 6 6" xfId="4835" xr:uid="{5EE9D7DB-D207-42D5-A275-B37C2811BC5C}"/>
    <cellStyle name="Normal 9 3 7" xfId="856" xr:uid="{AD033472-EDC3-4FDF-9555-476E1F8FB761}"/>
    <cellStyle name="Normal 9 3 7 2" xfId="2369" xr:uid="{DC9AC7B8-070E-45A3-9D0E-324DC7EA841F}"/>
    <cellStyle name="Normal 9 3 7 2 2" xfId="2370" xr:uid="{ECD708BC-BF87-4F4F-9B4F-10C0FEFC7872}"/>
    <cellStyle name="Normal 9 3 7 2 2 2" xfId="4847" xr:uid="{5290D9D4-532A-41FD-AA8A-7E9F0BDD8F4F}"/>
    <cellStyle name="Normal 9 3 7 2 3" xfId="4846" xr:uid="{7A7B84AA-A598-47B2-914F-E0FE42561B8E}"/>
    <cellStyle name="Normal 9 3 7 3" xfId="2371" xr:uid="{A4C66826-BE95-42B8-84A4-9ABEAE0B34D6}"/>
    <cellStyle name="Normal 9 3 7 3 2" xfId="4848" xr:uid="{18D6E3F7-E646-450E-BC04-C973E3BA1B76}"/>
    <cellStyle name="Normal 9 3 7 4" xfId="4054" xr:uid="{835FB2BB-B1F8-46A5-9176-DADCEDE8DC37}"/>
    <cellStyle name="Normal 9 3 7 4 2" xfId="4849" xr:uid="{AA242947-1911-4D4B-B6B5-90C801C4DD3A}"/>
    <cellStyle name="Normal 9 3 7 5" xfId="4845" xr:uid="{BE3A1D14-3F7F-4D92-8E4B-593F082974E3}"/>
    <cellStyle name="Normal 9 3 8" xfId="2372" xr:uid="{7E8703D7-656E-444B-9D0B-F0828EEB72C0}"/>
    <cellStyle name="Normal 9 3 8 2" xfId="2373" xr:uid="{F2A5C531-3E7D-4355-B257-29251785D69C}"/>
    <cellStyle name="Normal 9 3 8 2 2" xfId="4851" xr:uid="{25620CA6-EFBB-4FBE-ACD1-03E73F8EA222}"/>
    <cellStyle name="Normal 9 3 8 3" xfId="4055" xr:uid="{DA99B6D0-7042-490A-9329-A85BA5C5A362}"/>
    <cellStyle name="Normal 9 3 8 3 2" xfId="4852" xr:uid="{538D8AA6-92CE-40EE-945F-0E48943967BE}"/>
    <cellStyle name="Normal 9 3 8 4" xfId="4056" xr:uid="{B8D18717-552D-417E-8134-5BF1683280A5}"/>
    <cellStyle name="Normal 9 3 8 4 2" xfId="4853" xr:uid="{1212DC66-8F76-4946-80C5-733F39DB9A3C}"/>
    <cellStyle name="Normal 9 3 8 5" xfId="4850" xr:uid="{B882E03B-83E6-449B-8A34-36EB4BF54B37}"/>
    <cellStyle name="Normal 9 3 9" xfId="2374" xr:uid="{B1C93332-A543-4C8F-AA79-033551CC741D}"/>
    <cellStyle name="Normal 9 3 9 2" xfId="4854" xr:uid="{C8512149-864E-406D-BBCB-CD1A89C5C9DD}"/>
    <cellStyle name="Normal 9 4" xfId="172" xr:uid="{0B0C4313-8544-438B-A6E3-E2842DA20F9B}"/>
    <cellStyle name="Normal 9 4 10" xfId="4057" xr:uid="{521D77FC-7E36-4F6C-8D20-7DCFCD7A9918}"/>
    <cellStyle name="Normal 9 4 10 2" xfId="4856" xr:uid="{BB96FDB6-CA72-4041-8AAA-2D9122B0D853}"/>
    <cellStyle name="Normal 9 4 11" xfId="4058" xr:uid="{D7C08C63-FCFB-47A6-8965-018D9458E266}"/>
    <cellStyle name="Normal 9 4 11 2" xfId="4857" xr:uid="{3F7F345F-1348-4DA4-8913-18847FEBFD3B}"/>
    <cellStyle name="Normal 9 4 12" xfId="4855" xr:uid="{FA999E02-B5C2-4758-BC5B-F8A2B5A11017}"/>
    <cellStyle name="Normal 9 4 2" xfId="173" xr:uid="{40871253-ED58-4A1B-A7B2-E6AE8322A937}"/>
    <cellStyle name="Normal 9 4 2 10" xfId="4858" xr:uid="{7E527D48-9E41-48F5-AE71-721026BF6970}"/>
    <cellStyle name="Normal 9 4 2 2" xfId="174" xr:uid="{08897984-F0AB-4538-8D79-F5ABDBA8FB14}"/>
    <cellStyle name="Normal 9 4 2 2 2" xfId="412" xr:uid="{4332158D-BDF9-46D6-959C-562360A79096}"/>
    <cellStyle name="Normal 9 4 2 2 2 2" xfId="857" xr:uid="{5AEEEAB8-1623-4493-9AE4-2AB01A403B24}"/>
    <cellStyle name="Normal 9 4 2 2 2 2 2" xfId="2375" xr:uid="{73CD8BAB-29DD-4ACF-9C5E-A8CE4267E78C}"/>
    <cellStyle name="Normal 9 4 2 2 2 2 2 2" xfId="2376" xr:uid="{8DB240D3-A9BE-4FFC-B807-0C48496409A4}"/>
    <cellStyle name="Normal 9 4 2 2 2 2 2 2 2" xfId="4863" xr:uid="{1A54323E-E4A1-4E91-BC5C-7FBAAD8A83FA}"/>
    <cellStyle name="Normal 9 4 2 2 2 2 2 3" xfId="4862" xr:uid="{DC021812-4FC0-401E-BA60-DAEB30D74629}"/>
    <cellStyle name="Normal 9 4 2 2 2 2 3" xfId="2377" xr:uid="{D7B3CDC8-8E8B-41B7-AB45-E54FB8295FFE}"/>
    <cellStyle name="Normal 9 4 2 2 2 2 3 2" xfId="4864" xr:uid="{9E2DCAA9-27D4-4B65-A558-2D5AF2E04188}"/>
    <cellStyle name="Normal 9 4 2 2 2 2 4" xfId="4059" xr:uid="{BC2F7E58-E961-4193-9F74-CB6E6F9A1F9D}"/>
    <cellStyle name="Normal 9 4 2 2 2 2 4 2" xfId="4865" xr:uid="{EDA3C105-4256-407C-AF41-4CE2AAA894E1}"/>
    <cellStyle name="Normal 9 4 2 2 2 2 5" xfId="4861" xr:uid="{DE8DA6F5-7871-47FF-9927-E2BA7C1AA169}"/>
    <cellStyle name="Normal 9 4 2 2 2 3" xfId="2378" xr:uid="{81FDC2D6-CD03-4B63-9DDC-EEE8B1069066}"/>
    <cellStyle name="Normal 9 4 2 2 2 3 2" xfId="2379" xr:uid="{4D696D92-128F-4A51-A2F4-4853E8DFEE67}"/>
    <cellStyle name="Normal 9 4 2 2 2 3 2 2" xfId="4867" xr:uid="{0255810D-BECB-4368-BB70-968DEDB11B16}"/>
    <cellStyle name="Normal 9 4 2 2 2 3 3" xfId="4060" xr:uid="{A24A1CE6-2BB8-446A-8F83-91414486CC7B}"/>
    <cellStyle name="Normal 9 4 2 2 2 3 3 2" xfId="4868" xr:uid="{A8B49B73-9109-4240-A221-1D78E70E9BAC}"/>
    <cellStyle name="Normal 9 4 2 2 2 3 4" xfId="4061" xr:uid="{C2D54628-FBD8-41DB-BC29-FB199D6B8747}"/>
    <cellStyle name="Normal 9 4 2 2 2 3 4 2" xfId="4869" xr:uid="{9EAB93BF-98D4-4C9C-98D1-4C451AC66584}"/>
    <cellStyle name="Normal 9 4 2 2 2 3 5" xfId="4866" xr:uid="{0D39BECA-450D-4C93-AC2F-7090BFB2679F}"/>
    <cellStyle name="Normal 9 4 2 2 2 4" xfId="2380" xr:uid="{53D53C39-F660-4D02-B262-43CA9444A2EC}"/>
    <cellStyle name="Normal 9 4 2 2 2 4 2" xfId="4870" xr:uid="{23ACD2A0-CD28-4CAD-AD4F-814354D54D16}"/>
    <cellStyle name="Normal 9 4 2 2 2 5" xfId="4062" xr:uid="{0976F17A-99D7-4FB4-8957-11F96EEFF86B}"/>
    <cellStyle name="Normal 9 4 2 2 2 5 2" xfId="4871" xr:uid="{B6A84452-BAF0-4496-8BCD-DF909D3BB417}"/>
    <cellStyle name="Normal 9 4 2 2 2 6" xfId="4063" xr:uid="{59149964-799B-4267-8114-78D82BA601AC}"/>
    <cellStyle name="Normal 9 4 2 2 2 6 2" xfId="4872" xr:uid="{076AE90C-88DA-4935-9FCA-EC5B788B5121}"/>
    <cellStyle name="Normal 9 4 2 2 2 7" xfId="4860" xr:uid="{6CD5F4EE-6832-45A5-8FEC-E448020B0F25}"/>
    <cellStyle name="Normal 9 4 2 2 3" xfId="858" xr:uid="{5ECF87D0-0F71-472F-92EB-F7F2443EC075}"/>
    <cellStyle name="Normal 9 4 2 2 3 2" xfId="2381" xr:uid="{287536E7-08AD-49EE-B130-56DBE0A4E6A1}"/>
    <cellStyle name="Normal 9 4 2 2 3 2 2" xfId="2382" xr:uid="{9759C4E0-FD36-4397-B493-5FEF184572D4}"/>
    <cellStyle name="Normal 9 4 2 2 3 2 2 2" xfId="4875" xr:uid="{3D75C762-ED3D-49D0-970C-3E49BECA3DB2}"/>
    <cellStyle name="Normal 9 4 2 2 3 2 3" xfId="4064" xr:uid="{084EDAA8-1FF6-4640-9D45-79A36B531542}"/>
    <cellStyle name="Normal 9 4 2 2 3 2 3 2" xfId="4876" xr:uid="{13373E60-8D0F-4EF7-8BEF-16CC2DEFE281}"/>
    <cellStyle name="Normal 9 4 2 2 3 2 4" xfId="4065" xr:uid="{4EDCCEC8-B4D6-4F91-A138-3651BFC215A4}"/>
    <cellStyle name="Normal 9 4 2 2 3 2 4 2" xfId="4877" xr:uid="{E1696929-155C-4BB4-A929-E76F6257FD50}"/>
    <cellStyle name="Normal 9 4 2 2 3 2 5" xfId="4874" xr:uid="{BCFFAAA8-BADB-47C3-B2F5-FD896DC247A5}"/>
    <cellStyle name="Normal 9 4 2 2 3 3" xfId="2383" xr:uid="{47D58553-D742-4D8C-B487-380FB2D2492B}"/>
    <cellStyle name="Normal 9 4 2 2 3 3 2" xfId="4878" xr:uid="{5CEE6A79-9E7C-47E7-BCE5-D8BB5F7EB3E1}"/>
    <cellStyle name="Normal 9 4 2 2 3 4" xfId="4066" xr:uid="{855B1B0D-9642-4B37-A140-FC36C7362701}"/>
    <cellStyle name="Normal 9 4 2 2 3 4 2" xfId="4879" xr:uid="{DB804BB9-5E7B-4056-A578-9441176F52C4}"/>
    <cellStyle name="Normal 9 4 2 2 3 5" xfId="4067" xr:uid="{4DF203AE-A7CC-41AA-9DB3-66BE484F91AB}"/>
    <cellStyle name="Normal 9 4 2 2 3 5 2" xfId="4880" xr:uid="{BB02B8CF-D768-47D4-A05F-2E10E9F93664}"/>
    <cellStyle name="Normal 9 4 2 2 3 6" xfId="4873" xr:uid="{43274B97-C97E-43DD-A24F-96C3002EFE35}"/>
    <cellStyle name="Normal 9 4 2 2 4" xfId="2384" xr:uid="{9471609D-C8FD-4B27-B7A6-4932284046C7}"/>
    <cellStyle name="Normal 9 4 2 2 4 2" xfId="2385" xr:uid="{01A97DEC-49B6-4E31-90A2-1E9C3B95DD8A}"/>
    <cellStyle name="Normal 9 4 2 2 4 2 2" xfId="4882" xr:uid="{88EC8755-A96B-4C06-A9A4-5669EB577893}"/>
    <cellStyle name="Normal 9 4 2 2 4 3" xfId="4068" xr:uid="{3FF1BE8E-527E-4ED8-B6B5-7825CCAE8979}"/>
    <cellStyle name="Normal 9 4 2 2 4 3 2" xfId="4883" xr:uid="{B7BCDACE-9FC4-4790-8460-2663E37AB465}"/>
    <cellStyle name="Normal 9 4 2 2 4 4" xfId="4069" xr:uid="{6BD96B73-CCEE-4D04-B4E7-E0B3186EE8CE}"/>
    <cellStyle name="Normal 9 4 2 2 4 4 2" xfId="4884" xr:uid="{D0FE341F-7FC2-416E-8094-52B2C2A1AAE6}"/>
    <cellStyle name="Normal 9 4 2 2 4 5" xfId="4881" xr:uid="{549A1A91-8461-4BC0-9EBE-45C9EB05F408}"/>
    <cellStyle name="Normal 9 4 2 2 5" xfId="2386" xr:uid="{95069DD0-F8F1-4BDC-A9E2-CA2DB6C4FF2C}"/>
    <cellStyle name="Normal 9 4 2 2 5 2" xfId="4070" xr:uid="{395DE4E4-3B6F-4BE2-90D0-B7EE5FF8D414}"/>
    <cellStyle name="Normal 9 4 2 2 5 2 2" xfId="4886" xr:uid="{6FF0D52F-D779-4254-BB99-81E78E1D0122}"/>
    <cellStyle name="Normal 9 4 2 2 5 3" xfId="4071" xr:uid="{22F66194-2235-475E-8901-4A74A5B65A40}"/>
    <cellStyle name="Normal 9 4 2 2 5 3 2" xfId="4887" xr:uid="{773A08C6-F5E7-41EF-87CC-A659C773F007}"/>
    <cellStyle name="Normal 9 4 2 2 5 4" xfId="4072" xr:uid="{D9945F51-6CC0-4F76-9F65-1E54AB013D44}"/>
    <cellStyle name="Normal 9 4 2 2 5 4 2" xfId="4888" xr:uid="{6CFF2906-5F9C-49FE-91D2-3D3DBF445D5B}"/>
    <cellStyle name="Normal 9 4 2 2 5 5" xfId="4885" xr:uid="{74DD2D75-8B6D-415F-BA04-1B699C7FD326}"/>
    <cellStyle name="Normal 9 4 2 2 6" xfId="4073" xr:uid="{82201FB0-2671-4176-A80E-E18592AFA229}"/>
    <cellStyle name="Normal 9 4 2 2 6 2" xfId="4889" xr:uid="{5540714C-AB65-4EED-95B3-7660489937FD}"/>
    <cellStyle name="Normal 9 4 2 2 7" xfId="4074" xr:uid="{3BB3A075-56C7-4A56-A7CD-80B88D550F65}"/>
    <cellStyle name="Normal 9 4 2 2 7 2" xfId="4890" xr:uid="{5EA0CC2E-E1A7-4EBA-A7C8-09B819D5957A}"/>
    <cellStyle name="Normal 9 4 2 2 8" xfId="4075" xr:uid="{A8B2AB26-E5F6-4B63-B8CF-010FEABFF3EB}"/>
    <cellStyle name="Normal 9 4 2 2 8 2" xfId="4891" xr:uid="{82BCE50D-2574-44B0-91EB-2BE40CBBABBA}"/>
    <cellStyle name="Normal 9 4 2 2 9" xfId="4859" xr:uid="{A3997FEA-C8D4-4340-BBFE-C21077BE64C6}"/>
    <cellStyle name="Normal 9 4 2 3" xfId="413" xr:uid="{D94984F8-2FC2-47CD-9812-67A5ED7C9D01}"/>
    <cellStyle name="Normal 9 4 2 3 2" xfId="859" xr:uid="{80F8DC53-1592-4073-8A48-9F57BD4BA2E8}"/>
    <cellStyle name="Normal 9 4 2 3 2 2" xfId="860" xr:uid="{35D8188E-5C19-41FC-BE27-4CB481C1793F}"/>
    <cellStyle name="Normal 9 4 2 3 2 2 2" xfId="2387" xr:uid="{93E02265-E2B1-4973-8AE4-75163C9FB10C}"/>
    <cellStyle name="Normal 9 4 2 3 2 2 2 2" xfId="2388" xr:uid="{14990123-282D-433E-AF1D-A7E72481645C}"/>
    <cellStyle name="Normal 9 4 2 3 2 2 2 2 2" xfId="4896" xr:uid="{43EC40F7-75E6-457A-9BDE-07F1D2CB21BB}"/>
    <cellStyle name="Normal 9 4 2 3 2 2 2 3" xfId="4895" xr:uid="{2FB3E9C3-CC22-491A-8BB6-71B16263B102}"/>
    <cellStyle name="Normal 9 4 2 3 2 2 3" xfId="2389" xr:uid="{E147DDCC-1F32-4553-B8A6-E8E0E6128F42}"/>
    <cellStyle name="Normal 9 4 2 3 2 2 3 2" xfId="4897" xr:uid="{161B376B-76FE-43FA-8FF4-60A4FB8CFBE8}"/>
    <cellStyle name="Normal 9 4 2 3 2 2 4" xfId="4894" xr:uid="{A16D244D-4515-4F81-A927-94BE293BAFA2}"/>
    <cellStyle name="Normal 9 4 2 3 2 3" xfId="2390" xr:uid="{A46C7375-EFD7-4B53-9D29-D7055E844151}"/>
    <cellStyle name="Normal 9 4 2 3 2 3 2" xfId="2391" xr:uid="{BCEE35AB-93CF-4A82-A0E7-6A419F99800F}"/>
    <cellStyle name="Normal 9 4 2 3 2 3 2 2" xfId="4899" xr:uid="{B3AD4DE6-BABE-4151-8373-2601156D112A}"/>
    <cellStyle name="Normal 9 4 2 3 2 3 3" xfId="4898" xr:uid="{CFAB548B-6AB3-4B9B-AD34-390BB1D77104}"/>
    <cellStyle name="Normal 9 4 2 3 2 4" xfId="2392" xr:uid="{73479680-4AAC-4278-8049-3C4AAC37B784}"/>
    <cellStyle name="Normal 9 4 2 3 2 4 2" xfId="4900" xr:uid="{316370F2-F839-483B-8407-AB291296817F}"/>
    <cellStyle name="Normal 9 4 2 3 2 5" xfId="4893" xr:uid="{AB2CA8B4-191A-4813-880D-CF22AE562991}"/>
    <cellStyle name="Normal 9 4 2 3 3" xfId="861" xr:uid="{524A595F-23C9-491F-BB83-09E1E73E6166}"/>
    <cellStyle name="Normal 9 4 2 3 3 2" xfId="2393" xr:uid="{93C30640-3985-4DEA-A471-789201D9F1E8}"/>
    <cellStyle name="Normal 9 4 2 3 3 2 2" xfId="2394" xr:uid="{FFD6A4F0-1C8E-4683-8314-9B93E4D3BA98}"/>
    <cellStyle name="Normal 9 4 2 3 3 2 2 2" xfId="4903" xr:uid="{9A423BF8-F9A9-4757-A704-A4650A80BD69}"/>
    <cellStyle name="Normal 9 4 2 3 3 2 3" xfId="4902" xr:uid="{E5E0960B-287B-41DE-8769-7E0F14E12F49}"/>
    <cellStyle name="Normal 9 4 2 3 3 3" xfId="2395" xr:uid="{FF13EB4C-DE20-4CE3-B192-C975360C6908}"/>
    <cellStyle name="Normal 9 4 2 3 3 3 2" xfId="4904" xr:uid="{BD169B58-F197-4334-B0A5-C2AF124181DB}"/>
    <cellStyle name="Normal 9 4 2 3 3 4" xfId="4076" xr:uid="{608DD78C-98D5-48BA-B819-676C95938DCF}"/>
    <cellStyle name="Normal 9 4 2 3 3 4 2" xfId="4905" xr:uid="{40CC5112-1701-4B8D-AAF6-C5ADCB4DFCF0}"/>
    <cellStyle name="Normal 9 4 2 3 3 5" xfId="4901" xr:uid="{427BD126-D78E-41B2-9A2C-8F5490110F5D}"/>
    <cellStyle name="Normal 9 4 2 3 4" xfId="2396" xr:uid="{A48E629A-62D8-42E4-A45B-58B0AE7D9905}"/>
    <cellStyle name="Normal 9 4 2 3 4 2" xfId="2397" xr:uid="{46F7A793-7179-4C88-8B66-E665A30ABD4D}"/>
    <cellStyle name="Normal 9 4 2 3 4 2 2" xfId="4907" xr:uid="{456AADBE-B282-4627-88CC-1042B006D007}"/>
    <cellStyle name="Normal 9 4 2 3 4 3" xfId="4906" xr:uid="{9B179FE3-07A7-4FB2-8570-75438D095E0F}"/>
    <cellStyle name="Normal 9 4 2 3 5" xfId="2398" xr:uid="{E4784059-41A4-4F46-A26E-B0326C851142}"/>
    <cellStyle name="Normal 9 4 2 3 5 2" xfId="4908" xr:uid="{C1822792-FEBE-42B1-B002-A0321F9769DD}"/>
    <cellStyle name="Normal 9 4 2 3 6" xfId="4077" xr:uid="{41C35667-04EE-4CB0-8088-2A18F92257EA}"/>
    <cellStyle name="Normal 9 4 2 3 6 2" xfId="4909" xr:uid="{7FB771E6-CEF8-4B0C-880F-066CE31D47FB}"/>
    <cellStyle name="Normal 9 4 2 3 7" xfId="4892" xr:uid="{2837A540-9068-4C7B-AA59-2580091EDFB3}"/>
    <cellStyle name="Normal 9 4 2 4" xfId="414" xr:uid="{1746A8E4-6971-4771-B5FE-0DE39BBD0413}"/>
    <cellStyle name="Normal 9 4 2 4 2" xfId="862" xr:uid="{C3440868-CD95-4D65-BF32-C7DD2078A18E}"/>
    <cellStyle name="Normal 9 4 2 4 2 2" xfId="2399" xr:uid="{0DA4E8A6-433F-4E68-B2F1-1069DE3F635B}"/>
    <cellStyle name="Normal 9 4 2 4 2 2 2" xfId="2400" xr:uid="{C55C55CD-E87F-4810-9CC5-EC3551CA7A27}"/>
    <cellStyle name="Normal 9 4 2 4 2 2 2 2" xfId="4913" xr:uid="{DED2995E-5DBB-4966-AF4F-6755D6E9F8B4}"/>
    <cellStyle name="Normal 9 4 2 4 2 2 3" xfId="4912" xr:uid="{60757157-51F1-46DF-A7FC-EF53EE806572}"/>
    <cellStyle name="Normal 9 4 2 4 2 3" xfId="2401" xr:uid="{FF35C15B-AF1A-4A99-8B01-482987401BE5}"/>
    <cellStyle name="Normal 9 4 2 4 2 3 2" xfId="4914" xr:uid="{E1D46C44-CEDB-421F-8E63-2240BCEBD1E2}"/>
    <cellStyle name="Normal 9 4 2 4 2 4" xfId="4078" xr:uid="{71619B59-345C-42B5-A2CF-1BF375BAB84D}"/>
    <cellStyle name="Normal 9 4 2 4 2 4 2" xfId="4915" xr:uid="{5812E8B8-850C-4954-91D9-AB5D77FBF4F8}"/>
    <cellStyle name="Normal 9 4 2 4 2 5" xfId="4911" xr:uid="{553E0FEF-6653-4DFE-9577-FD6EF7AD6C02}"/>
    <cellStyle name="Normal 9 4 2 4 3" xfId="2402" xr:uid="{AE45D4B8-D58F-4FDA-8777-64C4DDA87B76}"/>
    <cellStyle name="Normal 9 4 2 4 3 2" xfId="2403" xr:uid="{5AB47C57-3DA1-481A-B5E5-0449BB821A6F}"/>
    <cellStyle name="Normal 9 4 2 4 3 2 2" xfId="4917" xr:uid="{D77DD7A9-4579-456C-AD8F-084B991A5682}"/>
    <cellStyle name="Normal 9 4 2 4 3 3" xfId="4916" xr:uid="{8AAD305E-9250-4F67-88DB-6742B7701AA4}"/>
    <cellStyle name="Normal 9 4 2 4 4" xfId="2404" xr:uid="{273362C6-91D0-47D6-9498-7928298DD10D}"/>
    <cellStyle name="Normal 9 4 2 4 4 2" xfId="4918" xr:uid="{2D374614-6334-4F13-8AED-5225DA232A1B}"/>
    <cellStyle name="Normal 9 4 2 4 5" xfId="4079" xr:uid="{001FD410-A182-472F-A39C-084F79AAEE51}"/>
    <cellStyle name="Normal 9 4 2 4 5 2" xfId="4919" xr:uid="{D9A7201A-F507-420F-A0F9-FF9EBE761081}"/>
    <cellStyle name="Normal 9 4 2 4 6" xfId="4910" xr:uid="{A28D11AE-CB87-49C5-9556-63DEED2158A3}"/>
    <cellStyle name="Normal 9 4 2 5" xfId="415" xr:uid="{79324082-1004-4707-AA08-D65D2DCC096F}"/>
    <cellStyle name="Normal 9 4 2 5 2" xfId="2405" xr:uid="{D0293BC4-0B81-4B56-9BA5-AA98C964FE9A}"/>
    <cellStyle name="Normal 9 4 2 5 2 2" xfId="2406" xr:uid="{0162751E-2E58-45F3-85D0-FB9DA26BC808}"/>
    <cellStyle name="Normal 9 4 2 5 2 2 2" xfId="4922" xr:uid="{95381053-8FB0-420B-A5E2-24AC71362311}"/>
    <cellStyle name="Normal 9 4 2 5 2 3" xfId="4921" xr:uid="{956ED42B-76AD-4489-B67F-187190F74A24}"/>
    <cellStyle name="Normal 9 4 2 5 3" xfId="2407" xr:uid="{F1D573BD-8FD0-45B2-9FC1-1AA0370FBB98}"/>
    <cellStyle name="Normal 9 4 2 5 3 2" xfId="4923" xr:uid="{22DED787-ABCC-40CD-AF79-B7DDAF5346B2}"/>
    <cellStyle name="Normal 9 4 2 5 4" xfId="4080" xr:uid="{FC3C201A-EAF3-458C-8DA2-37528698FF00}"/>
    <cellStyle name="Normal 9 4 2 5 4 2" xfId="4924" xr:uid="{73F1445B-A983-4364-A816-269E29EFB95B}"/>
    <cellStyle name="Normal 9 4 2 5 5" xfId="4920" xr:uid="{E803B62D-F2F2-43E7-99AC-CEAC40F7489F}"/>
    <cellStyle name="Normal 9 4 2 6" xfId="2408" xr:uid="{EB1718F6-1F31-4ECB-A835-91AB6E89546B}"/>
    <cellStyle name="Normal 9 4 2 6 2" xfId="2409" xr:uid="{4D7A1815-3E89-41DA-A00F-2089FB73D9A9}"/>
    <cellStyle name="Normal 9 4 2 6 2 2" xfId="4926" xr:uid="{D129421C-DF50-4F8A-8E45-96E564C7D146}"/>
    <cellStyle name="Normal 9 4 2 6 3" xfId="4081" xr:uid="{BE3089F8-F29E-4B61-8C95-CCBD27C6AC98}"/>
    <cellStyle name="Normal 9 4 2 6 3 2" xfId="4927" xr:uid="{285A0099-4BA4-4D09-B5E9-19E82F4C07CB}"/>
    <cellStyle name="Normal 9 4 2 6 4" xfId="4082" xr:uid="{DE59B035-4A65-4307-B5AF-0CF8461C03EC}"/>
    <cellStyle name="Normal 9 4 2 6 4 2" xfId="4928" xr:uid="{03A571F1-3C71-4BA1-A631-43BE3516CC66}"/>
    <cellStyle name="Normal 9 4 2 6 5" xfId="4925" xr:uid="{100F6F81-60A1-4795-A393-15E9ECC1C634}"/>
    <cellStyle name="Normal 9 4 2 7" xfId="2410" xr:uid="{0E267DBF-5F39-4EFC-B7BD-DF412CF505D9}"/>
    <cellStyle name="Normal 9 4 2 7 2" xfId="4929" xr:uid="{9791C436-8F25-412D-8224-E31B63B6D5CB}"/>
    <cellStyle name="Normal 9 4 2 8" xfId="4083" xr:uid="{68AD2AAE-0220-401C-87FE-4D935EE67949}"/>
    <cellStyle name="Normal 9 4 2 8 2" xfId="4930" xr:uid="{53337272-557E-4510-A13B-CBF016997E95}"/>
    <cellStyle name="Normal 9 4 2 9" xfId="4084" xr:uid="{B3AA7FD5-7A8A-414B-8C4B-9BE5651E0F7D}"/>
    <cellStyle name="Normal 9 4 2 9 2" xfId="4931" xr:uid="{9861A730-86F5-468F-B56A-163416DC6656}"/>
    <cellStyle name="Normal 9 4 3" xfId="175" xr:uid="{8AF95147-FDD8-4649-8413-2B261D232D10}"/>
    <cellStyle name="Normal 9 4 3 2" xfId="176" xr:uid="{F8858EE0-D8E4-4971-8D88-CA1A0252BD2D}"/>
    <cellStyle name="Normal 9 4 3 2 2" xfId="863" xr:uid="{86B88251-6F59-44D6-BDD7-BAC07CAB375C}"/>
    <cellStyle name="Normal 9 4 3 2 2 2" xfId="2411" xr:uid="{1BCE59D4-D19F-4F00-8EC1-A60FA4E40395}"/>
    <cellStyle name="Normal 9 4 3 2 2 2 2" xfId="2412" xr:uid="{40A30454-5A84-448E-A9AE-1F182D08AF81}"/>
    <cellStyle name="Normal 9 4 3 2 2 2 2 2" xfId="4500" xr:uid="{EF9D1C0D-E984-4F54-B36C-5E0F9FB8AB8F}"/>
    <cellStyle name="Normal 9 4 3 2 2 2 2 2 2" xfId="5307" xr:uid="{FEF105EA-1159-4E99-9908-9775379138AD}"/>
    <cellStyle name="Normal 9 4 3 2 2 2 2 2 3" xfId="4936" xr:uid="{D58161FA-6569-4614-8F5A-8C77056541A0}"/>
    <cellStyle name="Normal 9 4 3 2 2 2 3" xfId="4501" xr:uid="{07CABE87-C237-47EF-BC03-C7374BCB6792}"/>
    <cellStyle name="Normal 9 4 3 2 2 2 3 2" xfId="5308" xr:uid="{296C6740-5882-4C90-B8AD-EB001C0687F0}"/>
    <cellStyle name="Normal 9 4 3 2 2 2 3 3" xfId="4935" xr:uid="{7DD05D90-2CB2-43D3-A374-DBE93ED073CF}"/>
    <cellStyle name="Normal 9 4 3 2 2 3" xfId="2413" xr:uid="{15D2E197-396C-49D9-ABAF-AC689CBD4139}"/>
    <cellStyle name="Normal 9 4 3 2 2 3 2" xfId="4502" xr:uid="{22ED5E8C-BFCC-4AE8-B452-0B890DCCDEDF}"/>
    <cellStyle name="Normal 9 4 3 2 2 3 2 2" xfId="5309" xr:uid="{62CC41B7-E917-4F82-BFC8-BA280B270A5F}"/>
    <cellStyle name="Normal 9 4 3 2 2 3 2 3" xfId="4937" xr:uid="{EA0395F2-C6B4-42C9-92EB-35AA908E3F15}"/>
    <cellStyle name="Normal 9 4 3 2 2 4" xfId="4085" xr:uid="{9E115D29-D39C-4407-913A-EF4DB9262A32}"/>
    <cellStyle name="Normal 9 4 3 2 2 4 2" xfId="4938" xr:uid="{E41B3598-E656-461E-893A-B05B2CB762B3}"/>
    <cellStyle name="Normal 9 4 3 2 2 5" xfId="4934" xr:uid="{3DE98950-692B-4A36-BA71-63EF9041BA55}"/>
    <cellStyle name="Normal 9 4 3 2 3" xfId="2414" xr:uid="{76E49CBB-09C1-4CAE-96CC-4CA94441E7BE}"/>
    <cellStyle name="Normal 9 4 3 2 3 2" xfId="2415" xr:uid="{EE83FACB-BCD3-4AD7-BC3E-E8089375AA13}"/>
    <cellStyle name="Normal 9 4 3 2 3 2 2" xfId="4503" xr:uid="{CAFB1FB2-A2D7-4E78-9724-ADFFE748D12B}"/>
    <cellStyle name="Normal 9 4 3 2 3 2 2 2" xfId="5310" xr:uid="{37139670-CF6C-4AC7-A2D0-8A8E0CE46B8B}"/>
    <cellStyle name="Normal 9 4 3 2 3 2 2 3" xfId="4940" xr:uid="{D164E3C0-6102-4B46-A186-D71B68E2CF00}"/>
    <cellStyle name="Normal 9 4 3 2 3 3" xfId="4086" xr:uid="{4770D027-39F4-4290-85D0-CDDC82F2A537}"/>
    <cellStyle name="Normal 9 4 3 2 3 3 2" xfId="4941" xr:uid="{2E0BDAF5-579B-44C3-BD24-A6C0AAF0E3CF}"/>
    <cellStyle name="Normal 9 4 3 2 3 4" xfId="4087" xr:uid="{2E0A59D2-48F3-4A28-87B7-7860335F77CA}"/>
    <cellStyle name="Normal 9 4 3 2 3 4 2" xfId="4942" xr:uid="{52450F39-19A0-4F5F-98C3-E8B228439B60}"/>
    <cellStyle name="Normal 9 4 3 2 3 5" xfId="4939" xr:uid="{1BB1C239-891D-4E0B-A038-70A4A81E8627}"/>
    <cellStyle name="Normal 9 4 3 2 4" xfId="2416" xr:uid="{CD24EEF1-7958-4244-9F25-B7A5247064F3}"/>
    <cellStyle name="Normal 9 4 3 2 4 2" xfId="4504" xr:uid="{F28ED399-4BD5-40EC-9ACB-A1EA28AB84AD}"/>
    <cellStyle name="Normal 9 4 3 2 4 2 2" xfId="5311" xr:uid="{F70FCD56-ACDC-46ED-B114-BD2937C9A0B1}"/>
    <cellStyle name="Normal 9 4 3 2 4 2 3" xfId="4943" xr:uid="{0EE38504-2732-4769-A353-E17392422F7A}"/>
    <cellStyle name="Normal 9 4 3 2 5" xfId="4088" xr:uid="{FC684C61-AE1A-427A-BA6F-9E4117FACA54}"/>
    <cellStyle name="Normal 9 4 3 2 5 2" xfId="4944" xr:uid="{34E10517-72EF-4663-AF18-32026953BB1B}"/>
    <cellStyle name="Normal 9 4 3 2 6" xfId="4089" xr:uid="{62CD3402-E4DE-4856-8260-713B1FFC4F05}"/>
    <cellStyle name="Normal 9 4 3 2 6 2" xfId="4945" xr:uid="{30775A44-1857-44A7-8CEE-D8C1E22AF5D8}"/>
    <cellStyle name="Normal 9 4 3 2 7" xfId="4933" xr:uid="{52B6C0D7-EE85-4EF5-9298-576983B868C5}"/>
    <cellStyle name="Normal 9 4 3 3" xfId="416" xr:uid="{CE5BC487-399D-450B-A2F7-766DEAF31219}"/>
    <cellStyle name="Normal 9 4 3 3 2" xfId="2417" xr:uid="{8F8AA00C-61D7-42FC-BA34-0D3F5FDFAAF9}"/>
    <cellStyle name="Normal 9 4 3 3 2 2" xfId="2418" xr:uid="{D7628431-8E89-48E1-904F-75ADFE80041E}"/>
    <cellStyle name="Normal 9 4 3 3 2 2 2" xfId="4505" xr:uid="{C0DFDD2B-3C5A-4380-9DEE-3C613CF2A4CB}"/>
    <cellStyle name="Normal 9 4 3 3 2 2 2 2" xfId="5312" xr:uid="{9D1895A3-0FCA-415D-A6F9-525D3E746C6E}"/>
    <cellStyle name="Normal 9 4 3 3 2 2 2 3" xfId="4948" xr:uid="{CA17D844-E963-4B21-A5A6-7964A4B98ED5}"/>
    <cellStyle name="Normal 9 4 3 3 2 3" xfId="4090" xr:uid="{80413C2B-C7BE-44DD-9812-09D314D3C662}"/>
    <cellStyle name="Normal 9 4 3 3 2 3 2" xfId="4949" xr:uid="{BF913B21-3766-4369-980E-6BB086B88D59}"/>
    <cellStyle name="Normal 9 4 3 3 2 4" xfId="4091" xr:uid="{949519BD-20E3-4337-BEB2-0F953048839E}"/>
    <cellStyle name="Normal 9 4 3 3 2 4 2" xfId="4950" xr:uid="{96043D9E-7927-413D-A7F1-B020F2FD0B26}"/>
    <cellStyle name="Normal 9 4 3 3 2 5" xfId="4947" xr:uid="{C2D236DB-3CCE-4672-9B1E-23BEBCCEC82E}"/>
    <cellStyle name="Normal 9 4 3 3 3" xfId="2419" xr:uid="{1142B4BF-85BB-4B89-B3AF-2EBC4AB7733C}"/>
    <cellStyle name="Normal 9 4 3 3 3 2" xfId="4506" xr:uid="{2FE0D854-D520-4396-9DA3-020EB0C5E241}"/>
    <cellStyle name="Normal 9 4 3 3 3 2 2" xfId="5313" xr:uid="{2076AF81-1E33-4752-9DDE-EE1BE9285D5A}"/>
    <cellStyle name="Normal 9 4 3 3 3 2 3" xfId="4951" xr:uid="{7A429B96-A2DC-4C0E-8F49-16FC140E089A}"/>
    <cellStyle name="Normal 9 4 3 3 4" xfId="4092" xr:uid="{E5413207-82FE-4A07-A958-CC5B68C9BD83}"/>
    <cellStyle name="Normal 9 4 3 3 4 2" xfId="4952" xr:uid="{EECF6DF0-4509-494C-9C38-1753B0B5E18C}"/>
    <cellStyle name="Normal 9 4 3 3 5" xfId="4093" xr:uid="{B95145C0-47CD-45CB-BE1E-284B995DB895}"/>
    <cellStyle name="Normal 9 4 3 3 5 2" xfId="4953" xr:uid="{4F81D54E-26A8-4025-B6BE-389B8BC7FC03}"/>
    <cellStyle name="Normal 9 4 3 3 6" xfId="4946" xr:uid="{4476C8BA-534F-4E10-91BD-3A81137CB5B4}"/>
    <cellStyle name="Normal 9 4 3 4" xfId="2420" xr:uid="{13D58573-6552-4CD4-949B-99664C65A911}"/>
    <cellStyle name="Normal 9 4 3 4 2" xfId="2421" xr:uid="{40460F3E-F354-4D1C-9E1E-5AF511CD32C6}"/>
    <cellStyle name="Normal 9 4 3 4 2 2" xfId="4507" xr:uid="{96EE30CD-008A-4DF1-A2E7-644FA5EB4574}"/>
    <cellStyle name="Normal 9 4 3 4 2 2 2" xfId="5314" xr:uid="{AF19A85A-94B8-49F4-98BA-1AD9C0D17379}"/>
    <cellStyle name="Normal 9 4 3 4 2 2 3" xfId="4955" xr:uid="{5E608701-3191-473E-B5FB-131AC2B0B2D3}"/>
    <cellStyle name="Normal 9 4 3 4 3" xfId="4094" xr:uid="{AED5B716-2B74-4DAE-BA1F-D084ED2A26C1}"/>
    <cellStyle name="Normal 9 4 3 4 3 2" xfId="4956" xr:uid="{700BE34A-049A-4C21-A0AF-541B0F9C6CA4}"/>
    <cellStyle name="Normal 9 4 3 4 4" xfId="4095" xr:uid="{B0EEAFF0-932C-41BA-892D-9EB626E6D4A1}"/>
    <cellStyle name="Normal 9 4 3 4 4 2" xfId="4957" xr:uid="{EF11E529-0A21-433F-B02E-272CAEA13385}"/>
    <cellStyle name="Normal 9 4 3 4 5" xfId="4954" xr:uid="{C26B9E0D-39CE-4920-AEF1-E8D4BB97BF70}"/>
    <cellStyle name="Normal 9 4 3 5" xfId="2422" xr:uid="{22ED69A9-627F-4DD5-9335-AAEB02767278}"/>
    <cellStyle name="Normal 9 4 3 5 2" xfId="4096" xr:uid="{704ABB2C-52E7-4C49-A69B-6E28B47A1112}"/>
    <cellStyle name="Normal 9 4 3 5 2 2" xfId="4959" xr:uid="{D284FEE7-48EA-4612-897C-B706A79B20F6}"/>
    <cellStyle name="Normal 9 4 3 5 3" xfId="4097" xr:uid="{54F106C4-D317-4B4F-866C-FA395CF3334A}"/>
    <cellStyle name="Normal 9 4 3 5 3 2" xfId="4960" xr:uid="{05AA2EE6-D4BA-4825-B85A-F616D4C8C39C}"/>
    <cellStyle name="Normal 9 4 3 5 4" xfId="4098" xr:uid="{B4E0050A-BD94-492D-B4E1-621AEED52782}"/>
    <cellStyle name="Normal 9 4 3 5 4 2" xfId="4961" xr:uid="{EC35B8A4-F021-4116-AF51-C89FDC8BD297}"/>
    <cellStyle name="Normal 9 4 3 5 5" xfId="4958" xr:uid="{FBE8C3BD-1B7F-489B-BD72-ED31D64DD4D6}"/>
    <cellStyle name="Normal 9 4 3 6" xfId="4099" xr:uid="{50AB2E5B-9666-421A-A4C4-335A3B90834E}"/>
    <cellStyle name="Normal 9 4 3 6 2" xfId="4962" xr:uid="{B95A3111-1493-4FA6-BD41-437931F715FF}"/>
    <cellStyle name="Normal 9 4 3 7" xfId="4100" xr:uid="{517A59FE-3ADC-48C3-8DFA-D88F87093226}"/>
    <cellStyle name="Normal 9 4 3 7 2" xfId="4963" xr:uid="{74BAC1E1-F57D-4433-A618-678F9CF323E7}"/>
    <cellStyle name="Normal 9 4 3 8" xfId="4101" xr:uid="{3144A8D8-B4DD-42FB-8C10-DA0E743CA414}"/>
    <cellStyle name="Normal 9 4 3 8 2" xfId="4964" xr:uid="{72160D80-BD23-4AFF-9780-AFAED63F9E86}"/>
    <cellStyle name="Normal 9 4 3 9" xfId="4932" xr:uid="{E8203853-C749-4D66-A4D0-E3021E06D92E}"/>
    <cellStyle name="Normal 9 4 4" xfId="177" xr:uid="{E45CAF2D-D0C1-4418-8099-033766DA5212}"/>
    <cellStyle name="Normal 9 4 4 2" xfId="864" xr:uid="{418E16A8-C9DF-4550-8D8A-07458625D792}"/>
    <cellStyle name="Normal 9 4 4 2 2" xfId="865" xr:uid="{06E818BD-1641-40DC-8268-34B6D0636324}"/>
    <cellStyle name="Normal 9 4 4 2 2 2" xfId="2423" xr:uid="{19A74F57-0A7C-46F1-B188-62143BC12870}"/>
    <cellStyle name="Normal 9 4 4 2 2 2 2" xfId="2424" xr:uid="{88D33C38-D5F1-4449-91ED-3E713CD282D7}"/>
    <cellStyle name="Normal 9 4 4 2 2 2 2 2" xfId="4969" xr:uid="{E42BB7EB-4F05-461C-8557-5612166831C7}"/>
    <cellStyle name="Normal 9 4 4 2 2 2 3" xfId="4968" xr:uid="{F984617E-E9C9-40E3-9C71-017ADBA99041}"/>
    <cellStyle name="Normal 9 4 4 2 2 3" xfId="2425" xr:uid="{38928011-22C8-41C7-B38B-E4257B7BDACF}"/>
    <cellStyle name="Normal 9 4 4 2 2 3 2" xfId="4970" xr:uid="{A66B6AF5-03CC-45D7-8D24-FAB92E78BA74}"/>
    <cellStyle name="Normal 9 4 4 2 2 4" xfId="4102" xr:uid="{EAC16081-E252-4673-86F9-317C2F67C184}"/>
    <cellStyle name="Normal 9 4 4 2 2 4 2" xfId="4971" xr:uid="{86722EE7-43B4-4764-BE24-18A9B71034B2}"/>
    <cellStyle name="Normal 9 4 4 2 2 5" xfId="4967" xr:uid="{5A3F1538-B3C0-44D7-B22F-1B24D0523D07}"/>
    <cellStyle name="Normal 9 4 4 2 3" xfId="2426" xr:uid="{BD59E6DA-3613-4722-9E1B-FF0C0ED8E4AD}"/>
    <cellStyle name="Normal 9 4 4 2 3 2" xfId="2427" xr:uid="{DCA4B6F3-1726-4429-B313-DC49CF03C0B9}"/>
    <cellStyle name="Normal 9 4 4 2 3 2 2" xfId="4973" xr:uid="{2F3396A9-A1D5-4326-9295-FFB907060816}"/>
    <cellStyle name="Normal 9 4 4 2 3 3" xfId="4972" xr:uid="{5E215472-6531-49EE-AFB4-02C096570F08}"/>
    <cellStyle name="Normal 9 4 4 2 4" xfId="2428" xr:uid="{E8F0651F-1DFC-4F37-800C-76DB331FDB6D}"/>
    <cellStyle name="Normal 9 4 4 2 4 2" xfId="4974" xr:uid="{DC48C6DB-CF70-47C1-90AF-D36005B0CB34}"/>
    <cellStyle name="Normal 9 4 4 2 5" xfId="4103" xr:uid="{A4771F14-E0F3-41CA-8A34-BFE643C70069}"/>
    <cellStyle name="Normal 9 4 4 2 5 2" xfId="4975" xr:uid="{AC5BF2E0-D7E1-47C4-B72D-87D3236CD2BE}"/>
    <cellStyle name="Normal 9 4 4 2 6" xfId="4966" xr:uid="{D50753B8-2189-4C84-8E36-06684FDB96D6}"/>
    <cellStyle name="Normal 9 4 4 3" xfId="866" xr:uid="{B74C58DE-514D-4ED3-8496-AF6695987BDB}"/>
    <cellStyle name="Normal 9 4 4 3 2" xfId="2429" xr:uid="{242A69D1-C712-4D39-91D1-4E2DD92E91B7}"/>
    <cellStyle name="Normal 9 4 4 3 2 2" xfId="2430" xr:uid="{A0D2E228-5E2B-4C1B-9DD1-C5B5FAD2BFF7}"/>
    <cellStyle name="Normal 9 4 4 3 2 2 2" xfId="4978" xr:uid="{7E891718-D8F4-4919-B0BB-D8A7E9B0A703}"/>
    <cellStyle name="Normal 9 4 4 3 2 3" xfId="4977" xr:uid="{651528BA-139F-45A2-A291-E082EE3BBFBF}"/>
    <cellStyle name="Normal 9 4 4 3 3" xfId="2431" xr:uid="{28621187-B391-4872-8DC1-691DA678DCD1}"/>
    <cellStyle name="Normal 9 4 4 3 3 2" xfId="4979" xr:uid="{113C6A26-E129-48FF-BA23-6CFA9F788EA3}"/>
    <cellStyle name="Normal 9 4 4 3 4" xfId="4104" xr:uid="{4A9137D4-1665-4A11-A220-0F1B3F436CD5}"/>
    <cellStyle name="Normal 9 4 4 3 4 2" xfId="4980" xr:uid="{9DAACD8B-C1D4-459C-B97F-DDB391A3B4E8}"/>
    <cellStyle name="Normal 9 4 4 3 5" xfId="4976" xr:uid="{37D9C91E-7E0E-41EC-866B-BAB61CC640ED}"/>
    <cellStyle name="Normal 9 4 4 4" xfId="2432" xr:uid="{1C2C877A-A38C-4F52-A476-97464BE09B2C}"/>
    <cellStyle name="Normal 9 4 4 4 2" xfId="2433" xr:uid="{5C15A433-A2E4-43EF-9332-27C2F5D9C997}"/>
    <cellStyle name="Normal 9 4 4 4 2 2" xfId="4982" xr:uid="{5FC46E4A-1CA7-4676-B32D-216B47F49DFC}"/>
    <cellStyle name="Normal 9 4 4 4 3" xfId="4105" xr:uid="{984DE0CA-7D35-4125-BCAC-98C1A6AD381B}"/>
    <cellStyle name="Normal 9 4 4 4 3 2" xfId="4983" xr:uid="{A850EFF4-BF71-450E-8A6E-A2B511180B51}"/>
    <cellStyle name="Normal 9 4 4 4 4" xfId="4106" xr:uid="{5954856C-21CA-4310-947A-FC5659B4FCCF}"/>
    <cellStyle name="Normal 9 4 4 4 4 2" xfId="4984" xr:uid="{50ECDFE7-9C17-47B7-8D03-584ABC1693D5}"/>
    <cellStyle name="Normal 9 4 4 4 5" xfId="4981" xr:uid="{BA291D36-FDD4-4B6B-84A2-D481A71A401A}"/>
    <cellStyle name="Normal 9 4 4 5" xfId="2434" xr:uid="{B77E135A-52DA-45D9-A7BE-2F57D39A0B92}"/>
    <cellStyle name="Normal 9 4 4 5 2" xfId="4985" xr:uid="{594C7000-7585-4E83-86EF-7B9D1B19946E}"/>
    <cellStyle name="Normal 9 4 4 6" xfId="4107" xr:uid="{BB9944D5-83A7-410F-8C0D-2A186334C632}"/>
    <cellStyle name="Normal 9 4 4 6 2" xfId="4986" xr:uid="{997A214A-B8E4-4DC8-98C4-736199EE6834}"/>
    <cellStyle name="Normal 9 4 4 7" xfId="4108" xr:uid="{8D573717-0CC8-4299-B5E9-AD0BC724EBB8}"/>
    <cellStyle name="Normal 9 4 4 7 2" xfId="4987" xr:uid="{B0F789CD-6080-4666-9B4A-C706F0FE81F7}"/>
    <cellStyle name="Normal 9 4 4 8" xfId="4965" xr:uid="{8D0DC090-0DE0-4F69-988B-5578BB1989C3}"/>
    <cellStyle name="Normal 9 4 5" xfId="417" xr:uid="{E8A32819-987E-4923-B062-D39FA4FD4E19}"/>
    <cellStyle name="Normal 9 4 5 2" xfId="867" xr:uid="{67525DB2-1865-4911-A713-DC88E5B61C14}"/>
    <cellStyle name="Normal 9 4 5 2 2" xfId="2435" xr:uid="{F2404189-C88D-4FF5-A23F-8775FBFE50AE}"/>
    <cellStyle name="Normal 9 4 5 2 2 2" xfId="2436" xr:uid="{0DA28D34-61DD-46E6-B37F-A24355F56686}"/>
    <cellStyle name="Normal 9 4 5 2 2 2 2" xfId="4991" xr:uid="{8EFD8ABE-C022-477C-B2E9-540BAC7852F9}"/>
    <cellStyle name="Normal 9 4 5 2 2 3" xfId="4990" xr:uid="{D78E1FF5-43B2-45FC-9192-89D8D6220204}"/>
    <cellStyle name="Normal 9 4 5 2 3" xfId="2437" xr:uid="{BEEC3F79-EBE1-4979-BB40-A7B38093FE9C}"/>
    <cellStyle name="Normal 9 4 5 2 3 2" xfId="4992" xr:uid="{CE26F23E-8422-4188-8015-CF37C0F4BDD1}"/>
    <cellStyle name="Normal 9 4 5 2 4" xfId="4109" xr:uid="{EABB41E3-C30F-4C82-A420-1DAF2182C949}"/>
    <cellStyle name="Normal 9 4 5 2 4 2" xfId="4993" xr:uid="{7228DCC6-D712-4D73-B062-55A4098389D0}"/>
    <cellStyle name="Normal 9 4 5 2 5" xfId="4989" xr:uid="{C6DEF4C0-9577-4342-9C94-41D83A25EACD}"/>
    <cellStyle name="Normal 9 4 5 3" xfId="2438" xr:uid="{4C12C0CA-332D-4055-B352-AFA576A2FCDF}"/>
    <cellStyle name="Normal 9 4 5 3 2" xfId="2439" xr:uid="{EDECD9E5-55CE-4441-9144-CA761B064193}"/>
    <cellStyle name="Normal 9 4 5 3 2 2" xfId="4995" xr:uid="{DF5EA5C0-3DC1-4284-8837-D7479D1E385D}"/>
    <cellStyle name="Normal 9 4 5 3 3" xfId="4110" xr:uid="{4A1B8975-8C64-4A11-AC7D-5D820EB30C93}"/>
    <cellStyle name="Normal 9 4 5 3 3 2" xfId="4996" xr:uid="{9C73EEF7-762B-418E-9370-831AD94439D3}"/>
    <cellStyle name="Normal 9 4 5 3 4" xfId="4111" xr:uid="{560413DB-C1B8-4ACD-AEAC-D0848B53F74A}"/>
    <cellStyle name="Normal 9 4 5 3 4 2" xfId="4997" xr:uid="{0B613561-FE93-45BD-B10C-E28E386C6346}"/>
    <cellStyle name="Normal 9 4 5 3 5" xfId="4994" xr:uid="{822284B1-6C43-42D8-ADB4-6DEF12C9360E}"/>
    <cellStyle name="Normal 9 4 5 4" xfId="2440" xr:uid="{E8A261BB-B3FB-437D-8A33-2394DD4CB12B}"/>
    <cellStyle name="Normal 9 4 5 4 2" xfId="4998" xr:uid="{906160A3-FBFF-4ACC-9CF9-4154068E4C2C}"/>
    <cellStyle name="Normal 9 4 5 5" xfId="4112" xr:uid="{130C2573-2D0D-44C7-955E-CE0709D2273F}"/>
    <cellStyle name="Normal 9 4 5 5 2" xfId="4999" xr:uid="{8B90BEB2-C729-4920-8A4F-2FA39E86071F}"/>
    <cellStyle name="Normal 9 4 5 6" xfId="4113" xr:uid="{EC3ABD27-CE3D-4493-B1E0-C094AD0AAD1D}"/>
    <cellStyle name="Normal 9 4 5 6 2" xfId="5000" xr:uid="{FF66BA14-2CD4-4FD6-9C12-46A218A78124}"/>
    <cellStyle name="Normal 9 4 5 7" xfId="4988" xr:uid="{E6420100-988B-428A-BEDA-1AA48920C8DA}"/>
    <cellStyle name="Normal 9 4 6" xfId="418" xr:uid="{9252761D-6A3D-4906-8F2C-C8C898A95A7F}"/>
    <cellStyle name="Normal 9 4 6 2" xfId="2441" xr:uid="{443245B8-8862-4B15-A09F-2CDA1E81D061}"/>
    <cellStyle name="Normal 9 4 6 2 2" xfId="2442" xr:uid="{07DDE0B0-A66F-48E1-853D-4C4DD69DAE62}"/>
    <cellStyle name="Normal 9 4 6 2 2 2" xfId="5003" xr:uid="{CA1E9FF9-00F4-435C-9CE6-656442147367}"/>
    <cellStyle name="Normal 9 4 6 2 3" xfId="4114" xr:uid="{EA846278-108E-4BFF-BCE7-EAA07E3845F9}"/>
    <cellStyle name="Normal 9 4 6 2 3 2" xfId="5004" xr:uid="{20ABC71D-655F-4720-9726-99CF76AD7310}"/>
    <cellStyle name="Normal 9 4 6 2 4" xfId="4115" xr:uid="{B55E9764-76F2-488D-9A2F-4EB6453CACEC}"/>
    <cellStyle name="Normal 9 4 6 2 4 2" xfId="5005" xr:uid="{81A908BD-2B9A-4334-853E-1D7239C0CC86}"/>
    <cellStyle name="Normal 9 4 6 2 5" xfId="5002" xr:uid="{CBCC2846-1A26-404B-81F2-EF167FA7658A}"/>
    <cellStyle name="Normal 9 4 6 3" xfId="2443" xr:uid="{3B85B5A0-A886-4913-89B9-7DF5E741B4A2}"/>
    <cellStyle name="Normal 9 4 6 3 2" xfId="5006" xr:uid="{4743664E-F2E2-4B60-9A43-331A486CD57D}"/>
    <cellStyle name="Normal 9 4 6 4" xfId="4116" xr:uid="{D849BB1D-A04E-41A3-915C-D7915E5C6509}"/>
    <cellStyle name="Normal 9 4 6 4 2" xfId="5007" xr:uid="{A7BFCCF6-A5B6-4733-8950-26E844381FE1}"/>
    <cellStyle name="Normal 9 4 6 5" xfId="4117" xr:uid="{EB89F974-17F1-453F-8598-C09CB2DFE62B}"/>
    <cellStyle name="Normal 9 4 6 5 2" xfId="5008" xr:uid="{F03EDC35-F7E7-44B5-AAF6-19A7AC429E7C}"/>
    <cellStyle name="Normal 9 4 6 6" xfId="5001" xr:uid="{36C9CF64-8BE0-4305-A211-5E50DEDAE730}"/>
    <cellStyle name="Normal 9 4 7" xfId="2444" xr:uid="{3959BE6B-2308-41D6-828B-91A866F005BB}"/>
    <cellStyle name="Normal 9 4 7 2" xfId="2445" xr:uid="{A6C4D135-F9CA-40A8-83B4-824526B74B59}"/>
    <cellStyle name="Normal 9 4 7 2 2" xfId="5010" xr:uid="{EF86744A-4115-4398-A7C7-04C2E3987079}"/>
    <cellStyle name="Normal 9 4 7 3" xfId="4118" xr:uid="{A2D541F7-5203-4E35-B19D-D35E01719B11}"/>
    <cellStyle name="Normal 9 4 7 3 2" xfId="5011" xr:uid="{5244BCFF-43CC-40A5-876E-24801464BDEE}"/>
    <cellStyle name="Normal 9 4 7 4" xfId="4119" xr:uid="{3132AA0D-B7CE-4B4D-9E4E-4A7BCB49CF35}"/>
    <cellStyle name="Normal 9 4 7 4 2" xfId="5012" xr:uid="{BD0EDD63-66A8-4C99-AA48-0FE05B72508C}"/>
    <cellStyle name="Normal 9 4 7 5" xfId="5009" xr:uid="{1565E1A7-06D8-4C68-8377-9126816F97C0}"/>
    <cellStyle name="Normal 9 4 8" xfId="2446" xr:uid="{576D6CF1-3955-4848-943E-95DD2A2413E9}"/>
    <cellStyle name="Normal 9 4 8 2" xfId="4120" xr:uid="{36B95B1C-D97B-43E1-8DE5-7F2ACDA0BC8A}"/>
    <cellStyle name="Normal 9 4 8 2 2" xfId="5014" xr:uid="{DDA1A9B6-AE63-4D77-AEDD-6075A4816767}"/>
    <cellStyle name="Normal 9 4 8 3" xfId="4121" xr:uid="{206DCC9C-546B-45F9-AC5C-2290C8768A8E}"/>
    <cellStyle name="Normal 9 4 8 3 2" xfId="5015" xr:uid="{E49E1013-8644-497B-BC63-21A3AB7BEC1D}"/>
    <cellStyle name="Normal 9 4 8 4" xfId="4122" xr:uid="{813F62EC-08B5-43FA-8052-AC97B9B855A2}"/>
    <cellStyle name="Normal 9 4 8 4 2" xfId="5016" xr:uid="{F257D788-D4E6-4A2E-A7A1-76D75B407D82}"/>
    <cellStyle name="Normal 9 4 8 5" xfId="5013" xr:uid="{37BB4BA0-24BC-4F2E-929B-A22AF68C1DF1}"/>
    <cellStyle name="Normal 9 4 9" xfId="4123" xr:uid="{A5B9E0F5-41F8-480C-AF52-537AF41C84C2}"/>
    <cellStyle name="Normal 9 4 9 2" xfId="5017" xr:uid="{7FDFFF66-093A-4BBB-88CC-05C878615C27}"/>
    <cellStyle name="Normal 9 5" xfId="178" xr:uid="{71AC2AA2-3319-4616-B090-A48CD93106C2}"/>
    <cellStyle name="Normal 9 5 10" xfId="4124" xr:uid="{BF4B2A3F-DFDC-41C9-AF01-1B2BC40097DA}"/>
    <cellStyle name="Normal 9 5 10 2" xfId="5019" xr:uid="{6A129399-E3F7-463E-8075-A5782A1573F0}"/>
    <cellStyle name="Normal 9 5 11" xfId="4125" xr:uid="{6A5EFAB3-88A8-42D5-BAB4-DADA34D74052}"/>
    <cellStyle name="Normal 9 5 11 2" xfId="5020" xr:uid="{E1A866E9-023F-40BE-BC65-8FF44A7B3535}"/>
    <cellStyle name="Normal 9 5 12" xfId="5018" xr:uid="{4428C9D0-965E-4555-8C50-F973B178CB6B}"/>
    <cellStyle name="Normal 9 5 2" xfId="179" xr:uid="{F4EE139C-584A-439A-BBF5-643EC5CE696D}"/>
    <cellStyle name="Normal 9 5 2 10" xfId="5021" xr:uid="{34FD6038-908F-4AA9-B640-A76EA8AE1822}"/>
    <cellStyle name="Normal 9 5 2 2" xfId="419" xr:uid="{633B100D-322C-4577-A130-7C479010006E}"/>
    <cellStyle name="Normal 9 5 2 2 2" xfId="868" xr:uid="{F0A9DB9D-C4B9-41EC-89E0-F6136B8561AB}"/>
    <cellStyle name="Normal 9 5 2 2 2 2" xfId="869" xr:uid="{BD90341C-F1ED-43C9-8DA9-5A841A9C551E}"/>
    <cellStyle name="Normal 9 5 2 2 2 2 2" xfId="2447" xr:uid="{2B942B3D-1046-4F70-84AE-13DAD82B1136}"/>
    <cellStyle name="Normal 9 5 2 2 2 2 2 2" xfId="5025" xr:uid="{1FA6AA92-49C7-45D8-A449-B4B70FC312B4}"/>
    <cellStyle name="Normal 9 5 2 2 2 2 3" xfId="4126" xr:uid="{839F383E-C170-4581-B171-F0266153D120}"/>
    <cellStyle name="Normal 9 5 2 2 2 2 3 2" xfId="5026" xr:uid="{15CB467A-C3F4-477E-B44B-C487B7F6F2B6}"/>
    <cellStyle name="Normal 9 5 2 2 2 2 4" xfId="4127" xr:uid="{11267404-D22C-4BDA-B224-93ADA842D5BD}"/>
    <cellStyle name="Normal 9 5 2 2 2 2 4 2" xfId="5027" xr:uid="{3293CA8E-703D-4A61-8783-5360181A297D}"/>
    <cellStyle name="Normal 9 5 2 2 2 2 5" xfId="5024" xr:uid="{399638C1-9C53-4D75-84CE-39C3B58394DD}"/>
    <cellStyle name="Normal 9 5 2 2 2 3" xfId="2448" xr:uid="{DB7C2CD0-CD7C-4C75-A15B-592840D60142}"/>
    <cellStyle name="Normal 9 5 2 2 2 3 2" xfId="4128" xr:uid="{1728BAEB-01D9-47B7-BDEB-086ABD3E04C8}"/>
    <cellStyle name="Normal 9 5 2 2 2 3 2 2" xfId="5029" xr:uid="{04F80252-4D73-47E0-9C4C-F9C6098EB193}"/>
    <cellStyle name="Normal 9 5 2 2 2 3 3" xfId="4129" xr:uid="{D8BA2A6F-81F5-45CA-83DF-E8A57F0CAD87}"/>
    <cellStyle name="Normal 9 5 2 2 2 3 3 2" xfId="5030" xr:uid="{D8391E9C-2749-4D39-95A7-1A8DDE00247D}"/>
    <cellStyle name="Normal 9 5 2 2 2 3 4" xfId="4130" xr:uid="{C9B1AEC9-7FA4-43C0-9A5F-603E84E31542}"/>
    <cellStyle name="Normal 9 5 2 2 2 3 4 2" xfId="5031" xr:uid="{BC4D3B39-E7E6-4CB0-ABF0-34BABF5B477A}"/>
    <cellStyle name="Normal 9 5 2 2 2 3 5" xfId="5028" xr:uid="{76ED85AB-A1F9-4D4F-A44C-E5EF287A1F58}"/>
    <cellStyle name="Normal 9 5 2 2 2 4" xfId="4131" xr:uid="{6DD13A12-4D04-40B6-BCB1-3CAE2F8E3C16}"/>
    <cellStyle name="Normal 9 5 2 2 2 4 2" xfId="5032" xr:uid="{22BD4AD7-81B4-4717-8F2D-50DA41D6527D}"/>
    <cellStyle name="Normal 9 5 2 2 2 5" xfId="4132" xr:uid="{4ADC3462-8596-4CEF-A33A-5CD33210C337}"/>
    <cellStyle name="Normal 9 5 2 2 2 5 2" xfId="5033" xr:uid="{634797A8-68E6-4EE7-A942-2A5671A4F201}"/>
    <cellStyle name="Normal 9 5 2 2 2 6" xfId="4133" xr:uid="{BF82F1FB-3873-4DB7-A25C-8CDD6CE01E3A}"/>
    <cellStyle name="Normal 9 5 2 2 2 6 2" xfId="5034" xr:uid="{280ED5C7-C179-4B48-913D-A12BB220459F}"/>
    <cellStyle name="Normal 9 5 2 2 2 7" xfId="5023" xr:uid="{9509F851-C8C8-4341-8775-728B84645EC0}"/>
    <cellStyle name="Normal 9 5 2 2 3" xfId="870" xr:uid="{DD72F99F-ACB7-43A2-849F-EBCADFD5451A}"/>
    <cellStyle name="Normal 9 5 2 2 3 2" xfId="2449" xr:uid="{36DF6398-FF2D-40EF-86A2-9C93C67EF158}"/>
    <cellStyle name="Normal 9 5 2 2 3 2 2" xfId="4134" xr:uid="{EA8B3D75-0FD0-4721-A62A-DDEFC3F83EA0}"/>
    <cellStyle name="Normal 9 5 2 2 3 2 2 2" xfId="5037" xr:uid="{BBF6067A-4F4F-462F-B350-FF1E51B2BE60}"/>
    <cellStyle name="Normal 9 5 2 2 3 2 3" xfId="4135" xr:uid="{CB5123AE-3537-420E-8CB7-4BB6007D4DEB}"/>
    <cellStyle name="Normal 9 5 2 2 3 2 3 2" xfId="5038" xr:uid="{A5C5C8E1-06C7-440C-89B3-10B6D376E397}"/>
    <cellStyle name="Normal 9 5 2 2 3 2 4" xfId="4136" xr:uid="{13CC5DB9-B553-4593-A7C4-77619102EE37}"/>
    <cellStyle name="Normal 9 5 2 2 3 2 4 2" xfId="5039" xr:uid="{E73D89D2-422B-40D7-80A9-5EE358A6A8AF}"/>
    <cellStyle name="Normal 9 5 2 2 3 2 5" xfId="5036" xr:uid="{EB6FFD61-43E5-4563-BF54-EEE6CF7D1986}"/>
    <cellStyle name="Normal 9 5 2 2 3 3" xfId="4137" xr:uid="{65E009BA-3665-44BC-B12F-235A672A1BBE}"/>
    <cellStyle name="Normal 9 5 2 2 3 3 2" xfId="5040" xr:uid="{06B293E4-F3D2-43D3-9450-07EFD23AE261}"/>
    <cellStyle name="Normal 9 5 2 2 3 4" xfId="4138" xr:uid="{2977993B-4EF8-4300-90C3-9E391DDC53A4}"/>
    <cellStyle name="Normal 9 5 2 2 3 4 2" xfId="5041" xr:uid="{6149498A-4671-484C-A6A7-3760D3FBFF28}"/>
    <cellStyle name="Normal 9 5 2 2 3 5" xfId="4139" xr:uid="{66B6EC12-5A25-4074-8590-B8E134EFAAED}"/>
    <cellStyle name="Normal 9 5 2 2 3 5 2" xfId="5042" xr:uid="{B7401FCD-F703-4038-8533-5BF7661112FA}"/>
    <cellStyle name="Normal 9 5 2 2 3 6" xfId="5035" xr:uid="{E0522B9E-0CDA-481C-AF64-1B4E81C0F23D}"/>
    <cellStyle name="Normal 9 5 2 2 4" xfId="2450" xr:uid="{FC6E4BE5-4BD5-4D9B-BECF-1214ED44C6E4}"/>
    <cellStyle name="Normal 9 5 2 2 4 2" xfId="4140" xr:uid="{8BDAA675-6C1E-4C4F-8E83-531279DF3C57}"/>
    <cellStyle name="Normal 9 5 2 2 4 2 2" xfId="5044" xr:uid="{792D6EF6-C4DB-4934-B84E-650C34C50C0C}"/>
    <cellStyle name="Normal 9 5 2 2 4 3" xfId="4141" xr:uid="{D947D586-16C3-4EB7-8E96-5C2C676D541D}"/>
    <cellStyle name="Normal 9 5 2 2 4 3 2" xfId="5045" xr:uid="{05FE12F0-82EB-401F-AACC-1F006F312F4F}"/>
    <cellStyle name="Normal 9 5 2 2 4 4" xfId="4142" xr:uid="{719B12FB-4681-4855-87FD-8B3D2E08B442}"/>
    <cellStyle name="Normal 9 5 2 2 4 4 2" xfId="5046" xr:uid="{AF633726-C7BF-4795-9FDE-D3A8E7F3690A}"/>
    <cellStyle name="Normal 9 5 2 2 4 5" xfId="5043" xr:uid="{D70F4348-DC1B-4A77-B7DB-37769B9453BC}"/>
    <cellStyle name="Normal 9 5 2 2 5" xfId="4143" xr:uid="{7028248B-C393-4AA6-8F7E-76E70A356BF9}"/>
    <cellStyle name="Normal 9 5 2 2 5 2" xfId="4144" xr:uid="{75CA13C4-F759-4771-B060-D3084D1A94F1}"/>
    <cellStyle name="Normal 9 5 2 2 5 2 2" xfId="5048" xr:uid="{40644F61-B4D3-4868-BAD3-FD416F1E5B4E}"/>
    <cellStyle name="Normal 9 5 2 2 5 3" xfId="4145" xr:uid="{6942AB60-8F68-4EB2-BDB7-BA2946DDE7F6}"/>
    <cellStyle name="Normal 9 5 2 2 5 3 2" xfId="5049" xr:uid="{F89171E1-486D-4505-8C10-6E4ACE135293}"/>
    <cellStyle name="Normal 9 5 2 2 5 4" xfId="4146" xr:uid="{6661D30F-2350-4847-9D02-CEE7CEDBEBFA}"/>
    <cellStyle name="Normal 9 5 2 2 5 4 2" xfId="5050" xr:uid="{BD3AB1A7-1E60-4444-B115-10630947FAED}"/>
    <cellStyle name="Normal 9 5 2 2 5 5" xfId="5047" xr:uid="{92E9DAAA-9D4D-4841-B95A-C043D8576412}"/>
    <cellStyle name="Normal 9 5 2 2 6" xfId="4147" xr:uid="{0F0C4B5A-1214-4DD3-A16F-A32A894D9657}"/>
    <cellStyle name="Normal 9 5 2 2 6 2" xfId="5051" xr:uid="{72A38350-97A6-417B-B6E6-055EEC7F6AE6}"/>
    <cellStyle name="Normal 9 5 2 2 7" xfId="4148" xr:uid="{EEBFC3F6-2B9D-418B-A2EE-D49BF5851A5D}"/>
    <cellStyle name="Normal 9 5 2 2 7 2" xfId="5052" xr:uid="{2CE517AF-DDA2-417A-94E5-52E920518907}"/>
    <cellStyle name="Normal 9 5 2 2 8" xfId="4149" xr:uid="{E6198F5F-DEF3-41CD-AB4F-4733353DCC30}"/>
    <cellStyle name="Normal 9 5 2 2 8 2" xfId="5053" xr:uid="{787EA951-18FB-4F70-A93D-06451FCACB63}"/>
    <cellStyle name="Normal 9 5 2 2 9" xfId="5022" xr:uid="{94B186A9-7BC7-40CF-B9B7-A70C08CB037D}"/>
    <cellStyle name="Normal 9 5 2 3" xfId="871" xr:uid="{53B887FE-26A1-495F-B416-53E4EA46853D}"/>
    <cellStyle name="Normal 9 5 2 3 2" xfId="872" xr:uid="{E51F192B-E575-4764-A3B2-7E855797CB4C}"/>
    <cellStyle name="Normal 9 5 2 3 2 2" xfId="873" xr:uid="{A25CF83A-6979-499F-94DB-6AE7DD891A08}"/>
    <cellStyle name="Normal 9 5 2 3 2 2 2" xfId="5056" xr:uid="{0B0C46DD-6D91-42A3-9630-74A9760AE7BF}"/>
    <cellStyle name="Normal 9 5 2 3 2 3" xfId="4150" xr:uid="{58796D05-B4CF-47F0-BE29-76604BABC94A}"/>
    <cellStyle name="Normal 9 5 2 3 2 3 2" xfId="5057" xr:uid="{3DD00C9D-6CF1-4284-AFF7-C09CE6ED9177}"/>
    <cellStyle name="Normal 9 5 2 3 2 4" xfId="4151" xr:uid="{2E5A5478-FD53-4474-9F55-DE0FFF04786C}"/>
    <cellStyle name="Normal 9 5 2 3 2 4 2" xfId="5058" xr:uid="{6077BB4F-B06A-495F-979A-5CC0EB5F0CA9}"/>
    <cellStyle name="Normal 9 5 2 3 2 5" xfId="5055" xr:uid="{AC026A52-3269-4A67-BB88-3C2F158905AA}"/>
    <cellStyle name="Normal 9 5 2 3 3" xfId="874" xr:uid="{6035D894-34E1-4714-BAD1-A16ACBD634BD}"/>
    <cellStyle name="Normal 9 5 2 3 3 2" xfId="4152" xr:uid="{2C5703DD-D40F-414F-9644-E3A4A4AF04CA}"/>
    <cellStyle name="Normal 9 5 2 3 3 2 2" xfId="5060" xr:uid="{9C8E42EC-72FE-41CB-B64D-4ED6B54E313B}"/>
    <cellStyle name="Normal 9 5 2 3 3 3" xfId="4153" xr:uid="{57FC976C-FF9C-491C-8DD6-1F6FD9180008}"/>
    <cellStyle name="Normal 9 5 2 3 3 3 2" xfId="5061" xr:uid="{26B2D39E-D559-40B0-994F-7EB0015A162C}"/>
    <cellStyle name="Normal 9 5 2 3 3 4" xfId="4154" xr:uid="{122988B2-A0EA-4029-91EF-D2DC7C9B065F}"/>
    <cellStyle name="Normal 9 5 2 3 3 4 2" xfId="5062" xr:uid="{800B3880-6865-44DE-9071-2B4A192B7159}"/>
    <cellStyle name="Normal 9 5 2 3 3 5" xfId="5059" xr:uid="{FBBBCE16-3F6E-4AF4-82E7-BD18C1DF733D}"/>
    <cellStyle name="Normal 9 5 2 3 4" xfId="4155" xr:uid="{01D901E3-29BD-413B-B58E-2673EC129829}"/>
    <cellStyle name="Normal 9 5 2 3 4 2" xfId="5063" xr:uid="{70F77371-CB73-4036-8218-072FFA654E2C}"/>
    <cellStyle name="Normal 9 5 2 3 5" xfId="4156" xr:uid="{03B095EC-7184-457D-B6A2-31A3F95EE042}"/>
    <cellStyle name="Normal 9 5 2 3 5 2" xfId="5064" xr:uid="{E7D28E83-91FE-474E-8EA3-279BC6F17149}"/>
    <cellStyle name="Normal 9 5 2 3 6" xfId="4157" xr:uid="{F20C33A7-EDEF-4DD9-A1AC-035910AD6D24}"/>
    <cellStyle name="Normal 9 5 2 3 6 2" xfId="5065" xr:uid="{D9A54374-CB45-443E-942D-599A62979873}"/>
    <cellStyle name="Normal 9 5 2 3 7" xfId="5054" xr:uid="{30627376-8BE2-47E5-BA91-F76801A81C50}"/>
    <cellStyle name="Normal 9 5 2 4" xfId="875" xr:uid="{D2AB6FC1-1935-46EE-A602-6B69D4E82BC7}"/>
    <cellStyle name="Normal 9 5 2 4 2" xfId="876" xr:uid="{05BD718C-A051-4C66-B2EC-586B2AD721B9}"/>
    <cellStyle name="Normal 9 5 2 4 2 2" xfId="4158" xr:uid="{DE466175-AC90-49D0-8F2C-F16FE2D424BE}"/>
    <cellStyle name="Normal 9 5 2 4 2 2 2" xfId="5068" xr:uid="{A625FC69-1F11-4C2F-AF38-5400CDB28071}"/>
    <cellStyle name="Normal 9 5 2 4 2 3" xfId="4159" xr:uid="{B64B1EBB-DAFF-4601-8EB7-2A4477B6B0D2}"/>
    <cellStyle name="Normal 9 5 2 4 2 3 2" xfId="5069" xr:uid="{E771A463-E2EE-4E95-A742-8EC5C478CC30}"/>
    <cellStyle name="Normal 9 5 2 4 2 4" xfId="4160" xr:uid="{E4A712C2-14F1-480A-8A1A-2228C7F77350}"/>
    <cellStyle name="Normal 9 5 2 4 2 4 2" xfId="5070" xr:uid="{8DD7DC26-B004-4967-8AA9-62445D69D41F}"/>
    <cellStyle name="Normal 9 5 2 4 2 5" xfId="5067" xr:uid="{337F13D6-1B39-4217-BA76-3C1E71BBEC4E}"/>
    <cellStyle name="Normal 9 5 2 4 3" xfId="4161" xr:uid="{B671D632-FDD3-4CD4-97EE-94617C47A357}"/>
    <cellStyle name="Normal 9 5 2 4 3 2" xfId="5071" xr:uid="{9FFAA038-E7CD-4418-8562-92FE1E9ED743}"/>
    <cellStyle name="Normal 9 5 2 4 4" xfId="4162" xr:uid="{5C080ABE-E69D-4B69-8839-30101B3025B2}"/>
    <cellStyle name="Normal 9 5 2 4 4 2" xfId="5072" xr:uid="{1E27BD94-5CEF-4E13-951E-B49ACEB7AD3F}"/>
    <cellStyle name="Normal 9 5 2 4 5" xfId="4163" xr:uid="{E0BBFDC6-7AA0-430E-B61B-6DC79C7F21A6}"/>
    <cellStyle name="Normal 9 5 2 4 5 2" xfId="5073" xr:uid="{AD6447A4-E145-4AEC-BDD0-1667BF8439E5}"/>
    <cellStyle name="Normal 9 5 2 4 6" xfId="5066" xr:uid="{9FB517B8-4125-43E1-A030-FEB22262F925}"/>
    <cellStyle name="Normal 9 5 2 5" xfId="877" xr:uid="{83CB1336-CCC5-436F-B076-12E33846E9FB}"/>
    <cellStyle name="Normal 9 5 2 5 2" xfId="4164" xr:uid="{5990BB09-EAD1-4CD7-8C1A-7BF4325D4597}"/>
    <cellStyle name="Normal 9 5 2 5 2 2" xfId="5075" xr:uid="{A135F1BA-0DEE-468E-B0DA-F4124876ABCF}"/>
    <cellStyle name="Normal 9 5 2 5 3" xfId="4165" xr:uid="{C42AD209-FB2B-4426-BF42-3B3FC72DEB36}"/>
    <cellStyle name="Normal 9 5 2 5 3 2" xfId="5076" xr:uid="{FE2F8270-0BE3-493E-8F75-3B9246D83D6F}"/>
    <cellStyle name="Normal 9 5 2 5 4" xfId="4166" xr:uid="{9C0364F0-60D7-4A07-AD74-7F0161B93763}"/>
    <cellStyle name="Normal 9 5 2 5 4 2" xfId="5077" xr:uid="{D0EA5FA4-0F51-44A7-B2B6-44549256D460}"/>
    <cellStyle name="Normal 9 5 2 5 5" xfId="5074" xr:uid="{C44CB747-D556-4063-A029-59F4E42D5224}"/>
    <cellStyle name="Normal 9 5 2 6" xfId="4167" xr:uid="{1FF1DB0A-51C9-445D-BA34-6B5951617137}"/>
    <cellStyle name="Normal 9 5 2 6 2" xfId="4168" xr:uid="{BE8FA15E-CD77-43A5-80C6-BB8506B5A48C}"/>
    <cellStyle name="Normal 9 5 2 6 2 2" xfId="5079" xr:uid="{0EF8AFB8-EEB4-4E75-A2B2-B78E44FEA808}"/>
    <cellStyle name="Normal 9 5 2 6 3" xfId="4169" xr:uid="{FE4707F1-F178-4249-9578-D120CB9F3340}"/>
    <cellStyle name="Normal 9 5 2 6 3 2" xfId="5080" xr:uid="{E00AD291-1FCC-42D9-9193-0182C9313B42}"/>
    <cellStyle name="Normal 9 5 2 6 4" xfId="4170" xr:uid="{DD86B0AA-5F5E-4E5B-92FC-0BB8AE418213}"/>
    <cellStyle name="Normal 9 5 2 6 4 2" xfId="5081" xr:uid="{4F8D7A37-4B4B-4E1C-8933-08B0CCB98AEF}"/>
    <cellStyle name="Normal 9 5 2 6 5" xfId="5078" xr:uid="{C8280DE3-3915-470A-BFCC-3EAEFB529247}"/>
    <cellStyle name="Normal 9 5 2 7" xfId="4171" xr:uid="{C1DB4F31-F54A-4D41-A3B4-25BF78BA91C4}"/>
    <cellStyle name="Normal 9 5 2 7 2" xfId="5082" xr:uid="{C7DE47B1-E7DE-4477-BB73-AA48EE1A0784}"/>
    <cellStyle name="Normal 9 5 2 8" xfId="4172" xr:uid="{04C84024-51EC-4222-AA46-8B5A8EDD1877}"/>
    <cellStyle name="Normal 9 5 2 8 2" xfId="5083" xr:uid="{0D51C907-F66F-4EF8-A2AD-31CCAC2793F9}"/>
    <cellStyle name="Normal 9 5 2 9" xfId="4173" xr:uid="{33FD63F8-D46A-4522-94DF-62554A714187}"/>
    <cellStyle name="Normal 9 5 2 9 2" xfId="5084" xr:uid="{11964A53-910E-4E60-A56F-D83AFA8C43BA}"/>
    <cellStyle name="Normal 9 5 3" xfId="420" xr:uid="{A33A1FA2-501C-4A51-A4AE-DD0E05B0390F}"/>
    <cellStyle name="Normal 9 5 3 2" xfId="878" xr:uid="{79058800-AAFF-4CF4-958C-AA03D52B53D8}"/>
    <cellStyle name="Normal 9 5 3 2 2" xfId="879" xr:uid="{9F0A6BA0-6077-40D5-A4AD-D4D1AB07D133}"/>
    <cellStyle name="Normal 9 5 3 2 2 2" xfId="2451" xr:uid="{90406434-FA38-4A43-B83E-666A6668643E}"/>
    <cellStyle name="Normal 9 5 3 2 2 2 2" xfId="2452" xr:uid="{97058BC1-A077-48F5-AE5A-3E7FD9880AD4}"/>
    <cellStyle name="Normal 9 5 3 2 2 2 2 2" xfId="5089" xr:uid="{4BCE831B-7C85-461A-B26F-845FF08EFFBF}"/>
    <cellStyle name="Normal 9 5 3 2 2 2 3" xfId="5088" xr:uid="{5AEAAB12-0FFB-4341-BF94-D2986DFB62C0}"/>
    <cellStyle name="Normal 9 5 3 2 2 3" xfId="2453" xr:uid="{2AE5A318-1404-4FB5-B087-E919F18B8C0C}"/>
    <cellStyle name="Normal 9 5 3 2 2 3 2" xfId="5090" xr:uid="{6978E7CC-D43D-4E67-8415-A45868E47D22}"/>
    <cellStyle name="Normal 9 5 3 2 2 4" xfId="4174" xr:uid="{E03100C7-0BEF-4D3C-9BB6-AC77CD7D095B}"/>
    <cellStyle name="Normal 9 5 3 2 2 4 2" xfId="5091" xr:uid="{C18AB016-1056-445C-9695-E0BCC5A9958C}"/>
    <cellStyle name="Normal 9 5 3 2 2 5" xfId="5087" xr:uid="{C47D22AF-CFC7-45DF-9DB9-5827BA278F6F}"/>
    <cellStyle name="Normal 9 5 3 2 3" xfId="2454" xr:uid="{C82C29DF-BA6D-406B-B8B6-0D4860C91773}"/>
    <cellStyle name="Normal 9 5 3 2 3 2" xfId="2455" xr:uid="{AAEF4CB8-233B-4125-8B84-A3F438427F62}"/>
    <cellStyle name="Normal 9 5 3 2 3 2 2" xfId="5093" xr:uid="{9C1888A3-3624-4441-8795-801AF931A0A8}"/>
    <cellStyle name="Normal 9 5 3 2 3 3" xfId="4175" xr:uid="{469BBD19-8105-4E9E-8B9E-40E8B8F3A489}"/>
    <cellStyle name="Normal 9 5 3 2 3 3 2" xfId="5094" xr:uid="{2D6966A6-2E31-43D2-ADDA-82A827D4E769}"/>
    <cellStyle name="Normal 9 5 3 2 3 4" xfId="4176" xr:uid="{4F9832A5-832A-4915-8DA9-FBEEEB6C9639}"/>
    <cellStyle name="Normal 9 5 3 2 3 4 2" xfId="5095" xr:uid="{33A7E22A-320D-4217-B418-741DB2DFBCA3}"/>
    <cellStyle name="Normal 9 5 3 2 3 5" xfId="5092" xr:uid="{B2F2D704-8ACE-46F5-AF70-4B2FECF9C408}"/>
    <cellStyle name="Normal 9 5 3 2 4" xfId="2456" xr:uid="{9DF51C63-45F9-47DD-8AD2-9AE9038CE008}"/>
    <cellStyle name="Normal 9 5 3 2 4 2" xfId="5096" xr:uid="{2CCE1E8A-C556-4B6F-BA84-118C378F5C10}"/>
    <cellStyle name="Normal 9 5 3 2 5" xfId="4177" xr:uid="{4DC1A218-D074-44D9-80DA-4F2E81AE99FD}"/>
    <cellStyle name="Normal 9 5 3 2 5 2" xfId="5097" xr:uid="{25E09920-9527-4E1D-9EB5-58A62095F831}"/>
    <cellStyle name="Normal 9 5 3 2 6" xfId="4178" xr:uid="{98E3DE18-C167-4B0E-B9E4-DDC5116C9620}"/>
    <cellStyle name="Normal 9 5 3 2 6 2" xfId="5098" xr:uid="{5C59A3BF-6AED-42F8-92FD-B445834A345E}"/>
    <cellStyle name="Normal 9 5 3 2 7" xfId="5086" xr:uid="{309F5C04-086C-4A3B-985C-54986E6A03FD}"/>
    <cellStyle name="Normal 9 5 3 3" xfId="880" xr:uid="{C523FC67-1450-435C-9140-C468862242AE}"/>
    <cellStyle name="Normal 9 5 3 3 2" xfId="2457" xr:uid="{8744866D-07C3-44C9-935D-165DCAAD28B8}"/>
    <cellStyle name="Normal 9 5 3 3 2 2" xfId="2458" xr:uid="{E8EAA28A-8B82-4517-84FB-601E97DECAA5}"/>
    <cellStyle name="Normal 9 5 3 3 2 2 2" xfId="5101" xr:uid="{9F27D3EE-AFFA-48E8-B5E0-F4F405A47D85}"/>
    <cellStyle name="Normal 9 5 3 3 2 3" xfId="4179" xr:uid="{06C55396-818C-4532-AA9A-738EDF9E4623}"/>
    <cellStyle name="Normal 9 5 3 3 2 3 2" xfId="5102" xr:uid="{2CB8E6CA-98F7-442E-AC9D-459D0B640232}"/>
    <cellStyle name="Normal 9 5 3 3 2 4" xfId="4180" xr:uid="{B2DDBBD1-FDDB-41FF-88D7-D36B81917554}"/>
    <cellStyle name="Normal 9 5 3 3 2 4 2" xfId="5103" xr:uid="{1210AC83-7623-417F-96B6-EDBDAFAFBF5F}"/>
    <cellStyle name="Normal 9 5 3 3 2 5" xfId="5100" xr:uid="{071F0C61-236B-4A3F-A508-71D18920AFC9}"/>
    <cellStyle name="Normal 9 5 3 3 3" xfId="2459" xr:uid="{73143D0F-DDF9-406E-B5FB-35309D183CDF}"/>
    <cellStyle name="Normal 9 5 3 3 3 2" xfId="5104" xr:uid="{1DACC3F5-00A8-429C-862E-0373D7396467}"/>
    <cellStyle name="Normal 9 5 3 3 4" xfId="4181" xr:uid="{18681F47-5CBD-4DEC-9DE7-F17A9CCAF5D6}"/>
    <cellStyle name="Normal 9 5 3 3 4 2" xfId="5105" xr:uid="{A857BA59-41CC-48AE-A9B9-F26BBBBB6330}"/>
    <cellStyle name="Normal 9 5 3 3 5" xfId="4182" xr:uid="{81B5780A-1332-4FD8-A382-728C455ABA44}"/>
    <cellStyle name="Normal 9 5 3 3 5 2" xfId="5106" xr:uid="{E9F01924-0190-4F18-B5D1-9D644E9BE194}"/>
    <cellStyle name="Normal 9 5 3 3 6" xfId="5099" xr:uid="{BFE7286D-7AEC-4D59-AB76-BEF5EFB7C55C}"/>
    <cellStyle name="Normal 9 5 3 4" xfId="2460" xr:uid="{5AC83B8B-5C43-40F2-B404-4D6F1FCD867E}"/>
    <cellStyle name="Normal 9 5 3 4 2" xfId="2461" xr:uid="{FDEA685E-2287-4E33-939D-BC74C6F3BD69}"/>
    <cellStyle name="Normal 9 5 3 4 2 2" xfId="5108" xr:uid="{D85D4537-3BE3-445F-98FB-FC87083DBD5A}"/>
    <cellStyle name="Normal 9 5 3 4 3" xfId="4183" xr:uid="{E2761CB8-366D-4070-89F2-8FAC3C08A988}"/>
    <cellStyle name="Normal 9 5 3 4 3 2" xfId="5109" xr:uid="{84164585-036F-4D23-A723-914DF003F900}"/>
    <cellStyle name="Normal 9 5 3 4 4" xfId="4184" xr:uid="{BD71D889-7C8F-424E-B244-6AA1CA9C8055}"/>
    <cellStyle name="Normal 9 5 3 4 4 2" xfId="5110" xr:uid="{5300FCFC-836E-40BB-BFED-D09F248D8DDC}"/>
    <cellStyle name="Normal 9 5 3 4 5" xfId="5107" xr:uid="{74C4A08D-ADD1-4493-ABE4-9FCCCA59551C}"/>
    <cellStyle name="Normal 9 5 3 5" xfId="2462" xr:uid="{614D80F8-C7DE-41A5-88B8-3C370B50D197}"/>
    <cellStyle name="Normal 9 5 3 5 2" xfId="4185" xr:uid="{37AD9B74-BAB3-40B9-9035-713D64496B0A}"/>
    <cellStyle name="Normal 9 5 3 5 2 2" xfId="5112" xr:uid="{B6FD079B-0890-402A-A9CE-D78B51ED6DFD}"/>
    <cellStyle name="Normal 9 5 3 5 3" xfId="4186" xr:uid="{5127E1AB-EB6C-40A9-9A25-4CAA9D1DB01E}"/>
    <cellStyle name="Normal 9 5 3 5 3 2" xfId="5113" xr:uid="{A5597D4A-BEAC-4651-8767-5D51F4302F6A}"/>
    <cellStyle name="Normal 9 5 3 5 4" xfId="4187" xr:uid="{AC6755F4-253C-485B-A003-8C2054D38E00}"/>
    <cellStyle name="Normal 9 5 3 5 4 2" xfId="5114" xr:uid="{B422B9F8-D2A9-445A-9F50-A869AF2B8506}"/>
    <cellStyle name="Normal 9 5 3 5 5" xfId="5111" xr:uid="{A4B35A16-8C68-45ED-AA15-386CB925E4C1}"/>
    <cellStyle name="Normal 9 5 3 6" xfId="4188" xr:uid="{74092A68-FFB8-43E7-A6B9-4FA6CF1D38F9}"/>
    <cellStyle name="Normal 9 5 3 6 2" xfId="5115" xr:uid="{2FA66ECC-F5C0-4659-B048-D20B3B93FE26}"/>
    <cellStyle name="Normal 9 5 3 7" xfId="4189" xr:uid="{AD1FDA05-FC30-4F97-9E55-4CA12FFEFA39}"/>
    <cellStyle name="Normal 9 5 3 7 2" xfId="5116" xr:uid="{F0818042-ACA2-4B92-A54D-9054ADEF7E7B}"/>
    <cellStyle name="Normal 9 5 3 8" xfId="4190" xr:uid="{D7E74FA0-290B-477D-956B-088DA3EE89F9}"/>
    <cellStyle name="Normal 9 5 3 8 2" xfId="5117" xr:uid="{A59BF512-A33A-46C7-A89C-9F18D9975897}"/>
    <cellStyle name="Normal 9 5 3 9" xfId="5085" xr:uid="{4DE31B5A-488B-46C0-9351-427104EC9A5F}"/>
    <cellStyle name="Normal 9 5 4" xfId="421" xr:uid="{134BB3B9-608D-42BB-9EA0-EC67D4E98FBC}"/>
    <cellStyle name="Normal 9 5 4 2" xfId="881" xr:uid="{F834BD7B-28F1-427C-8EDA-5A521D51CED7}"/>
    <cellStyle name="Normal 9 5 4 2 2" xfId="882" xr:uid="{8AF5DB89-EF95-4B0A-B842-4FD059F93144}"/>
    <cellStyle name="Normal 9 5 4 2 2 2" xfId="2463" xr:uid="{966994EC-E81E-4AFB-8F09-3F9495D16411}"/>
    <cellStyle name="Normal 9 5 4 2 2 2 2" xfId="5121" xr:uid="{6B75D58F-33B8-4DB1-B036-B259514D8F34}"/>
    <cellStyle name="Normal 9 5 4 2 2 3" xfId="4191" xr:uid="{24BD0432-D8D2-473A-8704-532BF88EF31C}"/>
    <cellStyle name="Normal 9 5 4 2 2 3 2" xfId="5122" xr:uid="{659DB71C-3F7C-4518-BB7C-5A7A212F0007}"/>
    <cellStyle name="Normal 9 5 4 2 2 4" xfId="4192" xr:uid="{A6292269-1C12-43CE-A889-B96184C4B700}"/>
    <cellStyle name="Normal 9 5 4 2 2 4 2" xfId="5123" xr:uid="{F1F452F3-6DBA-485A-A61A-6141BBEDA22D}"/>
    <cellStyle name="Normal 9 5 4 2 2 5" xfId="5120" xr:uid="{3439C11A-607E-44C7-A59F-CE521B104BE7}"/>
    <cellStyle name="Normal 9 5 4 2 3" xfId="2464" xr:uid="{29165F5E-A843-4484-AA94-2A7FD6DB9201}"/>
    <cellStyle name="Normal 9 5 4 2 3 2" xfId="5124" xr:uid="{7F4E1927-877E-488D-8D64-99E0DC4AAE1F}"/>
    <cellStyle name="Normal 9 5 4 2 4" xfId="4193" xr:uid="{F21C4126-E762-4784-8F6F-67D24731CEC7}"/>
    <cellStyle name="Normal 9 5 4 2 4 2" xfId="5125" xr:uid="{99D6A989-C5CF-4423-A634-D5C2BF543B9A}"/>
    <cellStyle name="Normal 9 5 4 2 5" xfId="4194" xr:uid="{B8C60F67-741D-4E46-B704-FB00F6FACF98}"/>
    <cellStyle name="Normal 9 5 4 2 5 2" xfId="5126" xr:uid="{5A324016-37CD-4A87-8355-B0C25FD91771}"/>
    <cellStyle name="Normal 9 5 4 2 6" xfId="5119" xr:uid="{668C9CB1-E736-47E4-ABFC-D80F43A8E15C}"/>
    <cellStyle name="Normal 9 5 4 3" xfId="883" xr:uid="{A1495FE1-08C7-4AB9-B487-CFDF236BF452}"/>
    <cellStyle name="Normal 9 5 4 3 2" xfId="2465" xr:uid="{586AFB4E-E5EE-4846-83F6-87EEFE20CCAD}"/>
    <cellStyle name="Normal 9 5 4 3 2 2" xfId="5128" xr:uid="{EE9B5DD3-82A8-431C-9582-D05F61E59A5C}"/>
    <cellStyle name="Normal 9 5 4 3 3" xfId="4195" xr:uid="{6783EB6F-4A07-4226-8B89-3EB62F2A6DDA}"/>
    <cellStyle name="Normal 9 5 4 3 3 2" xfId="5129" xr:uid="{597C9E36-E7FF-450D-87FD-62D3A3696C63}"/>
    <cellStyle name="Normal 9 5 4 3 4" xfId="4196" xr:uid="{3EE44501-790C-48BA-BDD3-93034858C632}"/>
    <cellStyle name="Normal 9 5 4 3 4 2" xfId="5130" xr:uid="{7B53CF2B-8A6F-4B6B-B9DB-49A62260ED5E}"/>
    <cellStyle name="Normal 9 5 4 3 5" xfId="5127" xr:uid="{832D7048-27E3-4E79-949C-E759F3408095}"/>
    <cellStyle name="Normal 9 5 4 4" xfId="2466" xr:uid="{D0EAB791-A9A1-47AD-9770-8BAE9F48227D}"/>
    <cellStyle name="Normal 9 5 4 4 2" xfId="4197" xr:uid="{CB46F528-E0EB-4627-BCC6-C6987CFDBED3}"/>
    <cellStyle name="Normal 9 5 4 4 2 2" xfId="5132" xr:uid="{4F05B0AD-9F83-4C9C-8218-462D92A4571E}"/>
    <cellStyle name="Normal 9 5 4 4 3" xfId="4198" xr:uid="{07675D9C-5DB7-4D8F-A401-4E2F7C88FC82}"/>
    <cellStyle name="Normal 9 5 4 4 3 2" xfId="5133" xr:uid="{14D1A24E-C1AF-4582-9F5B-59A8C3C633DC}"/>
    <cellStyle name="Normal 9 5 4 4 4" xfId="4199" xr:uid="{108A2016-3784-43E6-9B27-0C9D8A9FB19E}"/>
    <cellStyle name="Normal 9 5 4 4 4 2" xfId="5134" xr:uid="{7118DDC9-C835-46DB-8DB2-92AFCA1005AA}"/>
    <cellStyle name="Normal 9 5 4 4 5" xfId="5131" xr:uid="{B0174AA5-A0EE-4E57-976E-8DEF0E53108A}"/>
    <cellStyle name="Normal 9 5 4 5" xfId="4200" xr:uid="{1F5DEFB1-D1AD-4E8A-A783-5ED36777623B}"/>
    <cellStyle name="Normal 9 5 4 5 2" xfId="5135" xr:uid="{514605C2-AD35-4B0C-9CF8-F523A040D73C}"/>
    <cellStyle name="Normal 9 5 4 6" xfId="4201" xr:uid="{EF60C059-5029-4505-B6AD-25731CA2449A}"/>
    <cellStyle name="Normal 9 5 4 6 2" xfId="5136" xr:uid="{41537642-7A9D-4B16-ACD4-606515BA2B8D}"/>
    <cellStyle name="Normal 9 5 4 7" xfId="4202" xr:uid="{9FBF2F4D-7593-43BA-BB29-43A0AE64D441}"/>
    <cellStyle name="Normal 9 5 4 7 2" xfId="5137" xr:uid="{B13B30DD-6C08-4D30-BC48-BD027C9590D7}"/>
    <cellStyle name="Normal 9 5 4 8" xfId="5118" xr:uid="{53BE4CC9-33D2-45A3-A92D-EE1A0BE3F30A}"/>
    <cellStyle name="Normal 9 5 5" xfId="422" xr:uid="{4E55E654-96B4-4620-9B70-4BA105D8DC97}"/>
    <cellStyle name="Normal 9 5 5 2" xfId="884" xr:uid="{5594521F-2D85-4DD5-9BBC-383CE39A9C04}"/>
    <cellStyle name="Normal 9 5 5 2 2" xfId="2467" xr:uid="{B39E417F-B7E8-4337-93AA-82C860A8F5E9}"/>
    <cellStyle name="Normal 9 5 5 2 2 2" xfId="5140" xr:uid="{65C41FBE-30CE-46FC-A61D-500F0140FA8B}"/>
    <cellStyle name="Normal 9 5 5 2 3" xfId="4203" xr:uid="{247831F6-99D7-4347-BD0D-1998FDDD32B1}"/>
    <cellStyle name="Normal 9 5 5 2 3 2" xfId="5141" xr:uid="{FB0956B7-604A-4DC9-B4CD-57632D74E074}"/>
    <cellStyle name="Normal 9 5 5 2 4" xfId="4204" xr:uid="{44231452-4D6E-4689-BECC-E79A3846B023}"/>
    <cellStyle name="Normal 9 5 5 2 4 2" xfId="5142" xr:uid="{C9A42391-7129-4EFD-A1BA-F7129062DE77}"/>
    <cellStyle name="Normal 9 5 5 2 5" xfId="5139" xr:uid="{9755BEC3-965D-425F-9852-8D7FBC73C053}"/>
    <cellStyle name="Normal 9 5 5 3" xfId="2468" xr:uid="{1EE546B9-B76A-4C66-83D3-0089B1EB2F3A}"/>
    <cellStyle name="Normal 9 5 5 3 2" xfId="4205" xr:uid="{A9C7DB73-BA43-4559-9536-EDC72B1FB4C2}"/>
    <cellStyle name="Normal 9 5 5 3 2 2" xfId="5144" xr:uid="{D2AF968F-10C2-44E4-A34E-23D7B23F2360}"/>
    <cellStyle name="Normal 9 5 5 3 3" xfId="4206" xr:uid="{9E38B900-D1F7-4044-9222-C87D86096AB5}"/>
    <cellStyle name="Normal 9 5 5 3 3 2" xfId="5145" xr:uid="{5C721510-5317-4BE8-B045-8719C11054E8}"/>
    <cellStyle name="Normal 9 5 5 3 4" xfId="4207" xr:uid="{3F5C02D4-E70F-4F7D-8CFF-E8992DEDFB08}"/>
    <cellStyle name="Normal 9 5 5 3 4 2" xfId="5146" xr:uid="{CA9226CB-3E31-416E-9DE0-00DDD2ABC65F}"/>
    <cellStyle name="Normal 9 5 5 3 5" xfId="5143" xr:uid="{4DCC992A-2708-4819-ABE0-A6D0C0FE7C1D}"/>
    <cellStyle name="Normal 9 5 5 4" xfId="4208" xr:uid="{95D18E77-8D21-443C-B3E2-C60BF90EF429}"/>
    <cellStyle name="Normal 9 5 5 4 2" xfId="5147" xr:uid="{9639785B-415A-4944-853E-679B7B8292FA}"/>
    <cellStyle name="Normal 9 5 5 5" xfId="4209" xr:uid="{11B37EDF-482C-429E-B48F-49428D9524C0}"/>
    <cellStyle name="Normal 9 5 5 5 2" xfId="5148" xr:uid="{FE052A54-D65D-441C-B60A-DFC5C0B18EB7}"/>
    <cellStyle name="Normal 9 5 5 6" xfId="4210" xr:uid="{A927FAD8-945D-4925-ACEB-B8D117538523}"/>
    <cellStyle name="Normal 9 5 5 6 2" xfId="5149" xr:uid="{60449ACE-5B87-41B1-B00C-347734D85B30}"/>
    <cellStyle name="Normal 9 5 5 7" xfId="5138" xr:uid="{F798D1D2-17E2-4C3D-9A16-8077F6F93987}"/>
    <cellStyle name="Normal 9 5 6" xfId="885" xr:uid="{4771D9ED-321A-494C-9F4F-B264F05242BB}"/>
    <cellStyle name="Normal 9 5 6 2" xfId="2469" xr:uid="{A6A03684-67EA-4206-8E19-85C3C7ADD400}"/>
    <cellStyle name="Normal 9 5 6 2 2" xfId="4211" xr:uid="{1A032541-314A-4F70-876D-B2E4D1A40ACC}"/>
    <cellStyle name="Normal 9 5 6 2 2 2" xfId="5152" xr:uid="{9217BBC5-BA5A-4E1C-AAFA-F9310E1A91EC}"/>
    <cellStyle name="Normal 9 5 6 2 3" xfId="4212" xr:uid="{270ADD9A-EAA8-4458-8F25-C926EEE4BA4C}"/>
    <cellStyle name="Normal 9 5 6 2 3 2" xfId="5153" xr:uid="{70F2D8FB-AC56-473F-BF3D-D902BFBC630E}"/>
    <cellStyle name="Normal 9 5 6 2 4" xfId="4213" xr:uid="{37CF0D67-63B0-424D-A8FE-406276C1288E}"/>
    <cellStyle name="Normal 9 5 6 2 4 2" xfId="5154" xr:uid="{9D7B66C2-A467-4245-AEE3-3E07254B7DE3}"/>
    <cellStyle name="Normal 9 5 6 2 5" xfId="5151" xr:uid="{04C04455-0320-48C0-972E-4D9436E4E054}"/>
    <cellStyle name="Normal 9 5 6 3" xfId="4214" xr:uid="{647DB126-46DC-413C-A046-743741B55B4A}"/>
    <cellStyle name="Normal 9 5 6 3 2" xfId="5155" xr:uid="{7901B9AD-2676-4BF8-A7D7-907E4FB01BF9}"/>
    <cellStyle name="Normal 9 5 6 4" xfId="4215" xr:uid="{9AD285AB-011C-4CE9-BF87-17168CDC0205}"/>
    <cellStyle name="Normal 9 5 6 4 2" xfId="5156" xr:uid="{75FD4184-245D-49B1-9E49-4850BC5E8F5D}"/>
    <cellStyle name="Normal 9 5 6 5" xfId="4216" xr:uid="{DA193282-5E52-448F-89DB-47FE8B526823}"/>
    <cellStyle name="Normal 9 5 6 5 2" xfId="5157" xr:uid="{874A6390-0664-4D79-96E3-1F46A3EF6091}"/>
    <cellStyle name="Normal 9 5 6 6" xfId="5150" xr:uid="{C18DBB64-4964-49B8-8119-CABFBDD3EFED}"/>
    <cellStyle name="Normal 9 5 7" xfId="2470" xr:uid="{5C6DD26F-5F4F-4718-AEE9-E77301D0CA13}"/>
    <cellStyle name="Normal 9 5 7 2" xfId="4217" xr:uid="{FCE0EEE5-8881-4EDF-B90E-FF562536D163}"/>
    <cellStyle name="Normal 9 5 7 2 2" xfId="5159" xr:uid="{B550895F-B559-4D82-8EF5-61A24CDF21FD}"/>
    <cellStyle name="Normal 9 5 7 3" xfId="4218" xr:uid="{79956A92-B0AA-4BA5-A3EC-C241E2E1AAD9}"/>
    <cellStyle name="Normal 9 5 7 3 2" xfId="5160" xr:uid="{94F1EB2A-75C9-4065-8C96-8BFAF8660A72}"/>
    <cellStyle name="Normal 9 5 7 4" xfId="4219" xr:uid="{3E86C6C3-749C-4525-B6DC-B9FAE8A9645E}"/>
    <cellStyle name="Normal 9 5 7 4 2" xfId="5161" xr:uid="{F772EDBE-0F87-4514-AB5F-14BA73E84C82}"/>
    <cellStyle name="Normal 9 5 7 5" xfId="5158" xr:uid="{FC97DE68-4EED-4CC7-AAD6-A840D0813AE6}"/>
    <cellStyle name="Normal 9 5 8" xfId="4220" xr:uid="{D505D935-20F4-45DF-A45C-FD191B2D2FA8}"/>
    <cellStyle name="Normal 9 5 8 2" xfId="4221" xr:uid="{A005B8DC-C1EE-4E12-83C3-8F65ADE0DF8C}"/>
    <cellStyle name="Normal 9 5 8 2 2" xfId="5163" xr:uid="{E2DB3CA1-46F1-4C6F-913F-133EB7455FD0}"/>
    <cellStyle name="Normal 9 5 8 3" xfId="4222" xr:uid="{B04819B6-C180-4065-9E4F-F2F03EA46B5D}"/>
    <cellStyle name="Normal 9 5 8 3 2" xfId="5164" xr:uid="{B725B80E-5C3F-422C-A1A7-1FDB2D7B5DE9}"/>
    <cellStyle name="Normal 9 5 8 4" xfId="4223" xr:uid="{E42C38A8-93EB-4EE9-8A84-85F8186E3C97}"/>
    <cellStyle name="Normal 9 5 8 4 2" xfId="5165" xr:uid="{6EC7D011-179F-4DF9-B5B0-A48AEF7CDCC6}"/>
    <cellStyle name="Normal 9 5 8 5" xfId="5162" xr:uid="{711211FD-828C-4C36-A171-98591491D83D}"/>
    <cellStyle name="Normal 9 5 9" xfId="4224" xr:uid="{1A676C3F-31B6-428A-99D9-2F5A79E2981E}"/>
    <cellStyle name="Normal 9 5 9 2" xfId="5166" xr:uid="{D04E6DCB-C5A5-4E08-98B1-EE5F1CA9C07A}"/>
    <cellStyle name="Normal 9 6" xfId="180" xr:uid="{8743C93D-B3ED-4157-8609-F415F0A24A55}"/>
    <cellStyle name="Normal 9 6 10" xfId="5167" xr:uid="{63C1A096-A34A-4E85-A0CC-235C33F2F754}"/>
    <cellStyle name="Normal 9 6 2" xfId="181" xr:uid="{B2D3C2AB-F2AE-4C84-9B27-DA626B30FA92}"/>
    <cellStyle name="Normal 9 6 2 2" xfId="423" xr:uid="{530FB205-1721-4ABB-BE3B-CE753930399C}"/>
    <cellStyle name="Normal 9 6 2 2 2" xfId="886" xr:uid="{8E706D8C-6619-445E-9CA3-29836BCB7839}"/>
    <cellStyle name="Normal 9 6 2 2 2 2" xfId="2471" xr:uid="{E7D1086B-5963-46AB-8C7A-1EA1700D93BF}"/>
    <cellStyle name="Normal 9 6 2 2 2 2 2" xfId="5171" xr:uid="{8F10353C-CDF7-4262-B95E-E1C0D7CF7C88}"/>
    <cellStyle name="Normal 9 6 2 2 2 3" xfId="4225" xr:uid="{D7C0133A-B7E4-41C0-BDE6-AF5DA819F990}"/>
    <cellStyle name="Normal 9 6 2 2 2 3 2" xfId="5172" xr:uid="{730060FC-A84C-4AF6-B5BB-9966520F4A3C}"/>
    <cellStyle name="Normal 9 6 2 2 2 4" xfId="4226" xr:uid="{09D74D12-D339-4865-9BF3-1BDCD790595F}"/>
    <cellStyle name="Normal 9 6 2 2 2 4 2" xfId="5173" xr:uid="{CBC79ED0-00EC-4D56-85DD-77964AEDF2AC}"/>
    <cellStyle name="Normal 9 6 2 2 2 5" xfId="5170" xr:uid="{064FDB40-7A26-4ADA-9822-4BCAEA553A32}"/>
    <cellStyle name="Normal 9 6 2 2 3" xfId="2472" xr:uid="{59D73AC3-8B29-46E3-9BAC-471F8ADF766D}"/>
    <cellStyle name="Normal 9 6 2 2 3 2" xfId="4227" xr:uid="{76BE9F27-2120-4EF2-AC81-BC0B17A8D5DF}"/>
    <cellStyle name="Normal 9 6 2 2 3 2 2" xfId="5175" xr:uid="{DD4B3409-B868-4BF0-9E16-8A10B696732B}"/>
    <cellStyle name="Normal 9 6 2 2 3 3" xfId="4228" xr:uid="{912361C0-09DE-4794-AA42-2D00C6509D9C}"/>
    <cellStyle name="Normal 9 6 2 2 3 3 2" xfId="5176" xr:uid="{AB6ED85C-C107-42B9-A92C-E0ED2AC3231F}"/>
    <cellStyle name="Normal 9 6 2 2 3 4" xfId="4229" xr:uid="{F7E0DD55-C134-4437-B421-971C63CD7E0E}"/>
    <cellStyle name="Normal 9 6 2 2 3 4 2" xfId="5177" xr:uid="{2DEC4A0A-7303-4E63-8900-EEF8A7B4D5DC}"/>
    <cellStyle name="Normal 9 6 2 2 3 5" xfId="5174" xr:uid="{220BBD31-A578-4016-B695-1AB45CC03AE9}"/>
    <cellStyle name="Normal 9 6 2 2 4" xfId="4230" xr:uid="{6C8CD81C-1CB2-46A0-94CF-565C0F2C60D2}"/>
    <cellStyle name="Normal 9 6 2 2 4 2" xfId="5178" xr:uid="{4E7CFE39-6FEE-4194-A878-E8F2BC776F25}"/>
    <cellStyle name="Normal 9 6 2 2 5" xfId="4231" xr:uid="{7787D9F2-5672-47E8-8672-A81DD77CEC40}"/>
    <cellStyle name="Normal 9 6 2 2 5 2" xfId="5179" xr:uid="{90F3884F-AA10-459D-8641-B94932F8C655}"/>
    <cellStyle name="Normal 9 6 2 2 6" xfId="4232" xr:uid="{83EA646E-05BB-496D-8F10-66EA9C17E025}"/>
    <cellStyle name="Normal 9 6 2 2 6 2" xfId="5180" xr:uid="{F42761DB-B693-4862-8600-54A287051DEF}"/>
    <cellStyle name="Normal 9 6 2 2 7" xfId="5169" xr:uid="{18003B72-A80A-40B2-9182-A7F49C2675B8}"/>
    <cellStyle name="Normal 9 6 2 3" xfId="887" xr:uid="{C4E14D9E-7436-44F0-BE54-914A7AF29817}"/>
    <cellStyle name="Normal 9 6 2 3 2" xfId="2473" xr:uid="{0A0DF947-9F74-45A3-B392-08D0E0C31F57}"/>
    <cellStyle name="Normal 9 6 2 3 2 2" xfId="4233" xr:uid="{1FDAED73-081D-4D0F-BC55-8E2E15B5FF9B}"/>
    <cellStyle name="Normal 9 6 2 3 2 2 2" xfId="5183" xr:uid="{4B95C73F-1F3B-48BE-A71C-FBA2AD5A228A}"/>
    <cellStyle name="Normal 9 6 2 3 2 3" xfId="4234" xr:uid="{53A8E140-3ACC-4DCD-AFF8-18FE06B47D98}"/>
    <cellStyle name="Normal 9 6 2 3 2 3 2" xfId="5184" xr:uid="{C3F942D0-23E6-4575-8165-9503FE745CC8}"/>
    <cellStyle name="Normal 9 6 2 3 2 4" xfId="4235" xr:uid="{8772CEC8-F68E-4731-AEFE-44EB473085AA}"/>
    <cellStyle name="Normal 9 6 2 3 2 4 2" xfId="5185" xr:uid="{F1DAE72E-584D-49A2-A56C-90938D1FD890}"/>
    <cellStyle name="Normal 9 6 2 3 2 5" xfId="5182" xr:uid="{424608F9-3D49-4C03-8A7C-88EFA8E20B6C}"/>
    <cellStyle name="Normal 9 6 2 3 3" xfId="4236" xr:uid="{1CD67F25-EFE8-4828-842F-3BD0742ADBD6}"/>
    <cellStyle name="Normal 9 6 2 3 3 2" xfId="5186" xr:uid="{57B62BF4-C78A-4A87-ABF9-4D2DAF1B9229}"/>
    <cellStyle name="Normal 9 6 2 3 4" xfId="4237" xr:uid="{C06A30E6-BE7D-4014-880B-33E430CF6B5F}"/>
    <cellStyle name="Normal 9 6 2 3 4 2" xfId="5187" xr:uid="{A459DA29-7B5B-49A7-961B-D4360D1F0B62}"/>
    <cellStyle name="Normal 9 6 2 3 5" xfId="4238" xr:uid="{CC662B94-FCEE-4307-98CC-D8E378ECC39E}"/>
    <cellStyle name="Normal 9 6 2 3 5 2" xfId="5188" xr:uid="{CD7210F7-1692-423D-8619-CFF4003EB14B}"/>
    <cellStyle name="Normal 9 6 2 3 6" xfId="5181" xr:uid="{726393C6-1DE8-49E2-BC6F-698C424B630B}"/>
    <cellStyle name="Normal 9 6 2 4" xfId="2474" xr:uid="{9C34561B-8E83-448F-8F14-E74D3D466965}"/>
    <cellStyle name="Normal 9 6 2 4 2" xfId="4239" xr:uid="{15772551-8F2F-42D9-840B-B66BD8F0205A}"/>
    <cellStyle name="Normal 9 6 2 4 2 2" xfId="5190" xr:uid="{BBECF1B0-0922-4843-B14C-7459C4FC0DBC}"/>
    <cellStyle name="Normal 9 6 2 4 3" xfId="4240" xr:uid="{94B11383-688A-4D09-B8FD-7C1AEA823A29}"/>
    <cellStyle name="Normal 9 6 2 4 3 2" xfId="5191" xr:uid="{7484D02E-5A80-4378-A14B-888BE2C98C76}"/>
    <cellStyle name="Normal 9 6 2 4 4" xfId="4241" xr:uid="{70C52A98-1A6B-474D-8173-829DA2F8B932}"/>
    <cellStyle name="Normal 9 6 2 4 4 2" xfId="5192" xr:uid="{085F628A-E425-4AE3-A76D-156A6A2883B2}"/>
    <cellStyle name="Normal 9 6 2 4 5" xfId="5189" xr:uid="{C7A7EA3E-4C37-427A-88A5-F6C4856655A0}"/>
    <cellStyle name="Normal 9 6 2 5" xfId="4242" xr:uid="{059B9B25-1628-4020-849D-8BEFC999B074}"/>
    <cellStyle name="Normal 9 6 2 5 2" xfId="4243" xr:uid="{AA9335F8-B096-42E9-A984-478FE92DBFDA}"/>
    <cellStyle name="Normal 9 6 2 5 2 2" xfId="5194" xr:uid="{BC763501-5D6C-4BCC-B90C-9D5ECD094A73}"/>
    <cellStyle name="Normal 9 6 2 5 3" xfId="4244" xr:uid="{92EDB34E-D6E6-411B-9A05-FACA7C20A7BE}"/>
    <cellStyle name="Normal 9 6 2 5 3 2" xfId="5195" xr:uid="{2276E8E6-4D60-4BE2-B4E0-8EACCDD85AB0}"/>
    <cellStyle name="Normal 9 6 2 5 4" xfId="4245" xr:uid="{C857777C-BA32-47C9-9775-DF6C13A9972F}"/>
    <cellStyle name="Normal 9 6 2 5 4 2" xfId="5196" xr:uid="{DD7A1CBE-A66A-497A-A639-466E3B52444F}"/>
    <cellStyle name="Normal 9 6 2 5 5" xfId="5193" xr:uid="{39A5AB99-B957-447E-8037-55EC56777C57}"/>
    <cellStyle name="Normal 9 6 2 6" xfId="4246" xr:uid="{8020FA74-FF0C-48A4-A13A-44FC99C6B835}"/>
    <cellStyle name="Normal 9 6 2 6 2" xfId="5197" xr:uid="{9A449F29-314F-4CDA-9281-EB3ADE25AA6A}"/>
    <cellStyle name="Normal 9 6 2 7" xfId="4247" xr:uid="{4B707871-D5B9-4CCB-8435-8A30BE5FC7FE}"/>
    <cellStyle name="Normal 9 6 2 7 2" xfId="5198" xr:uid="{ADA53CF5-6FAA-4F44-8A09-01693B9C1970}"/>
    <cellStyle name="Normal 9 6 2 8" xfId="4248" xr:uid="{1AF42151-AC58-4D1C-8C96-83115A950E8D}"/>
    <cellStyle name="Normal 9 6 2 8 2" xfId="5199" xr:uid="{05ABB2CC-F459-4006-8ACF-31D5AE96E73A}"/>
    <cellStyle name="Normal 9 6 2 9" xfId="5168" xr:uid="{CD3B4B11-66A8-4D34-85FF-E02933FC30C9}"/>
    <cellStyle name="Normal 9 6 3" xfId="424" xr:uid="{5506272B-EE41-4744-8318-100372737787}"/>
    <cellStyle name="Normal 9 6 3 2" xfId="888" xr:uid="{59248EA8-0E31-4F19-867F-99D5B640E32C}"/>
    <cellStyle name="Normal 9 6 3 2 2" xfId="889" xr:uid="{8334B536-4987-4794-AC36-481B5D0FC754}"/>
    <cellStyle name="Normal 9 6 3 2 2 2" xfId="5202" xr:uid="{8414B62F-6987-421F-8FC5-C6F4F2197DEB}"/>
    <cellStyle name="Normal 9 6 3 2 3" xfId="4249" xr:uid="{1C686AA2-9804-46B7-AE58-C1BE8B3DCF6F}"/>
    <cellStyle name="Normal 9 6 3 2 3 2" xfId="5203" xr:uid="{406924CD-0823-444D-8362-FED0D1D71DA9}"/>
    <cellStyle name="Normal 9 6 3 2 4" xfId="4250" xr:uid="{76BF62B6-DF82-4142-B043-DFA4F419A62B}"/>
    <cellStyle name="Normal 9 6 3 2 4 2" xfId="5204" xr:uid="{FF15AFB5-BBE2-445B-B54A-4412269FC724}"/>
    <cellStyle name="Normal 9 6 3 2 5" xfId="5201" xr:uid="{7CED369D-655D-47DD-99F2-E62499ADF37C}"/>
    <cellStyle name="Normal 9 6 3 3" xfId="890" xr:uid="{6AF3BC94-77EF-454F-B92C-CB7C1075DBDA}"/>
    <cellStyle name="Normal 9 6 3 3 2" xfId="4251" xr:uid="{FDF29554-88DE-4EA1-9EEF-1E5E9B75AA8A}"/>
    <cellStyle name="Normal 9 6 3 3 2 2" xfId="5206" xr:uid="{0C5EB17D-E8BA-4B16-AA56-4C4B559A44A1}"/>
    <cellStyle name="Normal 9 6 3 3 3" xfId="4252" xr:uid="{7CBB3ED5-0D16-47C2-A0DF-AFA3A6EE48D7}"/>
    <cellStyle name="Normal 9 6 3 3 3 2" xfId="5207" xr:uid="{269F367F-6D63-4C3D-A49C-74FF44EE2737}"/>
    <cellStyle name="Normal 9 6 3 3 4" xfId="4253" xr:uid="{269D9700-055A-4F73-887E-0AEBBF99FAC4}"/>
    <cellStyle name="Normal 9 6 3 3 4 2" xfId="5208" xr:uid="{FD271E49-F1EF-40FD-80BB-5C8AA5BE8F8F}"/>
    <cellStyle name="Normal 9 6 3 3 5" xfId="5205" xr:uid="{9E5673FB-7709-4C67-8712-6D96309F81F2}"/>
    <cellStyle name="Normal 9 6 3 4" xfId="4254" xr:uid="{96CC0271-6E3A-43C0-BDAD-DE25655CCAAE}"/>
    <cellStyle name="Normal 9 6 3 4 2" xfId="5209" xr:uid="{484EC395-FB61-4680-9511-2303241AF6F9}"/>
    <cellStyle name="Normal 9 6 3 5" xfId="4255" xr:uid="{617EB782-D99C-4BF9-99FA-8E9537163ACB}"/>
    <cellStyle name="Normal 9 6 3 5 2" xfId="5210" xr:uid="{4E0A7D90-1F70-4A58-9E4F-357EE90202E0}"/>
    <cellStyle name="Normal 9 6 3 6" xfId="4256" xr:uid="{B72239D7-78D0-4320-8E86-0CEF9FA544D0}"/>
    <cellStyle name="Normal 9 6 3 6 2" xfId="5211" xr:uid="{1CE6AFFF-9DA9-4138-9CA3-ED2667B24AB7}"/>
    <cellStyle name="Normal 9 6 3 7" xfId="5200" xr:uid="{0DD09664-DE24-49C1-80FD-EDC1A533ADD4}"/>
    <cellStyle name="Normal 9 6 4" xfId="425" xr:uid="{052AEFCB-5889-47BE-AEDA-674555D39E71}"/>
    <cellStyle name="Normal 9 6 4 2" xfId="891" xr:uid="{89FA439C-3A8F-46C9-B4BE-C3A5DB341547}"/>
    <cellStyle name="Normal 9 6 4 2 2" xfId="4257" xr:uid="{159E68E0-8C2B-4CB9-8280-75160F67DBC0}"/>
    <cellStyle name="Normal 9 6 4 2 2 2" xfId="5214" xr:uid="{B16577CE-D651-4CBD-AB1C-A80DB8FBC7C4}"/>
    <cellStyle name="Normal 9 6 4 2 3" xfId="4258" xr:uid="{7663EEC9-DA31-48A9-9FA4-859ACBE78D7C}"/>
    <cellStyle name="Normal 9 6 4 2 3 2" xfId="5215" xr:uid="{72A0A02A-AA2E-4FB5-A734-F34605235D99}"/>
    <cellStyle name="Normal 9 6 4 2 4" xfId="4259" xr:uid="{52B5A4B6-678B-4447-90B9-4BBF62659772}"/>
    <cellStyle name="Normal 9 6 4 2 4 2" xfId="5216" xr:uid="{B5748673-03E0-40F6-B5C8-FA0DD1B2F70E}"/>
    <cellStyle name="Normal 9 6 4 2 5" xfId="5213" xr:uid="{462B0834-CF0B-416B-AE3C-DE6D4FDA3342}"/>
    <cellStyle name="Normal 9 6 4 3" xfId="4260" xr:uid="{748DFB71-CA31-4BDC-A866-D91B1F56B8CC}"/>
    <cellStyle name="Normal 9 6 4 3 2" xfId="5217" xr:uid="{8E0BBC89-35C8-4F55-9D5C-CB2F1090D082}"/>
    <cellStyle name="Normal 9 6 4 4" xfId="4261" xr:uid="{8FCFB71F-4A2D-4F83-9422-106D55B40538}"/>
    <cellStyle name="Normal 9 6 4 4 2" xfId="5218" xr:uid="{9F3A9985-3F42-4E7F-9DFB-119D04D1CE37}"/>
    <cellStyle name="Normal 9 6 4 5" xfId="4262" xr:uid="{34A60CAE-6B7B-444E-A9C9-6CC0D7BF44EC}"/>
    <cellStyle name="Normal 9 6 4 5 2" xfId="5219" xr:uid="{9C07D698-8941-49EE-A8D5-3CC7C572BB2A}"/>
    <cellStyle name="Normal 9 6 4 6" xfId="5212" xr:uid="{473A444E-4159-4D9E-8915-EE974E5559D8}"/>
    <cellStyle name="Normal 9 6 5" xfId="892" xr:uid="{FC4AFE30-198A-414F-962E-F719E2E4C57D}"/>
    <cellStyle name="Normal 9 6 5 2" xfId="4263" xr:uid="{E5836518-B08B-4EDF-9923-0C7B04CC6D14}"/>
    <cellStyle name="Normal 9 6 5 2 2" xfId="5221" xr:uid="{1FFA7540-2659-4E45-AF18-3200A3B2AE31}"/>
    <cellStyle name="Normal 9 6 5 3" xfId="4264" xr:uid="{C75DBC1D-3C8A-4FB8-A22A-4240C5B3ED9D}"/>
    <cellStyle name="Normal 9 6 5 3 2" xfId="5222" xr:uid="{E1B47637-60CA-4458-851B-A7A1312A92E5}"/>
    <cellStyle name="Normal 9 6 5 4" xfId="4265" xr:uid="{8C605A18-1272-4B6A-A095-0EC8599AA12A}"/>
    <cellStyle name="Normal 9 6 5 4 2" xfId="5223" xr:uid="{31530140-6602-4927-A0C1-8DC87E3D2FE2}"/>
    <cellStyle name="Normal 9 6 5 5" xfId="5220" xr:uid="{4E4AD2FE-0C14-4A7A-A193-32B6F04BBD43}"/>
    <cellStyle name="Normal 9 6 6" xfId="4266" xr:uid="{54385E0E-9830-45F7-B483-41ED492E768E}"/>
    <cellStyle name="Normal 9 6 6 2" xfId="4267" xr:uid="{86FC318F-E318-451D-A45E-A19AB6DDA093}"/>
    <cellStyle name="Normal 9 6 6 2 2" xfId="5225" xr:uid="{50962A27-27D7-4DA4-AEE3-479FF7C83C14}"/>
    <cellStyle name="Normal 9 6 6 3" xfId="4268" xr:uid="{0375F90A-C956-4EAE-97BD-7051CD3E948F}"/>
    <cellStyle name="Normal 9 6 6 3 2" xfId="5226" xr:uid="{4F77B5C5-A3F8-4CA9-82AB-808B0DC347B3}"/>
    <cellStyle name="Normal 9 6 6 4" xfId="4269" xr:uid="{233040C8-9713-480A-BD6E-DC25B3118792}"/>
    <cellStyle name="Normal 9 6 6 4 2" xfId="5227" xr:uid="{4632C16D-6434-4D9D-8362-DA99CBFDB0C8}"/>
    <cellStyle name="Normal 9 6 6 5" xfId="5224" xr:uid="{765BC15C-C2F7-434C-AD45-7CC4FAC28843}"/>
    <cellStyle name="Normal 9 6 7" xfId="4270" xr:uid="{4F89507A-2142-420F-B722-6C79E27BCDAB}"/>
    <cellStyle name="Normal 9 6 7 2" xfId="5228" xr:uid="{709EDDDD-1C69-433C-BBE5-EB2328682FBF}"/>
    <cellStyle name="Normal 9 6 8" xfId="4271" xr:uid="{18F767B3-DBBC-413F-87A5-75CE99E3DCE7}"/>
    <cellStyle name="Normal 9 6 8 2" xfId="5229" xr:uid="{CE2B56CD-243C-4CC0-8F25-7FB0247A307A}"/>
    <cellStyle name="Normal 9 6 9" xfId="4272" xr:uid="{486ABF58-0A97-42AC-9FCE-335901C2E239}"/>
    <cellStyle name="Normal 9 6 9 2" xfId="5230" xr:uid="{5EAD3758-0ADE-4860-B530-025A5DACCAEB}"/>
    <cellStyle name="Normal 9 7" xfId="182" xr:uid="{4CAC739D-C978-429D-9186-1052CBEA5918}"/>
    <cellStyle name="Normal 9 7 2" xfId="426" xr:uid="{70D4F3F2-BFE7-49A5-89C6-1F4B0F8CF770}"/>
    <cellStyle name="Normal 9 7 2 2" xfId="893" xr:uid="{3D82C02B-10A3-44E7-9B66-9CB82A29A47A}"/>
    <cellStyle name="Normal 9 7 2 2 2" xfId="2475" xr:uid="{3A693206-665B-477D-9A13-0CC8A6D9A183}"/>
    <cellStyle name="Normal 9 7 2 2 2 2" xfId="2476" xr:uid="{1E1D8ED7-7CE5-4B9E-AD40-8826012B87BE}"/>
    <cellStyle name="Normal 9 7 2 2 2 2 2" xfId="5235" xr:uid="{2CDB2C75-A686-4903-9E4B-C141173EBE21}"/>
    <cellStyle name="Normal 9 7 2 2 2 3" xfId="5234" xr:uid="{A88EA34C-8F11-480F-B1EA-BAA2A7C11ADE}"/>
    <cellStyle name="Normal 9 7 2 2 3" xfId="2477" xr:uid="{C45C1BEA-48D8-467A-9950-5E5FFDD441DA}"/>
    <cellStyle name="Normal 9 7 2 2 3 2" xfId="5236" xr:uid="{7CDE1C5C-7809-4418-AB0D-2040E004D8B0}"/>
    <cellStyle name="Normal 9 7 2 2 4" xfId="4273" xr:uid="{CCCC0515-F90D-4466-B899-4E6E1E086D8B}"/>
    <cellStyle name="Normal 9 7 2 2 4 2" xfId="5237" xr:uid="{4D63BA88-D536-4F10-9E09-F26702C5F129}"/>
    <cellStyle name="Normal 9 7 2 2 5" xfId="5233" xr:uid="{4239C00B-B1D9-4986-933C-56A7655B6902}"/>
    <cellStyle name="Normal 9 7 2 3" xfId="2478" xr:uid="{6CAA5E3C-D87E-4643-8DAF-2AD29B38C113}"/>
    <cellStyle name="Normal 9 7 2 3 2" xfId="2479" xr:uid="{9237B42A-3A0C-4DA6-BCBB-5C8FDBA22D6C}"/>
    <cellStyle name="Normal 9 7 2 3 2 2" xfId="5239" xr:uid="{D6FF6236-B94C-4F8E-97B7-492FF2ABE82F}"/>
    <cellStyle name="Normal 9 7 2 3 3" xfId="4274" xr:uid="{02F258E4-8AD9-4D5F-B91F-FC76289A27A4}"/>
    <cellStyle name="Normal 9 7 2 3 3 2" xfId="5240" xr:uid="{9D342641-8A0C-4ED6-8C28-4100470DE059}"/>
    <cellStyle name="Normal 9 7 2 3 4" xfId="4275" xr:uid="{C6EA41F1-ED4E-4D0A-88E9-61E1683C525F}"/>
    <cellStyle name="Normal 9 7 2 3 4 2" xfId="5241" xr:uid="{985F41B0-D9DB-4E1C-A746-4F00F0F7E68F}"/>
    <cellStyle name="Normal 9 7 2 3 5" xfId="5238" xr:uid="{B553CF83-3692-4F2F-9135-3352FEBE5048}"/>
    <cellStyle name="Normal 9 7 2 4" xfId="2480" xr:uid="{E9BECE35-7724-4A5C-91B0-3C51A9CD5592}"/>
    <cellStyle name="Normal 9 7 2 4 2" xfId="5242" xr:uid="{BA70827D-F63B-4969-94D8-915A5B01E6B6}"/>
    <cellStyle name="Normal 9 7 2 5" xfId="4276" xr:uid="{E77A8D2E-42CA-45C9-A404-1FEBEAFE73EF}"/>
    <cellStyle name="Normal 9 7 2 5 2" xfId="5243" xr:uid="{B0D45A3B-183B-4268-A488-26227777E464}"/>
    <cellStyle name="Normal 9 7 2 6" xfId="4277" xr:uid="{B0A5DE30-3CA4-49D6-A466-557D2484B5C0}"/>
    <cellStyle name="Normal 9 7 2 6 2" xfId="5244" xr:uid="{6255AB4D-2346-41C8-97D8-D5D02E560003}"/>
    <cellStyle name="Normal 9 7 2 7" xfId="5232" xr:uid="{0550F3D0-8AA2-4946-8AD5-1FDD20FD2281}"/>
    <cellStyle name="Normal 9 7 3" xfId="894" xr:uid="{31A2C136-18B2-443B-A392-B6F3A7BBE02C}"/>
    <cellStyle name="Normal 9 7 3 2" xfId="2481" xr:uid="{E152BACE-974D-4FC4-8DED-652FA6043A96}"/>
    <cellStyle name="Normal 9 7 3 2 2" xfId="2482" xr:uid="{8574B02E-12E8-42C5-AC53-691447CBAB71}"/>
    <cellStyle name="Normal 9 7 3 2 2 2" xfId="5247" xr:uid="{D4F5FAA3-D30F-4563-9777-8C0FA1303D53}"/>
    <cellStyle name="Normal 9 7 3 2 3" xfId="4278" xr:uid="{6C2C31F3-C750-455F-AFD0-275A98520E25}"/>
    <cellStyle name="Normal 9 7 3 2 3 2" xfId="5248" xr:uid="{DACA7ADC-2B5A-4AEB-8D4A-8EDBA3E3CB00}"/>
    <cellStyle name="Normal 9 7 3 2 4" xfId="4279" xr:uid="{A651380B-1B87-498A-9C28-8408A008CDCC}"/>
    <cellStyle name="Normal 9 7 3 2 4 2" xfId="5249" xr:uid="{95ABBA17-699E-4162-91B4-A7BB11388BA9}"/>
    <cellStyle name="Normal 9 7 3 2 5" xfId="5246" xr:uid="{12A22744-05C4-446C-94A9-4B80AB5A8097}"/>
    <cellStyle name="Normal 9 7 3 3" xfId="2483" xr:uid="{DA5BA8AF-BB5B-454F-A0B1-BB56AE35973D}"/>
    <cellStyle name="Normal 9 7 3 3 2" xfId="5250" xr:uid="{523689EB-4335-4E63-A89F-835CF5C18642}"/>
    <cellStyle name="Normal 9 7 3 4" xfId="4280" xr:uid="{D630B906-B23C-4E2D-95DF-0EAD6A396067}"/>
    <cellStyle name="Normal 9 7 3 4 2" xfId="5251" xr:uid="{B0148785-1D73-4118-8A22-23DC21A062EB}"/>
    <cellStyle name="Normal 9 7 3 5" xfId="4281" xr:uid="{4645250A-BA04-4C89-ADFF-4706FBE176A4}"/>
    <cellStyle name="Normal 9 7 3 5 2" xfId="5252" xr:uid="{7ED4498D-4EB5-49E7-9727-082F02EAAB0E}"/>
    <cellStyle name="Normal 9 7 3 6" xfId="5245" xr:uid="{A4A82425-807F-4E86-8CDF-C497EBEAED56}"/>
    <cellStyle name="Normal 9 7 4" xfId="2484" xr:uid="{5B0BCAE9-765E-437A-A823-21124F6668E1}"/>
    <cellStyle name="Normal 9 7 4 2" xfId="2485" xr:uid="{B5713561-3C4C-45C8-A467-866AC1C00C9F}"/>
    <cellStyle name="Normal 9 7 4 2 2" xfId="5254" xr:uid="{0C55F75D-C164-4503-82B1-21E21A38273E}"/>
    <cellStyle name="Normal 9 7 4 3" xfId="4282" xr:uid="{B692F2A3-0FB6-4E11-96D1-067E80E411EA}"/>
    <cellStyle name="Normal 9 7 4 3 2" xfId="5255" xr:uid="{D42D3705-4E74-4288-9C96-B7583EBE9C06}"/>
    <cellStyle name="Normal 9 7 4 4" xfId="4283" xr:uid="{1A186E6C-2040-4807-9841-164DC0CF9230}"/>
    <cellStyle name="Normal 9 7 4 4 2" xfId="5256" xr:uid="{97A1FBBA-14DB-4EFB-9A43-24DF8C66FF9C}"/>
    <cellStyle name="Normal 9 7 4 5" xfId="5253" xr:uid="{56BDF981-0E6A-45A4-928A-851E46CD7A36}"/>
    <cellStyle name="Normal 9 7 5" xfId="2486" xr:uid="{D756EE7C-6B1D-465D-8628-1DEC44F8CF5A}"/>
    <cellStyle name="Normal 9 7 5 2" xfId="4284" xr:uid="{A5DB8BAF-3D80-46DC-9FA5-2AEE202D7995}"/>
    <cellStyle name="Normal 9 7 5 2 2" xfId="5258" xr:uid="{01D7FD6F-BE9D-4D4C-A574-CFFF405BF974}"/>
    <cellStyle name="Normal 9 7 5 3" xfId="4285" xr:uid="{47FF0BAC-0430-4617-8A66-89D7EE0CA741}"/>
    <cellStyle name="Normal 9 7 5 3 2" xfId="5259" xr:uid="{25235116-94CC-4980-8193-A623E87CC019}"/>
    <cellStyle name="Normal 9 7 5 4" xfId="4286" xr:uid="{A4997E33-AD0D-4A19-BFE9-2A1E5C352C40}"/>
    <cellStyle name="Normal 9 7 5 4 2" xfId="5260" xr:uid="{A1B680CA-B65E-407A-A1C8-6AAC6F9D8FE8}"/>
    <cellStyle name="Normal 9 7 5 5" xfId="5257" xr:uid="{74326FF2-31CE-4538-885E-4FAA6AAA5401}"/>
    <cellStyle name="Normal 9 7 6" xfId="4287" xr:uid="{C82B0608-3DD5-4824-AF1E-8BE9B900B7B6}"/>
    <cellStyle name="Normal 9 7 6 2" xfId="5261" xr:uid="{63F17DC2-9D7E-4281-B947-3A266B8DEB30}"/>
    <cellStyle name="Normal 9 7 7" xfId="4288" xr:uid="{56AB1B05-BB93-4A06-B94A-CD530F2C90B0}"/>
    <cellStyle name="Normal 9 7 7 2" xfId="5262" xr:uid="{0E80D88F-A740-407D-8FDC-C7CC83EEBA49}"/>
    <cellStyle name="Normal 9 7 8" xfId="4289" xr:uid="{8E7BE76B-1B81-421D-BB07-A25F9479512F}"/>
    <cellStyle name="Normal 9 7 8 2" xfId="5263" xr:uid="{08984BCA-B394-47BF-B6EF-BC8A106CA065}"/>
    <cellStyle name="Normal 9 7 9" xfId="5231" xr:uid="{7B9E215E-495B-4A23-8D1D-633840372D85}"/>
    <cellStyle name="Normal 9 8" xfId="427" xr:uid="{6E225A8B-4BFB-49C5-9B72-D3020541A9DA}"/>
    <cellStyle name="Normal 9 8 2" xfId="895" xr:uid="{28DF12DC-B20C-430F-A61D-80471582EBF4}"/>
    <cellStyle name="Normal 9 8 2 2" xfId="896" xr:uid="{D3FE91FC-D5B1-40BF-BD00-75B60F6ACE70}"/>
    <cellStyle name="Normal 9 8 2 2 2" xfId="2487" xr:uid="{6F072B88-5E3B-45BC-838E-D28A545601ED}"/>
    <cellStyle name="Normal 9 8 2 2 2 2" xfId="5267" xr:uid="{EDEE38AC-4E8E-4623-9862-4FF00C5325B1}"/>
    <cellStyle name="Normal 9 8 2 2 3" xfId="4290" xr:uid="{F12ED318-BC07-4733-84AD-9EADA74D9E57}"/>
    <cellStyle name="Normal 9 8 2 2 3 2" xfId="5268" xr:uid="{4F33FABD-DCD3-4C45-9307-40F09B468B10}"/>
    <cellStyle name="Normal 9 8 2 2 4" xfId="4291" xr:uid="{CFD3F49A-0D3E-4212-9B59-779C0D35A17D}"/>
    <cellStyle name="Normal 9 8 2 2 4 2" xfId="5269" xr:uid="{1E835B6D-F2E8-4C24-9BB4-917DD03FEFF0}"/>
    <cellStyle name="Normal 9 8 2 2 5" xfId="5266" xr:uid="{0C304E0B-2A7B-4C29-956A-413A715F4921}"/>
    <cellStyle name="Normal 9 8 2 3" xfId="2488" xr:uid="{D001905E-B8AE-4A7F-AB55-35C3593F7031}"/>
    <cellStyle name="Normal 9 8 2 3 2" xfId="5270" xr:uid="{26557A8A-BE9A-4030-9E94-197E94583E9C}"/>
    <cellStyle name="Normal 9 8 2 4" xfId="4292" xr:uid="{5069D6A9-E063-43B2-AB4E-A42749BE3517}"/>
    <cellStyle name="Normal 9 8 2 4 2" xfId="5271" xr:uid="{27BCE257-1FA8-40AC-A05A-58D54CF74FE0}"/>
    <cellStyle name="Normal 9 8 2 5" xfId="4293" xr:uid="{B6A427D1-1909-4948-9DD2-F435557C54D8}"/>
    <cellStyle name="Normal 9 8 2 5 2" xfId="5272" xr:uid="{065A1CDF-2D5F-422D-9778-0B7D5FEBE114}"/>
    <cellStyle name="Normal 9 8 2 6" xfId="5265" xr:uid="{16E0E513-BF9E-43A2-9ECF-821AE6A9B5F9}"/>
    <cellStyle name="Normal 9 8 3" xfId="897" xr:uid="{A98F94D1-36BC-42F0-8D2F-43F13EE7EEE3}"/>
    <cellStyle name="Normal 9 8 3 2" xfId="2489" xr:uid="{9E053053-1435-4770-A9DC-568736CFE85A}"/>
    <cellStyle name="Normal 9 8 3 2 2" xfId="5274" xr:uid="{F8F82E53-3AE3-4D0F-9063-D14E2D2ED517}"/>
    <cellStyle name="Normal 9 8 3 3" xfId="4294" xr:uid="{3C4416BE-58BE-4332-A337-5DC1ABB009A3}"/>
    <cellStyle name="Normal 9 8 3 3 2" xfId="5275" xr:uid="{6B325DC4-0095-414B-AFCC-0AC8BBA37801}"/>
    <cellStyle name="Normal 9 8 3 4" xfId="4295" xr:uid="{61548EFD-DA11-4957-A9B3-2B1A0C3F52D3}"/>
    <cellStyle name="Normal 9 8 3 4 2" xfId="5276" xr:uid="{661ED235-2179-42F4-8A9E-6E71EAEDBAB8}"/>
    <cellStyle name="Normal 9 8 3 5" xfId="5273" xr:uid="{FBB9ACBC-6633-42B8-9CB3-8B0E10192587}"/>
    <cellStyle name="Normal 9 8 4" xfId="2490" xr:uid="{FE4A784A-4617-422B-BCE3-6B09C4DD6A2C}"/>
    <cellStyle name="Normal 9 8 4 2" xfId="4296" xr:uid="{767EDE90-05DB-4323-A574-B113DE34A035}"/>
    <cellStyle name="Normal 9 8 4 2 2" xfId="5278" xr:uid="{3000253E-7A0A-4EE2-8182-41C148920FA5}"/>
    <cellStyle name="Normal 9 8 4 3" xfId="4297" xr:uid="{79499B8A-268A-44DE-BC37-94DC3A4F8142}"/>
    <cellStyle name="Normal 9 8 4 3 2" xfId="5279" xr:uid="{4A0036C9-0982-4214-8387-B0D8DE613785}"/>
    <cellStyle name="Normal 9 8 4 4" xfId="4298" xr:uid="{7332132F-8D62-4879-9C9E-DB52BEC3A195}"/>
    <cellStyle name="Normal 9 8 4 4 2" xfId="5280" xr:uid="{C2106796-05CC-4DA6-8BFD-A0F58E3EEFD4}"/>
    <cellStyle name="Normal 9 8 4 5" xfId="5277" xr:uid="{0E430382-CA49-4670-A47E-91B7372A5BA1}"/>
    <cellStyle name="Normal 9 8 5" xfId="4299" xr:uid="{0C0D8B6A-1C68-4721-BE81-CDCBBBEF5B23}"/>
    <cellStyle name="Normal 9 8 5 2" xfId="5281" xr:uid="{74CC5594-22E3-4F93-827E-BE3E00D11982}"/>
    <cellStyle name="Normal 9 8 6" xfId="4300" xr:uid="{73EE51D3-16E8-4F4F-922E-DCE7FA26E42A}"/>
    <cellStyle name="Normal 9 8 6 2" xfId="5282" xr:uid="{DF9CC034-7CD9-4974-A8C4-EA0C5075A0FD}"/>
    <cellStyle name="Normal 9 8 7" xfId="4301" xr:uid="{A1D013BF-643C-4410-B3CD-447E690F1C05}"/>
    <cellStyle name="Normal 9 8 7 2" xfId="5283" xr:uid="{A2B886A0-8FBA-4946-A92B-278D451A8F25}"/>
    <cellStyle name="Normal 9 8 8" xfId="5264" xr:uid="{17E0495D-653C-4D03-A267-3C9B7076E5B8}"/>
    <cellStyle name="Normal 9 9" xfId="428" xr:uid="{F0DF2074-5B5C-42BB-BA59-45917791A3C2}"/>
    <cellStyle name="Normal 9 9 2" xfId="898" xr:uid="{FB1BCFD1-B363-4A17-A93C-1EEFCC7872B6}"/>
    <cellStyle name="Normal 9 9 2 2" xfId="2491" xr:uid="{9EF7B6DA-9345-49EF-AF68-D857540F4761}"/>
    <cellStyle name="Normal 9 9 2 2 2" xfId="5286" xr:uid="{21EC7E67-1421-4F8D-9C7D-5787FC96ED1C}"/>
    <cellStyle name="Normal 9 9 2 3" xfId="4302" xr:uid="{69CF741E-15B7-47CF-8D34-1011C797F0D4}"/>
    <cellStyle name="Normal 9 9 2 3 2" xfId="5287" xr:uid="{B34DD469-690F-408A-AF88-AFB358BFA692}"/>
    <cellStyle name="Normal 9 9 2 4" xfId="4303" xr:uid="{2AC2659E-98B8-4E2E-89E2-AEBD27E77D32}"/>
    <cellStyle name="Normal 9 9 2 4 2" xfId="5288" xr:uid="{D1AF8552-0D09-40BA-A180-58756CD532F9}"/>
    <cellStyle name="Normal 9 9 2 5" xfId="5285" xr:uid="{AFF7951C-004E-47E6-83B0-32DAAEC3513C}"/>
    <cellStyle name="Normal 9 9 3" xfId="2492" xr:uid="{80005D7C-C02D-4737-9EF3-271525FA0778}"/>
    <cellStyle name="Normal 9 9 3 2" xfId="4304" xr:uid="{1B6E3F1B-6BA4-410C-8011-B04780C4EFEA}"/>
    <cellStyle name="Normal 9 9 3 2 2" xfId="5290" xr:uid="{88980DA4-D167-4CCC-B73C-FB5778F1C132}"/>
    <cellStyle name="Normal 9 9 3 3" xfId="4305" xr:uid="{31B12F22-7E5A-423C-AB23-63804FC9C580}"/>
    <cellStyle name="Normal 9 9 3 3 2" xfId="5291" xr:uid="{446A4087-371E-480A-982B-AC69EA24F08D}"/>
    <cellStyle name="Normal 9 9 3 4" xfId="4306" xr:uid="{3D23B56A-5F25-4979-A33D-4B5599547CDA}"/>
    <cellStyle name="Normal 9 9 3 4 2" xfId="5292" xr:uid="{B16A4BC8-CF35-4D3F-B61D-E1AD68558D80}"/>
    <cellStyle name="Normal 9 9 3 5" xfId="5289" xr:uid="{F1872A48-717E-4206-86CE-8A947741356E}"/>
    <cellStyle name="Normal 9 9 4" xfId="4307" xr:uid="{2AA56DA5-6C1F-49A7-AE32-73A915B44D8D}"/>
    <cellStyle name="Normal 9 9 4 2" xfId="5293" xr:uid="{13FE08C3-4E1A-4950-9DFE-D96C4A10BECC}"/>
    <cellStyle name="Normal 9 9 5" xfId="4308" xr:uid="{E028064A-C6CF-4AD8-935B-32CBB1BABEB3}"/>
    <cellStyle name="Normal 9 9 5 2" xfId="5294" xr:uid="{9386D001-55B6-4284-9E09-08E18B455208}"/>
    <cellStyle name="Normal 9 9 6" xfId="4309" xr:uid="{A2685F66-9127-49DC-A027-EEC15ED64132}"/>
    <cellStyle name="Normal 9 9 6 2" xfId="5295" xr:uid="{9A405C09-661E-49C4-B7CB-289BD880DED6}"/>
    <cellStyle name="Normal 9 9 7" xfId="5284" xr:uid="{B48F3901-9BD4-40B8-8105-FA1C705C2B47}"/>
    <cellStyle name="Percent 2" xfId="183" xr:uid="{D187508E-F1DD-4B13-9120-01ACE1903A1B}"/>
    <cellStyle name="Percent 2 2" xfId="5296" xr:uid="{F555C619-D57C-4FE0-995E-301D20CA24A7}"/>
    <cellStyle name="Гиперссылка 2" xfId="4" xr:uid="{49BAA0F8-B3D3-41B5-87DD-435502328B29}"/>
    <cellStyle name="Гиперссылка 2 2" xfId="5297" xr:uid="{0B9D92A9-A42E-4BA5-A861-E4D7B5DD416A}"/>
    <cellStyle name="Обычный 2" xfId="1" xr:uid="{A3CD5D5E-4502-4158-8112-08CDD679ACF5}"/>
    <cellStyle name="Обычный 2 2" xfId="5" xr:uid="{D19F253E-EE9B-4476-9D91-2EE3A6D7A3DC}"/>
    <cellStyle name="Обычный 2 2 2" xfId="5299" xr:uid="{4180F9D6-18C0-4E19-848E-F4098581BEDF}"/>
    <cellStyle name="Обычный 2 3" xfId="5298" xr:uid="{1639D5A3-AD4E-45E6-9CDA-297BB5997299}"/>
    <cellStyle name="常规_Sheet1_1" xfId="4411" xr:uid="{529C46E4-4D4D-4206-9C79-9D4473466AA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1"/>
  <sheetViews>
    <sheetView tabSelected="1" zoomScale="90" zoomScaleNormal="90" workbookViewId="0">
      <selection activeCell="V23" sqref="V2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4">
        <v>51408</v>
      </c>
      <c r="K10" s="115"/>
    </row>
    <row r="11" spans="1:11">
      <c r="A11" s="114"/>
      <c r="B11" s="114" t="s">
        <v>711</v>
      </c>
      <c r="C11" s="120"/>
      <c r="D11" s="120"/>
      <c r="E11" s="120"/>
      <c r="F11" s="115"/>
      <c r="G11" s="116"/>
      <c r="H11" s="116" t="s">
        <v>711</v>
      </c>
      <c r="I11" s="120"/>
      <c r="J11" s="135"/>
      <c r="K11" s="115"/>
    </row>
    <row r="12" spans="1:11">
      <c r="A12" s="114"/>
      <c r="B12" s="114" t="s">
        <v>818</v>
      </c>
      <c r="C12" s="120"/>
      <c r="D12" s="120"/>
      <c r="E12" s="120"/>
      <c r="F12" s="115"/>
      <c r="G12" s="116"/>
      <c r="H12" s="116" t="s">
        <v>818</v>
      </c>
      <c r="I12" s="120"/>
      <c r="J12" s="120"/>
      <c r="K12" s="115"/>
    </row>
    <row r="13" spans="1:11">
      <c r="A13" s="114"/>
      <c r="B13" s="114" t="s">
        <v>819</v>
      </c>
      <c r="C13" s="120"/>
      <c r="D13" s="120"/>
      <c r="E13" s="120"/>
      <c r="F13" s="115"/>
      <c r="G13" s="116"/>
      <c r="H13" s="116" t="s">
        <v>819</v>
      </c>
      <c r="I13" s="120"/>
      <c r="J13" s="99" t="s">
        <v>11</v>
      </c>
      <c r="K13" s="115"/>
    </row>
    <row r="14" spans="1:11" ht="15" customHeight="1">
      <c r="A14" s="114"/>
      <c r="B14" s="114" t="s">
        <v>190</v>
      </c>
      <c r="C14" s="120"/>
      <c r="D14" s="120"/>
      <c r="E14" s="120"/>
      <c r="F14" s="115"/>
      <c r="G14" s="116"/>
      <c r="H14" s="116" t="s">
        <v>190</v>
      </c>
      <c r="I14" s="120"/>
      <c r="J14" s="136">
        <v>45182</v>
      </c>
      <c r="K14" s="115"/>
    </row>
    <row r="15" spans="1:11" ht="15" customHeight="1">
      <c r="A15" s="114"/>
      <c r="B15" s="6" t="s">
        <v>6</v>
      </c>
      <c r="C15" s="7"/>
      <c r="D15" s="7"/>
      <c r="E15" s="7"/>
      <c r="F15" s="8"/>
      <c r="G15" s="116"/>
      <c r="H15" s="9" t="s">
        <v>6</v>
      </c>
      <c r="I15" s="120"/>
      <c r="J15" s="137"/>
      <c r="K15" s="115"/>
    </row>
    <row r="16" spans="1:11" ht="15" customHeight="1">
      <c r="A16" s="114"/>
      <c r="B16" s="120"/>
      <c r="C16" s="120"/>
      <c r="D16" s="120"/>
      <c r="E16" s="120"/>
      <c r="F16" s="120"/>
      <c r="G16" s="120"/>
      <c r="H16" s="120"/>
      <c r="I16" s="123" t="s">
        <v>142</v>
      </c>
      <c r="J16" s="129">
        <v>39957</v>
      </c>
      <c r="K16" s="115"/>
    </row>
    <row r="17" spans="1:11">
      <c r="A17" s="114"/>
      <c r="B17" s="120" t="s">
        <v>714</v>
      </c>
      <c r="C17" s="120"/>
      <c r="D17" s="120"/>
      <c r="E17" s="120"/>
      <c r="F17" s="120"/>
      <c r="G17" s="120"/>
      <c r="H17" s="120"/>
      <c r="I17" s="123" t="s">
        <v>143</v>
      </c>
      <c r="J17" s="129" t="s">
        <v>817</v>
      </c>
      <c r="K17" s="115"/>
    </row>
    <row r="18" spans="1:11" ht="18">
      <c r="A18" s="114"/>
      <c r="B18" s="120" t="s">
        <v>715</v>
      </c>
      <c r="C18" s="120"/>
      <c r="D18" s="120"/>
      <c r="E18" s="120"/>
      <c r="F18" s="120"/>
      <c r="G18" s="120"/>
      <c r="H18" s="120"/>
      <c r="I18" s="122" t="s">
        <v>258</v>
      </c>
      <c r="J18" s="104" t="s">
        <v>166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ht="48">
      <c r="A22" s="114"/>
      <c r="B22" s="107">
        <v>1</v>
      </c>
      <c r="C22" s="10" t="s">
        <v>716</v>
      </c>
      <c r="D22" s="118" t="s">
        <v>716</v>
      </c>
      <c r="E22" s="118" t="s">
        <v>699</v>
      </c>
      <c r="F22" s="130"/>
      <c r="G22" s="131"/>
      <c r="H22" s="11" t="s">
        <v>814</v>
      </c>
      <c r="I22" s="14">
        <v>38.4</v>
      </c>
      <c r="J22" s="109">
        <f t="shared" ref="J22:J53" si="0">I22*B22</f>
        <v>38.4</v>
      </c>
      <c r="K22" s="115"/>
    </row>
    <row r="23" spans="1:11" ht="48">
      <c r="A23" s="114"/>
      <c r="B23" s="107">
        <v>1</v>
      </c>
      <c r="C23" s="10" t="s">
        <v>717</v>
      </c>
      <c r="D23" s="118" t="s">
        <v>717</v>
      </c>
      <c r="E23" s="118" t="s">
        <v>699</v>
      </c>
      <c r="F23" s="130"/>
      <c r="G23" s="131"/>
      <c r="H23" s="11" t="s">
        <v>815</v>
      </c>
      <c r="I23" s="14">
        <v>41.51</v>
      </c>
      <c r="J23" s="109">
        <f t="shared" si="0"/>
        <v>41.51</v>
      </c>
      <c r="K23" s="115"/>
    </row>
    <row r="24" spans="1:11" ht="24">
      <c r="A24" s="114"/>
      <c r="B24" s="107">
        <v>100</v>
      </c>
      <c r="C24" s="10" t="s">
        <v>718</v>
      </c>
      <c r="D24" s="118" t="s">
        <v>718</v>
      </c>
      <c r="E24" s="118" t="s">
        <v>25</v>
      </c>
      <c r="F24" s="130"/>
      <c r="G24" s="131"/>
      <c r="H24" s="11" t="s">
        <v>719</v>
      </c>
      <c r="I24" s="14">
        <v>0.34</v>
      </c>
      <c r="J24" s="109">
        <f t="shared" si="0"/>
        <v>34</v>
      </c>
      <c r="K24" s="115"/>
    </row>
    <row r="25" spans="1:11" ht="36">
      <c r="A25" s="114"/>
      <c r="B25" s="107">
        <v>10</v>
      </c>
      <c r="C25" s="10" t="s">
        <v>720</v>
      </c>
      <c r="D25" s="118" t="s">
        <v>778</v>
      </c>
      <c r="E25" s="118" t="s">
        <v>273</v>
      </c>
      <c r="F25" s="130"/>
      <c r="G25" s="131"/>
      <c r="H25" s="11" t="s">
        <v>721</v>
      </c>
      <c r="I25" s="14">
        <v>2.5499999999999998</v>
      </c>
      <c r="J25" s="109">
        <f t="shared" si="0"/>
        <v>25.5</v>
      </c>
      <c r="K25" s="115"/>
    </row>
    <row r="26" spans="1:11" ht="36">
      <c r="A26" s="114"/>
      <c r="B26" s="107">
        <v>6</v>
      </c>
      <c r="C26" s="10" t="s">
        <v>720</v>
      </c>
      <c r="D26" s="118" t="s">
        <v>779</v>
      </c>
      <c r="E26" s="118" t="s">
        <v>271</v>
      </c>
      <c r="F26" s="130"/>
      <c r="G26" s="131"/>
      <c r="H26" s="11" t="s">
        <v>721</v>
      </c>
      <c r="I26" s="14">
        <v>2.5499999999999998</v>
      </c>
      <c r="J26" s="109">
        <f t="shared" si="0"/>
        <v>15.299999999999999</v>
      </c>
      <c r="K26" s="115"/>
    </row>
    <row r="27" spans="1:11" ht="24">
      <c r="A27" s="114"/>
      <c r="B27" s="107">
        <v>10</v>
      </c>
      <c r="C27" s="10" t="s">
        <v>722</v>
      </c>
      <c r="D27" s="118" t="s">
        <v>722</v>
      </c>
      <c r="E27" s="118"/>
      <c r="F27" s="130"/>
      <c r="G27" s="131"/>
      <c r="H27" s="11" t="s">
        <v>723</v>
      </c>
      <c r="I27" s="14">
        <v>1.28</v>
      </c>
      <c r="J27" s="109">
        <f t="shared" si="0"/>
        <v>12.8</v>
      </c>
      <c r="K27" s="115"/>
    </row>
    <row r="28" spans="1:11" ht="24">
      <c r="A28" s="114"/>
      <c r="B28" s="107">
        <v>20</v>
      </c>
      <c r="C28" s="10" t="s">
        <v>724</v>
      </c>
      <c r="D28" s="118" t="s">
        <v>724</v>
      </c>
      <c r="E28" s="118"/>
      <c r="F28" s="130"/>
      <c r="G28" s="131"/>
      <c r="H28" s="11" t="s">
        <v>725</v>
      </c>
      <c r="I28" s="14">
        <v>1.07</v>
      </c>
      <c r="J28" s="109">
        <f t="shared" si="0"/>
        <v>21.400000000000002</v>
      </c>
      <c r="K28" s="115"/>
    </row>
    <row r="29" spans="1:11" ht="24">
      <c r="A29" s="114"/>
      <c r="B29" s="107">
        <v>2</v>
      </c>
      <c r="C29" s="10" t="s">
        <v>726</v>
      </c>
      <c r="D29" s="118" t="s">
        <v>780</v>
      </c>
      <c r="E29" s="118" t="s">
        <v>727</v>
      </c>
      <c r="F29" s="130"/>
      <c r="G29" s="131"/>
      <c r="H29" s="11" t="s">
        <v>728</v>
      </c>
      <c r="I29" s="14">
        <v>9.77</v>
      </c>
      <c r="J29" s="109">
        <f t="shared" si="0"/>
        <v>19.54</v>
      </c>
      <c r="K29" s="115"/>
    </row>
    <row r="30" spans="1:11" ht="24">
      <c r="A30" s="114"/>
      <c r="B30" s="107">
        <v>2</v>
      </c>
      <c r="C30" s="10" t="s">
        <v>726</v>
      </c>
      <c r="D30" s="118" t="s">
        <v>781</v>
      </c>
      <c r="E30" s="118" t="s">
        <v>729</v>
      </c>
      <c r="F30" s="130"/>
      <c r="G30" s="131"/>
      <c r="H30" s="11" t="s">
        <v>728</v>
      </c>
      <c r="I30" s="14">
        <v>10.52</v>
      </c>
      <c r="J30" s="109">
        <f t="shared" si="0"/>
        <v>21.04</v>
      </c>
      <c r="K30" s="115"/>
    </row>
    <row r="31" spans="1:11" ht="24">
      <c r="A31" s="114"/>
      <c r="B31" s="107">
        <v>2</v>
      </c>
      <c r="C31" s="10" t="s">
        <v>730</v>
      </c>
      <c r="D31" s="118" t="s">
        <v>730</v>
      </c>
      <c r="E31" s="118"/>
      <c r="F31" s="130"/>
      <c r="G31" s="131"/>
      <c r="H31" s="11" t="s">
        <v>731</v>
      </c>
      <c r="I31" s="14">
        <v>6.83</v>
      </c>
      <c r="J31" s="109">
        <f t="shared" si="0"/>
        <v>13.66</v>
      </c>
      <c r="K31" s="115"/>
    </row>
    <row r="32" spans="1:11" ht="24">
      <c r="A32" s="114"/>
      <c r="B32" s="107">
        <v>2</v>
      </c>
      <c r="C32" s="10" t="s">
        <v>732</v>
      </c>
      <c r="D32" s="118" t="s">
        <v>732</v>
      </c>
      <c r="E32" s="118" t="s">
        <v>107</v>
      </c>
      <c r="F32" s="130"/>
      <c r="G32" s="131"/>
      <c r="H32" s="11" t="s">
        <v>733</v>
      </c>
      <c r="I32" s="14">
        <v>3.55</v>
      </c>
      <c r="J32" s="109">
        <f t="shared" si="0"/>
        <v>7.1</v>
      </c>
      <c r="K32" s="115"/>
    </row>
    <row r="33" spans="1:11" ht="24">
      <c r="A33" s="114"/>
      <c r="B33" s="107">
        <v>1</v>
      </c>
      <c r="C33" s="10" t="s">
        <v>734</v>
      </c>
      <c r="D33" s="118" t="s">
        <v>734</v>
      </c>
      <c r="E33" s="118"/>
      <c r="F33" s="130"/>
      <c r="G33" s="131"/>
      <c r="H33" s="11" t="s">
        <v>735</v>
      </c>
      <c r="I33" s="14">
        <v>4.6100000000000003</v>
      </c>
      <c r="J33" s="109">
        <f t="shared" si="0"/>
        <v>4.6100000000000003</v>
      </c>
      <c r="K33" s="115"/>
    </row>
    <row r="34" spans="1:11" ht="36">
      <c r="A34" s="114"/>
      <c r="B34" s="107">
        <v>10</v>
      </c>
      <c r="C34" s="10" t="s">
        <v>736</v>
      </c>
      <c r="D34" s="118" t="s">
        <v>782</v>
      </c>
      <c r="E34" s="118" t="s">
        <v>737</v>
      </c>
      <c r="F34" s="130"/>
      <c r="G34" s="131"/>
      <c r="H34" s="11" t="s">
        <v>738</v>
      </c>
      <c r="I34" s="14">
        <v>2.12</v>
      </c>
      <c r="J34" s="109">
        <f t="shared" si="0"/>
        <v>21.200000000000003</v>
      </c>
      <c r="K34" s="115"/>
    </row>
    <row r="35" spans="1:11" ht="36">
      <c r="A35" s="114"/>
      <c r="B35" s="107">
        <v>10</v>
      </c>
      <c r="C35" s="10" t="s">
        <v>736</v>
      </c>
      <c r="D35" s="118" t="s">
        <v>783</v>
      </c>
      <c r="E35" s="118" t="s">
        <v>739</v>
      </c>
      <c r="F35" s="130"/>
      <c r="G35" s="131"/>
      <c r="H35" s="11" t="s">
        <v>738</v>
      </c>
      <c r="I35" s="14">
        <v>2.12</v>
      </c>
      <c r="J35" s="109">
        <f t="shared" si="0"/>
        <v>21.200000000000003</v>
      </c>
      <c r="K35" s="115"/>
    </row>
    <row r="36" spans="1:11" ht="36">
      <c r="A36" s="114"/>
      <c r="B36" s="107">
        <v>10</v>
      </c>
      <c r="C36" s="10" t="s">
        <v>736</v>
      </c>
      <c r="D36" s="118" t="s">
        <v>784</v>
      </c>
      <c r="E36" s="118" t="s">
        <v>740</v>
      </c>
      <c r="F36" s="130"/>
      <c r="G36" s="131"/>
      <c r="H36" s="11" t="s">
        <v>738</v>
      </c>
      <c r="I36" s="14">
        <v>2.12</v>
      </c>
      <c r="J36" s="109">
        <f t="shared" si="0"/>
        <v>21.200000000000003</v>
      </c>
      <c r="K36" s="115"/>
    </row>
    <row r="37" spans="1:11" ht="36">
      <c r="A37" s="114"/>
      <c r="B37" s="107">
        <v>10</v>
      </c>
      <c r="C37" s="10" t="s">
        <v>736</v>
      </c>
      <c r="D37" s="118" t="s">
        <v>785</v>
      </c>
      <c r="E37" s="118" t="s">
        <v>741</v>
      </c>
      <c r="F37" s="130"/>
      <c r="G37" s="131"/>
      <c r="H37" s="11" t="s">
        <v>738</v>
      </c>
      <c r="I37" s="14">
        <v>2.41</v>
      </c>
      <c r="J37" s="109">
        <f t="shared" si="0"/>
        <v>24.1</v>
      </c>
      <c r="K37" s="115"/>
    </row>
    <row r="38" spans="1:11" ht="24">
      <c r="A38" s="114"/>
      <c r="B38" s="107">
        <v>2</v>
      </c>
      <c r="C38" s="10" t="s">
        <v>742</v>
      </c>
      <c r="D38" s="118" t="s">
        <v>742</v>
      </c>
      <c r="E38" s="118"/>
      <c r="F38" s="130"/>
      <c r="G38" s="131"/>
      <c r="H38" s="11" t="s">
        <v>743</v>
      </c>
      <c r="I38" s="14">
        <v>4.3499999999999996</v>
      </c>
      <c r="J38" s="109">
        <f t="shared" si="0"/>
        <v>8.6999999999999993</v>
      </c>
      <c r="K38" s="115"/>
    </row>
    <row r="39" spans="1:11" ht="24">
      <c r="A39" s="114"/>
      <c r="B39" s="107">
        <v>10</v>
      </c>
      <c r="C39" s="10" t="s">
        <v>744</v>
      </c>
      <c r="D39" s="118" t="s">
        <v>786</v>
      </c>
      <c r="E39" s="118" t="s">
        <v>745</v>
      </c>
      <c r="F39" s="130" t="s">
        <v>273</v>
      </c>
      <c r="G39" s="131"/>
      <c r="H39" s="11" t="s">
        <v>746</v>
      </c>
      <c r="I39" s="14">
        <v>0.84</v>
      </c>
      <c r="J39" s="109">
        <f t="shared" si="0"/>
        <v>8.4</v>
      </c>
      <c r="K39" s="115"/>
    </row>
    <row r="40" spans="1:11" ht="24">
      <c r="A40" s="114"/>
      <c r="B40" s="107">
        <v>10</v>
      </c>
      <c r="C40" s="10" t="s">
        <v>744</v>
      </c>
      <c r="D40" s="118" t="s">
        <v>787</v>
      </c>
      <c r="E40" s="118" t="s">
        <v>298</v>
      </c>
      <c r="F40" s="130" t="s">
        <v>273</v>
      </c>
      <c r="G40" s="131"/>
      <c r="H40" s="11" t="s">
        <v>746</v>
      </c>
      <c r="I40" s="14">
        <v>0.91</v>
      </c>
      <c r="J40" s="109">
        <f t="shared" si="0"/>
        <v>9.1</v>
      </c>
      <c r="K40" s="115"/>
    </row>
    <row r="41" spans="1:11">
      <c r="A41" s="114"/>
      <c r="B41" s="107">
        <v>10</v>
      </c>
      <c r="C41" s="10" t="s">
        <v>747</v>
      </c>
      <c r="D41" s="118" t="s">
        <v>788</v>
      </c>
      <c r="E41" s="118" t="s">
        <v>298</v>
      </c>
      <c r="F41" s="130" t="s">
        <v>273</v>
      </c>
      <c r="G41" s="131"/>
      <c r="H41" s="11" t="s">
        <v>748</v>
      </c>
      <c r="I41" s="14">
        <v>1.77</v>
      </c>
      <c r="J41" s="109">
        <f t="shared" si="0"/>
        <v>17.7</v>
      </c>
      <c r="K41" s="115"/>
    </row>
    <row r="42" spans="1:11">
      <c r="A42" s="114"/>
      <c r="B42" s="107">
        <v>10</v>
      </c>
      <c r="C42" s="10" t="s">
        <v>747</v>
      </c>
      <c r="D42" s="118" t="s">
        <v>789</v>
      </c>
      <c r="E42" s="118" t="s">
        <v>294</v>
      </c>
      <c r="F42" s="130" t="s">
        <v>273</v>
      </c>
      <c r="G42" s="131"/>
      <c r="H42" s="11" t="s">
        <v>748</v>
      </c>
      <c r="I42" s="14">
        <v>1.84</v>
      </c>
      <c r="J42" s="109">
        <f t="shared" si="0"/>
        <v>18.400000000000002</v>
      </c>
      <c r="K42" s="115"/>
    </row>
    <row r="43" spans="1:11" ht="36">
      <c r="A43" s="114"/>
      <c r="B43" s="107">
        <v>10</v>
      </c>
      <c r="C43" s="10" t="s">
        <v>749</v>
      </c>
      <c r="D43" s="118" t="s">
        <v>790</v>
      </c>
      <c r="E43" s="118" t="s">
        <v>750</v>
      </c>
      <c r="F43" s="130" t="s">
        <v>239</v>
      </c>
      <c r="G43" s="131"/>
      <c r="H43" s="11" t="s">
        <v>751</v>
      </c>
      <c r="I43" s="14">
        <v>1.64</v>
      </c>
      <c r="J43" s="109">
        <f t="shared" si="0"/>
        <v>16.399999999999999</v>
      </c>
      <c r="K43" s="115"/>
    </row>
    <row r="44" spans="1:11" ht="36">
      <c r="A44" s="114"/>
      <c r="B44" s="107">
        <v>10</v>
      </c>
      <c r="C44" s="10" t="s">
        <v>749</v>
      </c>
      <c r="D44" s="118" t="s">
        <v>791</v>
      </c>
      <c r="E44" s="118" t="s">
        <v>228</v>
      </c>
      <c r="F44" s="130" t="s">
        <v>239</v>
      </c>
      <c r="G44" s="131"/>
      <c r="H44" s="11" t="s">
        <v>751</v>
      </c>
      <c r="I44" s="14">
        <v>1.71</v>
      </c>
      <c r="J44" s="109">
        <f t="shared" si="0"/>
        <v>17.100000000000001</v>
      </c>
      <c r="K44" s="115"/>
    </row>
    <row r="45" spans="1:11" ht="36">
      <c r="A45" s="114"/>
      <c r="B45" s="107">
        <v>10</v>
      </c>
      <c r="C45" s="10" t="s">
        <v>749</v>
      </c>
      <c r="D45" s="118" t="s">
        <v>792</v>
      </c>
      <c r="E45" s="118" t="s">
        <v>231</v>
      </c>
      <c r="F45" s="130" t="s">
        <v>239</v>
      </c>
      <c r="G45" s="131"/>
      <c r="H45" s="11" t="s">
        <v>751</v>
      </c>
      <c r="I45" s="14">
        <v>1.78</v>
      </c>
      <c r="J45" s="109">
        <f t="shared" si="0"/>
        <v>17.8</v>
      </c>
      <c r="K45" s="115"/>
    </row>
    <row r="46" spans="1:11" ht="36">
      <c r="A46" s="114"/>
      <c r="B46" s="107">
        <v>10</v>
      </c>
      <c r="C46" s="10" t="s">
        <v>749</v>
      </c>
      <c r="D46" s="118" t="s">
        <v>793</v>
      </c>
      <c r="E46" s="118" t="s">
        <v>235</v>
      </c>
      <c r="F46" s="130" t="s">
        <v>239</v>
      </c>
      <c r="G46" s="131"/>
      <c r="H46" s="11" t="s">
        <v>751</v>
      </c>
      <c r="I46" s="14">
        <v>2.0699999999999998</v>
      </c>
      <c r="J46" s="109">
        <f t="shared" si="0"/>
        <v>20.7</v>
      </c>
      <c r="K46" s="115"/>
    </row>
    <row r="47" spans="1:11" ht="24">
      <c r="A47" s="114"/>
      <c r="B47" s="107">
        <v>200</v>
      </c>
      <c r="C47" s="10" t="s">
        <v>752</v>
      </c>
      <c r="D47" s="118" t="s">
        <v>752</v>
      </c>
      <c r="E47" s="118" t="s">
        <v>25</v>
      </c>
      <c r="F47" s="130" t="s">
        <v>107</v>
      </c>
      <c r="G47" s="131"/>
      <c r="H47" s="11" t="s">
        <v>753</v>
      </c>
      <c r="I47" s="14">
        <v>0.64</v>
      </c>
      <c r="J47" s="109">
        <f t="shared" si="0"/>
        <v>128</v>
      </c>
      <c r="K47" s="115"/>
    </row>
    <row r="48" spans="1:11" ht="36">
      <c r="A48" s="114"/>
      <c r="B48" s="107">
        <v>2</v>
      </c>
      <c r="C48" s="10" t="s">
        <v>754</v>
      </c>
      <c r="D48" s="118" t="s">
        <v>794</v>
      </c>
      <c r="E48" s="118" t="s">
        <v>239</v>
      </c>
      <c r="F48" s="130" t="s">
        <v>25</v>
      </c>
      <c r="G48" s="131"/>
      <c r="H48" s="11" t="s">
        <v>755</v>
      </c>
      <c r="I48" s="14">
        <v>14.24</v>
      </c>
      <c r="J48" s="109">
        <f t="shared" si="0"/>
        <v>28.48</v>
      </c>
      <c r="K48" s="115"/>
    </row>
    <row r="49" spans="1:11" ht="36">
      <c r="A49" s="114"/>
      <c r="B49" s="107">
        <v>1</v>
      </c>
      <c r="C49" s="10" t="s">
        <v>754</v>
      </c>
      <c r="D49" s="118" t="s">
        <v>795</v>
      </c>
      <c r="E49" s="118" t="s">
        <v>239</v>
      </c>
      <c r="F49" s="130" t="s">
        <v>26</v>
      </c>
      <c r="G49" s="131"/>
      <c r="H49" s="11" t="s">
        <v>755</v>
      </c>
      <c r="I49" s="14">
        <v>16.53</v>
      </c>
      <c r="J49" s="109">
        <f t="shared" si="0"/>
        <v>16.53</v>
      </c>
      <c r="K49" s="115"/>
    </row>
    <row r="50" spans="1:11" ht="36">
      <c r="A50" s="114"/>
      <c r="B50" s="107">
        <v>2</v>
      </c>
      <c r="C50" s="10" t="s">
        <v>756</v>
      </c>
      <c r="D50" s="118" t="s">
        <v>796</v>
      </c>
      <c r="E50" s="118" t="s">
        <v>757</v>
      </c>
      <c r="F50" s="130"/>
      <c r="G50" s="131"/>
      <c r="H50" s="11" t="s">
        <v>758</v>
      </c>
      <c r="I50" s="14">
        <v>11.38</v>
      </c>
      <c r="J50" s="109">
        <f t="shared" si="0"/>
        <v>22.76</v>
      </c>
      <c r="K50" s="115"/>
    </row>
    <row r="51" spans="1:11" ht="36">
      <c r="A51" s="114"/>
      <c r="B51" s="107">
        <v>1</v>
      </c>
      <c r="C51" s="10" t="s">
        <v>756</v>
      </c>
      <c r="D51" s="118" t="s">
        <v>797</v>
      </c>
      <c r="E51" s="118" t="s">
        <v>727</v>
      </c>
      <c r="F51" s="130"/>
      <c r="G51" s="131"/>
      <c r="H51" s="11" t="s">
        <v>758</v>
      </c>
      <c r="I51" s="14">
        <v>12.38</v>
      </c>
      <c r="J51" s="109">
        <f t="shared" si="0"/>
        <v>12.38</v>
      </c>
      <c r="K51" s="115"/>
    </row>
    <row r="52" spans="1:11" ht="36">
      <c r="A52" s="114"/>
      <c r="B52" s="107">
        <v>2</v>
      </c>
      <c r="C52" s="10" t="s">
        <v>759</v>
      </c>
      <c r="D52" s="118" t="s">
        <v>798</v>
      </c>
      <c r="E52" s="118" t="s">
        <v>25</v>
      </c>
      <c r="F52" s="130" t="s">
        <v>273</v>
      </c>
      <c r="G52" s="131"/>
      <c r="H52" s="11" t="s">
        <v>760</v>
      </c>
      <c r="I52" s="14">
        <v>5.4</v>
      </c>
      <c r="J52" s="109">
        <f t="shared" si="0"/>
        <v>10.8</v>
      </c>
      <c r="K52" s="115"/>
    </row>
    <row r="53" spans="1:11" ht="36">
      <c r="A53" s="114"/>
      <c r="B53" s="107">
        <v>2</v>
      </c>
      <c r="C53" s="10" t="s">
        <v>759</v>
      </c>
      <c r="D53" s="118" t="s">
        <v>798</v>
      </c>
      <c r="E53" s="118" t="s">
        <v>25</v>
      </c>
      <c r="F53" s="130" t="s">
        <v>673</v>
      </c>
      <c r="G53" s="131"/>
      <c r="H53" s="11" t="s">
        <v>760</v>
      </c>
      <c r="I53" s="14">
        <v>5.4</v>
      </c>
      <c r="J53" s="109">
        <f t="shared" si="0"/>
        <v>10.8</v>
      </c>
      <c r="K53" s="115"/>
    </row>
    <row r="54" spans="1:11" ht="36">
      <c r="A54" s="114"/>
      <c r="B54" s="107">
        <v>2</v>
      </c>
      <c r="C54" s="10" t="s">
        <v>759</v>
      </c>
      <c r="D54" s="118" t="s">
        <v>798</v>
      </c>
      <c r="E54" s="118" t="s">
        <v>25</v>
      </c>
      <c r="F54" s="130" t="s">
        <v>271</v>
      </c>
      <c r="G54" s="131"/>
      <c r="H54" s="11" t="s">
        <v>760</v>
      </c>
      <c r="I54" s="14">
        <v>5.4</v>
      </c>
      <c r="J54" s="109">
        <f t="shared" ref="J54:J85" si="1">I54*B54</f>
        <v>10.8</v>
      </c>
      <c r="K54" s="115"/>
    </row>
    <row r="55" spans="1:11" ht="36">
      <c r="A55" s="114"/>
      <c r="B55" s="107">
        <v>2</v>
      </c>
      <c r="C55" s="10" t="s">
        <v>759</v>
      </c>
      <c r="D55" s="118" t="s">
        <v>798</v>
      </c>
      <c r="E55" s="118" t="s">
        <v>25</v>
      </c>
      <c r="F55" s="130" t="s">
        <v>272</v>
      </c>
      <c r="G55" s="131"/>
      <c r="H55" s="11" t="s">
        <v>760</v>
      </c>
      <c r="I55" s="14">
        <v>5.4</v>
      </c>
      <c r="J55" s="109">
        <f t="shared" si="1"/>
        <v>10.8</v>
      </c>
      <c r="K55" s="115"/>
    </row>
    <row r="56" spans="1:11" ht="36">
      <c r="A56" s="114"/>
      <c r="B56" s="107">
        <v>2</v>
      </c>
      <c r="C56" s="10" t="s">
        <v>759</v>
      </c>
      <c r="D56" s="118" t="s">
        <v>798</v>
      </c>
      <c r="E56" s="118" t="s">
        <v>25</v>
      </c>
      <c r="F56" s="130" t="s">
        <v>761</v>
      </c>
      <c r="G56" s="131"/>
      <c r="H56" s="11" t="s">
        <v>760</v>
      </c>
      <c r="I56" s="14">
        <v>5.4</v>
      </c>
      <c r="J56" s="109">
        <f t="shared" si="1"/>
        <v>10.8</v>
      </c>
      <c r="K56" s="115"/>
    </row>
    <row r="57" spans="1:11" ht="36">
      <c r="A57" s="114"/>
      <c r="B57" s="107">
        <v>1</v>
      </c>
      <c r="C57" s="10" t="s">
        <v>759</v>
      </c>
      <c r="D57" s="118" t="s">
        <v>799</v>
      </c>
      <c r="E57" s="118" t="s">
        <v>26</v>
      </c>
      <c r="F57" s="130" t="s">
        <v>273</v>
      </c>
      <c r="G57" s="131"/>
      <c r="H57" s="11" t="s">
        <v>760</v>
      </c>
      <c r="I57" s="14">
        <v>5.4</v>
      </c>
      <c r="J57" s="109">
        <f t="shared" si="1"/>
        <v>5.4</v>
      </c>
      <c r="K57" s="115"/>
    </row>
    <row r="58" spans="1:11" ht="36">
      <c r="A58" s="114"/>
      <c r="B58" s="107">
        <v>1</v>
      </c>
      <c r="C58" s="10" t="s">
        <v>759</v>
      </c>
      <c r="D58" s="118" t="s">
        <v>799</v>
      </c>
      <c r="E58" s="118" t="s">
        <v>26</v>
      </c>
      <c r="F58" s="130" t="s">
        <v>673</v>
      </c>
      <c r="G58" s="131"/>
      <c r="H58" s="11" t="s">
        <v>760</v>
      </c>
      <c r="I58" s="14">
        <v>5.4</v>
      </c>
      <c r="J58" s="109">
        <f t="shared" si="1"/>
        <v>5.4</v>
      </c>
      <c r="K58" s="115"/>
    </row>
    <row r="59" spans="1:11" ht="36">
      <c r="A59" s="114"/>
      <c r="B59" s="107">
        <v>1</v>
      </c>
      <c r="C59" s="10" t="s">
        <v>759</v>
      </c>
      <c r="D59" s="118" t="s">
        <v>799</v>
      </c>
      <c r="E59" s="118" t="s">
        <v>26</v>
      </c>
      <c r="F59" s="130" t="s">
        <v>271</v>
      </c>
      <c r="G59" s="131"/>
      <c r="H59" s="11" t="s">
        <v>760</v>
      </c>
      <c r="I59" s="14">
        <v>5.4</v>
      </c>
      <c r="J59" s="109">
        <f t="shared" si="1"/>
        <v>5.4</v>
      </c>
      <c r="K59" s="115"/>
    </row>
    <row r="60" spans="1:11" ht="36">
      <c r="A60" s="114"/>
      <c r="B60" s="107">
        <v>1</v>
      </c>
      <c r="C60" s="10" t="s">
        <v>759</v>
      </c>
      <c r="D60" s="118" t="s">
        <v>799</v>
      </c>
      <c r="E60" s="118" t="s">
        <v>26</v>
      </c>
      <c r="F60" s="130" t="s">
        <v>272</v>
      </c>
      <c r="G60" s="131"/>
      <c r="H60" s="11" t="s">
        <v>760</v>
      </c>
      <c r="I60" s="14">
        <v>5.4</v>
      </c>
      <c r="J60" s="109">
        <f t="shared" si="1"/>
        <v>5.4</v>
      </c>
      <c r="K60" s="115"/>
    </row>
    <row r="61" spans="1:11" ht="36">
      <c r="A61" s="114"/>
      <c r="B61" s="107">
        <v>1</v>
      </c>
      <c r="C61" s="10" t="s">
        <v>759</v>
      </c>
      <c r="D61" s="118" t="s">
        <v>799</v>
      </c>
      <c r="E61" s="118" t="s">
        <v>26</v>
      </c>
      <c r="F61" s="130" t="s">
        <v>761</v>
      </c>
      <c r="G61" s="131"/>
      <c r="H61" s="11" t="s">
        <v>760</v>
      </c>
      <c r="I61" s="14">
        <v>5.4</v>
      </c>
      <c r="J61" s="109">
        <f t="shared" si="1"/>
        <v>5.4</v>
      </c>
      <c r="K61" s="115"/>
    </row>
    <row r="62" spans="1:11" ht="36">
      <c r="A62" s="114"/>
      <c r="B62" s="107">
        <v>1</v>
      </c>
      <c r="C62" s="10" t="s">
        <v>759</v>
      </c>
      <c r="D62" s="118" t="s">
        <v>800</v>
      </c>
      <c r="E62" s="118" t="s">
        <v>27</v>
      </c>
      <c r="F62" s="130" t="s">
        <v>273</v>
      </c>
      <c r="G62" s="131"/>
      <c r="H62" s="11" t="s">
        <v>760</v>
      </c>
      <c r="I62" s="14">
        <v>5.4</v>
      </c>
      <c r="J62" s="109">
        <f t="shared" si="1"/>
        <v>5.4</v>
      </c>
      <c r="K62" s="115"/>
    </row>
    <row r="63" spans="1:11" ht="36">
      <c r="A63" s="114"/>
      <c r="B63" s="107">
        <v>1</v>
      </c>
      <c r="C63" s="10" t="s">
        <v>759</v>
      </c>
      <c r="D63" s="118" t="s">
        <v>800</v>
      </c>
      <c r="E63" s="118" t="s">
        <v>27</v>
      </c>
      <c r="F63" s="130" t="s">
        <v>673</v>
      </c>
      <c r="G63" s="131"/>
      <c r="H63" s="11" t="s">
        <v>760</v>
      </c>
      <c r="I63" s="14">
        <v>5.4</v>
      </c>
      <c r="J63" s="109">
        <f t="shared" si="1"/>
        <v>5.4</v>
      </c>
      <c r="K63" s="115"/>
    </row>
    <row r="64" spans="1:11" ht="36">
      <c r="A64" s="114"/>
      <c r="B64" s="107">
        <v>1</v>
      </c>
      <c r="C64" s="10" t="s">
        <v>759</v>
      </c>
      <c r="D64" s="118" t="s">
        <v>800</v>
      </c>
      <c r="E64" s="118" t="s">
        <v>27</v>
      </c>
      <c r="F64" s="130" t="s">
        <v>271</v>
      </c>
      <c r="G64" s="131"/>
      <c r="H64" s="11" t="s">
        <v>760</v>
      </c>
      <c r="I64" s="14">
        <v>5.4</v>
      </c>
      <c r="J64" s="109">
        <f t="shared" si="1"/>
        <v>5.4</v>
      </c>
      <c r="K64" s="115"/>
    </row>
    <row r="65" spans="1:11" ht="36">
      <c r="A65" s="114"/>
      <c r="B65" s="107">
        <v>1</v>
      </c>
      <c r="C65" s="10" t="s">
        <v>759</v>
      </c>
      <c r="D65" s="118" t="s">
        <v>800</v>
      </c>
      <c r="E65" s="118" t="s">
        <v>27</v>
      </c>
      <c r="F65" s="130" t="s">
        <v>272</v>
      </c>
      <c r="G65" s="131"/>
      <c r="H65" s="11" t="s">
        <v>760</v>
      </c>
      <c r="I65" s="14">
        <v>5.4</v>
      </c>
      <c r="J65" s="109">
        <f t="shared" si="1"/>
        <v>5.4</v>
      </c>
      <c r="K65" s="115"/>
    </row>
    <row r="66" spans="1:11" ht="36">
      <c r="A66" s="114"/>
      <c r="B66" s="107">
        <v>1</v>
      </c>
      <c r="C66" s="10" t="s">
        <v>759</v>
      </c>
      <c r="D66" s="118" t="s">
        <v>800</v>
      </c>
      <c r="E66" s="118" t="s">
        <v>27</v>
      </c>
      <c r="F66" s="130" t="s">
        <v>761</v>
      </c>
      <c r="G66" s="131"/>
      <c r="H66" s="11" t="s">
        <v>760</v>
      </c>
      <c r="I66" s="14">
        <v>5.4</v>
      </c>
      <c r="J66" s="109">
        <f t="shared" si="1"/>
        <v>5.4</v>
      </c>
      <c r="K66" s="115"/>
    </row>
    <row r="67" spans="1:11" ht="24">
      <c r="A67" s="114"/>
      <c r="B67" s="107">
        <v>3</v>
      </c>
      <c r="C67" s="10" t="s">
        <v>762</v>
      </c>
      <c r="D67" s="118" t="s">
        <v>801</v>
      </c>
      <c r="E67" s="118" t="s">
        <v>763</v>
      </c>
      <c r="F67" s="130"/>
      <c r="G67" s="131"/>
      <c r="H67" s="11" t="s">
        <v>764</v>
      </c>
      <c r="I67" s="14">
        <v>3.55</v>
      </c>
      <c r="J67" s="109">
        <f t="shared" si="1"/>
        <v>10.649999999999999</v>
      </c>
      <c r="K67" s="115"/>
    </row>
    <row r="68" spans="1:11" ht="24">
      <c r="A68" s="114"/>
      <c r="B68" s="107">
        <v>2</v>
      </c>
      <c r="C68" s="10" t="s">
        <v>762</v>
      </c>
      <c r="D68" s="118" t="s">
        <v>802</v>
      </c>
      <c r="E68" s="118" t="s">
        <v>765</v>
      </c>
      <c r="F68" s="130"/>
      <c r="G68" s="131"/>
      <c r="H68" s="11" t="s">
        <v>764</v>
      </c>
      <c r="I68" s="14">
        <v>3.55</v>
      </c>
      <c r="J68" s="109">
        <f t="shared" si="1"/>
        <v>7.1</v>
      </c>
      <c r="K68" s="115"/>
    </row>
    <row r="69" spans="1:11" ht="24">
      <c r="A69" s="114"/>
      <c r="B69" s="107">
        <v>2</v>
      </c>
      <c r="C69" s="10" t="s">
        <v>762</v>
      </c>
      <c r="D69" s="118" t="s">
        <v>803</v>
      </c>
      <c r="E69" s="118" t="s">
        <v>766</v>
      </c>
      <c r="F69" s="130"/>
      <c r="G69" s="131"/>
      <c r="H69" s="11" t="s">
        <v>764</v>
      </c>
      <c r="I69" s="14">
        <v>3.98</v>
      </c>
      <c r="J69" s="109">
        <f t="shared" si="1"/>
        <v>7.96</v>
      </c>
      <c r="K69" s="115"/>
    </row>
    <row r="70" spans="1:11" ht="24">
      <c r="A70" s="114"/>
      <c r="B70" s="107">
        <v>1</v>
      </c>
      <c r="C70" s="10" t="s">
        <v>762</v>
      </c>
      <c r="D70" s="118" t="s">
        <v>804</v>
      </c>
      <c r="E70" s="118" t="s">
        <v>767</v>
      </c>
      <c r="F70" s="130"/>
      <c r="G70" s="131"/>
      <c r="H70" s="11" t="s">
        <v>764</v>
      </c>
      <c r="I70" s="14">
        <v>3.98</v>
      </c>
      <c r="J70" s="109">
        <f t="shared" si="1"/>
        <v>3.98</v>
      </c>
      <c r="K70" s="115"/>
    </row>
    <row r="71" spans="1:11" ht="24">
      <c r="A71" s="114"/>
      <c r="B71" s="107">
        <v>2</v>
      </c>
      <c r="C71" s="10" t="s">
        <v>762</v>
      </c>
      <c r="D71" s="118" t="s">
        <v>803</v>
      </c>
      <c r="E71" s="118" t="s">
        <v>768</v>
      </c>
      <c r="F71" s="130"/>
      <c r="G71" s="131"/>
      <c r="H71" s="11" t="s">
        <v>764</v>
      </c>
      <c r="I71" s="14">
        <v>3.98</v>
      </c>
      <c r="J71" s="109">
        <f t="shared" si="1"/>
        <v>7.96</v>
      </c>
      <c r="K71" s="115"/>
    </row>
    <row r="72" spans="1:11" ht="24">
      <c r="A72" s="114"/>
      <c r="B72" s="107">
        <v>1</v>
      </c>
      <c r="C72" s="10" t="s">
        <v>762</v>
      </c>
      <c r="D72" s="118" t="s">
        <v>804</v>
      </c>
      <c r="E72" s="118" t="s">
        <v>769</v>
      </c>
      <c r="F72" s="130"/>
      <c r="G72" s="131"/>
      <c r="H72" s="11" t="s">
        <v>764</v>
      </c>
      <c r="I72" s="14">
        <v>3.98</v>
      </c>
      <c r="J72" s="109">
        <f t="shared" si="1"/>
        <v>3.98</v>
      </c>
      <c r="K72" s="115"/>
    </row>
    <row r="73" spans="1:11" ht="24">
      <c r="A73" s="114"/>
      <c r="B73" s="107">
        <v>2</v>
      </c>
      <c r="C73" s="10" t="s">
        <v>762</v>
      </c>
      <c r="D73" s="118" t="s">
        <v>803</v>
      </c>
      <c r="E73" s="118" t="s">
        <v>770</v>
      </c>
      <c r="F73" s="130"/>
      <c r="G73" s="131"/>
      <c r="H73" s="11" t="s">
        <v>764</v>
      </c>
      <c r="I73" s="14">
        <v>3.98</v>
      </c>
      <c r="J73" s="109">
        <f t="shared" si="1"/>
        <v>7.96</v>
      </c>
      <c r="K73" s="115"/>
    </row>
    <row r="74" spans="1:11" ht="24">
      <c r="A74" s="114"/>
      <c r="B74" s="107">
        <v>1</v>
      </c>
      <c r="C74" s="10" t="s">
        <v>762</v>
      </c>
      <c r="D74" s="118" t="s">
        <v>804</v>
      </c>
      <c r="E74" s="118" t="s">
        <v>771</v>
      </c>
      <c r="F74" s="130"/>
      <c r="G74" s="131"/>
      <c r="H74" s="11" t="s">
        <v>764</v>
      </c>
      <c r="I74" s="14">
        <v>3.98</v>
      </c>
      <c r="J74" s="109">
        <f t="shared" si="1"/>
        <v>3.98</v>
      </c>
      <c r="K74" s="115"/>
    </row>
    <row r="75" spans="1:11" ht="24">
      <c r="A75" s="114"/>
      <c r="B75" s="107">
        <v>2</v>
      </c>
      <c r="C75" s="10" t="s">
        <v>772</v>
      </c>
      <c r="D75" s="118" t="s">
        <v>805</v>
      </c>
      <c r="E75" s="118" t="s">
        <v>25</v>
      </c>
      <c r="F75" s="130" t="s">
        <v>273</v>
      </c>
      <c r="G75" s="131"/>
      <c r="H75" s="11" t="s">
        <v>773</v>
      </c>
      <c r="I75" s="14">
        <v>2.84</v>
      </c>
      <c r="J75" s="109">
        <f t="shared" si="1"/>
        <v>5.68</v>
      </c>
      <c r="K75" s="115"/>
    </row>
    <row r="76" spans="1:11" ht="24">
      <c r="A76" s="114"/>
      <c r="B76" s="107">
        <v>2</v>
      </c>
      <c r="C76" s="10" t="s">
        <v>772</v>
      </c>
      <c r="D76" s="118" t="s">
        <v>805</v>
      </c>
      <c r="E76" s="118" t="s">
        <v>25</v>
      </c>
      <c r="F76" s="130" t="s">
        <v>271</v>
      </c>
      <c r="G76" s="131"/>
      <c r="H76" s="11" t="s">
        <v>773</v>
      </c>
      <c r="I76" s="14">
        <v>2.84</v>
      </c>
      <c r="J76" s="109">
        <f t="shared" si="1"/>
        <v>5.68</v>
      </c>
      <c r="K76" s="115"/>
    </row>
    <row r="77" spans="1:11" ht="24">
      <c r="A77" s="114"/>
      <c r="B77" s="107">
        <v>3</v>
      </c>
      <c r="C77" s="10" t="s">
        <v>772</v>
      </c>
      <c r="D77" s="118" t="s">
        <v>805</v>
      </c>
      <c r="E77" s="118" t="s">
        <v>25</v>
      </c>
      <c r="F77" s="130" t="s">
        <v>272</v>
      </c>
      <c r="G77" s="131"/>
      <c r="H77" s="11" t="s">
        <v>773</v>
      </c>
      <c r="I77" s="14">
        <v>2.84</v>
      </c>
      <c r="J77" s="109">
        <f t="shared" si="1"/>
        <v>8.52</v>
      </c>
      <c r="K77" s="115"/>
    </row>
    <row r="78" spans="1:11" ht="24">
      <c r="A78" s="114"/>
      <c r="B78" s="107">
        <v>1</v>
      </c>
      <c r="C78" s="10" t="s">
        <v>772</v>
      </c>
      <c r="D78" s="118" t="s">
        <v>805</v>
      </c>
      <c r="E78" s="118" t="s">
        <v>25</v>
      </c>
      <c r="F78" s="130" t="s">
        <v>761</v>
      </c>
      <c r="G78" s="131"/>
      <c r="H78" s="11" t="s">
        <v>773</v>
      </c>
      <c r="I78" s="14">
        <v>2.84</v>
      </c>
      <c r="J78" s="109">
        <f t="shared" si="1"/>
        <v>2.84</v>
      </c>
      <c r="K78" s="115"/>
    </row>
    <row r="79" spans="1:11" ht="24">
      <c r="A79" s="114"/>
      <c r="B79" s="107">
        <v>2</v>
      </c>
      <c r="C79" s="10" t="s">
        <v>772</v>
      </c>
      <c r="D79" s="118" t="s">
        <v>806</v>
      </c>
      <c r="E79" s="118" t="s">
        <v>26</v>
      </c>
      <c r="F79" s="130" t="s">
        <v>273</v>
      </c>
      <c r="G79" s="131"/>
      <c r="H79" s="11" t="s">
        <v>773</v>
      </c>
      <c r="I79" s="14">
        <v>2.84</v>
      </c>
      <c r="J79" s="109">
        <f t="shared" si="1"/>
        <v>5.68</v>
      </c>
      <c r="K79" s="115"/>
    </row>
    <row r="80" spans="1:11" ht="24">
      <c r="A80" s="114"/>
      <c r="B80" s="107">
        <v>1</v>
      </c>
      <c r="C80" s="10" t="s">
        <v>772</v>
      </c>
      <c r="D80" s="118" t="s">
        <v>806</v>
      </c>
      <c r="E80" s="118" t="s">
        <v>26</v>
      </c>
      <c r="F80" s="130" t="s">
        <v>271</v>
      </c>
      <c r="G80" s="131"/>
      <c r="H80" s="11" t="s">
        <v>773</v>
      </c>
      <c r="I80" s="14">
        <v>2.84</v>
      </c>
      <c r="J80" s="109">
        <f t="shared" si="1"/>
        <v>2.84</v>
      </c>
      <c r="K80" s="115"/>
    </row>
    <row r="81" spans="1:11" ht="24">
      <c r="A81" s="114"/>
      <c r="B81" s="107">
        <v>2</v>
      </c>
      <c r="C81" s="10" t="s">
        <v>772</v>
      </c>
      <c r="D81" s="118" t="s">
        <v>806</v>
      </c>
      <c r="E81" s="118" t="s">
        <v>26</v>
      </c>
      <c r="F81" s="130" t="s">
        <v>272</v>
      </c>
      <c r="G81" s="131"/>
      <c r="H81" s="11" t="s">
        <v>773</v>
      </c>
      <c r="I81" s="14">
        <v>2.84</v>
      </c>
      <c r="J81" s="109">
        <f t="shared" si="1"/>
        <v>5.68</v>
      </c>
      <c r="K81" s="115"/>
    </row>
    <row r="82" spans="1:11" ht="24">
      <c r="A82" s="114"/>
      <c r="B82" s="107">
        <v>1</v>
      </c>
      <c r="C82" s="10" t="s">
        <v>772</v>
      </c>
      <c r="D82" s="118" t="s">
        <v>806</v>
      </c>
      <c r="E82" s="118" t="s">
        <v>26</v>
      </c>
      <c r="F82" s="130" t="s">
        <v>761</v>
      </c>
      <c r="G82" s="131"/>
      <c r="H82" s="11" t="s">
        <v>773</v>
      </c>
      <c r="I82" s="14">
        <v>2.84</v>
      </c>
      <c r="J82" s="109">
        <f t="shared" si="1"/>
        <v>2.84</v>
      </c>
      <c r="K82" s="115"/>
    </row>
    <row r="83" spans="1:11" ht="24">
      <c r="A83" s="114"/>
      <c r="B83" s="107">
        <v>2</v>
      </c>
      <c r="C83" s="10" t="s">
        <v>772</v>
      </c>
      <c r="D83" s="118" t="s">
        <v>807</v>
      </c>
      <c r="E83" s="118" t="s">
        <v>27</v>
      </c>
      <c r="F83" s="130" t="s">
        <v>273</v>
      </c>
      <c r="G83" s="131"/>
      <c r="H83" s="11" t="s">
        <v>773</v>
      </c>
      <c r="I83" s="14">
        <v>2.84</v>
      </c>
      <c r="J83" s="109">
        <f t="shared" si="1"/>
        <v>5.68</v>
      </c>
      <c r="K83" s="115"/>
    </row>
    <row r="84" spans="1:11" ht="24">
      <c r="A84" s="114"/>
      <c r="B84" s="107">
        <v>1</v>
      </c>
      <c r="C84" s="10" t="s">
        <v>772</v>
      </c>
      <c r="D84" s="118" t="s">
        <v>807</v>
      </c>
      <c r="E84" s="118" t="s">
        <v>27</v>
      </c>
      <c r="F84" s="130" t="s">
        <v>271</v>
      </c>
      <c r="G84" s="131"/>
      <c r="H84" s="11" t="s">
        <v>773</v>
      </c>
      <c r="I84" s="14">
        <v>2.84</v>
      </c>
      <c r="J84" s="109">
        <f t="shared" si="1"/>
        <v>2.84</v>
      </c>
      <c r="K84" s="115"/>
    </row>
    <row r="85" spans="1:11" ht="24">
      <c r="A85" s="114"/>
      <c r="B85" s="107">
        <v>1</v>
      </c>
      <c r="C85" s="10" t="s">
        <v>772</v>
      </c>
      <c r="D85" s="118" t="s">
        <v>807</v>
      </c>
      <c r="E85" s="118" t="s">
        <v>27</v>
      </c>
      <c r="F85" s="130" t="s">
        <v>761</v>
      </c>
      <c r="G85" s="131"/>
      <c r="H85" s="11" t="s">
        <v>773</v>
      </c>
      <c r="I85" s="14">
        <v>2.84</v>
      </c>
      <c r="J85" s="109">
        <f t="shared" si="1"/>
        <v>2.84</v>
      </c>
      <c r="K85" s="115"/>
    </row>
    <row r="86" spans="1:11" ht="24">
      <c r="A86" s="114"/>
      <c r="B86" s="107">
        <v>2</v>
      </c>
      <c r="C86" s="10" t="s">
        <v>774</v>
      </c>
      <c r="D86" s="118" t="s">
        <v>808</v>
      </c>
      <c r="E86" s="118" t="s">
        <v>25</v>
      </c>
      <c r="F86" s="130" t="s">
        <v>273</v>
      </c>
      <c r="G86" s="131"/>
      <c r="H86" s="11" t="s">
        <v>775</v>
      </c>
      <c r="I86" s="14">
        <v>3.69</v>
      </c>
      <c r="J86" s="109">
        <f t="shared" ref="J86:J99" si="2">I86*B86</f>
        <v>7.38</v>
      </c>
      <c r="K86" s="115"/>
    </row>
    <row r="87" spans="1:11" ht="24">
      <c r="A87" s="114"/>
      <c r="B87" s="107">
        <v>2</v>
      </c>
      <c r="C87" s="10" t="s">
        <v>774</v>
      </c>
      <c r="D87" s="118" t="s">
        <v>808</v>
      </c>
      <c r="E87" s="118" t="s">
        <v>25</v>
      </c>
      <c r="F87" s="130" t="s">
        <v>271</v>
      </c>
      <c r="G87" s="131"/>
      <c r="H87" s="11" t="s">
        <v>775</v>
      </c>
      <c r="I87" s="14">
        <v>3.69</v>
      </c>
      <c r="J87" s="109">
        <f t="shared" si="2"/>
        <v>7.38</v>
      </c>
      <c r="K87" s="115"/>
    </row>
    <row r="88" spans="1:11" ht="24">
      <c r="A88" s="114"/>
      <c r="B88" s="107">
        <v>1</v>
      </c>
      <c r="C88" s="10" t="s">
        <v>774</v>
      </c>
      <c r="D88" s="118" t="s">
        <v>809</v>
      </c>
      <c r="E88" s="118" t="s">
        <v>26</v>
      </c>
      <c r="F88" s="130" t="s">
        <v>273</v>
      </c>
      <c r="G88" s="131"/>
      <c r="H88" s="11" t="s">
        <v>775</v>
      </c>
      <c r="I88" s="14">
        <v>3.69</v>
      </c>
      <c r="J88" s="109">
        <f t="shared" si="2"/>
        <v>3.69</v>
      </c>
      <c r="K88" s="115"/>
    </row>
    <row r="89" spans="1:11" ht="24">
      <c r="A89" s="114"/>
      <c r="B89" s="107">
        <v>1</v>
      </c>
      <c r="C89" s="10" t="s">
        <v>774</v>
      </c>
      <c r="D89" s="118" t="s">
        <v>809</v>
      </c>
      <c r="E89" s="118" t="s">
        <v>26</v>
      </c>
      <c r="F89" s="130" t="s">
        <v>271</v>
      </c>
      <c r="G89" s="131"/>
      <c r="H89" s="11" t="s">
        <v>775</v>
      </c>
      <c r="I89" s="14">
        <v>3.69</v>
      </c>
      <c r="J89" s="109">
        <f t="shared" si="2"/>
        <v>3.69</v>
      </c>
      <c r="K89" s="115"/>
    </row>
    <row r="90" spans="1:11" ht="24">
      <c r="A90" s="114"/>
      <c r="B90" s="107">
        <v>1</v>
      </c>
      <c r="C90" s="10" t="s">
        <v>774</v>
      </c>
      <c r="D90" s="118" t="s">
        <v>810</v>
      </c>
      <c r="E90" s="118" t="s">
        <v>27</v>
      </c>
      <c r="F90" s="130" t="s">
        <v>273</v>
      </c>
      <c r="G90" s="131"/>
      <c r="H90" s="11" t="s">
        <v>775</v>
      </c>
      <c r="I90" s="14">
        <v>3.69</v>
      </c>
      <c r="J90" s="109">
        <f t="shared" si="2"/>
        <v>3.69</v>
      </c>
      <c r="K90" s="115"/>
    </row>
    <row r="91" spans="1:11" ht="24">
      <c r="A91" s="114"/>
      <c r="B91" s="107">
        <v>1</v>
      </c>
      <c r="C91" s="10" t="s">
        <v>774</v>
      </c>
      <c r="D91" s="118" t="s">
        <v>810</v>
      </c>
      <c r="E91" s="118" t="s">
        <v>27</v>
      </c>
      <c r="F91" s="130" t="s">
        <v>271</v>
      </c>
      <c r="G91" s="131"/>
      <c r="H91" s="11" t="s">
        <v>775</v>
      </c>
      <c r="I91" s="14">
        <v>3.69</v>
      </c>
      <c r="J91" s="109">
        <f t="shared" si="2"/>
        <v>3.69</v>
      </c>
      <c r="K91" s="115"/>
    </row>
    <row r="92" spans="1:11" ht="24">
      <c r="A92" s="114"/>
      <c r="B92" s="107">
        <v>2</v>
      </c>
      <c r="C92" s="10" t="s">
        <v>776</v>
      </c>
      <c r="D92" s="118" t="s">
        <v>811</v>
      </c>
      <c r="E92" s="118" t="s">
        <v>25</v>
      </c>
      <c r="F92" s="130" t="s">
        <v>273</v>
      </c>
      <c r="G92" s="131"/>
      <c r="H92" s="11" t="s">
        <v>777</v>
      </c>
      <c r="I92" s="14">
        <v>3.27</v>
      </c>
      <c r="J92" s="109">
        <f t="shared" si="2"/>
        <v>6.54</v>
      </c>
      <c r="K92" s="115"/>
    </row>
    <row r="93" spans="1:11" ht="24">
      <c r="A93" s="114"/>
      <c r="B93" s="107">
        <v>2</v>
      </c>
      <c r="C93" s="10" t="s">
        <v>776</v>
      </c>
      <c r="D93" s="118" t="s">
        <v>811</v>
      </c>
      <c r="E93" s="118" t="s">
        <v>25</v>
      </c>
      <c r="F93" s="130" t="s">
        <v>271</v>
      </c>
      <c r="G93" s="131"/>
      <c r="H93" s="11" t="s">
        <v>777</v>
      </c>
      <c r="I93" s="14">
        <v>3.27</v>
      </c>
      <c r="J93" s="109">
        <f t="shared" si="2"/>
        <v>6.54</v>
      </c>
      <c r="K93" s="115"/>
    </row>
    <row r="94" spans="1:11" ht="24">
      <c r="A94" s="114"/>
      <c r="B94" s="107">
        <v>2</v>
      </c>
      <c r="C94" s="10" t="s">
        <v>776</v>
      </c>
      <c r="D94" s="118" t="s">
        <v>811</v>
      </c>
      <c r="E94" s="118" t="s">
        <v>25</v>
      </c>
      <c r="F94" s="130" t="s">
        <v>272</v>
      </c>
      <c r="G94" s="131"/>
      <c r="H94" s="11" t="s">
        <v>777</v>
      </c>
      <c r="I94" s="14">
        <v>3.27</v>
      </c>
      <c r="J94" s="109">
        <f t="shared" si="2"/>
        <v>6.54</v>
      </c>
      <c r="K94" s="115"/>
    </row>
    <row r="95" spans="1:11" ht="24">
      <c r="A95" s="114"/>
      <c r="B95" s="107">
        <v>2</v>
      </c>
      <c r="C95" s="10" t="s">
        <v>776</v>
      </c>
      <c r="D95" s="118" t="s">
        <v>811</v>
      </c>
      <c r="E95" s="118" t="s">
        <v>25</v>
      </c>
      <c r="F95" s="130" t="s">
        <v>761</v>
      </c>
      <c r="G95" s="131"/>
      <c r="H95" s="11" t="s">
        <v>777</v>
      </c>
      <c r="I95" s="14">
        <v>3.27</v>
      </c>
      <c r="J95" s="109">
        <f t="shared" si="2"/>
        <v>6.54</v>
      </c>
      <c r="K95" s="115"/>
    </row>
    <row r="96" spans="1:11" ht="24">
      <c r="A96" s="114"/>
      <c r="B96" s="107">
        <v>1</v>
      </c>
      <c r="C96" s="10" t="s">
        <v>776</v>
      </c>
      <c r="D96" s="118" t="s">
        <v>812</v>
      </c>
      <c r="E96" s="118" t="s">
        <v>26</v>
      </c>
      <c r="F96" s="130" t="s">
        <v>273</v>
      </c>
      <c r="G96" s="131"/>
      <c r="H96" s="11" t="s">
        <v>777</v>
      </c>
      <c r="I96" s="14">
        <v>3.27</v>
      </c>
      <c r="J96" s="109">
        <f t="shared" si="2"/>
        <v>3.27</v>
      </c>
      <c r="K96" s="115"/>
    </row>
    <row r="97" spans="1:11" ht="24">
      <c r="A97" s="114"/>
      <c r="B97" s="107">
        <v>1</v>
      </c>
      <c r="C97" s="10" t="s">
        <v>776</v>
      </c>
      <c r="D97" s="118" t="s">
        <v>812</v>
      </c>
      <c r="E97" s="118" t="s">
        <v>26</v>
      </c>
      <c r="F97" s="130" t="s">
        <v>271</v>
      </c>
      <c r="G97" s="131"/>
      <c r="H97" s="11" t="s">
        <v>777</v>
      </c>
      <c r="I97" s="14">
        <v>3.27</v>
      </c>
      <c r="J97" s="109">
        <f t="shared" si="2"/>
        <v>3.27</v>
      </c>
      <c r="K97" s="115"/>
    </row>
    <row r="98" spans="1:11" ht="24">
      <c r="A98" s="114"/>
      <c r="B98" s="107">
        <v>1</v>
      </c>
      <c r="C98" s="10" t="s">
        <v>776</v>
      </c>
      <c r="D98" s="118" t="s">
        <v>812</v>
      </c>
      <c r="E98" s="118" t="s">
        <v>26</v>
      </c>
      <c r="F98" s="130" t="s">
        <v>272</v>
      </c>
      <c r="G98" s="131"/>
      <c r="H98" s="11" t="s">
        <v>777</v>
      </c>
      <c r="I98" s="14">
        <v>3.27</v>
      </c>
      <c r="J98" s="109">
        <f t="shared" si="2"/>
        <v>3.27</v>
      </c>
      <c r="K98" s="115"/>
    </row>
    <row r="99" spans="1:11" ht="24">
      <c r="A99" s="114"/>
      <c r="B99" s="108">
        <v>1</v>
      </c>
      <c r="C99" s="12" t="s">
        <v>776</v>
      </c>
      <c r="D99" s="119" t="s">
        <v>812</v>
      </c>
      <c r="E99" s="119" t="s">
        <v>26</v>
      </c>
      <c r="F99" s="132" t="s">
        <v>761</v>
      </c>
      <c r="G99" s="133"/>
      <c r="H99" s="13" t="s">
        <v>777</v>
      </c>
      <c r="I99" s="15">
        <v>3.27</v>
      </c>
      <c r="J99" s="110">
        <f t="shared" si="2"/>
        <v>3.27</v>
      </c>
      <c r="K99" s="115"/>
    </row>
    <row r="100" spans="1:11">
      <c r="A100" s="114"/>
      <c r="B100" s="126"/>
      <c r="C100" s="126"/>
      <c r="D100" s="126"/>
      <c r="E100" s="126"/>
      <c r="F100" s="126"/>
      <c r="G100" s="126"/>
      <c r="H100" s="126"/>
      <c r="I100" s="127" t="s">
        <v>255</v>
      </c>
      <c r="J100" s="128">
        <f>SUM(J22:J99)</f>
        <v>966.45999999999947</v>
      </c>
      <c r="K100" s="115"/>
    </row>
    <row r="101" spans="1:11">
      <c r="A101" s="114"/>
      <c r="B101" s="126"/>
      <c r="C101" s="126"/>
      <c r="D101" s="126"/>
      <c r="E101" s="126"/>
      <c r="F101" s="126"/>
      <c r="G101" s="126"/>
      <c r="H101" s="126"/>
      <c r="I101" s="127" t="s">
        <v>821</v>
      </c>
      <c r="J101" s="128">
        <v>-52.64</v>
      </c>
      <c r="K101" s="115"/>
    </row>
    <row r="102" spans="1:11" outlineLevel="1">
      <c r="A102" s="114"/>
      <c r="B102" s="126"/>
      <c r="C102" s="126"/>
      <c r="D102" s="126"/>
      <c r="E102" s="126"/>
      <c r="F102" s="126"/>
      <c r="G102" s="126"/>
      <c r="H102" s="126"/>
      <c r="I102" s="127" t="s">
        <v>820</v>
      </c>
      <c r="J102" s="128">
        <v>0</v>
      </c>
      <c r="K102" s="115"/>
    </row>
    <row r="103" spans="1:11">
      <c r="A103" s="114"/>
      <c r="B103" s="126"/>
      <c r="C103" s="126"/>
      <c r="D103" s="126"/>
      <c r="E103" s="126"/>
      <c r="F103" s="126"/>
      <c r="G103" s="126"/>
      <c r="H103" s="126"/>
      <c r="I103" s="127" t="s">
        <v>257</v>
      </c>
      <c r="J103" s="128">
        <f>SUM(J100:J102)</f>
        <v>913.81999999999948</v>
      </c>
      <c r="K103" s="115"/>
    </row>
    <row r="104" spans="1:11">
      <c r="A104" s="6"/>
      <c r="B104" s="7"/>
      <c r="C104" s="7"/>
      <c r="D104" s="7"/>
      <c r="E104" s="7"/>
      <c r="F104" s="7"/>
      <c r="G104" s="7"/>
      <c r="H104" s="7" t="s">
        <v>822</v>
      </c>
      <c r="I104" s="7"/>
      <c r="J104" s="7"/>
      <c r="K104" s="8"/>
    </row>
    <row r="106" spans="1:11">
      <c r="H106" s="1" t="s">
        <v>816</v>
      </c>
      <c r="I106" s="91">
        <f>'Tax Invoice'!E14</f>
        <v>26.06</v>
      </c>
    </row>
    <row r="107" spans="1:11">
      <c r="H107" s="1" t="s">
        <v>705</v>
      </c>
      <c r="I107" s="91">
        <f>'Tax Invoice'!M11</f>
        <v>35.54</v>
      </c>
    </row>
    <row r="108" spans="1:11">
      <c r="H108" s="1" t="s">
        <v>708</v>
      </c>
      <c r="I108" s="91">
        <f>I110/I107</f>
        <v>670.06610016882348</v>
      </c>
    </row>
    <row r="109" spans="1:11">
      <c r="H109" s="1" t="s">
        <v>709</v>
      </c>
      <c r="I109" s="91">
        <f>I111/I107</f>
        <v>670.06610016882348</v>
      </c>
    </row>
    <row r="110" spans="1:11">
      <c r="H110" s="1" t="s">
        <v>706</v>
      </c>
      <c r="I110" s="91">
        <f>I111</f>
        <v>23814.149199999985</v>
      </c>
    </row>
    <row r="111" spans="1:11">
      <c r="H111" s="1" t="s">
        <v>707</v>
      </c>
      <c r="I111" s="91">
        <f>J103*I106</f>
        <v>23814.149199999985</v>
      </c>
    </row>
  </sheetData>
  <mergeCells count="82">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s>
  <printOptions horizontalCentered="1"/>
  <pageMargins left="0.11" right="0.11" top="0.32" bottom="0.31" header="0.17" footer="0.12000000000000001"/>
  <pageSetup paperSize="9" scale="72"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557</v>
      </c>
      <c r="O1" t="s">
        <v>144</v>
      </c>
      <c r="T1" t="s">
        <v>255</v>
      </c>
      <c r="U1">
        <v>966.45999999999947</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966.45999999999947</v>
      </c>
    </row>
    <row r="5" spans="1:21">
      <c r="A5" s="114"/>
      <c r="B5" s="121" t="s">
        <v>137</v>
      </c>
      <c r="C5" s="120"/>
      <c r="D5" s="120"/>
      <c r="E5" s="120"/>
      <c r="F5" s="120"/>
      <c r="G5" s="120"/>
      <c r="H5" s="120"/>
      <c r="I5" s="120"/>
      <c r="J5" s="115"/>
      <c r="S5" t="s">
        <v>813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4"/>
      <c r="J10" s="115"/>
    </row>
    <row r="11" spans="1:21">
      <c r="A11" s="114"/>
      <c r="B11" s="114" t="s">
        <v>711</v>
      </c>
      <c r="C11" s="120"/>
      <c r="D11" s="120"/>
      <c r="E11" s="115"/>
      <c r="F11" s="116"/>
      <c r="G11" s="116" t="s">
        <v>711</v>
      </c>
      <c r="H11" s="120"/>
      <c r="I11" s="135"/>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190</v>
      </c>
      <c r="C14" s="120"/>
      <c r="D14" s="120"/>
      <c r="E14" s="115"/>
      <c r="F14" s="116"/>
      <c r="G14" s="116" t="s">
        <v>190</v>
      </c>
      <c r="H14" s="120"/>
      <c r="I14" s="136">
        <v>45181</v>
      </c>
      <c r="J14" s="115"/>
    </row>
    <row r="15" spans="1:21">
      <c r="A15" s="114"/>
      <c r="B15" s="6" t="s">
        <v>6</v>
      </c>
      <c r="C15" s="7"/>
      <c r="D15" s="7"/>
      <c r="E15" s="8"/>
      <c r="F15" s="116"/>
      <c r="G15" s="9" t="s">
        <v>6</v>
      </c>
      <c r="H15" s="120"/>
      <c r="I15" s="137"/>
      <c r="J15" s="115"/>
    </row>
    <row r="16" spans="1:21">
      <c r="A16" s="114"/>
      <c r="B16" s="120"/>
      <c r="C16" s="120"/>
      <c r="D16" s="120"/>
      <c r="E16" s="120"/>
      <c r="F16" s="120"/>
      <c r="G16" s="120"/>
      <c r="H16" s="123" t="s">
        <v>142</v>
      </c>
      <c r="I16" s="129">
        <v>39957</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166</v>
      </c>
      <c r="J18" s="115"/>
    </row>
    <row r="19" spans="1:16">
      <c r="A19" s="114"/>
      <c r="B19" s="120"/>
      <c r="C19" s="120"/>
      <c r="D19" s="120"/>
      <c r="E19" s="120"/>
      <c r="F19" s="120"/>
      <c r="G19" s="120"/>
      <c r="H19" s="120"/>
      <c r="I19" s="120"/>
      <c r="J19" s="115"/>
      <c r="P19">
        <v>45181</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336">
      <c r="A22" s="114"/>
      <c r="B22" s="107">
        <v>1</v>
      </c>
      <c r="C22" s="10" t="s">
        <v>716</v>
      </c>
      <c r="D22" s="118" t="s">
        <v>699</v>
      </c>
      <c r="E22" s="130"/>
      <c r="F22" s="131"/>
      <c r="G22" s="11" t="s">
        <v>814</v>
      </c>
      <c r="H22" s="14">
        <v>38.4</v>
      </c>
      <c r="I22" s="109">
        <f t="shared" ref="I22:I53" si="0">H22*B22</f>
        <v>38.4</v>
      </c>
      <c r="J22" s="115"/>
    </row>
    <row r="23" spans="1:16" ht="336">
      <c r="A23" s="114"/>
      <c r="B23" s="107">
        <v>1</v>
      </c>
      <c r="C23" s="10" t="s">
        <v>717</v>
      </c>
      <c r="D23" s="118" t="s">
        <v>699</v>
      </c>
      <c r="E23" s="130"/>
      <c r="F23" s="131"/>
      <c r="G23" s="11" t="s">
        <v>815</v>
      </c>
      <c r="H23" s="14">
        <v>41.51</v>
      </c>
      <c r="I23" s="109">
        <f t="shared" si="0"/>
        <v>41.51</v>
      </c>
      <c r="J23" s="115"/>
    </row>
    <row r="24" spans="1:16" ht="108">
      <c r="A24" s="114"/>
      <c r="B24" s="107">
        <v>100</v>
      </c>
      <c r="C24" s="10" t="s">
        <v>718</v>
      </c>
      <c r="D24" s="118" t="s">
        <v>25</v>
      </c>
      <c r="E24" s="130"/>
      <c r="F24" s="131"/>
      <c r="G24" s="11" t="s">
        <v>719</v>
      </c>
      <c r="H24" s="14">
        <v>0.34</v>
      </c>
      <c r="I24" s="109">
        <f t="shared" si="0"/>
        <v>34</v>
      </c>
      <c r="J24" s="115"/>
    </row>
    <row r="25" spans="1:16" ht="192">
      <c r="A25" s="114"/>
      <c r="B25" s="107">
        <v>10</v>
      </c>
      <c r="C25" s="10" t="s">
        <v>720</v>
      </c>
      <c r="D25" s="118" t="s">
        <v>273</v>
      </c>
      <c r="E25" s="130"/>
      <c r="F25" s="131"/>
      <c r="G25" s="11" t="s">
        <v>721</v>
      </c>
      <c r="H25" s="14">
        <v>2.5499999999999998</v>
      </c>
      <c r="I25" s="109">
        <f t="shared" si="0"/>
        <v>25.5</v>
      </c>
      <c r="J25" s="115"/>
    </row>
    <row r="26" spans="1:16" ht="192">
      <c r="A26" s="114"/>
      <c r="B26" s="107">
        <v>6</v>
      </c>
      <c r="C26" s="10" t="s">
        <v>720</v>
      </c>
      <c r="D26" s="118" t="s">
        <v>271</v>
      </c>
      <c r="E26" s="130"/>
      <c r="F26" s="131"/>
      <c r="G26" s="11" t="s">
        <v>721</v>
      </c>
      <c r="H26" s="14">
        <v>2.5499999999999998</v>
      </c>
      <c r="I26" s="109">
        <f t="shared" si="0"/>
        <v>15.299999999999999</v>
      </c>
      <c r="J26" s="115"/>
    </row>
    <row r="27" spans="1:16" ht="108">
      <c r="A27" s="114"/>
      <c r="B27" s="107">
        <v>10</v>
      </c>
      <c r="C27" s="10" t="s">
        <v>722</v>
      </c>
      <c r="D27" s="118"/>
      <c r="E27" s="130"/>
      <c r="F27" s="131"/>
      <c r="G27" s="11" t="s">
        <v>723</v>
      </c>
      <c r="H27" s="14">
        <v>1.28</v>
      </c>
      <c r="I27" s="109">
        <f t="shared" si="0"/>
        <v>12.8</v>
      </c>
      <c r="J27" s="115"/>
    </row>
    <row r="28" spans="1:16" ht="108">
      <c r="A28" s="114"/>
      <c r="B28" s="107">
        <v>20</v>
      </c>
      <c r="C28" s="10" t="s">
        <v>724</v>
      </c>
      <c r="D28" s="118"/>
      <c r="E28" s="130"/>
      <c r="F28" s="131"/>
      <c r="G28" s="11" t="s">
        <v>725</v>
      </c>
      <c r="H28" s="14">
        <v>1.07</v>
      </c>
      <c r="I28" s="109">
        <f t="shared" si="0"/>
        <v>21.400000000000002</v>
      </c>
      <c r="J28" s="115"/>
    </row>
    <row r="29" spans="1:16" ht="168">
      <c r="A29" s="114"/>
      <c r="B29" s="107">
        <v>2</v>
      </c>
      <c r="C29" s="10" t="s">
        <v>726</v>
      </c>
      <c r="D29" s="118" t="s">
        <v>727</v>
      </c>
      <c r="E29" s="130"/>
      <c r="F29" s="131"/>
      <c r="G29" s="11" t="s">
        <v>728</v>
      </c>
      <c r="H29" s="14">
        <v>9.77</v>
      </c>
      <c r="I29" s="109">
        <f t="shared" si="0"/>
        <v>19.54</v>
      </c>
      <c r="J29" s="115"/>
    </row>
    <row r="30" spans="1:16" ht="168">
      <c r="A30" s="114"/>
      <c r="B30" s="107">
        <v>2</v>
      </c>
      <c r="C30" s="10" t="s">
        <v>726</v>
      </c>
      <c r="D30" s="118" t="s">
        <v>729</v>
      </c>
      <c r="E30" s="130"/>
      <c r="F30" s="131"/>
      <c r="G30" s="11" t="s">
        <v>728</v>
      </c>
      <c r="H30" s="14">
        <v>10.52</v>
      </c>
      <c r="I30" s="109">
        <f t="shared" si="0"/>
        <v>21.04</v>
      </c>
      <c r="J30" s="115"/>
    </row>
    <row r="31" spans="1:16" ht="120">
      <c r="A31" s="114"/>
      <c r="B31" s="107">
        <v>2</v>
      </c>
      <c r="C31" s="10" t="s">
        <v>730</v>
      </c>
      <c r="D31" s="118"/>
      <c r="E31" s="130"/>
      <c r="F31" s="131"/>
      <c r="G31" s="11" t="s">
        <v>731</v>
      </c>
      <c r="H31" s="14">
        <v>6.83</v>
      </c>
      <c r="I31" s="109">
        <f t="shared" si="0"/>
        <v>13.66</v>
      </c>
      <c r="J31" s="115"/>
    </row>
    <row r="32" spans="1:16" ht="156">
      <c r="A32" s="114"/>
      <c r="B32" s="107">
        <v>2</v>
      </c>
      <c r="C32" s="10" t="s">
        <v>732</v>
      </c>
      <c r="D32" s="118" t="s">
        <v>107</v>
      </c>
      <c r="E32" s="130"/>
      <c r="F32" s="131"/>
      <c r="G32" s="11" t="s">
        <v>733</v>
      </c>
      <c r="H32" s="14">
        <v>3.55</v>
      </c>
      <c r="I32" s="109">
        <f t="shared" si="0"/>
        <v>7.1</v>
      </c>
      <c r="J32" s="115"/>
    </row>
    <row r="33" spans="1:10" ht="156">
      <c r="A33" s="114"/>
      <c r="B33" s="107">
        <v>1</v>
      </c>
      <c r="C33" s="10" t="s">
        <v>734</v>
      </c>
      <c r="D33" s="118"/>
      <c r="E33" s="130"/>
      <c r="F33" s="131"/>
      <c r="G33" s="11" t="s">
        <v>735</v>
      </c>
      <c r="H33" s="14">
        <v>4.6100000000000003</v>
      </c>
      <c r="I33" s="109">
        <f t="shared" si="0"/>
        <v>4.6100000000000003</v>
      </c>
      <c r="J33" s="115"/>
    </row>
    <row r="34" spans="1:10" ht="132">
      <c r="A34" s="114"/>
      <c r="B34" s="107">
        <v>10</v>
      </c>
      <c r="C34" s="10" t="s">
        <v>736</v>
      </c>
      <c r="D34" s="118" t="s">
        <v>737</v>
      </c>
      <c r="E34" s="130"/>
      <c r="F34" s="131"/>
      <c r="G34" s="11" t="s">
        <v>738</v>
      </c>
      <c r="H34" s="14">
        <v>2.12</v>
      </c>
      <c r="I34" s="109">
        <f t="shared" si="0"/>
        <v>21.200000000000003</v>
      </c>
      <c r="J34" s="115"/>
    </row>
    <row r="35" spans="1:10" ht="132">
      <c r="A35" s="114"/>
      <c r="B35" s="107">
        <v>10</v>
      </c>
      <c r="C35" s="10" t="s">
        <v>736</v>
      </c>
      <c r="D35" s="118" t="s">
        <v>739</v>
      </c>
      <c r="E35" s="130"/>
      <c r="F35" s="131"/>
      <c r="G35" s="11" t="s">
        <v>738</v>
      </c>
      <c r="H35" s="14">
        <v>2.12</v>
      </c>
      <c r="I35" s="109">
        <f t="shared" si="0"/>
        <v>21.200000000000003</v>
      </c>
      <c r="J35" s="115"/>
    </row>
    <row r="36" spans="1:10" ht="132">
      <c r="A36" s="114"/>
      <c r="B36" s="107">
        <v>10</v>
      </c>
      <c r="C36" s="10" t="s">
        <v>736</v>
      </c>
      <c r="D36" s="118" t="s">
        <v>740</v>
      </c>
      <c r="E36" s="130"/>
      <c r="F36" s="131"/>
      <c r="G36" s="11" t="s">
        <v>738</v>
      </c>
      <c r="H36" s="14">
        <v>2.12</v>
      </c>
      <c r="I36" s="109">
        <f t="shared" si="0"/>
        <v>21.200000000000003</v>
      </c>
      <c r="J36" s="115"/>
    </row>
    <row r="37" spans="1:10" ht="132">
      <c r="A37" s="114"/>
      <c r="B37" s="107">
        <v>10</v>
      </c>
      <c r="C37" s="10" t="s">
        <v>736</v>
      </c>
      <c r="D37" s="118" t="s">
        <v>741</v>
      </c>
      <c r="E37" s="130"/>
      <c r="F37" s="131"/>
      <c r="G37" s="11" t="s">
        <v>738</v>
      </c>
      <c r="H37" s="14">
        <v>2.41</v>
      </c>
      <c r="I37" s="109">
        <f t="shared" si="0"/>
        <v>24.1</v>
      </c>
      <c r="J37" s="115"/>
    </row>
    <row r="38" spans="1:10" ht="144">
      <c r="A38" s="114"/>
      <c r="B38" s="107">
        <v>2</v>
      </c>
      <c r="C38" s="10" t="s">
        <v>742</v>
      </c>
      <c r="D38" s="118"/>
      <c r="E38" s="130"/>
      <c r="F38" s="131"/>
      <c r="G38" s="11" t="s">
        <v>743</v>
      </c>
      <c r="H38" s="14">
        <v>4.3499999999999996</v>
      </c>
      <c r="I38" s="109">
        <f t="shared" si="0"/>
        <v>8.6999999999999993</v>
      </c>
      <c r="J38" s="115"/>
    </row>
    <row r="39" spans="1:10" ht="96">
      <c r="A39" s="114"/>
      <c r="B39" s="107">
        <v>10</v>
      </c>
      <c r="C39" s="10" t="s">
        <v>744</v>
      </c>
      <c r="D39" s="118" t="s">
        <v>745</v>
      </c>
      <c r="E39" s="130" t="s">
        <v>273</v>
      </c>
      <c r="F39" s="131"/>
      <c r="G39" s="11" t="s">
        <v>746</v>
      </c>
      <c r="H39" s="14">
        <v>0.84</v>
      </c>
      <c r="I39" s="109">
        <f t="shared" si="0"/>
        <v>8.4</v>
      </c>
      <c r="J39" s="115"/>
    </row>
    <row r="40" spans="1:10" ht="96">
      <c r="A40" s="114"/>
      <c r="B40" s="107">
        <v>10</v>
      </c>
      <c r="C40" s="10" t="s">
        <v>744</v>
      </c>
      <c r="D40" s="118" t="s">
        <v>298</v>
      </c>
      <c r="E40" s="130" t="s">
        <v>273</v>
      </c>
      <c r="F40" s="131"/>
      <c r="G40" s="11" t="s">
        <v>746</v>
      </c>
      <c r="H40" s="14">
        <v>0.91</v>
      </c>
      <c r="I40" s="109">
        <f t="shared" si="0"/>
        <v>9.1</v>
      </c>
      <c r="J40" s="115"/>
    </row>
    <row r="41" spans="1:10" ht="72">
      <c r="A41" s="114"/>
      <c r="B41" s="107">
        <v>10</v>
      </c>
      <c r="C41" s="10" t="s">
        <v>747</v>
      </c>
      <c r="D41" s="118" t="s">
        <v>298</v>
      </c>
      <c r="E41" s="130" t="s">
        <v>273</v>
      </c>
      <c r="F41" s="131"/>
      <c r="G41" s="11" t="s">
        <v>748</v>
      </c>
      <c r="H41" s="14">
        <v>1.77</v>
      </c>
      <c r="I41" s="109">
        <f t="shared" si="0"/>
        <v>17.7</v>
      </c>
      <c r="J41" s="115"/>
    </row>
    <row r="42" spans="1:10" ht="72">
      <c r="A42" s="114"/>
      <c r="B42" s="107">
        <v>10</v>
      </c>
      <c r="C42" s="10" t="s">
        <v>747</v>
      </c>
      <c r="D42" s="118" t="s">
        <v>294</v>
      </c>
      <c r="E42" s="130" t="s">
        <v>273</v>
      </c>
      <c r="F42" s="131"/>
      <c r="G42" s="11" t="s">
        <v>748</v>
      </c>
      <c r="H42" s="14">
        <v>1.84</v>
      </c>
      <c r="I42" s="109">
        <f t="shared" si="0"/>
        <v>18.400000000000002</v>
      </c>
      <c r="J42" s="115"/>
    </row>
    <row r="43" spans="1:10" ht="228">
      <c r="A43" s="114"/>
      <c r="B43" s="107">
        <v>10</v>
      </c>
      <c r="C43" s="10" t="s">
        <v>749</v>
      </c>
      <c r="D43" s="118" t="s">
        <v>750</v>
      </c>
      <c r="E43" s="130" t="s">
        <v>239</v>
      </c>
      <c r="F43" s="131"/>
      <c r="G43" s="11" t="s">
        <v>751</v>
      </c>
      <c r="H43" s="14">
        <v>1.64</v>
      </c>
      <c r="I43" s="109">
        <f t="shared" si="0"/>
        <v>16.399999999999999</v>
      </c>
      <c r="J43" s="115"/>
    </row>
    <row r="44" spans="1:10" ht="228">
      <c r="A44" s="114"/>
      <c r="B44" s="107">
        <v>10</v>
      </c>
      <c r="C44" s="10" t="s">
        <v>749</v>
      </c>
      <c r="D44" s="118" t="s">
        <v>228</v>
      </c>
      <c r="E44" s="130" t="s">
        <v>239</v>
      </c>
      <c r="F44" s="131"/>
      <c r="G44" s="11" t="s">
        <v>751</v>
      </c>
      <c r="H44" s="14">
        <v>1.71</v>
      </c>
      <c r="I44" s="109">
        <f t="shared" si="0"/>
        <v>17.100000000000001</v>
      </c>
      <c r="J44" s="115"/>
    </row>
    <row r="45" spans="1:10" ht="228">
      <c r="A45" s="114"/>
      <c r="B45" s="107">
        <v>10</v>
      </c>
      <c r="C45" s="10" t="s">
        <v>749</v>
      </c>
      <c r="D45" s="118" t="s">
        <v>231</v>
      </c>
      <c r="E45" s="130" t="s">
        <v>239</v>
      </c>
      <c r="F45" s="131"/>
      <c r="G45" s="11" t="s">
        <v>751</v>
      </c>
      <c r="H45" s="14">
        <v>1.78</v>
      </c>
      <c r="I45" s="109">
        <f t="shared" si="0"/>
        <v>17.8</v>
      </c>
      <c r="J45" s="115"/>
    </row>
    <row r="46" spans="1:10" ht="228">
      <c r="A46" s="114"/>
      <c r="B46" s="107">
        <v>10</v>
      </c>
      <c r="C46" s="10" t="s">
        <v>749</v>
      </c>
      <c r="D46" s="118" t="s">
        <v>235</v>
      </c>
      <c r="E46" s="130" t="s">
        <v>239</v>
      </c>
      <c r="F46" s="131"/>
      <c r="G46" s="11" t="s">
        <v>751</v>
      </c>
      <c r="H46" s="14">
        <v>2.0699999999999998</v>
      </c>
      <c r="I46" s="109">
        <f t="shared" si="0"/>
        <v>20.7</v>
      </c>
      <c r="J46" s="115"/>
    </row>
    <row r="47" spans="1:10" ht="108">
      <c r="A47" s="114"/>
      <c r="B47" s="107">
        <v>200</v>
      </c>
      <c r="C47" s="10" t="s">
        <v>752</v>
      </c>
      <c r="D47" s="118" t="s">
        <v>25</v>
      </c>
      <c r="E47" s="130" t="s">
        <v>107</v>
      </c>
      <c r="F47" s="131"/>
      <c r="G47" s="11" t="s">
        <v>753</v>
      </c>
      <c r="H47" s="14">
        <v>0.64</v>
      </c>
      <c r="I47" s="109">
        <f t="shared" si="0"/>
        <v>128</v>
      </c>
      <c r="J47" s="115"/>
    </row>
    <row r="48" spans="1:10" ht="252">
      <c r="A48" s="114"/>
      <c r="B48" s="107">
        <v>2</v>
      </c>
      <c r="C48" s="10" t="s">
        <v>754</v>
      </c>
      <c r="D48" s="118" t="s">
        <v>239</v>
      </c>
      <c r="E48" s="130" t="s">
        <v>25</v>
      </c>
      <c r="F48" s="131"/>
      <c r="G48" s="11" t="s">
        <v>755</v>
      </c>
      <c r="H48" s="14">
        <v>14.24</v>
      </c>
      <c r="I48" s="109">
        <f t="shared" si="0"/>
        <v>28.48</v>
      </c>
      <c r="J48" s="115"/>
    </row>
    <row r="49" spans="1:10" ht="252">
      <c r="A49" s="114"/>
      <c r="B49" s="107">
        <v>1</v>
      </c>
      <c r="C49" s="10" t="s">
        <v>754</v>
      </c>
      <c r="D49" s="118" t="s">
        <v>239</v>
      </c>
      <c r="E49" s="130" t="s">
        <v>26</v>
      </c>
      <c r="F49" s="131"/>
      <c r="G49" s="11" t="s">
        <v>755</v>
      </c>
      <c r="H49" s="14">
        <v>16.53</v>
      </c>
      <c r="I49" s="109">
        <f t="shared" si="0"/>
        <v>16.53</v>
      </c>
      <c r="J49" s="115"/>
    </row>
    <row r="50" spans="1:10" ht="252">
      <c r="A50" s="114"/>
      <c r="B50" s="107">
        <v>2</v>
      </c>
      <c r="C50" s="10" t="s">
        <v>756</v>
      </c>
      <c r="D50" s="118" t="s">
        <v>757</v>
      </c>
      <c r="E50" s="130"/>
      <c r="F50" s="131"/>
      <c r="G50" s="11" t="s">
        <v>758</v>
      </c>
      <c r="H50" s="14">
        <v>11.38</v>
      </c>
      <c r="I50" s="109">
        <f t="shared" si="0"/>
        <v>22.76</v>
      </c>
      <c r="J50" s="115"/>
    </row>
    <row r="51" spans="1:10" ht="252">
      <c r="A51" s="114"/>
      <c r="B51" s="107">
        <v>1</v>
      </c>
      <c r="C51" s="10" t="s">
        <v>756</v>
      </c>
      <c r="D51" s="118" t="s">
        <v>727</v>
      </c>
      <c r="E51" s="130"/>
      <c r="F51" s="131"/>
      <c r="G51" s="11" t="s">
        <v>758</v>
      </c>
      <c r="H51" s="14">
        <v>12.38</v>
      </c>
      <c r="I51" s="109">
        <f t="shared" si="0"/>
        <v>12.38</v>
      </c>
      <c r="J51" s="115"/>
    </row>
    <row r="52" spans="1:10" ht="204">
      <c r="A52" s="114"/>
      <c r="B52" s="107">
        <v>2</v>
      </c>
      <c r="C52" s="10" t="s">
        <v>759</v>
      </c>
      <c r="D52" s="118" t="s">
        <v>25</v>
      </c>
      <c r="E52" s="130" t="s">
        <v>273</v>
      </c>
      <c r="F52" s="131"/>
      <c r="G52" s="11" t="s">
        <v>760</v>
      </c>
      <c r="H52" s="14">
        <v>5.4</v>
      </c>
      <c r="I52" s="109">
        <f t="shared" si="0"/>
        <v>10.8</v>
      </c>
      <c r="J52" s="115"/>
    </row>
    <row r="53" spans="1:10" ht="204">
      <c r="A53" s="114"/>
      <c r="B53" s="107">
        <v>2</v>
      </c>
      <c r="C53" s="10" t="s">
        <v>759</v>
      </c>
      <c r="D53" s="118" t="s">
        <v>25</v>
      </c>
      <c r="E53" s="130" t="s">
        <v>673</v>
      </c>
      <c r="F53" s="131"/>
      <c r="G53" s="11" t="s">
        <v>760</v>
      </c>
      <c r="H53" s="14">
        <v>5.4</v>
      </c>
      <c r="I53" s="109">
        <f t="shared" si="0"/>
        <v>10.8</v>
      </c>
      <c r="J53" s="115"/>
    </row>
    <row r="54" spans="1:10" ht="204">
      <c r="A54" s="114"/>
      <c r="B54" s="107">
        <v>2</v>
      </c>
      <c r="C54" s="10" t="s">
        <v>759</v>
      </c>
      <c r="D54" s="118" t="s">
        <v>25</v>
      </c>
      <c r="E54" s="130" t="s">
        <v>271</v>
      </c>
      <c r="F54" s="131"/>
      <c r="G54" s="11" t="s">
        <v>760</v>
      </c>
      <c r="H54" s="14">
        <v>5.4</v>
      </c>
      <c r="I54" s="109">
        <f t="shared" ref="I54:I85" si="1">H54*B54</f>
        <v>10.8</v>
      </c>
      <c r="J54" s="115"/>
    </row>
    <row r="55" spans="1:10" ht="204">
      <c r="A55" s="114"/>
      <c r="B55" s="107">
        <v>2</v>
      </c>
      <c r="C55" s="10" t="s">
        <v>759</v>
      </c>
      <c r="D55" s="118" t="s">
        <v>25</v>
      </c>
      <c r="E55" s="130" t="s">
        <v>272</v>
      </c>
      <c r="F55" s="131"/>
      <c r="G55" s="11" t="s">
        <v>760</v>
      </c>
      <c r="H55" s="14">
        <v>5.4</v>
      </c>
      <c r="I55" s="109">
        <f t="shared" si="1"/>
        <v>10.8</v>
      </c>
      <c r="J55" s="115"/>
    </row>
    <row r="56" spans="1:10" ht="204">
      <c r="A56" s="114"/>
      <c r="B56" s="107">
        <v>2</v>
      </c>
      <c r="C56" s="10" t="s">
        <v>759</v>
      </c>
      <c r="D56" s="118" t="s">
        <v>25</v>
      </c>
      <c r="E56" s="130" t="s">
        <v>761</v>
      </c>
      <c r="F56" s="131"/>
      <c r="G56" s="11" t="s">
        <v>760</v>
      </c>
      <c r="H56" s="14">
        <v>5.4</v>
      </c>
      <c r="I56" s="109">
        <f t="shared" si="1"/>
        <v>10.8</v>
      </c>
      <c r="J56" s="115"/>
    </row>
    <row r="57" spans="1:10" ht="204">
      <c r="A57" s="114"/>
      <c r="B57" s="107">
        <v>1</v>
      </c>
      <c r="C57" s="10" t="s">
        <v>759</v>
      </c>
      <c r="D57" s="118" t="s">
        <v>26</v>
      </c>
      <c r="E57" s="130" t="s">
        <v>273</v>
      </c>
      <c r="F57" s="131"/>
      <c r="G57" s="11" t="s">
        <v>760</v>
      </c>
      <c r="H57" s="14">
        <v>5.4</v>
      </c>
      <c r="I57" s="109">
        <f t="shared" si="1"/>
        <v>5.4</v>
      </c>
      <c r="J57" s="115"/>
    </row>
    <row r="58" spans="1:10" ht="204">
      <c r="A58" s="114"/>
      <c r="B58" s="107">
        <v>1</v>
      </c>
      <c r="C58" s="10" t="s">
        <v>759</v>
      </c>
      <c r="D58" s="118" t="s">
        <v>26</v>
      </c>
      <c r="E58" s="130" t="s">
        <v>673</v>
      </c>
      <c r="F58" s="131"/>
      <c r="G58" s="11" t="s">
        <v>760</v>
      </c>
      <c r="H58" s="14">
        <v>5.4</v>
      </c>
      <c r="I58" s="109">
        <f t="shared" si="1"/>
        <v>5.4</v>
      </c>
      <c r="J58" s="115"/>
    </row>
    <row r="59" spans="1:10" ht="204">
      <c r="A59" s="114"/>
      <c r="B59" s="107">
        <v>1</v>
      </c>
      <c r="C59" s="10" t="s">
        <v>759</v>
      </c>
      <c r="D59" s="118" t="s">
        <v>26</v>
      </c>
      <c r="E59" s="130" t="s">
        <v>271</v>
      </c>
      <c r="F59" s="131"/>
      <c r="G59" s="11" t="s">
        <v>760</v>
      </c>
      <c r="H59" s="14">
        <v>5.4</v>
      </c>
      <c r="I59" s="109">
        <f t="shared" si="1"/>
        <v>5.4</v>
      </c>
      <c r="J59" s="115"/>
    </row>
    <row r="60" spans="1:10" ht="204">
      <c r="A60" s="114"/>
      <c r="B60" s="107">
        <v>1</v>
      </c>
      <c r="C60" s="10" t="s">
        <v>759</v>
      </c>
      <c r="D60" s="118" t="s">
        <v>26</v>
      </c>
      <c r="E60" s="130" t="s">
        <v>272</v>
      </c>
      <c r="F60" s="131"/>
      <c r="G60" s="11" t="s">
        <v>760</v>
      </c>
      <c r="H60" s="14">
        <v>5.4</v>
      </c>
      <c r="I60" s="109">
        <f t="shared" si="1"/>
        <v>5.4</v>
      </c>
      <c r="J60" s="115"/>
    </row>
    <row r="61" spans="1:10" ht="204">
      <c r="A61" s="114"/>
      <c r="B61" s="107">
        <v>1</v>
      </c>
      <c r="C61" s="10" t="s">
        <v>759</v>
      </c>
      <c r="D61" s="118" t="s">
        <v>26</v>
      </c>
      <c r="E61" s="130" t="s">
        <v>761</v>
      </c>
      <c r="F61" s="131"/>
      <c r="G61" s="11" t="s">
        <v>760</v>
      </c>
      <c r="H61" s="14">
        <v>5.4</v>
      </c>
      <c r="I61" s="109">
        <f t="shared" si="1"/>
        <v>5.4</v>
      </c>
      <c r="J61" s="115"/>
    </row>
    <row r="62" spans="1:10" ht="204">
      <c r="A62" s="114"/>
      <c r="B62" s="107">
        <v>1</v>
      </c>
      <c r="C62" s="10" t="s">
        <v>759</v>
      </c>
      <c r="D62" s="118" t="s">
        <v>27</v>
      </c>
      <c r="E62" s="130" t="s">
        <v>273</v>
      </c>
      <c r="F62" s="131"/>
      <c r="G62" s="11" t="s">
        <v>760</v>
      </c>
      <c r="H62" s="14">
        <v>5.4</v>
      </c>
      <c r="I62" s="109">
        <f t="shared" si="1"/>
        <v>5.4</v>
      </c>
      <c r="J62" s="115"/>
    </row>
    <row r="63" spans="1:10" ht="204">
      <c r="A63" s="114"/>
      <c r="B63" s="107">
        <v>1</v>
      </c>
      <c r="C63" s="10" t="s">
        <v>759</v>
      </c>
      <c r="D63" s="118" t="s">
        <v>27</v>
      </c>
      <c r="E63" s="130" t="s">
        <v>673</v>
      </c>
      <c r="F63" s="131"/>
      <c r="G63" s="11" t="s">
        <v>760</v>
      </c>
      <c r="H63" s="14">
        <v>5.4</v>
      </c>
      <c r="I63" s="109">
        <f t="shared" si="1"/>
        <v>5.4</v>
      </c>
      <c r="J63" s="115"/>
    </row>
    <row r="64" spans="1:10" ht="204">
      <c r="A64" s="114"/>
      <c r="B64" s="107">
        <v>1</v>
      </c>
      <c r="C64" s="10" t="s">
        <v>759</v>
      </c>
      <c r="D64" s="118" t="s">
        <v>27</v>
      </c>
      <c r="E64" s="130" t="s">
        <v>271</v>
      </c>
      <c r="F64" s="131"/>
      <c r="G64" s="11" t="s">
        <v>760</v>
      </c>
      <c r="H64" s="14">
        <v>5.4</v>
      </c>
      <c r="I64" s="109">
        <f t="shared" si="1"/>
        <v>5.4</v>
      </c>
      <c r="J64" s="115"/>
    </row>
    <row r="65" spans="1:10" ht="204">
      <c r="A65" s="114"/>
      <c r="B65" s="107">
        <v>1</v>
      </c>
      <c r="C65" s="10" t="s">
        <v>759</v>
      </c>
      <c r="D65" s="118" t="s">
        <v>27</v>
      </c>
      <c r="E65" s="130" t="s">
        <v>272</v>
      </c>
      <c r="F65" s="131"/>
      <c r="G65" s="11" t="s">
        <v>760</v>
      </c>
      <c r="H65" s="14">
        <v>5.4</v>
      </c>
      <c r="I65" s="109">
        <f t="shared" si="1"/>
        <v>5.4</v>
      </c>
      <c r="J65" s="115"/>
    </row>
    <row r="66" spans="1:10" ht="204">
      <c r="A66" s="114"/>
      <c r="B66" s="107">
        <v>1</v>
      </c>
      <c r="C66" s="10" t="s">
        <v>759</v>
      </c>
      <c r="D66" s="118" t="s">
        <v>27</v>
      </c>
      <c r="E66" s="130" t="s">
        <v>761</v>
      </c>
      <c r="F66" s="131"/>
      <c r="G66" s="11" t="s">
        <v>760</v>
      </c>
      <c r="H66" s="14">
        <v>5.4</v>
      </c>
      <c r="I66" s="109">
        <f t="shared" si="1"/>
        <v>5.4</v>
      </c>
      <c r="J66" s="115"/>
    </row>
    <row r="67" spans="1:10" ht="132">
      <c r="A67" s="114"/>
      <c r="B67" s="107">
        <v>3</v>
      </c>
      <c r="C67" s="10" t="s">
        <v>762</v>
      </c>
      <c r="D67" s="118" t="s">
        <v>763</v>
      </c>
      <c r="E67" s="130"/>
      <c r="F67" s="131"/>
      <c r="G67" s="11" t="s">
        <v>764</v>
      </c>
      <c r="H67" s="14">
        <v>3.55</v>
      </c>
      <c r="I67" s="109">
        <f t="shared" si="1"/>
        <v>10.649999999999999</v>
      </c>
      <c r="J67" s="115"/>
    </row>
    <row r="68" spans="1:10" ht="132">
      <c r="A68" s="114"/>
      <c r="B68" s="107">
        <v>2</v>
      </c>
      <c r="C68" s="10" t="s">
        <v>762</v>
      </c>
      <c r="D68" s="118" t="s">
        <v>765</v>
      </c>
      <c r="E68" s="130"/>
      <c r="F68" s="131"/>
      <c r="G68" s="11" t="s">
        <v>764</v>
      </c>
      <c r="H68" s="14">
        <v>3.55</v>
      </c>
      <c r="I68" s="109">
        <f t="shared" si="1"/>
        <v>7.1</v>
      </c>
      <c r="J68" s="115"/>
    </row>
    <row r="69" spans="1:10" ht="132">
      <c r="A69" s="114"/>
      <c r="B69" s="107">
        <v>2</v>
      </c>
      <c r="C69" s="10" t="s">
        <v>762</v>
      </c>
      <c r="D69" s="118" t="s">
        <v>766</v>
      </c>
      <c r="E69" s="130"/>
      <c r="F69" s="131"/>
      <c r="G69" s="11" t="s">
        <v>764</v>
      </c>
      <c r="H69" s="14">
        <v>3.98</v>
      </c>
      <c r="I69" s="109">
        <f t="shared" si="1"/>
        <v>7.96</v>
      </c>
      <c r="J69" s="115"/>
    </row>
    <row r="70" spans="1:10" ht="132">
      <c r="A70" s="114"/>
      <c r="B70" s="107">
        <v>1</v>
      </c>
      <c r="C70" s="10" t="s">
        <v>762</v>
      </c>
      <c r="D70" s="118" t="s">
        <v>767</v>
      </c>
      <c r="E70" s="130"/>
      <c r="F70" s="131"/>
      <c r="G70" s="11" t="s">
        <v>764</v>
      </c>
      <c r="H70" s="14">
        <v>3.98</v>
      </c>
      <c r="I70" s="109">
        <f t="shared" si="1"/>
        <v>3.98</v>
      </c>
      <c r="J70" s="115"/>
    </row>
    <row r="71" spans="1:10" ht="132">
      <c r="A71" s="114"/>
      <c r="B71" s="107">
        <v>2</v>
      </c>
      <c r="C71" s="10" t="s">
        <v>762</v>
      </c>
      <c r="D71" s="118" t="s">
        <v>768</v>
      </c>
      <c r="E71" s="130"/>
      <c r="F71" s="131"/>
      <c r="G71" s="11" t="s">
        <v>764</v>
      </c>
      <c r="H71" s="14">
        <v>3.98</v>
      </c>
      <c r="I71" s="109">
        <f t="shared" si="1"/>
        <v>7.96</v>
      </c>
      <c r="J71" s="115"/>
    </row>
    <row r="72" spans="1:10" ht="132">
      <c r="A72" s="114"/>
      <c r="B72" s="107">
        <v>1</v>
      </c>
      <c r="C72" s="10" t="s">
        <v>762</v>
      </c>
      <c r="D72" s="118" t="s">
        <v>769</v>
      </c>
      <c r="E72" s="130"/>
      <c r="F72" s="131"/>
      <c r="G72" s="11" t="s">
        <v>764</v>
      </c>
      <c r="H72" s="14">
        <v>3.98</v>
      </c>
      <c r="I72" s="109">
        <f t="shared" si="1"/>
        <v>3.98</v>
      </c>
      <c r="J72" s="115"/>
    </row>
    <row r="73" spans="1:10" ht="132">
      <c r="A73" s="114"/>
      <c r="B73" s="107">
        <v>2</v>
      </c>
      <c r="C73" s="10" t="s">
        <v>762</v>
      </c>
      <c r="D73" s="118" t="s">
        <v>770</v>
      </c>
      <c r="E73" s="130"/>
      <c r="F73" s="131"/>
      <c r="G73" s="11" t="s">
        <v>764</v>
      </c>
      <c r="H73" s="14">
        <v>3.98</v>
      </c>
      <c r="I73" s="109">
        <f t="shared" si="1"/>
        <v>7.96</v>
      </c>
      <c r="J73" s="115"/>
    </row>
    <row r="74" spans="1:10" ht="132">
      <c r="A74" s="114"/>
      <c r="B74" s="107">
        <v>1</v>
      </c>
      <c r="C74" s="10" t="s">
        <v>762</v>
      </c>
      <c r="D74" s="118" t="s">
        <v>771</v>
      </c>
      <c r="E74" s="130"/>
      <c r="F74" s="131"/>
      <c r="G74" s="11" t="s">
        <v>764</v>
      </c>
      <c r="H74" s="14">
        <v>3.98</v>
      </c>
      <c r="I74" s="109">
        <f t="shared" si="1"/>
        <v>3.98</v>
      </c>
      <c r="J74" s="115"/>
    </row>
    <row r="75" spans="1:10" ht="180">
      <c r="A75" s="114"/>
      <c r="B75" s="107">
        <v>2</v>
      </c>
      <c r="C75" s="10" t="s">
        <v>772</v>
      </c>
      <c r="D75" s="118" t="s">
        <v>25</v>
      </c>
      <c r="E75" s="130" t="s">
        <v>273</v>
      </c>
      <c r="F75" s="131"/>
      <c r="G75" s="11" t="s">
        <v>773</v>
      </c>
      <c r="H75" s="14">
        <v>2.84</v>
      </c>
      <c r="I75" s="109">
        <f t="shared" si="1"/>
        <v>5.68</v>
      </c>
      <c r="J75" s="115"/>
    </row>
    <row r="76" spans="1:10" ht="180">
      <c r="A76" s="114"/>
      <c r="B76" s="107">
        <v>2</v>
      </c>
      <c r="C76" s="10" t="s">
        <v>772</v>
      </c>
      <c r="D76" s="118" t="s">
        <v>25</v>
      </c>
      <c r="E76" s="130" t="s">
        <v>271</v>
      </c>
      <c r="F76" s="131"/>
      <c r="G76" s="11" t="s">
        <v>773</v>
      </c>
      <c r="H76" s="14">
        <v>2.84</v>
      </c>
      <c r="I76" s="109">
        <f t="shared" si="1"/>
        <v>5.68</v>
      </c>
      <c r="J76" s="115"/>
    </row>
    <row r="77" spans="1:10" ht="180">
      <c r="A77" s="114"/>
      <c r="B77" s="107">
        <v>3</v>
      </c>
      <c r="C77" s="10" t="s">
        <v>772</v>
      </c>
      <c r="D77" s="118" t="s">
        <v>25</v>
      </c>
      <c r="E77" s="130" t="s">
        <v>272</v>
      </c>
      <c r="F77" s="131"/>
      <c r="G77" s="11" t="s">
        <v>773</v>
      </c>
      <c r="H77" s="14">
        <v>2.84</v>
      </c>
      <c r="I77" s="109">
        <f t="shared" si="1"/>
        <v>8.52</v>
      </c>
      <c r="J77" s="115"/>
    </row>
    <row r="78" spans="1:10" ht="180">
      <c r="A78" s="114"/>
      <c r="B78" s="107">
        <v>1</v>
      </c>
      <c r="C78" s="10" t="s">
        <v>772</v>
      </c>
      <c r="D78" s="118" t="s">
        <v>25</v>
      </c>
      <c r="E78" s="130" t="s">
        <v>761</v>
      </c>
      <c r="F78" s="131"/>
      <c r="G78" s="11" t="s">
        <v>773</v>
      </c>
      <c r="H78" s="14">
        <v>2.84</v>
      </c>
      <c r="I78" s="109">
        <f t="shared" si="1"/>
        <v>2.84</v>
      </c>
      <c r="J78" s="115"/>
    </row>
    <row r="79" spans="1:10" ht="180">
      <c r="A79" s="114"/>
      <c r="B79" s="107">
        <v>2</v>
      </c>
      <c r="C79" s="10" t="s">
        <v>772</v>
      </c>
      <c r="D79" s="118" t="s">
        <v>26</v>
      </c>
      <c r="E79" s="130" t="s">
        <v>273</v>
      </c>
      <c r="F79" s="131"/>
      <c r="G79" s="11" t="s">
        <v>773</v>
      </c>
      <c r="H79" s="14">
        <v>2.84</v>
      </c>
      <c r="I79" s="109">
        <f t="shared" si="1"/>
        <v>5.68</v>
      </c>
      <c r="J79" s="115"/>
    </row>
    <row r="80" spans="1:10" ht="180">
      <c r="A80" s="114"/>
      <c r="B80" s="107">
        <v>1</v>
      </c>
      <c r="C80" s="10" t="s">
        <v>772</v>
      </c>
      <c r="D80" s="118" t="s">
        <v>26</v>
      </c>
      <c r="E80" s="130" t="s">
        <v>271</v>
      </c>
      <c r="F80" s="131"/>
      <c r="G80" s="11" t="s">
        <v>773</v>
      </c>
      <c r="H80" s="14">
        <v>2.84</v>
      </c>
      <c r="I80" s="109">
        <f t="shared" si="1"/>
        <v>2.84</v>
      </c>
      <c r="J80" s="115"/>
    </row>
    <row r="81" spans="1:10" ht="180">
      <c r="A81" s="114"/>
      <c r="B81" s="107">
        <v>2</v>
      </c>
      <c r="C81" s="10" t="s">
        <v>772</v>
      </c>
      <c r="D81" s="118" t="s">
        <v>26</v>
      </c>
      <c r="E81" s="130" t="s">
        <v>272</v>
      </c>
      <c r="F81" s="131"/>
      <c r="G81" s="11" t="s">
        <v>773</v>
      </c>
      <c r="H81" s="14">
        <v>2.84</v>
      </c>
      <c r="I81" s="109">
        <f t="shared" si="1"/>
        <v>5.68</v>
      </c>
      <c r="J81" s="115"/>
    </row>
    <row r="82" spans="1:10" ht="180">
      <c r="A82" s="114"/>
      <c r="B82" s="107">
        <v>1</v>
      </c>
      <c r="C82" s="10" t="s">
        <v>772</v>
      </c>
      <c r="D82" s="118" t="s">
        <v>26</v>
      </c>
      <c r="E82" s="130" t="s">
        <v>761</v>
      </c>
      <c r="F82" s="131"/>
      <c r="G82" s="11" t="s">
        <v>773</v>
      </c>
      <c r="H82" s="14">
        <v>2.84</v>
      </c>
      <c r="I82" s="109">
        <f t="shared" si="1"/>
        <v>2.84</v>
      </c>
      <c r="J82" s="115"/>
    </row>
    <row r="83" spans="1:10" ht="180">
      <c r="A83" s="114"/>
      <c r="B83" s="107">
        <v>2</v>
      </c>
      <c r="C83" s="10" t="s">
        <v>772</v>
      </c>
      <c r="D83" s="118" t="s">
        <v>27</v>
      </c>
      <c r="E83" s="130" t="s">
        <v>273</v>
      </c>
      <c r="F83" s="131"/>
      <c r="G83" s="11" t="s">
        <v>773</v>
      </c>
      <c r="H83" s="14">
        <v>2.84</v>
      </c>
      <c r="I83" s="109">
        <f t="shared" si="1"/>
        <v>5.68</v>
      </c>
      <c r="J83" s="115"/>
    </row>
    <row r="84" spans="1:10" ht="180">
      <c r="A84" s="114"/>
      <c r="B84" s="107">
        <v>1</v>
      </c>
      <c r="C84" s="10" t="s">
        <v>772</v>
      </c>
      <c r="D84" s="118" t="s">
        <v>27</v>
      </c>
      <c r="E84" s="130" t="s">
        <v>271</v>
      </c>
      <c r="F84" s="131"/>
      <c r="G84" s="11" t="s">
        <v>773</v>
      </c>
      <c r="H84" s="14">
        <v>2.84</v>
      </c>
      <c r="I84" s="109">
        <f t="shared" si="1"/>
        <v>2.84</v>
      </c>
      <c r="J84" s="115"/>
    </row>
    <row r="85" spans="1:10" ht="180">
      <c r="A85" s="114"/>
      <c r="B85" s="107">
        <v>1</v>
      </c>
      <c r="C85" s="10" t="s">
        <v>772</v>
      </c>
      <c r="D85" s="118" t="s">
        <v>27</v>
      </c>
      <c r="E85" s="130" t="s">
        <v>761</v>
      </c>
      <c r="F85" s="131"/>
      <c r="G85" s="11" t="s">
        <v>773</v>
      </c>
      <c r="H85" s="14">
        <v>2.84</v>
      </c>
      <c r="I85" s="109">
        <f t="shared" si="1"/>
        <v>2.84</v>
      </c>
      <c r="J85" s="115"/>
    </row>
    <row r="86" spans="1:10" ht="192">
      <c r="A86" s="114"/>
      <c r="B86" s="107">
        <v>2</v>
      </c>
      <c r="C86" s="10" t="s">
        <v>774</v>
      </c>
      <c r="D86" s="118" t="s">
        <v>25</v>
      </c>
      <c r="E86" s="130" t="s">
        <v>273</v>
      </c>
      <c r="F86" s="131"/>
      <c r="G86" s="11" t="s">
        <v>775</v>
      </c>
      <c r="H86" s="14">
        <v>3.69</v>
      </c>
      <c r="I86" s="109">
        <f t="shared" ref="I86:I99" si="2">H86*B86</f>
        <v>7.38</v>
      </c>
      <c r="J86" s="115"/>
    </row>
    <row r="87" spans="1:10" ht="192">
      <c r="A87" s="114"/>
      <c r="B87" s="107">
        <v>2</v>
      </c>
      <c r="C87" s="10" t="s">
        <v>774</v>
      </c>
      <c r="D87" s="118" t="s">
        <v>25</v>
      </c>
      <c r="E87" s="130" t="s">
        <v>271</v>
      </c>
      <c r="F87" s="131"/>
      <c r="G87" s="11" t="s">
        <v>775</v>
      </c>
      <c r="H87" s="14">
        <v>3.69</v>
      </c>
      <c r="I87" s="109">
        <f t="shared" si="2"/>
        <v>7.38</v>
      </c>
      <c r="J87" s="115"/>
    </row>
    <row r="88" spans="1:10" ht="192">
      <c r="A88" s="114"/>
      <c r="B88" s="107">
        <v>1</v>
      </c>
      <c r="C88" s="10" t="s">
        <v>774</v>
      </c>
      <c r="D88" s="118" t="s">
        <v>26</v>
      </c>
      <c r="E88" s="130" t="s">
        <v>273</v>
      </c>
      <c r="F88" s="131"/>
      <c r="G88" s="11" t="s">
        <v>775</v>
      </c>
      <c r="H88" s="14">
        <v>3.69</v>
      </c>
      <c r="I88" s="109">
        <f t="shared" si="2"/>
        <v>3.69</v>
      </c>
      <c r="J88" s="115"/>
    </row>
    <row r="89" spans="1:10" ht="192">
      <c r="A89" s="114"/>
      <c r="B89" s="107">
        <v>1</v>
      </c>
      <c r="C89" s="10" t="s">
        <v>774</v>
      </c>
      <c r="D89" s="118" t="s">
        <v>26</v>
      </c>
      <c r="E89" s="130" t="s">
        <v>271</v>
      </c>
      <c r="F89" s="131"/>
      <c r="G89" s="11" t="s">
        <v>775</v>
      </c>
      <c r="H89" s="14">
        <v>3.69</v>
      </c>
      <c r="I89" s="109">
        <f t="shared" si="2"/>
        <v>3.69</v>
      </c>
      <c r="J89" s="115"/>
    </row>
    <row r="90" spans="1:10" ht="192">
      <c r="A90" s="114"/>
      <c r="B90" s="107">
        <v>1</v>
      </c>
      <c r="C90" s="10" t="s">
        <v>774</v>
      </c>
      <c r="D90" s="118" t="s">
        <v>27</v>
      </c>
      <c r="E90" s="130" t="s">
        <v>273</v>
      </c>
      <c r="F90" s="131"/>
      <c r="G90" s="11" t="s">
        <v>775</v>
      </c>
      <c r="H90" s="14">
        <v>3.69</v>
      </c>
      <c r="I90" s="109">
        <f t="shared" si="2"/>
        <v>3.69</v>
      </c>
      <c r="J90" s="115"/>
    </row>
    <row r="91" spans="1:10" ht="192">
      <c r="A91" s="114"/>
      <c r="B91" s="107">
        <v>1</v>
      </c>
      <c r="C91" s="10" t="s">
        <v>774</v>
      </c>
      <c r="D91" s="118" t="s">
        <v>27</v>
      </c>
      <c r="E91" s="130" t="s">
        <v>271</v>
      </c>
      <c r="F91" s="131"/>
      <c r="G91" s="11" t="s">
        <v>775</v>
      </c>
      <c r="H91" s="14">
        <v>3.69</v>
      </c>
      <c r="I91" s="109">
        <f t="shared" si="2"/>
        <v>3.69</v>
      </c>
      <c r="J91" s="115"/>
    </row>
    <row r="92" spans="1:10" ht="192">
      <c r="A92" s="114"/>
      <c r="B92" s="107">
        <v>2</v>
      </c>
      <c r="C92" s="10" t="s">
        <v>776</v>
      </c>
      <c r="D92" s="118" t="s">
        <v>25</v>
      </c>
      <c r="E92" s="130" t="s">
        <v>273</v>
      </c>
      <c r="F92" s="131"/>
      <c r="G92" s="11" t="s">
        <v>777</v>
      </c>
      <c r="H92" s="14">
        <v>3.27</v>
      </c>
      <c r="I92" s="109">
        <f t="shared" si="2"/>
        <v>6.54</v>
      </c>
      <c r="J92" s="115"/>
    </row>
    <row r="93" spans="1:10" ht="192">
      <c r="A93" s="114"/>
      <c r="B93" s="107">
        <v>2</v>
      </c>
      <c r="C93" s="10" t="s">
        <v>776</v>
      </c>
      <c r="D93" s="118" t="s">
        <v>25</v>
      </c>
      <c r="E93" s="130" t="s">
        <v>271</v>
      </c>
      <c r="F93" s="131"/>
      <c r="G93" s="11" t="s">
        <v>777</v>
      </c>
      <c r="H93" s="14">
        <v>3.27</v>
      </c>
      <c r="I93" s="109">
        <f t="shared" si="2"/>
        <v>6.54</v>
      </c>
      <c r="J93" s="115"/>
    </row>
    <row r="94" spans="1:10" ht="192">
      <c r="A94" s="114"/>
      <c r="B94" s="107">
        <v>2</v>
      </c>
      <c r="C94" s="10" t="s">
        <v>776</v>
      </c>
      <c r="D94" s="118" t="s">
        <v>25</v>
      </c>
      <c r="E94" s="130" t="s">
        <v>272</v>
      </c>
      <c r="F94" s="131"/>
      <c r="G94" s="11" t="s">
        <v>777</v>
      </c>
      <c r="H94" s="14">
        <v>3.27</v>
      </c>
      <c r="I94" s="109">
        <f t="shared" si="2"/>
        <v>6.54</v>
      </c>
      <c r="J94" s="115"/>
    </row>
    <row r="95" spans="1:10" ht="192">
      <c r="A95" s="114"/>
      <c r="B95" s="107">
        <v>2</v>
      </c>
      <c r="C95" s="10" t="s">
        <v>776</v>
      </c>
      <c r="D95" s="118" t="s">
        <v>25</v>
      </c>
      <c r="E95" s="130" t="s">
        <v>761</v>
      </c>
      <c r="F95" s="131"/>
      <c r="G95" s="11" t="s">
        <v>777</v>
      </c>
      <c r="H95" s="14">
        <v>3.27</v>
      </c>
      <c r="I95" s="109">
        <f t="shared" si="2"/>
        <v>6.54</v>
      </c>
      <c r="J95" s="115"/>
    </row>
    <row r="96" spans="1:10" ht="192">
      <c r="A96" s="114"/>
      <c r="B96" s="107">
        <v>1</v>
      </c>
      <c r="C96" s="10" t="s">
        <v>776</v>
      </c>
      <c r="D96" s="118" t="s">
        <v>26</v>
      </c>
      <c r="E96" s="130" t="s">
        <v>273</v>
      </c>
      <c r="F96" s="131"/>
      <c r="G96" s="11" t="s">
        <v>777</v>
      </c>
      <c r="H96" s="14">
        <v>3.27</v>
      </c>
      <c r="I96" s="109">
        <f t="shared" si="2"/>
        <v>3.27</v>
      </c>
      <c r="J96" s="115"/>
    </row>
    <row r="97" spans="1:10" ht="192">
      <c r="A97" s="114"/>
      <c r="B97" s="107">
        <v>1</v>
      </c>
      <c r="C97" s="10" t="s">
        <v>776</v>
      </c>
      <c r="D97" s="118" t="s">
        <v>26</v>
      </c>
      <c r="E97" s="130" t="s">
        <v>271</v>
      </c>
      <c r="F97" s="131"/>
      <c r="G97" s="11" t="s">
        <v>777</v>
      </c>
      <c r="H97" s="14">
        <v>3.27</v>
      </c>
      <c r="I97" s="109">
        <f t="shared" si="2"/>
        <v>3.27</v>
      </c>
      <c r="J97" s="115"/>
    </row>
    <row r="98" spans="1:10" ht="192">
      <c r="A98" s="114"/>
      <c r="B98" s="107">
        <v>1</v>
      </c>
      <c r="C98" s="10" t="s">
        <v>776</v>
      </c>
      <c r="D98" s="118" t="s">
        <v>26</v>
      </c>
      <c r="E98" s="130" t="s">
        <v>272</v>
      </c>
      <c r="F98" s="131"/>
      <c r="G98" s="11" t="s">
        <v>777</v>
      </c>
      <c r="H98" s="14">
        <v>3.27</v>
      </c>
      <c r="I98" s="109">
        <f t="shared" si="2"/>
        <v>3.27</v>
      </c>
      <c r="J98" s="115"/>
    </row>
    <row r="99" spans="1:10" ht="192">
      <c r="A99" s="114"/>
      <c r="B99" s="108">
        <v>1</v>
      </c>
      <c r="C99" s="12" t="s">
        <v>776</v>
      </c>
      <c r="D99" s="119" t="s">
        <v>26</v>
      </c>
      <c r="E99" s="132" t="s">
        <v>761</v>
      </c>
      <c r="F99" s="133"/>
      <c r="G99" s="13" t="s">
        <v>777</v>
      </c>
      <c r="H99" s="15">
        <v>3.27</v>
      </c>
      <c r="I99" s="110">
        <f t="shared" si="2"/>
        <v>3.27</v>
      </c>
      <c r="J99" s="115"/>
    </row>
  </sheetData>
  <mergeCells count="82">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1"/>
  <sheetViews>
    <sheetView zoomScale="90" zoomScaleNormal="90" workbookViewId="0">
      <selection activeCell="X15" sqref="X15"/>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966.45999999999947</v>
      </c>
      <c r="O2" t="s">
        <v>182</v>
      </c>
    </row>
    <row r="3" spans="1:15" ht="12.75" customHeight="1">
      <c r="A3" s="114"/>
      <c r="B3" s="121" t="s">
        <v>135</v>
      </c>
      <c r="C3" s="120"/>
      <c r="D3" s="120"/>
      <c r="E3" s="120"/>
      <c r="F3" s="120"/>
      <c r="G3" s="120"/>
      <c r="H3" s="120"/>
      <c r="I3" s="120"/>
      <c r="J3" s="120"/>
      <c r="K3" s="120"/>
      <c r="L3" s="115"/>
      <c r="N3">
        <v>966.45999999999947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4">
        <f>IF(Invoice!J10&lt;&gt;"",Invoice!J10,"")</f>
        <v>51408</v>
      </c>
      <c r="L10" s="115"/>
    </row>
    <row r="11" spans="1:15" ht="12.75" customHeight="1">
      <c r="A11" s="114"/>
      <c r="B11" s="114" t="s">
        <v>711</v>
      </c>
      <c r="C11" s="120"/>
      <c r="D11" s="120"/>
      <c r="E11" s="120"/>
      <c r="F11" s="115"/>
      <c r="G11" s="116"/>
      <c r="H11" s="116" t="s">
        <v>711</v>
      </c>
      <c r="I11" s="120"/>
      <c r="J11" s="120"/>
      <c r="K11" s="135"/>
      <c r="L11" s="115"/>
    </row>
    <row r="12" spans="1:15" ht="12.75" customHeight="1">
      <c r="A12" s="114"/>
      <c r="B12" s="114" t="s">
        <v>818</v>
      </c>
      <c r="C12" s="120"/>
      <c r="D12" s="120"/>
      <c r="E12" s="120"/>
      <c r="F12" s="115"/>
      <c r="G12" s="116"/>
      <c r="H12" s="116" t="s">
        <v>818</v>
      </c>
      <c r="I12" s="120"/>
      <c r="J12" s="120"/>
      <c r="K12" s="120"/>
      <c r="L12" s="115"/>
    </row>
    <row r="13" spans="1:15" ht="12.75" customHeight="1">
      <c r="A13" s="114"/>
      <c r="B13" s="114" t="s">
        <v>819</v>
      </c>
      <c r="C13" s="120"/>
      <c r="D13" s="120"/>
      <c r="E13" s="120"/>
      <c r="F13" s="115"/>
      <c r="G13" s="116"/>
      <c r="H13" s="116" t="s">
        <v>819</v>
      </c>
      <c r="I13" s="120"/>
      <c r="J13" s="120"/>
      <c r="K13" s="99" t="s">
        <v>11</v>
      </c>
      <c r="L13" s="115"/>
    </row>
    <row r="14" spans="1:15" ht="15" customHeight="1">
      <c r="A14" s="114"/>
      <c r="B14" s="114" t="s">
        <v>190</v>
      </c>
      <c r="C14" s="120"/>
      <c r="D14" s="120"/>
      <c r="E14" s="120"/>
      <c r="F14" s="115"/>
      <c r="G14" s="116"/>
      <c r="H14" s="116" t="s">
        <v>190</v>
      </c>
      <c r="I14" s="120"/>
      <c r="J14" s="120"/>
      <c r="K14" s="136">
        <f>Invoice!J14</f>
        <v>45182</v>
      </c>
      <c r="L14" s="115"/>
    </row>
    <row r="15" spans="1:15" ht="15" customHeight="1">
      <c r="A15" s="114"/>
      <c r="B15" s="6" t="s">
        <v>6</v>
      </c>
      <c r="C15" s="7"/>
      <c r="D15" s="7"/>
      <c r="E15" s="7"/>
      <c r="F15" s="8"/>
      <c r="G15" s="116"/>
      <c r="H15" s="9" t="s">
        <v>6</v>
      </c>
      <c r="I15" s="120"/>
      <c r="J15" s="120"/>
      <c r="K15" s="137"/>
      <c r="L15" s="115"/>
    </row>
    <row r="16" spans="1:15" ht="15" customHeight="1">
      <c r="A16" s="114"/>
      <c r="B16" s="120"/>
      <c r="C16" s="120"/>
      <c r="D16" s="120"/>
      <c r="E16" s="120"/>
      <c r="F16" s="120"/>
      <c r="G16" s="120"/>
      <c r="H16" s="120"/>
      <c r="I16" s="123" t="s">
        <v>142</v>
      </c>
      <c r="J16" s="123" t="s">
        <v>142</v>
      </c>
      <c r="K16" s="129">
        <v>39957</v>
      </c>
      <c r="L16" s="115"/>
    </row>
    <row r="17" spans="1:12" ht="12.75" customHeight="1">
      <c r="A17" s="114"/>
      <c r="B17" s="120" t="s">
        <v>714</v>
      </c>
      <c r="C17" s="120"/>
      <c r="D17" s="120"/>
      <c r="E17" s="120"/>
      <c r="F17" s="120"/>
      <c r="G17" s="120"/>
      <c r="H17" s="120"/>
      <c r="I17" s="123" t="s">
        <v>143</v>
      </c>
      <c r="J17" s="123" t="s">
        <v>143</v>
      </c>
      <c r="K17" s="129" t="str">
        <f>IF(Invoice!J17&lt;&gt;"",Invoice!J17,"")</f>
        <v>Mina</v>
      </c>
      <c r="L17" s="115"/>
    </row>
    <row r="18" spans="1:12" ht="18" customHeight="1">
      <c r="A18" s="114"/>
      <c r="B18" s="120" t="s">
        <v>715</v>
      </c>
      <c r="C18" s="120"/>
      <c r="D18" s="120"/>
      <c r="E18" s="120"/>
      <c r="F18" s="120"/>
      <c r="G18" s="120"/>
      <c r="H18" s="120"/>
      <c r="I18" s="122" t="s">
        <v>258</v>
      </c>
      <c r="J18" s="122" t="s">
        <v>258</v>
      </c>
      <c r="K18" s="104" t="s">
        <v>166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5"/>
      <c r="C21" s="105"/>
      <c r="D21" s="105"/>
      <c r="E21" s="106"/>
      <c r="F21" s="140"/>
      <c r="G21" s="141"/>
      <c r="H21" s="105" t="s">
        <v>141</v>
      </c>
      <c r="I21" s="105"/>
      <c r="J21" s="105"/>
      <c r="K21" s="105"/>
      <c r="L21" s="115"/>
    </row>
    <row r="22" spans="1:12" ht="48" customHeight="1">
      <c r="A22" s="114"/>
      <c r="B22" s="107">
        <f>'Tax Invoice'!D18</f>
        <v>1</v>
      </c>
      <c r="C22" s="10" t="s">
        <v>716</v>
      </c>
      <c r="D22" s="10" t="s">
        <v>716</v>
      </c>
      <c r="E22" s="118" t="s">
        <v>699</v>
      </c>
      <c r="F22" s="130"/>
      <c r="G22" s="131"/>
      <c r="H22" s="11" t="s">
        <v>814</v>
      </c>
      <c r="I22" s="14">
        <f t="shared" ref="I22:I53" si="0">ROUNDUP(J22*$N$1,2)</f>
        <v>9.6</v>
      </c>
      <c r="J22" s="14">
        <v>38.4</v>
      </c>
      <c r="K22" s="109">
        <f t="shared" ref="K22:K53" si="1">I22*B22</f>
        <v>9.6</v>
      </c>
      <c r="L22" s="115"/>
    </row>
    <row r="23" spans="1:12" ht="48" customHeight="1">
      <c r="A23" s="114"/>
      <c r="B23" s="107">
        <f>'Tax Invoice'!D19</f>
        <v>1</v>
      </c>
      <c r="C23" s="10" t="s">
        <v>717</v>
      </c>
      <c r="D23" s="10" t="s">
        <v>717</v>
      </c>
      <c r="E23" s="118" t="s">
        <v>699</v>
      </c>
      <c r="F23" s="130"/>
      <c r="G23" s="131"/>
      <c r="H23" s="11" t="s">
        <v>815</v>
      </c>
      <c r="I23" s="14">
        <f t="shared" si="0"/>
        <v>10.379999999999999</v>
      </c>
      <c r="J23" s="14">
        <v>41.51</v>
      </c>
      <c r="K23" s="109">
        <f t="shared" si="1"/>
        <v>10.379999999999999</v>
      </c>
      <c r="L23" s="115"/>
    </row>
    <row r="24" spans="1:12" ht="24" customHeight="1">
      <c r="A24" s="114"/>
      <c r="B24" s="107">
        <f>'Tax Invoice'!D20</f>
        <v>100</v>
      </c>
      <c r="C24" s="10" t="s">
        <v>718</v>
      </c>
      <c r="D24" s="10" t="s">
        <v>718</v>
      </c>
      <c r="E24" s="118" t="s">
        <v>25</v>
      </c>
      <c r="F24" s="130"/>
      <c r="G24" s="131"/>
      <c r="H24" s="11" t="s">
        <v>719</v>
      </c>
      <c r="I24" s="14">
        <f t="shared" si="0"/>
        <v>0.09</v>
      </c>
      <c r="J24" s="14">
        <v>0.34</v>
      </c>
      <c r="K24" s="109">
        <f t="shared" si="1"/>
        <v>9</v>
      </c>
      <c r="L24" s="115"/>
    </row>
    <row r="25" spans="1:12" ht="36" customHeight="1">
      <c r="A25" s="114"/>
      <c r="B25" s="107">
        <f>'Tax Invoice'!D21</f>
        <v>10</v>
      </c>
      <c r="C25" s="10" t="s">
        <v>720</v>
      </c>
      <c r="D25" s="10" t="s">
        <v>778</v>
      </c>
      <c r="E25" s="118" t="s">
        <v>273</v>
      </c>
      <c r="F25" s="130"/>
      <c r="G25" s="131"/>
      <c r="H25" s="11" t="s">
        <v>721</v>
      </c>
      <c r="I25" s="14">
        <f t="shared" si="0"/>
        <v>0.64</v>
      </c>
      <c r="J25" s="14">
        <v>2.5499999999999998</v>
      </c>
      <c r="K25" s="109">
        <f t="shared" si="1"/>
        <v>6.4</v>
      </c>
      <c r="L25" s="115"/>
    </row>
    <row r="26" spans="1:12" ht="36" customHeight="1">
      <c r="A26" s="114"/>
      <c r="B26" s="107">
        <f>'Tax Invoice'!D22</f>
        <v>6</v>
      </c>
      <c r="C26" s="10" t="s">
        <v>720</v>
      </c>
      <c r="D26" s="10" t="s">
        <v>779</v>
      </c>
      <c r="E26" s="118" t="s">
        <v>271</v>
      </c>
      <c r="F26" s="130"/>
      <c r="G26" s="131"/>
      <c r="H26" s="11" t="s">
        <v>721</v>
      </c>
      <c r="I26" s="14">
        <f t="shared" si="0"/>
        <v>0.64</v>
      </c>
      <c r="J26" s="14">
        <v>2.5499999999999998</v>
      </c>
      <c r="K26" s="109">
        <f t="shared" si="1"/>
        <v>3.84</v>
      </c>
      <c r="L26" s="115"/>
    </row>
    <row r="27" spans="1:12" ht="24" customHeight="1">
      <c r="A27" s="114"/>
      <c r="B27" s="107">
        <f>'Tax Invoice'!D23</f>
        <v>10</v>
      </c>
      <c r="C27" s="10" t="s">
        <v>722</v>
      </c>
      <c r="D27" s="10" t="s">
        <v>722</v>
      </c>
      <c r="E27" s="118"/>
      <c r="F27" s="130"/>
      <c r="G27" s="131"/>
      <c r="H27" s="11" t="s">
        <v>723</v>
      </c>
      <c r="I27" s="14">
        <f t="shared" si="0"/>
        <v>0.32</v>
      </c>
      <c r="J27" s="14">
        <v>1.28</v>
      </c>
      <c r="K27" s="109">
        <f t="shared" si="1"/>
        <v>3.2</v>
      </c>
      <c r="L27" s="115"/>
    </row>
    <row r="28" spans="1:12" ht="24" customHeight="1">
      <c r="A28" s="114"/>
      <c r="B28" s="107">
        <f>'Tax Invoice'!D24</f>
        <v>20</v>
      </c>
      <c r="C28" s="10" t="s">
        <v>724</v>
      </c>
      <c r="D28" s="10" t="s">
        <v>724</v>
      </c>
      <c r="E28" s="118"/>
      <c r="F28" s="130"/>
      <c r="G28" s="131"/>
      <c r="H28" s="11" t="s">
        <v>725</v>
      </c>
      <c r="I28" s="14">
        <f t="shared" si="0"/>
        <v>0.27</v>
      </c>
      <c r="J28" s="14">
        <v>1.07</v>
      </c>
      <c r="K28" s="109">
        <f t="shared" si="1"/>
        <v>5.4</v>
      </c>
      <c r="L28" s="115"/>
    </row>
    <row r="29" spans="1:12" ht="24" customHeight="1">
      <c r="A29" s="114"/>
      <c r="B29" s="107">
        <f>'Tax Invoice'!D25</f>
        <v>2</v>
      </c>
      <c r="C29" s="10" t="s">
        <v>726</v>
      </c>
      <c r="D29" s="10" t="s">
        <v>780</v>
      </c>
      <c r="E29" s="118" t="s">
        <v>727</v>
      </c>
      <c r="F29" s="130"/>
      <c r="G29" s="131"/>
      <c r="H29" s="11" t="s">
        <v>728</v>
      </c>
      <c r="I29" s="14">
        <f t="shared" si="0"/>
        <v>2.4499999999999997</v>
      </c>
      <c r="J29" s="14">
        <v>9.77</v>
      </c>
      <c r="K29" s="109">
        <f t="shared" si="1"/>
        <v>4.8999999999999995</v>
      </c>
      <c r="L29" s="115"/>
    </row>
    <row r="30" spans="1:12" ht="24" customHeight="1">
      <c r="A30" s="114"/>
      <c r="B30" s="107">
        <f>'Tax Invoice'!D26</f>
        <v>2</v>
      </c>
      <c r="C30" s="10" t="s">
        <v>726</v>
      </c>
      <c r="D30" s="10" t="s">
        <v>781</v>
      </c>
      <c r="E30" s="118" t="s">
        <v>729</v>
      </c>
      <c r="F30" s="130"/>
      <c r="G30" s="131"/>
      <c r="H30" s="11" t="s">
        <v>728</v>
      </c>
      <c r="I30" s="14">
        <f t="shared" si="0"/>
        <v>2.63</v>
      </c>
      <c r="J30" s="14">
        <v>10.52</v>
      </c>
      <c r="K30" s="109">
        <f t="shared" si="1"/>
        <v>5.26</v>
      </c>
      <c r="L30" s="115"/>
    </row>
    <row r="31" spans="1:12" ht="24" customHeight="1">
      <c r="A31" s="114"/>
      <c r="B31" s="107">
        <f>'Tax Invoice'!D27</f>
        <v>2</v>
      </c>
      <c r="C31" s="10" t="s">
        <v>730</v>
      </c>
      <c r="D31" s="10" t="s">
        <v>730</v>
      </c>
      <c r="E31" s="118"/>
      <c r="F31" s="130"/>
      <c r="G31" s="131"/>
      <c r="H31" s="11" t="s">
        <v>731</v>
      </c>
      <c r="I31" s="14">
        <f t="shared" si="0"/>
        <v>1.71</v>
      </c>
      <c r="J31" s="14">
        <v>6.83</v>
      </c>
      <c r="K31" s="109">
        <f t="shared" si="1"/>
        <v>3.42</v>
      </c>
      <c r="L31" s="115"/>
    </row>
    <row r="32" spans="1:12" ht="24" customHeight="1">
      <c r="A32" s="114"/>
      <c r="B32" s="107">
        <f>'Tax Invoice'!D28</f>
        <v>2</v>
      </c>
      <c r="C32" s="10" t="s">
        <v>732</v>
      </c>
      <c r="D32" s="10" t="s">
        <v>732</v>
      </c>
      <c r="E32" s="118" t="s">
        <v>107</v>
      </c>
      <c r="F32" s="130"/>
      <c r="G32" s="131"/>
      <c r="H32" s="11" t="s">
        <v>733</v>
      </c>
      <c r="I32" s="14">
        <f t="shared" si="0"/>
        <v>0.89</v>
      </c>
      <c r="J32" s="14">
        <v>3.55</v>
      </c>
      <c r="K32" s="109">
        <f t="shared" si="1"/>
        <v>1.78</v>
      </c>
      <c r="L32" s="115"/>
    </row>
    <row r="33" spans="1:12" ht="24" customHeight="1">
      <c r="A33" s="114"/>
      <c r="B33" s="107">
        <f>'Tax Invoice'!D29</f>
        <v>1</v>
      </c>
      <c r="C33" s="10" t="s">
        <v>734</v>
      </c>
      <c r="D33" s="10" t="s">
        <v>734</v>
      </c>
      <c r="E33" s="118"/>
      <c r="F33" s="130"/>
      <c r="G33" s="131"/>
      <c r="H33" s="11" t="s">
        <v>735</v>
      </c>
      <c r="I33" s="14">
        <f t="shared" si="0"/>
        <v>1.1599999999999999</v>
      </c>
      <c r="J33" s="14">
        <v>4.6100000000000003</v>
      </c>
      <c r="K33" s="109">
        <f t="shared" si="1"/>
        <v>1.1599999999999999</v>
      </c>
      <c r="L33" s="115"/>
    </row>
    <row r="34" spans="1:12" ht="36" customHeight="1">
      <c r="A34" s="114"/>
      <c r="B34" s="107">
        <f>'Tax Invoice'!D30</f>
        <v>10</v>
      </c>
      <c r="C34" s="10" t="s">
        <v>736</v>
      </c>
      <c r="D34" s="10" t="s">
        <v>782</v>
      </c>
      <c r="E34" s="118" t="s">
        <v>737</v>
      </c>
      <c r="F34" s="130"/>
      <c r="G34" s="131"/>
      <c r="H34" s="11" t="s">
        <v>738</v>
      </c>
      <c r="I34" s="14">
        <f t="shared" si="0"/>
        <v>0.53</v>
      </c>
      <c r="J34" s="14">
        <v>2.12</v>
      </c>
      <c r="K34" s="109">
        <f t="shared" si="1"/>
        <v>5.3000000000000007</v>
      </c>
      <c r="L34" s="115"/>
    </row>
    <row r="35" spans="1:12" ht="36" customHeight="1">
      <c r="A35" s="114"/>
      <c r="B35" s="107">
        <f>'Tax Invoice'!D31</f>
        <v>10</v>
      </c>
      <c r="C35" s="10" t="s">
        <v>736</v>
      </c>
      <c r="D35" s="10" t="s">
        <v>783</v>
      </c>
      <c r="E35" s="118" t="s">
        <v>739</v>
      </c>
      <c r="F35" s="130"/>
      <c r="G35" s="131"/>
      <c r="H35" s="11" t="s">
        <v>738</v>
      </c>
      <c r="I35" s="14">
        <f t="shared" si="0"/>
        <v>0.53</v>
      </c>
      <c r="J35" s="14">
        <v>2.12</v>
      </c>
      <c r="K35" s="109">
        <f t="shared" si="1"/>
        <v>5.3000000000000007</v>
      </c>
      <c r="L35" s="115"/>
    </row>
    <row r="36" spans="1:12" ht="36" customHeight="1">
      <c r="A36" s="114"/>
      <c r="B36" s="107">
        <f>'Tax Invoice'!D32</f>
        <v>10</v>
      </c>
      <c r="C36" s="10" t="s">
        <v>736</v>
      </c>
      <c r="D36" s="10" t="s">
        <v>784</v>
      </c>
      <c r="E36" s="118" t="s">
        <v>740</v>
      </c>
      <c r="F36" s="130"/>
      <c r="G36" s="131"/>
      <c r="H36" s="11" t="s">
        <v>738</v>
      </c>
      <c r="I36" s="14">
        <f t="shared" si="0"/>
        <v>0.53</v>
      </c>
      <c r="J36" s="14">
        <v>2.12</v>
      </c>
      <c r="K36" s="109">
        <f t="shared" si="1"/>
        <v>5.3000000000000007</v>
      </c>
      <c r="L36" s="115"/>
    </row>
    <row r="37" spans="1:12" ht="36" customHeight="1">
      <c r="A37" s="114"/>
      <c r="B37" s="107">
        <f>'Tax Invoice'!D33</f>
        <v>10</v>
      </c>
      <c r="C37" s="10" t="s">
        <v>736</v>
      </c>
      <c r="D37" s="10" t="s">
        <v>785</v>
      </c>
      <c r="E37" s="118" t="s">
        <v>741</v>
      </c>
      <c r="F37" s="130"/>
      <c r="G37" s="131"/>
      <c r="H37" s="11" t="s">
        <v>738</v>
      </c>
      <c r="I37" s="14">
        <f t="shared" si="0"/>
        <v>0.61</v>
      </c>
      <c r="J37" s="14">
        <v>2.41</v>
      </c>
      <c r="K37" s="109">
        <f t="shared" si="1"/>
        <v>6.1</v>
      </c>
      <c r="L37" s="115"/>
    </row>
    <row r="38" spans="1:12" ht="24" customHeight="1">
      <c r="A38" s="114"/>
      <c r="B38" s="107">
        <f>'Tax Invoice'!D34</f>
        <v>2</v>
      </c>
      <c r="C38" s="10" t="s">
        <v>742</v>
      </c>
      <c r="D38" s="10" t="s">
        <v>742</v>
      </c>
      <c r="E38" s="118"/>
      <c r="F38" s="130"/>
      <c r="G38" s="131"/>
      <c r="H38" s="11" t="s">
        <v>743</v>
      </c>
      <c r="I38" s="14">
        <f t="shared" si="0"/>
        <v>1.0900000000000001</v>
      </c>
      <c r="J38" s="14">
        <v>4.3499999999999996</v>
      </c>
      <c r="K38" s="109">
        <f t="shared" si="1"/>
        <v>2.1800000000000002</v>
      </c>
      <c r="L38" s="115"/>
    </row>
    <row r="39" spans="1:12" ht="24" customHeight="1">
      <c r="A39" s="114"/>
      <c r="B39" s="107">
        <f>'Tax Invoice'!D35</f>
        <v>10</v>
      </c>
      <c r="C39" s="10" t="s">
        <v>744</v>
      </c>
      <c r="D39" s="10" t="s">
        <v>786</v>
      </c>
      <c r="E39" s="118" t="s">
        <v>745</v>
      </c>
      <c r="F39" s="130" t="s">
        <v>273</v>
      </c>
      <c r="G39" s="131"/>
      <c r="H39" s="11" t="s">
        <v>746</v>
      </c>
      <c r="I39" s="14">
        <f t="shared" si="0"/>
        <v>0.21</v>
      </c>
      <c r="J39" s="14">
        <v>0.84</v>
      </c>
      <c r="K39" s="109">
        <f t="shared" si="1"/>
        <v>2.1</v>
      </c>
      <c r="L39" s="115"/>
    </row>
    <row r="40" spans="1:12" ht="24" customHeight="1">
      <c r="A40" s="114"/>
      <c r="B40" s="107">
        <f>'Tax Invoice'!D36</f>
        <v>10</v>
      </c>
      <c r="C40" s="10" t="s">
        <v>744</v>
      </c>
      <c r="D40" s="10" t="s">
        <v>787</v>
      </c>
      <c r="E40" s="118" t="s">
        <v>298</v>
      </c>
      <c r="F40" s="130" t="s">
        <v>273</v>
      </c>
      <c r="G40" s="131"/>
      <c r="H40" s="11" t="s">
        <v>746</v>
      </c>
      <c r="I40" s="14">
        <f t="shared" si="0"/>
        <v>0.23</v>
      </c>
      <c r="J40" s="14">
        <v>0.91</v>
      </c>
      <c r="K40" s="109">
        <f t="shared" si="1"/>
        <v>2.3000000000000003</v>
      </c>
      <c r="L40" s="115"/>
    </row>
    <row r="41" spans="1:12" ht="12.75" customHeight="1">
      <c r="A41" s="114"/>
      <c r="B41" s="107">
        <f>'Tax Invoice'!D37</f>
        <v>10</v>
      </c>
      <c r="C41" s="10" t="s">
        <v>747</v>
      </c>
      <c r="D41" s="10" t="s">
        <v>788</v>
      </c>
      <c r="E41" s="118" t="s">
        <v>298</v>
      </c>
      <c r="F41" s="130" t="s">
        <v>273</v>
      </c>
      <c r="G41" s="131"/>
      <c r="H41" s="11" t="s">
        <v>748</v>
      </c>
      <c r="I41" s="14">
        <f t="shared" si="0"/>
        <v>0.45</v>
      </c>
      <c r="J41" s="14">
        <v>1.77</v>
      </c>
      <c r="K41" s="109">
        <f t="shared" si="1"/>
        <v>4.5</v>
      </c>
      <c r="L41" s="115"/>
    </row>
    <row r="42" spans="1:12" ht="12.75" customHeight="1">
      <c r="A42" s="114"/>
      <c r="B42" s="107">
        <f>'Tax Invoice'!D38</f>
        <v>10</v>
      </c>
      <c r="C42" s="10" t="s">
        <v>747</v>
      </c>
      <c r="D42" s="10" t="s">
        <v>789</v>
      </c>
      <c r="E42" s="118" t="s">
        <v>294</v>
      </c>
      <c r="F42" s="130" t="s">
        <v>273</v>
      </c>
      <c r="G42" s="131"/>
      <c r="H42" s="11" t="s">
        <v>748</v>
      </c>
      <c r="I42" s="14">
        <f t="shared" si="0"/>
        <v>0.46</v>
      </c>
      <c r="J42" s="14">
        <v>1.84</v>
      </c>
      <c r="K42" s="109">
        <f t="shared" si="1"/>
        <v>4.6000000000000005</v>
      </c>
      <c r="L42" s="115"/>
    </row>
    <row r="43" spans="1:12" ht="36" customHeight="1">
      <c r="A43" s="114"/>
      <c r="B43" s="107">
        <f>'Tax Invoice'!D39</f>
        <v>10</v>
      </c>
      <c r="C43" s="10" t="s">
        <v>749</v>
      </c>
      <c r="D43" s="10" t="s">
        <v>790</v>
      </c>
      <c r="E43" s="118" t="s">
        <v>750</v>
      </c>
      <c r="F43" s="130" t="s">
        <v>239</v>
      </c>
      <c r="G43" s="131"/>
      <c r="H43" s="11" t="s">
        <v>751</v>
      </c>
      <c r="I43" s="14">
        <f t="shared" si="0"/>
        <v>0.41</v>
      </c>
      <c r="J43" s="14">
        <v>1.64</v>
      </c>
      <c r="K43" s="109">
        <f t="shared" si="1"/>
        <v>4.0999999999999996</v>
      </c>
      <c r="L43" s="115"/>
    </row>
    <row r="44" spans="1:12" ht="36" customHeight="1">
      <c r="A44" s="114"/>
      <c r="B44" s="107">
        <f>'Tax Invoice'!D40</f>
        <v>10</v>
      </c>
      <c r="C44" s="10" t="s">
        <v>749</v>
      </c>
      <c r="D44" s="10" t="s">
        <v>791</v>
      </c>
      <c r="E44" s="118" t="s">
        <v>228</v>
      </c>
      <c r="F44" s="130" t="s">
        <v>239</v>
      </c>
      <c r="G44" s="131"/>
      <c r="H44" s="11" t="s">
        <v>751</v>
      </c>
      <c r="I44" s="14">
        <f t="shared" si="0"/>
        <v>0.43</v>
      </c>
      <c r="J44" s="14">
        <v>1.71</v>
      </c>
      <c r="K44" s="109">
        <f t="shared" si="1"/>
        <v>4.3</v>
      </c>
      <c r="L44" s="115"/>
    </row>
    <row r="45" spans="1:12" ht="36" customHeight="1">
      <c r="A45" s="114"/>
      <c r="B45" s="107">
        <f>'Tax Invoice'!D41</f>
        <v>10</v>
      </c>
      <c r="C45" s="10" t="s">
        <v>749</v>
      </c>
      <c r="D45" s="10" t="s">
        <v>792</v>
      </c>
      <c r="E45" s="118" t="s">
        <v>231</v>
      </c>
      <c r="F45" s="130" t="s">
        <v>239</v>
      </c>
      <c r="G45" s="131"/>
      <c r="H45" s="11" t="s">
        <v>751</v>
      </c>
      <c r="I45" s="14">
        <f t="shared" si="0"/>
        <v>0.45</v>
      </c>
      <c r="J45" s="14">
        <v>1.78</v>
      </c>
      <c r="K45" s="109">
        <f t="shared" si="1"/>
        <v>4.5</v>
      </c>
      <c r="L45" s="115"/>
    </row>
    <row r="46" spans="1:12" ht="36" customHeight="1">
      <c r="A46" s="114"/>
      <c r="B46" s="107">
        <f>'Tax Invoice'!D42</f>
        <v>10</v>
      </c>
      <c r="C46" s="10" t="s">
        <v>749</v>
      </c>
      <c r="D46" s="10" t="s">
        <v>793</v>
      </c>
      <c r="E46" s="118" t="s">
        <v>235</v>
      </c>
      <c r="F46" s="130" t="s">
        <v>239</v>
      </c>
      <c r="G46" s="131"/>
      <c r="H46" s="11" t="s">
        <v>751</v>
      </c>
      <c r="I46" s="14">
        <f t="shared" si="0"/>
        <v>0.52</v>
      </c>
      <c r="J46" s="14">
        <v>2.0699999999999998</v>
      </c>
      <c r="K46" s="109">
        <f t="shared" si="1"/>
        <v>5.2</v>
      </c>
      <c r="L46" s="115"/>
    </row>
    <row r="47" spans="1:12" ht="24" customHeight="1">
      <c r="A47" s="114"/>
      <c r="B47" s="107">
        <f>'Tax Invoice'!D43</f>
        <v>200</v>
      </c>
      <c r="C47" s="10" t="s">
        <v>752</v>
      </c>
      <c r="D47" s="10" t="s">
        <v>752</v>
      </c>
      <c r="E47" s="118" t="s">
        <v>25</v>
      </c>
      <c r="F47" s="130" t="s">
        <v>107</v>
      </c>
      <c r="G47" s="131"/>
      <c r="H47" s="11" t="s">
        <v>753</v>
      </c>
      <c r="I47" s="14">
        <f t="shared" si="0"/>
        <v>0.16</v>
      </c>
      <c r="J47" s="14">
        <v>0.64</v>
      </c>
      <c r="K47" s="109">
        <f t="shared" si="1"/>
        <v>32</v>
      </c>
      <c r="L47" s="115"/>
    </row>
    <row r="48" spans="1:12" ht="36" customHeight="1">
      <c r="A48" s="114"/>
      <c r="B48" s="107">
        <f>'Tax Invoice'!D44</f>
        <v>2</v>
      </c>
      <c r="C48" s="10" t="s">
        <v>754</v>
      </c>
      <c r="D48" s="10" t="s">
        <v>794</v>
      </c>
      <c r="E48" s="118" t="s">
        <v>239</v>
      </c>
      <c r="F48" s="130" t="s">
        <v>25</v>
      </c>
      <c r="G48" s="131"/>
      <c r="H48" s="11" t="s">
        <v>755</v>
      </c>
      <c r="I48" s="14">
        <f t="shared" si="0"/>
        <v>3.56</v>
      </c>
      <c r="J48" s="14">
        <v>14.24</v>
      </c>
      <c r="K48" s="109">
        <f t="shared" si="1"/>
        <v>7.12</v>
      </c>
      <c r="L48" s="115"/>
    </row>
    <row r="49" spans="1:12" ht="36" customHeight="1">
      <c r="A49" s="114"/>
      <c r="B49" s="107">
        <f>'Tax Invoice'!D45</f>
        <v>1</v>
      </c>
      <c r="C49" s="10" t="s">
        <v>754</v>
      </c>
      <c r="D49" s="10" t="s">
        <v>795</v>
      </c>
      <c r="E49" s="118" t="s">
        <v>239</v>
      </c>
      <c r="F49" s="130" t="s">
        <v>26</v>
      </c>
      <c r="G49" s="131"/>
      <c r="H49" s="11" t="s">
        <v>755</v>
      </c>
      <c r="I49" s="14">
        <f t="shared" si="0"/>
        <v>4.1399999999999997</v>
      </c>
      <c r="J49" s="14">
        <v>16.53</v>
      </c>
      <c r="K49" s="109">
        <f t="shared" si="1"/>
        <v>4.1399999999999997</v>
      </c>
      <c r="L49" s="115"/>
    </row>
    <row r="50" spans="1:12" ht="36" customHeight="1">
      <c r="A50" s="114"/>
      <c r="B50" s="107">
        <f>'Tax Invoice'!D46</f>
        <v>2</v>
      </c>
      <c r="C50" s="10" t="s">
        <v>756</v>
      </c>
      <c r="D50" s="10" t="s">
        <v>796</v>
      </c>
      <c r="E50" s="118" t="s">
        <v>757</v>
      </c>
      <c r="F50" s="130"/>
      <c r="G50" s="131"/>
      <c r="H50" s="11" t="s">
        <v>758</v>
      </c>
      <c r="I50" s="14">
        <f t="shared" si="0"/>
        <v>2.8499999999999996</v>
      </c>
      <c r="J50" s="14">
        <v>11.38</v>
      </c>
      <c r="K50" s="109">
        <f t="shared" si="1"/>
        <v>5.6999999999999993</v>
      </c>
      <c r="L50" s="115"/>
    </row>
    <row r="51" spans="1:12" ht="36" customHeight="1">
      <c r="A51" s="114"/>
      <c r="B51" s="107">
        <f>'Tax Invoice'!D47</f>
        <v>1</v>
      </c>
      <c r="C51" s="10" t="s">
        <v>756</v>
      </c>
      <c r="D51" s="10" t="s">
        <v>797</v>
      </c>
      <c r="E51" s="118" t="s">
        <v>727</v>
      </c>
      <c r="F51" s="130"/>
      <c r="G51" s="131"/>
      <c r="H51" s="11" t="s">
        <v>758</v>
      </c>
      <c r="I51" s="14">
        <f t="shared" si="0"/>
        <v>3.0999999999999996</v>
      </c>
      <c r="J51" s="14">
        <v>12.38</v>
      </c>
      <c r="K51" s="109">
        <f t="shared" si="1"/>
        <v>3.0999999999999996</v>
      </c>
      <c r="L51" s="115"/>
    </row>
    <row r="52" spans="1:12" ht="36" customHeight="1">
      <c r="A52" s="114"/>
      <c r="B52" s="107">
        <f>'Tax Invoice'!D48</f>
        <v>2</v>
      </c>
      <c r="C52" s="10" t="s">
        <v>759</v>
      </c>
      <c r="D52" s="10" t="s">
        <v>798</v>
      </c>
      <c r="E52" s="118" t="s">
        <v>25</v>
      </c>
      <c r="F52" s="130" t="s">
        <v>273</v>
      </c>
      <c r="G52" s="131"/>
      <c r="H52" s="11" t="s">
        <v>760</v>
      </c>
      <c r="I52" s="14">
        <f t="shared" si="0"/>
        <v>1.35</v>
      </c>
      <c r="J52" s="14">
        <v>5.4</v>
      </c>
      <c r="K52" s="109">
        <f t="shared" si="1"/>
        <v>2.7</v>
      </c>
      <c r="L52" s="115"/>
    </row>
    <row r="53" spans="1:12" ht="36" customHeight="1">
      <c r="A53" s="114"/>
      <c r="B53" s="107">
        <f>'Tax Invoice'!D49</f>
        <v>2</v>
      </c>
      <c r="C53" s="10" t="s">
        <v>759</v>
      </c>
      <c r="D53" s="10" t="s">
        <v>798</v>
      </c>
      <c r="E53" s="118" t="s">
        <v>25</v>
      </c>
      <c r="F53" s="130" t="s">
        <v>673</v>
      </c>
      <c r="G53" s="131"/>
      <c r="H53" s="11" t="s">
        <v>760</v>
      </c>
      <c r="I53" s="14">
        <f t="shared" si="0"/>
        <v>1.35</v>
      </c>
      <c r="J53" s="14">
        <v>5.4</v>
      </c>
      <c r="K53" s="109">
        <f t="shared" si="1"/>
        <v>2.7</v>
      </c>
      <c r="L53" s="115"/>
    </row>
    <row r="54" spans="1:12" ht="36" customHeight="1">
      <c r="A54" s="114"/>
      <c r="B54" s="107">
        <f>'Tax Invoice'!D50</f>
        <v>2</v>
      </c>
      <c r="C54" s="10" t="s">
        <v>759</v>
      </c>
      <c r="D54" s="10" t="s">
        <v>798</v>
      </c>
      <c r="E54" s="118" t="s">
        <v>25</v>
      </c>
      <c r="F54" s="130" t="s">
        <v>271</v>
      </c>
      <c r="G54" s="131"/>
      <c r="H54" s="11" t="s">
        <v>760</v>
      </c>
      <c r="I54" s="14">
        <f t="shared" ref="I54:I85" si="2">ROUNDUP(J54*$N$1,2)</f>
        <v>1.35</v>
      </c>
      <c r="J54" s="14">
        <v>5.4</v>
      </c>
      <c r="K54" s="109">
        <f t="shared" ref="K54:K85" si="3">I54*B54</f>
        <v>2.7</v>
      </c>
      <c r="L54" s="115"/>
    </row>
    <row r="55" spans="1:12" ht="36" customHeight="1">
      <c r="A55" s="114"/>
      <c r="B55" s="107">
        <f>'Tax Invoice'!D51</f>
        <v>2</v>
      </c>
      <c r="C55" s="10" t="s">
        <v>759</v>
      </c>
      <c r="D55" s="10" t="s">
        <v>798</v>
      </c>
      <c r="E55" s="118" t="s">
        <v>25</v>
      </c>
      <c r="F55" s="130" t="s">
        <v>272</v>
      </c>
      <c r="G55" s="131"/>
      <c r="H55" s="11" t="s">
        <v>760</v>
      </c>
      <c r="I55" s="14">
        <f t="shared" si="2"/>
        <v>1.35</v>
      </c>
      <c r="J55" s="14">
        <v>5.4</v>
      </c>
      <c r="K55" s="109">
        <f t="shared" si="3"/>
        <v>2.7</v>
      </c>
      <c r="L55" s="115"/>
    </row>
    <row r="56" spans="1:12" ht="36" customHeight="1">
      <c r="A56" s="114"/>
      <c r="B56" s="107">
        <f>'Tax Invoice'!D52</f>
        <v>2</v>
      </c>
      <c r="C56" s="10" t="s">
        <v>759</v>
      </c>
      <c r="D56" s="10" t="s">
        <v>798</v>
      </c>
      <c r="E56" s="118" t="s">
        <v>25</v>
      </c>
      <c r="F56" s="130" t="s">
        <v>761</v>
      </c>
      <c r="G56" s="131"/>
      <c r="H56" s="11" t="s">
        <v>760</v>
      </c>
      <c r="I56" s="14">
        <f t="shared" si="2"/>
        <v>1.35</v>
      </c>
      <c r="J56" s="14">
        <v>5.4</v>
      </c>
      <c r="K56" s="109">
        <f t="shared" si="3"/>
        <v>2.7</v>
      </c>
      <c r="L56" s="115"/>
    </row>
    <row r="57" spans="1:12" ht="36" customHeight="1">
      <c r="A57" s="114"/>
      <c r="B57" s="107">
        <f>'Tax Invoice'!D53</f>
        <v>1</v>
      </c>
      <c r="C57" s="10" t="s">
        <v>759</v>
      </c>
      <c r="D57" s="10" t="s">
        <v>799</v>
      </c>
      <c r="E57" s="118" t="s">
        <v>26</v>
      </c>
      <c r="F57" s="130" t="s">
        <v>273</v>
      </c>
      <c r="G57" s="131"/>
      <c r="H57" s="11" t="s">
        <v>760</v>
      </c>
      <c r="I57" s="14">
        <f t="shared" si="2"/>
        <v>1.35</v>
      </c>
      <c r="J57" s="14">
        <v>5.4</v>
      </c>
      <c r="K57" s="109">
        <f t="shared" si="3"/>
        <v>1.35</v>
      </c>
      <c r="L57" s="115"/>
    </row>
    <row r="58" spans="1:12" ht="36" customHeight="1">
      <c r="A58" s="114"/>
      <c r="B58" s="107">
        <f>'Tax Invoice'!D54</f>
        <v>1</v>
      </c>
      <c r="C58" s="10" t="s">
        <v>759</v>
      </c>
      <c r="D58" s="10" t="s">
        <v>799</v>
      </c>
      <c r="E58" s="118" t="s">
        <v>26</v>
      </c>
      <c r="F58" s="130" t="s">
        <v>673</v>
      </c>
      <c r="G58" s="131"/>
      <c r="H58" s="11" t="s">
        <v>760</v>
      </c>
      <c r="I58" s="14">
        <f t="shared" si="2"/>
        <v>1.35</v>
      </c>
      <c r="J58" s="14">
        <v>5.4</v>
      </c>
      <c r="K58" s="109">
        <f t="shared" si="3"/>
        <v>1.35</v>
      </c>
      <c r="L58" s="115"/>
    </row>
    <row r="59" spans="1:12" ht="36" customHeight="1">
      <c r="A59" s="114"/>
      <c r="B59" s="107">
        <f>'Tax Invoice'!D55</f>
        <v>1</v>
      </c>
      <c r="C59" s="10" t="s">
        <v>759</v>
      </c>
      <c r="D59" s="10" t="s">
        <v>799</v>
      </c>
      <c r="E59" s="118" t="s">
        <v>26</v>
      </c>
      <c r="F59" s="130" t="s">
        <v>271</v>
      </c>
      <c r="G59" s="131"/>
      <c r="H59" s="11" t="s">
        <v>760</v>
      </c>
      <c r="I59" s="14">
        <f t="shared" si="2"/>
        <v>1.35</v>
      </c>
      <c r="J59" s="14">
        <v>5.4</v>
      </c>
      <c r="K59" s="109">
        <f t="shared" si="3"/>
        <v>1.35</v>
      </c>
      <c r="L59" s="115"/>
    </row>
    <row r="60" spans="1:12" ht="36" customHeight="1">
      <c r="A60" s="114"/>
      <c r="B60" s="107">
        <f>'Tax Invoice'!D56</f>
        <v>1</v>
      </c>
      <c r="C60" s="10" t="s">
        <v>759</v>
      </c>
      <c r="D60" s="10" t="s">
        <v>799</v>
      </c>
      <c r="E60" s="118" t="s">
        <v>26</v>
      </c>
      <c r="F60" s="130" t="s">
        <v>272</v>
      </c>
      <c r="G60" s="131"/>
      <c r="H60" s="11" t="s">
        <v>760</v>
      </c>
      <c r="I60" s="14">
        <f t="shared" si="2"/>
        <v>1.35</v>
      </c>
      <c r="J60" s="14">
        <v>5.4</v>
      </c>
      <c r="K60" s="109">
        <f t="shared" si="3"/>
        <v>1.35</v>
      </c>
      <c r="L60" s="115"/>
    </row>
    <row r="61" spans="1:12" ht="36" customHeight="1">
      <c r="A61" s="114"/>
      <c r="B61" s="107">
        <f>'Tax Invoice'!D57</f>
        <v>1</v>
      </c>
      <c r="C61" s="10" t="s">
        <v>759</v>
      </c>
      <c r="D61" s="10" t="s">
        <v>799</v>
      </c>
      <c r="E61" s="118" t="s">
        <v>26</v>
      </c>
      <c r="F61" s="130" t="s">
        <v>761</v>
      </c>
      <c r="G61" s="131"/>
      <c r="H61" s="11" t="s">
        <v>760</v>
      </c>
      <c r="I61" s="14">
        <f t="shared" si="2"/>
        <v>1.35</v>
      </c>
      <c r="J61" s="14">
        <v>5.4</v>
      </c>
      <c r="K61" s="109">
        <f t="shared" si="3"/>
        <v>1.35</v>
      </c>
      <c r="L61" s="115"/>
    </row>
    <row r="62" spans="1:12" ht="36" customHeight="1">
      <c r="A62" s="114"/>
      <c r="B62" s="107">
        <f>'Tax Invoice'!D58</f>
        <v>1</v>
      </c>
      <c r="C62" s="10" t="s">
        <v>759</v>
      </c>
      <c r="D62" s="10" t="s">
        <v>800</v>
      </c>
      <c r="E62" s="118" t="s">
        <v>27</v>
      </c>
      <c r="F62" s="130" t="s">
        <v>273</v>
      </c>
      <c r="G62" s="131"/>
      <c r="H62" s="11" t="s">
        <v>760</v>
      </c>
      <c r="I62" s="14">
        <f t="shared" si="2"/>
        <v>1.35</v>
      </c>
      <c r="J62" s="14">
        <v>5.4</v>
      </c>
      <c r="K62" s="109">
        <f t="shared" si="3"/>
        <v>1.35</v>
      </c>
      <c r="L62" s="115"/>
    </row>
    <row r="63" spans="1:12" ht="36" customHeight="1">
      <c r="A63" s="114"/>
      <c r="B63" s="107">
        <f>'Tax Invoice'!D59</f>
        <v>1</v>
      </c>
      <c r="C63" s="10" t="s">
        <v>759</v>
      </c>
      <c r="D63" s="10" t="s">
        <v>800</v>
      </c>
      <c r="E63" s="118" t="s">
        <v>27</v>
      </c>
      <c r="F63" s="130" t="s">
        <v>673</v>
      </c>
      <c r="G63" s="131"/>
      <c r="H63" s="11" t="s">
        <v>760</v>
      </c>
      <c r="I63" s="14">
        <f t="shared" si="2"/>
        <v>1.35</v>
      </c>
      <c r="J63" s="14">
        <v>5.4</v>
      </c>
      <c r="K63" s="109">
        <f t="shared" si="3"/>
        <v>1.35</v>
      </c>
      <c r="L63" s="115"/>
    </row>
    <row r="64" spans="1:12" ht="36" customHeight="1">
      <c r="A64" s="114"/>
      <c r="B64" s="107">
        <f>'Tax Invoice'!D60</f>
        <v>1</v>
      </c>
      <c r="C64" s="10" t="s">
        <v>759</v>
      </c>
      <c r="D64" s="10" t="s">
        <v>800</v>
      </c>
      <c r="E64" s="118" t="s">
        <v>27</v>
      </c>
      <c r="F64" s="130" t="s">
        <v>271</v>
      </c>
      <c r="G64" s="131"/>
      <c r="H64" s="11" t="s">
        <v>760</v>
      </c>
      <c r="I64" s="14">
        <f t="shared" si="2"/>
        <v>1.35</v>
      </c>
      <c r="J64" s="14">
        <v>5.4</v>
      </c>
      <c r="K64" s="109">
        <f t="shared" si="3"/>
        <v>1.35</v>
      </c>
      <c r="L64" s="115"/>
    </row>
    <row r="65" spans="1:12" ht="36" customHeight="1">
      <c r="A65" s="114"/>
      <c r="B65" s="107">
        <f>'Tax Invoice'!D61</f>
        <v>1</v>
      </c>
      <c r="C65" s="10" t="s">
        <v>759</v>
      </c>
      <c r="D65" s="10" t="s">
        <v>800</v>
      </c>
      <c r="E65" s="118" t="s">
        <v>27</v>
      </c>
      <c r="F65" s="130" t="s">
        <v>272</v>
      </c>
      <c r="G65" s="131"/>
      <c r="H65" s="11" t="s">
        <v>760</v>
      </c>
      <c r="I65" s="14">
        <f t="shared" si="2"/>
        <v>1.35</v>
      </c>
      <c r="J65" s="14">
        <v>5.4</v>
      </c>
      <c r="K65" s="109">
        <f t="shared" si="3"/>
        <v>1.35</v>
      </c>
      <c r="L65" s="115"/>
    </row>
    <row r="66" spans="1:12" ht="36" customHeight="1">
      <c r="A66" s="114"/>
      <c r="B66" s="107">
        <f>'Tax Invoice'!D62</f>
        <v>1</v>
      </c>
      <c r="C66" s="10" t="s">
        <v>759</v>
      </c>
      <c r="D66" s="10" t="s">
        <v>800</v>
      </c>
      <c r="E66" s="118" t="s">
        <v>27</v>
      </c>
      <c r="F66" s="130" t="s">
        <v>761</v>
      </c>
      <c r="G66" s="131"/>
      <c r="H66" s="11" t="s">
        <v>760</v>
      </c>
      <c r="I66" s="14">
        <f t="shared" si="2"/>
        <v>1.35</v>
      </c>
      <c r="J66" s="14">
        <v>5.4</v>
      </c>
      <c r="K66" s="109">
        <f t="shared" si="3"/>
        <v>1.35</v>
      </c>
      <c r="L66" s="115"/>
    </row>
    <row r="67" spans="1:12" ht="24" customHeight="1">
      <c r="A67" s="114"/>
      <c r="B67" s="107">
        <f>'Tax Invoice'!D63</f>
        <v>3</v>
      </c>
      <c r="C67" s="10" t="s">
        <v>762</v>
      </c>
      <c r="D67" s="10" t="s">
        <v>801</v>
      </c>
      <c r="E67" s="118" t="s">
        <v>763</v>
      </c>
      <c r="F67" s="130"/>
      <c r="G67" s="131"/>
      <c r="H67" s="11" t="s">
        <v>764</v>
      </c>
      <c r="I67" s="14">
        <f t="shared" si="2"/>
        <v>0.89</v>
      </c>
      <c r="J67" s="14">
        <v>3.55</v>
      </c>
      <c r="K67" s="109">
        <f t="shared" si="3"/>
        <v>2.67</v>
      </c>
      <c r="L67" s="115"/>
    </row>
    <row r="68" spans="1:12" ht="24" customHeight="1">
      <c r="A68" s="114"/>
      <c r="B68" s="107">
        <f>'Tax Invoice'!D64</f>
        <v>2</v>
      </c>
      <c r="C68" s="10" t="s">
        <v>762</v>
      </c>
      <c r="D68" s="10" t="s">
        <v>802</v>
      </c>
      <c r="E68" s="118" t="s">
        <v>765</v>
      </c>
      <c r="F68" s="130"/>
      <c r="G68" s="131"/>
      <c r="H68" s="11" t="s">
        <v>764</v>
      </c>
      <c r="I68" s="14">
        <f t="shared" si="2"/>
        <v>0.89</v>
      </c>
      <c r="J68" s="14">
        <v>3.55</v>
      </c>
      <c r="K68" s="109">
        <f t="shared" si="3"/>
        <v>1.78</v>
      </c>
      <c r="L68" s="115"/>
    </row>
    <row r="69" spans="1:12" ht="24" customHeight="1">
      <c r="A69" s="114"/>
      <c r="B69" s="107">
        <f>'Tax Invoice'!D65</f>
        <v>2</v>
      </c>
      <c r="C69" s="10" t="s">
        <v>762</v>
      </c>
      <c r="D69" s="10" t="s">
        <v>803</v>
      </c>
      <c r="E69" s="118" t="s">
        <v>766</v>
      </c>
      <c r="F69" s="130"/>
      <c r="G69" s="131"/>
      <c r="H69" s="11" t="s">
        <v>764</v>
      </c>
      <c r="I69" s="14">
        <f t="shared" si="2"/>
        <v>1</v>
      </c>
      <c r="J69" s="14">
        <v>3.98</v>
      </c>
      <c r="K69" s="109">
        <f t="shared" si="3"/>
        <v>2</v>
      </c>
      <c r="L69" s="115"/>
    </row>
    <row r="70" spans="1:12" ht="24" customHeight="1">
      <c r="A70" s="114"/>
      <c r="B70" s="107">
        <f>'Tax Invoice'!D66</f>
        <v>1</v>
      </c>
      <c r="C70" s="10" t="s">
        <v>762</v>
      </c>
      <c r="D70" s="10" t="s">
        <v>804</v>
      </c>
      <c r="E70" s="118" t="s">
        <v>767</v>
      </c>
      <c r="F70" s="130"/>
      <c r="G70" s="131"/>
      <c r="H70" s="11" t="s">
        <v>764</v>
      </c>
      <c r="I70" s="14">
        <f t="shared" si="2"/>
        <v>1</v>
      </c>
      <c r="J70" s="14">
        <v>3.98</v>
      </c>
      <c r="K70" s="109">
        <f t="shared" si="3"/>
        <v>1</v>
      </c>
      <c r="L70" s="115"/>
    </row>
    <row r="71" spans="1:12" ht="24" customHeight="1">
      <c r="A71" s="114"/>
      <c r="B71" s="107">
        <f>'Tax Invoice'!D67</f>
        <v>2</v>
      </c>
      <c r="C71" s="10" t="s">
        <v>762</v>
      </c>
      <c r="D71" s="10" t="s">
        <v>803</v>
      </c>
      <c r="E71" s="118" t="s">
        <v>768</v>
      </c>
      <c r="F71" s="130"/>
      <c r="G71" s="131"/>
      <c r="H71" s="11" t="s">
        <v>764</v>
      </c>
      <c r="I71" s="14">
        <f t="shared" si="2"/>
        <v>1</v>
      </c>
      <c r="J71" s="14">
        <v>3.98</v>
      </c>
      <c r="K71" s="109">
        <f t="shared" si="3"/>
        <v>2</v>
      </c>
      <c r="L71" s="115"/>
    </row>
    <row r="72" spans="1:12" ht="24" customHeight="1">
      <c r="A72" s="114"/>
      <c r="B72" s="107">
        <f>'Tax Invoice'!D68</f>
        <v>1</v>
      </c>
      <c r="C72" s="10" t="s">
        <v>762</v>
      </c>
      <c r="D72" s="10" t="s">
        <v>804</v>
      </c>
      <c r="E72" s="118" t="s">
        <v>769</v>
      </c>
      <c r="F72" s="130"/>
      <c r="G72" s="131"/>
      <c r="H72" s="11" t="s">
        <v>764</v>
      </c>
      <c r="I72" s="14">
        <f t="shared" si="2"/>
        <v>1</v>
      </c>
      <c r="J72" s="14">
        <v>3.98</v>
      </c>
      <c r="K72" s="109">
        <f t="shared" si="3"/>
        <v>1</v>
      </c>
      <c r="L72" s="115"/>
    </row>
    <row r="73" spans="1:12" ht="24" customHeight="1">
      <c r="A73" s="114"/>
      <c r="B73" s="107">
        <f>'Tax Invoice'!D69</f>
        <v>2</v>
      </c>
      <c r="C73" s="10" t="s">
        <v>762</v>
      </c>
      <c r="D73" s="10" t="s">
        <v>803</v>
      </c>
      <c r="E73" s="118" t="s">
        <v>770</v>
      </c>
      <c r="F73" s="130"/>
      <c r="G73" s="131"/>
      <c r="H73" s="11" t="s">
        <v>764</v>
      </c>
      <c r="I73" s="14">
        <f t="shared" si="2"/>
        <v>1</v>
      </c>
      <c r="J73" s="14">
        <v>3.98</v>
      </c>
      <c r="K73" s="109">
        <f t="shared" si="3"/>
        <v>2</v>
      </c>
      <c r="L73" s="115"/>
    </row>
    <row r="74" spans="1:12" ht="24" customHeight="1">
      <c r="A74" s="114"/>
      <c r="B74" s="107">
        <f>'Tax Invoice'!D70</f>
        <v>1</v>
      </c>
      <c r="C74" s="10" t="s">
        <v>762</v>
      </c>
      <c r="D74" s="10" t="s">
        <v>804</v>
      </c>
      <c r="E74" s="118" t="s">
        <v>771</v>
      </c>
      <c r="F74" s="130"/>
      <c r="G74" s="131"/>
      <c r="H74" s="11" t="s">
        <v>764</v>
      </c>
      <c r="I74" s="14">
        <f t="shared" si="2"/>
        <v>1</v>
      </c>
      <c r="J74" s="14">
        <v>3.98</v>
      </c>
      <c r="K74" s="109">
        <f t="shared" si="3"/>
        <v>1</v>
      </c>
      <c r="L74" s="115"/>
    </row>
    <row r="75" spans="1:12" ht="24" customHeight="1">
      <c r="A75" s="114"/>
      <c r="B75" s="107">
        <f>'Tax Invoice'!D71</f>
        <v>2</v>
      </c>
      <c r="C75" s="10" t="s">
        <v>772</v>
      </c>
      <c r="D75" s="10" t="s">
        <v>805</v>
      </c>
      <c r="E75" s="118" t="s">
        <v>25</v>
      </c>
      <c r="F75" s="130" t="s">
        <v>273</v>
      </c>
      <c r="G75" s="131"/>
      <c r="H75" s="11" t="s">
        <v>773</v>
      </c>
      <c r="I75" s="14">
        <f t="shared" si="2"/>
        <v>0.71</v>
      </c>
      <c r="J75" s="14">
        <v>2.84</v>
      </c>
      <c r="K75" s="109">
        <f t="shared" si="3"/>
        <v>1.42</v>
      </c>
      <c r="L75" s="115"/>
    </row>
    <row r="76" spans="1:12" ht="24" customHeight="1">
      <c r="A76" s="114"/>
      <c r="B76" s="107">
        <f>'Tax Invoice'!D72</f>
        <v>2</v>
      </c>
      <c r="C76" s="10" t="s">
        <v>772</v>
      </c>
      <c r="D76" s="10" t="s">
        <v>805</v>
      </c>
      <c r="E76" s="118" t="s">
        <v>25</v>
      </c>
      <c r="F76" s="130" t="s">
        <v>271</v>
      </c>
      <c r="G76" s="131"/>
      <c r="H76" s="11" t="s">
        <v>773</v>
      </c>
      <c r="I76" s="14">
        <f t="shared" si="2"/>
        <v>0.71</v>
      </c>
      <c r="J76" s="14">
        <v>2.84</v>
      </c>
      <c r="K76" s="109">
        <f t="shared" si="3"/>
        <v>1.42</v>
      </c>
      <c r="L76" s="115"/>
    </row>
    <row r="77" spans="1:12" ht="24" customHeight="1">
      <c r="A77" s="114"/>
      <c r="B77" s="107">
        <f>'Tax Invoice'!D73</f>
        <v>3</v>
      </c>
      <c r="C77" s="10" t="s">
        <v>772</v>
      </c>
      <c r="D77" s="10" t="s">
        <v>805</v>
      </c>
      <c r="E77" s="118" t="s">
        <v>25</v>
      </c>
      <c r="F77" s="130" t="s">
        <v>272</v>
      </c>
      <c r="G77" s="131"/>
      <c r="H77" s="11" t="s">
        <v>773</v>
      </c>
      <c r="I77" s="14">
        <f t="shared" si="2"/>
        <v>0.71</v>
      </c>
      <c r="J77" s="14">
        <v>2.84</v>
      </c>
      <c r="K77" s="109">
        <f t="shared" si="3"/>
        <v>2.13</v>
      </c>
      <c r="L77" s="115"/>
    </row>
    <row r="78" spans="1:12" ht="24" customHeight="1">
      <c r="A78" s="114"/>
      <c r="B78" s="107">
        <f>'Tax Invoice'!D74</f>
        <v>1</v>
      </c>
      <c r="C78" s="10" t="s">
        <v>772</v>
      </c>
      <c r="D78" s="10" t="s">
        <v>805</v>
      </c>
      <c r="E78" s="118" t="s">
        <v>25</v>
      </c>
      <c r="F78" s="130" t="s">
        <v>761</v>
      </c>
      <c r="G78" s="131"/>
      <c r="H78" s="11" t="s">
        <v>773</v>
      </c>
      <c r="I78" s="14">
        <f t="shared" si="2"/>
        <v>0.71</v>
      </c>
      <c r="J78" s="14">
        <v>2.84</v>
      </c>
      <c r="K78" s="109">
        <f t="shared" si="3"/>
        <v>0.71</v>
      </c>
      <c r="L78" s="115"/>
    </row>
    <row r="79" spans="1:12" ht="24" customHeight="1">
      <c r="A79" s="114"/>
      <c r="B79" s="107">
        <f>'Tax Invoice'!D75</f>
        <v>2</v>
      </c>
      <c r="C79" s="10" t="s">
        <v>772</v>
      </c>
      <c r="D79" s="10" t="s">
        <v>806</v>
      </c>
      <c r="E79" s="118" t="s">
        <v>26</v>
      </c>
      <c r="F79" s="130" t="s">
        <v>273</v>
      </c>
      <c r="G79" s="131"/>
      <c r="H79" s="11" t="s">
        <v>773</v>
      </c>
      <c r="I79" s="14">
        <f t="shared" si="2"/>
        <v>0.71</v>
      </c>
      <c r="J79" s="14">
        <v>2.84</v>
      </c>
      <c r="K79" s="109">
        <f t="shared" si="3"/>
        <v>1.42</v>
      </c>
      <c r="L79" s="115"/>
    </row>
    <row r="80" spans="1:12" ht="24" customHeight="1">
      <c r="A80" s="114"/>
      <c r="B80" s="107">
        <f>'Tax Invoice'!D76</f>
        <v>1</v>
      </c>
      <c r="C80" s="10" t="s">
        <v>772</v>
      </c>
      <c r="D80" s="10" t="s">
        <v>806</v>
      </c>
      <c r="E80" s="118" t="s">
        <v>26</v>
      </c>
      <c r="F80" s="130" t="s">
        <v>271</v>
      </c>
      <c r="G80" s="131"/>
      <c r="H80" s="11" t="s">
        <v>773</v>
      </c>
      <c r="I80" s="14">
        <f t="shared" si="2"/>
        <v>0.71</v>
      </c>
      <c r="J80" s="14">
        <v>2.84</v>
      </c>
      <c r="K80" s="109">
        <f t="shared" si="3"/>
        <v>0.71</v>
      </c>
      <c r="L80" s="115"/>
    </row>
    <row r="81" spans="1:12" ht="24" customHeight="1">
      <c r="A81" s="114"/>
      <c r="B81" s="107">
        <f>'Tax Invoice'!D77</f>
        <v>2</v>
      </c>
      <c r="C81" s="10" t="s">
        <v>772</v>
      </c>
      <c r="D81" s="10" t="s">
        <v>806</v>
      </c>
      <c r="E81" s="118" t="s">
        <v>26</v>
      </c>
      <c r="F81" s="130" t="s">
        <v>272</v>
      </c>
      <c r="G81" s="131"/>
      <c r="H81" s="11" t="s">
        <v>773</v>
      </c>
      <c r="I81" s="14">
        <f t="shared" si="2"/>
        <v>0.71</v>
      </c>
      <c r="J81" s="14">
        <v>2.84</v>
      </c>
      <c r="K81" s="109">
        <f t="shared" si="3"/>
        <v>1.42</v>
      </c>
      <c r="L81" s="115"/>
    </row>
    <row r="82" spans="1:12" ht="24" customHeight="1">
      <c r="A82" s="114"/>
      <c r="B82" s="107">
        <f>'Tax Invoice'!D78</f>
        <v>1</v>
      </c>
      <c r="C82" s="10" t="s">
        <v>772</v>
      </c>
      <c r="D82" s="10" t="s">
        <v>806</v>
      </c>
      <c r="E82" s="118" t="s">
        <v>26</v>
      </c>
      <c r="F82" s="130" t="s">
        <v>761</v>
      </c>
      <c r="G82" s="131"/>
      <c r="H82" s="11" t="s">
        <v>773</v>
      </c>
      <c r="I82" s="14">
        <f t="shared" si="2"/>
        <v>0.71</v>
      </c>
      <c r="J82" s="14">
        <v>2.84</v>
      </c>
      <c r="K82" s="109">
        <f t="shared" si="3"/>
        <v>0.71</v>
      </c>
      <c r="L82" s="115"/>
    </row>
    <row r="83" spans="1:12" ht="24" customHeight="1">
      <c r="A83" s="114"/>
      <c r="B83" s="107">
        <f>'Tax Invoice'!D79</f>
        <v>2</v>
      </c>
      <c r="C83" s="10" t="s">
        <v>772</v>
      </c>
      <c r="D83" s="10" t="s">
        <v>807</v>
      </c>
      <c r="E83" s="118" t="s">
        <v>27</v>
      </c>
      <c r="F83" s="130" t="s">
        <v>273</v>
      </c>
      <c r="G83" s="131"/>
      <c r="H83" s="11" t="s">
        <v>773</v>
      </c>
      <c r="I83" s="14">
        <f t="shared" si="2"/>
        <v>0.71</v>
      </c>
      <c r="J83" s="14">
        <v>2.84</v>
      </c>
      <c r="K83" s="109">
        <f t="shared" si="3"/>
        <v>1.42</v>
      </c>
      <c r="L83" s="115"/>
    </row>
    <row r="84" spans="1:12" ht="24" customHeight="1">
      <c r="A84" s="114"/>
      <c r="B84" s="107">
        <f>'Tax Invoice'!D80</f>
        <v>1</v>
      </c>
      <c r="C84" s="10" t="s">
        <v>772</v>
      </c>
      <c r="D84" s="10" t="s">
        <v>807</v>
      </c>
      <c r="E84" s="118" t="s">
        <v>27</v>
      </c>
      <c r="F84" s="130" t="s">
        <v>271</v>
      </c>
      <c r="G84" s="131"/>
      <c r="H84" s="11" t="s">
        <v>773</v>
      </c>
      <c r="I84" s="14">
        <f t="shared" si="2"/>
        <v>0.71</v>
      </c>
      <c r="J84" s="14">
        <v>2.84</v>
      </c>
      <c r="K84" s="109">
        <f t="shared" si="3"/>
        <v>0.71</v>
      </c>
      <c r="L84" s="115"/>
    </row>
    <row r="85" spans="1:12" ht="24" customHeight="1">
      <c r="A85" s="114"/>
      <c r="B85" s="107">
        <f>'Tax Invoice'!D81</f>
        <v>1</v>
      </c>
      <c r="C85" s="10" t="s">
        <v>772</v>
      </c>
      <c r="D85" s="10" t="s">
        <v>807</v>
      </c>
      <c r="E85" s="118" t="s">
        <v>27</v>
      </c>
      <c r="F85" s="130" t="s">
        <v>761</v>
      </c>
      <c r="G85" s="131"/>
      <c r="H85" s="11" t="s">
        <v>773</v>
      </c>
      <c r="I85" s="14">
        <f t="shared" si="2"/>
        <v>0.71</v>
      </c>
      <c r="J85" s="14">
        <v>2.84</v>
      </c>
      <c r="K85" s="109">
        <f t="shared" si="3"/>
        <v>0.71</v>
      </c>
      <c r="L85" s="115"/>
    </row>
    <row r="86" spans="1:12" ht="24" customHeight="1">
      <c r="A86" s="114"/>
      <c r="B86" s="107">
        <f>'Tax Invoice'!D82</f>
        <v>2</v>
      </c>
      <c r="C86" s="10" t="s">
        <v>774</v>
      </c>
      <c r="D86" s="10" t="s">
        <v>808</v>
      </c>
      <c r="E86" s="118" t="s">
        <v>25</v>
      </c>
      <c r="F86" s="130" t="s">
        <v>273</v>
      </c>
      <c r="G86" s="131"/>
      <c r="H86" s="11" t="s">
        <v>775</v>
      </c>
      <c r="I86" s="14">
        <f t="shared" ref="I86:I99" si="4">ROUNDUP(J86*$N$1,2)</f>
        <v>0.93</v>
      </c>
      <c r="J86" s="14">
        <v>3.69</v>
      </c>
      <c r="K86" s="109">
        <f t="shared" ref="K86:K99" si="5">I86*B86</f>
        <v>1.86</v>
      </c>
      <c r="L86" s="115"/>
    </row>
    <row r="87" spans="1:12" ht="24" customHeight="1">
      <c r="A87" s="114"/>
      <c r="B87" s="107">
        <f>'Tax Invoice'!D83</f>
        <v>2</v>
      </c>
      <c r="C87" s="10" t="s">
        <v>774</v>
      </c>
      <c r="D87" s="10" t="s">
        <v>808</v>
      </c>
      <c r="E87" s="118" t="s">
        <v>25</v>
      </c>
      <c r="F87" s="130" t="s">
        <v>271</v>
      </c>
      <c r="G87" s="131"/>
      <c r="H87" s="11" t="s">
        <v>775</v>
      </c>
      <c r="I87" s="14">
        <f t="shared" si="4"/>
        <v>0.93</v>
      </c>
      <c r="J87" s="14">
        <v>3.69</v>
      </c>
      <c r="K87" s="109">
        <f t="shared" si="5"/>
        <v>1.86</v>
      </c>
      <c r="L87" s="115"/>
    </row>
    <row r="88" spans="1:12" ht="24" customHeight="1">
      <c r="A88" s="114"/>
      <c r="B88" s="107">
        <f>'Tax Invoice'!D84</f>
        <v>1</v>
      </c>
      <c r="C88" s="10" t="s">
        <v>774</v>
      </c>
      <c r="D88" s="10" t="s">
        <v>809</v>
      </c>
      <c r="E88" s="118" t="s">
        <v>26</v>
      </c>
      <c r="F88" s="130" t="s">
        <v>273</v>
      </c>
      <c r="G88" s="131"/>
      <c r="H88" s="11" t="s">
        <v>775</v>
      </c>
      <c r="I88" s="14">
        <f t="shared" si="4"/>
        <v>0.93</v>
      </c>
      <c r="J88" s="14">
        <v>3.69</v>
      </c>
      <c r="K88" s="109">
        <f t="shared" si="5"/>
        <v>0.93</v>
      </c>
      <c r="L88" s="115"/>
    </row>
    <row r="89" spans="1:12" ht="24" customHeight="1">
      <c r="A89" s="114"/>
      <c r="B89" s="107">
        <f>'Tax Invoice'!D85</f>
        <v>1</v>
      </c>
      <c r="C89" s="10" t="s">
        <v>774</v>
      </c>
      <c r="D89" s="10" t="s">
        <v>809</v>
      </c>
      <c r="E89" s="118" t="s">
        <v>26</v>
      </c>
      <c r="F89" s="130" t="s">
        <v>271</v>
      </c>
      <c r="G89" s="131"/>
      <c r="H89" s="11" t="s">
        <v>775</v>
      </c>
      <c r="I89" s="14">
        <f t="shared" si="4"/>
        <v>0.93</v>
      </c>
      <c r="J89" s="14">
        <v>3.69</v>
      </c>
      <c r="K89" s="109">
        <f t="shared" si="5"/>
        <v>0.93</v>
      </c>
      <c r="L89" s="115"/>
    </row>
    <row r="90" spans="1:12" ht="24" customHeight="1">
      <c r="A90" s="114"/>
      <c r="B90" s="107">
        <f>'Tax Invoice'!D86</f>
        <v>1</v>
      </c>
      <c r="C90" s="10" t="s">
        <v>774</v>
      </c>
      <c r="D90" s="10" t="s">
        <v>810</v>
      </c>
      <c r="E90" s="118" t="s">
        <v>27</v>
      </c>
      <c r="F90" s="130" t="s">
        <v>273</v>
      </c>
      <c r="G90" s="131"/>
      <c r="H90" s="11" t="s">
        <v>775</v>
      </c>
      <c r="I90" s="14">
        <f t="shared" si="4"/>
        <v>0.93</v>
      </c>
      <c r="J90" s="14">
        <v>3.69</v>
      </c>
      <c r="K90" s="109">
        <f t="shared" si="5"/>
        <v>0.93</v>
      </c>
      <c r="L90" s="115"/>
    </row>
    <row r="91" spans="1:12" ht="24" customHeight="1">
      <c r="A91" s="114"/>
      <c r="B91" s="107">
        <f>'Tax Invoice'!D87</f>
        <v>1</v>
      </c>
      <c r="C91" s="10" t="s">
        <v>774</v>
      </c>
      <c r="D91" s="10" t="s">
        <v>810</v>
      </c>
      <c r="E91" s="118" t="s">
        <v>27</v>
      </c>
      <c r="F91" s="130" t="s">
        <v>271</v>
      </c>
      <c r="G91" s="131"/>
      <c r="H91" s="11" t="s">
        <v>775</v>
      </c>
      <c r="I91" s="14">
        <f t="shared" si="4"/>
        <v>0.93</v>
      </c>
      <c r="J91" s="14">
        <v>3.69</v>
      </c>
      <c r="K91" s="109">
        <f t="shared" si="5"/>
        <v>0.93</v>
      </c>
      <c r="L91" s="115"/>
    </row>
    <row r="92" spans="1:12" ht="24" customHeight="1">
      <c r="A92" s="114"/>
      <c r="B92" s="107">
        <f>'Tax Invoice'!D88</f>
        <v>2</v>
      </c>
      <c r="C92" s="10" t="s">
        <v>776</v>
      </c>
      <c r="D92" s="10" t="s">
        <v>811</v>
      </c>
      <c r="E92" s="118" t="s">
        <v>25</v>
      </c>
      <c r="F92" s="130" t="s">
        <v>273</v>
      </c>
      <c r="G92" s="131"/>
      <c r="H92" s="11" t="s">
        <v>777</v>
      </c>
      <c r="I92" s="14">
        <f t="shared" si="4"/>
        <v>0.82000000000000006</v>
      </c>
      <c r="J92" s="14">
        <v>3.27</v>
      </c>
      <c r="K92" s="109">
        <f t="shared" si="5"/>
        <v>1.6400000000000001</v>
      </c>
      <c r="L92" s="115"/>
    </row>
    <row r="93" spans="1:12" ht="24" customHeight="1">
      <c r="A93" s="114"/>
      <c r="B93" s="107">
        <f>'Tax Invoice'!D89</f>
        <v>2</v>
      </c>
      <c r="C93" s="10" t="s">
        <v>776</v>
      </c>
      <c r="D93" s="10" t="s">
        <v>811</v>
      </c>
      <c r="E93" s="118" t="s">
        <v>25</v>
      </c>
      <c r="F93" s="130" t="s">
        <v>271</v>
      </c>
      <c r="G93" s="131"/>
      <c r="H93" s="11" t="s">
        <v>777</v>
      </c>
      <c r="I93" s="14">
        <f t="shared" si="4"/>
        <v>0.82000000000000006</v>
      </c>
      <c r="J93" s="14">
        <v>3.27</v>
      </c>
      <c r="K93" s="109">
        <f t="shared" si="5"/>
        <v>1.6400000000000001</v>
      </c>
      <c r="L93" s="115"/>
    </row>
    <row r="94" spans="1:12" ht="24" customHeight="1">
      <c r="A94" s="114"/>
      <c r="B94" s="107">
        <f>'Tax Invoice'!D90</f>
        <v>2</v>
      </c>
      <c r="C94" s="10" t="s">
        <v>776</v>
      </c>
      <c r="D94" s="10" t="s">
        <v>811</v>
      </c>
      <c r="E94" s="118" t="s">
        <v>25</v>
      </c>
      <c r="F94" s="130" t="s">
        <v>272</v>
      </c>
      <c r="G94" s="131"/>
      <c r="H94" s="11" t="s">
        <v>777</v>
      </c>
      <c r="I94" s="14">
        <f t="shared" si="4"/>
        <v>0.82000000000000006</v>
      </c>
      <c r="J94" s="14">
        <v>3.27</v>
      </c>
      <c r="K94" s="109">
        <f t="shared" si="5"/>
        <v>1.6400000000000001</v>
      </c>
      <c r="L94" s="115"/>
    </row>
    <row r="95" spans="1:12" ht="24" customHeight="1">
      <c r="A95" s="114"/>
      <c r="B95" s="107">
        <f>'Tax Invoice'!D91</f>
        <v>2</v>
      </c>
      <c r="C95" s="10" t="s">
        <v>776</v>
      </c>
      <c r="D95" s="10" t="s">
        <v>811</v>
      </c>
      <c r="E95" s="118" t="s">
        <v>25</v>
      </c>
      <c r="F95" s="130" t="s">
        <v>761</v>
      </c>
      <c r="G95" s="131"/>
      <c r="H95" s="11" t="s">
        <v>777</v>
      </c>
      <c r="I95" s="14">
        <f t="shared" si="4"/>
        <v>0.82000000000000006</v>
      </c>
      <c r="J95" s="14">
        <v>3.27</v>
      </c>
      <c r="K95" s="109">
        <f t="shared" si="5"/>
        <v>1.6400000000000001</v>
      </c>
      <c r="L95" s="115"/>
    </row>
    <row r="96" spans="1:12" ht="24" customHeight="1">
      <c r="A96" s="114"/>
      <c r="B96" s="107">
        <f>'Tax Invoice'!D92</f>
        <v>1</v>
      </c>
      <c r="C96" s="10" t="s">
        <v>776</v>
      </c>
      <c r="D96" s="10" t="s">
        <v>812</v>
      </c>
      <c r="E96" s="118" t="s">
        <v>26</v>
      </c>
      <c r="F96" s="130" t="s">
        <v>273</v>
      </c>
      <c r="G96" s="131"/>
      <c r="H96" s="11" t="s">
        <v>777</v>
      </c>
      <c r="I96" s="14">
        <f t="shared" si="4"/>
        <v>0.82000000000000006</v>
      </c>
      <c r="J96" s="14">
        <v>3.27</v>
      </c>
      <c r="K96" s="109">
        <f t="shared" si="5"/>
        <v>0.82000000000000006</v>
      </c>
      <c r="L96" s="115"/>
    </row>
    <row r="97" spans="1:12" ht="24" customHeight="1">
      <c r="A97" s="114"/>
      <c r="B97" s="107">
        <f>'Tax Invoice'!D93</f>
        <v>1</v>
      </c>
      <c r="C97" s="10" t="s">
        <v>776</v>
      </c>
      <c r="D97" s="10" t="s">
        <v>812</v>
      </c>
      <c r="E97" s="118" t="s">
        <v>26</v>
      </c>
      <c r="F97" s="130" t="s">
        <v>271</v>
      </c>
      <c r="G97" s="131"/>
      <c r="H97" s="11" t="s">
        <v>777</v>
      </c>
      <c r="I97" s="14">
        <f t="shared" si="4"/>
        <v>0.82000000000000006</v>
      </c>
      <c r="J97" s="14">
        <v>3.27</v>
      </c>
      <c r="K97" s="109">
        <f t="shared" si="5"/>
        <v>0.82000000000000006</v>
      </c>
      <c r="L97" s="115"/>
    </row>
    <row r="98" spans="1:12" ht="24" customHeight="1">
      <c r="A98" s="114"/>
      <c r="B98" s="107">
        <f>'Tax Invoice'!D94</f>
        <v>1</v>
      </c>
      <c r="C98" s="10" t="s">
        <v>776</v>
      </c>
      <c r="D98" s="10" t="s">
        <v>812</v>
      </c>
      <c r="E98" s="118" t="s">
        <v>26</v>
      </c>
      <c r="F98" s="130" t="s">
        <v>272</v>
      </c>
      <c r="G98" s="131"/>
      <c r="H98" s="11" t="s">
        <v>777</v>
      </c>
      <c r="I98" s="14">
        <f t="shared" si="4"/>
        <v>0.82000000000000006</v>
      </c>
      <c r="J98" s="14">
        <v>3.27</v>
      </c>
      <c r="K98" s="109">
        <f t="shared" si="5"/>
        <v>0.82000000000000006</v>
      </c>
      <c r="L98" s="115"/>
    </row>
    <row r="99" spans="1:12" ht="24" customHeight="1">
      <c r="A99" s="114"/>
      <c r="B99" s="108">
        <f>'Tax Invoice'!D95</f>
        <v>1</v>
      </c>
      <c r="C99" s="12" t="s">
        <v>776</v>
      </c>
      <c r="D99" s="12" t="s">
        <v>812</v>
      </c>
      <c r="E99" s="119" t="s">
        <v>26</v>
      </c>
      <c r="F99" s="132" t="s">
        <v>761</v>
      </c>
      <c r="G99" s="133"/>
      <c r="H99" s="13" t="s">
        <v>777</v>
      </c>
      <c r="I99" s="15">
        <f t="shared" si="4"/>
        <v>0.82000000000000006</v>
      </c>
      <c r="J99" s="15">
        <v>3.27</v>
      </c>
      <c r="K99" s="110">
        <f t="shared" si="5"/>
        <v>0.82000000000000006</v>
      </c>
      <c r="L99" s="115"/>
    </row>
    <row r="100" spans="1:12" ht="12.75" customHeight="1">
      <c r="A100" s="114"/>
      <c r="B100" s="126"/>
      <c r="C100" s="126"/>
      <c r="D100" s="126"/>
      <c r="E100" s="126"/>
      <c r="F100" s="126"/>
      <c r="G100" s="126"/>
      <c r="H100" s="126"/>
      <c r="I100" s="127" t="s">
        <v>255</v>
      </c>
      <c r="J100" s="127" t="s">
        <v>255</v>
      </c>
      <c r="K100" s="128">
        <f>SUM(K22:K99)</f>
        <v>242.68999999999977</v>
      </c>
      <c r="L100" s="115"/>
    </row>
    <row r="101" spans="1:12" ht="12.75" customHeight="1">
      <c r="A101" s="114"/>
      <c r="B101" s="126"/>
      <c r="C101" s="126"/>
      <c r="D101" s="126"/>
      <c r="E101" s="126"/>
      <c r="F101" s="126"/>
      <c r="G101" s="126"/>
      <c r="H101" s="126"/>
      <c r="I101" s="127" t="s">
        <v>823</v>
      </c>
      <c r="J101" s="127" t="s">
        <v>184</v>
      </c>
      <c r="K101" s="128">
        <v>0</v>
      </c>
      <c r="L101" s="115"/>
    </row>
    <row r="102" spans="1:12" ht="12.75" hidden="1" customHeight="1" outlineLevel="1">
      <c r="A102" s="114"/>
      <c r="B102" s="126"/>
      <c r="C102" s="126"/>
      <c r="D102" s="126"/>
      <c r="E102" s="126"/>
      <c r="F102" s="126"/>
      <c r="G102" s="126"/>
      <c r="H102" s="126"/>
      <c r="I102" s="127" t="s">
        <v>185</v>
      </c>
      <c r="J102" s="127" t="s">
        <v>185</v>
      </c>
      <c r="K102" s="128">
        <f>Invoice!J102</f>
        <v>0</v>
      </c>
      <c r="L102" s="115"/>
    </row>
    <row r="103" spans="1:12" ht="12.75" customHeight="1" collapsed="1">
      <c r="A103" s="114"/>
      <c r="B103" s="126"/>
      <c r="C103" s="126"/>
      <c r="D103" s="126"/>
      <c r="E103" s="126"/>
      <c r="F103" s="126"/>
      <c r="G103" s="126"/>
      <c r="H103" s="126"/>
      <c r="I103" s="127" t="s">
        <v>257</v>
      </c>
      <c r="J103" s="127" t="s">
        <v>257</v>
      </c>
      <c r="K103" s="128">
        <f>SUM(K100:K102)</f>
        <v>242.68999999999977</v>
      </c>
      <c r="L103" s="115"/>
    </row>
    <row r="104" spans="1:12" ht="12.75" customHeight="1">
      <c r="A104" s="6"/>
      <c r="B104" s="7"/>
      <c r="C104" s="7"/>
      <c r="D104" s="7"/>
      <c r="E104" s="7"/>
      <c r="F104" s="7"/>
      <c r="G104" s="7"/>
      <c r="H104" s="7" t="s">
        <v>824</v>
      </c>
      <c r="I104" s="7"/>
      <c r="J104" s="7"/>
      <c r="K104" s="7"/>
      <c r="L104" s="8"/>
    </row>
    <row r="105" spans="1:12" ht="12.75" customHeight="1"/>
    <row r="106" spans="1:12" ht="12.75" customHeight="1"/>
    <row r="107" spans="1:12" ht="12.75" customHeight="1"/>
    <row r="108" spans="1:12" ht="12.75" customHeight="1"/>
    <row r="109" spans="1:12" ht="12.75" customHeight="1"/>
    <row r="110" spans="1:12" ht="12.75" customHeight="1"/>
    <row r="111" spans="1:12" ht="12.75" customHeight="1"/>
  </sheetData>
  <mergeCells count="82">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WVU19" sqref="WVU1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966.45999999999947</v>
      </c>
      <c r="O2" s="21" t="s">
        <v>259</v>
      </c>
    </row>
    <row r="3" spans="1:15" s="21" customFormat="1" ht="15" customHeight="1" thickBot="1">
      <c r="A3" s="22" t="s">
        <v>151</v>
      </c>
      <c r="G3" s="28">
        <v>45183</v>
      </c>
      <c r="H3" s="29"/>
      <c r="N3" s="21">
        <v>966.45999999999947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CAD</v>
      </c>
    </row>
    <row r="10" spans="1:15" s="21" customFormat="1" ht="13.5" thickBot="1">
      <c r="A10" s="36" t="str">
        <f>'Copy paste to Here'!G10</f>
        <v>Dama Studio</v>
      </c>
      <c r="B10" s="37"/>
      <c r="C10" s="37"/>
      <c r="D10" s="37"/>
      <c r="F10" s="38" t="str">
        <f>'Copy paste to Here'!B10</f>
        <v>Dama Studio</v>
      </c>
      <c r="G10" s="39"/>
      <c r="H10" s="40"/>
      <c r="K10" s="95" t="s">
        <v>276</v>
      </c>
      <c r="L10" s="35" t="s">
        <v>276</v>
      </c>
      <c r="M10" s="21">
        <v>1</v>
      </c>
    </row>
    <row r="11" spans="1:15" s="21" customFormat="1" ht="15.75" thickBot="1">
      <c r="A11" s="41" t="str">
        <f>'Copy paste to Here'!G11</f>
        <v>Luc Delgado</v>
      </c>
      <c r="B11" s="42"/>
      <c r="C11" s="42"/>
      <c r="D11" s="42"/>
      <c r="F11" s="43" t="str">
        <f>'Copy paste to Here'!B11</f>
        <v>Luc Delgado</v>
      </c>
      <c r="G11" s="44"/>
      <c r="H11" s="45"/>
      <c r="K11" s="93" t="s">
        <v>158</v>
      </c>
      <c r="L11" s="46" t="s">
        <v>159</v>
      </c>
      <c r="M11" s="21">
        <f>VLOOKUP(G3,[1]Sheet1!$A$9:$I$7290,2,FALSE)</f>
        <v>35.54</v>
      </c>
    </row>
    <row r="12" spans="1:15" s="21" customFormat="1" ht="15.75" thickBot="1">
      <c r="A12" s="41" t="str">
        <f>'Copy paste to Here'!G12</f>
        <v>6686 st hubert</v>
      </c>
      <c r="B12" s="42"/>
      <c r="C12" s="42"/>
      <c r="D12" s="42"/>
      <c r="E12" s="89"/>
      <c r="F12" s="43" t="str">
        <f>'Copy paste to Here'!B12</f>
        <v>6686 st hubert</v>
      </c>
      <c r="G12" s="44"/>
      <c r="H12" s="45"/>
      <c r="K12" s="93" t="s">
        <v>160</v>
      </c>
      <c r="L12" s="46" t="s">
        <v>133</v>
      </c>
      <c r="M12" s="21">
        <f>VLOOKUP(G3,[1]Sheet1!$A$9:$I$7290,3,FALSE)</f>
        <v>37.96</v>
      </c>
    </row>
    <row r="13" spans="1:15" s="21" customFormat="1" ht="15.75" thickBot="1">
      <c r="A13" s="41" t="str">
        <f>'Copy paste to Here'!G13</f>
        <v>H2s2m3 Montreal</v>
      </c>
      <c r="B13" s="42"/>
      <c r="C13" s="42"/>
      <c r="D13" s="42"/>
      <c r="E13" s="111" t="s">
        <v>166</v>
      </c>
      <c r="F13" s="43" t="str">
        <f>'Copy paste to Here'!B13</f>
        <v>H2s2m3 Montreal</v>
      </c>
      <c r="G13" s="44"/>
      <c r="H13" s="45"/>
      <c r="K13" s="93" t="s">
        <v>161</v>
      </c>
      <c r="L13" s="46" t="s">
        <v>162</v>
      </c>
      <c r="M13" s="113">
        <f>VLOOKUP(G3,[1]Sheet1!$A$9:$I$7290,4,FALSE)</f>
        <v>44.18</v>
      </c>
    </row>
    <row r="14" spans="1:15" s="21" customFormat="1" ht="15.75" thickBot="1">
      <c r="A14" s="41" t="str">
        <f>'Copy paste to Here'!G14</f>
        <v>Canada</v>
      </c>
      <c r="B14" s="42"/>
      <c r="C14" s="42"/>
      <c r="D14" s="42"/>
      <c r="E14" s="111">
        <f>VLOOKUP(J9,$L$10:$M$17,2,FALSE)</f>
        <v>26.06</v>
      </c>
      <c r="F14" s="43" t="str">
        <f>'Copy paste to Here'!B14</f>
        <v>Canada</v>
      </c>
      <c r="G14" s="44"/>
      <c r="H14" s="45"/>
      <c r="K14" s="93" t="s">
        <v>163</v>
      </c>
      <c r="L14" s="46" t="s">
        <v>164</v>
      </c>
      <c r="M14" s="21">
        <f>VLOOKUP(G3,[1]Sheet1!$A$9:$I$7290,5,FALSE)</f>
        <v>22.5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26.06</v>
      </c>
    </row>
    <row r="16" spans="1:15" s="21" customFormat="1" ht="13.7" customHeight="1" thickBot="1">
      <c r="A16" s="52"/>
      <c r="K16" s="94" t="s">
        <v>167</v>
      </c>
      <c r="L16" s="51" t="s">
        <v>168</v>
      </c>
      <c r="M16" s="21">
        <f>VLOOKUP(G3,[1]Sheet1!$A$9:$I$7290,7,FALSE)</f>
        <v>20.82</v>
      </c>
    </row>
    <row r="17" spans="1:13" s="21" customFormat="1" ht="13.5" thickBot="1">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60">
      <c r="A18" s="56" t="str">
        <f>IF((LEN('Copy paste to Here'!G22))&gt;5,((CONCATENATE('Copy paste to Here'!G22," &amp; ",'Copy paste to Here'!D22,"  &amp;  ",'Copy paste to Here'!E22))),"Empty Cell")</f>
        <v xml:space="preserve">Display box with 52 pcs. of 925 silver ''bend it yourself'' nose studs, 22g (0.6mm) with real 18k gold plating and 2mm round prong set crystal tops in assorted colors (in standard packing or in vacuum sealed packing to prevent tarnishing) &amp; Packing Option: Standard Package  &amp;  </v>
      </c>
      <c r="B18" s="57" t="str">
        <f>'Copy paste to Here'!C22</f>
        <v>18YP14XC</v>
      </c>
      <c r="C18" s="57" t="s">
        <v>716</v>
      </c>
      <c r="D18" s="58">
        <f>Invoice!B22</f>
        <v>1</v>
      </c>
      <c r="E18" s="59">
        <f>'Shipping Invoice'!J22*$N$1</f>
        <v>38.4</v>
      </c>
      <c r="F18" s="59">
        <f>D18*E18</f>
        <v>38.4</v>
      </c>
      <c r="G18" s="60">
        <f>E18*$E$14</f>
        <v>1000.704</v>
      </c>
      <c r="H18" s="61">
        <f>D18*G18</f>
        <v>1000.704</v>
      </c>
    </row>
    <row r="19" spans="1:13" s="62" customFormat="1" ht="60">
      <c r="A19" s="112" t="str">
        <f>IF((LEN('Copy paste to Here'!G23))&gt;5,((CONCATENATE('Copy paste to Here'!G23," &amp; ",'Copy paste to Here'!D23,"  &amp;  ",'Copy paste to Here'!E23))),"Empty Cell")</f>
        <v xml:space="preserve">Display box of 52 pieces of 925 sterling silver'' Bend it yourself'' nose studs with 18k gold plating and big 2.5mm clear prong set Cubic Zirconia (CZ) stones (in standard packing or in vacuum sealed packing to prevent tarnishing) &amp; Packing Option: Standard Package  &amp;  </v>
      </c>
      <c r="B19" s="57" t="str">
        <f>'Copy paste to Here'!C23</f>
        <v>18YZ25XC</v>
      </c>
      <c r="C19" s="57" t="s">
        <v>717</v>
      </c>
      <c r="D19" s="58">
        <f>Invoice!B23</f>
        <v>1</v>
      </c>
      <c r="E19" s="59">
        <f>'Shipping Invoice'!J23*$N$1</f>
        <v>41.51</v>
      </c>
      <c r="F19" s="59">
        <f t="shared" ref="F19:F82" si="0">D19*E19</f>
        <v>41.51</v>
      </c>
      <c r="G19" s="60">
        <f t="shared" ref="G19:G82" si="1">E19*$E$14</f>
        <v>1081.7505999999998</v>
      </c>
      <c r="H19" s="63">
        <f t="shared" ref="H19:H82" si="2">D19*G19</f>
        <v>1081.7505999999998</v>
      </c>
    </row>
    <row r="20" spans="1:13" s="62" customFormat="1" ht="24">
      <c r="A20" s="56" t="str">
        <f>IF((LEN('Copy paste to Here'!G24))&gt;5,((CONCATENATE('Copy paste to Here'!G24," &amp; ",'Copy paste to Here'!D24,"  &amp;  ",'Copy paste to Here'!E24))),"Empty Cell")</f>
        <v xml:space="preserve">Surgical steel circular barbell, 16g (1.2mm) with two 3mm balls &amp; Length: 8mm  &amp;  </v>
      </c>
      <c r="B20" s="57" t="str">
        <f>'Copy paste to Here'!C24</f>
        <v>CBEB</v>
      </c>
      <c r="C20" s="57" t="s">
        <v>718</v>
      </c>
      <c r="D20" s="58">
        <f>Invoice!B24</f>
        <v>100</v>
      </c>
      <c r="E20" s="59">
        <f>'Shipping Invoice'!J24*$N$1</f>
        <v>0.34</v>
      </c>
      <c r="F20" s="59">
        <f t="shared" si="0"/>
        <v>34</v>
      </c>
      <c r="G20" s="60">
        <f t="shared" si="1"/>
        <v>8.8604000000000003</v>
      </c>
      <c r="H20" s="63">
        <f t="shared" si="2"/>
        <v>886.04000000000008</v>
      </c>
    </row>
    <row r="21" spans="1:13" s="62" customFormat="1" ht="36">
      <c r="A21" s="56" t="str">
        <f>IF((LEN('Copy paste to Here'!G25))&gt;5,((CONCATENATE('Copy paste to Here'!G25," &amp; ",'Copy paste to Here'!D25,"  &amp;  ",'Copy paste to Here'!E25))),"Empty Cell")</f>
        <v xml:space="preserve">One pair of anodized and matte stainless steel huggies with an inner diameter of 9mm, thickness is 2mm - 2.5mm, and width is 4mm &amp; Color: Black  &amp;  </v>
      </c>
      <c r="B21" s="57" t="str">
        <f>'Copy paste to Here'!C25</f>
        <v>ER134</v>
      </c>
      <c r="C21" s="57" t="s">
        <v>778</v>
      </c>
      <c r="D21" s="58">
        <f>Invoice!B25</f>
        <v>10</v>
      </c>
      <c r="E21" s="59">
        <f>'Shipping Invoice'!J25*$N$1</f>
        <v>2.5499999999999998</v>
      </c>
      <c r="F21" s="59">
        <f t="shared" si="0"/>
        <v>25.5</v>
      </c>
      <c r="G21" s="60">
        <f t="shared" si="1"/>
        <v>66.452999999999989</v>
      </c>
      <c r="H21" s="63">
        <f t="shared" si="2"/>
        <v>664.52999999999986</v>
      </c>
    </row>
    <row r="22" spans="1:13" s="62" customFormat="1" ht="36">
      <c r="A22" s="56" t="str">
        <f>IF((LEN('Copy paste to Here'!G26))&gt;5,((CONCATENATE('Copy paste to Here'!G26," &amp; ",'Copy paste to Here'!D26,"  &amp;  ",'Copy paste to Here'!E26))),"Empty Cell")</f>
        <v xml:space="preserve">One pair of anodized and matte stainless steel huggies with an inner diameter of 9mm, thickness is 2mm - 2.5mm, and width is 4mm &amp; Color: Rainbow  &amp;  </v>
      </c>
      <c r="B22" s="57" t="str">
        <f>'Copy paste to Here'!C26</f>
        <v>ER134</v>
      </c>
      <c r="C22" s="57" t="s">
        <v>779</v>
      </c>
      <c r="D22" s="58">
        <f>Invoice!B26</f>
        <v>6</v>
      </c>
      <c r="E22" s="59">
        <f>'Shipping Invoice'!J26*$N$1</f>
        <v>2.5499999999999998</v>
      </c>
      <c r="F22" s="59">
        <f t="shared" si="0"/>
        <v>15.299999999999999</v>
      </c>
      <c r="G22" s="60">
        <f t="shared" si="1"/>
        <v>66.452999999999989</v>
      </c>
      <c r="H22" s="63">
        <f t="shared" si="2"/>
        <v>398.71799999999996</v>
      </c>
    </row>
    <row r="23" spans="1:13" s="62" customFormat="1" ht="24">
      <c r="A23" s="56" t="str">
        <f>IF((LEN('Copy paste to Here'!G27))&gt;5,((CONCATENATE('Copy paste to Here'!G27," &amp; ",'Copy paste to Here'!D27,"  &amp;  ",'Copy paste to Here'!E27))),"Empty Cell")</f>
        <v xml:space="preserve">Tiny gold anodized surgical steel helix huggie - diameter 7mm (sold per pcs) &amp;   &amp;  </v>
      </c>
      <c r="B23" s="57" t="str">
        <f>'Copy paste to Here'!C27</f>
        <v>ER248G</v>
      </c>
      <c r="C23" s="57" t="s">
        <v>722</v>
      </c>
      <c r="D23" s="58">
        <f>Invoice!B27</f>
        <v>10</v>
      </c>
      <c r="E23" s="59">
        <f>'Shipping Invoice'!J27*$N$1</f>
        <v>1.28</v>
      </c>
      <c r="F23" s="59">
        <f t="shared" si="0"/>
        <v>12.8</v>
      </c>
      <c r="G23" s="60">
        <f t="shared" si="1"/>
        <v>33.3568</v>
      </c>
      <c r="H23" s="63">
        <f t="shared" si="2"/>
        <v>333.56799999999998</v>
      </c>
    </row>
    <row r="24" spans="1:13" s="62" customFormat="1" ht="24">
      <c r="A24" s="56" t="str">
        <f>IF((LEN('Copy paste to Here'!G28))&gt;5,((CONCATENATE('Copy paste to Here'!G28," &amp; ",'Copy paste to Here'!D28,"  &amp;  ",'Copy paste to Here'!E28))),"Empty Cell")</f>
        <v xml:space="preserve">Tiny high polished surgical steel helix huggie - diameter 7mm (sold per pcs) &amp;   &amp;  </v>
      </c>
      <c r="B24" s="57" t="str">
        <f>'Copy paste to Here'!C28</f>
        <v>ER248H</v>
      </c>
      <c r="C24" s="57" t="s">
        <v>724</v>
      </c>
      <c r="D24" s="58">
        <f>Invoice!B28</f>
        <v>20</v>
      </c>
      <c r="E24" s="59">
        <f>'Shipping Invoice'!J28*$N$1</f>
        <v>1.07</v>
      </c>
      <c r="F24" s="59">
        <f t="shared" si="0"/>
        <v>21.400000000000002</v>
      </c>
      <c r="G24" s="60">
        <f t="shared" si="1"/>
        <v>27.8842</v>
      </c>
      <c r="H24" s="63">
        <f t="shared" si="2"/>
        <v>557.68399999999997</v>
      </c>
    </row>
    <row r="25" spans="1:13" s="62" customFormat="1" ht="25.5">
      <c r="A25" s="56" t="str">
        <f>IF((LEN('Copy paste to Here'!G29))&gt;5,((CONCATENATE('Copy paste to Here'!G29," &amp; ",'Copy paste to Here'!D29,"  &amp;  ",'Copy paste to Here'!E29))),"Empty Cell")</f>
        <v xml:space="preserve">One pair of PVD plated 316L steel huggie earrings with small round 1.5mm Cubic Zirconia (CZ) stones &amp; Color: Gold 10mm  &amp;  </v>
      </c>
      <c r="B25" s="57" t="str">
        <f>'Copy paste to Here'!C29</f>
        <v>ER276</v>
      </c>
      <c r="C25" s="57" t="s">
        <v>780</v>
      </c>
      <c r="D25" s="58">
        <f>Invoice!B29</f>
        <v>2</v>
      </c>
      <c r="E25" s="59">
        <f>'Shipping Invoice'!J29*$N$1</f>
        <v>9.77</v>
      </c>
      <c r="F25" s="59">
        <f t="shared" si="0"/>
        <v>19.54</v>
      </c>
      <c r="G25" s="60">
        <f t="shared" si="1"/>
        <v>254.60619999999997</v>
      </c>
      <c r="H25" s="63">
        <f t="shared" si="2"/>
        <v>509.21239999999995</v>
      </c>
    </row>
    <row r="26" spans="1:13" s="62" customFormat="1" ht="25.5">
      <c r="A26" s="56" t="str">
        <f>IF((LEN('Copy paste to Here'!G30))&gt;5,((CONCATENATE('Copy paste to Here'!G30," &amp; ",'Copy paste to Here'!D30,"  &amp;  ",'Copy paste to Here'!E30))),"Empty Cell")</f>
        <v xml:space="preserve">One pair of PVD plated 316L steel huggie earrings with small round 1.5mm Cubic Zirconia (CZ) stones &amp; Color: Gold 12mm  &amp;  </v>
      </c>
      <c r="B26" s="57" t="str">
        <f>'Copy paste to Here'!C30</f>
        <v>ER276</v>
      </c>
      <c r="C26" s="57" t="s">
        <v>781</v>
      </c>
      <c r="D26" s="58">
        <f>Invoice!B30</f>
        <v>2</v>
      </c>
      <c r="E26" s="59">
        <f>'Shipping Invoice'!J30*$N$1</f>
        <v>10.52</v>
      </c>
      <c r="F26" s="59">
        <f t="shared" si="0"/>
        <v>21.04</v>
      </c>
      <c r="G26" s="60">
        <f t="shared" si="1"/>
        <v>274.15119999999996</v>
      </c>
      <c r="H26" s="63">
        <f t="shared" si="2"/>
        <v>548.30239999999992</v>
      </c>
    </row>
    <row r="27" spans="1:13" s="62" customFormat="1" ht="24">
      <c r="A27" s="56" t="str">
        <f>IF((LEN('Copy paste to Here'!G31))&gt;5,((CONCATENATE('Copy paste to Here'!G31," &amp; ",'Copy paste to Here'!D31,"  &amp;  ",'Copy paste to Here'!E31))),"Empty Cell")</f>
        <v xml:space="preserve">Pair of gold PVD plated stainless steel huggies earrings with a dangling bird wing &amp;   &amp;  </v>
      </c>
      <c r="B27" s="57" t="str">
        <f>'Copy paste to Here'!C31</f>
        <v>ERG584</v>
      </c>
      <c r="C27" s="57" t="s">
        <v>730</v>
      </c>
      <c r="D27" s="58">
        <f>Invoice!B31</f>
        <v>2</v>
      </c>
      <c r="E27" s="59">
        <f>'Shipping Invoice'!J31*$N$1</f>
        <v>6.83</v>
      </c>
      <c r="F27" s="59">
        <f t="shared" si="0"/>
        <v>13.66</v>
      </c>
      <c r="G27" s="60">
        <f t="shared" si="1"/>
        <v>177.9898</v>
      </c>
      <c r="H27" s="63">
        <f t="shared" si="2"/>
        <v>355.9796</v>
      </c>
    </row>
    <row r="28" spans="1:13" s="62" customFormat="1" ht="24">
      <c r="A28" s="56" t="str">
        <f>IF((LEN('Copy paste to Here'!G32))&gt;5,((CONCATENATE('Copy paste to Here'!G32," &amp; ",'Copy paste to Here'!D32,"  &amp;  ",'Copy paste to Here'!E32))),"Empty Cell")</f>
        <v xml:space="preserve">Pair of high polished stainless steel huggies earrings with a dangling teardrop design with crystals &amp; Crystal Color: Clear  &amp;  </v>
      </c>
      <c r="B28" s="57" t="str">
        <f>'Copy paste to Here'!C32</f>
        <v>ERH403</v>
      </c>
      <c r="C28" s="57" t="s">
        <v>732</v>
      </c>
      <c r="D28" s="58">
        <f>Invoice!B32</f>
        <v>2</v>
      </c>
      <c r="E28" s="59">
        <f>'Shipping Invoice'!J32*$N$1</f>
        <v>3.55</v>
      </c>
      <c r="F28" s="59">
        <f t="shared" si="0"/>
        <v>7.1</v>
      </c>
      <c r="G28" s="60">
        <f t="shared" si="1"/>
        <v>92.512999999999991</v>
      </c>
      <c r="H28" s="63">
        <f t="shared" si="2"/>
        <v>185.02599999999998</v>
      </c>
    </row>
    <row r="29" spans="1:13" s="62" customFormat="1" ht="24">
      <c r="A29" s="56" t="str">
        <f>IF((LEN('Copy paste to Here'!G33))&gt;5,((CONCATENATE('Copy paste to Here'!G33," &amp; ",'Copy paste to Here'!D33,"  &amp;  ",'Copy paste to Here'!E33))),"Empty Cell")</f>
        <v xml:space="preserve">Pair of high polished stainless steel huggies earrings with a dangling bacon and eggs in a black pan &amp;   &amp;  </v>
      </c>
      <c r="B29" s="57" t="str">
        <f>'Copy paste to Here'!C33</f>
        <v>ERH646</v>
      </c>
      <c r="C29" s="57" t="s">
        <v>734</v>
      </c>
      <c r="D29" s="58">
        <f>Invoice!B33</f>
        <v>1</v>
      </c>
      <c r="E29" s="59">
        <f>'Shipping Invoice'!J33*$N$1</f>
        <v>4.6100000000000003</v>
      </c>
      <c r="F29" s="59">
        <f t="shared" si="0"/>
        <v>4.6100000000000003</v>
      </c>
      <c r="G29" s="60">
        <f t="shared" si="1"/>
        <v>120.1366</v>
      </c>
      <c r="H29" s="63">
        <f t="shared" si="2"/>
        <v>120.1366</v>
      </c>
    </row>
    <row r="30" spans="1:13" s="62" customFormat="1" ht="36">
      <c r="A30" s="56" t="str">
        <f>IF((LEN('Copy paste to Here'!G34))&gt;5,((CONCATENATE('Copy paste to Here'!G34," &amp; ",'Copy paste to Here'!D34,"  &amp;  ",'Copy paste to Here'!E34))),"Empty Cell")</f>
        <v xml:space="preserve">One pair of high polished stainless steel hinged hoop huggies, thickness 2mm to 2.5mm &amp; Length: Thickness 2.5mm - 8mm length  &amp;  </v>
      </c>
      <c r="B30" s="57" t="str">
        <f>'Copy paste to Here'!C34</f>
        <v>ERHOP</v>
      </c>
      <c r="C30" s="57" t="s">
        <v>782</v>
      </c>
      <c r="D30" s="58">
        <f>Invoice!B34</f>
        <v>10</v>
      </c>
      <c r="E30" s="59">
        <f>'Shipping Invoice'!J34*$N$1</f>
        <v>2.12</v>
      </c>
      <c r="F30" s="59">
        <f t="shared" si="0"/>
        <v>21.200000000000003</v>
      </c>
      <c r="G30" s="60">
        <f t="shared" si="1"/>
        <v>55.247199999999999</v>
      </c>
      <c r="H30" s="63">
        <f t="shared" si="2"/>
        <v>552.47199999999998</v>
      </c>
    </row>
    <row r="31" spans="1:13" s="62" customFormat="1" ht="36">
      <c r="A31" s="56" t="str">
        <f>IF((LEN('Copy paste to Here'!G35))&gt;5,((CONCATENATE('Copy paste to Here'!G35," &amp; ",'Copy paste to Here'!D35,"  &amp;  ",'Copy paste to Here'!E35))),"Empty Cell")</f>
        <v xml:space="preserve">One pair of high polished stainless steel hinged hoop huggies, thickness 2mm to 2.5mm &amp; Length: Thickness 2.5mm - 10mm length  &amp;  </v>
      </c>
      <c r="B31" s="57" t="str">
        <f>'Copy paste to Here'!C35</f>
        <v>ERHOP</v>
      </c>
      <c r="C31" s="57" t="s">
        <v>783</v>
      </c>
      <c r="D31" s="58">
        <f>Invoice!B35</f>
        <v>10</v>
      </c>
      <c r="E31" s="59">
        <f>'Shipping Invoice'!J35*$N$1</f>
        <v>2.12</v>
      </c>
      <c r="F31" s="59">
        <f t="shared" si="0"/>
        <v>21.200000000000003</v>
      </c>
      <c r="G31" s="60">
        <f t="shared" si="1"/>
        <v>55.247199999999999</v>
      </c>
      <c r="H31" s="63">
        <f t="shared" si="2"/>
        <v>552.47199999999998</v>
      </c>
    </row>
    <row r="32" spans="1:13" s="62" customFormat="1" ht="36">
      <c r="A32" s="56" t="str">
        <f>IF((LEN('Copy paste to Here'!G36))&gt;5,((CONCATENATE('Copy paste to Here'!G36," &amp; ",'Copy paste to Here'!D36,"  &amp;  ",'Copy paste to Here'!E36))),"Empty Cell")</f>
        <v xml:space="preserve">One pair of high polished stainless steel hinged hoop huggies, thickness 2mm to 2.5mm &amp; Length: Thickness 2.5mm - 12mm length  &amp;  </v>
      </c>
      <c r="B32" s="57" t="str">
        <f>'Copy paste to Here'!C36</f>
        <v>ERHOP</v>
      </c>
      <c r="C32" s="57" t="s">
        <v>784</v>
      </c>
      <c r="D32" s="58">
        <f>Invoice!B36</f>
        <v>10</v>
      </c>
      <c r="E32" s="59">
        <f>'Shipping Invoice'!J36*$N$1</f>
        <v>2.12</v>
      </c>
      <c r="F32" s="59">
        <f t="shared" si="0"/>
        <v>21.200000000000003</v>
      </c>
      <c r="G32" s="60">
        <f t="shared" si="1"/>
        <v>55.247199999999999</v>
      </c>
      <c r="H32" s="63">
        <f t="shared" si="2"/>
        <v>552.47199999999998</v>
      </c>
    </row>
    <row r="33" spans="1:8" s="62" customFormat="1" ht="36">
      <c r="A33" s="56" t="str">
        <f>IF((LEN('Copy paste to Here'!G37))&gt;5,((CONCATENATE('Copy paste to Here'!G37," &amp; ",'Copy paste to Here'!D37,"  &amp;  ",'Copy paste to Here'!E37))),"Empty Cell")</f>
        <v xml:space="preserve">One pair of high polished stainless steel hinged hoop huggies, thickness 2mm to 2.5mm &amp; Length: Thickness 2.5mm - 14mm length  &amp;  </v>
      </c>
      <c r="B33" s="57" t="str">
        <f>'Copy paste to Here'!C37</f>
        <v>ERHOP</v>
      </c>
      <c r="C33" s="57" t="s">
        <v>785</v>
      </c>
      <c r="D33" s="58">
        <f>Invoice!B37</f>
        <v>10</v>
      </c>
      <c r="E33" s="59">
        <f>'Shipping Invoice'!J37*$N$1</f>
        <v>2.41</v>
      </c>
      <c r="F33" s="59">
        <f t="shared" si="0"/>
        <v>24.1</v>
      </c>
      <c r="G33" s="60">
        <f t="shared" si="1"/>
        <v>62.804600000000001</v>
      </c>
      <c r="H33" s="63">
        <f t="shared" si="2"/>
        <v>628.04600000000005</v>
      </c>
    </row>
    <row r="34" spans="1:8" s="62" customFormat="1" ht="24">
      <c r="A34" s="56" t="str">
        <f>IF((LEN('Copy paste to Here'!G38))&gt;5,((CONCATENATE('Copy paste to Here'!G38," &amp; ",'Copy paste to Here'!D38,"  &amp;  ",'Copy paste to Here'!E38))),"Empty Cell")</f>
        <v xml:space="preserve">Pair of black PVD plated stainless steel huggie earrings with a dangling plain steel lightning symbol &amp;   &amp;  </v>
      </c>
      <c r="B34" s="57" t="str">
        <f>'Copy paste to Here'!C38</f>
        <v>ERKLIT</v>
      </c>
      <c r="C34" s="57" t="s">
        <v>742</v>
      </c>
      <c r="D34" s="58">
        <f>Invoice!B38</f>
        <v>2</v>
      </c>
      <c r="E34" s="59">
        <f>'Shipping Invoice'!J38*$N$1</f>
        <v>4.3499999999999996</v>
      </c>
      <c r="F34" s="59">
        <f t="shared" si="0"/>
        <v>8.6999999999999993</v>
      </c>
      <c r="G34" s="60">
        <f t="shared" si="1"/>
        <v>113.36099999999999</v>
      </c>
      <c r="H34" s="63">
        <f t="shared" si="2"/>
        <v>226.72199999999998</v>
      </c>
    </row>
    <row r="35" spans="1:8" s="62" customFormat="1" ht="24">
      <c r="A35" s="56" t="str">
        <f>IF((LEN('Copy paste to Here'!G39))&gt;5,((CONCATENATE('Copy paste to Here'!G39," &amp; ",'Copy paste to Here'!D39,"  &amp;  ",'Copy paste to Here'!E39))),"Empty Cell")</f>
        <v>Anodized surgical steel fake plug in black and gold without O-Rings &amp; Size: 5mm  &amp;  Color: Black</v>
      </c>
      <c r="B35" s="57" t="str">
        <f>'Copy paste to Here'!C39</f>
        <v>IPTRD</v>
      </c>
      <c r="C35" s="57" t="s">
        <v>786</v>
      </c>
      <c r="D35" s="58">
        <f>Invoice!B39</f>
        <v>10</v>
      </c>
      <c r="E35" s="59">
        <f>'Shipping Invoice'!J39*$N$1</f>
        <v>0.84</v>
      </c>
      <c r="F35" s="59">
        <f t="shared" si="0"/>
        <v>8.4</v>
      </c>
      <c r="G35" s="60">
        <f t="shared" si="1"/>
        <v>21.8904</v>
      </c>
      <c r="H35" s="63">
        <f t="shared" si="2"/>
        <v>218.904</v>
      </c>
    </row>
    <row r="36" spans="1:8" s="62" customFormat="1" ht="24">
      <c r="A36" s="56" t="str">
        <f>IF((LEN('Copy paste to Here'!G40))&gt;5,((CONCATENATE('Copy paste to Here'!G40," &amp; ",'Copy paste to Here'!D40,"  &amp;  ",'Copy paste to Here'!E40))),"Empty Cell")</f>
        <v>Anodized surgical steel fake plug in black and gold without O-Rings &amp; Size: 6mm  &amp;  Color: Black</v>
      </c>
      <c r="B36" s="57" t="str">
        <f>'Copy paste to Here'!C40</f>
        <v>IPTRD</v>
      </c>
      <c r="C36" s="57" t="s">
        <v>787</v>
      </c>
      <c r="D36" s="58">
        <f>Invoice!B40</f>
        <v>10</v>
      </c>
      <c r="E36" s="59">
        <f>'Shipping Invoice'!J40*$N$1</f>
        <v>0.91</v>
      </c>
      <c r="F36" s="59">
        <f t="shared" si="0"/>
        <v>9.1</v>
      </c>
      <c r="G36" s="60">
        <f t="shared" si="1"/>
        <v>23.714600000000001</v>
      </c>
      <c r="H36" s="63">
        <f t="shared" si="2"/>
        <v>237.14600000000002</v>
      </c>
    </row>
    <row r="37" spans="1:8" s="62" customFormat="1" ht="24">
      <c r="A37" s="56" t="str">
        <f>IF((LEN('Copy paste to Here'!G41))&gt;5,((CONCATENATE('Copy paste to Here'!G41," &amp; ",'Copy paste to Here'!D41,"  &amp;  ",'Copy paste to Here'!E41))),"Empty Cell")</f>
        <v>Anodized surgical steel fake plug with square sides &amp; Size: 6mm  &amp;  Color: Black</v>
      </c>
      <c r="B37" s="57" t="str">
        <f>'Copy paste to Here'!C41</f>
        <v>IPTSQ</v>
      </c>
      <c r="C37" s="57" t="s">
        <v>788</v>
      </c>
      <c r="D37" s="58">
        <f>Invoice!B41</f>
        <v>10</v>
      </c>
      <c r="E37" s="59">
        <f>'Shipping Invoice'!J41*$N$1</f>
        <v>1.77</v>
      </c>
      <c r="F37" s="59">
        <f t="shared" si="0"/>
        <v>17.7</v>
      </c>
      <c r="G37" s="60">
        <f t="shared" si="1"/>
        <v>46.126199999999997</v>
      </c>
      <c r="H37" s="63">
        <f t="shared" si="2"/>
        <v>461.26199999999994</v>
      </c>
    </row>
    <row r="38" spans="1:8" s="62" customFormat="1" ht="24">
      <c r="A38" s="56" t="str">
        <f>IF((LEN('Copy paste to Here'!G42))&gt;5,((CONCATENATE('Copy paste to Here'!G42," &amp; ",'Copy paste to Here'!D42,"  &amp;  ",'Copy paste to Here'!E42))),"Empty Cell")</f>
        <v>Anodized surgical steel fake plug with square sides &amp; Size: 8mm  &amp;  Color: Black</v>
      </c>
      <c r="B38" s="57" t="str">
        <f>'Copy paste to Here'!C42</f>
        <v>IPTSQ</v>
      </c>
      <c r="C38" s="57" t="s">
        <v>789</v>
      </c>
      <c r="D38" s="58">
        <f>Invoice!B42</f>
        <v>10</v>
      </c>
      <c r="E38" s="59">
        <f>'Shipping Invoice'!J42*$N$1</f>
        <v>1.84</v>
      </c>
      <c r="F38" s="59">
        <f t="shared" si="0"/>
        <v>18.400000000000002</v>
      </c>
      <c r="G38" s="60">
        <f t="shared" si="1"/>
        <v>47.950400000000002</v>
      </c>
      <c r="H38" s="63">
        <f t="shared" si="2"/>
        <v>479.50400000000002</v>
      </c>
    </row>
    <row r="39" spans="1:8" s="62" customFormat="1" ht="48">
      <c r="A39" s="56" t="str">
        <f>IF((LEN('Copy paste to Here'!G43))&gt;5,((CONCATENATE('Copy paste to Here'!G43," &amp; ",'Copy paste to Here'!D43,"  &amp;  ",'Copy paste to Here'!E43))),"Empty Cell")</f>
        <v>Internally threaded 316L steel labret, 16g (1.2mm) with a upper 2 -5mm prong set round CZ stone (attachments are made from surgical steel) &amp; Length: 8mm with 2mm top part  &amp;  Cz Color: Clear</v>
      </c>
      <c r="B39" s="57" t="str">
        <f>'Copy paste to Here'!C43</f>
        <v>LBCZIN</v>
      </c>
      <c r="C39" s="57" t="s">
        <v>790</v>
      </c>
      <c r="D39" s="58">
        <f>Invoice!B43</f>
        <v>10</v>
      </c>
      <c r="E39" s="59">
        <f>'Shipping Invoice'!J43*$N$1</f>
        <v>1.64</v>
      </c>
      <c r="F39" s="59">
        <f t="shared" si="0"/>
        <v>16.399999999999999</v>
      </c>
      <c r="G39" s="60">
        <f t="shared" si="1"/>
        <v>42.738399999999999</v>
      </c>
      <c r="H39" s="63">
        <f t="shared" si="2"/>
        <v>427.38400000000001</v>
      </c>
    </row>
    <row r="40" spans="1:8" s="62" customFormat="1" ht="48">
      <c r="A40" s="56" t="str">
        <f>IF((LEN('Copy paste to Here'!G44))&gt;5,((CONCATENATE('Copy paste to Here'!G44," &amp; ",'Copy paste to Here'!D44,"  &amp;  ",'Copy paste to Here'!E44))),"Empty Cell")</f>
        <v>Internally threaded 316L steel labret, 16g (1.2mm) with a upper 2 -5mm prong set round CZ stone (attachments are made from surgical steel) &amp; Length: 8mm with 2.5mm top part  &amp;  Cz Color: Clear</v>
      </c>
      <c r="B40" s="57" t="str">
        <f>'Copy paste to Here'!C44</f>
        <v>LBCZIN</v>
      </c>
      <c r="C40" s="57" t="s">
        <v>791</v>
      </c>
      <c r="D40" s="58">
        <f>Invoice!B44</f>
        <v>10</v>
      </c>
      <c r="E40" s="59">
        <f>'Shipping Invoice'!J44*$N$1</f>
        <v>1.71</v>
      </c>
      <c r="F40" s="59">
        <f t="shared" si="0"/>
        <v>17.100000000000001</v>
      </c>
      <c r="G40" s="60">
        <f t="shared" si="1"/>
        <v>44.562599999999996</v>
      </c>
      <c r="H40" s="63">
        <f t="shared" si="2"/>
        <v>445.62599999999998</v>
      </c>
    </row>
    <row r="41" spans="1:8" s="62" customFormat="1" ht="48">
      <c r="A41" s="56" t="str">
        <f>IF((LEN('Copy paste to Here'!G45))&gt;5,((CONCATENATE('Copy paste to Here'!G45," &amp; ",'Copy paste to Here'!D45,"  &amp;  ",'Copy paste to Here'!E45))),"Empty Cell")</f>
        <v>Internally threaded 316L steel labret, 16g (1.2mm) with a upper 2 -5mm prong set round CZ stone (attachments are made from surgical steel) &amp; Length: 8mm with 3mm top part  &amp;  Cz Color: Clear</v>
      </c>
      <c r="B41" s="57" t="str">
        <f>'Copy paste to Here'!C45</f>
        <v>LBCZIN</v>
      </c>
      <c r="C41" s="57" t="s">
        <v>792</v>
      </c>
      <c r="D41" s="58">
        <f>Invoice!B45</f>
        <v>10</v>
      </c>
      <c r="E41" s="59">
        <f>'Shipping Invoice'!J45*$N$1</f>
        <v>1.78</v>
      </c>
      <c r="F41" s="59">
        <f t="shared" si="0"/>
        <v>17.8</v>
      </c>
      <c r="G41" s="60">
        <f t="shared" si="1"/>
        <v>46.386800000000001</v>
      </c>
      <c r="H41" s="63">
        <f t="shared" si="2"/>
        <v>463.86799999999999</v>
      </c>
    </row>
    <row r="42" spans="1:8" s="62" customFormat="1" ht="48">
      <c r="A42" s="56" t="str">
        <f>IF((LEN('Copy paste to Here'!G46))&gt;5,((CONCATENATE('Copy paste to Here'!G46," &amp; ",'Copy paste to Here'!D46,"  &amp;  ",'Copy paste to Here'!E46))),"Empty Cell")</f>
        <v>Internally threaded 316L steel labret, 16g (1.2mm) with a upper 2 -5mm prong set round CZ stone (attachments are made from surgical steel) &amp; Length: 10mm with 4mm top part  &amp;  Cz Color: Clear</v>
      </c>
      <c r="B42" s="57" t="str">
        <f>'Copy paste to Here'!C46</f>
        <v>LBCZIN</v>
      </c>
      <c r="C42" s="57" t="s">
        <v>793</v>
      </c>
      <c r="D42" s="58">
        <f>Invoice!B46</f>
        <v>10</v>
      </c>
      <c r="E42" s="59">
        <f>'Shipping Invoice'!J46*$N$1</f>
        <v>2.0699999999999998</v>
      </c>
      <c r="F42" s="59">
        <f t="shared" si="0"/>
        <v>20.7</v>
      </c>
      <c r="G42" s="60">
        <f t="shared" si="1"/>
        <v>53.944199999999995</v>
      </c>
      <c r="H42" s="63">
        <f t="shared" si="2"/>
        <v>539.44200000000001</v>
      </c>
    </row>
    <row r="43" spans="1:8" s="62" customFormat="1" ht="24">
      <c r="A43" s="56" t="str">
        <f>IF((LEN('Copy paste to Here'!G47))&gt;5,((CONCATENATE('Copy paste to Here'!G47," &amp; ",'Copy paste to Here'!D47,"  &amp;  ",'Copy paste to Here'!E47))),"Empty Cell")</f>
        <v>Surgical steel labret, 16g (1.2mm) with a tiny 2.5mm bezel set jewel ball &amp; Length: 8mm  &amp;  Crystal Color: Clear</v>
      </c>
      <c r="B43" s="57" t="str">
        <f>'Copy paste to Here'!C47</f>
        <v>LBJB25</v>
      </c>
      <c r="C43" s="57" t="s">
        <v>752</v>
      </c>
      <c r="D43" s="58">
        <f>Invoice!B47</f>
        <v>200</v>
      </c>
      <c r="E43" s="59">
        <f>'Shipping Invoice'!J47*$N$1</f>
        <v>0.64</v>
      </c>
      <c r="F43" s="59">
        <f t="shared" si="0"/>
        <v>128</v>
      </c>
      <c r="G43" s="60">
        <f t="shared" si="1"/>
        <v>16.6784</v>
      </c>
      <c r="H43" s="63">
        <f t="shared" si="2"/>
        <v>3335.68</v>
      </c>
    </row>
    <row r="44" spans="1:8" s="62" customFormat="1" ht="48">
      <c r="A44" s="56" t="str">
        <f>IF((LEN('Copy paste to Here'!G48))&gt;5,((CONCATENATE('Copy paste to Here'!G48," &amp; ",'Copy paste to Here'!D48,"  &amp;  ",'Copy paste to Here'!E48))),"Empty Cell")</f>
        <v>316L steel hinged segment ring, 1.2mm (16g) with double line rings and outward facing CNC set Cubic Zirconia (CZ) stones, inner diameter from 8mm to 10mm &amp; Cz Color: Clear  &amp;  Length: 8mm</v>
      </c>
      <c r="B44" s="57" t="str">
        <f>'Copy paste to Here'!C48</f>
        <v>SGSH22</v>
      </c>
      <c r="C44" s="57" t="s">
        <v>794</v>
      </c>
      <c r="D44" s="58">
        <f>Invoice!B48</f>
        <v>2</v>
      </c>
      <c r="E44" s="59">
        <f>'Shipping Invoice'!J48*$N$1</f>
        <v>14.24</v>
      </c>
      <c r="F44" s="59">
        <f t="shared" si="0"/>
        <v>28.48</v>
      </c>
      <c r="G44" s="60">
        <f t="shared" si="1"/>
        <v>371.09440000000001</v>
      </c>
      <c r="H44" s="63">
        <f t="shared" si="2"/>
        <v>742.18880000000001</v>
      </c>
    </row>
    <row r="45" spans="1:8" s="62" customFormat="1" ht="48">
      <c r="A45" s="56" t="str">
        <f>IF((LEN('Copy paste to Here'!G49))&gt;5,((CONCATENATE('Copy paste to Here'!G49," &amp; ",'Copy paste to Here'!D49,"  &amp;  ",'Copy paste to Here'!E49))),"Empty Cell")</f>
        <v>316L steel hinged segment ring, 1.2mm (16g) with double line rings and outward facing CNC set Cubic Zirconia (CZ) stones, inner diameter from 8mm to 10mm &amp; Cz Color: Clear  &amp;  Length: 10mm</v>
      </c>
      <c r="B45" s="57" t="str">
        <f>'Copy paste to Here'!C49</f>
        <v>SGSH22</v>
      </c>
      <c r="C45" s="57" t="s">
        <v>795</v>
      </c>
      <c r="D45" s="58">
        <f>Invoice!B49</f>
        <v>1</v>
      </c>
      <c r="E45" s="59">
        <f>'Shipping Invoice'!J49*$N$1</f>
        <v>16.53</v>
      </c>
      <c r="F45" s="59">
        <f t="shared" si="0"/>
        <v>16.53</v>
      </c>
      <c r="G45" s="60">
        <f t="shared" si="1"/>
        <v>430.77179999999998</v>
      </c>
      <c r="H45" s="63">
        <f t="shared" si="2"/>
        <v>430.77179999999998</v>
      </c>
    </row>
    <row r="46" spans="1:8" s="62" customFormat="1" ht="36">
      <c r="A46" s="56" t="str">
        <f>IF((LEN('Copy paste to Here'!G50))&gt;5,((CONCATENATE('Copy paste to Here'!G50," &amp; ",'Copy paste to Here'!D50,"  &amp;  ",'Copy paste to Here'!E50))),"Empty Cell")</f>
        <v xml:space="preserve">PVD Plated 316L steel hinged segment ring, 1.2mm (16g) with cross bridge design and CNC set Cubic Zirconia (CZ) stones, inner diameter 8mm to10mm &amp; Color: Gold 8mm  &amp;  </v>
      </c>
      <c r="B46" s="57" t="str">
        <f>'Copy paste to Here'!C50</f>
        <v>SGSH45T</v>
      </c>
      <c r="C46" s="57" t="s">
        <v>796</v>
      </c>
      <c r="D46" s="58">
        <f>Invoice!B50</f>
        <v>2</v>
      </c>
      <c r="E46" s="59">
        <f>'Shipping Invoice'!J50*$N$1</f>
        <v>11.38</v>
      </c>
      <c r="F46" s="59">
        <f t="shared" si="0"/>
        <v>22.76</v>
      </c>
      <c r="G46" s="60">
        <f t="shared" si="1"/>
        <v>296.56279999999998</v>
      </c>
      <c r="H46" s="63">
        <f t="shared" si="2"/>
        <v>593.12559999999996</v>
      </c>
    </row>
    <row r="47" spans="1:8" s="62" customFormat="1" ht="36">
      <c r="A47" s="56" t="str">
        <f>IF((LEN('Copy paste to Here'!G51))&gt;5,((CONCATENATE('Copy paste to Here'!G51," &amp; ",'Copy paste to Here'!D51,"  &amp;  ",'Copy paste to Here'!E51))),"Empty Cell")</f>
        <v xml:space="preserve">PVD Plated 316L steel hinged segment ring, 1.2mm (16g) with cross bridge design and CNC set Cubic Zirconia (CZ) stones, inner diameter 8mm to10mm &amp; Color: Gold 10mm  &amp;  </v>
      </c>
      <c r="B47" s="57" t="str">
        <f>'Copy paste to Here'!C51</f>
        <v>SGSH45T</v>
      </c>
      <c r="C47" s="57" t="s">
        <v>797</v>
      </c>
      <c r="D47" s="58">
        <f>Invoice!B51</f>
        <v>1</v>
      </c>
      <c r="E47" s="59">
        <f>'Shipping Invoice'!J51*$N$1</f>
        <v>12.38</v>
      </c>
      <c r="F47" s="59">
        <f t="shared" si="0"/>
        <v>12.38</v>
      </c>
      <c r="G47" s="60">
        <f t="shared" si="1"/>
        <v>322.62279999999998</v>
      </c>
      <c r="H47" s="63">
        <f t="shared" si="2"/>
        <v>322.62279999999998</v>
      </c>
    </row>
    <row r="48" spans="1:8" s="62" customFormat="1" ht="36">
      <c r="A48" s="56" t="str">
        <f>IF((LEN('Copy paste to Here'!G52))&gt;5,((CONCATENATE('Copy paste to Here'!G52," &amp; ",'Copy paste to Here'!D52,"  &amp;  ",'Copy paste to Here'!E52))),"Empty Cell")</f>
        <v>Anodized 316L steel hinged segment ring, 1.2mm (16g) with plain ring and twisted wire ring design, inner diameter from 8mm to 12mm &amp; Length: 8mm  &amp;  Color: Black</v>
      </c>
      <c r="B48" s="57" t="str">
        <f>'Copy paste to Here'!C52</f>
        <v>SGTSH12</v>
      </c>
      <c r="C48" s="57" t="s">
        <v>798</v>
      </c>
      <c r="D48" s="58">
        <f>Invoice!B52</f>
        <v>2</v>
      </c>
      <c r="E48" s="59">
        <f>'Shipping Invoice'!J52*$N$1</f>
        <v>5.4</v>
      </c>
      <c r="F48" s="59">
        <f t="shared" si="0"/>
        <v>10.8</v>
      </c>
      <c r="G48" s="60">
        <f t="shared" si="1"/>
        <v>140.72399999999999</v>
      </c>
      <c r="H48" s="63">
        <f t="shared" si="2"/>
        <v>281.44799999999998</v>
      </c>
    </row>
    <row r="49" spans="1:8" s="62" customFormat="1" ht="36">
      <c r="A49" s="56" t="str">
        <f>IF((LEN('Copy paste to Here'!G53))&gt;5,((CONCATENATE('Copy paste to Here'!G53," &amp; ",'Copy paste to Here'!D53,"  &amp;  ",'Copy paste to Here'!E53))),"Empty Cell")</f>
        <v>Anodized 316L steel hinged segment ring, 1.2mm (16g) with plain ring and twisted wire ring design, inner diameter from 8mm to 12mm &amp; Length: 8mm  &amp;  Color: Blue</v>
      </c>
      <c r="B49" s="57" t="str">
        <f>'Copy paste to Here'!C53</f>
        <v>SGTSH12</v>
      </c>
      <c r="C49" s="57" t="s">
        <v>798</v>
      </c>
      <c r="D49" s="58">
        <f>Invoice!B53</f>
        <v>2</v>
      </c>
      <c r="E49" s="59">
        <f>'Shipping Invoice'!J53*$N$1</f>
        <v>5.4</v>
      </c>
      <c r="F49" s="59">
        <f t="shared" si="0"/>
        <v>10.8</v>
      </c>
      <c r="G49" s="60">
        <f t="shared" si="1"/>
        <v>140.72399999999999</v>
      </c>
      <c r="H49" s="63">
        <f t="shared" si="2"/>
        <v>281.44799999999998</v>
      </c>
    </row>
    <row r="50" spans="1:8" s="62" customFormat="1" ht="36">
      <c r="A50" s="56" t="str">
        <f>IF((LEN('Copy paste to Here'!G54))&gt;5,((CONCATENATE('Copy paste to Here'!G54," &amp; ",'Copy paste to Here'!D54,"  &amp;  ",'Copy paste to Here'!E54))),"Empty Cell")</f>
        <v>Anodized 316L steel hinged segment ring, 1.2mm (16g) with plain ring and twisted wire ring design, inner diameter from 8mm to 12mm &amp; Length: 8mm  &amp;  Color: Rainbow</v>
      </c>
      <c r="B50" s="57" t="str">
        <f>'Copy paste to Here'!C54</f>
        <v>SGTSH12</v>
      </c>
      <c r="C50" s="57" t="s">
        <v>798</v>
      </c>
      <c r="D50" s="58">
        <f>Invoice!B54</f>
        <v>2</v>
      </c>
      <c r="E50" s="59">
        <f>'Shipping Invoice'!J54*$N$1</f>
        <v>5.4</v>
      </c>
      <c r="F50" s="59">
        <f t="shared" si="0"/>
        <v>10.8</v>
      </c>
      <c r="G50" s="60">
        <f t="shared" si="1"/>
        <v>140.72399999999999</v>
      </c>
      <c r="H50" s="63">
        <f t="shared" si="2"/>
        <v>281.44799999999998</v>
      </c>
    </row>
    <row r="51" spans="1:8" s="62" customFormat="1" ht="36">
      <c r="A51" s="56" t="str">
        <f>IF((LEN('Copy paste to Here'!G55))&gt;5,((CONCATENATE('Copy paste to Here'!G55," &amp; ",'Copy paste to Here'!D55,"  &amp;  ",'Copy paste to Here'!E55))),"Empty Cell")</f>
        <v>Anodized 316L steel hinged segment ring, 1.2mm (16g) with plain ring and twisted wire ring design, inner diameter from 8mm to 12mm &amp; Length: 8mm  &amp;  Color: Gold</v>
      </c>
      <c r="B51" s="57" t="str">
        <f>'Copy paste to Here'!C55</f>
        <v>SGTSH12</v>
      </c>
      <c r="C51" s="57" t="s">
        <v>798</v>
      </c>
      <c r="D51" s="58">
        <f>Invoice!B55</f>
        <v>2</v>
      </c>
      <c r="E51" s="59">
        <f>'Shipping Invoice'!J55*$N$1</f>
        <v>5.4</v>
      </c>
      <c r="F51" s="59">
        <f t="shared" si="0"/>
        <v>10.8</v>
      </c>
      <c r="G51" s="60">
        <f t="shared" si="1"/>
        <v>140.72399999999999</v>
      </c>
      <c r="H51" s="63">
        <f t="shared" si="2"/>
        <v>281.44799999999998</v>
      </c>
    </row>
    <row r="52" spans="1:8" s="62" customFormat="1" ht="36">
      <c r="A52" s="56" t="str">
        <f>IF((LEN('Copy paste to Here'!G56))&gt;5,((CONCATENATE('Copy paste to Here'!G56," &amp; ",'Copy paste to Here'!D56,"  &amp;  ",'Copy paste to Here'!E56))),"Empty Cell")</f>
        <v>Anodized 316L steel hinged segment ring, 1.2mm (16g) with plain ring and twisted wire ring design, inner diameter from 8mm to 12mm &amp; Length: 8mm  &amp;  Color: Rose-gold</v>
      </c>
      <c r="B52" s="57" t="str">
        <f>'Copy paste to Here'!C56</f>
        <v>SGTSH12</v>
      </c>
      <c r="C52" s="57" t="s">
        <v>798</v>
      </c>
      <c r="D52" s="58">
        <f>Invoice!B56</f>
        <v>2</v>
      </c>
      <c r="E52" s="59">
        <f>'Shipping Invoice'!J56*$N$1</f>
        <v>5.4</v>
      </c>
      <c r="F52" s="59">
        <f t="shared" si="0"/>
        <v>10.8</v>
      </c>
      <c r="G52" s="60">
        <f t="shared" si="1"/>
        <v>140.72399999999999</v>
      </c>
      <c r="H52" s="63">
        <f t="shared" si="2"/>
        <v>281.44799999999998</v>
      </c>
    </row>
    <row r="53" spans="1:8" s="62" customFormat="1" ht="36">
      <c r="A53" s="56" t="str">
        <f>IF((LEN('Copy paste to Here'!G57))&gt;5,((CONCATENATE('Copy paste to Here'!G57," &amp; ",'Copy paste to Here'!D57,"  &amp;  ",'Copy paste to Here'!E57))),"Empty Cell")</f>
        <v>Anodized 316L steel hinged segment ring, 1.2mm (16g) with plain ring and twisted wire ring design, inner diameter from 8mm to 12mm &amp; Length: 10mm  &amp;  Color: Black</v>
      </c>
      <c r="B53" s="57" t="str">
        <f>'Copy paste to Here'!C57</f>
        <v>SGTSH12</v>
      </c>
      <c r="C53" s="57" t="s">
        <v>799</v>
      </c>
      <c r="D53" s="58">
        <f>Invoice!B57</f>
        <v>1</v>
      </c>
      <c r="E53" s="59">
        <f>'Shipping Invoice'!J57*$N$1</f>
        <v>5.4</v>
      </c>
      <c r="F53" s="59">
        <f t="shared" si="0"/>
        <v>5.4</v>
      </c>
      <c r="G53" s="60">
        <f t="shared" si="1"/>
        <v>140.72399999999999</v>
      </c>
      <c r="H53" s="63">
        <f t="shared" si="2"/>
        <v>140.72399999999999</v>
      </c>
    </row>
    <row r="54" spans="1:8" s="62" customFormat="1" ht="36">
      <c r="A54" s="56" t="str">
        <f>IF((LEN('Copy paste to Here'!G58))&gt;5,((CONCATENATE('Copy paste to Here'!G58," &amp; ",'Copy paste to Here'!D58,"  &amp;  ",'Copy paste to Here'!E58))),"Empty Cell")</f>
        <v>Anodized 316L steel hinged segment ring, 1.2mm (16g) with plain ring and twisted wire ring design, inner diameter from 8mm to 12mm &amp; Length: 10mm  &amp;  Color: Blue</v>
      </c>
      <c r="B54" s="57" t="str">
        <f>'Copy paste to Here'!C58</f>
        <v>SGTSH12</v>
      </c>
      <c r="C54" s="57" t="s">
        <v>799</v>
      </c>
      <c r="D54" s="58">
        <f>Invoice!B58</f>
        <v>1</v>
      </c>
      <c r="E54" s="59">
        <f>'Shipping Invoice'!J58*$N$1</f>
        <v>5.4</v>
      </c>
      <c r="F54" s="59">
        <f t="shared" si="0"/>
        <v>5.4</v>
      </c>
      <c r="G54" s="60">
        <f t="shared" si="1"/>
        <v>140.72399999999999</v>
      </c>
      <c r="H54" s="63">
        <f t="shared" si="2"/>
        <v>140.72399999999999</v>
      </c>
    </row>
    <row r="55" spans="1:8" s="62" customFormat="1" ht="36">
      <c r="A55" s="56" t="str">
        <f>IF((LEN('Copy paste to Here'!G59))&gt;5,((CONCATENATE('Copy paste to Here'!G59," &amp; ",'Copy paste to Here'!D59,"  &amp;  ",'Copy paste to Here'!E59))),"Empty Cell")</f>
        <v>Anodized 316L steel hinged segment ring, 1.2mm (16g) with plain ring and twisted wire ring design, inner diameter from 8mm to 12mm &amp; Length: 10mm  &amp;  Color: Rainbow</v>
      </c>
      <c r="B55" s="57" t="str">
        <f>'Copy paste to Here'!C59</f>
        <v>SGTSH12</v>
      </c>
      <c r="C55" s="57" t="s">
        <v>799</v>
      </c>
      <c r="D55" s="58">
        <f>Invoice!B59</f>
        <v>1</v>
      </c>
      <c r="E55" s="59">
        <f>'Shipping Invoice'!J59*$N$1</f>
        <v>5.4</v>
      </c>
      <c r="F55" s="59">
        <f t="shared" si="0"/>
        <v>5.4</v>
      </c>
      <c r="G55" s="60">
        <f t="shared" si="1"/>
        <v>140.72399999999999</v>
      </c>
      <c r="H55" s="63">
        <f t="shared" si="2"/>
        <v>140.72399999999999</v>
      </c>
    </row>
    <row r="56" spans="1:8" s="62" customFormat="1" ht="36">
      <c r="A56" s="56" t="str">
        <f>IF((LEN('Copy paste to Here'!G60))&gt;5,((CONCATENATE('Copy paste to Here'!G60," &amp; ",'Copy paste to Here'!D60,"  &amp;  ",'Copy paste to Here'!E60))),"Empty Cell")</f>
        <v>Anodized 316L steel hinged segment ring, 1.2mm (16g) with plain ring and twisted wire ring design, inner diameter from 8mm to 12mm &amp; Length: 10mm  &amp;  Color: Gold</v>
      </c>
      <c r="B56" s="57" t="str">
        <f>'Copy paste to Here'!C60</f>
        <v>SGTSH12</v>
      </c>
      <c r="C56" s="57" t="s">
        <v>799</v>
      </c>
      <c r="D56" s="58">
        <f>Invoice!B60</f>
        <v>1</v>
      </c>
      <c r="E56" s="59">
        <f>'Shipping Invoice'!J60*$N$1</f>
        <v>5.4</v>
      </c>
      <c r="F56" s="59">
        <f t="shared" si="0"/>
        <v>5.4</v>
      </c>
      <c r="G56" s="60">
        <f t="shared" si="1"/>
        <v>140.72399999999999</v>
      </c>
      <c r="H56" s="63">
        <f t="shared" si="2"/>
        <v>140.72399999999999</v>
      </c>
    </row>
    <row r="57" spans="1:8" s="62" customFormat="1" ht="36">
      <c r="A57" s="56" t="str">
        <f>IF((LEN('Copy paste to Here'!G61))&gt;5,((CONCATENATE('Copy paste to Here'!G61," &amp; ",'Copy paste to Here'!D61,"  &amp;  ",'Copy paste to Here'!E61))),"Empty Cell")</f>
        <v>Anodized 316L steel hinged segment ring, 1.2mm (16g) with plain ring and twisted wire ring design, inner diameter from 8mm to 12mm &amp; Length: 10mm  &amp;  Color: Rose-gold</v>
      </c>
      <c r="B57" s="57" t="str">
        <f>'Copy paste to Here'!C61</f>
        <v>SGTSH12</v>
      </c>
      <c r="C57" s="57" t="s">
        <v>799</v>
      </c>
      <c r="D57" s="58">
        <f>Invoice!B61</f>
        <v>1</v>
      </c>
      <c r="E57" s="59">
        <f>'Shipping Invoice'!J61*$N$1</f>
        <v>5.4</v>
      </c>
      <c r="F57" s="59">
        <f t="shared" si="0"/>
        <v>5.4</v>
      </c>
      <c r="G57" s="60">
        <f t="shared" si="1"/>
        <v>140.72399999999999</v>
      </c>
      <c r="H57" s="63">
        <f t="shared" si="2"/>
        <v>140.72399999999999</v>
      </c>
    </row>
    <row r="58" spans="1:8" s="62" customFormat="1" ht="36">
      <c r="A58" s="56" t="str">
        <f>IF((LEN('Copy paste to Here'!G62))&gt;5,((CONCATENATE('Copy paste to Here'!G62," &amp; ",'Copy paste to Here'!D62,"  &amp;  ",'Copy paste to Here'!E62))),"Empty Cell")</f>
        <v>Anodized 316L steel hinged segment ring, 1.2mm (16g) with plain ring and twisted wire ring design, inner diameter from 8mm to 12mm &amp; Length: 12mm  &amp;  Color: Black</v>
      </c>
      <c r="B58" s="57" t="str">
        <f>'Copy paste to Here'!C62</f>
        <v>SGTSH12</v>
      </c>
      <c r="C58" s="57" t="s">
        <v>800</v>
      </c>
      <c r="D58" s="58">
        <f>Invoice!B62</f>
        <v>1</v>
      </c>
      <c r="E58" s="59">
        <f>'Shipping Invoice'!J62*$N$1</f>
        <v>5.4</v>
      </c>
      <c r="F58" s="59">
        <f t="shared" si="0"/>
        <v>5.4</v>
      </c>
      <c r="G58" s="60">
        <f t="shared" si="1"/>
        <v>140.72399999999999</v>
      </c>
      <c r="H58" s="63">
        <f t="shared" si="2"/>
        <v>140.72399999999999</v>
      </c>
    </row>
    <row r="59" spans="1:8" s="62" customFormat="1" ht="36">
      <c r="A59" s="56" t="str">
        <f>IF((LEN('Copy paste to Here'!G63))&gt;5,((CONCATENATE('Copy paste to Here'!G63," &amp; ",'Copy paste to Here'!D63,"  &amp;  ",'Copy paste to Here'!E63))),"Empty Cell")</f>
        <v>Anodized 316L steel hinged segment ring, 1.2mm (16g) with plain ring and twisted wire ring design, inner diameter from 8mm to 12mm &amp; Length: 12mm  &amp;  Color: Blue</v>
      </c>
      <c r="B59" s="57" t="str">
        <f>'Copy paste to Here'!C63</f>
        <v>SGTSH12</v>
      </c>
      <c r="C59" s="57" t="s">
        <v>800</v>
      </c>
      <c r="D59" s="58">
        <f>Invoice!B63</f>
        <v>1</v>
      </c>
      <c r="E59" s="59">
        <f>'Shipping Invoice'!J63*$N$1</f>
        <v>5.4</v>
      </c>
      <c r="F59" s="59">
        <f t="shared" si="0"/>
        <v>5.4</v>
      </c>
      <c r="G59" s="60">
        <f t="shared" si="1"/>
        <v>140.72399999999999</v>
      </c>
      <c r="H59" s="63">
        <f t="shared" si="2"/>
        <v>140.72399999999999</v>
      </c>
    </row>
    <row r="60" spans="1:8" s="62" customFormat="1" ht="36">
      <c r="A60" s="56" t="str">
        <f>IF((LEN('Copy paste to Here'!G64))&gt;5,((CONCATENATE('Copy paste to Here'!G64," &amp; ",'Copy paste to Here'!D64,"  &amp;  ",'Copy paste to Here'!E64))),"Empty Cell")</f>
        <v>Anodized 316L steel hinged segment ring, 1.2mm (16g) with plain ring and twisted wire ring design, inner diameter from 8mm to 12mm &amp; Length: 12mm  &amp;  Color: Rainbow</v>
      </c>
      <c r="B60" s="57" t="str">
        <f>'Copy paste to Here'!C64</f>
        <v>SGTSH12</v>
      </c>
      <c r="C60" s="57" t="s">
        <v>800</v>
      </c>
      <c r="D60" s="58">
        <f>Invoice!B64</f>
        <v>1</v>
      </c>
      <c r="E60" s="59">
        <f>'Shipping Invoice'!J64*$N$1</f>
        <v>5.4</v>
      </c>
      <c r="F60" s="59">
        <f t="shared" si="0"/>
        <v>5.4</v>
      </c>
      <c r="G60" s="60">
        <f t="shared" si="1"/>
        <v>140.72399999999999</v>
      </c>
      <c r="H60" s="63">
        <f t="shared" si="2"/>
        <v>140.72399999999999</v>
      </c>
    </row>
    <row r="61" spans="1:8" s="62" customFormat="1" ht="36">
      <c r="A61" s="56" t="str">
        <f>IF((LEN('Copy paste to Here'!G65))&gt;5,((CONCATENATE('Copy paste to Here'!G65," &amp; ",'Copy paste to Here'!D65,"  &amp;  ",'Copy paste to Here'!E65))),"Empty Cell")</f>
        <v>Anodized 316L steel hinged segment ring, 1.2mm (16g) with plain ring and twisted wire ring design, inner diameter from 8mm to 12mm &amp; Length: 12mm  &amp;  Color: Gold</v>
      </c>
      <c r="B61" s="57" t="str">
        <f>'Copy paste to Here'!C65</f>
        <v>SGTSH12</v>
      </c>
      <c r="C61" s="57" t="s">
        <v>800</v>
      </c>
      <c r="D61" s="58">
        <f>Invoice!B65</f>
        <v>1</v>
      </c>
      <c r="E61" s="59">
        <f>'Shipping Invoice'!J65*$N$1</f>
        <v>5.4</v>
      </c>
      <c r="F61" s="59">
        <f t="shared" si="0"/>
        <v>5.4</v>
      </c>
      <c r="G61" s="60">
        <f t="shared" si="1"/>
        <v>140.72399999999999</v>
      </c>
      <c r="H61" s="63">
        <f t="shared" si="2"/>
        <v>140.72399999999999</v>
      </c>
    </row>
    <row r="62" spans="1:8" s="62" customFormat="1" ht="36">
      <c r="A62" s="56" t="str">
        <f>IF((LEN('Copy paste to Here'!G66))&gt;5,((CONCATENATE('Copy paste to Here'!G66," &amp; ",'Copy paste to Here'!D66,"  &amp;  ",'Copy paste to Here'!E66))),"Empty Cell")</f>
        <v>Anodized 316L steel hinged segment ring, 1.2mm (16g) with plain ring and twisted wire ring design, inner diameter from 8mm to 12mm &amp; Length: 12mm  &amp;  Color: Rose-gold</v>
      </c>
      <c r="B62" s="57" t="str">
        <f>'Copy paste to Here'!C66</f>
        <v>SGTSH12</v>
      </c>
      <c r="C62" s="57" t="s">
        <v>800</v>
      </c>
      <c r="D62" s="58">
        <f>Invoice!B66</f>
        <v>1</v>
      </c>
      <c r="E62" s="59">
        <f>'Shipping Invoice'!J66*$N$1</f>
        <v>5.4</v>
      </c>
      <c r="F62" s="59">
        <f t="shared" si="0"/>
        <v>5.4</v>
      </c>
      <c r="G62" s="60">
        <f t="shared" si="1"/>
        <v>140.72399999999999</v>
      </c>
      <c r="H62" s="63">
        <f t="shared" si="2"/>
        <v>140.72399999999999</v>
      </c>
    </row>
    <row r="63" spans="1:8" s="62" customFormat="1" ht="25.5">
      <c r="A63" s="56" t="str">
        <f>IF((LEN('Copy paste to Here'!G67))&gt;5,((CONCATENATE('Copy paste to Here'!G67," &amp; ",'Copy paste to Here'!D67,"  &amp;  ",'Copy paste to Here'!E67))),"Empty Cell")</f>
        <v xml:space="preserve">PVD plated 316L steel hinged segment ring, 1.2mm (16g) pear shape design &amp; Color: High Polish 8mm  &amp;  </v>
      </c>
      <c r="B63" s="57" t="str">
        <f>'Copy paste to Here'!C67</f>
        <v>SGTSH14</v>
      </c>
      <c r="C63" s="57" t="s">
        <v>801</v>
      </c>
      <c r="D63" s="58">
        <f>Invoice!B67</f>
        <v>3</v>
      </c>
      <c r="E63" s="59">
        <f>'Shipping Invoice'!J67*$N$1</f>
        <v>3.55</v>
      </c>
      <c r="F63" s="59">
        <f t="shared" si="0"/>
        <v>10.649999999999999</v>
      </c>
      <c r="G63" s="60">
        <f t="shared" si="1"/>
        <v>92.512999999999991</v>
      </c>
      <c r="H63" s="63">
        <f t="shared" si="2"/>
        <v>277.53899999999999</v>
      </c>
    </row>
    <row r="64" spans="1:8" s="62" customFormat="1" ht="25.5">
      <c r="A64" s="56" t="str">
        <f>IF((LEN('Copy paste to Here'!G68))&gt;5,((CONCATENATE('Copy paste to Here'!G68," &amp; ",'Copy paste to Here'!D68,"  &amp;  ",'Copy paste to Here'!E68))),"Empty Cell")</f>
        <v xml:space="preserve">PVD plated 316L steel hinged segment ring, 1.2mm (16g) pear shape design &amp; Color: High Polish 10mm  &amp;  </v>
      </c>
      <c r="B64" s="57" t="str">
        <f>'Copy paste to Here'!C68</f>
        <v>SGTSH14</v>
      </c>
      <c r="C64" s="57" t="s">
        <v>802</v>
      </c>
      <c r="D64" s="58">
        <f>Invoice!B68</f>
        <v>2</v>
      </c>
      <c r="E64" s="59">
        <f>'Shipping Invoice'!J68*$N$1</f>
        <v>3.55</v>
      </c>
      <c r="F64" s="59">
        <f t="shared" si="0"/>
        <v>7.1</v>
      </c>
      <c r="G64" s="60">
        <f t="shared" si="1"/>
        <v>92.512999999999991</v>
      </c>
      <c r="H64" s="63">
        <f t="shared" si="2"/>
        <v>185.02599999999998</v>
      </c>
    </row>
    <row r="65" spans="1:8" s="62" customFormat="1" ht="25.5">
      <c r="A65" s="56" t="str">
        <f>IF((LEN('Copy paste to Here'!G69))&gt;5,((CONCATENATE('Copy paste to Here'!G69," &amp; ",'Copy paste to Here'!D69,"  &amp;  ",'Copy paste to Here'!E69))),"Empty Cell")</f>
        <v xml:space="preserve">PVD plated 316L steel hinged segment ring, 1.2mm (16g) pear shape design &amp; Color: Rose Gold 8mm  &amp;  </v>
      </c>
      <c r="B65" s="57" t="str">
        <f>'Copy paste to Here'!C69</f>
        <v>SGTSH14</v>
      </c>
      <c r="C65" s="57" t="s">
        <v>803</v>
      </c>
      <c r="D65" s="58">
        <f>Invoice!B69</f>
        <v>2</v>
      </c>
      <c r="E65" s="59">
        <f>'Shipping Invoice'!J69*$N$1</f>
        <v>3.98</v>
      </c>
      <c r="F65" s="59">
        <f t="shared" si="0"/>
        <v>7.96</v>
      </c>
      <c r="G65" s="60">
        <f t="shared" si="1"/>
        <v>103.71879999999999</v>
      </c>
      <c r="H65" s="63">
        <f t="shared" si="2"/>
        <v>207.43759999999997</v>
      </c>
    </row>
    <row r="66" spans="1:8" s="62" customFormat="1" ht="25.5">
      <c r="A66" s="56" t="str">
        <f>IF((LEN('Copy paste to Here'!G70))&gt;5,((CONCATENATE('Copy paste to Here'!G70," &amp; ",'Copy paste to Here'!D70,"  &amp;  ",'Copy paste to Here'!E70))),"Empty Cell")</f>
        <v xml:space="preserve">PVD plated 316L steel hinged segment ring, 1.2mm (16g) pear shape design &amp; Color: Rose Gold 10mm  &amp;  </v>
      </c>
      <c r="B66" s="57" t="str">
        <f>'Copy paste to Here'!C70</f>
        <v>SGTSH14</v>
      </c>
      <c r="C66" s="57" t="s">
        <v>804</v>
      </c>
      <c r="D66" s="58">
        <f>Invoice!B70</f>
        <v>1</v>
      </c>
      <c r="E66" s="59">
        <f>'Shipping Invoice'!J70*$N$1</f>
        <v>3.98</v>
      </c>
      <c r="F66" s="59">
        <f t="shared" si="0"/>
        <v>3.98</v>
      </c>
      <c r="G66" s="60">
        <f t="shared" si="1"/>
        <v>103.71879999999999</v>
      </c>
      <c r="H66" s="63">
        <f t="shared" si="2"/>
        <v>103.71879999999999</v>
      </c>
    </row>
    <row r="67" spans="1:8" s="62" customFormat="1" ht="25.5">
      <c r="A67" s="56" t="str">
        <f>IF((LEN('Copy paste to Here'!G71))&gt;5,((CONCATENATE('Copy paste to Here'!G71," &amp; ",'Copy paste to Here'!D71,"  &amp;  ",'Copy paste to Here'!E71))),"Empty Cell")</f>
        <v xml:space="preserve">PVD plated 316L steel hinged segment ring, 1.2mm (16g) pear shape design &amp; Color: Rainbow 8mm  &amp;  </v>
      </c>
      <c r="B67" s="57" t="str">
        <f>'Copy paste to Here'!C71</f>
        <v>SGTSH14</v>
      </c>
      <c r="C67" s="57" t="s">
        <v>803</v>
      </c>
      <c r="D67" s="58">
        <f>Invoice!B71</f>
        <v>2</v>
      </c>
      <c r="E67" s="59">
        <f>'Shipping Invoice'!J71*$N$1</f>
        <v>3.98</v>
      </c>
      <c r="F67" s="59">
        <f t="shared" si="0"/>
        <v>7.96</v>
      </c>
      <c r="G67" s="60">
        <f t="shared" si="1"/>
        <v>103.71879999999999</v>
      </c>
      <c r="H67" s="63">
        <f t="shared" si="2"/>
        <v>207.43759999999997</v>
      </c>
    </row>
    <row r="68" spans="1:8" s="62" customFormat="1" ht="25.5">
      <c r="A68" s="56" t="str">
        <f>IF((LEN('Copy paste to Here'!G72))&gt;5,((CONCATENATE('Copy paste to Here'!G72," &amp; ",'Copy paste to Here'!D72,"  &amp;  ",'Copy paste to Here'!E72))),"Empty Cell")</f>
        <v xml:space="preserve">PVD plated 316L steel hinged segment ring, 1.2mm (16g) pear shape design &amp; Color: Rainbow 10mm  &amp;  </v>
      </c>
      <c r="B68" s="57" t="str">
        <f>'Copy paste to Here'!C72</f>
        <v>SGTSH14</v>
      </c>
      <c r="C68" s="57" t="s">
        <v>804</v>
      </c>
      <c r="D68" s="58">
        <f>Invoice!B72</f>
        <v>1</v>
      </c>
      <c r="E68" s="59">
        <f>'Shipping Invoice'!J72*$N$1</f>
        <v>3.98</v>
      </c>
      <c r="F68" s="59">
        <f t="shared" si="0"/>
        <v>3.98</v>
      </c>
      <c r="G68" s="60">
        <f t="shared" si="1"/>
        <v>103.71879999999999</v>
      </c>
      <c r="H68" s="63">
        <f t="shared" si="2"/>
        <v>103.71879999999999</v>
      </c>
    </row>
    <row r="69" spans="1:8" s="62" customFormat="1" ht="25.5">
      <c r="A69" s="56" t="str">
        <f>IF((LEN('Copy paste to Here'!G73))&gt;5,((CONCATENATE('Copy paste to Here'!G73," &amp; ",'Copy paste to Here'!D73,"  &amp;  ",'Copy paste to Here'!E73))),"Empty Cell")</f>
        <v xml:space="preserve">PVD plated 316L steel hinged segment ring, 1.2mm (16g) pear shape design &amp; Color: Black 8mm  &amp;  </v>
      </c>
      <c r="B69" s="57" t="str">
        <f>'Copy paste to Here'!C73</f>
        <v>SGTSH14</v>
      </c>
      <c r="C69" s="57" t="s">
        <v>803</v>
      </c>
      <c r="D69" s="58">
        <f>Invoice!B73</f>
        <v>2</v>
      </c>
      <c r="E69" s="59">
        <f>'Shipping Invoice'!J73*$N$1</f>
        <v>3.98</v>
      </c>
      <c r="F69" s="59">
        <f t="shared" si="0"/>
        <v>7.96</v>
      </c>
      <c r="G69" s="60">
        <f t="shared" si="1"/>
        <v>103.71879999999999</v>
      </c>
      <c r="H69" s="63">
        <f t="shared" si="2"/>
        <v>207.43759999999997</v>
      </c>
    </row>
    <row r="70" spans="1:8" s="62" customFormat="1" ht="25.5">
      <c r="A70" s="56" t="str">
        <f>IF((LEN('Copy paste to Here'!G74))&gt;5,((CONCATENATE('Copy paste to Here'!G74," &amp; ",'Copy paste to Here'!D74,"  &amp;  ",'Copy paste to Here'!E74))),"Empty Cell")</f>
        <v xml:space="preserve">PVD plated 316L steel hinged segment ring, 1.2mm (16g) pear shape design &amp; Color: Black 10mm  &amp;  </v>
      </c>
      <c r="B70" s="57" t="str">
        <f>'Copy paste to Here'!C74</f>
        <v>SGTSH14</v>
      </c>
      <c r="C70" s="57" t="s">
        <v>804</v>
      </c>
      <c r="D70" s="58">
        <f>Invoice!B74</f>
        <v>1</v>
      </c>
      <c r="E70" s="59">
        <f>'Shipping Invoice'!J74*$N$1</f>
        <v>3.98</v>
      </c>
      <c r="F70" s="59">
        <f t="shared" si="0"/>
        <v>3.98</v>
      </c>
      <c r="G70" s="60">
        <f t="shared" si="1"/>
        <v>103.71879999999999</v>
      </c>
      <c r="H70" s="63">
        <f t="shared" si="2"/>
        <v>103.71879999999999</v>
      </c>
    </row>
    <row r="71" spans="1:8" s="62" customFormat="1" ht="36">
      <c r="A71" s="56" t="str">
        <f>IF((LEN('Copy paste to Here'!G75))&gt;5,((CONCATENATE('Copy paste to Here'!G75," &amp; ",'Copy paste to Here'!D75,"  &amp;  ",'Copy paste to Here'!E75))),"Empty Cell")</f>
        <v>Anodized 316L steel hinged segment ring, 1.2mm (16g) with twisted wire design and inner diameter from 8mm to 12mm &amp; Length: 8mm  &amp;  Color: Black</v>
      </c>
      <c r="B71" s="57" t="str">
        <f>'Copy paste to Here'!C75</f>
        <v>SGTSH20</v>
      </c>
      <c r="C71" s="57" t="s">
        <v>805</v>
      </c>
      <c r="D71" s="58">
        <f>Invoice!B75</f>
        <v>2</v>
      </c>
      <c r="E71" s="59">
        <f>'Shipping Invoice'!J75*$N$1</f>
        <v>2.84</v>
      </c>
      <c r="F71" s="59">
        <f t="shared" si="0"/>
        <v>5.68</v>
      </c>
      <c r="G71" s="60">
        <f t="shared" si="1"/>
        <v>74.01039999999999</v>
      </c>
      <c r="H71" s="63">
        <f t="shared" si="2"/>
        <v>148.02079999999998</v>
      </c>
    </row>
    <row r="72" spans="1:8" s="62" customFormat="1" ht="36">
      <c r="A72" s="56" t="str">
        <f>IF((LEN('Copy paste to Here'!G76))&gt;5,((CONCATENATE('Copy paste to Here'!G76," &amp; ",'Copy paste to Here'!D76,"  &amp;  ",'Copy paste to Here'!E76))),"Empty Cell")</f>
        <v>Anodized 316L steel hinged segment ring, 1.2mm (16g) with twisted wire design and inner diameter from 8mm to 12mm &amp; Length: 8mm  &amp;  Color: Rainbow</v>
      </c>
      <c r="B72" s="57" t="str">
        <f>'Copy paste to Here'!C76</f>
        <v>SGTSH20</v>
      </c>
      <c r="C72" s="57" t="s">
        <v>805</v>
      </c>
      <c r="D72" s="58">
        <f>Invoice!B76</f>
        <v>2</v>
      </c>
      <c r="E72" s="59">
        <f>'Shipping Invoice'!J76*$N$1</f>
        <v>2.84</v>
      </c>
      <c r="F72" s="59">
        <f t="shared" si="0"/>
        <v>5.68</v>
      </c>
      <c r="G72" s="60">
        <f t="shared" si="1"/>
        <v>74.01039999999999</v>
      </c>
      <c r="H72" s="63">
        <f t="shared" si="2"/>
        <v>148.02079999999998</v>
      </c>
    </row>
    <row r="73" spans="1:8" s="62" customFormat="1" ht="36">
      <c r="A73" s="56" t="str">
        <f>IF((LEN('Copy paste to Here'!G77))&gt;5,((CONCATENATE('Copy paste to Here'!G77," &amp; ",'Copy paste to Here'!D77,"  &amp;  ",'Copy paste to Here'!E77))),"Empty Cell")</f>
        <v>Anodized 316L steel hinged segment ring, 1.2mm (16g) with twisted wire design and inner diameter from 8mm to 12mm &amp; Length: 8mm  &amp;  Color: Gold</v>
      </c>
      <c r="B73" s="57" t="str">
        <f>'Copy paste to Here'!C77</f>
        <v>SGTSH20</v>
      </c>
      <c r="C73" s="57" t="s">
        <v>805</v>
      </c>
      <c r="D73" s="58">
        <f>Invoice!B77</f>
        <v>3</v>
      </c>
      <c r="E73" s="59">
        <f>'Shipping Invoice'!J77*$N$1</f>
        <v>2.84</v>
      </c>
      <c r="F73" s="59">
        <f t="shared" si="0"/>
        <v>8.52</v>
      </c>
      <c r="G73" s="60">
        <f t="shared" si="1"/>
        <v>74.01039999999999</v>
      </c>
      <c r="H73" s="63">
        <f t="shared" si="2"/>
        <v>222.03119999999996</v>
      </c>
    </row>
    <row r="74" spans="1:8" s="62" customFormat="1" ht="36">
      <c r="A74" s="56" t="str">
        <f>IF((LEN('Copy paste to Here'!G78))&gt;5,((CONCATENATE('Copy paste to Here'!G78," &amp; ",'Copy paste to Here'!D78,"  &amp;  ",'Copy paste to Here'!E78))),"Empty Cell")</f>
        <v>Anodized 316L steel hinged segment ring, 1.2mm (16g) with twisted wire design and inner diameter from 8mm to 12mm &amp; Length: 8mm  &amp;  Color: Rose-gold</v>
      </c>
      <c r="B74" s="57" t="str">
        <f>'Copy paste to Here'!C78</f>
        <v>SGTSH20</v>
      </c>
      <c r="C74" s="57" t="s">
        <v>805</v>
      </c>
      <c r="D74" s="58">
        <f>Invoice!B78</f>
        <v>1</v>
      </c>
      <c r="E74" s="59">
        <f>'Shipping Invoice'!J78*$N$1</f>
        <v>2.84</v>
      </c>
      <c r="F74" s="59">
        <f t="shared" si="0"/>
        <v>2.84</v>
      </c>
      <c r="G74" s="60">
        <f t="shared" si="1"/>
        <v>74.01039999999999</v>
      </c>
      <c r="H74" s="63">
        <f t="shared" si="2"/>
        <v>74.01039999999999</v>
      </c>
    </row>
    <row r="75" spans="1:8" s="62" customFormat="1" ht="36">
      <c r="A75" s="56" t="str">
        <f>IF((LEN('Copy paste to Here'!G79))&gt;5,((CONCATENATE('Copy paste to Here'!G79," &amp; ",'Copy paste to Here'!D79,"  &amp;  ",'Copy paste to Here'!E79))),"Empty Cell")</f>
        <v>Anodized 316L steel hinged segment ring, 1.2mm (16g) with twisted wire design and inner diameter from 8mm to 12mm &amp; Length: 10mm  &amp;  Color: Black</v>
      </c>
      <c r="B75" s="57" t="str">
        <f>'Copy paste to Here'!C79</f>
        <v>SGTSH20</v>
      </c>
      <c r="C75" s="57" t="s">
        <v>806</v>
      </c>
      <c r="D75" s="58">
        <f>Invoice!B79</f>
        <v>2</v>
      </c>
      <c r="E75" s="59">
        <f>'Shipping Invoice'!J79*$N$1</f>
        <v>2.84</v>
      </c>
      <c r="F75" s="59">
        <f t="shared" si="0"/>
        <v>5.68</v>
      </c>
      <c r="G75" s="60">
        <f t="shared" si="1"/>
        <v>74.01039999999999</v>
      </c>
      <c r="H75" s="63">
        <f t="shared" si="2"/>
        <v>148.02079999999998</v>
      </c>
    </row>
    <row r="76" spans="1:8" s="62" customFormat="1" ht="36">
      <c r="A76" s="56" t="str">
        <f>IF((LEN('Copy paste to Here'!G80))&gt;5,((CONCATENATE('Copy paste to Here'!G80," &amp; ",'Copy paste to Here'!D80,"  &amp;  ",'Copy paste to Here'!E80))),"Empty Cell")</f>
        <v>Anodized 316L steel hinged segment ring, 1.2mm (16g) with twisted wire design and inner diameter from 8mm to 12mm &amp; Length: 10mm  &amp;  Color: Rainbow</v>
      </c>
      <c r="B76" s="57" t="str">
        <f>'Copy paste to Here'!C80</f>
        <v>SGTSH20</v>
      </c>
      <c r="C76" s="57" t="s">
        <v>806</v>
      </c>
      <c r="D76" s="58">
        <f>Invoice!B80</f>
        <v>1</v>
      </c>
      <c r="E76" s="59">
        <f>'Shipping Invoice'!J80*$N$1</f>
        <v>2.84</v>
      </c>
      <c r="F76" s="59">
        <f t="shared" si="0"/>
        <v>2.84</v>
      </c>
      <c r="G76" s="60">
        <f t="shared" si="1"/>
        <v>74.01039999999999</v>
      </c>
      <c r="H76" s="63">
        <f t="shared" si="2"/>
        <v>74.01039999999999</v>
      </c>
    </row>
    <row r="77" spans="1:8" s="62" customFormat="1" ht="36">
      <c r="A77" s="56" t="str">
        <f>IF((LEN('Copy paste to Here'!G81))&gt;5,((CONCATENATE('Copy paste to Here'!G81," &amp; ",'Copy paste to Here'!D81,"  &amp;  ",'Copy paste to Here'!E81))),"Empty Cell")</f>
        <v>Anodized 316L steel hinged segment ring, 1.2mm (16g) with twisted wire design and inner diameter from 8mm to 12mm &amp; Length: 10mm  &amp;  Color: Gold</v>
      </c>
      <c r="B77" s="57" t="str">
        <f>'Copy paste to Here'!C81</f>
        <v>SGTSH20</v>
      </c>
      <c r="C77" s="57" t="s">
        <v>806</v>
      </c>
      <c r="D77" s="58">
        <f>Invoice!B81</f>
        <v>2</v>
      </c>
      <c r="E77" s="59">
        <f>'Shipping Invoice'!J81*$N$1</f>
        <v>2.84</v>
      </c>
      <c r="F77" s="59">
        <f t="shared" si="0"/>
        <v>5.68</v>
      </c>
      <c r="G77" s="60">
        <f t="shared" si="1"/>
        <v>74.01039999999999</v>
      </c>
      <c r="H77" s="63">
        <f t="shared" si="2"/>
        <v>148.02079999999998</v>
      </c>
    </row>
    <row r="78" spans="1:8" s="62" customFormat="1" ht="36">
      <c r="A78" s="56" t="str">
        <f>IF((LEN('Copy paste to Here'!G82))&gt;5,((CONCATENATE('Copy paste to Here'!G82," &amp; ",'Copy paste to Here'!D82,"  &amp;  ",'Copy paste to Here'!E82))),"Empty Cell")</f>
        <v>Anodized 316L steel hinged segment ring, 1.2mm (16g) with twisted wire design and inner diameter from 8mm to 12mm &amp; Length: 10mm  &amp;  Color: Rose-gold</v>
      </c>
      <c r="B78" s="57" t="str">
        <f>'Copy paste to Here'!C82</f>
        <v>SGTSH20</v>
      </c>
      <c r="C78" s="57" t="s">
        <v>806</v>
      </c>
      <c r="D78" s="58">
        <f>Invoice!B82</f>
        <v>1</v>
      </c>
      <c r="E78" s="59">
        <f>'Shipping Invoice'!J82*$N$1</f>
        <v>2.84</v>
      </c>
      <c r="F78" s="59">
        <f t="shared" si="0"/>
        <v>2.84</v>
      </c>
      <c r="G78" s="60">
        <f t="shared" si="1"/>
        <v>74.01039999999999</v>
      </c>
      <c r="H78" s="63">
        <f t="shared" si="2"/>
        <v>74.01039999999999</v>
      </c>
    </row>
    <row r="79" spans="1:8" s="62" customFormat="1" ht="36">
      <c r="A79" s="56" t="str">
        <f>IF((LEN('Copy paste to Here'!G83))&gt;5,((CONCATENATE('Copy paste to Here'!G83," &amp; ",'Copy paste to Here'!D83,"  &amp;  ",'Copy paste to Here'!E83))),"Empty Cell")</f>
        <v>Anodized 316L steel hinged segment ring, 1.2mm (16g) with twisted wire design and inner diameter from 8mm to 12mm &amp; Length: 12mm  &amp;  Color: Black</v>
      </c>
      <c r="B79" s="57" t="str">
        <f>'Copy paste to Here'!C83</f>
        <v>SGTSH20</v>
      </c>
      <c r="C79" s="57" t="s">
        <v>807</v>
      </c>
      <c r="D79" s="58">
        <f>Invoice!B83</f>
        <v>2</v>
      </c>
      <c r="E79" s="59">
        <f>'Shipping Invoice'!J83*$N$1</f>
        <v>2.84</v>
      </c>
      <c r="F79" s="59">
        <f t="shared" si="0"/>
        <v>5.68</v>
      </c>
      <c r="G79" s="60">
        <f t="shared" si="1"/>
        <v>74.01039999999999</v>
      </c>
      <c r="H79" s="63">
        <f t="shared" si="2"/>
        <v>148.02079999999998</v>
      </c>
    </row>
    <row r="80" spans="1:8" s="62" customFormat="1" ht="36">
      <c r="A80" s="56" t="str">
        <f>IF((LEN('Copy paste to Here'!G84))&gt;5,((CONCATENATE('Copy paste to Here'!G84," &amp; ",'Copy paste to Here'!D84,"  &amp;  ",'Copy paste to Here'!E84))),"Empty Cell")</f>
        <v>Anodized 316L steel hinged segment ring, 1.2mm (16g) with twisted wire design and inner diameter from 8mm to 12mm &amp; Length: 12mm  &amp;  Color: Rainbow</v>
      </c>
      <c r="B80" s="57" t="str">
        <f>'Copy paste to Here'!C84</f>
        <v>SGTSH20</v>
      </c>
      <c r="C80" s="57" t="s">
        <v>807</v>
      </c>
      <c r="D80" s="58">
        <f>Invoice!B84</f>
        <v>1</v>
      </c>
      <c r="E80" s="59">
        <f>'Shipping Invoice'!J84*$N$1</f>
        <v>2.84</v>
      </c>
      <c r="F80" s="59">
        <f t="shared" si="0"/>
        <v>2.84</v>
      </c>
      <c r="G80" s="60">
        <f t="shared" si="1"/>
        <v>74.01039999999999</v>
      </c>
      <c r="H80" s="63">
        <f t="shared" si="2"/>
        <v>74.01039999999999</v>
      </c>
    </row>
    <row r="81" spans="1:8" s="62" customFormat="1" ht="36">
      <c r="A81" s="56" t="str">
        <f>IF((LEN('Copy paste to Here'!G85))&gt;5,((CONCATENATE('Copy paste to Here'!G85," &amp; ",'Copy paste to Here'!D85,"  &amp;  ",'Copy paste to Here'!E85))),"Empty Cell")</f>
        <v>Anodized 316L steel hinged segment ring, 1.2mm (16g) with twisted wire design and inner diameter from 8mm to 12mm &amp; Length: 12mm  &amp;  Color: Rose-gold</v>
      </c>
      <c r="B81" s="57" t="str">
        <f>'Copy paste to Here'!C85</f>
        <v>SGTSH20</v>
      </c>
      <c r="C81" s="57" t="s">
        <v>807</v>
      </c>
      <c r="D81" s="58">
        <f>Invoice!B85</f>
        <v>1</v>
      </c>
      <c r="E81" s="59">
        <f>'Shipping Invoice'!J85*$N$1</f>
        <v>2.84</v>
      </c>
      <c r="F81" s="59">
        <f t="shared" si="0"/>
        <v>2.84</v>
      </c>
      <c r="G81" s="60">
        <f t="shared" si="1"/>
        <v>74.01039999999999</v>
      </c>
      <c r="H81" s="63">
        <f t="shared" si="2"/>
        <v>74.01039999999999</v>
      </c>
    </row>
    <row r="82" spans="1:8" s="62" customFormat="1" ht="36">
      <c r="A82" s="56" t="str">
        <f>IF((LEN('Copy paste to Here'!G86))&gt;5,((CONCATENATE('Copy paste to Here'!G86," &amp; ",'Copy paste to Here'!D86,"  &amp;  ",'Copy paste to Here'!E86))),"Empty Cell")</f>
        <v>PVD plated 316L steel hinged segment ring, 1.2mm (16g) with triple rings design and inner diameter from 8mm to 12mm &amp; Length: 8mm  &amp;  Color: Black</v>
      </c>
      <c r="B82" s="57" t="str">
        <f>'Copy paste to Here'!C86</f>
        <v>SGTSH6</v>
      </c>
      <c r="C82" s="57" t="s">
        <v>808</v>
      </c>
      <c r="D82" s="58">
        <f>Invoice!B86</f>
        <v>2</v>
      </c>
      <c r="E82" s="59">
        <f>'Shipping Invoice'!J86*$N$1</f>
        <v>3.69</v>
      </c>
      <c r="F82" s="59">
        <f t="shared" si="0"/>
        <v>7.38</v>
      </c>
      <c r="G82" s="60">
        <f t="shared" si="1"/>
        <v>96.1614</v>
      </c>
      <c r="H82" s="63">
        <f t="shared" si="2"/>
        <v>192.3228</v>
      </c>
    </row>
    <row r="83" spans="1:8" s="62" customFormat="1" ht="36">
      <c r="A83" s="56" t="str">
        <f>IF((LEN('Copy paste to Here'!G87))&gt;5,((CONCATENATE('Copy paste to Here'!G87," &amp; ",'Copy paste to Here'!D87,"  &amp;  ",'Copy paste to Here'!E87))),"Empty Cell")</f>
        <v>PVD plated 316L steel hinged segment ring, 1.2mm (16g) with triple rings design and inner diameter from 8mm to 12mm &amp; Length: 8mm  &amp;  Color: Rainbow</v>
      </c>
      <c r="B83" s="57" t="str">
        <f>'Copy paste to Here'!C87</f>
        <v>SGTSH6</v>
      </c>
      <c r="C83" s="57" t="s">
        <v>808</v>
      </c>
      <c r="D83" s="58">
        <f>Invoice!B87</f>
        <v>2</v>
      </c>
      <c r="E83" s="59">
        <f>'Shipping Invoice'!J87*$N$1</f>
        <v>3.69</v>
      </c>
      <c r="F83" s="59">
        <f t="shared" ref="F83:F146" si="3">D83*E83</f>
        <v>7.38</v>
      </c>
      <c r="G83" s="60">
        <f t="shared" ref="G83:G146" si="4">E83*$E$14</f>
        <v>96.1614</v>
      </c>
      <c r="H83" s="63">
        <f t="shared" ref="H83:H146" si="5">D83*G83</f>
        <v>192.3228</v>
      </c>
    </row>
    <row r="84" spans="1:8" s="62" customFormat="1" ht="36">
      <c r="A84" s="56" t="str">
        <f>IF((LEN('Copy paste to Here'!G88))&gt;5,((CONCATENATE('Copy paste to Here'!G88," &amp; ",'Copy paste to Here'!D88,"  &amp;  ",'Copy paste to Here'!E88))),"Empty Cell")</f>
        <v>PVD plated 316L steel hinged segment ring, 1.2mm (16g) with triple rings design and inner diameter from 8mm to 12mm &amp; Length: 10mm  &amp;  Color: Black</v>
      </c>
      <c r="B84" s="57" t="str">
        <f>'Copy paste to Here'!C88</f>
        <v>SGTSH6</v>
      </c>
      <c r="C84" s="57" t="s">
        <v>809</v>
      </c>
      <c r="D84" s="58">
        <f>Invoice!B88</f>
        <v>1</v>
      </c>
      <c r="E84" s="59">
        <f>'Shipping Invoice'!J88*$N$1</f>
        <v>3.69</v>
      </c>
      <c r="F84" s="59">
        <f t="shared" si="3"/>
        <v>3.69</v>
      </c>
      <c r="G84" s="60">
        <f t="shared" si="4"/>
        <v>96.1614</v>
      </c>
      <c r="H84" s="63">
        <f t="shared" si="5"/>
        <v>96.1614</v>
      </c>
    </row>
    <row r="85" spans="1:8" s="62" customFormat="1" ht="36">
      <c r="A85" s="56" t="str">
        <f>IF((LEN('Copy paste to Here'!G89))&gt;5,((CONCATENATE('Copy paste to Here'!G89," &amp; ",'Copy paste to Here'!D89,"  &amp;  ",'Copy paste to Here'!E89))),"Empty Cell")</f>
        <v>PVD plated 316L steel hinged segment ring, 1.2mm (16g) with triple rings design and inner diameter from 8mm to 12mm &amp; Length: 10mm  &amp;  Color: Rainbow</v>
      </c>
      <c r="B85" s="57" t="str">
        <f>'Copy paste to Here'!C89</f>
        <v>SGTSH6</v>
      </c>
      <c r="C85" s="57" t="s">
        <v>809</v>
      </c>
      <c r="D85" s="58">
        <f>Invoice!B89</f>
        <v>1</v>
      </c>
      <c r="E85" s="59">
        <f>'Shipping Invoice'!J89*$N$1</f>
        <v>3.69</v>
      </c>
      <c r="F85" s="59">
        <f t="shared" si="3"/>
        <v>3.69</v>
      </c>
      <c r="G85" s="60">
        <f t="shared" si="4"/>
        <v>96.1614</v>
      </c>
      <c r="H85" s="63">
        <f t="shared" si="5"/>
        <v>96.1614</v>
      </c>
    </row>
    <row r="86" spans="1:8" s="62" customFormat="1" ht="36">
      <c r="A86" s="56" t="str">
        <f>IF((LEN('Copy paste to Here'!G90))&gt;5,((CONCATENATE('Copy paste to Here'!G90," &amp; ",'Copy paste to Here'!D90,"  &amp;  ",'Copy paste to Here'!E90))),"Empty Cell")</f>
        <v>PVD plated 316L steel hinged segment ring, 1.2mm (16g) with triple rings design and inner diameter from 8mm to 12mm &amp; Length: 12mm  &amp;  Color: Black</v>
      </c>
      <c r="B86" s="57" t="str">
        <f>'Copy paste to Here'!C90</f>
        <v>SGTSH6</v>
      </c>
      <c r="C86" s="57" t="s">
        <v>810</v>
      </c>
      <c r="D86" s="58">
        <f>Invoice!B90</f>
        <v>1</v>
      </c>
      <c r="E86" s="59">
        <f>'Shipping Invoice'!J90*$N$1</f>
        <v>3.69</v>
      </c>
      <c r="F86" s="59">
        <f t="shared" si="3"/>
        <v>3.69</v>
      </c>
      <c r="G86" s="60">
        <f t="shared" si="4"/>
        <v>96.1614</v>
      </c>
      <c r="H86" s="63">
        <f t="shared" si="5"/>
        <v>96.1614</v>
      </c>
    </row>
    <row r="87" spans="1:8" s="62" customFormat="1" ht="36">
      <c r="A87" s="56" t="str">
        <f>IF((LEN('Copy paste to Here'!G91))&gt;5,((CONCATENATE('Copy paste to Here'!G91," &amp; ",'Copy paste to Here'!D91,"  &amp;  ",'Copy paste to Here'!E91))),"Empty Cell")</f>
        <v>PVD plated 316L steel hinged segment ring, 1.2mm (16g) with triple rings design and inner diameter from 8mm to 12mm &amp; Length: 12mm  &amp;  Color: Rainbow</v>
      </c>
      <c r="B87" s="57" t="str">
        <f>'Copy paste to Here'!C91</f>
        <v>SGTSH6</v>
      </c>
      <c r="C87" s="57" t="s">
        <v>810</v>
      </c>
      <c r="D87" s="58">
        <f>Invoice!B91</f>
        <v>1</v>
      </c>
      <c r="E87" s="59">
        <f>'Shipping Invoice'!J91*$N$1</f>
        <v>3.69</v>
      </c>
      <c r="F87" s="59">
        <f t="shared" si="3"/>
        <v>3.69</v>
      </c>
      <c r="G87" s="60">
        <f t="shared" si="4"/>
        <v>96.1614</v>
      </c>
      <c r="H87" s="63">
        <f t="shared" si="5"/>
        <v>96.1614</v>
      </c>
    </row>
    <row r="88" spans="1:8" s="62" customFormat="1" ht="36">
      <c r="A88" s="56" t="str">
        <f>IF((LEN('Copy paste to Here'!G92))&gt;5,((CONCATENATE('Copy paste to Here'!G92," &amp; ",'Copy paste to Here'!D92,"  &amp;  ",'Copy paste to Here'!E92))),"Empty Cell")</f>
        <v>PVD plated 316L steel hinged segment ring, 1.2mm (16g) with double rings design and inner diameter from 8mm to 12mm &amp; Length: 8mm  &amp;  Color: Black</v>
      </c>
      <c r="B88" s="57" t="str">
        <f>'Copy paste to Here'!C92</f>
        <v>SGTSH8</v>
      </c>
      <c r="C88" s="57" t="s">
        <v>811</v>
      </c>
      <c r="D88" s="58">
        <f>Invoice!B92</f>
        <v>2</v>
      </c>
      <c r="E88" s="59">
        <f>'Shipping Invoice'!J92*$N$1</f>
        <v>3.27</v>
      </c>
      <c r="F88" s="59">
        <f t="shared" si="3"/>
        <v>6.54</v>
      </c>
      <c r="G88" s="60">
        <f t="shared" si="4"/>
        <v>85.216200000000001</v>
      </c>
      <c r="H88" s="63">
        <f t="shared" si="5"/>
        <v>170.4324</v>
      </c>
    </row>
    <row r="89" spans="1:8" s="62" customFormat="1" ht="36">
      <c r="A89" s="56" t="str">
        <f>IF((LEN('Copy paste to Here'!G93))&gt;5,((CONCATENATE('Copy paste to Here'!G93," &amp; ",'Copy paste to Here'!D93,"  &amp;  ",'Copy paste to Here'!E93))),"Empty Cell")</f>
        <v>PVD plated 316L steel hinged segment ring, 1.2mm (16g) with double rings design and inner diameter from 8mm to 12mm &amp; Length: 8mm  &amp;  Color: Rainbow</v>
      </c>
      <c r="B89" s="57" t="str">
        <f>'Copy paste to Here'!C93</f>
        <v>SGTSH8</v>
      </c>
      <c r="C89" s="57" t="s">
        <v>811</v>
      </c>
      <c r="D89" s="58">
        <f>Invoice!B93</f>
        <v>2</v>
      </c>
      <c r="E89" s="59">
        <f>'Shipping Invoice'!J93*$N$1</f>
        <v>3.27</v>
      </c>
      <c r="F89" s="59">
        <f t="shared" si="3"/>
        <v>6.54</v>
      </c>
      <c r="G89" s="60">
        <f t="shared" si="4"/>
        <v>85.216200000000001</v>
      </c>
      <c r="H89" s="63">
        <f t="shared" si="5"/>
        <v>170.4324</v>
      </c>
    </row>
    <row r="90" spans="1:8" s="62" customFormat="1" ht="36">
      <c r="A90" s="56" t="str">
        <f>IF((LEN('Copy paste to Here'!G94))&gt;5,((CONCATENATE('Copy paste to Here'!G94," &amp; ",'Copy paste to Here'!D94,"  &amp;  ",'Copy paste to Here'!E94))),"Empty Cell")</f>
        <v>PVD plated 316L steel hinged segment ring, 1.2mm (16g) with double rings design and inner diameter from 8mm to 12mm &amp; Length: 8mm  &amp;  Color: Gold</v>
      </c>
      <c r="B90" s="57" t="str">
        <f>'Copy paste to Here'!C94</f>
        <v>SGTSH8</v>
      </c>
      <c r="C90" s="57" t="s">
        <v>811</v>
      </c>
      <c r="D90" s="58">
        <f>Invoice!B94</f>
        <v>2</v>
      </c>
      <c r="E90" s="59">
        <f>'Shipping Invoice'!J94*$N$1</f>
        <v>3.27</v>
      </c>
      <c r="F90" s="59">
        <f t="shared" si="3"/>
        <v>6.54</v>
      </c>
      <c r="G90" s="60">
        <f t="shared" si="4"/>
        <v>85.216200000000001</v>
      </c>
      <c r="H90" s="63">
        <f t="shared" si="5"/>
        <v>170.4324</v>
      </c>
    </row>
    <row r="91" spans="1:8" s="62" customFormat="1" ht="36">
      <c r="A91" s="56" t="str">
        <f>IF((LEN('Copy paste to Here'!G95))&gt;5,((CONCATENATE('Copy paste to Here'!G95," &amp; ",'Copy paste to Here'!D95,"  &amp;  ",'Copy paste to Here'!E95))),"Empty Cell")</f>
        <v>PVD plated 316L steel hinged segment ring, 1.2mm (16g) with double rings design and inner diameter from 8mm to 12mm &amp; Length: 8mm  &amp;  Color: Rose-gold</v>
      </c>
      <c r="B91" s="57" t="str">
        <f>'Copy paste to Here'!C95</f>
        <v>SGTSH8</v>
      </c>
      <c r="C91" s="57" t="s">
        <v>811</v>
      </c>
      <c r="D91" s="58">
        <f>Invoice!B95</f>
        <v>2</v>
      </c>
      <c r="E91" s="59">
        <f>'Shipping Invoice'!J95*$N$1</f>
        <v>3.27</v>
      </c>
      <c r="F91" s="59">
        <f t="shared" si="3"/>
        <v>6.54</v>
      </c>
      <c r="G91" s="60">
        <f t="shared" si="4"/>
        <v>85.216200000000001</v>
      </c>
      <c r="H91" s="63">
        <f t="shared" si="5"/>
        <v>170.4324</v>
      </c>
    </row>
    <row r="92" spans="1:8" s="62" customFormat="1" ht="36">
      <c r="A92" s="56" t="str">
        <f>IF((LEN('Copy paste to Here'!G96))&gt;5,((CONCATENATE('Copy paste to Here'!G96," &amp; ",'Copy paste to Here'!D96,"  &amp;  ",'Copy paste to Here'!E96))),"Empty Cell")</f>
        <v>PVD plated 316L steel hinged segment ring, 1.2mm (16g) with double rings design and inner diameter from 8mm to 12mm &amp; Length: 10mm  &amp;  Color: Black</v>
      </c>
      <c r="B92" s="57" t="str">
        <f>'Copy paste to Here'!C96</f>
        <v>SGTSH8</v>
      </c>
      <c r="C92" s="57" t="s">
        <v>812</v>
      </c>
      <c r="D92" s="58">
        <f>Invoice!B96</f>
        <v>1</v>
      </c>
      <c r="E92" s="59">
        <f>'Shipping Invoice'!J96*$N$1</f>
        <v>3.27</v>
      </c>
      <c r="F92" s="59">
        <f t="shared" si="3"/>
        <v>3.27</v>
      </c>
      <c r="G92" s="60">
        <f t="shared" si="4"/>
        <v>85.216200000000001</v>
      </c>
      <c r="H92" s="63">
        <f t="shared" si="5"/>
        <v>85.216200000000001</v>
      </c>
    </row>
    <row r="93" spans="1:8" s="62" customFormat="1" ht="36">
      <c r="A93" s="56" t="str">
        <f>IF((LEN('Copy paste to Here'!G97))&gt;5,((CONCATENATE('Copy paste to Here'!G97," &amp; ",'Copy paste to Here'!D97,"  &amp;  ",'Copy paste to Here'!E97))),"Empty Cell")</f>
        <v>PVD plated 316L steel hinged segment ring, 1.2mm (16g) with double rings design and inner diameter from 8mm to 12mm &amp; Length: 10mm  &amp;  Color: Rainbow</v>
      </c>
      <c r="B93" s="57" t="str">
        <f>'Copy paste to Here'!C97</f>
        <v>SGTSH8</v>
      </c>
      <c r="C93" s="57" t="s">
        <v>812</v>
      </c>
      <c r="D93" s="58">
        <f>Invoice!B97</f>
        <v>1</v>
      </c>
      <c r="E93" s="59">
        <f>'Shipping Invoice'!J97*$N$1</f>
        <v>3.27</v>
      </c>
      <c r="F93" s="59">
        <f t="shared" si="3"/>
        <v>3.27</v>
      </c>
      <c r="G93" s="60">
        <f t="shared" si="4"/>
        <v>85.216200000000001</v>
      </c>
      <c r="H93" s="63">
        <f t="shared" si="5"/>
        <v>85.216200000000001</v>
      </c>
    </row>
    <row r="94" spans="1:8" s="62" customFormat="1" ht="36">
      <c r="A94" s="56" t="str">
        <f>IF((LEN('Copy paste to Here'!G98))&gt;5,((CONCATENATE('Copy paste to Here'!G98," &amp; ",'Copy paste to Here'!D98,"  &amp;  ",'Copy paste to Here'!E98))),"Empty Cell")</f>
        <v>PVD plated 316L steel hinged segment ring, 1.2mm (16g) with double rings design and inner diameter from 8mm to 12mm &amp; Length: 10mm  &amp;  Color: Gold</v>
      </c>
      <c r="B94" s="57" t="str">
        <f>'Copy paste to Here'!C98</f>
        <v>SGTSH8</v>
      </c>
      <c r="C94" s="57" t="s">
        <v>812</v>
      </c>
      <c r="D94" s="58">
        <f>Invoice!B98</f>
        <v>1</v>
      </c>
      <c r="E94" s="59">
        <f>'Shipping Invoice'!J98*$N$1</f>
        <v>3.27</v>
      </c>
      <c r="F94" s="59">
        <f t="shared" si="3"/>
        <v>3.27</v>
      </c>
      <c r="G94" s="60">
        <f t="shared" si="4"/>
        <v>85.216200000000001</v>
      </c>
      <c r="H94" s="63">
        <f t="shared" si="5"/>
        <v>85.216200000000001</v>
      </c>
    </row>
    <row r="95" spans="1:8" s="62" customFormat="1" ht="36">
      <c r="A95" s="56" t="str">
        <f>IF((LEN('Copy paste to Here'!G99))&gt;5,((CONCATENATE('Copy paste to Here'!G99," &amp; ",'Copy paste to Here'!D99,"  &amp;  ",'Copy paste to Here'!E99))),"Empty Cell")</f>
        <v>PVD plated 316L steel hinged segment ring, 1.2mm (16g) with double rings design and inner diameter from 8mm to 12mm &amp; Length: 10mm  &amp;  Color: Rose-gold</v>
      </c>
      <c r="B95" s="57" t="str">
        <f>'Copy paste to Here'!C99</f>
        <v>SGTSH8</v>
      </c>
      <c r="C95" s="57" t="s">
        <v>812</v>
      </c>
      <c r="D95" s="58">
        <f>Invoice!B99</f>
        <v>1</v>
      </c>
      <c r="E95" s="59">
        <f>'Shipping Invoice'!J99*$N$1</f>
        <v>3.27</v>
      </c>
      <c r="F95" s="59">
        <f t="shared" si="3"/>
        <v>3.27</v>
      </c>
      <c r="G95" s="60">
        <f t="shared" si="4"/>
        <v>85.216200000000001</v>
      </c>
      <c r="H95" s="63">
        <f t="shared" si="5"/>
        <v>85.216200000000001</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966.45999999999947</v>
      </c>
      <c r="G1000" s="60"/>
      <c r="H1000" s="61">
        <f t="shared" ref="H1000:H1007" si="49">F1000*$E$14</f>
        <v>25185.947599999985</v>
      </c>
    </row>
    <row r="1001" spans="1:8" s="62" customFormat="1">
      <c r="A1001" s="56" t="str">
        <f>Invoice!I101</f>
        <v>Store Credit from last order INV #51037:</v>
      </c>
      <c r="B1001" s="75"/>
      <c r="C1001" s="75"/>
      <c r="D1001" s="76"/>
      <c r="E1001" s="67"/>
      <c r="F1001" s="59">
        <f>Invoice!J101</f>
        <v>-52.64</v>
      </c>
      <c r="G1001" s="60"/>
      <c r="H1001" s="61">
        <f t="shared" si="49"/>
        <v>-1371.7983999999999</v>
      </c>
    </row>
    <row r="1002" spans="1:8" s="62" customFormat="1" outlineLevel="1">
      <c r="A1002" s="56" t="str">
        <f>Invoice!I102</f>
        <v>Free Shipping to Canada via DHL due to order over 350 USD:</v>
      </c>
      <c r="B1002" s="75"/>
      <c r="C1002" s="75"/>
      <c r="D1002" s="76"/>
      <c r="E1002" s="67"/>
      <c r="F1002" s="59">
        <f>Invoice!J102</f>
        <v>0</v>
      </c>
      <c r="G1002" s="60"/>
      <c r="H1002" s="61">
        <f t="shared" si="49"/>
        <v>0</v>
      </c>
    </row>
    <row r="1003" spans="1:8" s="62" customFormat="1">
      <c r="A1003" s="56" t="str">
        <f>'[2]Copy paste to Here'!T4</f>
        <v>Total:</v>
      </c>
      <c r="B1003" s="75"/>
      <c r="C1003" s="75"/>
      <c r="D1003" s="76"/>
      <c r="E1003" s="67"/>
      <c r="F1003" s="59">
        <f>SUM(F1000:F1002)</f>
        <v>913.81999999999948</v>
      </c>
      <c r="G1003" s="60"/>
      <c r="H1003" s="61">
        <f t="shared" si="49"/>
        <v>23814.149199999985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25185.947599999985</v>
      </c>
    </row>
    <row r="1010" spans="1:8" s="21" customFormat="1">
      <c r="A1010" s="22"/>
      <c r="E1010" s="21" t="s">
        <v>177</v>
      </c>
      <c r="H1010" s="84">
        <f>(SUMIF($A$1000:$A$1008,"Total:",$H$1000:$H$1008))</f>
        <v>23814.149199999985</v>
      </c>
    </row>
    <row r="1011" spans="1:8" s="21" customFormat="1">
      <c r="E1011" s="21" t="s">
        <v>178</v>
      </c>
      <c r="H1011" s="85">
        <f>H1013-H1012</f>
        <v>22256.210000000003</v>
      </c>
    </row>
    <row r="1012" spans="1:8" s="21" customFormat="1">
      <c r="E1012" s="21" t="s">
        <v>179</v>
      </c>
      <c r="H1012" s="85">
        <f>ROUND((H1013*7)/107,2)</f>
        <v>1557.94</v>
      </c>
    </row>
    <row r="1013" spans="1:8" s="21" customFormat="1">
      <c r="E1013" s="22" t="s">
        <v>180</v>
      </c>
      <c r="H1013" s="86">
        <f>ROUND((SUMIF($A$1000:$A$1008,"Total:",$H$1000:$H$1008)),2)</f>
        <v>23814.15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7"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8"/>
  <sheetViews>
    <sheetView workbookViewId="0">
      <selection activeCell="A5" sqref="A5"/>
    </sheetView>
  </sheetViews>
  <sheetFormatPr defaultRowHeight="15"/>
  <sheetData>
    <row r="1" spans="1:1">
      <c r="A1" s="2" t="s">
        <v>716</v>
      </c>
    </row>
    <row r="2" spans="1:1">
      <c r="A2" s="2" t="s">
        <v>717</v>
      </c>
    </row>
    <row r="3" spans="1:1">
      <c r="A3" s="2" t="s">
        <v>718</v>
      </c>
    </row>
    <row r="4" spans="1:1">
      <c r="A4" s="2" t="s">
        <v>778</v>
      </c>
    </row>
    <row r="5" spans="1:1">
      <c r="A5" s="2" t="s">
        <v>779</v>
      </c>
    </row>
    <row r="6" spans="1:1">
      <c r="A6" s="2" t="s">
        <v>722</v>
      </c>
    </row>
    <row r="7" spans="1:1">
      <c r="A7" s="2" t="s">
        <v>724</v>
      </c>
    </row>
    <row r="8" spans="1:1">
      <c r="A8" s="2" t="s">
        <v>780</v>
      </c>
    </row>
    <row r="9" spans="1:1">
      <c r="A9" s="2" t="s">
        <v>781</v>
      </c>
    </row>
    <row r="10" spans="1:1">
      <c r="A10" s="2" t="s">
        <v>730</v>
      </c>
    </row>
    <row r="11" spans="1:1">
      <c r="A11" s="2" t="s">
        <v>732</v>
      </c>
    </row>
    <row r="12" spans="1:1">
      <c r="A12" s="2" t="s">
        <v>734</v>
      </c>
    </row>
    <row r="13" spans="1:1">
      <c r="A13" s="2" t="s">
        <v>782</v>
      </c>
    </row>
    <row r="14" spans="1:1">
      <c r="A14" s="2" t="s">
        <v>783</v>
      </c>
    </row>
    <row r="15" spans="1:1">
      <c r="A15" s="2" t="s">
        <v>784</v>
      </c>
    </row>
    <row r="16" spans="1:1">
      <c r="A16" s="2" t="s">
        <v>785</v>
      </c>
    </row>
    <row r="17" spans="1:1">
      <c r="A17" s="2" t="s">
        <v>742</v>
      </c>
    </row>
    <row r="18" spans="1:1">
      <c r="A18" s="2" t="s">
        <v>786</v>
      </c>
    </row>
    <row r="19" spans="1:1">
      <c r="A19" s="2" t="s">
        <v>787</v>
      </c>
    </row>
    <row r="20" spans="1:1">
      <c r="A20" s="2" t="s">
        <v>788</v>
      </c>
    </row>
    <row r="21" spans="1:1">
      <c r="A21" s="2" t="s">
        <v>789</v>
      </c>
    </row>
    <row r="22" spans="1:1">
      <c r="A22" s="2" t="s">
        <v>790</v>
      </c>
    </row>
    <row r="23" spans="1:1">
      <c r="A23" s="2" t="s">
        <v>791</v>
      </c>
    </row>
    <row r="24" spans="1:1">
      <c r="A24" s="2" t="s">
        <v>792</v>
      </c>
    </row>
    <row r="25" spans="1:1">
      <c r="A25" s="2" t="s">
        <v>793</v>
      </c>
    </row>
    <row r="26" spans="1:1">
      <c r="A26" s="2" t="s">
        <v>752</v>
      </c>
    </row>
    <row r="27" spans="1:1">
      <c r="A27" s="2" t="s">
        <v>794</v>
      </c>
    </row>
    <row r="28" spans="1:1">
      <c r="A28" s="2" t="s">
        <v>795</v>
      </c>
    </row>
    <row r="29" spans="1:1">
      <c r="A29" s="2" t="s">
        <v>796</v>
      </c>
    </row>
    <row r="30" spans="1:1">
      <c r="A30" s="2" t="s">
        <v>797</v>
      </c>
    </row>
    <row r="31" spans="1:1">
      <c r="A31" s="2" t="s">
        <v>798</v>
      </c>
    </row>
    <row r="32" spans="1:1">
      <c r="A32" s="2" t="s">
        <v>798</v>
      </c>
    </row>
    <row r="33" spans="1:1">
      <c r="A33" s="2" t="s">
        <v>798</v>
      </c>
    </row>
    <row r="34" spans="1:1">
      <c r="A34" s="2" t="s">
        <v>798</v>
      </c>
    </row>
    <row r="35" spans="1:1">
      <c r="A35" s="2" t="s">
        <v>798</v>
      </c>
    </row>
    <row r="36" spans="1:1">
      <c r="A36" s="2" t="s">
        <v>799</v>
      </c>
    </row>
    <row r="37" spans="1:1">
      <c r="A37" s="2" t="s">
        <v>799</v>
      </c>
    </row>
    <row r="38" spans="1:1">
      <c r="A38" s="2" t="s">
        <v>799</v>
      </c>
    </row>
    <row r="39" spans="1:1">
      <c r="A39" s="2" t="s">
        <v>799</v>
      </c>
    </row>
    <row r="40" spans="1:1">
      <c r="A40" s="2" t="s">
        <v>799</v>
      </c>
    </row>
    <row r="41" spans="1:1">
      <c r="A41" s="2" t="s">
        <v>800</v>
      </c>
    </row>
    <row r="42" spans="1:1">
      <c r="A42" s="2" t="s">
        <v>800</v>
      </c>
    </row>
    <row r="43" spans="1:1">
      <c r="A43" s="2" t="s">
        <v>800</v>
      </c>
    </row>
    <row r="44" spans="1:1">
      <c r="A44" s="2" t="s">
        <v>800</v>
      </c>
    </row>
    <row r="45" spans="1:1">
      <c r="A45" s="2" t="s">
        <v>800</v>
      </c>
    </row>
    <row r="46" spans="1:1">
      <c r="A46" s="2" t="s">
        <v>801</v>
      </c>
    </row>
    <row r="47" spans="1:1">
      <c r="A47" s="2" t="s">
        <v>802</v>
      </c>
    </row>
    <row r="48" spans="1:1">
      <c r="A48" s="2" t="s">
        <v>803</v>
      </c>
    </row>
    <row r="49" spans="1:1">
      <c r="A49" s="2" t="s">
        <v>804</v>
      </c>
    </row>
    <row r="50" spans="1:1">
      <c r="A50" s="2" t="s">
        <v>803</v>
      </c>
    </row>
    <row r="51" spans="1:1">
      <c r="A51" s="2" t="s">
        <v>804</v>
      </c>
    </row>
    <row r="52" spans="1:1">
      <c r="A52" s="2" t="s">
        <v>803</v>
      </c>
    </row>
    <row r="53" spans="1:1">
      <c r="A53" s="2" t="s">
        <v>804</v>
      </c>
    </row>
    <row r="54" spans="1:1">
      <c r="A54" s="2" t="s">
        <v>805</v>
      </c>
    </row>
    <row r="55" spans="1:1">
      <c r="A55" s="2" t="s">
        <v>805</v>
      </c>
    </row>
    <row r="56" spans="1:1">
      <c r="A56" s="2" t="s">
        <v>805</v>
      </c>
    </row>
    <row r="57" spans="1:1">
      <c r="A57" s="2" t="s">
        <v>805</v>
      </c>
    </row>
    <row r="58" spans="1:1">
      <c r="A58" s="2" t="s">
        <v>806</v>
      </c>
    </row>
    <row r="59" spans="1:1">
      <c r="A59" s="2" t="s">
        <v>806</v>
      </c>
    </row>
    <row r="60" spans="1:1">
      <c r="A60" s="2" t="s">
        <v>806</v>
      </c>
    </row>
    <row r="61" spans="1:1">
      <c r="A61" s="2" t="s">
        <v>806</v>
      </c>
    </row>
    <row r="62" spans="1:1">
      <c r="A62" s="2" t="s">
        <v>807</v>
      </c>
    </row>
    <row r="63" spans="1:1">
      <c r="A63" s="2" t="s">
        <v>807</v>
      </c>
    </row>
    <row r="64" spans="1:1">
      <c r="A64" s="2" t="s">
        <v>807</v>
      </c>
    </row>
    <row r="65" spans="1:1">
      <c r="A65" s="2" t="s">
        <v>808</v>
      </c>
    </row>
    <row r="66" spans="1:1">
      <c r="A66" s="2" t="s">
        <v>808</v>
      </c>
    </row>
    <row r="67" spans="1:1">
      <c r="A67" s="2" t="s">
        <v>809</v>
      </c>
    </row>
    <row r="68" spans="1:1">
      <c r="A68" s="2" t="s">
        <v>809</v>
      </c>
    </row>
    <row r="69" spans="1:1">
      <c r="A69" s="2" t="s">
        <v>810</v>
      </c>
    </row>
    <row r="70" spans="1:1">
      <c r="A70" s="2" t="s">
        <v>810</v>
      </c>
    </row>
    <row r="71" spans="1:1">
      <c r="A71" s="2" t="s">
        <v>811</v>
      </c>
    </row>
    <row r="72" spans="1:1">
      <c r="A72" s="2" t="s">
        <v>811</v>
      </c>
    </row>
    <row r="73" spans="1:1">
      <c r="A73" s="2" t="s">
        <v>811</v>
      </c>
    </row>
    <row r="74" spans="1:1">
      <c r="A74" s="2" t="s">
        <v>811</v>
      </c>
    </row>
    <row r="75" spans="1:1">
      <c r="A75" s="2" t="s">
        <v>812</v>
      </c>
    </row>
    <row r="76" spans="1:1">
      <c r="A76" s="2" t="s">
        <v>812</v>
      </c>
    </row>
    <row r="77" spans="1:1">
      <c r="A77" s="2" t="s">
        <v>812</v>
      </c>
    </row>
    <row r="78" spans="1:1">
      <c r="A78" s="2" t="s">
        <v>812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2023-09-15T04:25:24Z</cp:lastPrinted>
  <dcterms:created xsi:type="dcterms:W3CDTF">2009-06-02T18:56:54Z</dcterms:created>
  <dcterms:modified xsi:type="dcterms:W3CDTF">2023-09-15T04:25:27Z</dcterms:modified>
</cp:coreProperties>
</file>