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C110F7D-1048-4B05-B0CE-BB7A199E3DE2}"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Invoice!$A$1:$K$122</definedName>
    <definedName name="_xlnm.Print_Area" localSheetId="2">'Shipping Invoice'!$A$1:$L$118</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2" i="6" l="1"/>
  <c r="A1001" i="6"/>
  <c r="J114" i="2"/>
  <c r="J116" i="2" s="1"/>
  <c r="K116" i="7" l="1"/>
  <c r="K14" i="7"/>
  <c r="K17" i="7"/>
  <c r="K10" i="7"/>
  <c r="B113" i="7"/>
  <c r="I113" i="7"/>
  <c r="I112" i="7"/>
  <c r="I111" i="7"/>
  <c r="I110" i="7"/>
  <c r="I108" i="7"/>
  <c r="I107" i="7"/>
  <c r="I106" i="7"/>
  <c r="B105" i="7"/>
  <c r="I105" i="7"/>
  <c r="K105" i="7" s="1"/>
  <c r="I102" i="7"/>
  <c r="I101" i="7"/>
  <c r="I100" i="7"/>
  <c r="I99" i="7"/>
  <c r="I98" i="7"/>
  <c r="I97" i="7"/>
  <c r="I96" i="7"/>
  <c r="I94" i="7"/>
  <c r="I93" i="7"/>
  <c r="I92" i="7"/>
  <c r="I91" i="7"/>
  <c r="I90" i="7"/>
  <c r="I89" i="7"/>
  <c r="I86" i="7"/>
  <c r="I85" i="7"/>
  <c r="I84" i="7"/>
  <c r="B83" i="7"/>
  <c r="I83" i="7"/>
  <c r="I82" i="7"/>
  <c r="I81" i="7"/>
  <c r="I79" i="7"/>
  <c r="I78" i="7"/>
  <c r="I77" i="7"/>
  <c r="B76" i="7"/>
  <c r="I76" i="7"/>
  <c r="I75" i="7"/>
  <c r="I72" i="7"/>
  <c r="I71" i="7"/>
  <c r="I70" i="7"/>
  <c r="I69" i="7"/>
  <c r="I68" i="7"/>
  <c r="I67" i="7"/>
  <c r="I66" i="7"/>
  <c r="B65" i="7"/>
  <c r="I65" i="7"/>
  <c r="I64" i="7"/>
  <c r="I63" i="7"/>
  <c r="I62" i="7"/>
  <c r="I61" i="7"/>
  <c r="I58" i="7"/>
  <c r="I57" i="7"/>
  <c r="I56" i="7"/>
  <c r="I55" i="7"/>
  <c r="I54" i="7"/>
  <c r="I53" i="7"/>
  <c r="I52" i="7"/>
  <c r="I50" i="7"/>
  <c r="B49" i="7"/>
  <c r="I49" i="7"/>
  <c r="I48" i="7"/>
  <c r="I47" i="7"/>
  <c r="I46" i="7"/>
  <c r="I43" i="7"/>
  <c r="I42" i="7"/>
  <c r="I41" i="7"/>
  <c r="I40" i="7"/>
  <c r="I39" i="7"/>
  <c r="I38" i="7"/>
  <c r="I37" i="7"/>
  <c r="I35" i="7"/>
  <c r="I34" i="7"/>
  <c r="B33" i="7"/>
  <c r="I33" i="7"/>
  <c r="I32" i="7"/>
  <c r="I31" i="7"/>
  <c r="I28" i="7"/>
  <c r="I27" i="7"/>
  <c r="I26" i="7"/>
  <c r="B25" i="7"/>
  <c r="I25" i="7"/>
  <c r="I24" i="7"/>
  <c r="I23" i="7"/>
  <c r="I104" i="7"/>
  <c r="N1" i="6"/>
  <c r="E99" i="6" s="1"/>
  <c r="F1002" i="6"/>
  <c r="F1001" i="6"/>
  <c r="D108" i="6"/>
  <c r="D107" i="6"/>
  <c r="B112" i="7" s="1"/>
  <c r="D106" i="6"/>
  <c r="B111" i="7" s="1"/>
  <c r="D105" i="6"/>
  <c r="B110" i="7" s="1"/>
  <c r="D104" i="6"/>
  <c r="B109" i="7" s="1"/>
  <c r="D103" i="6"/>
  <c r="B108" i="7" s="1"/>
  <c r="D102" i="6"/>
  <c r="B107" i="7" s="1"/>
  <c r="D101" i="6"/>
  <c r="B106" i="7" s="1"/>
  <c r="D100" i="6"/>
  <c r="D99" i="6"/>
  <c r="B104" i="7" s="1"/>
  <c r="D98" i="6"/>
  <c r="B103" i="7" s="1"/>
  <c r="D97" i="6"/>
  <c r="B102" i="7" s="1"/>
  <c r="D96" i="6"/>
  <c r="B101" i="7" s="1"/>
  <c r="D95" i="6"/>
  <c r="B100" i="7" s="1"/>
  <c r="D94" i="6"/>
  <c r="B99" i="7" s="1"/>
  <c r="D93" i="6"/>
  <c r="B98" i="7" s="1"/>
  <c r="D92" i="6"/>
  <c r="B97" i="7" s="1"/>
  <c r="D91" i="6"/>
  <c r="B96" i="7" s="1"/>
  <c r="D90" i="6"/>
  <c r="B95" i="7" s="1"/>
  <c r="D89" i="6"/>
  <c r="B94" i="7" s="1"/>
  <c r="D88" i="6"/>
  <c r="B93" i="7" s="1"/>
  <c r="D87" i="6"/>
  <c r="B92" i="7" s="1"/>
  <c r="D86" i="6"/>
  <c r="B91" i="7" s="1"/>
  <c r="K91" i="7" s="1"/>
  <c r="D85" i="6"/>
  <c r="B90" i="7" s="1"/>
  <c r="D84" i="6"/>
  <c r="B89" i="7" s="1"/>
  <c r="D83" i="6"/>
  <c r="B88" i="7" s="1"/>
  <c r="D82" i="6"/>
  <c r="B87" i="7" s="1"/>
  <c r="D81" i="6"/>
  <c r="B86" i="7" s="1"/>
  <c r="D80" i="6"/>
  <c r="B85" i="7" s="1"/>
  <c r="D79" i="6"/>
  <c r="B84" i="7" s="1"/>
  <c r="D78" i="6"/>
  <c r="D77" i="6"/>
  <c r="B82" i="7" s="1"/>
  <c r="K82" i="7" s="1"/>
  <c r="D76" i="6"/>
  <c r="B81" i="7" s="1"/>
  <c r="K81" i="7" s="1"/>
  <c r="D75" i="6"/>
  <c r="B80" i="7" s="1"/>
  <c r="D74" i="6"/>
  <c r="B79" i="7" s="1"/>
  <c r="D73" i="6"/>
  <c r="B78" i="7" s="1"/>
  <c r="D72" i="6"/>
  <c r="B77" i="7" s="1"/>
  <c r="D71" i="6"/>
  <c r="D70" i="6"/>
  <c r="B75" i="7" s="1"/>
  <c r="D69" i="6"/>
  <c r="B74" i="7" s="1"/>
  <c r="D68" i="6"/>
  <c r="B73" i="7" s="1"/>
  <c r="D67" i="6"/>
  <c r="B72" i="7" s="1"/>
  <c r="D66" i="6"/>
  <c r="B71" i="7" s="1"/>
  <c r="D65" i="6"/>
  <c r="B70" i="7" s="1"/>
  <c r="D64" i="6"/>
  <c r="B69" i="7" s="1"/>
  <c r="D63" i="6"/>
  <c r="B68" i="7" s="1"/>
  <c r="D62" i="6"/>
  <c r="B67" i="7" s="1"/>
  <c r="D61" i="6"/>
  <c r="B66" i="7" s="1"/>
  <c r="D60" i="6"/>
  <c r="D59" i="6"/>
  <c r="B64" i="7" s="1"/>
  <c r="D58" i="6"/>
  <c r="B63" i="7" s="1"/>
  <c r="D57" i="6"/>
  <c r="B62" i="7" s="1"/>
  <c r="D56" i="6"/>
  <c r="B61" i="7" s="1"/>
  <c r="D55" i="6"/>
  <c r="B60" i="7" s="1"/>
  <c r="D54" i="6"/>
  <c r="B59" i="7" s="1"/>
  <c r="D53" i="6"/>
  <c r="B58" i="7" s="1"/>
  <c r="D52" i="6"/>
  <c r="B57" i="7" s="1"/>
  <c r="K57" i="7" s="1"/>
  <c r="D51" i="6"/>
  <c r="B56" i="7" s="1"/>
  <c r="D50" i="6"/>
  <c r="B55" i="7" s="1"/>
  <c r="D49" i="6"/>
  <c r="B54" i="7" s="1"/>
  <c r="D48" i="6"/>
  <c r="B53" i="7" s="1"/>
  <c r="D47" i="6"/>
  <c r="B52" i="7" s="1"/>
  <c r="K52" i="7" s="1"/>
  <c r="D46" i="6"/>
  <c r="B51" i="7" s="1"/>
  <c r="D45" i="6"/>
  <c r="B50" i="7" s="1"/>
  <c r="D44" i="6"/>
  <c r="D43" i="6"/>
  <c r="B48" i="7" s="1"/>
  <c r="D42" i="6"/>
  <c r="B47" i="7" s="1"/>
  <c r="K47" i="7" s="1"/>
  <c r="D41" i="6"/>
  <c r="B46" i="7" s="1"/>
  <c r="D40" i="6"/>
  <c r="B45" i="7" s="1"/>
  <c r="D39" i="6"/>
  <c r="B44" i="7" s="1"/>
  <c r="D38" i="6"/>
  <c r="B43" i="7" s="1"/>
  <c r="D37" i="6"/>
  <c r="B42" i="7" s="1"/>
  <c r="D36" i="6"/>
  <c r="B41" i="7" s="1"/>
  <c r="D35" i="6"/>
  <c r="B40" i="7" s="1"/>
  <c r="K40" i="7" s="1"/>
  <c r="D34" i="6"/>
  <c r="B39" i="7" s="1"/>
  <c r="D33" i="6"/>
  <c r="B38" i="7" s="1"/>
  <c r="D32" i="6"/>
  <c r="B37" i="7" s="1"/>
  <c r="D31" i="6"/>
  <c r="B36" i="7" s="1"/>
  <c r="D30" i="6"/>
  <c r="B35" i="7" s="1"/>
  <c r="D29" i="6"/>
  <c r="B34" i="7" s="1"/>
  <c r="K34" i="7" s="1"/>
  <c r="D28" i="6"/>
  <c r="D27" i="6"/>
  <c r="B32" i="7" s="1"/>
  <c r="D26" i="6"/>
  <c r="B31" i="7" s="1"/>
  <c r="D25" i="6"/>
  <c r="B30" i="7" s="1"/>
  <c r="D24" i="6"/>
  <c r="B29" i="7" s="1"/>
  <c r="D23" i="6"/>
  <c r="B28" i="7" s="1"/>
  <c r="K28" i="7" s="1"/>
  <c r="D22" i="6"/>
  <c r="B27" i="7" s="1"/>
  <c r="K27" i="7" s="1"/>
  <c r="D21" i="6"/>
  <c r="B26" i="7" s="1"/>
  <c r="K26" i="7" s="1"/>
  <c r="D20" i="6"/>
  <c r="D19" i="6"/>
  <c r="B24" i="7" s="1"/>
  <c r="D18" i="6"/>
  <c r="B23" i="7" s="1"/>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13" i="2" s="1"/>
  <c r="A1007" i="6"/>
  <c r="A1006" i="6"/>
  <c r="A1005" i="6"/>
  <c r="F1004" i="6"/>
  <c r="A1004" i="6"/>
  <c r="A1003" i="6"/>
  <c r="K63" i="7" l="1"/>
  <c r="K79" i="7"/>
  <c r="K111" i="7"/>
  <c r="K96" i="7"/>
  <c r="K24" i="7"/>
  <c r="K48" i="7"/>
  <c r="K113" i="7"/>
  <c r="K42" i="7"/>
  <c r="K58" i="7"/>
  <c r="K41" i="7"/>
  <c r="K43" i="7"/>
  <c r="K65" i="7"/>
  <c r="K33" i="7"/>
  <c r="K32" i="7"/>
  <c r="K35" i="7"/>
  <c r="K31" i="7"/>
  <c r="K86" i="7"/>
  <c r="K102" i="7"/>
  <c r="K50" i="7"/>
  <c r="K71" i="7"/>
  <c r="K56" i="7"/>
  <c r="K72" i="7"/>
  <c r="K66" i="7"/>
  <c r="K89" i="7"/>
  <c r="K90" i="7"/>
  <c r="K106" i="7"/>
  <c r="K107" i="7"/>
  <c r="K108" i="7"/>
  <c r="K25" i="7"/>
  <c r="K64" i="7"/>
  <c r="K112" i="7"/>
  <c r="K97" i="7"/>
  <c r="K76" i="7"/>
  <c r="K104" i="7"/>
  <c r="K83" i="7"/>
  <c r="K98" i="7"/>
  <c r="K99" i="7"/>
  <c r="K49" i="7"/>
  <c r="K68" i="7"/>
  <c r="K84" i="7"/>
  <c r="K100" i="7"/>
  <c r="K37" i="7"/>
  <c r="K53" i="7"/>
  <c r="K69" i="7"/>
  <c r="K85" i="7"/>
  <c r="K101" i="7"/>
  <c r="I36" i="7"/>
  <c r="K36" i="7" s="1"/>
  <c r="I51" i="7"/>
  <c r="K51" i="7" s="1"/>
  <c r="I80" i="7"/>
  <c r="K80" i="7" s="1"/>
  <c r="I95" i="7"/>
  <c r="K95" i="7" s="1"/>
  <c r="I109" i="7"/>
  <c r="K109" i="7" s="1"/>
  <c r="K67" i="7"/>
  <c r="K38" i="7"/>
  <c r="K54" i="7"/>
  <c r="K70" i="7"/>
  <c r="K39" i="7"/>
  <c r="K55" i="7"/>
  <c r="K59" i="7"/>
  <c r="K75" i="7"/>
  <c r="K92" i="7"/>
  <c r="K61" i="7"/>
  <c r="K77" i="7"/>
  <c r="K93" i="7"/>
  <c r="I29" i="7"/>
  <c r="K29" i="7" s="1"/>
  <c r="I44" i="7"/>
  <c r="K44" i="7" s="1"/>
  <c r="I59" i="7"/>
  <c r="I73" i="7"/>
  <c r="K73" i="7" s="1"/>
  <c r="I87" i="7"/>
  <c r="K87" i="7" s="1"/>
  <c r="I103" i="7"/>
  <c r="K103" i="7" s="1"/>
  <c r="K46" i="7"/>
  <c r="K62" i="7"/>
  <c r="K78" i="7"/>
  <c r="K94" i="7"/>
  <c r="K110" i="7"/>
  <c r="I30" i="7"/>
  <c r="K30" i="7" s="1"/>
  <c r="I45" i="7"/>
  <c r="K45" i="7" s="1"/>
  <c r="I60" i="7"/>
  <c r="K60" i="7" s="1"/>
  <c r="I74" i="7"/>
  <c r="K74" i="7" s="1"/>
  <c r="I88" i="7"/>
  <c r="K88" i="7" s="1"/>
  <c r="E20" i="6"/>
  <c r="E36" i="6"/>
  <c r="E52" i="6"/>
  <c r="E68" i="6"/>
  <c r="E84" i="6"/>
  <c r="E100" i="6"/>
  <c r="E21" i="6"/>
  <c r="E37" i="6"/>
  <c r="E53" i="6"/>
  <c r="E69" i="6"/>
  <c r="E85" i="6"/>
  <c r="E101" i="6"/>
  <c r="E22" i="6"/>
  <c r="E38" i="6"/>
  <c r="E54" i="6"/>
  <c r="E70" i="6"/>
  <c r="E86" i="6"/>
  <c r="E102" i="6"/>
  <c r="E23" i="6"/>
  <c r="E39" i="6"/>
  <c r="E55" i="6"/>
  <c r="E71" i="6"/>
  <c r="E87" i="6"/>
  <c r="E103" i="6"/>
  <c r="E24" i="6"/>
  <c r="E40" i="6"/>
  <c r="E56" i="6"/>
  <c r="E72" i="6"/>
  <c r="E88" i="6"/>
  <c r="E104" i="6"/>
  <c r="E25" i="6"/>
  <c r="E41" i="6"/>
  <c r="E57" i="6"/>
  <c r="E73" i="6"/>
  <c r="E89" i="6"/>
  <c r="E105" i="6"/>
  <c r="E26" i="6"/>
  <c r="E42" i="6"/>
  <c r="E58" i="6"/>
  <c r="E74" i="6"/>
  <c r="E90" i="6"/>
  <c r="E106" i="6"/>
  <c r="E27" i="6"/>
  <c r="E43" i="6"/>
  <c r="E59" i="6"/>
  <c r="E75" i="6"/>
  <c r="E91" i="6"/>
  <c r="E107" i="6"/>
  <c r="E28" i="6"/>
  <c r="E44" i="6"/>
  <c r="E60" i="6"/>
  <c r="E76" i="6"/>
  <c r="E92" i="6"/>
  <c r="E108" i="6"/>
  <c r="E29" i="6"/>
  <c r="E45" i="6"/>
  <c r="E61" i="6"/>
  <c r="E77" i="6"/>
  <c r="E93" i="6"/>
  <c r="E30" i="6"/>
  <c r="E46" i="6"/>
  <c r="E62" i="6"/>
  <c r="E78" i="6"/>
  <c r="E94" i="6"/>
  <c r="E31" i="6"/>
  <c r="E47" i="6"/>
  <c r="E63" i="6"/>
  <c r="E79" i="6"/>
  <c r="E95" i="6"/>
  <c r="E32" i="6"/>
  <c r="E48" i="6"/>
  <c r="E64" i="6"/>
  <c r="E80" i="6"/>
  <c r="E96" i="6"/>
  <c r="E33" i="6"/>
  <c r="E49" i="6"/>
  <c r="E65" i="6"/>
  <c r="E81" i="6"/>
  <c r="E97" i="6"/>
  <c r="E18" i="6"/>
  <c r="E34" i="6"/>
  <c r="E50" i="6"/>
  <c r="E66" i="6"/>
  <c r="E82" i="6"/>
  <c r="E98" i="6"/>
  <c r="E19" i="6"/>
  <c r="E35" i="6"/>
  <c r="E51" i="6"/>
  <c r="E67" i="6"/>
  <c r="E83" i="6"/>
  <c r="K23" i="7"/>
  <c r="M11" i="6"/>
  <c r="I119" i="2" s="1"/>
  <c r="K114" i="7" l="1"/>
  <c r="K117" i="7" s="1"/>
  <c r="I121" i="2"/>
  <c r="I120" i="2"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<sst xmlns="http://schemas.openxmlformats.org/spreadsheetml/2006/main" count="3187" uniqueCount="793">
  <si>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</si>
  <si>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</si>
  <si>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</si>
  <si>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</si>
  <si>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</si>
  <si>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</si>
  <si>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</si>
  <si>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</si>
  <si>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</si>
  <si>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</si>
  <si>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</si>
  <si>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</si>
  <si>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</si>
  <si>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</si>
  <si>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</si>
  <si>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</si>
  <si>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</si>
  <si>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</si>
  <si>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</si>
  <si>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</si>
  <si>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</si>
  <si>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</si>
  <si>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</si>
  <si>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</si>
  <si>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</si>
  <si>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</si>
  <si>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</si>
  <si>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</si>
  <si>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</si>
  <si>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</si>
  <si>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</si>
  <si>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</si>
  <si>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</si>
  <si>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</si>
  <si>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</si>
  <si>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</si>
  <si>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</si>
  <si>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</si>
  <si>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</si>
  <si>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</si>
  <si>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</si>
  <si>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</si>
  <si>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</si>
  <si>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</si>
  <si>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</si>
  <si>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</si>
  <si>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</si>
  <si>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</si>
  <si>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</si>
  <si>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</si>
  <si>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</si>
  <si>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</si>
  <si>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</si>
  <si>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</si>
  <si>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</si>
  <si>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</si>
  <si>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</si>
  <si>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</si>
  <si>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</si>
  <si>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</si>
  <si>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</si>
  <si>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</si>
  <si>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</si>
  <si>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</si>
  <si>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</si>
  <si>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</si>
  <si>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</si>
  <si>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</si>
  <si>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</si>
  <si>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</si>
  <si>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</si>
  <si>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</si>
  <si>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</si>
  <si>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</si>
  <si>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</si>
  <si>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</si>
  <si>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</si>
  <si>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</si>
  <si>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</si>
  <si>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</si>
  <si>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</si>
  <si>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</si>
  <si>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</si>
  <si>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</si>
  <si>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</si>
  <si>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</si>
  <si>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</si>
  <si>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</si>
  <si>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</si>
  <si>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</si>
  <si>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</si>
  <si>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</si>
  <si>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</si>
  <si>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</si>
  <si>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</si>
  <si>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</si>
  <si>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</si>
  <si>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</si>
  <si>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</si>
  <si>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</si>
  <si>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</si>
  <si>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</si>
  <si>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</si>
  <si>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</si>
  <si>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</si>
  <si>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</si>
  <si>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</si>
  <si>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</si>
  <si>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</si>
  <si>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</si>
  <si>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</si>
  <si>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</si>
  <si>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</si>
  <si>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</si>
  <si>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</si>
  <si>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</si>
  <si>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</si>
  <si>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</si>
  <si>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</si>
  <si>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</si>
  <si>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</si>
  <si>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</si>
  <si>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</si>
  <si>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</si>
  <si>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</si>
  <si>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</si>
  <si>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</si>
  <si>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</si>
  <si>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</si>
  <si>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</si>
  <si>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</si>
  <si>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</si>
  <si>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</si>
  <si>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</si>
  <si>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</si>
  <si>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</si>
  <si>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</si>
  <si>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</si>
  <si>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</si>
  <si>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</si>
  <si>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</si>
  <si>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</si>
  <si>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</si>
  <si>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</si>
  <si>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</si>
  <si>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</si>
  <si>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</si>
  <si>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</si>
  <si>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</si>
  <si>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</si>
  <si>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</si>
  <si>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</si>
  <si>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</si>
  <si>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</si>
  <si>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</si>
  <si>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</si>
  <si>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</si>
  <si>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</si>
  <si>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</si>
  <si>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</si>
  <si>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</si>
  <si>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</si>
  <si>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</si>
  <si>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</si>
  <si>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</si>
  <si>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</si>
  <si>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</si>
  <si>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</si>
  <si>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</si>
  <si>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</si>
  <si>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</si>
  <si>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</si>
  <si>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</si>
  <si>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</si>
  <si>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</si>
  <si>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</si>
  <si>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</si>
  <si>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</si>
  <si>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</si>
  <si>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</si>
  <si>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</si>
  <si>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</si>
  <si>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</si>
  <si>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</si>
  <si>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</si>
  <si>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</si>
  <si>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</si>
  <si>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</si>
  <si>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</si>
  <si>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</si>
  <si>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</si>
  <si>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</si>
  <si>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</si>
  <si>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</si>
  <si>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</si>
  <si>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</si>
  <si>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</si>
  <si>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</si>
  <si>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</si>
  <si>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</si>
  <si>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</si>
  <si>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</si>
  <si>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</si>
  <si>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</si>
  <si>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</si>
  <si>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</si>
  <si>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</si>
  <si>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</si>
  <si>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</si>
  <si>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</si>
  <si>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</si>
  <si>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</si>
  <si>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</si>
  <si>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</si>
  <si>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</si>
  <si>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</si>
  <si>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</si>
  <si>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</si>
  <si>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</si>
  <si>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</si>
  <si>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</si>
  <si>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</si>
  <si>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</si>
  <si>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</si>
  <si>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</si>
  <si>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</si>
  <si>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</si>
  <si>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</si>
  <si>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</si>
  <si>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</si>
  <si>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</si>
  <si>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</si>
  <si>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</si>
  <si>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</si>
  <si>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</si>
  <si>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</si>
  <si>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</si>
  <si>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</si>
  <si>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</si>
  <si>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</si>
  <si>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</si>
  <si>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</si>
  <si>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</si>
  <si>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</si>
  <si>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</si>
  <si>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</si>
  <si>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</si>
  <si>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</si>
  <si>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</si>
  <si>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</si>
  <si>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</si>
  <si>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</si>
  <si>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</si>
  <si>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</si>
  <si>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</si>
  <si>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</si>
  <si>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</si>
  <si>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</si>
  <si>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</si>
  <si>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</si>
  <si>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</si>
  <si>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</si>
  <si>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</si>
  <si>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</si>
  <si>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</si>
  <si>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</si>
  <si>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</si>
  <si>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</si>
  <si>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</si>
  <si>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</si>
  <si>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</si>
  <si>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</si>
  <si>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</si>
  <si>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</si>
  <si>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</si>
  <si>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</si>
  <si>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</si>
  <si>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</si>
  <si>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</si>
  <si>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</si>
  <si>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</si>
  <si>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</si>
  <si>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</si>
  <si>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</si>
  <si>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</si>
  <si>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</si>
  <si>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</si>
  <si>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</si>
  <si>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</si>
  <si>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</si>
  <si>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</si>
  <si>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</si>
  <si>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</si>
  <si>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</si>
  <si>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</si>
  <si>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</si>
  <si>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</si>
  <si>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</si>
  <si>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</si>
  <si>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</si>
  <si>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</si>
  <si>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</si>
  <si>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</si>
  <si>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</si>
  <si>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</si>
  <si>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</si>
  <si>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</si>
  <si>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</si>
  <si>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</si>
  <si>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</si>
  <si>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</si>
  <si>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</si>
  <si>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</si>
  <si>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</si>
  <si>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</si>
  <si>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</si>
  <si>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</si>
  <si>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</si>
  <si>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</si>
  <si>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</si>
  <si>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</si>
  <si>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</si>
  <si>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</si>
  <si>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</si>
  <si>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</si>
  <si>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</si>
  <si>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</si>
  <si>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</si>
  <si>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</si>
  <si>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</si>
  <si>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</si>
  <si>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</si>
  <si>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</si>
  <si>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</si>
  <si>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</si>
  <si>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</si>
  <si>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</si>
  <si>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</si>
  <si>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</si>
  <si>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</si>
  <si>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</si>
  <si>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</si>
  <si>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</si>
  <si>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</si>
  <si>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</si>
  <si>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</si>
  <si>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</si>
  <si>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</si>
  <si>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</si>
  <si>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</si>
  <si>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</si>
  <si>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</si>
  <si>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</si>
  <si>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</si>
  <si>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</si>
  <si>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</si>
  <si>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</si>
  <si>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</si>
  <si>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</si>
  <si>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</si>
  <si>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</si>
  <si>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</si>
  <si>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</si>
  <si>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</si>
  <si>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</si>
  <si>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</si>
  <si>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</si>
  <si>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</si>
  <si>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</si>
  <si>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</si>
  <si>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</si>
  <si>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</si>
  <si>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</si>
  <si>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</si>
  <si>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</si>
  <si>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</si>
  <si>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</si>
  <si>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</si>
  <si>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</si>
  <si>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</si>
  <si>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</si>
  <si>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</si>
  <si>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</si>
  <si>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</si>
  <si>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</si>
  <si>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</si>
  <si>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</si>
  <si>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</si>
  <si>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</si>
  <si>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</si>
  <si>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</si>
  <si>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</si>
  <si>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</si>
  <si>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</si>
  <si>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</si>
  <si>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</si>
  <si>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</si>
  <si>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</si>
  <si>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</si>
  <si>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</si>
  <si>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</si>
  <si>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</si>
  <si>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</si>
  <si>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</si>
  <si>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</si>
  <si>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</si>
  <si>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</si>
  <si>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</si>
  <si>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</si>
  <si>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</si>
  <si>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</si>
  <si>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</si>
  <si>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</si>
  <si>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</si>
  <si>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</si>
  <si>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</si>
  <si>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</si>
  <si>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</si>
  <si>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</si>
  <si>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</si>
  <si>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</si>
  <si>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</si>
  <si>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</si>
  <si>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</si>
  <si>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</si>
  <si>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</si>
  <si>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</si>
  <si>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</si>
  <si>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</si>
  <si>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</si>
  <si>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</si>
  <si>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</si>
  <si>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</si>
  <si>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</si>
  <si>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</si>
  <si>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</si>
  <si>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</si>
  <si>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</si>
  <si>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</si>
  <si>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</si>
  <si>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</si>
  <si>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</si>
  <si>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</si>
  <si>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</si>
  <si>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</si>
  <si>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</si>
  <si>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</si>
  <si>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</si>
  <si>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</si>
  <si>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</si>
  <si>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</si>
  <si>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</si>
  <si>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</si>
  <si>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</si>
  <si>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</si>
  <si>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</si>
  <si>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</si>
  <si>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</si>
  <si>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</si>
  <si>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</si>
  <si>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</si>
  <si>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</si>
  <si>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</si>
  <si>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</si>
  <si>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</si>
  <si>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</si>
  <si>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</si>
  <si>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</si>
  <si>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</si>
  <si>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</si>
  <si>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</si>
  <si>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</si>
  <si>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</si>
  <si>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</si>
  <si>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</si>
  <si>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</si>
  <si>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</si>
  <si>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</si>
  <si>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</si>
  <si>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</si>
  <si>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</si>
  <si>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</si>
  <si>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</si>
  <si>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</si>
  <si>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</si>
  <si>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</si>
  <si>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</si>
  <si>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</si>
  <si>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</si>
  <si>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</si>
  <si>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</si>
  <si>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</si>
  <si>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</si>
  <si>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</si>
  <si>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</si>
  <si>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</si>
  <si>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</si>
  <si>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</si>
  <si>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</si>
  <si>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</si>
  <si>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</si>
  <si>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</si>
  <si>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</si>
  <si>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</si>
  <si>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</si>
  <si>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</si>
  <si>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</si>
  <si>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</si>
  <si>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</si>
  <si>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</si>
  <si>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</si>
  <si>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</si>
  <si>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</si>
  <si>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</si>
  <si>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</si>
  <si>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</si>
  <si>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</si>
  <si>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</si>
  <si>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</si>
  <si>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</si>
  <si>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</si>
  <si>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</si>
  <si>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</si>
  <si>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</si>
  <si>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</si>
  <si>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</si>
  <si>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</si>
  <si>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</si>
  <si>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</si>
  <si>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</si>
  <si>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</si>
  <si>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</si>
  <si>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</si>
  <si>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</si>
  <si>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</si>
  <si>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</si>
  <si>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</si>
  <si>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</si>
  <si>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</si>
  <si>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</si>
  <si>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</si>
  <si>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</si>
  <si>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</si>
  <si>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</si>
  <si>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</si>
  <si>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</si>
  <si>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</si>
  <si>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</si>
  <si>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</si>
  <si>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</si>
  <si>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</si>
  <si>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</si>
  <si>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</si>
  <si>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</si>
  <si>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</si>
  <si>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</si>
  <si>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</si>
  <si>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</si>
  <si>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</si>
  <si>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</si>
  <si>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</si>
  <si>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</si>
  <si>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</si>
  <si>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</si>
  <si>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</si>
  <si>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</si>
  <si>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</si>
  <si>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</si>
  <si>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</si>
  <si>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</si>
  <si>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</si>
  <si>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</si>
  <si>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</si>
  <si>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</si>
  <si>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</si>
  <si>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</si>
  <si>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</si>
  <si>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</si>
  <si>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</si>
  <si>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</si>
  <si>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</si>
  <si>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</si>
  <si>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</si>
  <si>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</si>
  <si>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</si>
  <si>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</si>
  <si>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</si>
  <si>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</si>
  <si>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</si>
  <si>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</si>
  <si>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</si>
  <si>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</si>
  <si>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</si>
  <si>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</si>
  <si>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</si>
  <si>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</si>
  <si>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</si>
  <si>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</si>
  <si>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</si>
  <si>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</si>
  <si>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</si>
  <si>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</si>
  <si>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</si>
  <si>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</si>
  <si>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</si>
  <si>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</si>
  <si>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</si>
  <si>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</si>
  <si>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</si>
  <si>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</si>
  <si>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</si>
  <si>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</si>
  <si>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</si>
  <si>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</si>
  <si>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</si>
  <si>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</si>
  <si>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</si>
  <si>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</si>
  <si>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</si>
  <si>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</si>
  <si>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</si>
  <si>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</si>
  <si>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</si>
  <si>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</si>
  <si>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</si>
  <si>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</si>
  <si>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</si>
  <si>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</si>
  <si>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</si>
  <si>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</si>
  <si>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</si>
  <si>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</si>
  <si>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</si>
  <si>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</si>
  <si>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</si>
  <si>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</si>
  <si>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</si>
  <si>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</si>
  <si>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</si>
  <si>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</si>
  <si>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</si>
  <si>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</si>
  <si>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</si>
  <si>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</si>
  <si>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</si>
  <si>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</si>
  <si>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</si>
  <si>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</si>
  <si>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</si>
  <si>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</si>
  <si>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</si>
  <si>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</si>
  <si>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</si>
  <si>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</si>
  <si>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</si>
  <si>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</si>
  <si>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</si>
  <si>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</si>
  <si>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</si>
  <si>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</si>
  <si>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</si>
  <si>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</si>
  <si>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</si>
  <si>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</si>
  <si>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</si>
  <si>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</si>
  <si>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</si>
  <si>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</si>
  <si>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</si>
  <si>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</si>
  <si>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</si>
  <si>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</si>
  <si>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</si>
  <si>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</si>
  <si>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</si>
  <si>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</si>
  <si>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</si>
  <si>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</si>
  <si>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</si>
  <si>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</si>
  <si>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</si>
  <si>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</si>
  <si>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</si>
  <si>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</si>
  <si>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</si>
  <si>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</si>
  <si>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</si>
  <si>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</si>
  <si>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</si>
  <si>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</si>
  <si>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</si>
  <si>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</si>
  <si>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</si>
  <si>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</si>
  <si>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</si>
  <si>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</si>
  <si>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</si>
  <si>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</si>
  <si>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</si>
  <si>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</si>
  <si>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</si>
  <si>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</si>
  <si>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</si>
  <si>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</si>
  <si>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</si>
  <si>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</si>
  <si>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</si>
  <si>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</si>
  <si>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Dung Nguyen</t>
  </si>
  <si>
    <t>149 Au Co, Tay Ho</t>
  </si>
  <si>
    <t>10000 Ha Noi</t>
  </si>
  <si>
    <t>Vietnam</t>
  </si>
  <si>
    <t>Tel: 0902185181</t>
  </si>
  <si>
    <t>Email: ms.nice.pd@gmail.com</t>
  </si>
  <si>
    <t>316L steel eyebrow barbell, 16g (1.2mm) with two 3mm balls</t>
  </si>
  <si>
    <t>BN1CS</t>
  </si>
  <si>
    <t>Surgical steel belly banana, 14g (1.6mm) with a 6mm bezel set jewel ball and an upper 5mm plain steel ball</t>
  </si>
  <si>
    <t>BNRDZ</t>
  </si>
  <si>
    <t>Surgical steel belly banana, 14g (1.6mm) with an 7mm prong set round CZ stone(cup part is made from silver plated brass)</t>
  </si>
  <si>
    <t>BRNSC18C</t>
  </si>
  <si>
    <t>Board with 120 pcs. of 316L steel nose screws, 18g (1mm) with 2mm round crystal tops in clear color</t>
  </si>
  <si>
    <t>CBETB</t>
  </si>
  <si>
    <t>Premium PVD plated surgical steel circular barbell, 16g (1.2mm) with two 3mm balls</t>
  </si>
  <si>
    <t>Color: Green</t>
  </si>
  <si>
    <t>HBCRJ16</t>
  </si>
  <si>
    <t>316L steel hinged ball closure ring, 1.2mm (16g) with a 3mm crystal ball, inner diameter 6mm. The crystal is not bezel set, it is glued in very high quality.</t>
  </si>
  <si>
    <t>HCCR16</t>
  </si>
  <si>
    <t>Surgical steel heart shaped ball closure ring, 16g (1.2mm) with 3mm bezel set crystal closure ball</t>
  </si>
  <si>
    <t>HCR16</t>
  </si>
  <si>
    <t>Surgical steel heart shaped ball closure ring, 16g (1.2mm) with 3mm closure ball</t>
  </si>
  <si>
    <t>LB18JB25</t>
  </si>
  <si>
    <t>Surgical steel labret, 18g (1mm) with a tiny 2.5mm bezel set jewel ball</t>
  </si>
  <si>
    <t>LBB2</t>
  </si>
  <si>
    <t>Surgical steel labret, 18g (1mm) with a 2mm ball</t>
  </si>
  <si>
    <t>LBCZIN</t>
  </si>
  <si>
    <t>Length: 5mm with 2mm top part</t>
  </si>
  <si>
    <t>Internally threaded 316L steel labret, 16g (1.2mm) with a upper 2 -5mm prong set round CZ stone (attachments are made from surgical steel)</t>
  </si>
  <si>
    <t>Cz Color: Amethyst</t>
  </si>
  <si>
    <t>Cz Color: AB</t>
  </si>
  <si>
    <t>LBIO</t>
  </si>
  <si>
    <t>Surgical steel internally threaded labret, 16g (1.2mm) with synthetic opal flat head sized 3mm to 5mm, in a surgical steel cup, for triple tragus piercings</t>
  </si>
  <si>
    <t>Color: Pink</t>
  </si>
  <si>
    <t>LBOP3</t>
  </si>
  <si>
    <t>316L steel labret, 16g (1.2mm) with a 3mm synthetic opal ball</t>
  </si>
  <si>
    <t>Color: Lavender</t>
  </si>
  <si>
    <t>Color: Light pink</t>
  </si>
  <si>
    <t>MCD378</t>
  </si>
  <si>
    <t>Surgical steel belly banana, 14g (1.6mm) with a lower two color crystal studded flower design</t>
  </si>
  <si>
    <t>MCDTU1</t>
  </si>
  <si>
    <t>NSB18</t>
  </si>
  <si>
    <t>High polished surgical steel nose screw, 1mm (18g) with 2mm ball shaped top</t>
  </si>
  <si>
    <t>NSC18</t>
  </si>
  <si>
    <t>Surgical steel nose screw, 18g (1mm) with a 2mm round crystal top</t>
  </si>
  <si>
    <t>NSCOP18</t>
  </si>
  <si>
    <t>Surgical steel nose screw, 18g (1.0mm) with 1.5mm round synthetic opal top</t>
  </si>
  <si>
    <t>SE013</t>
  </si>
  <si>
    <t>Surgical steel belly banana, 14g (1.6mm) with a lower filigran butterfly design with crystals</t>
  </si>
  <si>
    <t>High polished surgical steel hinged segment ring, 16g (1.2mm)</t>
  </si>
  <si>
    <t>SEL16</t>
  </si>
  <si>
    <t>High polished annealed 316L steel seamless hoop ring, 16g (1.2mm)</t>
  </si>
  <si>
    <t>SEL18</t>
  </si>
  <si>
    <t>High polished annealed 316L steel seamless hoop ring, 18g (1mm)</t>
  </si>
  <si>
    <t>SHPRZ</t>
  </si>
  <si>
    <t>Gauge: 6mm</t>
  </si>
  <si>
    <t>Surgical steel double flare flesh tunnel with internal screw-fit and big central CZ stone</t>
  </si>
  <si>
    <t>Gauge: 8mm</t>
  </si>
  <si>
    <t>Gauge: 10mm</t>
  </si>
  <si>
    <t>Gauge: 12mm</t>
  </si>
  <si>
    <t>Gauge: 14mm</t>
  </si>
  <si>
    <t>XBAL3</t>
  </si>
  <si>
    <t>Pack of 10 pcs. of 3mm high polished surgical steel balls with 1.2mm threading (16g)</t>
  </si>
  <si>
    <t>XHJB3</t>
  </si>
  <si>
    <t>Pack of 10 pcs. of 3mm surgical steel half jewel balls with bezel set crystal with 1.2mm threading (16g)</t>
  </si>
  <si>
    <t>XJB25</t>
  </si>
  <si>
    <t>Pack of 10 pcs. of surgical steel balls with tiny 2.5mm bezel set crystals with 1.2mm threading (16g)</t>
  </si>
  <si>
    <t>XLB16G</t>
  </si>
  <si>
    <t>Pack of 10 steel posts for labrets - 1.2mm threading (16g), selectable length ”body jewelry parts” (4mm base of labret)</t>
  </si>
  <si>
    <t>LBCZIN2</t>
  </si>
  <si>
    <t>LBIO3</t>
  </si>
  <si>
    <t>SHPRZ2</t>
  </si>
  <si>
    <t>SHPRZ0</t>
  </si>
  <si>
    <t>SHPRZ00</t>
  </si>
  <si>
    <t>SHPRZ1/2</t>
  </si>
  <si>
    <t>SHPRZ9/16</t>
  </si>
  <si>
    <t>One Thousand Two Hundred Sixty Four and 78 cents USD</t>
  </si>
  <si>
    <t>Surgical steel belly banana, 14g (1.6mm) with an 8mm bezel set jewel ball and a dangling crystal tulip flower design - length 3/8'' (10mm)</t>
  </si>
  <si>
    <t>Mina</t>
  </si>
  <si>
    <t> </t>
  </si>
  <si>
    <t>Delivered by Gab (pay by receiver by cash):</t>
  </si>
  <si>
    <t>Steel eyebrow barbell, Steel belly banana, Steel circular barbell and other items as invoice attached</t>
  </si>
  <si>
    <t>Free Shipping due to order over 350 USD:</t>
  </si>
  <si>
    <t>Five Hundred Thirty One and 71 cents USD</t>
  </si>
  <si>
    <t>Discount (3% for Orders over 800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</si>
</sst>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408">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14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0" fontId="18" fillId="3" borderId="17" xfId="0" applyFont="1" applyFill="1" applyBorder="1" applyAlignment="1">
      <alignment horizontal="center"/>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3" borderId="19" xfId="0" applyFont="1" applyFill="1" applyBorder="1" applyAlignment="1">
      <alignment horizontal="center"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4408">
    <cellStyle name="Comma 2" xfId="7" xr:uid="{05F6993E-DF3B-40C7-BEDD-566673E819C0}"/>
    <cellStyle name="Comma 3" xfId="4289" xr:uid="{911194D7-35C6-42F0-BBD3-D68E9514ABBE}"/>
    <cellStyle name="Currency 10" xfId="8" xr:uid="{0D839281-F9DD-4830-8C27-CD362EDFF5F6}"/>
    <cellStyle name="Currency 10 2" xfId="9" xr:uid="{EDC0B725-1A40-4096-AA06-AADFB4A0D7F3}"/>
    <cellStyle name="Currency 10 2 2" xfId="3665" xr:uid="{93CA8846-DF8A-4253-BDD1-E07EDCC24824}"/>
    <cellStyle name="Currency 10 3" xfId="10" xr:uid="{B66A9859-9624-4644-A572-9EBD89CF2A71}"/>
    <cellStyle name="Currency 10 3 2" xfId="3666" xr:uid="{54F056F7-3D71-41FB-BA68-B26F1E53D59F}"/>
    <cellStyle name="Currency 10 4" xfId="3667" xr:uid="{24DE0081-B343-4DCD-8282-B924736CCC92}"/>
    <cellStyle name="Currency 11" xfId="11" xr:uid="{1B8EA222-388B-4568-8E20-CAE7EC81551A}"/>
    <cellStyle name="Currency 11 2" xfId="12" xr:uid="{E79D12EC-7CC5-4776-B1CB-4FC814497171}"/>
    <cellStyle name="Currency 11 2 2" xfId="3668" xr:uid="{17F10608-DF6B-4704-9159-189D6442BD94}"/>
    <cellStyle name="Currency 11 3" xfId="13" xr:uid="{E1A76526-B555-4021-9F45-D3D55EF3594B}"/>
    <cellStyle name="Currency 11 3 2" xfId="3669" xr:uid="{DBFF8119-0FB7-4D59-B34F-D692ACAF01DA}"/>
    <cellStyle name="Currency 11 4" xfId="3670" xr:uid="{C0EF25D5-22BA-4901-83FD-440D51367FA8}"/>
    <cellStyle name="Currency 11 5" xfId="4290" xr:uid="{0B5E0A31-795F-40E9-B94A-B4E39838E09F}"/>
    <cellStyle name="Currency 12" xfId="14" xr:uid="{CD7046E8-FAE9-40BE-AA02-F51EECD66648}"/>
    <cellStyle name="Currency 12 2" xfId="15" xr:uid="{599659C2-6350-4763-AF92-5489ED9FE5F9}"/>
    <cellStyle name="Currency 12 2 2" xfId="3671" xr:uid="{4052D30D-F552-4A70-8D63-10C4F6DA2DBE}"/>
    <cellStyle name="Currency 12 3" xfId="3672" xr:uid="{2A87AA46-1884-40AC-A408-B084220D10CA}"/>
    <cellStyle name="Currency 13" xfId="16" xr:uid="{C2C44C2F-CE0F-4507-A16B-2B70A8F53770}"/>
    <cellStyle name="Currency 13 2" xfId="4292" xr:uid="{220AE615-14F9-4E7C-8355-1F7C2C12A3F4}"/>
    <cellStyle name="Currency 13 3" xfId="4293" xr:uid="{1FAB3397-B576-4616-AB8F-076C5EBC20A9}"/>
    <cellStyle name="Currency 13 4" xfId="4291" xr:uid="{7EB67067-B59D-4117-80FE-D4C8EFD3D164}"/>
    <cellStyle name="Currency 14" xfId="17" xr:uid="{390BE68C-27EC-415E-8F2D-F810FB329A30}"/>
    <cellStyle name="Currency 14 2" xfId="3673" xr:uid="{5FD898D3-EDF7-4634-8F7F-33916B5D5C8D}"/>
    <cellStyle name="Currency 15" xfId="4385" xr:uid="{B03019CF-7F32-42CF-A270-D1766245374C}"/>
    <cellStyle name="Currency 17" xfId="4294" xr:uid="{B258F388-A1E6-428A-ABA9-3B14EFA2103A}"/>
    <cellStyle name="Currency 2" xfId="18" xr:uid="{6BAF6C71-F28D-461E-978F-E0826C3C6EC7}"/>
    <cellStyle name="Currency 2 2" xfId="19" xr:uid="{72D63D9E-7A52-4479-A687-9ACE41688709}"/>
    <cellStyle name="Currency 2 2 2" xfId="20" xr:uid="{EE57CA25-E499-425D-B639-5D9FC07D0110}"/>
    <cellStyle name="Currency 2 2 2 2" xfId="21" xr:uid="{997DDCE8-EA1A-494C-A92C-182A8CCA1628}"/>
    <cellStyle name="Currency 2 2 2 3" xfId="22" xr:uid="{3FEB3ABC-2ED2-44C7-AD7B-C8121B4D4E41}"/>
    <cellStyle name="Currency 2 2 2 3 2" xfId="3674" xr:uid="{8AC0B162-7240-4954-BCEE-AF0CB148A082}"/>
    <cellStyle name="Currency 2 2 2 4" xfId="3675" xr:uid="{1CE298B3-7F55-430B-ADE1-3A407F188B69}"/>
    <cellStyle name="Currency 2 2 3" xfId="3676" xr:uid="{3DF2F417-3FE1-4D1C-A290-EC9B7681FA66}"/>
    <cellStyle name="Currency 2 3" xfId="23" xr:uid="{4FA1C46B-2706-4408-B73A-8D094B78A247}"/>
    <cellStyle name="Currency 2 3 2" xfId="3677" xr:uid="{BF3E48A2-7737-4CDB-B5A2-4D98944A8FB3}"/>
    <cellStyle name="Currency 2 4" xfId="3678" xr:uid="{1748E41A-B28F-4D90-9528-F614A16EE219}"/>
    <cellStyle name="Currency 3" xfId="24" xr:uid="{7C385326-3638-4B64-A218-60F0DBA11F52}"/>
    <cellStyle name="Currency 3 2" xfId="25" xr:uid="{C635ECC7-7293-4ABE-99C9-03965E803821}"/>
    <cellStyle name="Currency 3 2 2" xfId="3679" xr:uid="{1398B157-92D1-459A-87DE-D8D3E8D41DE9}"/>
    <cellStyle name="Currency 3 3" xfId="26" xr:uid="{9BFBC5EA-18BE-46F3-846C-D23CA1CF3AAF}"/>
    <cellStyle name="Currency 3 3 2" xfId="3680" xr:uid="{421E3469-1D9B-47CF-8396-A3D7F9A8A9DC}"/>
    <cellStyle name="Currency 3 4" xfId="27" xr:uid="{2844035E-F856-4D60-9C61-961D94E8FBD3}"/>
    <cellStyle name="Currency 3 4 2" xfId="3681" xr:uid="{69B8AD87-B00C-4D60-9928-38B11FA87B3E}"/>
    <cellStyle name="Currency 3 5" xfId="3682" xr:uid="{4A3EEB45-9A17-4397-9252-CBB600C4CC7B}"/>
    <cellStyle name="Currency 4" xfId="28" xr:uid="{34CDF4E1-8FE9-4447-81FE-E347F3948496}"/>
    <cellStyle name="Currency 4 2" xfId="29" xr:uid="{7051295B-FB1C-48E4-9271-0CD2D8289933}"/>
    <cellStyle name="Currency 4 2 2" xfId="3683" xr:uid="{B7C0A1C4-9D0A-4032-8C0F-BB124C25433E}"/>
    <cellStyle name="Currency 4 3" xfId="30" xr:uid="{9CE07E75-B3A1-4BC7-BAAB-D251720BAFF6}"/>
    <cellStyle name="Currency 4 3 2" xfId="3684" xr:uid="{8D9ECE58-13C4-41C6-AE13-BAFED370061F}"/>
    <cellStyle name="Currency 4 4" xfId="3685" xr:uid="{E55EE3FA-0E96-483E-B7F4-C61071BE00D1}"/>
    <cellStyle name="Currency 4 5" xfId="4295" xr:uid="{ADA53E7A-70F6-475E-B676-A23418F08BA4}"/>
    <cellStyle name="Currency 5" xfId="31" xr:uid="{2D709E59-8776-43FA-9924-7C7B6E0B28CC}"/>
    <cellStyle name="Currency 5 2" xfId="32" xr:uid="{0F8CA63D-F891-461A-A91E-256AB397D137}"/>
    <cellStyle name="Currency 5 2 2" xfId="3686" xr:uid="{39E4158F-4424-4A82-A478-11CC5DB01FEF}"/>
    <cellStyle name="Currency 5 3" xfId="4296" xr:uid="{2F92D550-27E7-49E9-9D18-D961D03EA93C}"/>
    <cellStyle name="Currency 6" xfId="33" xr:uid="{8CF875AA-6CE7-4A57-8501-DC737FBA6FA1}"/>
    <cellStyle name="Currency 6 2" xfId="3687" xr:uid="{5E14B7C7-1BF0-4C74-97CE-379519EB6010}"/>
    <cellStyle name="Currency 6 3" xfId="4297" xr:uid="{A149592E-2F07-46BD-B476-1ECACCCE3B60}"/>
    <cellStyle name="Currency 7" xfId="34" xr:uid="{0D6DECB8-CE36-44E3-9FA1-61E603CD854B}"/>
    <cellStyle name="Currency 7 2" xfId="35" xr:uid="{C210CC4C-3E84-4AFF-BDED-D424320EE2CB}"/>
    <cellStyle name="Currency 7 2 2" xfId="3688" xr:uid="{DECDAA16-7FC2-4174-B0F6-580B5AEE53E3}"/>
    <cellStyle name="Currency 7 3" xfId="3689" xr:uid="{E408E059-BCC5-4691-9D02-623749466F1F}"/>
    <cellStyle name="Currency 8" xfId="36" xr:uid="{CD3A88EE-9776-4806-90A2-4FFB35F4D5FB}"/>
    <cellStyle name="Currency 8 2" xfId="37" xr:uid="{BF3EACFD-91B4-49B8-9BBE-1753B9E5C015}"/>
    <cellStyle name="Currency 8 2 2" xfId="3690" xr:uid="{975B4C31-D85A-4AF1-92A6-D0C5F0F5FFA4}"/>
    <cellStyle name="Currency 8 3" xfId="38" xr:uid="{DF67814F-EBB2-40E8-8FA7-DF01B1B6038E}"/>
    <cellStyle name="Currency 8 3 2" xfId="3691" xr:uid="{E95F5D9B-33C1-4FF2-A099-E3CB8089EEC6}"/>
    <cellStyle name="Currency 8 4" xfId="39" xr:uid="{D55A90E3-550E-4262-967B-2F2DEB201F1B}"/>
    <cellStyle name="Currency 8 4 2" xfId="3692" xr:uid="{8AA819CB-1DAD-43F5-810D-1648C0853725}"/>
    <cellStyle name="Currency 8 5" xfId="3693" xr:uid="{C2E451D0-3648-4424-A253-21CB4989CA91}"/>
    <cellStyle name="Currency 9" xfId="40" xr:uid="{A6AE81AE-DF01-42A6-A8EC-45C5D27F9034}"/>
    <cellStyle name="Currency 9 2" xfId="41" xr:uid="{0AD8DF01-CD3C-47E9-858D-6193D47F8F1E}"/>
    <cellStyle name="Currency 9 2 2" xfId="3694" xr:uid="{C175163C-6F01-40BB-939B-CB30048FE678}"/>
    <cellStyle name="Currency 9 3" xfId="42" xr:uid="{D7D3114D-1C2A-4167-9BAE-3D9837158ECF}"/>
    <cellStyle name="Currency 9 3 2" xfId="3695" xr:uid="{4B602EFE-555D-4462-8DA5-A6D5FE4F9B2C}"/>
    <cellStyle name="Currency 9 4" xfId="3696" xr:uid="{104CCB8A-D153-475E-860E-BC5772925A0C}"/>
    <cellStyle name="Currency 9 5" xfId="4298" xr:uid="{86F2C723-0714-403A-8CF3-85CA49B9CE79}"/>
    <cellStyle name="Hyperlink 2" xfId="6" xr:uid="{6CFFD761-E1C4-4FFC-9C82-FDD569F38491}"/>
    <cellStyle name="Hyperlink 3" xfId="43" xr:uid="{FD5E4E05-43AE-451F-8B04-2E940A5697AD}"/>
    <cellStyle name="Hyperlink 3 2" xfId="4386" xr:uid="{1EF5BBF5-71C2-4325-8F49-3E48E81D8F0E}"/>
    <cellStyle name="Hyperlink 3 3" xfId="4299" xr:uid="{0B5774C8-5358-47FE-A72B-26DE44C077D6}"/>
    <cellStyle name="Hyperlink 4" xfId="4300" xr:uid="{8866D445-8012-4287-9B1E-1CCBC9809011}"/>
    <cellStyle name="Normal" xfId="0" builtinId="0"/>
    <cellStyle name="Normal 10" xfId="44" xr:uid="{A07E96F1-EA83-496C-BB8E-7D641872C996}"/>
    <cellStyle name="Normal 10 10" xfId="93" xr:uid="{1B4F9E92-A79D-4925-A66D-FE53406EF288}"/>
    <cellStyle name="Normal 10 10 2" xfId="94" xr:uid="{7F7B49AE-A117-4228-B09F-1C07258A0595}"/>
    <cellStyle name="Normal 10 10 2 2" xfId="4302" xr:uid="{1E81615B-07F6-4C2C-872B-6CEA08F23020}"/>
    <cellStyle name="Normal 10 10 3" xfId="95" xr:uid="{54BEBC81-2E1C-44F4-B039-A4514E0E790F}"/>
    <cellStyle name="Normal 10 10 4" xfId="96" xr:uid="{54B10402-BA3D-4D17-86F4-DEE38A74F315}"/>
    <cellStyle name="Normal 10 11" xfId="97" xr:uid="{D483845D-42C0-4FBE-B367-5B055B249BDA}"/>
    <cellStyle name="Normal 10 11 2" xfId="98" xr:uid="{79234302-522F-4E13-AA63-C3DF81513EC5}"/>
    <cellStyle name="Normal 10 11 3" xfId="99" xr:uid="{6846E265-CA6A-42AE-A08B-ADB9F09F4DB0}"/>
    <cellStyle name="Normal 10 11 4" xfId="100" xr:uid="{5DF08DE2-804E-4AC1-824D-6BD260B4336D}"/>
    <cellStyle name="Normal 10 12" xfId="101" xr:uid="{409CC613-E655-48A6-9DBA-181D37A26343}"/>
    <cellStyle name="Normal 10 12 2" xfId="102" xr:uid="{2FECBE27-986F-4AAB-8DA9-41BEA4BCFC2D}"/>
    <cellStyle name="Normal 10 13" xfId="103" xr:uid="{88535379-0257-48DD-9F9F-EA7CD3A3DCC8}"/>
    <cellStyle name="Normal 10 14" xfId="104" xr:uid="{89D77793-2BC7-4BFC-B3A9-C84926718EC4}"/>
    <cellStyle name="Normal 10 15" xfId="105" xr:uid="{63B00EC2-D303-4A84-86B6-4B0E026928CA}"/>
    <cellStyle name="Normal 10 2" xfId="45" xr:uid="{943BB8FA-8DB0-45D5-B58B-B4C99CC0DD21}"/>
    <cellStyle name="Normal 10 2 10" xfId="106" xr:uid="{96388386-D074-4E14-A23F-9CD4C50B350E}"/>
    <cellStyle name="Normal 10 2 11" xfId="107" xr:uid="{24F7B327-94A1-4F3E-A7C5-CC64FD9F748E}"/>
    <cellStyle name="Normal 10 2 2" xfId="108" xr:uid="{D20A6E45-9BAB-436F-8587-19C88B339B59}"/>
    <cellStyle name="Normal 10 2 2 2" xfId="109" xr:uid="{F4834BFC-5BBE-4485-B3F6-60FDD3E46949}"/>
    <cellStyle name="Normal 10 2 2 2 2" xfId="110" xr:uid="{46FAE560-CE6E-4C10-985F-90FAF16C6A84}"/>
    <cellStyle name="Normal 10 2 2 2 2 2" xfId="111" xr:uid="{C7BCA915-2A3E-4AA7-88E0-CEA8A4C47085}"/>
    <cellStyle name="Normal 10 2 2 2 2 2 2" xfId="112" xr:uid="{C4F0E113-A2E6-4628-9CC6-A5B0D6610F70}"/>
    <cellStyle name="Normal 10 2 2 2 2 2 2 2" xfId="3738" xr:uid="{238B6595-B38E-4B06-8F92-4192D219F4AB}"/>
    <cellStyle name="Normal 10 2 2 2 2 2 2 2 2" xfId="3739" xr:uid="{E5F6414F-F18C-4B63-89D0-96C8FA8469AD}"/>
    <cellStyle name="Normal 10 2 2 2 2 2 2 3" xfId="3740" xr:uid="{3EF9E6D5-74C4-4693-A97E-88C685786EAF}"/>
    <cellStyle name="Normal 10 2 2 2 2 2 3" xfId="113" xr:uid="{6A921A80-3646-4D17-918C-B6358A3DED5E}"/>
    <cellStyle name="Normal 10 2 2 2 2 2 3 2" xfId="3741" xr:uid="{C586FED3-C921-4EB3-8D98-547C6080E06E}"/>
    <cellStyle name="Normal 10 2 2 2 2 2 4" xfId="114" xr:uid="{98D40B41-5933-4CDD-A40D-DFD53C5B24DE}"/>
    <cellStyle name="Normal 10 2 2 2 2 3" xfId="115" xr:uid="{CD6B7DD9-D5E1-49CF-BEC7-B4DA3B060798}"/>
    <cellStyle name="Normal 10 2 2 2 2 3 2" xfId="116" xr:uid="{1552D833-A198-4FEF-B993-A5BA4875571E}"/>
    <cellStyle name="Normal 10 2 2 2 2 3 2 2" xfId="3742" xr:uid="{C535CEA4-1504-4918-B2D7-8621C9FBB5BB}"/>
    <cellStyle name="Normal 10 2 2 2 2 3 3" xfId="117" xr:uid="{3BC7D0CD-2075-49A8-BE2D-F95C6A50FFB9}"/>
    <cellStyle name="Normal 10 2 2 2 2 3 4" xfId="118" xr:uid="{2B04C021-E84C-4EF2-B174-89F76D853C54}"/>
    <cellStyle name="Normal 10 2 2 2 2 4" xfId="119" xr:uid="{CFE1FCFC-6AB7-4F10-BE79-3ABE9A63D65A}"/>
    <cellStyle name="Normal 10 2 2 2 2 4 2" xfId="3743" xr:uid="{AC08E0B5-9E68-441D-820C-7ED7D45A6A0F}"/>
    <cellStyle name="Normal 10 2 2 2 2 5" xfId="120" xr:uid="{4FFA4EAC-3A0D-48E6-9B31-5F4974081D5E}"/>
    <cellStyle name="Normal 10 2 2 2 2 6" xfId="121" xr:uid="{BDB2E550-DBE7-4B03-9578-7F0A4D1891AD}"/>
    <cellStyle name="Normal 10 2 2 2 3" xfId="122" xr:uid="{1E7C3B37-9058-4971-881F-D35273896A53}"/>
    <cellStyle name="Normal 10 2 2 2 3 2" xfId="123" xr:uid="{C5E8FE4E-5E27-4331-862C-58F19C7C171D}"/>
    <cellStyle name="Normal 10 2 2 2 3 2 2" xfId="124" xr:uid="{9FBEC84A-7C6D-4C2C-BA2B-231341EC3B80}"/>
    <cellStyle name="Normal 10 2 2 2 3 2 2 2" xfId="3744" xr:uid="{3B1C90E3-6E96-454B-92B2-FBD19BB72130}"/>
    <cellStyle name="Normal 10 2 2 2 3 2 2 2 2" xfId="3745" xr:uid="{89FD51ED-D835-41C3-BB7B-D4F57EC7BFE8}"/>
    <cellStyle name="Normal 10 2 2 2 3 2 2 3" xfId="3746" xr:uid="{481A78E2-9C41-4625-8845-160079F4FE67}"/>
    <cellStyle name="Normal 10 2 2 2 3 2 3" xfId="125" xr:uid="{0247DB06-D294-4CF4-A0A3-4B0E05B3749A}"/>
    <cellStyle name="Normal 10 2 2 2 3 2 3 2" xfId="3747" xr:uid="{22399B8D-E67A-4DB7-A830-4E12014844E6}"/>
    <cellStyle name="Normal 10 2 2 2 3 2 4" xfId="126" xr:uid="{0699FBA3-CB85-4B8E-9BCA-06BFB68B7BB4}"/>
    <cellStyle name="Normal 10 2 2 2 3 3" xfId="127" xr:uid="{8AFE09EE-492D-44E2-A63A-EA9426C9E37C}"/>
    <cellStyle name="Normal 10 2 2 2 3 3 2" xfId="3748" xr:uid="{35DA0D03-A738-4A89-84E5-78C121578CDB}"/>
    <cellStyle name="Normal 10 2 2 2 3 3 2 2" xfId="3749" xr:uid="{4636AEE0-F007-426F-8835-E843FD471CC0}"/>
    <cellStyle name="Normal 10 2 2 2 3 3 3" xfId="3750" xr:uid="{3ACF3188-378B-4E27-9335-F6DC3AE6B20B}"/>
    <cellStyle name="Normal 10 2 2 2 3 4" xfId="128" xr:uid="{85B67DB1-10AA-4EC1-B8EC-222A55269379}"/>
    <cellStyle name="Normal 10 2 2 2 3 4 2" xfId="3751" xr:uid="{DADC6907-1324-4E06-9DAB-BD3C6B780523}"/>
    <cellStyle name="Normal 10 2 2 2 3 5" xfId="129" xr:uid="{A9E33F79-9DD2-4B13-A9D1-E65F728F851B}"/>
    <cellStyle name="Normal 10 2 2 2 4" xfId="130" xr:uid="{1F6DC802-1558-4856-817F-9A8BCBEDD844}"/>
    <cellStyle name="Normal 10 2 2 2 4 2" xfId="131" xr:uid="{E56B614D-750D-464F-A3B5-1F934B42A473}"/>
    <cellStyle name="Normal 10 2 2 2 4 2 2" xfId="3752" xr:uid="{FF496F05-1ECC-4C18-995A-2955D18DE868}"/>
    <cellStyle name="Normal 10 2 2 2 4 2 2 2" xfId="3753" xr:uid="{19319863-C9DE-4023-B405-C8BAEA6B5D2E}"/>
    <cellStyle name="Normal 10 2 2 2 4 2 3" xfId="3754" xr:uid="{AABF57B0-73C7-4702-8C52-22E6F1723F19}"/>
    <cellStyle name="Normal 10 2 2 2 4 3" xfId="132" xr:uid="{4E8E8B4E-8D0F-4CAB-A5BD-692AA9DE73BA}"/>
    <cellStyle name="Normal 10 2 2 2 4 3 2" xfId="3755" xr:uid="{3D3F70A7-74FA-4AC2-BD6A-9984C355AE40}"/>
    <cellStyle name="Normal 10 2 2 2 4 4" xfId="133" xr:uid="{F5CDD2B4-49C7-4113-BF75-421BB5343372}"/>
    <cellStyle name="Normal 10 2 2 2 5" xfId="134" xr:uid="{75A4FE7A-B424-45EC-BF29-DAB77939DA34}"/>
    <cellStyle name="Normal 10 2 2 2 5 2" xfId="135" xr:uid="{E87350C7-6434-4CBC-AB01-1A003EAE94CF}"/>
    <cellStyle name="Normal 10 2 2 2 5 2 2" xfId="3756" xr:uid="{4E475E2E-4D69-41BC-8E5E-95FF1CB6F053}"/>
    <cellStyle name="Normal 10 2 2 2 5 3" xfId="136" xr:uid="{35D588C3-0AFA-497B-A5EF-6C940C9F1469}"/>
    <cellStyle name="Normal 10 2 2 2 5 4" xfId="137" xr:uid="{525264D1-DBE3-41CB-92AF-83B35AD73F1C}"/>
    <cellStyle name="Normal 10 2 2 2 6" xfId="138" xr:uid="{0803B335-C942-489E-84B9-F038426F9149}"/>
    <cellStyle name="Normal 10 2 2 2 6 2" xfId="3757" xr:uid="{93EFD20E-6103-428E-A171-5CAB8293CCCF}"/>
    <cellStyle name="Normal 10 2 2 2 7" xfId="139" xr:uid="{A7472218-78C3-4505-8D89-7E688F5FD53A}"/>
    <cellStyle name="Normal 10 2 2 2 8" xfId="140" xr:uid="{199D8F62-6EEF-4708-984A-06C2E4FB1787}"/>
    <cellStyle name="Normal 10 2 2 3" xfId="141" xr:uid="{F20F462B-7A38-43AA-B905-141C635FBB3B}"/>
    <cellStyle name="Normal 10 2 2 3 2" xfId="142" xr:uid="{007C821C-EBF9-4530-B3DD-613D3C94CC25}"/>
    <cellStyle name="Normal 10 2 2 3 2 2" xfId="143" xr:uid="{E1BBCB7A-4E07-4023-BF3B-26CD82490EEB}"/>
    <cellStyle name="Normal 10 2 2 3 2 2 2" xfId="3758" xr:uid="{00712049-19B9-40C8-9426-89A5CF93173D}"/>
    <cellStyle name="Normal 10 2 2 3 2 2 2 2" xfId="3759" xr:uid="{F13B288B-FA19-479F-82F4-B427728B1159}"/>
    <cellStyle name="Normal 10 2 2 3 2 2 3" xfId="3760" xr:uid="{F14C0D51-48AD-474C-B306-08415AD2B992}"/>
    <cellStyle name="Normal 10 2 2 3 2 3" xfId="144" xr:uid="{7B21B9F8-53DF-4AAC-BF93-1083BE26A3E4}"/>
    <cellStyle name="Normal 10 2 2 3 2 3 2" xfId="3761" xr:uid="{F0DA39B8-590E-479F-AA64-E8C17AB9E214}"/>
    <cellStyle name="Normal 10 2 2 3 2 4" xfId="145" xr:uid="{C3E89B3A-81CA-435B-8001-68DEC0766773}"/>
    <cellStyle name="Normal 10 2 2 3 3" xfId="146" xr:uid="{FE4C4D9A-031C-40A7-8494-A069C1585016}"/>
    <cellStyle name="Normal 10 2 2 3 3 2" xfId="147" xr:uid="{82C93273-FE84-4A90-94FB-647483EB71A8}"/>
    <cellStyle name="Normal 10 2 2 3 3 2 2" xfId="3762" xr:uid="{39A13362-AC57-49E1-BDFA-C9792804E139}"/>
    <cellStyle name="Normal 10 2 2 3 3 3" xfId="148" xr:uid="{D2529E07-3974-46B4-A587-1CF199840DD8}"/>
    <cellStyle name="Normal 10 2 2 3 3 4" xfId="149" xr:uid="{B924452F-33F8-48DD-A44F-7CFCBDB693C9}"/>
    <cellStyle name="Normal 10 2 2 3 4" xfId="150" xr:uid="{AB63761A-79E6-4655-9490-4603A6BAC5A8}"/>
    <cellStyle name="Normal 10 2 2 3 4 2" xfId="3763" xr:uid="{BBCE4C52-A9B2-476A-815B-AB73DD048D31}"/>
    <cellStyle name="Normal 10 2 2 3 5" xfId="151" xr:uid="{9D82799E-5818-4F4D-A858-736748986945}"/>
    <cellStyle name="Normal 10 2 2 3 6" xfId="152" xr:uid="{7711F07D-DF5A-4575-9945-36C9CE00BD37}"/>
    <cellStyle name="Normal 10 2 2 4" xfId="153" xr:uid="{A22E0A62-1E3A-4360-A78B-123762D43C1F}"/>
    <cellStyle name="Normal 10 2 2 4 2" xfId="154" xr:uid="{F8DDA337-EE71-4F1D-9595-F2404808F01E}"/>
    <cellStyle name="Normal 10 2 2 4 2 2" xfId="155" xr:uid="{1DFD0DFA-1743-4CDC-8E7A-3812464171E2}"/>
    <cellStyle name="Normal 10 2 2 4 2 2 2" xfId="3764" xr:uid="{B1E778A2-20A2-4626-8F1D-200725AE50EB}"/>
    <cellStyle name="Normal 10 2 2 4 2 2 2 2" xfId="3765" xr:uid="{99B61426-F302-44E7-90AA-A1A2790EA2EA}"/>
    <cellStyle name="Normal 10 2 2 4 2 2 3" xfId="3766" xr:uid="{3A90A050-677E-49CF-BCD0-238D8D2B74FD}"/>
    <cellStyle name="Normal 10 2 2 4 2 3" xfId="156" xr:uid="{851B6A78-3CD3-4AD8-AC73-F5FF101605D2}"/>
    <cellStyle name="Normal 10 2 2 4 2 3 2" xfId="3767" xr:uid="{5E203366-68F1-4039-83D2-45D5C67B5A76}"/>
    <cellStyle name="Normal 10 2 2 4 2 4" xfId="157" xr:uid="{3389F977-C64C-40A6-8D98-46051FC38D2F}"/>
    <cellStyle name="Normal 10 2 2 4 3" xfId="158" xr:uid="{4E7B27B0-2EEA-49FB-A8FC-1627F4EEB2EF}"/>
    <cellStyle name="Normal 10 2 2 4 3 2" xfId="3768" xr:uid="{64B8DCF4-2723-4320-9F59-C207F69923D6}"/>
    <cellStyle name="Normal 10 2 2 4 3 2 2" xfId="3769" xr:uid="{299B3C7E-FD48-4FF1-9824-201099594C4F}"/>
    <cellStyle name="Normal 10 2 2 4 3 3" xfId="3770" xr:uid="{A4D1890C-2A1D-486B-9FE3-2E340B1B086F}"/>
    <cellStyle name="Normal 10 2 2 4 4" xfId="159" xr:uid="{CACFFFDC-74AA-439E-A6EF-74092B4593D2}"/>
    <cellStyle name="Normal 10 2 2 4 4 2" xfId="3771" xr:uid="{530F8798-8BB2-4991-A751-E98E8182ED19}"/>
    <cellStyle name="Normal 10 2 2 4 5" xfId="160" xr:uid="{3BCEE560-56C0-432F-B151-0F99102E5782}"/>
    <cellStyle name="Normal 10 2 2 5" xfId="161" xr:uid="{3B4A77D8-3939-4906-A3C4-195DC69C8BDD}"/>
    <cellStyle name="Normal 10 2 2 5 2" xfId="162" xr:uid="{2743F095-2CAE-417E-8657-18FC535A8560}"/>
    <cellStyle name="Normal 10 2 2 5 2 2" xfId="3772" xr:uid="{40D2E399-642D-41D9-9364-7B124EE42D46}"/>
    <cellStyle name="Normal 10 2 2 5 2 2 2" xfId="3773" xr:uid="{E744D401-0022-4A8E-A83C-7E7C9C72D988}"/>
    <cellStyle name="Normal 10 2 2 5 2 3" xfId="3774" xr:uid="{523F9F06-6421-408B-8E1F-7EA31719912F}"/>
    <cellStyle name="Normal 10 2 2 5 3" xfId="163" xr:uid="{0B5C9D95-E5B8-4E3F-A175-8D2686C5C8FD}"/>
    <cellStyle name="Normal 10 2 2 5 3 2" xfId="3775" xr:uid="{B790C4F6-2204-4FB3-8851-86213811377F}"/>
    <cellStyle name="Normal 10 2 2 5 4" xfId="164" xr:uid="{59858B77-4A75-4050-AA52-D866725C1F0F}"/>
    <cellStyle name="Normal 10 2 2 6" xfId="165" xr:uid="{8EA64040-6481-44B2-86A8-AB1CA8D7522D}"/>
    <cellStyle name="Normal 10 2 2 6 2" xfId="166" xr:uid="{7F1A4329-45FD-4D02-8826-8B856035624E}"/>
    <cellStyle name="Normal 10 2 2 6 2 2" xfId="3776" xr:uid="{A1105B70-ADA2-4D39-8397-635B888EDA95}"/>
    <cellStyle name="Normal 10 2 2 6 2 3" xfId="4304" xr:uid="{ADF7F690-EBED-4B07-84F4-7F4BDBA04A4A}"/>
    <cellStyle name="Normal 10 2 2 6 3" xfId="167" xr:uid="{0B0DE580-EDB8-4F85-A913-0F329682D3C7}"/>
    <cellStyle name="Normal 10 2 2 6 4" xfId="168" xr:uid="{A38B3396-68A8-4D4B-91FC-19A57EAB93EC}"/>
    <cellStyle name="Normal 10 2 2 7" xfId="169" xr:uid="{322D1D11-4B9E-4856-A179-C37ED833F9E5}"/>
    <cellStyle name="Normal 10 2 2 7 2" xfId="3777" xr:uid="{E1A85AEC-61AE-4EAA-B271-1445F9E8AD88}"/>
    <cellStyle name="Normal 10 2 2 8" xfId="170" xr:uid="{45EB1AC5-D3A8-4EDB-B616-263ABAD8431C}"/>
    <cellStyle name="Normal 10 2 2 9" xfId="171" xr:uid="{CFE39593-0D82-4351-A81C-C33FE7832DAE}"/>
    <cellStyle name="Normal 10 2 3" xfId="172" xr:uid="{B00CB94B-6578-4140-9729-03926D250AFF}"/>
    <cellStyle name="Normal 10 2 3 2" xfId="173" xr:uid="{148CE89B-C84A-44DE-A412-36EB38DD01D5}"/>
    <cellStyle name="Normal 10 2 3 2 2" xfId="174" xr:uid="{811EC2AC-BC6E-4A79-9080-44C0AA3A63F4}"/>
    <cellStyle name="Normal 10 2 3 2 2 2" xfId="175" xr:uid="{285EED48-CD89-4B4B-877C-02D6252C5C2E}"/>
    <cellStyle name="Normal 10 2 3 2 2 2 2" xfId="3778" xr:uid="{F906B555-A1D3-4546-B2B0-1E96F1CD60E2}"/>
    <cellStyle name="Normal 10 2 3 2 2 2 2 2" xfId="3779" xr:uid="{2E5E9654-CC19-4163-98F9-679D0D80249E}"/>
    <cellStyle name="Normal 10 2 3 2 2 2 3" xfId="3780" xr:uid="{28D7B6C8-E965-40C3-A116-62A6CDF26E46}"/>
    <cellStyle name="Normal 10 2 3 2 2 3" xfId="176" xr:uid="{0BC553F6-A7AF-44F9-8365-EB424701C4F5}"/>
    <cellStyle name="Normal 10 2 3 2 2 3 2" xfId="3781" xr:uid="{8A8E8A1A-F0D7-4F90-B3CA-330DDCCE506B}"/>
    <cellStyle name="Normal 10 2 3 2 2 4" xfId="177" xr:uid="{20957F0D-8790-43E7-9F93-514D5E55239E}"/>
    <cellStyle name="Normal 10 2 3 2 3" xfId="178" xr:uid="{A4E1006E-D01D-4BAC-86DC-E0F83A91A038}"/>
    <cellStyle name="Normal 10 2 3 2 3 2" xfId="179" xr:uid="{DDD51055-D980-4742-A13F-DC147AF1BD01}"/>
    <cellStyle name="Normal 10 2 3 2 3 2 2" xfId="3782" xr:uid="{BFE45A5E-D977-415F-80D1-B3728CA53455}"/>
    <cellStyle name="Normal 10 2 3 2 3 3" xfId="180" xr:uid="{0770563F-7804-4684-A227-47A5081BEC0D}"/>
    <cellStyle name="Normal 10 2 3 2 3 4" xfId="181" xr:uid="{1AF73101-24DA-42D1-A790-97B81B15ACDA}"/>
    <cellStyle name="Normal 10 2 3 2 4" xfId="182" xr:uid="{166339DE-4A7E-498F-9C29-6F8D54897A9B}"/>
    <cellStyle name="Normal 10 2 3 2 4 2" xfId="3783" xr:uid="{FA9A5EDB-6EED-411A-AA6F-460453870C54}"/>
    <cellStyle name="Normal 10 2 3 2 5" xfId="183" xr:uid="{F8126213-B2C9-45BE-9FF0-11B0E3189983}"/>
    <cellStyle name="Normal 10 2 3 2 6" xfId="184" xr:uid="{A2F739B9-E0E7-4048-BB59-8CD3BB117AD8}"/>
    <cellStyle name="Normal 10 2 3 3" xfId="185" xr:uid="{093D8E72-C1A5-43A4-A3E5-9E4B6B94F094}"/>
    <cellStyle name="Normal 10 2 3 3 2" xfId="186" xr:uid="{B225049B-016C-4BF8-B0B3-D362BB74B5BC}"/>
    <cellStyle name="Normal 10 2 3 3 2 2" xfId="187" xr:uid="{4C047E42-689A-4D1D-8D32-B39A77304238}"/>
    <cellStyle name="Normal 10 2 3 3 2 2 2" xfId="3784" xr:uid="{50BCAECF-2D09-4599-A77A-3460C19EA375}"/>
    <cellStyle name="Normal 10 2 3 3 2 2 2 2" xfId="3785" xr:uid="{5130DAFC-D55D-43D8-AA5D-8D163BFA4DFB}"/>
    <cellStyle name="Normal 10 2 3 3 2 2 3" xfId="3786" xr:uid="{D71986C8-C145-424F-B1FF-A038D707B741}"/>
    <cellStyle name="Normal 10 2 3 3 2 3" xfId="188" xr:uid="{B944C26E-C530-418F-9FFF-EA63CCAC27B2}"/>
    <cellStyle name="Normal 10 2 3 3 2 3 2" xfId="3787" xr:uid="{6CD599A2-7C5A-42D0-8E18-8B535764BEF0}"/>
    <cellStyle name="Normal 10 2 3 3 2 4" xfId="189" xr:uid="{22FD65DA-6276-434D-B5DC-551E447D169D}"/>
    <cellStyle name="Normal 10 2 3 3 3" xfId="190" xr:uid="{ED45AA0F-7534-430E-B022-C52BD3C61BBF}"/>
    <cellStyle name="Normal 10 2 3 3 3 2" xfId="3788" xr:uid="{F8172C11-F58E-45A1-8025-A2FC850FE964}"/>
    <cellStyle name="Normal 10 2 3 3 3 2 2" xfId="3789" xr:uid="{71A96743-EEB5-458B-A692-EEFA3979B226}"/>
    <cellStyle name="Normal 10 2 3 3 3 3" xfId="3790" xr:uid="{A63E8D23-331F-439A-85E3-A53CAF738F9D}"/>
    <cellStyle name="Normal 10 2 3 3 4" xfId="191" xr:uid="{81BB5605-CED3-4906-9C62-2E81E85376A1}"/>
    <cellStyle name="Normal 10 2 3 3 4 2" xfId="3791" xr:uid="{B567CB22-CBB1-460C-B55E-E9C7B723993E}"/>
    <cellStyle name="Normal 10 2 3 3 5" xfId="192" xr:uid="{1DCA32B1-A8BF-4252-A757-1BDA661D8822}"/>
    <cellStyle name="Normal 10 2 3 4" xfId="193" xr:uid="{8BD26297-7A3A-42C0-834C-D3CABBB6CC61}"/>
    <cellStyle name="Normal 10 2 3 4 2" xfId="194" xr:uid="{8CFC1B3F-6ED3-46D7-A623-32BB4E6CB603}"/>
    <cellStyle name="Normal 10 2 3 4 2 2" xfId="3792" xr:uid="{06FEFEDA-CBE4-43D3-9E89-45B225FF9BFA}"/>
    <cellStyle name="Normal 10 2 3 4 2 2 2" xfId="3793" xr:uid="{F672131A-1B11-4921-9440-A0B3A10A3F9F}"/>
    <cellStyle name="Normal 10 2 3 4 2 3" xfId="3794" xr:uid="{FA26CFCC-88A0-4324-8D35-7CFF3201EDA3}"/>
    <cellStyle name="Normal 10 2 3 4 3" xfId="195" xr:uid="{91B5DC13-6D42-4DF8-A661-0CA8CAC0ACA4}"/>
    <cellStyle name="Normal 10 2 3 4 3 2" xfId="3795" xr:uid="{E89521E4-601A-45B1-A215-7F7397590A6B}"/>
    <cellStyle name="Normal 10 2 3 4 4" xfId="196" xr:uid="{628BD203-B839-4152-9FDA-A151DB0B4CDF}"/>
    <cellStyle name="Normal 10 2 3 5" xfId="197" xr:uid="{AD11ACB3-1D9E-427A-9BDC-4F4D58AA1D66}"/>
    <cellStyle name="Normal 10 2 3 5 2" xfId="198" xr:uid="{34AB704B-441E-4398-B31D-6E7034753332}"/>
    <cellStyle name="Normal 10 2 3 5 2 2" xfId="3796" xr:uid="{B5598FDA-ACC3-4E40-ACB2-3854CC174CCD}"/>
    <cellStyle name="Normal 10 2 3 5 2 3" xfId="4305" xr:uid="{B1A6635F-ACC0-49B1-8DAB-EAEF3BB50F16}"/>
    <cellStyle name="Normal 10 2 3 5 3" xfId="199" xr:uid="{D144E0B3-BCAA-435F-9127-E413B7633B66}"/>
    <cellStyle name="Normal 10 2 3 5 4" xfId="200" xr:uid="{6833AAF5-09E2-4546-AB5C-B0AD44E268F9}"/>
    <cellStyle name="Normal 10 2 3 6" xfId="201" xr:uid="{02F04D4D-DADF-43DE-973D-94424C8316B0}"/>
    <cellStyle name="Normal 10 2 3 6 2" xfId="3797" xr:uid="{97DA21E5-F710-4F9F-A4A4-ECB95CE3D6DB}"/>
    <cellStyle name="Normal 10 2 3 7" xfId="202" xr:uid="{85B7997D-D277-4754-AE3A-197D41CA5226}"/>
    <cellStyle name="Normal 10 2 3 8" xfId="203" xr:uid="{1FD90A18-31BD-4D34-B46E-993EC9CBE1FD}"/>
    <cellStyle name="Normal 10 2 4" xfId="204" xr:uid="{4CC5F557-2E14-41A1-803A-13C294C4591A}"/>
    <cellStyle name="Normal 10 2 4 2" xfId="205" xr:uid="{3C9ABC24-2765-4337-9B42-29CB6B1A3546}"/>
    <cellStyle name="Normal 10 2 4 2 2" xfId="206" xr:uid="{5D5773C2-433A-49A7-B3D5-36CAC8A7ED39}"/>
    <cellStyle name="Normal 10 2 4 2 2 2" xfId="207" xr:uid="{3F4A864F-7085-4A8D-BF08-9C8C0F2DF112}"/>
    <cellStyle name="Normal 10 2 4 2 2 2 2" xfId="3798" xr:uid="{6FBA82CF-DDAC-4D05-A24B-B5FE29B8E2B1}"/>
    <cellStyle name="Normal 10 2 4 2 2 3" xfId="208" xr:uid="{F993ADC4-BF94-4B2E-AAFF-78F6308644C5}"/>
    <cellStyle name="Normal 10 2 4 2 2 4" xfId="209" xr:uid="{014E6445-3E20-41F6-BE45-42702A45747C}"/>
    <cellStyle name="Normal 10 2 4 2 3" xfId="210" xr:uid="{0B68D2ED-C350-48CC-95CA-CB3E575F224B}"/>
    <cellStyle name="Normal 10 2 4 2 3 2" xfId="3799" xr:uid="{FC8F3366-782A-4919-A7A3-13E6BA817916}"/>
    <cellStyle name="Normal 10 2 4 2 4" xfId="211" xr:uid="{A248B5C1-105D-4558-A01E-940DED691908}"/>
    <cellStyle name="Normal 10 2 4 2 5" xfId="212" xr:uid="{CB50A798-84C6-47DF-9590-64EB3888E5EB}"/>
    <cellStyle name="Normal 10 2 4 3" xfId="213" xr:uid="{9921E0AE-67B3-48A9-ADE6-CE27ABDA6806}"/>
    <cellStyle name="Normal 10 2 4 3 2" xfId="214" xr:uid="{BE5664B8-4D1E-465C-A0A5-ACD57433381D}"/>
    <cellStyle name="Normal 10 2 4 3 2 2" xfId="3800" xr:uid="{15B7F4CC-C846-4BCF-B7B7-C6BA1E4F8C65}"/>
    <cellStyle name="Normal 10 2 4 3 3" xfId="215" xr:uid="{F1AA1B05-88BD-47B3-8B20-42D193CF099D}"/>
    <cellStyle name="Normal 10 2 4 3 4" xfId="216" xr:uid="{EE7E12F3-D79A-414A-851B-4839BDB5F4C3}"/>
    <cellStyle name="Normal 10 2 4 4" xfId="217" xr:uid="{D1E5E25E-1480-4A52-9069-E0B7946258FD}"/>
    <cellStyle name="Normal 10 2 4 4 2" xfId="218" xr:uid="{CBCDB111-99F2-4492-B6B9-907EA4A91624}"/>
    <cellStyle name="Normal 10 2 4 4 3" xfId="219" xr:uid="{4AA0FA76-D53C-4E17-90AF-3BDFF026F8CC}"/>
    <cellStyle name="Normal 10 2 4 4 4" xfId="220" xr:uid="{F5717BCD-6F5E-44A0-9FC6-DEAFB80D687D}"/>
    <cellStyle name="Normal 10 2 4 5" xfId="221" xr:uid="{4A2F6BC5-A911-45F7-A355-C2A9AD8178C5}"/>
    <cellStyle name="Normal 10 2 4 6" xfId="222" xr:uid="{A3C9D3EC-1499-4D63-8021-5048DCBB857A}"/>
    <cellStyle name="Normal 10 2 4 7" xfId="223" xr:uid="{31301717-CDB5-47BE-8CF6-0610D48231C3}"/>
    <cellStyle name="Normal 10 2 5" xfId="224" xr:uid="{B01A831D-C948-4954-9AF1-8B854426BED0}"/>
    <cellStyle name="Normal 10 2 5 2" xfId="225" xr:uid="{A5BB830B-26B0-4667-8643-4FB35430C2D5}"/>
    <cellStyle name="Normal 10 2 5 2 2" xfId="226" xr:uid="{2C33E9FD-2ED8-477D-8B98-D6872E4171C1}"/>
    <cellStyle name="Normal 10 2 5 2 2 2" xfId="3801" xr:uid="{EE29ED3B-44C1-4955-BFD9-7F4ACC9CDAA2}"/>
    <cellStyle name="Normal 10 2 5 2 2 2 2" xfId="3802" xr:uid="{4B9C668D-BE96-48EA-BAD6-A3DBA66380B6}"/>
    <cellStyle name="Normal 10 2 5 2 2 3" xfId="3803" xr:uid="{0CAEE8E8-9D1F-40B5-BC80-B90BF793B358}"/>
    <cellStyle name="Normal 10 2 5 2 3" xfId="227" xr:uid="{0143EDD6-E19F-44C7-B802-CC323834696D}"/>
    <cellStyle name="Normal 10 2 5 2 3 2" xfId="3804" xr:uid="{D886EE3B-511A-41A6-B8F0-F2CF81A07AFB}"/>
    <cellStyle name="Normal 10 2 5 2 4" xfId="228" xr:uid="{7A4C4B5E-C8F2-4509-A0CC-DA6B89AF9ECF}"/>
    <cellStyle name="Normal 10 2 5 3" xfId="229" xr:uid="{1D6F44F2-368D-4EC0-86C2-EEADD40B2BBD}"/>
    <cellStyle name="Normal 10 2 5 3 2" xfId="230" xr:uid="{60F31291-9D19-4CC9-9817-AFA0D6134D56}"/>
    <cellStyle name="Normal 10 2 5 3 2 2" xfId="3805" xr:uid="{235A1400-7FE2-40A7-8FEC-74A4AA82E717}"/>
    <cellStyle name="Normal 10 2 5 3 3" xfId="231" xr:uid="{F2619EFB-BE7E-40E4-A398-F981EA97DBD8}"/>
    <cellStyle name="Normal 10 2 5 3 4" xfId="232" xr:uid="{A0D76CA7-FDA4-4BDC-90DA-B6C320C31010}"/>
    <cellStyle name="Normal 10 2 5 4" xfId="233" xr:uid="{F2EA81BB-9D45-4BCC-B6F9-31E7E0851FF1}"/>
    <cellStyle name="Normal 10 2 5 4 2" xfId="3806" xr:uid="{D5C2057C-EF31-4067-A89C-A597DB0AF6FA}"/>
    <cellStyle name="Normal 10 2 5 5" xfId="234" xr:uid="{888638F1-EE1F-45F5-B35D-C6CE0801853A}"/>
    <cellStyle name="Normal 10 2 5 6" xfId="235" xr:uid="{F9C5E3E9-3CB1-45C2-B4C5-A83D362575BD}"/>
    <cellStyle name="Normal 10 2 6" xfId="236" xr:uid="{8A97DC3E-4B6E-4531-9F8B-1A89F4560F2C}"/>
    <cellStyle name="Normal 10 2 6 2" xfId="237" xr:uid="{D39D0071-BFCF-4E03-9387-3325DD7AC9AB}"/>
    <cellStyle name="Normal 10 2 6 2 2" xfId="238" xr:uid="{88A380F5-D015-42FB-8E13-C975AAD65B5C}"/>
    <cellStyle name="Normal 10 2 6 2 2 2" xfId="3807" xr:uid="{BE1042DE-8819-43EF-9420-2F1818743D42}"/>
    <cellStyle name="Normal 10 2 6 2 3" xfId="239" xr:uid="{ECA8A41E-5DE1-4EDD-8172-00E4E8D7DDD0}"/>
    <cellStyle name="Normal 10 2 6 2 4" xfId="240" xr:uid="{60BC985C-78B9-4B38-81E6-46909C214CBB}"/>
    <cellStyle name="Normal 10 2 6 3" xfId="241" xr:uid="{63DBFA01-A824-4104-986D-2E4884B8D7B3}"/>
    <cellStyle name="Normal 10 2 6 3 2" xfId="3808" xr:uid="{B95F0B94-08F5-4CDE-92C7-076FBFAB422A}"/>
    <cellStyle name="Normal 10 2 6 4" xfId="242" xr:uid="{4C20F03B-0262-4948-8A0C-DDADF3586173}"/>
    <cellStyle name="Normal 10 2 6 5" xfId="243" xr:uid="{CCAF1288-1CF2-454A-B816-3A2EBC3E7547}"/>
    <cellStyle name="Normal 10 2 7" xfId="244" xr:uid="{BC789ED2-CA4E-41D7-9E5F-F4E6E453C82E}"/>
    <cellStyle name="Normal 10 2 7 2" xfId="245" xr:uid="{EFF1C941-53AC-47E5-8F02-34CD11FE4F67}"/>
    <cellStyle name="Normal 10 2 7 2 2" xfId="3809" xr:uid="{4AA82518-C5FB-4776-B56A-14E76C5DFD37}"/>
    <cellStyle name="Normal 10 2 7 2 3" xfId="4303" xr:uid="{FF47AB26-4999-4A4F-BC27-FB7BE2309FCF}"/>
    <cellStyle name="Normal 10 2 7 3" xfId="246" xr:uid="{0101D67F-28B8-4041-A8B4-431B5013DB49}"/>
    <cellStyle name="Normal 10 2 7 4" xfId="247" xr:uid="{38BE786D-CBC0-4D81-A4E7-E76AB4BCA175}"/>
    <cellStyle name="Normal 10 2 8" xfId="248" xr:uid="{BBAF48AA-4D11-483A-A51D-585DFB0CE6BC}"/>
    <cellStyle name="Normal 10 2 8 2" xfId="249" xr:uid="{ADBDF0E9-D7B6-44E9-83BB-64DF989EF35D}"/>
    <cellStyle name="Normal 10 2 8 3" xfId="250" xr:uid="{C23E8A5F-F107-4276-8C1B-AC92C01B14E1}"/>
    <cellStyle name="Normal 10 2 8 4" xfId="251" xr:uid="{2C5323D9-271F-43FC-AFCE-DE830333E164}"/>
    <cellStyle name="Normal 10 2 9" xfId="252" xr:uid="{B97871EC-3087-43ED-9419-49455F637E68}"/>
    <cellStyle name="Normal 10 3" xfId="253" xr:uid="{AF186A04-1E02-464A-8153-CABA80BF3FEA}"/>
    <cellStyle name="Normal 10 3 10" xfId="254" xr:uid="{C0A639E4-F111-4FB9-8F82-C5C0CE0D45DA}"/>
    <cellStyle name="Normal 10 3 11" xfId="255" xr:uid="{9A299742-5C57-4B85-925C-D7DE2AB87642}"/>
    <cellStyle name="Normal 10 3 2" xfId="256" xr:uid="{FF610C8D-47AA-4004-A7B3-283E8EFEB628}"/>
    <cellStyle name="Normal 10 3 2 2" xfId="257" xr:uid="{492CD9ED-0B91-4641-A5AC-6885EA30E636}"/>
    <cellStyle name="Normal 10 3 2 2 2" xfId="258" xr:uid="{49412B2B-09B0-432F-AA0C-010F1C1E79B4}"/>
    <cellStyle name="Normal 10 3 2 2 2 2" xfId="259" xr:uid="{32AD1FD0-B49F-4043-99B9-E241054CAD33}"/>
    <cellStyle name="Normal 10 3 2 2 2 2 2" xfId="260" xr:uid="{2CDE5BF1-2DA0-44E6-8D84-7AD4E039C93D}"/>
    <cellStyle name="Normal 10 3 2 2 2 2 2 2" xfId="3810" xr:uid="{0F326E78-6611-41F3-86A7-3DAD263DBB9F}"/>
    <cellStyle name="Normal 10 3 2 2 2 2 3" xfId="261" xr:uid="{6B8DD1EB-91A6-4F4A-BE34-B45A52B35869}"/>
    <cellStyle name="Normal 10 3 2 2 2 2 4" xfId="262" xr:uid="{7D15E622-7AA4-452D-8068-917D39E34848}"/>
    <cellStyle name="Normal 10 3 2 2 2 3" xfId="263" xr:uid="{7874CE83-1B5D-483B-950A-8AB1CEBD1263}"/>
    <cellStyle name="Normal 10 3 2 2 2 3 2" xfId="264" xr:uid="{A8C3AAAD-B6E2-4F06-981A-4E8D4D0162E1}"/>
    <cellStyle name="Normal 10 3 2 2 2 3 3" xfId="265" xr:uid="{FCAB481B-9205-4DC4-9562-F100CFBE6DEC}"/>
    <cellStyle name="Normal 10 3 2 2 2 3 4" xfId="266" xr:uid="{720AF361-7FDA-4375-A1EF-19B23651C333}"/>
    <cellStyle name="Normal 10 3 2 2 2 4" xfId="267" xr:uid="{13B63964-3392-4742-B477-167EE96FE632}"/>
    <cellStyle name="Normal 10 3 2 2 2 5" xfId="268" xr:uid="{F89948D7-9719-46A4-9A89-F0366D743731}"/>
    <cellStyle name="Normal 10 3 2 2 2 6" xfId="269" xr:uid="{155238DC-A6B7-4DB2-ADFF-EF8B09A7791D}"/>
    <cellStyle name="Normal 10 3 2 2 3" xfId="270" xr:uid="{A44D8936-7BAD-433F-A630-6FC8B2CCDA77}"/>
    <cellStyle name="Normal 10 3 2 2 3 2" xfId="271" xr:uid="{9FE5DB67-7775-404D-951D-B2305D522D18}"/>
    <cellStyle name="Normal 10 3 2 2 3 2 2" xfId="272" xr:uid="{30600EF8-201C-41CE-9303-5771E8671D4F}"/>
    <cellStyle name="Normal 10 3 2 2 3 2 3" xfId="273" xr:uid="{1ED508E3-25B3-4DA1-A932-9E5FA55E6CD1}"/>
    <cellStyle name="Normal 10 3 2 2 3 2 4" xfId="274" xr:uid="{A9E08EA6-0D8D-4059-BA31-2253AECB4A03}"/>
    <cellStyle name="Normal 10 3 2 2 3 3" xfId="275" xr:uid="{6ECBE6EC-22E2-495C-9966-B2968DA56875}"/>
    <cellStyle name="Normal 10 3 2 2 3 4" xfId="276" xr:uid="{92E19DA2-2684-419E-9482-991064F9A114}"/>
    <cellStyle name="Normal 10 3 2 2 3 5" xfId="277" xr:uid="{CC07EAA0-34AB-41B4-91DF-DF1EA1EA8801}"/>
    <cellStyle name="Normal 10 3 2 2 4" xfId="278" xr:uid="{D52711F3-9745-422C-8086-D90D03DDCAFF}"/>
    <cellStyle name="Normal 10 3 2 2 4 2" xfId="279" xr:uid="{B3875362-3329-427B-9DAF-664EDD0510D2}"/>
    <cellStyle name="Normal 10 3 2 2 4 3" xfId="280" xr:uid="{9F65750A-F50D-43E5-BBD5-2A81EA6AC250}"/>
    <cellStyle name="Normal 10 3 2 2 4 4" xfId="281" xr:uid="{14708E04-63D6-4B40-AFB0-50BEBCD117C3}"/>
    <cellStyle name="Normal 10 3 2 2 5" xfId="282" xr:uid="{BF07C4A4-3299-48CA-AD83-F14096341D0A}"/>
    <cellStyle name="Normal 10 3 2 2 5 2" xfId="283" xr:uid="{C8CDC236-5F27-44CB-8249-6A2551C4D60C}"/>
    <cellStyle name="Normal 10 3 2 2 5 3" xfId="284" xr:uid="{DD5DC4A6-0403-406C-B1F5-55D1FD62E377}"/>
    <cellStyle name="Normal 10 3 2 2 5 4" xfId="285" xr:uid="{1FCA2642-58F9-4B96-A088-282058BD007B}"/>
    <cellStyle name="Normal 10 3 2 2 6" xfId="286" xr:uid="{3E9702EA-E5FF-401E-8152-4817922A864E}"/>
    <cellStyle name="Normal 10 3 2 2 7" xfId="287" xr:uid="{3A62784A-2B62-493B-A986-978DBA408553}"/>
    <cellStyle name="Normal 10 3 2 2 8" xfId="288" xr:uid="{C9D7F8C5-4DC3-4EF5-9212-2F28E08AF90C}"/>
    <cellStyle name="Normal 10 3 2 3" xfId="289" xr:uid="{9889ED22-1506-4722-9339-F3FF24B0DB45}"/>
    <cellStyle name="Normal 10 3 2 3 2" xfId="290" xr:uid="{5E8BBF51-2101-4F42-BF8F-1DAA632E7735}"/>
    <cellStyle name="Normal 10 3 2 3 2 2" xfId="291" xr:uid="{DC4D9304-F867-4B6B-B429-49F1A2578B5E}"/>
    <cellStyle name="Normal 10 3 2 3 2 2 2" xfId="3811" xr:uid="{841F51E2-6215-47EE-870A-6E5D34F5EFDA}"/>
    <cellStyle name="Normal 10 3 2 3 2 2 2 2" xfId="3812" xr:uid="{EA35BD79-AD56-43A6-A788-3AC0F52F42B1}"/>
    <cellStyle name="Normal 10 3 2 3 2 2 3" xfId="3813" xr:uid="{352BBD09-32D4-4986-A350-D52C4DDC9034}"/>
    <cellStyle name="Normal 10 3 2 3 2 3" xfId="292" xr:uid="{8794DB82-4126-434E-9D51-34F98E6D12E0}"/>
    <cellStyle name="Normal 10 3 2 3 2 3 2" xfId="3814" xr:uid="{EAC9BD4D-AE70-4EB4-BE76-B2DCEA727E26}"/>
    <cellStyle name="Normal 10 3 2 3 2 4" xfId="293" xr:uid="{6EA98345-93BD-41A2-941E-EE3C10E56083}"/>
    <cellStyle name="Normal 10 3 2 3 3" xfId="294" xr:uid="{64FBBA85-A60B-4410-96ED-784021E9AD6A}"/>
    <cellStyle name="Normal 10 3 2 3 3 2" xfId="295" xr:uid="{0D1AC377-59D7-488D-AE8E-03D1342EBB65}"/>
    <cellStyle name="Normal 10 3 2 3 3 2 2" xfId="3815" xr:uid="{18A5B6D4-1F42-468D-8CBA-03A8F9DFA4E0}"/>
    <cellStyle name="Normal 10 3 2 3 3 3" xfId="296" xr:uid="{1BFA1BA8-3E96-4633-8A9D-54726EDEABBA}"/>
    <cellStyle name="Normal 10 3 2 3 3 4" xfId="297" xr:uid="{48ED9073-4884-47E1-BEA0-9EE681CB46D8}"/>
    <cellStyle name="Normal 10 3 2 3 4" xfId="298" xr:uid="{584ACA97-1D57-42C8-9D11-2D20B6F0D76A}"/>
    <cellStyle name="Normal 10 3 2 3 4 2" xfId="3816" xr:uid="{8AA4A9F4-ACA5-4001-8664-167113954605}"/>
    <cellStyle name="Normal 10 3 2 3 5" xfId="299" xr:uid="{71BF7E6D-F28A-45A9-A263-85011ABAEBFE}"/>
    <cellStyle name="Normal 10 3 2 3 6" xfId="300" xr:uid="{62011185-3C7E-424A-980F-E229790252D7}"/>
    <cellStyle name="Normal 10 3 2 4" xfId="301" xr:uid="{B6A7305B-4792-45E7-B2D8-97BE227DE107}"/>
    <cellStyle name="Normal 10 3 2 4 2" xfId="302" xr:uid="{CE3A9BC4-B197-4AA0-A1D4-C520EA59C0C6}"/>
    <cellStyle name="Normal 10 3 2 4 2 2" xfId="303" xr:uid="{F65AC02C-BCE4-438B-BCC0-03BCFA84E0D7}"/>
    <cellStyle name="Normal 10 3 2 4 2 2 2" xfId="3817" xr:uid="{42B61118-0BB1-48E2-AA10-08810FCBAC4B}"/>
    <cellStyle name="Normal 10 3 2 4 2 3" xfId="304" xr:uid="{5231CC5B-62DF-4939-9D08-062F110E3EA5}"/>
    <cellStyle name="Normal 10 3 2 4 2 4" xfId="305" xr:uid="{015D940A-ABEA-47C8-A5E1-07A34ED2D515}"/>
    <cellStyle name="Normal 10 3 2 4 3" xfId="306" xr:uid="{BBE1CC77-529E-4948-8184-5EBD8CD77EB4}"/>
    <cellStyle name="Normal 10 3 2 4 3 2" xfId="3818" xr:uid="{C1AFCBDD-11D5-48B5-83B8-66D4E306B8F2}"/>
    <cellStyle name="Normal 10 3 2 4 4" xfId="307" xr:uid="{DC6F4618-4D86-401F-B2D5-B39FDA3DAC23}"/>
    <cellStyle name="Normal 10 3 2 4 5" xfId="308" xr:uid="{72D83502-8815-4071-ACD4-A1057D2DEB92}"/>
    <cellStyle name="Normal 10 3 2 5" xfId="309" xr:uid="{0ABC69DC-A1A2-4E4C-B5A4-3F06C050AC9D}"/>
    <cellStyle name="Normal 10 3 2 5 2" xfId="310" xr:uid="{83ACFB97-90A5-4A55-AE9B-DADE5C9FD00C}"/>
    <cellStyle name="Normal 10 3 2 5 2 2" xfId="3819" xr:uid="{EED848AC-76AE-43C6-B857-3ECE0E00F21D}"/>
    <cellStyle name="Normal 10 3 2 5 3" xfId="311" xr:uid="{0AA5F2D6-F361-4B4A-B5F2-8028523DB377}"/>
    <cellStyle name="Normal 10 3 2 5 4" xfId="312" xr:uid="{FA02ACC7-04FF-40A8-B0A1-96ACB47C1815}"/>
    <cellStyle name="Normal 10 3 2 6" xfId="313" xr:uid="{A3B6A82C-0609-478C-B0C1-3615CE5AF69C}"/>
    <cellStyle name="Normal 10 3 2 6 2" xfId="314" xr:uid="{92025E24-9432-40C6-8D40-1454BF4D6598}"/>
    <cellStyle name="Normal 10 3 2 6 3" xfId="315" xr:uid="{0091F54F-69ED-46C8-B8AE-9DAFAF3F252B}"/>
    <cellStyle name="Normal 10 3 2 6 4" xfId="316" xr:uid="{2F8CAD22-64B1-4321-9138-CEFE48CDF680}"/>
    <cellStyle name="Normal 10 3 2 7" xfId="317" xr:uid="{61B43C7B-B391-4371-93A6-F5565AC036F4}"/>
    <cellStyle name="Normal 10 3 2 8" xfId="318" xr:uid="{E57827D5-F74F-4C21-A69A-437C40472EFF}"/>
    <cellStyle name="Normal 10 3 2 9" xfId="319" xr:uid="{2D7D214F-2E8A-485E-A22E-21514B438CA3}"/>
    <cellStyle name="Normal 10 3 3" xfId="320" xr:uid="{98FABC15-B4AD-4BCC-8756-6EABC0F9E4AF}"/>
    <cellStyle name="Normal 10 3 3 2" xfId="321" xr:uid="{E98D7C41-A711-4BB1-8BDF-B02E315A60DA}"/>
    <cellStyle name="Normal 10 3 3 2 2" xfId="322" xr:uid="{DEE55F1A-4D6A-4D7E-86E7-98398CBA892E}"/>
    <cellStyle name="Normal 10 3 3 2 2 2" xfId="323" xr:uid="{A943FB63-641B-4413-A29A-EAE7AF7D781C}"/>
    <cellStyle name="Normal 10 3 3 2 2 2 2" xfId="3820" xr:uid="{B8F85D5C-C1CD-4791-97C4-2CA2A8E49D92}"/>
    <cellStyle name="Normal 10 3 3 2 2 3" xfId="324" xr:uid="{EBF79327-6838-4BEF-8855-ED07FCD9D38A}"/>
    <cellStyle name="Normal 10 3 3 2 2 4" xfId="325" xr:uid="{46A4B56C-F5FA-4E45-AD04-AD9D2673EF90}"/>
    <cellStyle name="Normal 10 3 3 2 3" xfId="326" xr:uid="{19DBC1E1-920D-46D8-A747-5275A79F20E3}"/>
    <cellStyle name="Normal 10 3 3 2 3 2" xfId="327" xr:uid="{18CA9529-8D48-4604-9B8F-9BFFFE6134B7}"/>
    <cellStyle name="Normal 10 3 3 2 3 3" xfId="328" xr:uid="{734A87A7-5D9F-4E9D-A4A0-9945DD22B6E3}"/>
    <cellStyle name="Normal 10 3 3 2 3 4" xfId="329" xr:uid="{6D57097F-AD8B-4406-B9F7-BE2205924953}"/>
    <cellStyle name="Normal 10 3 3 2 4" xfId="330" xr:uid="{C4D5904A-2EC3-429E-ABF0-C8147FA0ADAF}"/>
    <cellStyle name="Normal 10 3 3 2 5" xfId="331" xr:uid="{213EF05C-8D96-4B25-9416-205216F052F7}"/>
    <cellStyle name="Normal 10 3 3 2 6" xfId="332" xr:uid="{B21CC6E1-6A4C-4192-84DE-C4E638B5A78F}"/>
    <cellStyle name="Normal 10 3 3 3" xfId="333" xr:uid="{FCA1E5A4-72AB-4287-81CA-2C6AE2506AF7}"/>
    <cellStyle name="Normal 10 3 3 3 2" xfId="334" xr:uid="{97E57515-5019-49A7-ADDE-F2BBA40CA594}"/>
    <cellStyle name="Normal 10 3 3 3 2 2" xfId="335" xr:uid="{46D90F15-C51D-4748-AE97-2653E0B7AAFD}"/>
    <cellStyle name="Normal 10 3 3 3 2 3" xfId="336" xr:uid="{106905BB-F78F-4007-99D1-9AD58A7DD631}"/>
    <cellStyle name="Normal 10 3 3 3 2 4" xfId="337" xr:uid="{0A5B12E2-B846-4132-AF4F-9B3D6DAD0967}"/>
    <cellStyle name="Normal 10 3 3 3 3" xfId="338" xr:uid="{2E972544-F3D0-479F-872C-810A19119494}"/>
    <cellStyle name="Normal 10 3 3 3 4" xfId="339" xr:uid="{9065FDE4-6BCA-4FED-94FC-FC36511C1C6E}"/>
    <cellStyle name="Normal 10 3 3 3 5" xfId="340" xr:uid="{7292E7A7-E26C-4964-B6A7-9B161173C50E}"/>
    <cellStyle name="Normal 10 3 3 4" xfId="341" xr:uid="{0A3D9E0F-448C-4FA2-9B78-4196BFC8685A}"/>
    <cellStyle name="Normal 10 3 3 4 2" xfId="342" xr:uid="{2A97FDA7-D98A-47C1-BCFF-10B08D632C90}"/>
    <cellStyle name="Normal 10 3 3 4 3" xfId="343" xr:uid="{C8CC7167-D316-40AE-8321-0CCE6F460E7A}"/>
    <cellStyle name="Normal 10 3 3 4 4" xfId="344" xr:uid="{64DFD984-CA5A-4E41-8C4A-A4E9888FB287}"/>
    <cellStyle name="Normal 10 3 3 5" xfId="345" xr:uid="{89EC6293-C830-47CC-BA06-2A4A95901F92}"/>
    <cellStyle name="Normal 10 3 3 5 2" xfId="346" xr:uid="{CAE92867-8918-4FF7-B4F7-0780631B1772}"/>
    <cellStyle name="Normal 10 3 3 5 3" xfId="347" xr:uid="{65063F1D-5C48-4C3F-8EBA-C76CAF07B2E5}"/>
    <cellStyle name="Normal 10 3 3 5 4" xfId="348" xr:uid="{5BEF7B8C-1AA1-4E33-8558-70D192AED863}"/>
    <cellStyle name="Normal 10 3 3 6" xfId="349" xr:uid="{E5316244-B1CC-42FA-9D99-45E488B9B4D9}"/>
    <cellStyle name="Normal 10 3 3 7" xfId="350" xr:uid="{A389CE05-488A-4377-9161-C0D30A06760C}"/>
    <cellStyle name="Normal 10 3 3 8" xfId="351" xr:uid="{5CB6CE2C-3B9E-42E9-9976-F966FA76457F}"/>
    <cellStyle name="Normal 10 3 4" xfId="352" xr:uid="{FA2B44A9-48C1-469B-A226-EDBB2E3D9350}"/>
    <cellStyle name="Normal 10 3 4 2" xfId="353" xr:uid="{EA829E37-1E23-48DA-9DEF-7D78B78A9BFD}"/>
    <cellStyle name="Normal 10 3 4 2 2" xfId="354" xr:uid="{FA1945AF-19DB-4FD2-8B53-F3501BBD95BE}"/>
    <cellStyle name="Normal 10 3 4 2 2 2" xfId="355" xr:uid="{984C204B-59F5-499E-A8E2-1B158747A580}"/>
    <cellStyle name="Normal 10 3 4 2 2 2 2" xfId="3821" xr:uid="{7FAEDBBE-590C-4015-B619-DD19280684B1}"/>
    <cellStyle name="Normal 10 3 4 2 2 3" xfId="356" xr:uid="{0E9CE657-EFC7-4AAC-B799-D45034A03C98}"/>
    <cellStyle name="Normal 10 3 4 2 2 4" xfId="357" xr:uid="{96FBD21F-425D-4363-B095-8544F94C061A}"/>
    <cellStyle name="Normal 10 3 4 2 3" xfId="358" xr:uid="{696AB127-342D-4832-9525-D2DDDD2AE8CB}"/>
    <cellStyle name="Normal 10 3 4 2 3 2" xfId="3822" xr:uid="{EEC9266D-70BA-4326-9FCC-E4F33E3CE2D0}"/>
    <cellStyle name="Normal 10 3 4 2 4" xfId="359" xr:uid="{37F9AA8C-A44F-46AD-862D-3715D3E690AA}"/>
    <cellStyle name="Normal 10 3 4 2 5" xfId="360" xr:uid="{B1C2D41A-5CD1-4F9F-B40A-B5B0F881581E}"/>
    <cellStyle name="Normal 10 3 4 3" xfId="361" xr:uid="{0E33D273-2932-4ADA-A3A2-4CFEA6DC6D6D}"/>
    <cellStyle name="Normal 10 3 4 3 2" xfId="362" xr:uid="{1925E756-F168-4F62-8A5A-0882C6D2A382}"/>
    <cellStyle name="Normal 10 3 4 3 2 2" xfId="3823" xr:uid="{3B95083A-878B-437D-8EEA-52F20C6B4547}"/>
    <cellStyle name="Normal 10 3 4 3 3" xfId="363" xr:uid="{C4A285DF-D615-4DCC-85CF-E01E995B7A0D}"/>
    <cellStyle name="Normal 10 3 4 3 4" xfId="364" xr:uid="{5F5230F7-F703-4160-B7ED-F454C1435DAA}"/>
    <cellStyle name="Normal 10 3 4 4" xfId="365" xr:uid="{8DB429D4-95F3-4EE9-88D4-23ACF268831A}"/>
    <cellStyle name="Normal 10 3 4 4 2" xfId="366" xr:uid="{5FC9550E-BD95-49F5-85EC-A9196BF558C7}"/>
    <cellStyle name="Normal 10 3 4 4 3" xfId="367" xr:uid="{4E969E12-065F-41CA-9831-9CEEEF337D0F}"/>
    <cellStyle name="Normal 10 3 4 4 4" xfId="368" xr:uid="{534150C2-E94A-4F32-8694-306C9439B944}"/>
    <cellStyle name="Normal 10 3 4 5" xfId="369" xr:uid="{D04D58DC-F0F6-4179-97BC-DF6AE9374C6B}"/>
    <cellStyle name="Normal 10 3 4 6" xfId="370" xr:uid="{71624A49-3A6C-4269-B05E-F7EA3A34D43D}"/>
    <cellStyle name="Normal 10 3 4 7" xfId="371" xr:uid="{65A26621-C84B-4515-9197-0A5D0E26DB7C}"/>
    <cellStyle name="Normal 10 3 5" xfId="372" xr:uid="{66CCA882-3FF4-422D-AB92-598998E89029}"/>
    <cellStyle name="Normal 10 3 5 2" xfId="373" xr:uid="{9EF698A9-C332-4A1C-A51E-541412673E57}"/>
    <cellStyle name="Normal 10 3 5 2 2" xfId="374" xr:uid="{1BC77E46-5A1E-47C0-B3E0-316B3BC30983}"/>
    <cellStyle name="Normal 10 3 5 2 2 2" xfId="3824" xr:uid="{A3E7C9DB-91AC-4CE5-840D-A9E09DFF4947}"/>
    <cellStyle name="Normal 10 3 5 2 3" xfId="375" xr:uid="{1B284452-0D32-4D86-92F8-57A85E3B65BE}"/>
    <cellStyle name="Normal 10 3 5 2 4" xfId="376" xr:uid="{84A9AF11-AF2C-4F81-A1E7-029E71117CEE}"/>
    <cellStyle name="Normal 10 3 5 3" xfId="377" xr:uid="{BF9E5E91-A728-4314-A538-CE67E919DB11}"/>
    <cellStyle name="Normal 10 3 5 3 2" xfId="378" xr:uid="{CCF4AC3A-A7C0-4516-A68B-E57630079A7A}"/>
    <cellStyle name="Normal 10 3 5 3 3" xfId="379" xr:uid="{9EE690BA-7097-4A44-B3F9-44D77DC5CCAB}"/>
    <cellStyle name="Normal 10 3 5 3 4" xfId="380" xr:uid="{10B5AB99-738A-4D66-9863-B28B643DFD97}"/>
    <cellStyle name="Normal 10 3 5 4" xfId="381" xr:uid="{7D34CB98-EBBD-41E9-A1EB-10FF274E12D2}"/>
    <cellStyle name="Normal 10 3 5 5" xfId="382" xr:uid="{E7BB0832-C8AF-42C0-80DF-28EFFBD8ACA6}"/>
    <cellStyle name="Normal 10 3 5 6" xfId="383" xr:uid="{FC0EE599-2BC2-4F51-ADE5-743D007D9315}"/>
    <cellStyle name="Normal 10 3 6" xfId="384" xr:uid="{AD788400-C755-4232-9D24-86E9A1EE1BC7}"/>
    <cellStyle name="Normal 10 3 6 2" xfId="385" xr:uid="{0CFC6032-706F-401D-AA71-25A5F573CEE5}"/>
    <cellStyle name="Normal 10 3 6 2 2" xfId="386" xr:uid="{9117C7E7-51D1-4D4B-B29A-FEA7B23A6E20}"/>
    <cellStyle name="Normal 10 3 6 2 3" xfId="387" xr:uid="{D403F82D-02D9-4EBE-8125-7F047093FEDB}"/>
    <cellStyle name="Normal 10 3 6 2 4" xfId="388" xr:uid="{20A78A97-C253-4B2A-A29C-F524E1A41C6B}"/>
    <cellStyle name="Normal 10 3 6 3" xfId="389" xr:uid="{3CC618C2-1257-45C1-90B9-D926CDE1FF38}"/>
    <cellStyle name="Normal 10 3 6 4" xfId="390" xr:uid="{966B499E-5FC4-4973-A98D-E419B8922086}"/>
    <cellStyle name="Normal 10 3 6 5" xfId="391" xr:uid="{9537E968-F287-47FC-B9E8-AEB81F3BFEB3}"/>
    <cellStyle name="Normal 10 3 7" xfId="392" xr:uid="{87EFD747-71FC-4495-99B6-BCF74E5E5C94}"/>
    <cellStyle name="Normal 10 3 7 2" xfId="393" xr:uid="{ADD4AB2C-663E-46D5-859C-1D23E67718FF}"/>
    <cellStyle name="Normal 10 3 7 3" xfId="394" xr:uid="{6FC7E438-F557-4F7C-802A-DC8700A8252C}"/>
    <cellStyle name="Normal 10 3 7 4" xfId="395" xr:uid="{C45B09A6-140F-4BAF-A9E4-912748D3482D}"/>
    <cellStyle name="Normal 10 3 8" xfId="396" xr:uid="{DEA889BE-1C6A-48A2-A9DE-5FD0EC4518A6}"/>
    <cellStyle name="Normal 10 3 8 2" xfId="397" xr:uid="{844993DD-E6FF-41D5-B3C6-1E5CEFE7A8CD}"/>
    <cellStyle name="Normal 10 3 8 3" xfId="398" xr:uid="{856BB107-127A-4D33-93B9-23B6877D2F42}"/>
    <cellStyle name="Normal 10 3 8 4" xfId="399" xr:uid="{67C1EC54-FE99-4DB6-A18E-67D8BA7D6927}"/>
    <cellStyle name="Normal 10 3 9" xfId="400" xr:uid="{186A562B-DCFE-4A02-8A70-01A7CDE00550}"/>
    <cellStyle name="Normal 10 4" xfId="401" xr:uid="{F9392D1D-216A-4378-90FD-91A3FA287CBB}"/>
    <cellStyle name="Normal 10 4 10" xfId="402" xr:uid="{41FCAE40-977D-478B-BA0D-EED4E9F396B4}"/>
    <cellStyle name="Normal 10 4 11" xfId="403" xr:uid="{94B8CDBE-BD88-495A-A361-59956A40D054}"/>
    <cellStyle name="Normal 10 4 2" xfId="404" xr:uid="{92E3177D-B607-4E81-9F04-753A07B3B320}"/>
    <cellStyle name="Normal 10 4 2 2" xfId="405" xr:uid="{96C30773-3784-4082-8839-32B734C78477}"/>
    <cellStyle name="Normal 10 4 2 2 2" xfId="406" xr:uid="{6CDD596F-3061-457B-A7FF-8331DD8E614F}"/>
    <cellStyle name="Normal 10 4 2 2 2 2" xfId="407" xr:uid="{89030237-3855-4E2A-B793-896449EAA75B}"/>
    <cellStyle name="Normal 10 4 2 2 2 2 2" xfId="408" xr:uid="{CFD8A9BF-8D4B-43FE-82C4-27EE0FBBE003}"/>
    <cellStyle name="Normal 10 4 2 2 2 2 3" xfId="409" xr:uid="{DE17599D-F084-4780-A738-9FE26538C8CE}"/>
    <cellStyle name="Normal 10 4 2 2 2 2 4" xfId="410" xr:uid="{401EC06F-48DF-4AAD-B076-E38B94552AEB}"/>
    <cellStyle name="Normal 10 4 2 2 2 3" xfId="411" xr:uid="{3027300E-B228-49EA-A2D3-4B42713B71CB}"/>
    <cellStyle name="Normal 10 4 2 2 2 3 2" xfId="412" xr:uid="{FE0ED4E4-269C-4F03-8B51-BF3DDFB0C166}"/>
    <cellStyle name="Normal 10 4 2 2 2 3 3" xfId="413" xr:uid="{B224F1AB-AFE6-4AB1-BCC8-EC34FD0D9484}"/>
    <cellStyle name="Normal 10 4 2 2 2 3 4" xfId="414" xr:uid="{A0283F93-BCE5-4C0C-8503-582C2CB3B2C9}"/>
    <cellStyle name="Normal 10 4 2 2 2 4" xfId="415" xr:uid="{9BF7737A-4529-44AD-B625-43D7B729EF01}"/>
    <cellStyle name="Normal 10 4 2 2 2 5" xfId="416" xr:uid="{7C7264E3-F468-4DB3-9D21-D2A4A6943B57}"/>
    <cellStyle name="Normal 10 4 2 2 2 6" xfId="417" xr:uid="{9A0B655C-88FB-454B-8D5A-0479FC88AC02}"/>
    <cellStyle name="Normal 10 4 2 2 3" xfId="418" xr:uid="{CB4652AB-D5C2-4C07-ACD7-F0F5BDB3CDA0}"/>
    <cellStyle name="Normal 10 4 2 2 3 2" xfId="419" xr:uid="{5B537C52-A732-4C47-AB19-4CF424B1B14F}"/>
    <cellStyle name="Normal 10 4 2 2 3 2 2" xfId="420" xr:uid="{78C73244-0B86-493C-B4EF-6A32AAA75386}"/>
    <cellStyle name="Normal 10 4 2 2 3 2 3" xfId="421" xr:uid="{B012E725-1121-46E4-A1D5-5A4ED63E53E8}"/>
    <cellStyle name="Normal 10 4 2 2 3 2 4" xfId="422" xr:uid="{3F10B69A-A132-4C6A-AFC6-09418F35941E}"/>
    <cellStyle name="Normal 10 4 2 2 3 3" xfId="423" xr:uid="{B54C790F-8A14-428E-B79A-CA2F012157A6}"/>
    <cellStyle name="Normal 10 4 2 2 3 4" xfId="424" xr:uid="{0D96B6A1-39E8-49E3-A80A-6C2EE4CA3841}"/>
    <cellStyle name="Normal 10 4 2 2 3 5" xfId="425" xr:uid="{9341427D-CCF1-4D2E-9513-1CB29FD9A1CA}"/>
    <cellStyle name="Normal 10 4 2 2 4" xfId="426" xr:uid="{0BB6DFA0-9DFD-4E48-8CED-CE3977FBAD67}"/>
    <cellStyle name="Normal 10 4 2 2 4 2" xfId="427" xr:uid="{B63C972B-A8E9-4B13-BE84-E614D9CC4586}"/>
    <cellStyle name="Normal 10 4 2 2 4 3" xfId="428" xr:uid="{A31484BC-D3FE-4B61-B834-35B6AE6C2CAF}"/>
    <cellStyle name="Normal 10 4 2 2 4 4" xfId="429" xr:uid="{89B849EE-6DDA-4F7B-B82D-261A9E0C1035}"/>
    <cellStyle name="Normal 10 4 2 2 5" xfId="430" xr:uid="{C25D21CD-38DA-462B-BFF6-53C4DC7519E3}"/>
    <cellStyle name="Normal 10 4 2 2 5 2" xfId="431" xr:uid="{7EDB00EE-27CD-445C-B39E-F92C98738ACA}"/>
    <cellStyle name="Normal 10 4 2 2 5 3" xfId="432" xr:uid="{FC2DFC53-2964-4005-AE4C-C6238300267A}"/>
    <cellStyle name="Normal 10 4 2 2 5 4" xfId="433" xr:uid="{AE0B85BA-170C-4EA7-91CF-A85C2E0B72DA}"/>
    <cellStyle name="Normal 10 4 2 2 6" xfId="434" xr:uid="{5EA50FBF-1568-49C1-A02B-889113974E74}"/>
    <cellStyle name="Normal 10 4 2 2 7" xfId="435" xr:uid="{61F8AE54-72B4-4DAC-BB81-C921A33ACB9B}"/>
    <cellStyle name="Normal 10 4 2 2 8" xfId="436" xr:uid="{13290FE3-1978-40C6-9F2E-8472EE7B8846}"/>
    <cellStyle name="Normal 10 4 2 3" xfId="437" xr:uid="{96FB7800-FCDD-4805-96E5-E6F84F22F29C}"/>
    <cellStyle name="Normal 10 4 2 3 2" xfId="438" xr:uid="{81EE68D6-E116-4747-9A0C-978522CC44B2}"/>
    <cellStyle name="Normal 10 4 2 3 2 2" xfId="439" xr:uid="{03C656FD-E1E7-4017-BFC2-AFCCC9714B64}"/>
    <cellStyle name="Normal 10 4 2 3 2 3" xfId="440" xr:uid="{A8E55B32-F053-4B5E-A0D3-BF625ABBD7C8}"/>
    <cellStyle name="Normal 10 4 2 3 2 4" xfId="441" xr:uid="{17741F29-4495-42A1-BC81-18F9A0E946FA}"/>
    <cellStyle name="Normal 10 4 2 3 3" xfId="442" xr:uid="{9334F3CB-559C-49B6-99A1-B156A3932F1C}"/>
    <cellStyle name="Normal 10 4 2 3 3 2" xfId="443" xr:uid="{78158D54-FB5B-4D7B-82AF-6E94B649513A}"/>
    <cellStyle name="Normal 10 4 2 3 3 3" xfId="444" xr:uid="{1F26B881-0AFC-4818-B795-70BB64CF5307}"/>
    <cellStyle name="Normal 10 4 2 3 3 4" xfId="445" xr:uid="{9FEB4288-ABB3-43F9-9FDE-00A9F450D6BE}"/>
    <cellStyle name="Normal 10 4 2 3 4" xfId="446" xr:uid="{7FBA5676-FE81-4FE3-9ED2-C4A16873B5CF}"/>
    <cellStyle name="Normal 10 4 2 3 5" xfId="447" xr:uid="{5015326B-7B6C-4E53-AF3C-0AA6ADBD2950}"/>
    <cellStyle name="Normal 10 4 2 3 6" xfId="448" xr:uid="{FF9DD94B-2B8E-48DD-BF8F-28FB87238AE8}"/>
    <cellStyle name="Normal 10 4 2 4" xfId="449" xr:uid="{AA685C37-A4C7-4B1A-A715-F26BD618512E}"/>
    <cellStyle name="Normal 10 4 2 4 2" xfId="450" xr:uid="{48ABD040-51DA-450C-85D5-E26015E15476}"/>
    <cellStyle name="Normal 10 4 2 4 2 2" xfId="451" xr:uid="{23A59793-B146-425B-8D09-11914F504B89}"/>
    <cellStyle name="Normal 10 4 2 4 2 3" xfId="452" xr:uid="{7EFD5B50-234D-46AA-BFC7-1E26D8D7612C}"/>
    <cellStyle name="Normal 10 4 2 4 2 4" xfId="453" xr:uid="{71CB14AF-01C8-437C-ABB2-3D315ED838FE}"/>
    <cellStyle name="Normal 10 4 2 4 3" xfId="454" xr:uid="{13770162-FE42-401E-A964-FDB27F8D1141}"/>
    <cellStyle name="Normal 10 4 2 4 4" xfId="455" xr:uid="{96B62055-5267-4565-A456-30A9C593BF42}"/>
    <cellStyle name="Normal 10 4 2 4 5" xfId="456" xr:uid="{F9F9EE82-F61D-4EEC-90AC-0291C283A69A}"/>
    <cellStyle name="Normal 10 4 2 5" xfId="457" xr:uid="{0158277D-46C2-42B7-8AE3-13A5F2595BF6}"/>
    <cellStyle name="Normal 10 4 2 5 2" xfId="458" xr:uid="{C4EB5B99-DDD0-4009-945F-60D8DA27FC00}"/>
    <cellStyle name="Normal 10 4 2 5 3" xfId="459" xr:uid="{29331752-E0F9-4432-9475-206F7A304ACE}"/>
    <cellStyle name="Normal 10 4 2 5 4" xfId="460" xr:uid="{E49D4042-B8D7-432A-8FC2-66CD2DF0C434}"/>
    <cellStyle name="Normal 10 4 2 6" xfId="461" xr:uid="{B5237C1A-8691-4CB0-A1AA-6976C4BEAC5A}"/>
    <cellStyle name="Normal 10 4 2 6 2" xfId="462" xr:uid="{BA8E18FD-E78F-4974-809B-0649BBA1896A}"/>
    <cellStyle name="Normal 10 4 2 6 3" xfId="463" xr:uid="{F4B67046-9D1F-4ED6-AF95-161D125D0987}"/>
    <cellStyle name="Normal 10 4 2 6 4" xfId="464" xr:uid="{AED46E7B-C03F-4C9B-99CB-8EE404DAE860}"/>
    <cellStyle name="Normal 10 4 2 7" xfId="465" xr:uid="{F3BB105F-88C9-4523-9EF2-81D7CE227375}"/>
    <cellStyle name="Normal 10 4 2 8" xfId="466" xr:uid="{76E8F0AF-10D7-47A7-8152-64C06C36591B}"/>
    <cellStyle name="Normal 10 4 2 9" xfId="467" xr:uid="{88218B6C-5F0B-4A11-B588-9DE460073A22}"/>
    <cellStyle name="Normal 10 4 3" xfId="468" xr:uid="{9E2E671C-5055-4A74-886E-9AF6E08E06C5}"/>
    <cellStyle name="Normal 10 4 3 2" xfId="469" xr:uid="{0C4178A2-E284-4A0B-9E0F-680B83228B0E}"/>
    <cellStyle name="Normal 10 4 3 2 2" xfId="470" xr:uid="{64059005-9AAE-4636-A697-EA9A4CD1AD96}"/>
    <cellStyle name="Normal 10 4 3 2 2 2" xfId="471" xr:uid="{2E0091E5-5EC2-4D12-9BB0-F8F0FB7F04B5}"/>
    <cellStyle name="Normal 10 4 3 2 2 2 2" xfId="3825" xr:uid="{126B870D-3830-4713-BB06-13615DEA79F7}"/>
    <cellStyle name="Normal 10 4 3 2 2 3" xfId="472" xr:uid="{741AB665-5528-4802-92E0-6E4A5C85B991}"/>
    <cellStyle name="Normal 10 4 3 2 2 4" xfId="473" xr:uid="{3E7CCFAC-D24D-4822-9556-FC5EF78472DF}"/>
    <cellStyle name="Normal 10 4 3 2 3" xfId="474" xr:uid="{42E51803-15B4-4D83-B41C-5EA07277A9DA}"/>
    <cellStyle name="Normal 10 4 3 2 3 2" xfId="475" xr:uid="{72C75D6B-B25E-4CD9-AB99-B8FDEBEED531}"/>
    <cellStyle name="Normal 10 4 3 2 3 3" xfId="476" xr:uid="{45AC78EF-1A7A-4392-91ED-177C35E1641A}"/>
    <cellStyle name="Normal 10 4 3 2 3 4" xfId="477" xr:uid="{D4425608-6B76-4D38-A459-623A5C09DDE9}"/>
    <cellStyle name="Normal 10 4 3 2 4" xfId="478" xr:uid="{D9391C8E-0653-49CD-ADAA-98AC66E5A405}"/>
    <cellStyle name="Normal 10 4 3 2 5" xfId="479" xr:uid="{8419CE4A-6436-448B-A8FB-E215CB007289}"/>
    <cellStyle name="Normal 10 4 3 2 6" xfId="480" xr:uid="{BBF9C8FA-3FA2-4312-B56C-EF3BCFBAF69B}"/>
    <cellStyle name="Normal 10 4 3 3" xfId="481" xr:uid="{19AF4EBD-3BE1-41C8-B2EB-024F369D2777}"/>
    <cellStyle name="Normal 10 4 3 3 2" xfId="482" xr:uid="{DF05A6F4-D767-4CEB-BA3C-F3B6B3F232EC}"/>
    <cellStyle name="Normal 10 4 3 3 2 2" xfId="483" xr:uid="{AE62A792-16A5-4F96-85F4-29B4E5CA45E8}"/>
    <cellStyle name="Normal 10 4 3 3 2 3" xfId="484" xr:uid="{2E05AC7B-9D42-4587-9DC1-2476B0349659}"/>
    <cellStyle name="Normal 10 4 3 3 2 4" xfId="485" xr:uid="{BFB7665E-6C1E-4B3B-8B93-91507E712397}"/>
    <cellStyle name="Normal 10 4 3 3 3" xfId="486" xr:uid="{1EC5C8AA-D7C2-43B4-8B08-05B7807E041C}"/>
    <cellStyle name="Normal 10 4 3 3 4" xfId="487" xr:uid="{AD19BFA0-1F85-4DD7-B249-765B66DE3BD7}"/>
    <cellStyle name="Normal 10 4 3 3 5" xfId="488" xr:uid="{4A7BD078-DC9B-417B-AA41-929210F6E4D3}"/>
    <cellStyle name="Normal 10 4 3 4" xfId="489" xr:uid="{521BEF8C-45E9-4982-9B84-51E2DCCFED23}"/>
    <cellStyle name="Normal 10 4 3 4 2" xfId="490" xr:uid="{B37D971C-05CE-483E-A1D3-D90E6BE743CE}"/>
    <cellStyle name="Normal 10 4 3 4 3" xfId="491" xr:uid="{4BF0C0AB-2A49-4A16-B71E-20390EE4D3AE}"/>
    <cellStyle name="Normal 10 4 3 4 4" xfId="492" xr:uid="{3A3CE41B-224A-4395-8ADE-8120BC560800}"/>
    <cellStyle name="Normal 10 4 3 5" xfId="493" xr:uid="{4F8CF8A2-8DCB-4E1F-A393-9FC90443EE81}"/>
    <cellStyle name="Normal 10 4 3 5 2" xfId="494" xr:uid="{FCFEB931-30D1-4AF2-A4A4-6BD22F882B60}"/>
    <cellStyle name="Normal 10 4 3 5 3" xfId="495" xr:uid="{6BAF0B00-D99C-4F0B-AC0C-5E82234E258E}"/>
    <cellStyle name="Normal 10 4 3 5 4" xfId="496" xr:uid="{D2C2770A-2686-48BA-A1E2-B5046618C79F}"/>
    <cellStyle name="Normal 10 4 3 6" xfId="497" xr:uid="{F1FA0D10-CFC6-45DF-B341-F435FDE823F0}"/>
    <cellStyle name="Normal 10 4 3 7" xfId="498" xr:uid="{C33FBD6F-7A80-4642-AB0F-088C2CD935E1}"/>
    <cellStyle name="Normal 10 4 3 8" xfId="499" xr:uid="{8D9BB620-DB96-4BEE-97E4-CB01768D65B9}"/>
    <cellStyle name="Normal 10 4 4" xfId="500" xr:uid="{E7A5923F-34C8-4AC4-A930-06CABDD1D609}"/>
    <cellStyle name="Normal 10 4 4 2" xfId="501" xr:uid="{04B5FAA2-5CB4-4FD3-9CEB-3D3C17A3FD45}"/>
    <cellStyle name="Normal 10 4 4 2 2" xfId="502" xr:uid="{8E8EBC2B-7DB5-4A08-9FF0-42B320271FAC}"/>
    <cellStyle name="Normal 10 4 4 2 2 2" xfId="503" xr:uid="{4702BA13-862E-4C10-ACB7-8A02D7D36EA5}"/>
    <cellStyle name="Normal 10 4 4 2 2 3" xfId="504" xr:uid="{690F5E44-37EE-48CE-8594-7F7E7F370104}"/>
    <cellStyle name="Normal 10 4 4 2 2 4" xfId="505" xr:uid="{4EF9F57E-BFE3-4021-9D98-2D0384AC50D1}"/>
    <cellStyle name="Normal 10 4 4 2 3" xfId="506" xr:uid="{111621E5-D01A-4E86-BC1E-5F5FC9FC42F1}"/>
    <cellStyle name="Normal 10 4 4 2 4" xfId="507" xr:uid="{7BE74E4C-AEE6-4A91-A2A0-E0A6E94CEE24}"/>
    <cellStyle name="Normal 10 4 4 2 5" xfId="508" xr:uid="{4E5C1721-8B2E-4FA8-9FD1-F9B41DF74AEC}"/>
    <cellStyle name="Normal 10 4 4 3" xfId="509" xr:uid="{09401E38-7C79-46ED-B5A7-BF1710BD5336}"/>
    <cellStyle name="Normal 10 4 4 3 2" xfId="510" xr:uid="{389B916C-01E9-4856-9AFA-2363069FF2E4}"/>
    <cellStyle name="Normal 10 4 4 3 3" xfId="511" xr:uid="{56679224-A5A1-4259-91CF-ADCAC9324F5D}"/>
    <cellStyle name="Normal 10 4 4 3 4" xfId="512" xr:uid="{1CB6D365-E6EE-4435-8F05-3E45CE2587B9}"/>
    <cellStyle name="Normal 10 4 4 4" xfId="513" xr:uid="{317F8673-1B35-4881-8942-47AAF0A77E98}"/>
    <cellStyle name="Normal 10 4 4 4 2" xfId="514" xr:uid="{9DC13386-489A-4B21-8B2C-A4DF3FDACF4E}"/>
    <cellStyle name="Normal 10 4 4 4 3" xfId="515" xr:uid="{BF15B2CB-8572-440B-9658-8DAD574542D9}"/>
    <cellStyle name="Normal 10 4 4 4 4" xfId="516" xr:uid="{D6153F30-F087-44AD-B4E2-5E4D1E9C682C}"/>
    <cellStyle name="Normal 10 4 4 5" xfId="517" xr:uid="{99C4A598-80B6-4E75-9CDF-2CCBDB4BC667}"/>
    <cellStyle name="Normal 10 4 4 6" xfId="518" xr:uid="{C66240C6-A44E-4D4C-A579-1EDE2F91528E}"/>
    <cellStyle name="Normal 10 4 4 7" xfId="519" xr:uid="{53627A42-DCB6-4406-A0E5-4F461CB80F08}"/>
    <cellStyle name="Normal 10 4 5" xfId="520" xr:uid="{578097F8-06E1-47DA-AC4F-B852122E2ACE}"/>
    <cellStyle name="Normal 10 4 5 2" xfId="521" xr:uid="{23535E32-2CCE-49FF-8D5D-1F7B618E5781}"/>
    <cellStyle name="Normal 10 4 5 2 2" xfId="522" xr:uid="{50321322-4D70-4F40-B9DA-FCECCE786FE2}"/>
    <cellStyle name="Normal 10 4 5 2 3" xfId="523" xr:uid="{6A7C73E5-FC16-4623-965F-9D1177E8E5A8}"/>
    <cellStyle name="Normal 10 4 5 2 4" xfId="524" xr:uid="{87553F0E-80E2-4010-A497-0F54C13EE1DE}"/>
    <cellStyle name="Normal 10 4 5 3" xfId="525" xr:uid="{B0E5CF13-6CAD-4B4E-BDDF-07AC2FBBB751}"/>
    <cellStyle name="Normal 10 4 5 3 2" xfId="526" xr:uid="{CEAABF3F-7C06-4D62-B57B-76BC907F64F8}"/>
    <cellStyle name="Normal 10 4 5 3 3" xfId="527" xr:uid="{2E15C1E9-FEE3-45C1-856E-326F4D5A302C}"/>
    <cellStyle name="Normal 10 4 5 3 4" xfId="528" xr:uid="{B168EADE-79B4-448A-AA01-B58B1BEE9C43}"/>
    <cellStyle name="Normal 10 4 5 4" xfId="529" xr:uid="{7ABB41AC-37C2-4D96-982A-73DD03151919}"/>
    <cellStyle name="Normal 10 4 5 5" xfId="530" xr:uid="{14A03BCB-5E29-495E-8D06-BC1ED9631B06}"/>
    <cellStyle name="Normal 10 4 5 6" xfId="531" xr:uid="{53CD7927-E869-47E9-A275-A4410544D60A}"/>
    <cellStyle name="Normal 10 4 6" xfId="532" xr:uid="{F3528512-6669-4B4E-96C4-7C49C59DA156}"/>
    <cellStyle name="Normal 10 4 6 2" xfId="533" xr:uid="{0A569723-DB90-4901-8517-888A9BCA329A}"/>
    <cellStyle name="Normal 10 4 6 2 2" xfId="534" xr:uid="{C8AD7379-A28F-4FF2-B877-7DEA48A89CDD}"/>
    <cellStyle name="Normal 10 4 6 2 3" xfId="535" xr:uid="{F6EBCFFA-A64A-446C-BC7D-90A383B1C45B}"/>
    <cellStyle name="Normal 10 4 6 2 4" xfId="536" xr:uid="{D534D313-95DC-4291-B9B7-CDB18D8043EE}"/>
    <cellStyle name="Normal 10 4 6 3" xfId="537" xr:uid="{FEA9E20E-EE6C-4CFF-874D-9334983C65BD}"/>
    <cellStyle name="Normal 10 4 6 4" xfId="538" xr:uid="{CEFDD70F-2BAB-4B59-8CE2-444060A2C6D2}"/>
    <cellStyle name="Normal 10 4 6 5" xfId="539" xr:uid="{CD3F5E20-AFB7-4D4E-81CF-7957D039968A}"/>
    <cellStyle name="Normal 10 4 7" xfId="540" xr:uid="{E8B25458-8EEE-4842-ABDA-7E225BB46126}"/>
    <cellStyle name="Normal 10 4 7 2" xfId="541" xr:uid="{4E911BA7-401D-4381-BBC6-489A27C6014E}"/>
    <cellStyle name="Normal 10 4 7 3" xfId="542" xr:uid="{7AACFA1A-81E8-44C4-B96C-29B6E50106C4}"/>
    <cellStyle name="Normal 10 4 7 4" xfId="543" xr:uid="{71D4E028-77E5-462B-8785-74E79F690CA4}"/>
    <cellStyle name="Normal 10 4 8" xfId="544" xr:uid="{FCB48520-1EBD-4D75-8446-08696245784F}"/>
    <cellStyle name="Normal 10 4 8 2" xfId="545" xr:uid="{DFB84C6C-5C14-4046-A39B-532F13D81940}"/>
    <cellStyle name="Normal 10 4 8 3" xfId="546" xr:uid="{6D613BBA-173C-4790-91D6-EF02BBD7E101}"/>
    <cellStyle name="Normal 10 4 8 4" xfId="547" xr:uid="{D93A0AFF-1094-4C72-AB64-823D615951CA}"/>
    <cellStyle name="Normal 10 4 9" xfId="548" xr:uid="{A7ED0334-EB59-46D5-A34A-63F017706D1C}"/>
    <cellStyle name="Normal 10 5" xfId="549" xr:uid="{37C5FEF6-60CA-4606-AAC3-8621BDDF3352}"/>
    <cellStyle name="Normal 10 5 2" xfId="550" xr:uid="{27FC47E1-D983-4F03-A254-A73EB4874EDD}"/>
    <cellStyle name="Normal 10 5 2 2" xfId="551" xr:uid="{B07EE6EA-69DE-429F-A6F1-A3F3DA5328F9}"/>
    <cellStyle name="Normal 10 5 2 2 2" xfId="552" xr:uid="{67043752-0131-4C84-BCF9-C9201EFE296F}"/>
    <cellStyle name="Normal 10 5 2 2 2 2" xfId="553" xr:uid="{83FB4EE7-B791-449F-BCA1-518A560C3A06}"/>
    <cellStyle name="Normal 10 5 2 2 2 3" xfId="554" xr:uid="{F949E156-52D5-41CC-8495-6C145AE7DE22}"/>
    <cellStyle name="Normal 10 5 2 2 2 4" xfId="555" xr:uid="{DAD11B34-948A-4296-BEE3-D874F8E6A40D}"/>
    <cellStyle name="Normal 10 5 2 2 3" xfId="556" xr:uid="{B064D03E-A68B-413B-9B04-E8445A12FD24}"/>
    <cellStyle name="Normal 10 5 2 2 3 2" xfId="557" xr:uid="{ECD898F5-7483-445B-BB18-092495F19B57}"/>
    <cellStyle name="Normal 10 5 2 2 3 3" xfId="558" xr:uid="{9E5CC1ED-A774-4B1F-A1E8-E2B6C3F21339}"/>
    <cellStyle name="Normal 10 5 2 2 3 4" xfId="559" xr:uid="{7EDF384D-8C0C-482B-B1E4-6D83BF581F1C}"/>
    <cellStyle name="Normal 10 5 2 2 4" xfId="560" xr:uid="{4572A4D5-4620-4FB5-9545-A5B7FC6ADE38}"/>
    <cellStyle name="Normal 10 5 2 2 5" xfId="561" xr:uid="{B31990AC-99FF-4044-A698-A9005349818D}"/>
    <cellStyle name="Normal 10 5 2 2 6" xfId="562" xr:uid="{895B6AE1-97E0-45A5-854C-E346B9D2D12B}"/>
    <cellStyle name="Normal 10 5 2 3" xfId="563" xr:uid="{920E1BB7-F6FF-48FB-89DA-FD3A44B7FA50}"/>
    <cellStyle name="Normal 10 5 2 3 2" xfId="564" xr:uid="{13B6E74F-2E31-47AD-B18B-213B11AB6475}"/>
    <cellStyle name="Normal 10 5 2 3 2 2" xfId="565" xr:uid="{5139F441-A8F8-4053-889D-8BC17B002BE0}"/>
    <cellStyle name="Normal 10 5 2 3 2 3" xfId="566" xr:uid="{3F8BBD18-F2BC-4ADA-AAFF-113C41AC198F}"/>
    <cellStyle name="Normal 10 5 2 3 2 4" xfId="567" xr:uid="{24DFA74D-3FA8-40C8-AA5F-242FF6C464D0}"/>
    <cellStyle name="Normal 10 5 2 3 3" xfId="568" xr:uid="{E77DE5E7-C646-4B1B-A2DA-89AF2C975458}"/>
    <cellStyle name="Normal 10 5 2 3 4" xfId="569" xr:uid="{96F2AE18-5A54-42BC-99AF-A0130A5B4DC7}"/>
    <cellStyle name="Normal 10 5 2 3 5" xfId="570" xr:uid="{B8298F88-D860-4866-BDDE-29285C15C219}"/>
    <cellStyle name="Normal 10 5 2 4" xfId="571" xr:uid="{68EAABE5-D5D1-4950-A19C-9F45F0D532DA}"/>
    <cellStyle name="Normal 10 5 2 4 2" xfId="572" xr:uid="{7CCB0A4F-E464-4C42-8176-6AF357DA706C}"/>
    <cellStyle name="Normal 10 5 2 4 3" xfId="573" xr:uid="{489A61F4-6C55-49CA-BAF6-1A15D1466DB2}"/>
    <cellStyle name="Normal 10 5 2 4 4" xfId="574" xr:uid="{FCB482F1-CE13-4676-8172-B34A7A44EAAE}"/>
    <cellStyle name="Normal 10 5 2 5" xfId="575" xr:uid="{54B57E3F-B8B4-4CC2-9D56-DFC440F41775}"/>
    <cellStyle name="Normal 10 5 2 5 2" xfId="576" xr:uid="{E9863082-0D06-447E-A92A-E7439186BB4C}"/>
    <cellStyle name="Normal 10 5 2 5 3" xfId="577" xr:uid="{1559DB7E-5B27-4FDD-B36D-8E216A1869B1}"/>
    <cellStyle name="Normal 10 5 2 5 4" xfId="578" xr:uid="{BEDBEFE2-9A9E-41D4-9406-BE3E36DF8C04}"/>
    <cellStyle name="Normal 10 5 2 6" xfId="579" xr:uid="{0C4C0711-9DBA-409A-BFD6-9868A80BA4D3}"/>
    <cellStyle name="Normal 10 5 2 7" xfId="580" xr:uid="{076892AE-FA39-48F5-9EF7-4A4AA68F39A4}"/>
    <cellStyle name="Normal 10 5 2 8" xfId="581" xr:uid="{0795D675-54FE-48AC-A381-F8AD1166CD4B}"/>
    <cellStyle name="Normal 10 5 3" xfId="582" xr:uid="{98308ECC-7EF2-40E2-8AF5-F9160B61C4DF}"/>
    <cellStyle name="Normal 10 5 3 2" xfId="583" xr:uid="{16D503AD-A294-47BC-930F-F1BA0CEF04BC}"/>
    <cellStyle name="Normal 10 5 3 2 2" xfId="584" xr:uid="{6460A0E6-0EDE-4B27-A741-F5B5075C192A}"/>
    <cellStyle name="Normal 10 5 3 2 3" xfId="585" xr:uid="{2C6A910F-A44B-4622-AE38-408E8CEBEA5A}"/>
    <cellStyle name="Normal 10 5 3 2 4" xfId="586" xr:uid="{CB0F414C-7F9E-467E-A9DD-338650942A01}"/>
    <cellStyle name="Normal 10 5 3 3" xfId="587" xr:uid="{3FA627C0-4A06-463D-964F-8053F181E761}"/>
    <cellStyle name="Normal 10 5 3 3 2" xfId="588" xr:uid="{6D8C66F6-1890-4ABB-86FF-FE017235B168}"/>
    <cellStyle name="Normal 10 5 3 3 3" xfId="589" xr:uid="{C48536CF-BA20-4954-AEBF-47E264871A1D}"/>
    <cellStyle name="Normal 10 5 3 3 4" xfId="590" xr:uid="{044CD932-30A5-4822-A86D-9E7DEF34F7BE}"/>
    <cellStyle name="Normal 10 5 3 4" xfId="591" xr:uid="{4C75625E-EB58-4B2F-B043-26FECC2071C8}"/>
    <cellStyle name="Normal 10 5 3 5" xfId="592" xr:uid="{5FD027B5-E27D-4C2E-8FBA-09C4CC2B6602}"/>
    <cellStyle name="Normal 10 5 3 6" xfId="593" xr:uid="{C1A3087D-5AFA-49DE-B143-71D5345B81B1}"/>
    <cellStyle name="Normal 10 5 4" xfId="594" xr:uid="{30E5CA06-7C01-49DB-8213-F7A041AD8122}"/>
    <cellStyle name="Normal 10 5 4 2" xfId="595" xr:uid="{4658078E-449F-40D2-9AAC-8858283BA6FC}"/>
    <cellStyle name="Normal 10 5 4 2 2" xfId="596" xr:uid="{F0A100AA-66D4-411D-92EA-FB7764EF4D31}"/>
    <cellStyle name="Normal 10 5 4 2 3" xfId="597" xr:uid="{0D4735A5-B210-47C1-8EF6-D1FF9CDF3012}"/>
    <cellStyle name="Normal 10 5 4 2 4" xfId="598" xr:uid="{429DB9D8-8190-491F-AFE9-D45BC8E231D1}"/>
    <cellStyle name="Normal 10 5 4 3" xfId="599" xr:uid="{BB28BC7C-135D-4636-BCF4-D4870F141252}"/>
    <cellStyle name="Normal 10 5 4 4" xfId="600" xr:uid="{B244A604-C05E-495B-BBD7-9AE65769DF76}"/>
    <cellStyle name="Normal 10 5 4 5" xfId="601" xr:uid="{3E347D1D-A00A-44F5-9570-B6C53DAB2A33}"/>
    <cellStyle name="Normal 10 5 5" xfId="602" xr:uid="{5E84B2B9-4D35-43A5-A4E5-001102E5A92C}"/>
    <cellStyle name="Normal 10 5 5 2" xfId="603" xr:uid="{408ADD3A-4D8C-434B-AF78-ADA12FE929CF}"/>
    <cellStyle name="Normal 10 5 5 3" xfId="604" xr:uid="{0A350C5B-D335-4197-8AF9-134605212D72}"/>
    <cellStyle name="Normal 10 5 5 4" xfId="605" xr:uid="{99106786-9CAE-47D9-9271-CA42A2C4CA1D}"/>
    <cellStyle name="Normal 10 5 6" xfId="606" xr:uid="{63639DE4-2DF9-4F4B-978E-E2D7AD0648C7}"/>
    <cellStyle name="Normal 10 5 6 2" xfId="607" xr:uid="{EA9736A7-0AC8-465B-9A17-B0ADE920A015}"/>
    <cellStyle name="Normal 10 5 6 3" xfId="608" xr:uid="{6F9BD028-9D73-4FA7-BBA1-A06269884322}"/>
    <cellStyle name="Normal 10 5 6 4" xfId="609" xr:uid="{B95B34E4-A082-4A32-874E-18F65CC2CB9D}"/>
    <cellStyle name="Normal 10 5 7" xfId="610" xr:uid="{F0D8D823-9042-47BB-A0CE-4A6C8D251ECD}"/>
    <cellStyle name="Normal 10 5 8" xfId="611" xr:uid="{B5816CEC-5A7D-4543-9096-D5E281C4554B}"/>
    <cellStyle name="Normal 10 5 9" xfId="612" xr:uid="{611E6FE5-C9A5-43D6-87BE-84363BF2E86E}"/>
    <cellStyle name="Normal 10 6" xfId="613" xr:uid="{E7C492E8-088E-4799-9AAC-A110865BE5A2}"/>
    <cellStyle name="Normal 10 6 2" xfId="614" xr:uid="{32218D28-DC61-412E-9349-75F2EDDDD06B}"/>
    <cellStyle name="Normal 10 6 2 2" xfId="615" xr:uid="{DFC27C0D-96CD-43C8-8E8B-2FC014D902FE}"/>
    <cellStyle name="Normal 10 6 2 2 2" xfId="616" xr:uid="{13379B47-11E8-4A4F-963C-C5823653B729}"/>
    <cellStyle name="Normal 10 6 2 2 2 2" xfId="3826" xr:uid="{DE5AA1B3-B22A-4D8B-ACD1-4FB3800AB2D3}"/>
    <cellStyle name="Normal 10 6 2 2 3" xfId="617" xr:uid="{3C379C88-C1E6-4834-AF59-FCA6407B2670}"/>
    <cellStyle name="Normal 10 6 2 2 4" xfId="618" xr:uid="{135E8377-1FBE-47EE-8E23-F08D42AA8391}"/>
    <cellStyle name="Normal 10 6 2 3" xfId="619" xr:uid="{C793E673-7250-43A1-8E9D-3F2AD673FA4F}"/>
    <cellStyle name="Normal 10 6 2 3 2" xfId="620" xr:uid="{E946E5E7-C27A-440B-9CCE-C9E420AD253C}"/>
    <cellStyle name="Normal 10 6 2 3 3" xfId="621" xr:uid="{EC50E454-A01A-4A63-9CFB-3F33C43FB3E8}"/>
    <cellStyle name="Normal 10 6 2 3 4" xfId="622" xr:uid="{25F6B6ED-68E8-4BA7-A019-DBD4ADC1101F}"/>
    <cellStyle name="Normal 10 6 2 4" xfId="623" xr:uid="{240D2E6F-0660-4568-B631-19CE0860F822}"/>
    <cellStyle name="Normal 10 6 2 5" xfId="624" xr:uid="{227A7481-CD51-44DA-8856-3A589860C430}"/>
    <cellStyle name="Normal 10 6 2 6" xfId="625" xr:uid="{119FE987-2354-4121-99C4-10B132C4219D}"/>
    <cellStyle name="Normal 10 6 3" xfId="626" xr:uid="{39AD7FE3-A64F-4235-A9CE-FA8F5AFAF633}"/>
    <cellStyle name="Normal 10 6 3 2" xfId="627" xr:uid="{AB617D5A-FB75-45D2-A61F-20830D0B2694}"/>
    <cellStyle name="Normal 10 6 3 2 2" xfId="628" xr:uid="{A5EA295D-B8C0-4A3E-8BB0-F9D0E7923BC9}"/>
    <cellStyle name="Normal 10 6 3 2 3" xfId="629" xr:uid="{04255CD1-12B5-4CD3-84D8-39C587AE52E0}"/>
    <cellStyle name="Normal 10 6 3 2 4" xfId="630" xr:uid="{B821C9AB-9DDD-4A1B-A4F1-1F4D1ED5ACDB}"/>
    <cellStyle name="Normal 10 6 3 3" xfId="631" xr:uid="{740B62B2-7D4E-4037-85C6-46F2493AD710}"/>
    <cellStyle name="Normal 10 6 3 4" xfId="632" xr:uid="{757948B8-4835-45F5-850E-2C61043E95C1}"/>
    <cellStyle name="Normal 10 6 3 5" xfId="633" xr:uid="{E72712AE-65AD-40C5-869A-DF567828FBC9}"/>
    <cellStyle name="Normal 10 6 4" xfId="634" xr:uid="{8A21BDF4-B8A0-4192-B71B-62D69D4BF666}"/>
    <cellStyle name="Normal 10 6 4 2" xfId="635" xr:uid="{8C3D99D3-7407-48DC-BC4C-16F142B0C761}"/>
    <cellStyle name="Normal 10 6 4 3" xfId="636" xr:uid="{65A0FDC5-C937-4F4B-8527-72516D506985}"/>
    <cellStyle name="Normal 10 6 4 4" xfId="637" xr:uid="{5667FA67-66B4-4170-90B5-477D6B1122E4}"/>
    <cellStyle name="Normal 10 6 5" xfId="638" xr:uid="{86842EBC-D183-420E-AD4A-0BE40D02A430}"/>
    <cellStyle name="Normal 10 6 5 2" xfId="639" xr:uid="{8B86A678-89ED-4CDA-BAAD-8D8E31D9AB7E}"/>
    <cellStyle name="Normal 10 6 5 3" xfId="640" xr:uid="{AE9D2407-E85B-443F-A094-384019C4F286}"/>
    <cellStyle name="Normal 10 6 5 4" xfId="641" xr:uid="{8D8F321D-2004-448A-90FF-A76CFBDA06D6}"/>
    <cellStyle name="Normal 10 6 6" xfId="642" xr:uid="{F433EB7F-4F99-49A2-AAFC-C1504FE1D32D}"/>
    <cellStyle name="Normal 10 6 7" xfId="643" xr:uid="{9904234D-0FF1-4042-BA4C-D4CE411EFA01}"/>
    <cellStyle name="Normal 10 6 8" xfId="644" xr:uid="{0DCF920B-FC95-4A0D-B9F5-54F4E42FB008}"/>
    <cellStyle name="Normal 10 7" xfId="645" xr:uid="{61F60DC5-2D0D-4F2A-81EC-C2E7F5E3AAAC}"/>
    <cellStyle name="Normal 10 7 2" xfId="646" xr:uid="{0AA8F955-BD18-4514-AE6A-FDE7A111582B}"/>
    <cellStyle name="Normal 10 7 2 2" xfId="647" xr:uid="{4E410304-A98C-4186-A31C-6EA56B09A6B8}"/>
    <cellStyle name="Normal 10 7 2 2 2" xfId="648" xr:uid="{1AE12F88-A015-4E06-8686-C7C21BBB2376}"/>
    <cellStyle name="Normal 10 7 2 2 3" xfId="649" xr:uid="{CFF52802-73E5-4E48-A2AC-4AD0D37F6314}"/>
    <cellStyle name="Normal 10 7 2 2 4" xfId="650" xr:uid="{3646DF9C-B423-4B8D-8A19-D153CAABB4B0}"/>
    <cellStyle name="Normal 10 7 2 3" xfId="651" xr:uid="{D91B09F6-9F13-4534-9B05-DDED7F19D7EA}"/>
    <cellStyle name="Normal 10 7 2 4" xfId="652" xr:uid="{A762C808-D7FA-4D07-8119-8EFD9A3B7342}"/>
    <cellStyle name="Normal 10 7 2 5" xfId="653" xr:uid="{4090CF08-7C76-4F6D-9F37-5C4EA8C265FC}"/>
    <cellStyle name="Normal 10 7 3" xfId="654" xr:uid="{D0510ECE-C85A-4B9D-876E-97CAD96CC4FF}"/>
    <cellStyle name="Normal 10 7 3 2" xfId="655" xr:uid="{BA875971-0F85-41EE-956D-53ECDFF3C53D}"/>
    <cellStyle name="Normal 10 7 3 3" xfId="656" xr:uid="{F0138467-393E-4B1F-AD0A-E0F22073F28F}"/>
    <cellStyle name="Normal 10 7 3 4" xfId="657" xr:uid="{3F3F0B3C-6C07-43D9-AEC4-400A12D1F3F0}"/>
    <cellStyle name="Normal 10 7 4" xfId="658" xr:uid="{24E00BE6-450F-4616-92B9-490EBBE39153}"/>
    <cellStyle name="Normal 10 7 4 2" xfId="659" xr:uid="{DDAD370C-BFC9-460B-B558-2BF19BE83D5C}"/>
    <cellStyle name="Normal 10 7 4 3" xfId="660" xr:uid="{3C39610F-ACD1-49CD-92F6-B968431DAE9D}"/>
    <cellStyle name="Normal 10 7 4 4" xfId="661" xr:uid="{886491AC-C2C5-4234-8637-AACF480DB379}"/>
    <cellStyle name="Normal 10 7 5" xfId="662" xr:uid="{825155C6-8CD2-4223-B093-551DFB87895F}"/>
    <cellStyle name="Normal 10 7 6" xfId="663" xr:uid="{C91A958E-8A8B-46C7-ACF4-DEDEC66E18A6}"/>
    <cellStyle name="Normal 10 7 7" xfId="664" xr:uid="{EDFA9414-F95E-40A8-98F7-24CAAFCB5B53}"/>
    <cellStyle name="Normal 10 8" xfId="665" xr:uid="{9DDB5205-211D-4F14-9EB4-539055F999D2}"/>
    <cellStyle name="Normal 10 8 2" xfId="666" xr:uid="{D246E118-997A-4418-AFF3-C01E9D22D931}"/>
    <cellStyle name="Normal 10 8 2 2" xfId="667" xr:uid="{477C79AB-BDAE-447F-AAD8-0FDE249FBE59}"/>
    <cellStyle name="Normal 10 8 2 3" xfId="668" xr:uid="{2B1E2D1D-36BA-44F1-82E8-130D09830F70}"/>
    <cellStyle name="Normal 10 8 2 4" xfId="669" xr:uid="{1BDED98C-7ED2-4983-9E0A-FEE9CF03E940}"/>
    <cellStyle name="Normal 10 8 3" xfId="670" xr:uid="{CD404704-C618-4166-99AC-9CE9B25AF8C7}"/>
    <cellStyle name="Normal 10 8 3 2" xfId="671" xr:uid="{0DAD7027-5D66-4CB7-9F67-CDBA6BDE76E2}"/>
    <cellStyle name="Normal 10 8 3 3" xfId="672" xr:uid="{D2C5ADA2-F9B3-4952-B91E-BBED9618C4BD}"/>
    <cellStyle name="Normal 10 8 3 4" xfId="673" xr:uid="{B98F48F4-2632-4DA8-82BB-56E50E132A21}"/>
    <cellStyle name="Normal 10 8 4" xfId="674" xr:uid="{23AF3E5F-0B30-48E4-B04C-6EF10590D7D8}"/>
    <cellStyle name="Normal 10 8 5" xfId="675" xr:uid="{5623D427-EEBF-4CA2-AD65-184AAB4114F4}"/>
    <cellStyle name="Normal 10 8 6" xfId="676" xr:uid="{A8865E9E-4BCE-46EB-B9E6-C89F7F33D0AF}"/>
    <cellStyle name="Normal 10 9" xfId="677" xr:uid="{4C2CA39E-3BE7-4E07-86DF-8B983A84A2E3}"/>
    <cellStyle name="Normal 10 9 2" xfId="678" xr:uid="{CCE91FC6-007D-4927-B47D-12C04C0B0446}"/>
    <cellStyle name="Normal 10 9 2 2" xfId="679" xr:uid="{7528C6AF-EA20-4768-B8E1-928389BBAB96}"/>
    <cellStyle name="Normal 10 9 2 2 2" xfId="4301" xr:uid="{8A1A5827-DFA4-4ED3-88E2-49C47AA5581F}"/>
    <cellStyle name="Normal 10 9 2 3" xfId="680" xr:uid="{A4B18515-F6B5-43B4-B991-C59AF3409C51}"/>
    <cellStyle name="Normal 10 9 2 4" xfId="681" xr:uid="{C3B79C00-5A12-49EB-976E-09BD1F17C9FB}"/>
    <cellStyle name="Normal 10 9 3" xfId="682" xr:uid="{1D507CCD-FC3C-4880-8C7A-14E80356FF3C}"/>
    <cellStyle name="Normal 10 9 4" xfId="683" xr:uid="{DBF7764C-0972-4F2E-B272-1372DA2E685A}"/>
    <cellStyle name="Normal 10 9 5" xfId="684" xr:uid="{214415E8-4709-4451-8BC6-3CFFF132591F}"/>
    <cellStyle name="Normal 11" xfId="46" xr:uid="{309CE430-2CF3-42C4-8CE4-3DAE395A91D6}"/>
    <cellStyle name="Normal 11 2" xfId="3697" xr:uid="{B05C8736-DDE4-47CE-BB09-41F2D5BEBACA}"/>
    <cellStyle name="Normal 11 3" xfId="4306" xr:uid="{4E00DDE7-8288-45E2-A11F-A90614D26D5A}"/>
    <cellStyle name="Normal 12" xfId="47" xr:uid="{A3EF0C6D-2EEC-4C38-A547-CB86771A3A64}"/>
    <cellStyle name="Normal 12 2" xfId="3698" xr:uid="{B0C36389-CA28-44FF-A8F8-9D74BA5FF028}"/>
    <cellStyle name="Normal 13" xfId="48" xr:uid="{16AAC55B-401D-4550-8AEC-E01600D272C7}"/>
    <cellStyle name="Normal 13 2" xfId="49" xr:uid="{2A97DDDA-525F-42F5-8E01-FBF0B93C4503}"/>
    <cellStyle name="Normal 13 2 2" xfId="3699" xr:uid="{12A34BE1-5070-4D85-9A9C-7ECE278452C1}"/>
    <cellStyle name="Normal 13 2 3" xfId="4308" xr:uid="{D6B14950-6DDF-4A1A-A29E-04193E77B731}"/>
    <cellStyle name="Normal 13 3" xfId="3700" xr:uid="{A47ED86A-76AE-43FA-A687-0915A384AFB8}"/>
    <cellStyle name="Normal 13 3 2" xfId="4392" xr:uid="{B32952EA-078B-46AE-8092-EA665DFB7C7A}"/>
    <cellStyle name="Normal 13 3 3" xfId="4309" xr:uid="{3303AC91-7A70-4AE4-AAD6-566837812E54}"/>
    <cellStyle name="Normal 13 4" xfId="4310" xr:uid="{48FB55B3-AA25-4E86-B5DF-15FC56A15651}"/>
    <cellStyle name="Normal 13 5" xfId="4307" xr:uid="{2641FF04-6B93-490C-AFDF-E2C2F7BF118C}"/>
    <cellStyle name="Normal 14" xfId="50" xr:uid="{582A487B-6002-4C3C-8B16-E68BA1B63970}"/>
    <cellStyle name="Normal 14 18" xfId="4312" xr:uid="{7B826D44-B7D9-45F7-996F-DFA15F8FF93D}"/>
    <cellStyle name="Normal 14 2" xfId="51" xr:uid="{62146EFE-2F8B-4994-92E8-9F6B534AB193}"/>
    <cellStyle name="Normal 14 2 2" xfId="52" xr:uid="{EFD559B2-EB14-4AB6-9F8D-4AF1FCA8ABE9}"/>
    <cellStyle name="Normal 14 2 2 2" xfId="3701" xr:uid="{BEFDCBBC-FFFE-41DF-8E43-8A514A165F07}"/>
    <cellStyle name="Normal 14 2 3" xfId="3702" xr:uid="{23CEDBE5-40A3-43EF-9D49-503314F721E5}"/>
    <cellStyle name="Normal 14 3" xfId="3703" xr:uid="{AA1DF343-3FEA-495D-B079-E0D1D8A7FF88}"/>
    <cellStyle name="Normal 14 4" xfId="4311" xr:uid="{7FE97838-E5A1-413E-8D8E-CDF9411BE66F}"/>
    <cellStyle name="Normal 15" xfId="53" xr:uid="{EC68AADD-CCF6-45D8-A191-6D54B13C47D6}"/>
    <cellStyle name="Normal 15 2" xfId="54" xr:uid="{DC216C06-53F1-49C7-98AF-9066944319EB}"/>
    <cellStyle name="Normal 15 2 2" xfId="3704" xr:uid="{89E3C19E-AF16-4A3E-B3BB-99700B48BD81}"/>
    <cellStyle name="Normal 15 3" xfId="3705" xr:uid="{DC0BD6FD-F247-443B-A9A7-DCC085D34504}"/>
    <cellStyle name="Normal 15 3 2" xfId="4393" xr:uid="{71F522A4-E7EA-44DB-943C-B84FE7A3BECD}"/>
    <cellStyle name="Normal 15 3 3" xfId="4314" xr:uid="{06948440-8691-47D9-A4D1-E296AC2B60FB}"/>
    <cellStyle name="Normal 15 4" xfId="4313" xr:uid="{BD20FEB1-B934-4C6C-9668-BBABE0C68F82}"/>
    <cellStyle name="Normal 16" xfId="55" xr:uid="{56B3539D-32CD-4693-AFB7-0F5E477AB588}"/>
    <cellStyle name="Normal 16 2" xfId="3706" xr:uid="{0B2754F1-49AB-4A97-B0DF-B57939E47C4A}"/>
    <cellStyle name="Normal 16 2 2" xfId="4394" xr:uid="{BD325A5A-AA4A-4767-85DB-AE811F8369E7}"/>
    <cellStyle name="Normal 16 2 3" xfId="4315" xr:uid="{C7D3969F-E67A-407F-AEBB-39B1E1D3B331}"/>
    <cellStyle name="Normal 17" xfId="56" xr:uid="{C6D95391-4BD2-4710-AECE-B981114E403B}"/>
    <cellStyle name="Normal 17 2" xfId="3707" xr:uid="{E3B76DBF-DFA8-4D70-8C71-8080D1BF7D45}"/>
    <cellStyle name="Normal 17 2 2" xfId="4395" xr:uid="{48A8F703-415D-4472-84DF-75F50AB79B74}"/>
    <cellStyle name="Normal 17 2 3" xfId="4317" xr:uid="{AA97380F-D77E-46F4-88EB-BE2238D8E732}"/>
    <cellStyle name="Normal 17 3" xfId="4318" xr:uid="{F1DD69B7-751F-4995-BC90-042F8476C84D}"/>
    <cellStyle name="Normal 17 4" xfId="4316" xr:uid="{5310AC61-2713-4FE6-A7A3-B56CCEE84976}"/>
    <cellStyle name="Normal 18" xfId="57" xr:uid="{DE5DBDE8-0245-4587-9724-AD682CA70356}"/>
    <cellStyle name="Normal 18 2" xfId="3708" xr:uid="{1A113F49-455A-4E33-9E0C-D65B9057517B}"/>
    <cellStyle name="Normal 18 3" xfId="4319" xr:uid="{751FDF5F-20B4-441F-8FA7-2F432368952F}"/>
    <cellStyle name="Normal 19" xfId="58" xr:uid="{B1DAB9E3-B7C3-4791-B527-3E60B961EEDA}"/>
    <cellStyle name="Normal 19 2" xfId="59" xr:uid="{4DDD8C1A-A440-428E-B28C-374D728E344F}"/>
    <cellStyle name="Normal 19 2 2" xfId="3709" xr:uid="{3F1902F4-E1A7-4B26-8CE7-F769AD8E6D55}"/>
    <cellStyle name="Normal 19 3" xfId="3710" xr:uid="{C712748C-4B51-4FAB-8FC7-C6273F9CFBA5}"/>
    <cellStyle name="Normal 2" xfId="3" xr:uid="{0035700C-F3A5-4A6F-B63A-5CE25669DEE2}"/>
    <cellStyle name="Normal 2 2" xfId="60" xr:uid="{4D7CF522-F8C5-475F-8221-0C1DDEB8992C}"/>
    <cellStyle name="Normal 2 2 2" xfId="61" xr:uid="{F9B44EB6-3F8B-4EF7-A810-60FF057052D2}"/>
    <cellStyle name="Normal 2 2 2 2" xfId="3711" xr:uid="{E0AEAAE5-6C90-498F-8A5A-521E9308E3CD}"/>
    <cellStyle name="Normal 2 2 3" xfId="3712" xr:uid="{B0DBEE7C-D2B6-4852-B05E-70D9D6C56786}"/>
    <cellStyle name="Normal 2 2 4" xfId="4320" xr:uid="{EC95C399-C84F-451B-9318-3BD0E5E96D2F}"/>
    <cellStyle name="Normal 2 3" xfId="62" xr:uid="{BDBDC3CB-17F9-4EE7-8238-BEE9F8EF4B15}"/>
    <cellStyle name="Normal 2 3 2" xfId="63" xr:uid="{69098227-C048-4B54-A866-2126AE1FBA91}"/>
    <cellStyle name="Normal 2 3 2 2" xfId="3713" xr:uid="{65D299C7-3EE0-4E1A-ADE0-91418D7827B9}"/>
    <cellStyle name="Normal 2 3 2 3" xfId="4322" xr:uid="{E19DA33F-C549-4A9A-A901-4F47F999900A}"/>
    <cellStyle name="Normal 2 3 3" xfId="64" xr:uid="{0E7B819B-7CB2-4752-BBB8-9EBA32C33544}"/>
    <cellStyle name="Normal 2 3 4" xfId="65" xr:uid="{E990E84E-0221-4DDC-BEF3-C6E550EFCA44}"/>
    <cellStyle name="Normal 2 3 5" xfId="3714" xr:uid="{71312655-F4FC-4646-8AF6-E65ACA771698}"/>
    <cellStyle name="Normal 2 3 6" xfId="4321" xr:uid="{D47CB764-3023-4F2E-AE5D-17B85CB94A01}"/>
    <cellStyle name="Normal 2 4" xfId="66" xr:uid="{37A3AC27-6911-48BB-96F0-971DE1DE7066}"/>
    <cellStyle name="Normal 2 4 2" xfId="67" xr:uid="{B6BB7731-0418-4C6D-96FA-BF9047DEF56D}"/>
    <cellStyle name="Normal 2 4 3" xfId="3715" xr:uid="{0BF6FF43-41C8-41A0-A2DE-BB057E31EE0C}"/>
    <cellStyle name="Normal 2 5" xfId="3716" xr:uid="{5D0FB95E-CFC5-4142-947E-1675C6029FD1}"/>
    <cellStyle name="Normal 2 5 2" xfId="3731" xr:uid="{FB0E7EB1-99A6-4DE3-9902-AED279B14173}"/>
    <cellStyle name="Normal 2 6" xfId="3732" xr:uid="{11F67C6D-A5FB-4CAE-9A1C-27594277F9E9}"/>
    <cellStyle name="Normal 20" xfId="68" xr:uid="{45877907-1264-4003-8EAF-6CE5C4F3CD7A}"/>
    <cellStyle name="Normal 20 2" xfId="3717" xr:uid="{93B52E01-E09C-4168-B50D-D38574E4788C}"/>
    <cellStyle name="Normal 20 2 2" xfId="3718" xr:uid="{4A81DA52-F5CC-4F96-BDA0-56898815C5B2}"/>
    <cellStyle name="Normal 20 2 2 2" xfId="4396" xr:uid="{FC0F20FD-4A60-40B1-907A-CC99B109E77B}"/>
    <cellStyle name="Normal 20 2 2 3" xfId="4388" xr:uid="{CBF7652B-3860-4E1E-A0C4-28EC6F06A127}"/>
    <cellStyle name="Normal 20 2 3" xfId="4391" xr:uid="{F563CE65-87B7-4247-8DFE-52D6F8E67313}"/>
    <cellStyle name="Normal 20 2 4" xfId="4387" xr:uid="{03E01C6A-9FA8-48A3-9A71-235A9E3B16CD}"/>
    <cellStyle name="Normal 20 3" xfId="3827" xr:uid="{2797AEDF-E110-4537-BC66-19851E62AB22}"/>
    <cellStyle name="Normal 20 4" xfId="4323" xr:uid="{2782F836-0329-49C3-ACE8-6413FDCE2780}"/>
    <cellStyle name="Normal 21" xfId="69" xr:uid="{E53788A5-1C49-41F4-8657-E44D698E7F11}"/>
    <cellStyle name="Normal 21 2" xfId="3719" xr:uid="{3D751F2D-F195-496F-B60A-88BEA2D68CA8}"/>
    <cellStyle name="Normal 21 2 2" xfId="3720" xr:uid="{396F8EE6-E277-4690-826F-B564EE3BF3A7}"/>
    <cellStyle name="Normal 21 3" xfId="4324" xr:uid="{A067044A-00C8-4FDC-9C5F-FB41F7677E18}"/>
    <cellStyle name="Normal 22" xfId="685" xr:uid="{1B5E0192-4071-422C-B9C7-D36A1C4D31D4}"/>
    <cellStyle name="Normal 22 2" xfId="3661" xr:uid="{B1362766-0435-46FF-BB25-33DE692700AE}"/>
    <cellStyle name="Normal 22 3" xfId="3660" xr:uid="{3754C4C0-D8B0-4C33-ACB1-6B2543F0A281}"/>
    <cellStyle name="Normal 22 3 2" xfId="4325" xr:uid="{F88C51CA-81A2-4057-B2A8-3284A83F3EB2}"/>
    <cellStyle name="Normal 22 4" xfId="3664" xr:uid="{68D38384-6A7D-4013-88E4-98E2288FCEFC}"/>
    <cellStyle name="Normal 22 4 2" xfId="4401" xr:uid="{FDA1DF75-EEAB-4416-A547-C042387B343B}"/>
    <cellStyle name="Normal 22 4 3" xfId="4407" xr:uid="{E181CBAE-F57D-47C5-ADA2-8F6BFF9C083D}"/>
    <cellStyle name="Normal 22 4 4" xfId="4406" xr:uid="{5BDB4324-BFB7-4201-9240-0B0730BC4718}"/>
    <cellStyle name="Normal 22 4 5" xfId="4405" xr:uid="{4B982B6E-6995-44F0-B599-73D28CDBE020}"/>
    <cellStyle name="Normal 22 4 6" xfId="4404" xr:uid="{0D4E21B9-17A5-4F79-AFFF-96A91D12CF9B}"/>
    <cellStyle name="Normal 22 4 7" xfId="4403" xr:uid="{AD72F0E6-BD90-4B98-AA64-4124C6415A59}"/>
    <cellStyle name="Normal 22 4 8" xfId="4402" xr:uid="{D8BD8757-AC04-4798-917D-B8AD01BED857}"/>
    <cellStyle name="Normal 23" xfId="3721" xr:uid="{6E32657B-95C8-4C7F-91A4-0012725236DB}"/>
    <cellStyle name="Normal 23 2" xfId="4282" xr:uid="{28EA6E93-D4CF-4B44-BEB1-BDC04AFA11D7}"/>
    <cellStyle name="Normal 23 2 2" xfId="4327" xr:uid="{8EABDEBE-6E7D-4875-BE95-CDC9F71F2124}"/>
    <cellStyle name="Normal 23 3" xfId="4397" xr:uid="{4FFB32A7-CF01-4E59-B19B-34A0727FC019}"/>
    <cellStyle name="Normal 23 4" xfId="4326" xr:uid="{9561E488-B5C3-4955-ADB7-36414DD954B8}"/>
    <cellStyle name="Normal 24" xfId="3722" xr:uid="{8AFA5EF7-5BCE-498D-B238-0E843A7233E3}"/>
    <cellStyle name="Normal 24 2" xfId="3723" xr:uid="{B84A6570-4BF2-49AF-B13A-E6118CC022FE}"/>
    <cellStyle name="Normal 24 2 2" xfId="4399" xr:uid="{74676D9D-730C-4BA1-B409-529818806AEF}"/>
    <cellStyle name="Normal 24 2 3" xfId="4329" xr:uid="{F35B6A61-464B-4D62-A984-59B2E862E3D1}"/>
    <cellStyle name="Normal 24 3" xfId="4398" xr:uid="{C3A9F770-6B00-47F3-BDDF-C292CEF7B0AF}"/>
    <cellStyle name="Normal 24 4" xfId="4328" xr:uid="{06AE8DCA-1DD1-4A07-BF08-F1890F074DC7}"/>
    <cellStyle name="Normal 25" xfId="3730" xr:uid="{378786AC-32C0-4302-992E-651F8D0BF36A}"/>
    <cellStyle name="Normal 25 2" xfId="4331" xr:uid="{37986DB6-F856-42CF-8FDC-CC5243D0552A}"/>
    <cellStyle name="Normal 25 3" xfId="4400" xr:uid="{175A86DF-FCE5-4B1E-9443-9D3B720D24D7}"/>
    <cellStyle name="Normal 25 4" xfId="4330" xr:uid="{0F3B0073-131F-467E-B71C-E6CED0CFB47A}"/>
    <cellStyle name="Normal 26" xfId="4280" xr:uid="{0D62B1FA-D8FF-422E-92A4-4EB85219A1DB}"/>
    <cellStyle name="Normal 26 2" xfId="4281" xr:uid="{A6D110C4-A841-453F-867D-F869BD6BD523}"/>
    <cellStyle name="Normal 26 2 2" xfId="4333" xr:uid="{21F2FA06-7A4C-442B-8E0A-8EBD12B418D1}"/>
    <cellStyle name="Normal 26 3" xfId="4332" xr:uid="{2C9D3C6D-754C-478C-BFBF-2A042DE9CD06}"/>
    <cellStyle name="Normal 27" xfId="4334" xr:uid="{98DEE2B2-D99E-48B4-A4B2-9402C3B575E3}"/>
    <cellStyle name="Normal 27 2" xfId="4335" xr:uid="{373DA9C9-9317-47C9-BE81-53A2F4A3B738}"/>
    <cellStyle name="Normal 28" xfId="4336" xr:uid="{21A1FE9C-167D-42AF-90D2-07055337D643}"/>
    <cellStyle name="Normal 28 2" xfId="4337" xr:uid="{B448A0D7-4185-4E75-B182-BC58A0E5055B}"/>
    <cellStyle name="Normal 28 3" xfId="4338" xr:uid="{2825B86F-FE63-4812-A7CC-3F5FF541E28F}"/>
    <cellStyle name="Normal 29" xfId="4339" xr:uid="{526BA283-DDB5-4B16-A2FC-E984EC305E1D}"/>
    <cellStyle name="Normal 29 2" xfId="4340" xr:uid="{88728F6B-3DF2-42D2-8740-325A5B025624}"/>
    <cellStyle name="Normal 3" xfId="2" xr:uid="{665067A7-73F8-4B7E-BFD2-7BB3B9468366}"/>
    <cellStyle name="Normal 3 2" xfId="70" xr:uid="{DE5AB00E-8897-41D3-9282-45B2DA37A02F}"/>
    <cellStyle name="Normal 3 2 2" xfId="71" xr:uid="{EFF444FC-8A86-4F14-B622-B843CFE0DC3D}"/>
    <cellStyle name="Normal 3 2 2 2" xfId="3724" xr:uid="{DDCDBD57-5442-463F-B7F5-D1721F847428}"/>
    <cellStyle name="Normal 3 2 3" xfId="72" xr:uid="{BCF2A42F-61BC-4C01-9D31-E881AD5E71A3}"/>
    <cellStyle name="Normal 3 2 4" xfId="3725" xr:uid="{E9F437EE-032A-4863-B063-0BB98DED1E97}"/>
    <cellStyle name="Normal 3 3" xfId="73" xr:uid="{0CDF4E7A-6E1E-4058-AF98-6919A92716CE}"/>
    <cellStyle name="Normal 3 3 2" xfId="3726" xr:uid="{3FFF4097-9E66-4FDB-836A-9F05AD2208BA}"/>
    <cellStyle name="Normal 3 4" xfId="3733" xr:uid="{9E770136-C4CB-4A36-8C21-E3508EC502FA}"/>
    <cellStyle name="Normal 3 4 2" xfId="4284" xr:uid="{6F77DA93-4F1A-46E5-9E71-ADCA8E407472}"/>
    <cellStyle name="Normal 3 5" xfId="4283" xr:uid="{25BAE82D-F2D7-4F58-AA9F-37DDC45170F0}"/>
    <cellStyle name="Normal 30" xfId="4341" xr:uid="{E421F9F7-C536-4F7B-98DE-19D9C88C2540}"/>
    <cellStyle name="Normal 30 2" xfId="4342" xr:uid="{8A0ED5A9-5E27-43CF-BD49-C69A33BB4FDC}"/>
    <cellStyle name="Normal 31" xfId="4343" xr:uid="{3C2F47BD-30E9-47D2-909F-0B970F9CB5E9}"/>
    <cellStyle name="Normal 31 2" xfId="4344" xr:uid="{F4A2735F-ADF4-42BF-9802-EE612638836F}"/>
    <cellStyle name="Normal 32" xfId="4345" xr:uid="{BC454EFE-4C64-4EF2-A725-69520E30CB91}"/>
    <cellStyle name="Normal 33" xfId="4346" xr:uid="{4CD01C3B-9991-4355-AFD8-9B32DA2EA7CE}"/>
    <cellStyle name="Normal 33 2" xfId="4347" xr:uid="{CA0B2BBB-4102-47EA-AFBE-259E97F8C0AA}"/>
    <cellStyle name="Normal 34" xfId="4348" xr:uid="{B3CD321E-DF0A-4CD6-B5F8-92EE7B156739}"/>
    <cellStyle name="Normal 34 2" xfId="4349" xr:uid="{FE65DBFC-104E-4A34-9982-1D633AA6B3C3}"/>
    <cellStyle name="Normal 35" xfId="4350" xr:uid="{121C8920-F6DF-4198-813C-1F4396C12B13}"/>
    <cellStyle name="Normal 35 2" xfId="4351" xr:uid="{0EF4DA34-C23C-4FB5-82D3-B73F66507389}"/>
    <cellStyle name="Normal 36" xfId="4352" xr:uid="{FB689525-2FE0-417E-9ADB-13B699FF5CF3}"/>
    <cellStyle name="Normal 36 2" xfId="4353" xr:uid="{1B6157D2-1954-47E9-85B3-FDAC763DF453}"/>
    <cellStyle name="Normal 37" xfId="4354" xr:uid="{EECBFCE4-4691-4FE4-8784-E98CCAF0ECC2}"/>
    <cellStyle name="Normal 37 2" xfId="4355" xr:uid="{0CAEA85E-931F-4A62-A5B3-1B94B99CFE73}"/>
    <cellStyle name="Normal 38" xfId="4356" xr:uid="{0BAB93DC-9D4D-4E91-9FAF-AF66161D3594}"/>
    <cellStyle name="Normal 38 2" xfId="4357" xr:uid="{0DCC81DF-52A5-4D5A-80A5-16282A4D315A}"/>
    <cellStyle name="Normal 39" xfId="4358" xr:uid="{7CDECEAF-956F-4326-AD1B-7C91EB3B0C99}"/>
    <cellStyle name="Normal 39 2" xfId="4359" xr:uid="{B57FCF29-124B-40F0-AF44-9B21357EB4AB}"/>
    <cellStyle name="Normal 39 2 2" xfId="4360" xr:uid="{ACE92568-B3A2-495A-9777-CD269103917F}"/>
    <cellStyle name="Normal 39 3" xfId="4361" xr:uid="{D0CDF860-9B92-415B-85B5-A981BE59D1CF}"/>
    <cellStyle name="Normal 4" xfId="74" xr:uid="{95F02BA4-EC42-4470-A163-BCB63DC855A9}"/>
    <cellStyle name="Normal 4 2" xfId="75" xr:uid="{017C143F-5509-492E-ABA9-CE81EAF96604}"/>
    <cellStyle name="Normal 4 2 2" xfId="686" xr:uid="{97FB8EAF-8401-4063-8723-77F21DB711D4}"/>
    <cellStyle name="Normal 4 2 2 2" xfId="687" xr:uid="{C224A805-A29E-499B-A734-E55C2B7F8717}"/>
    <cellStyle name="Normal 4 2 2 3" xfId="688" xr:uid="{B5BAE7C7-8118-49EE-867F-26CB4AA8CA68}"/>
    <cellStyle name="Normal 4 2 2 4" xfId="689" xr:uid="{A6B1488A-BBEC-4A6A-9C45-E34D7CD498B0}"/>
    <cellStyle name="Normal 4 2 2 4 2" xfId="690" xr:uid="{97F10355-CBF9-4583-9E97-32384837DF6F}"/>
    <cellStyle name="Normal 4 2 2 4 3" xfId="691" xr:uid="{B0F3DF8A-1409-4CD7-B154-8909BBA24EC4}"/>
    <cellStyle name="Normal 4 2 2 4 3 2" xfId="692" xr:uid="{D28397EE-DF90-4C42-977D-75D61CAAC1E2}"/>
    <cellStyle name="Normal 4 2 2 4 3 3" xfId="3663" xr:uid="{40C17D21-42CB-4AAE-A485-E1EE3EA665BD}"/>
    <cellStyle name="Normal 4 2 3" xfId="4275" xr:uid="{B3E52479-A3EA-43A9-B76A-790CA8F09DF5}"/>
    <cellStyle name="Normal 4 2 3 2" xfId="4286" xr:uid="{2A4DF90F-E621-418E-A06D-4ACC9FE33FB6}"/>
    <cellStyle name="Normal 4 2 4" xfId="4276" xr:uid="{21B32208-BE6A-49DA-B41F-0EEC4759B6AD}"/>
    <cellStyle name="Normal 4 2 4 2" xfId="4363" xr:uid="{2903AAB8-ACC6-4B8B-B7FD-2CC1953218D7}"/>
    <cellStyle name="Normal 4 2 5" xfId="3828" xr:uid="{5BB7FB5E-3046-466E-AF25-19A441D7CEDC}"/>
    <cellStyle name="Normal 4 3" xfId="76" xr:uid="{12A12067-656D-4079-8B49-2D590FCBE338}"/>
    <cellStyle name="Normal 4 3 2" xfId="77" xr:uid="{4DAB0202-EED6-4FB7-8712-1DF50F8A7F65}"/>
    <cellStyle name="Normal 4 3 2 2" xfId="693" xr:uid="{EB0AAFD0-9CBC-473A-B141-9608E55010B1}"/>
    <cellStyle name="Normal 4 3 2 3" xfId="3829" xr:uid="{D973B633-0E18-41DF-B14C-58EA23DFB0ED}"/>
    <cellStyle name="Normal 4 3 3" xfId="694" xr:uid="{93F368C7-B812-455E-8E0C-F3D2DAF894DA}"/>
    <cellStyle name="Normal 4 3 4" xfId="695" xr:uid="{272DB68C-0A4D-4F74-82C9-6FA70EB3696C}"/>
    <cellStyle name="Normal 4 3 5" xfId="696" xr:uid="{D66569F4-7004-4B85-8DCE-9F87836154FC}"/>
    <cellStyle name="Normal 4 3 5 2" xfId="697" xr:uid="{0F1C8079-93C2-405F-B5BA-846E120BB3B6}"/>
    <cellStyle name="Normal 4 3 5 3" xfId="698" xr:uid="{3DDAE296-DFBC-4DD4-A586-5C1E1599E3F1}"/>
    <cellStyle name="Normal 4 3 5 3 2" xfId="699" xr:uid="{00831609-0CB6-45BB-8CF1-9737C593B956}"/>
    <cellStyle name="Normal 4 3 5 3 3" xfId="3662" xr:uid="{A4267767-D2D2-4C23-AA26-DEFF5428EDC1}"/>
    <cellStyle name="Normal 4 3 6" xfId="3735" xr:uid="{6C84C062-9578-40C7-B0B8-813340BEDA7F}"/>
    <cellStyle name="Normal 4 4" xfId="3734" xr:uid="{5FC6A6CB-2B30-4937-A13F-F05905FC680E}"/>
    <cellStyle name="Normal 4 4 2" xfId="4277" xr:uid="{02F7C8AD-0187-44E5-B336-24FC876B71CE}"/>
    <cellStyle name="Normal 4 4 3" xfId="4285" xr:uid="{93DFF9BF-33CC-4B51-A418-071DCD348E28}"/>
    <cellStyle name="Normal 4 4 3 2" xfId="4288" xr:uid="{F8855D2B-4CA9-4A04-8158-AE6D2B9F1859}"/>
    <cellStyle name="Normal 4 4 3 3" xfId="4287" xr:uid="{B4CD6C60-B6BC-4888-BBF6-AAA5CADF7D00}"/>
    <cellStyle name="Normal 4 5" xfId="4278" xr:uid="{8696D519-337B-4D98-90A5-ABC1F86DDB09}"/>
    <cellStyle name="Normal 4 5 2" xfId="4362" xr:uid="{E24511E8-781E-4CB5-8E51-BE30959C52AF}"/>
    <cellStyle name="Normal 4 6" xfId="4279" xr:uid="{0D3D5CA8-2777-4A13-96E8-F79DCF76A97E}"/>
    <cellStyle name="Normal 4 7" xfId="3737" xr:uid="{34EC95D3-DC71-4D65-BE2D-CAE39BCAE6E1}"/>
    <cellStyle name="Normal 40" xfId="4364" xr:uid="{21A7A373-3A39-4C01-A2F9-A205B9FF97AD}"/>
    <cellStyle name="Normal 40 2" xfId="4365" xr:uid="{C9E6D940-F4CA-45A3-BD30-0B43FEE7CE5C}"/>
    <cellStyle name="Normal 40 2 2" xfId="4366" xr:uid="{9B17B7C1-7B98-4332-9D7D-FEB2148D29DA}"/>
    <cellStyle name="Normal 40 3" xfId="4367" xr:uid="{572B41A4-3F92-4EF5-8A7F-7820060D1A5E}"/>
    <cellStyle name="Normal 41" xfId="4368" xr:uid="{D9DBE6AF-584C-4D1F-B929-FE9F96819AB7}"/>
    <cellStyle name="Normal 41 2" xfId="4369" xr:uid="{59C6C83F-A914-4487-B925-B5FFC24084FF}"/>
    <cellStyle name="Normal 42" xfId="4370" xr:uid="{8A193C0D-4397-4B2A-B38F-C2A12E68F5F6}"/>
    <cellStyle name="Normal 42 2" xfId="4371" xr:uid="{3C362CD2-C67A-40B3-9B79-A9ED7A5D9EA1}"/>
    <cellStyle name="Normal 43" xfId="4372" xr:uid="{59B79567-441B-466E-B374-0EFB22B5B34B}"/>
    <cellStyle name="Normal 43 2" xfId="4373" xr:uid="{09E18882-8575-430D-BCD1-5E4B6BA91C87}"/>
    <cellStyle name="Normal 44" xfId="4383" xr:uid="{8941E6B6-97DD-4F72-9EBA-2BA4386F2D3C}"/>
    <cellStyle name="Normal 44 2" xfId="4384" xr:uid="{E294D063-6AB6-4F6B-ABAD-DF27AADD6D7A}"/>
    <cellStyle name="Normal 5" xfId="78" xr:uid="{CD6BE708-F8E7-4093-8123-EE51365E388C}"/>
    <cellStyle name="Normal 5 10" xfId="700" xr:uid="{F0D842EB-63E1-48F3-AD26-DB89086CEE98}"/>
    <cellStyle name="Normal 5 10 2" xfId="701" xr:uid="{1294C664-11BC-4785-BD05-3D6DEB432CC2}"/>
    <cellStyle name="Normal 5 10 2 2" xfId="702" xr:uid="{DD415A0D-DCC8-484F-867E-77DD5EEDB649}"/>
    <cellStyle name="Normal 5 10 2 3" xfId="703" xr:uid="{BB8BD326-A23B-47D6-89F7-2A47022F1CE5}"/>
    <cellStyle name="Normal 5 10 2 4" xfId="704" xr:uid="{6F506051-7D45-4244-9332-DD24608C8635}"/>
    <cellStyle name="Normal 5 10 3" xfId="705" xr:uid="{A3DB96E0-D7B5-4307-8EED-43A7E711AF3F}"/>
    <cellStyle name="Normal 5 10 3 2" xfId="706" xr:uid="{9F1B9267-158A-43FC-AC7B-A185CBE55045}"/>
    <cellStyle name="Normal 5 10 3 3" xfId="707" xr:uid="{6E7C7350-C689-4380-BE3B-8324FD36A10B}"/>
    <cellStyle name="Normal 5 10 3 4" xfId="708" xr:uid="{7DAABB40-550E-4FC4-A9B9-B80F82E6D0BD}"/>
    <cellStyle name="Normal 5 10 4" xfId="709" xr:uid="{66060FF7-1768-453B-A5E1-DCD092615F51}"/>
    <cellStyle name="Normal 5 10 5" xfId="710" xr:uid="{94130F07-B8B4-456A-9350-F7BFA9154686}"/>
    <cellStyle name="Normal 5 10 6" xfId="711" xr:uid="{B7E08957-7AE5-4016-AC33-8E9C8D322981}"/>
    <cellStyle name="Normal 5 11" xfId="712" xr:uid="{9853BACD-341C-4DC3-B125-BACC2B2EBADD}"/>
    <cellStyle name="Normal 5 11 2" xfId="713" xr:uid="{A11000C3-37F6-4E6D-A365-33A628461E76}"/>
    <cellStyle name="Normal 5 11 2 2" xfId="714" xr:uid="{F6EAA1B6-AD98-4D8B-86F5-1E46B49A6E51}"/>
    <cellStyle name="Normal 5 11 2 2 2" xfId="4374" xr:uid="{9D319B60-41C1-4F54-92EC-AA216FEEB2AE}"/>
    <cellStyle name="Normal 5 11 2 3" xfId="715" xr:uid="{D39D8342-B918-43BA-BD42-B22CEB209881}"/>
    <cellStyle name="Normal 5 11 2 4" xfId="716" xr:uid="{0A5DE9CE-3D13-4446-B6C0-76C20D1E7965}"/>
    <cellStyle name="Normal 5 11 3" xfId="717" xr:uid="{BB999D42-44F2-4059-817E-AD86E6D65C3D}"/>
    <cellStyle name="Normal 5 11 4" xfId="718" xr:uid="{B5871D97-5109-4144-BBD5-B4B3517F83AB}"/>
    <cellStyle name="Normal 5 11 5" xfId="719" xr:uid="{94076341-C333-4941-9033-F7D7A0F9A30D}"/>
    <cellStyle name="Normal 5 12" xfId="720" xr:uid="{E1FAE82D-9C0A-4B9A-A1BA-6457284340CE}"/>
    <cellStyle name="Normal 5 12 2" xfId="721" xr:uid="{02CC4334-CB03-4CC3-8CDF-78C35746DC50}"/>
    <cellStyle name="Normal 5 12 3" xfId="722" xr:uid="{B171C757-6A09-492F-9040-2DC3C1F71826}"/>
    <cellStyle name="Normal 5 12 4" xfId="723" xr:uid="{343887AE-5198-4881-B81D-CB570A488CBB}"/>
    <cellStyle name="Normal 5 13" xfId="724" xr:uid="{5458D82C-EDFB-4EC4-BFAE-B4E037E5D693}"/>
    <cellStyle name="Normal 5 13 2" xfId="725" xr:uid="{1F3D2E12-46DA-4431-BD6D-8E980BEBE454}"/>
    <cellStyle name="Normal 5 13 3" xfId="726" xr:uid="{00140052-38D7-4D42-AF2A-5FD87BB21781}"/>
    <cellStyle name="Normal 5 13 4" xfId="727" xr:uid="{5A2C181A-C671-4599-9F7B-78B6DA9A1A30}"/>
    <cellStyle name="Normal 5 14" xfId="728" xr:uid="{68826395-4B71-45C3-A967-CF7409723F75}"/>
    <cellStyle name="Normal 5 14 2" xfId="729" xr:uid="{5A2CFB46-ADE1-4D6E-8A26-F1483E500F6C}"/>
    <cellStyle name="Normal 5 15" xfId="730" xr:uid="{33628E7D-2C30-470B-A5E1-E3AE01B99FA5}"/>
    <cellStyle name="Normal 5 16" xfId="731" xr:uid="{A7A4C366-8598-4676-83DB-3222550209DA}"/>
    <cellStyle name="Normal 5 17" xfId="732" xr:uid="{91C29806-3EDB-4811-A872-564984FEB430}"/>
    <cellStyle name="Normal 5 2" xfId="79" xr:uid="{96AE5EAB-A2BF-4CF8-A457-3221F76D33F2}"/>
    <cellStyle name="Normal 5 2 2" xfId="3727" xr:uid="{4B80940F-258A-42B2-BDD8-E5350F7BFD73}"/>
    <cellStyle name="Normal 5 2 3" xfId="4375" xr:uid="{CF1C927B-13B8-4E5A-AFB8-B0F1D8486545}"/>
    <cellStyle name="Normal 5 3" xfId="80" xr:uid="{D1FB15E3-3C3C-4271-9F58-F91067EB7BDA}"/>
    <cellStyle name="Normal 5 3 2" xfId="4377" xr:uid="{ECFB99CD-C385-45A6-9196-479C8448431F}"/>
    <cellStyle name="Normal 5 3 3" xfId="4376" xr:uid="{5C635701-0C7D-4863-9649-C5E35C3785CA}"/>
    <cellStyle name="Normal 5 4" xfId="81" xr:uid="{AF23C71E-71AA-4618-AB4F-228D12E00ECF}"/>
    <cellStyle name="Normal 5 4 10" xfId="733" xr:uid="{C35E5955-6709-4AC5-B431-239160927E42}"/>
    <cellStyle name="Normal 5 4 11" xfId="734" xr:uid="{4A6FF5B8-3266-4525-B7B0-B588F3173F93}"/>
    <cellStyle name="Normal 5 4 2" xfId="735" xr:uid="{B2785354-577F-48C4-BCF0-432AF1EB7FFB}"/>
    <cellStyle name="Normal 5 4 2 2" xfId="736" xr:uid="{DE4201BD-0F9A-43F9-93E4-7F3F89BEAEB0}"/>
    <cellStyle name="Normal 5 4 2 2 2" xfId="737" xr:uid="{D3092C83-6410-4468-A0B1-ED9D869BEC6E}"/>
    <cellStyle name="Normal 5 4 2 2 2 2" xfId="738" xr:uid="{924B79D1-96C0-4147-A499-A630C355C921}"/>
    <cellStyle name="Normal 5 4 2 2 2 2 2" xfId="739" xr:uid="{755DDA32-4715-45DD-8BF1-3378FE587B18}"/>
    <cellStyle name="Normal 5 4 2 2 2 2 2 2" xfId="3830" xr:uid="{A9C5F9B1-39D7-444C-B1C0-DF2EE14B9117}"/>
    <cellStyle name="Normal 5 4 2 2 2 2 2 2 2" xfId="3831" xr:uid="{8BDD808B-4ED6-421F-BD76-EEE9413C9AA3}"/>
    <cellStyle name="Normal 5 4 2 2 2 2 2 3" xfId="3832" xr:uid="{250F3D9A-6BF3-4F44-8C33-7682D923E92E}"/>
    <cellStyle name="Normal 5 4 2 2 2 2 3" xfId="740" xr:uid="{C5FCE5EF-26B8-4E7A-9B0F-A59679C4E521}"/>
    <cellStyle name="Normal 5 4 2 2 2 2 3 2" xfId="3833" xr:uid="{06583868-9607-4659-A8D9-37FF59FDD1FD}"/>
    <cellStyle name="Normal 5 4 2 2 2 2 4" xfId="741" xr:uid="{0F1A91FF-E4E4-429F-96D8-501959AB635F}"/>
    <cellStyle name="Normal 5 4 2 2 2 3" xfId="742" xr:uid="{268CD9E4-71E3-4643-9401-D09344FCDF62}"/>
    <cellStyle name="Normal 5 4 2 2 2 3 2" xfId="743" xr:uid="{F5E44C26-6DBC-4BC0-AE33-A68D3F0B114C}"/>
    <cellStyle name="Normal 5 4 2 2 2 3 2 2" xfId="3834" xr:uid="{96D55C87-E04A-46F3-8116-ED7E97513A2F}"/>
    <cellStyle name="Normal 5 4 2 2 2 3 3" xfId="744" xr:uid="{C57443EC-79BF-4038-8EEA-AD899394EAA1}"/>
    <cellStyle name="Normal 5 4 2 2 2 3 4" xfId="745" xr:uid="{21E5457F-E4C2-42C7-95D4-16407A2BC835}"/>
    <cellStyle name="Normal 5 4 2 2 2 4" xfId="746" xr:uid="{F8440012-9018-4D06-B16F-62A428FBE42A}"/>
    <cellStyle name="Normal 5 4 2 2 2 4 2" xfId="3835" xr:uid="{380AF80F-CDE7-41F8-B3C8-19FEA56AF29A}"/>
    <cellStyle name="Normal 5 4 2 2 2 5" xfId="747" xr:uid="{C34EFDA7-1C40-41CF-8C8B-D6D5215AFCE4}"/>
    <cellStyle name="Normal 5 4 2 2 2 6" xfId="748" xr:uid="{67A1695C-5EBD-4C8C-A1B9-4479E13B2129}"/>
    <cellStyle name="Normal 5 4 2 2 3" xfId="749" xr:uid="{CBD687CC-C600-4FBE-B817-9042B816DE02}"/>
    <cellStyle name="Normal 5 4 2 2 3 2" xfId="750" xr:uid="{8BF29A86-FADB-4CC5-A43A-462B9E2FB98D}"/>
    <cellStyle name="Normal 5 4 2 2 3 2 2" xfId="751" xr:uid="{1DB393EA-89F0-4AE1-B5BB-609A1BB6D1E1}"/>
    <cellStyle name="Normal 5 4 2 2 3 2 2 2" xfId="3836" xr:uid="{591218A6-B209-4738-83F4-234E0B05BD5E}"/>
    <cellStyle name="Normal 5 4 2 2 3 2 2 2 2" xfId="3837" xr:uid="{CD70B44C-4558-4ED3-9E7E-AABC2B8F8B6A}"/>
    <cellStyle name="Normal 5 4 2 2 3 2 2 3" xfId="3838" xr:uid="{95416BB5-F893-4E09-A0FA-6555184EDEAE}"/>
    <cellStyle name="Normal 5 4 2 2 3 2 3" xfId="752" xr:uid="{9CF94B6A-59AB-41A7-93C0-CA829ACEB296}"/>
    <cellStyle name="Normal 5 4 2 2 3 2 3 2" xfId="3839" xr:uid="{E6DD3FC5-2597-428F-B410-9503A44821E9}"/>
    <cellStyle name="Normal 5 4 2 2 3 2 4" xfId="753" xr:uid="{C1C5BCAD-0A0E-4BF9-A48D-F6E3F288153D}"/>
    <cellStyle name="Normal 5 4 2 2 3 3" xfId="754" xr:uid="{9C46A7C5-8CC8-4DFD-B5A2-69EAB6EA677B}"/>
    <cellStyle name="Normal 5 4 2 2 3 3 2" xfId="3840" xr:uid="{1B2E3A59-B43C-4C5A-8568-0EB1CA9450ED}"/>
    <cellStyle name="Normal 5 4 2 2 3 3 2 2" xfId="3841" xr:uid="{7BEBA078-8FAD-48FD-8DB4-6C1F2A924233}"/>
    <cellStyle name="Normal 5 4 2 2 3 3 3" xfId="3842" xr:uid="{CA4DF130-80AD-4F0E-9BDF-F47BBDC06C4C}"/>
    <cellStyle name="Normal 5 4 2 2 3 4" xfId="755" xr:uid="{54BE2C1F-9FE4-456E-88BE-7D022DFABA39}"/>
    <cellStyle name="Normal 5 4 2 2 3 4 2" xfId="3843" xr:uid="{780DAAA6-5403-452F-8234-1C6D14153618}"/>
    <cellStyle name="Normal 5 4 2 2 3 5" xfId="756" xr:uid="{FCE4FDED-D3B8-4EDD-8C26-BE9AF13044BD}"/>
    <cellStyle name="Normal 5 4 2 2 4" xfId="757" xr:uid="{EB61C914-F2D1-4888-9E48-4A2D6C695BD7}"/>
    <cellStyle name="Normal 5 4 2 2 4 2" xfId="758" xr:uid="{A4DABCF3-6403-433E-822F-0BC627788B91}"/>
    <cellStyle name="Normal 5 4 2 2 4 2 2" xfId="3844" xr:uid="{0199F1E7-105F-4672-AD4B-4A93C1D44564}"/>
    <cellStyle name="Normal 5 4 2 2 4 2 2 2" xfId="3845" xr:uid="{E7DF8BDE-41CE-42BD-A687-EF50302DE500}"/>
    <cellStyle name="Normal 5 4 2 2 4 2 3" xfId="3846" xr:uid="{BD741D94-E731-4C8C-B68E-7F552D8C2CB8}"/>
    <cellStyle name="Normal 5 4 2 2 4 3" xfId="759" xr:uid="{6DB1DA7E-ACD7-43C2-B16A-73BD623AF945}"/>
    <cellStyle name="Normal 5 4 2 2 4 3 2" xfId="3847" xr:uid="{A97468D3-DC63-457E-B289-3151FC23B223}"/>
    <cellStyle name="Normal 5 4 2 2 4 4" xfId="760" xr:uid="{43F4BFEB-B180-4CF6-BFB7-C91B4710B77A}"/>
    <cellStyle name="Normal 5 4 2 2 5" xfId="761" xr:uid="{321DE1A4-396B-454B-9CDF-3911437827D9}"/>
    <cellStyle name="Normal 5 4 2 2 5 2" xfId="762" xr:uid="{D9A44965-7F18-402D-AFA6-CEEC5818F320}"/>
    <cellStyle name="Normal 5 4 2 2 5 2 2" xfId="3848" xr:uid="{C77D8812-0A5A-4DB8-A0B9-DBF1E318E053}"/>
    <cellStyle name="Normal 5 4 2 2 5 3" xfId="763" xr:uid="{5E4087EF-3B8E-4A0E-AE92-D11C71C23E47}"/>
    <cellStyle name="Normal 5 4 2 2 5 4" xfId="764" xr:uid="{E79468F1-9CA9-4E76-A6C7-BA85C89C949E}"/>
    <cellStyle name="Normal 5 4 2 2 6" xfId="765" xr:uid="{1972FB5A-9168-4F63-A7F6-DC869EA2F4F1}"/>
    <cellStyle name="Normal 5 4 2 2 6 2" xfId="3849" xr:uid="{15AB616F-A662-4CDE-9F46-C84FE0C08F52}"/>
    <cellStyle name="Normal 5 4 2 2 7" xfId="766" xr:uid="{AF5154D5-D12E-4380-B5CC-D2476D87E629}"/>
    <cellStyle name="Normal 5 4 2 2 8" xfId="767" xr:uid="{3DE1A968-1805-4C5C-B0F7-2F7E0D96DBB7}"/>
    <cellStyle name="Normal 5 4 2 3" xfId="768" xr:uid="{DBCEB145-9412-4FEE-9E5D-589F72545371}"/>
    <cellStyle name="Normal 5 4 2 3 2" xfId="769" xr:uid="{DF56A4D7-76AC-4124-B1E5-CB8D85B3CDBA}"/>
    <cellStyle name="Normal 5 4 2 3 2 2" xfId="770" xr:uid="{A48EE793-6DCA-4F9C-A5FB-5568170C10D5}"/>
    <cellStyle name="Normal 5 4 2 3 2 2 2" xfId="3850" xr:uid="{6DA30F2B-EA78-46A3-8C19-7A4BD95603E2}"/>
    <cellStyle name="Normal 5 4 2 3 2 2 2 2" xfId="3851" xr:uid="{007D2FCC-A642-4C5E-AB47-916CFA78F1E7}"/>
    <cellStyle name="Normal 5 4 2 3 2 2 3" xfId="3852" xr:uid="{0DE2E39A-355F-4ADE-9C9A-3C12D3E12D48}"/>
    <cellStyle name="Normal 5 4 2 3 2 3" xfId="771" xr:uid="{8F6CFBEA-88B3-4C26-8A43-A830D2131744}"/>
    <cellStyle name="Normal 5 4 2 3 2 3 2" xfId="3853" xr:uid="{47DEC9B4-A188-45EA-ACB7-7611602AB396}"/>
    <cellStyle name="Normal 5 4 2 3 2 4" xfId="772" xr:uid="{82AE2972-4EE7-4471-A982-E8ACAF262A22}"/>
    <cellStyle name="Normal 5 4 2 3 3" xfId="773" xr:uid="{3872A92D-3C19-40EB-AE26-18D62E3A8F0D}"/>
    <cellStyle name="Normal 5 4 2 3 3 2" xfId="774" xr:uid="{45BEEAFA-2525-483A-9849-BE21EDB1D5DA}"/>
    <cellStyle name="Normal 5 4 2 3 3 2 2" xfId="3854" xr:uid="{B30C4C6A-FDC6-4B04-8900-26959765FD47}"/>
    <cellStyle name="Normal 5 4 2 3 3 3" xfId="775" xr:uid="{D1A5E210-3399-4BF9-8920-6BB9A4D5181E}"/>
    <cellStyle name="Normal 5 4 2 3 3 4" xfId="776" xr:uid="{95CE8DB1-7E6D-4494-B006-9FCDE8D3B59F}"/>
    <cellStyle name="Normal 5 4 2 3 4" xfId="777" xr:uid="{A3888A84-E634-4D82-A467-C41AE1B2335E}"/>
    <cellStyle name="Normal 5 4 2 3 4 2" xfId="3855" xr:uid="{ACC98736-76A6-4920-8DB6-F7041D360CF8}"/>
    <cellStyle name="Normal 5 4 2 3 5" xfId="778" xr:uid="{84D3A943-60DB-4C1D-A3C1-CCC4952C361D}"/>
    <cellStyle name="Normal 5 4 2 3 6" xfId="779" xr:uid="{0E10564D-1A5B-4342-A4C8-238E254EDE96}"/>
    <cellStyle name="Normal 5 4 2 4" xfId="780" xr:uid="{E0E4C1D5-3D5A-4F29-8BE2-A5286F204FD9}"/>
    <cellStyle name="Normal 5 4 2 4 2" xfId="781" xr:uid="{671E6B40-0BA5-40BB-A2FE-5B06394C2352}"/>
    <cellStyle name="Normal 5 4 2 4 2 2" xfId="782" xr:uid="{340BB9D1-123F-4654-8B02-171224DC3406}"/>
    <cellStyle name="Normal 5 4 2 4 2 2 2" xfId="3856" xr:uid="{3C34E43F-DCFA-4D02-AFCB-A30012A0E854}"/>
    <cellStyle name="Normal 5 4 2 4 2 2 2 2" xfId="3857" xr:uid="{BDD2AD6D-1EF9-4AFF-AC3D-E83BBDC3B0B5}"/>
    <cellStyle name="Normal 5 4 2 4 2 2 3" xfId="3858" xr:uid="{2E02E918-F559-4B2E-8CF8-C43CA3E967DB}"/>
    <cellStyle name="Normal 5 4 2 4 2 3" xfId="783" xr:uid="{0C663042-196C-4E96-8F99-A64E6A5D7AEC}"/>
    <cellStyle name="Normal 5 4 2 4 2 3 2" xfId="3859" xr:uid="{1BC1BE62-97E5-4B40-8FA5-3161E3DBC58E}"/>
    <cellStyle name="Normal 5 4 2 4 2 4" xfId="784" xr:uid="{F57E08D8-6EC7-423C-8D49-44B101578129}"/>
    <cellStyle name="Normal 5 4 2 4 3" xfId="785" xr:uid="{2E4EAC00-D104-4EC3-8FA2-AD0E71A577DC}"/>
    <cellStyle name="Normal 5 4 2 4 3 2" xfId="3860" xr:uid="{4A25D518-9D5B-426C-9877-3AAF9446799F}"/>
    <cellStyle name="Normal 5 4 2 4 3 2 2" xfId="3861" xr:uid="{76531B43-AB23-4685-94F5-1375194EB85B}"/>
    <cellStyle name="Normal 5 4 2 4 3 3" xfId="3862" xr:uid="{ADB068FD-1DD6-4068-8523-C23643C71A95}"/>
    <cellStyle name="Normal 5 4 2 4 4" xfId="786" xr:uid="{7610F57F-8BA8-4BFC-8902-F1DC21784849}"/>
    <cellStyle name="Normal 5 4 2 4 4 2" xfId="3863" xr:uid="{53ABD810-E320-41DA-86A2-EBE925ED67B6}"/>
    <cellStyle name="Normal 5 4 2 4 5" xfId="787" xr:uid="{3F76EE36-2ABD-48D9-8055-880C4EC68402}"/>
    <cellStyle name="Normal 5 4 2 5" xfId="788" xr:uid="{17AD7586-4589-46BF-8C34-AF7AF3DAA78F}"/>
    <cellStyle name="Normal 5 4 2 5 2" xfId="789" xr:uid="{06016170-5FAF-45FB-8BBB-315B8582A0F7}"/>
    <cellStyle name="Normal 5 4 2 5 2 2" xfId="3864" xr:uid="{19218A43-ABD0-4783-969B-DF6AFAED14F3}"/>
    <cellStyle name="Normal 5 4 2 5 2 2 2" xfId="3865" xr:uid="{D8448AB6-2885-4982-A5B2-026635BBD7DE}"/>
    <cellStyle name="Normal 5 4 2 5 2 3" xfId="3866" xr:uid="{076E9487-6D87-4348-9C61-FC372606DC5C}"/>
    <cellStyle name="Normal 5 4 2 5 3" xfId="790" xr:uid="{D08A11A5-1FF8-40B6-9326-6D10C2FE579B}"/>
    <cellStyle name="Normal 5 4 2 5 3 2" xfId="3867" xr:uid="{26C7A2D0-7CD9-4C43-AC79-F4FEABDCCD3D}"/>
    <cellStyle name="Normal 5 4 2 5 4" xfId="791" xr:uid="{352D4376-604C-4EB5-9F19-039B486A1CF8}"/>
    <cellStyle name="Normal 5 4 2 6" xfId="792" xr:uid="{E54395D2-1184-440B-B764-4E4562E3E60B}"/>
    <cellStyle name="Normal 5 4 2 6 2" xfId="793" xr:uid="{FFA8491C-2EDE-443B-98B2-6C393EEAAB24}"/>
    <cellStyle name="Normal 5 4 2 6 2 2" xfId="3868" xr:uid="{BB5C1815-4E1F-4367-8DC2-14A2B6B0D05D}"/>
    <cellStyle name="Normal 5 4 2 6 2 3" xfId="4390" xr:uid="{4BED80AE-0E3D-42B4-9182-319FE95BAF11}"/>
    <cellStyle name="Normal 5 4 2 6 3" xfId="794" xr:uid="{11A85FAE-20C8-4F8E-B95D-503B0CD45D15}"/>
    <cellStyle name="Normal 5 4 2 6 4" xfId="795" xr:uid="{89E158F8-8362-4234-8463-247EC9D941B5}"/>
    <cellStyle name="Normal 5 4 2 7" xfId="796" xr:uid="{4F59F918-CE99-4684-A343-867FC5A4AF93}"/>
    <cellStyle name="Normal 5 4 2 7 2" xfId="3869" xr:uid="{C2D799B3-CC36-45D2-AB11-D1E7E5F41534}"/>
    <cellStyle name="Normal 5 4 2 8" xfId="797" xr:uid="{F47E0D61-7536-4F7A-81BD-6A893E79EE6F}"/>
    <cellStyle name="Normal 5 4 2 9" xfId="798" xr:uid="{627CAEE8-D6AF-42F3-8239-6576ACBF90E7}"/>
    <cellStyle name="Normal 5 4 3" xfId="799" xr:uid="{31307210-9469-40DB-A867-450487C3D8B8}"/>
    <cellStyle name="Normal 5 4 3 2" xfId="800" xr:uid="{1A9AB8CC-1DC3-4E5F-B3BC-61466E652BA0}"/>
    <cellStyle name="Normal 5 4 3 2 2" xfId="801" xr:uid="{45AB423F-1888-48F9-947C-E8627557A85B}"/>
    <cellStyle name="Normal 5 4 3 2 2 2" xfId="802" xr:uid="{F1D7BAD2-3608-4928-AD12-D92F7A211CC0}"/>
    <cellStyle name="Normal 5 4 3 2 2 2 2" xfId="3870" xr:uid="{42A4DAA8-740E-4575-B41C-8945D2194D58}"/>
    <cellStyle name="Normal 5 4 3 2 2 2 2 2" xfId="3871" xr:uid="{362A08CA-DDCE-4B34-9EBC-8994B9F16827}"/>
    <cellStyle name="Normal 5 4 3 2 2 2 3" xfId="3872" xr:uid="{B186E2E4-820E-45E9-8A35-A50792009DE7}"/>
    <cellStyle name="Normal 5 4 3 2 2 3" xfId="803" xr:uid="{22FFE660-2203-41D0-8236-8F4794455ED6}"/>
    <cellStyle name="Normal 5 4 3 2 2 3 2" xfId="3873" xr:uid="{1886D428-6828-402A-B344-82FDD8A68DAB}"/>
    <cellStyle name="Normal 5 4 3 2 2 4" xfId="804" xr:uid="{F960992C-5889-41CC-9485-D60F61E1E507}"/>
    <cellStyle name="Normal 5 4 3 2 3" xfId="805" xr:uid="{52BBD7BF-C57A-4CC3-9C9A-E46C9D7A1899}"/>
    <cellStyle name="Normal 5 4 3 2 3 2" xfId="806" xr:uid="{E715A684-A9D1-4C5B-96DB-39C01AABA801}"/>
    <cellStyle name="Normal 5 4 3 2 3 2 2" xfId="3874" xr:uid="{A9081AEF-E1AF-487F-9BC1-96D52B867D2B}"/>
    <cellStyle name="Normal 5 4 3 2 3 3" xfId="807" xr:uid="{71D212B1-3615-407F-9CA1-77F3AF0A6D06}"/>
    <cellStyle name="Normal 5 4 3 2 3 4" xfId="808" xr:uid="{229B30D2-C989-4548-8094-DA4728C20DD2}"/>
    <cellStyle name="Normal 5 4 3 2 4" xfId="809" xr:uid="{66530992-FA7A-49D3-85C0-70BC430567D3}"/>
    <cellStyle name="Normal 5 4 3 2 4 2" xfId="3875" xr:uid="{74C6EC95-E683-4B4F-8BB9-2129320CF8EA}"/>
    <cellStyle name="Normal 5 4 3 2 5" xfId="810" xr:uid="{15F563A9-AD17-43E9-9491-D2DBDB8CB3EF}"/>
    <cellStyle name="Normal 5 4 3 2 6" xfId="811" xr:uid="{A9D47F53-2004-4882-8640-1E321324D210}"/>
    <cellStyle name="Normal 5 4 3 3" xfId="812" xr:uid="{475B14C4-2841-427F-BF50-AB52A592EA31}"/>
    <cellStyle name="Normal 5 4 3 3 2" xfId="813" xr:uid="{D7617F47-38EC-4637-9C3E-92F031C23B00}"/>
    <cellStyle name="Normal 5 4 3 3 2 2" xfId="814" xr:uid="{C60F596C-1E92-458E-BD97-3CC33CDA6628}"/>
    <cellStyle name="Normal 5 4 3 3 2 2 2" xfId="3876" xr:uid="{CFD96287-7288-4E91-A507-91E417659B21}"/>
    <cellStyle name="Normal 5 4 3 3 2 2 2 2" xfId="3877" xr:uid="{F8F431D1-C0BD-40DC-AE5C-F3F651651FB1}"/>
    <cellStyle name="Normal 5 4 3 3 2 2 3" xfId="3878" xr:uid="{E5CE666C-AA86-4AD7-8E9E-957784D87FBA}"/>
    <cellStyle name="Normal 5 4 3 3 2 3" xfId="815" xr:uid="{ADAAE8B9-1112-4D2B-9988-486F060B7A6F}"/>
    <cellStyle name="Normal 5 4 3 3 2 3 2" xfId="3879" xr:uid="{5C410C83-6699-43A4-9017-38A1DAF227F2}"/>
    <cellStyle name="Normal 5 4 3 3 2 4" xfId="816" xr:uid="{90DD5C7B-F56C-443B-89C0-1EF0E5C88440}"/>
    <cellStyle name="Normal 5 4 3 3 3" xfId="817" xr:uid="{BF2D356C-8966-4EF2-B4B5-6F3948DFFB72}"/>
    <cellStyle name="Normal 5 4 3 3 3 2" xfId="3880" xr:uid="{F817151A-0BD1-4B0C-BB82-E19505FC5A2B}"/>
    <cellStyle name="Normal 5 4 3 3 3 2 2" xfId="3881" xr:uid="{18250252-43BF-43C8-B094-C318AFD8C9AD}"/>
    <cellStyle name="Normal 5 4 3 3 3 3" xfId="3882" xr:uid="{AAFC5CAE-B981-4CCC-9216-C51692EAEF93}"/>
    <cellStyle name="Normal 5 4 3 3 4" xfId="818" xr:uid="{7100D36B-6BD8-450E-AC19-477AD6FBDCAC}"/>
    <cellStyle name="Normal 5 4 3 3 4 2" xfId="3883" xr:uid="{1F4F7B82-DB04-492B-9C03-3341605CA902}"/>
    <cellStyle name="Normal 5 4 3 3 5" xfId="819" xr:uid="{9172A29E-2A24-469F-B92F-F1AA732B3F7E}"/>
    <cellStyle name="Normal 5 4 3 4" xfId="820" xr:uid="{264241D3-2D9F-4210-BD6B-757C998901AC}"/>
    <cellStyle name="Normal 5 4 3 4 2" xfId="821" xr:uid="{BFCB15D9-B170-424B-A8BA-C01F7C3BC281}"/>
    <cellStyle name="Normal 5 4 3 4 2 2" xfId="3884" xr:uid="{4057C70C-4878-4260-A9FE-365881D1ABEE}"/>
    <cellStyle name="Normal 5 4 3 4 2 2 2" xfId="3885" xr:uid="{17EC6BEE-1832-438F-8D72-D722F888BFFD}"/>
    <cellStyle name="Normal 5 4 3 4 2 3" xfId="3886" xr:uid="{5EA69A20-C6D6-4B28-B5C3-11354FB043F5}"/>
    <cellStyle name="Normal 5 4 3 4 3" xfId="822" xr:uid="{4BF7F227-EF86-409B-BECE-C707E793D67C}"/>
    <cellStyle name="Normal 5 4 3 4 3 2" xfId="3887" xr:uid="{95569A37-0A4F-4FA7-8A67-050310107670}"/>
    <cellStyle name="Normal 5 4 3 4 4" xfId="823" xr:uid="{48FB6336-0DBC-47CC-B11C-CB5196BD78C4}"/>
    <cellStyle name="Normal 5 4 3 5" xfId="824" xr:uid="{AABD30D4-2950-4644-9A0F-843EC4B642BE}"/>
    <cellStyle name="Normal 5 4 3 5 2" xfId="825" xr:uid="{2E3F166A-DF69-47CB-A049-2AEC84AE2DC5}"/>
    <cellStyle name="Normal 5 4 3 5 2 2" xfId="3888" xr:uid="{EFC602CD-CFE3-49DF-A4E6-852D1351F7EE}"/>
    <cellStyle name="Normal 5 4 3 5 3" xfId="826" xr:uid="{799474B1-10F2-4313-8607-B139BE7E9EC9}"/>
    <cellStyle name="Normal 5 4 3 5 4" xfId="827" xr:uid="{989E44F8-4F3F-4505-A5AA-88C3AFC85ADE}"/>
    <cellStyle name="Normal 5 4 3 6" xfId="828" xr:uid="{23A5421C-BD56-4DDB-9103-56D6A944DA86}"/>
    <cellStyle name="Normal 5 4 3 6 2" xfId="3889" xr:uid="{19ED1C3E-EA08-48AC-A15D-63A192CD9346}"/>
    <cellStyle name="Normal 5 4 3 7" xfId="829" xr:uid="{B0561B5E-7DB6-4ED7-9293-462B1951E186}"/>
    <cellStyle name="Normal 5 4 3 8" xfId="830" xr:uid="{AF3B50A1-C1F3-4F60-A6C7-BA2C6F8098D8}"/>
    <cellStyle name="Normal 5 4 4" xfId="831" xr:uid="{0154A403-A59E-49A1-8DC0-0911C55226A0}"/>
    <cellStyle name="Normal 5 4 4 2" xfId="832" xr:uid="{F7256F6E-4D6C-455D-B96C-26C1307D34FD}"/>
    <cellStyle name="Normal 5 4 4 2 2" xfId="833" xr:uid="{F67D6C3A-4CE2-4995-A171-CA2C712DB21A}"/>
    <cellStyle name="Normal 5 4 4 2 2 2" xfId="834" xr:uid="{18827612-77C1-433F-B3A8-5106597E4FCE}"/>
    <cellStyle name="Normal 5 4 4 2 2 2 2" xfId="3890" xr:uid="{0F268333-D580-4844-8105-95D65704B0E4}"/>
    <cellStyle name="Normal 5 4 4 2 2 3" xfId="835" xr:uid="{DD0AAD6A-8DAC-4F1F-8150-72B923F31F21}"/>
    <cellStyle name="Normal 5 4 4 2 2 4" xfId="836" xr:uid="{E71094B9-58D0-4AE7-98AF-C2F3977B0DA1}"/>
    <cellStyle name="Normal 5 4 4 2 3" xfId="837" xr:uid="{DB0268A0-15E8-4E28-A25B-8B0EC7F19311}"/>
    <cellStyle name="Normal 5 4 4 2 3 2" xfId="3891" xr:uid="{9E1ACE38-4928-4B77-8A62-97B0CAF912EF}"/>
    <cellStyle name="Normal 5 4 4 2 4" xfId="838" xr:uid="{9F60688C-21FC-414E-A6E2-861AF9CDAD73}"/>
    <cellStyle name="Normal 5 4 4 2 5" xfId="839" xr:uid="{548E189E-F11D-47D3-B2AF-FA3F9B391C24}"/>
    <cellStyle name="Normal 5 4 4 3" xfId="840" xr:uid="{70CBEA28-2ABD-4008-9534-596F61E12D89}"/>
    <cellStyle name="Normal 5 4 4 3 2" xfId="841" xr:uid="{7F163845-9193-4892-BBB1-FB521EEFFE45}"/>
    <cellStyle name="Normal 5 4 4 3 2 2" xfId="3892" xr:uid="{0420DC53-9858-4EF3-B28A-3AA52C7C34C1}"/>
    <cellStyle name="Normal 5 4 4 3 3" xfId="842" xr:uid="{6FC6F9EA-C083-423F-9D5D-469AD7CD5CCE}"/>
    <cellStyle name="Normal 5 4 4 3 4" xfId="843" xr:uid="{F8A36C91-4147-4D39-BB54-8E3E9DA756FD}"/>
    <cellStyle name="Normal 5 4 4 4" xfId="844" xr:uid="{12F283BE-6ECA-4F15-ACA6-CBB0229DF8A3}"/>
    <cellStyle name="Normal 5 4 4 4 2" xfId="845" xr:uid="{03D2AB20-4482-4072-8C19-76418E429659}"/>
    <cellStyle name="Normal 5 4 4 4 3" xfId="846" xr:uid="{49847AC9-AE98-470A-9130-810F1BBCD762}"/>
    <cellStyle name="Normal 5 4 4 4 4" xfId="847" xr:uid="{A3FD0247-15B4-46B5-88D2-1AF76D966414}"/>
    <cellStyle name="Normal 5 4 4 5" xfId="848" xr:uid="{B62A64CF-003D-4098-8FF7-2EC73C317741}"/>
    <cellStyle name="Normal 5 4 4 6" xfId="849" xr:uid="{9189872F-E317-4701-BCD3-D3E70886FB9B}"/>
    <cellStyle name="Normal 5 4 4 7" xfId="850" xr:uid="{D87DC6E0-77A3-4BCA-A069-EA64C71E70AF}"/>
    <cellStyle name="Normal 5 4 5" xfId="851" xr:uid="{F1572453-8799-4B37-8D9D-24A8D86DFB20}"/>
    <cellStyle name="Normal 5 4 5 2" xfId="852" xr:uid="{9585EEC7-23F7-4F5A-AD68-429414C3AADE}"/>
    <cellStyle name="Normal 5 4 5 2 2" xfId="853" xr:uid="{05F8BDA5-6335-4E36-A2D4-03B9D01C7E6A}"/>
    <cellStyle name="Normal 5 4 5 2 2 2" xfId="3893" xr:uid="{CE371321-F39E-4857-AF76-28A9B99531C7}"/>
    <cellStyle name="Normal 5 4 5 2 2 2 2" xfId="3894" xr:uid="{0AD5E3EE-01F7-45AC-A384-9406B47E2A14}"/>
    <cellStyle name="Normal 5 4 5 2 2 3" xfId="3895" xr:uid="{F356E2A3-035D-4DC1-8B52-805B7285F4D7}"/>
    <cellStyle name="Normal 5 4 5 2 3" xfId="854" xr:uid="{9FD7C6CD-2EE5-4AD5-BCFB-C297A8C8ECC9}"/>
    <cellStyle name="Normal 5 4 5 2 3 2" xfId="3896" xr:uid="{92E136A1-3785-4436-AA9E-E57319F101F2}"/>
    <cellStyle name="Normal 5 4 5 2 4" xfId="855" xr:uid="{6BED4ACC-31BF-43D1-A8B2-0FE66381E89C}"/>
    <cellStyle name="Normal 5 4 5 3" xfId="856" xr:uid="{C35CFEA3-2362-443F-99DC-A5B1D4081CBD}"/>
    <cellStyle name="Normal 5 4 5 3 2" xfId="857" xr:uid="{3B5819E5-9A8C-4283-9FBA-F59D1195AF86}"/>
    <cellStyle name="Normal 5 4 5 3 2 2" xfId="3897" xr:uid="{537AA971-9466-4456-9F3E-DE7819FD109C}"/>
    <cellStyle name="Normal 5 4 5 3 3" xfId="858" xr:uid="{820D3A85-A67E-4938-81B6-08502CA218B6}"/>
    <cellStyle name="Normal 5 4 5 3 4" xfId="859" xr:uid="{6CC2FA58-D35A-46A8-BEB0-265550FB1EC1}"/>
    <cellStyle name="Normal 5 4 5 4" xfId="860" xr:uid="{85F35719-974A-4936-B6D7-B76260AC1C73}"/>
    <cellStyle name="Normal 5 4 5 4 2" xfId="3898" xr:uid="{1CC125B1-F5D8-4D1E-BE39-5DFF0933D112}"/>
    <cellStyle name="Normal 5 4 5 5" xfId="861" xr:uid="{AD441223-9B81-4C5D-9A07-1B4FBA4E43FA}"/>
    <cellStyle name="Normal 5 4 5 6" xfId="862" xr:uid="{F16D618B-4446-4798-84B9-FDB5A52F60E1}"/>
    <cellStyle name="Normal 5 4 6" xfId="863" xr:uid="{8F1A1C06-25DA-4A32-8138-16CA8A194555}"/>
    <cellStyle name="Normal 5 4 6 2" xfId="864" xr:uid="{E3B6EBC5-E773-4976-AC47-F0C376B389EF}"/>
    <cellStyle name="Normal 5 4 6 2 2" xfId="865" xr:uid="{5557D2AA-00DF-4C82-97A6-54602660659B}"/>
    <cellStyle name="Normal 5 4 6 2 2 2" xfId="3899" xr:uid="{4B2D935F-231B-43BE-A625-E46522903666}"/>
    <cellStyle name="Normal 5 4 6 2 3" xfId="866" xr:uid="{474657BA-C54A-493F-9D1F-6F061E5F4A5B}"/>
    <cellStyle name="Normal 5 4 6 2 4" xfId="867" xr:uid="{B5C81F50-727E-4BDB-88D8-E0551E90B9A7}"/>
    <cellStyle name="Normal 5 4 6 3" xfId="868" xr:uid="{D4D85619-F8DE-4AED-A15E-ECD9F08F58CB}"/>
    <cellStyle name="Normal 5 4 6 3 2" xfId="3900" xr:uid="{0180A5CC-E9C4-4E68-A945-ED2D534EA684}"/>
    <cellStyle name="Normal 5 4 6 4" xfId="869" xr:uid="{45398E6F-7730-4016-8D07-8B573ECF2925}"/>
    <cellStyle name="Normal 5 4 6 5" xfId="870" xr:uid="{4227309B-95DA-44AD-818B-7132BDDF8B58}"/>
    <cellStyle name="Normal 5 4 7" xfId="871" xr:uid="{9A291804-3CAD-460F-89F5-55B8B6BF86AB}"/>
    <cellStyle name="Normal 5 4 7 2" xfId="872" xr:uid="{703471C6-FAE2-4FB7-B6D5-E73789DEC767}"/>
    <cellStyle name="Normal 5 4 7 2 2" xfId="3901" xr:uid="{C3FAD0E8-8536-4535-8A13-0DE2B666C3C1}"/>
    <cellStyle name="Normal 5 4 7 2 3" xfId="4389" xr:uid="{D7862454-3B22-43ED-8E02-72600F53550B}"/>
    <cellStyle name="Normal 5 4 7 3" xfId="873" xr:uid="{BAED1420-F5A2-4B1D-8743-15CAB5E1F41A}"/>
    <cellStyle name="Normal 5 4 7 4" xfId="874" xr:uid="{2E397223-85D6-4AAA-B742-A4127F7FA3BC}"/>
    <cellStyle name="Normal 5 4 8" xfId="875" xr:uid="{F056A533-2AAC-4EC4-8547-CDDF916DC76C}"/>
    <cellStyle name="Normal 5 4 8 2" xfId="876" xr:uid="{44810233-825A-41DE-B829-04DB6FFBBF76}"/>
    <cellStyle name="Normal 5 4 8 3" xfId="877" xr:uid="{D45E2052-1701-4952-826C-69DCE4BD3D71}"/>
    <cellStyle name="Normal 5 4 8 4" xfId="878" xr:uid="{BA08530F-E44E-49E8-94BD-CD01EE2A3153}"/>
    <cellStyle name="Normal 5 4 9" xfId="879" xr:uid="{F3927FF1-0283-465A-A9DF-0DD53D4055EB}"/>
    <cellStyle name="Normal 5 5" xfId="880" xr:uid="{C2002D79-1858-4E44-99E3-FC936267D3A7}"/>
    <cellStyle name="Normal 5 5 10" xfId="881" xr:uid="{56CDA995-33B5-49B7-933B-DC5BB4AB396E}"/>
    <cellStyle name="Normal 5 5 11" xfId="882" xr:uid="{16ABEFD2-0D03-4D1E-8D08-C230D975527A}"/>
    <cellStyle name="Normal 5 5 2" xfId="883" xr:uid="{6E3FDFFF-6C53-4C70-9E99-D1E4E269CB01}"/>
    <cellStyle name="Normal 5 5 2 2" xfId="884" xr:uid="{89F9FBAC-3AED-4301-8C3B-E0F6503C1A20}"/>
    <cellStyle name="Normal 5 5 2 2 2" xfId="885" xr:uid="{79A7D8F5-E06E-43EA-B530-309E93AFEFDD}"/>
    <cellStyle name="Normal 5 5 2 2 2 2" xfId="886" xr:uid="{C6C1FB96-5401-4EF2-BDE0-C1C905F856D0}"/>
    <cellStyle name="Normal 5 5 2 2 2 2 2" xfId="887" xr:uid="{BD955832-DA94-477F-862C-351CFDBA73BE}"/>
    <cellStyle name="Normal 5 5 2 2 2 2 2 2" xfId="3902" xr:uid="{AC717605-80F1-4A08-ABD0-212F75654306}"/>
    <cellStyle name="Normal 5 5 2 2 2 2 3" xfId="888" xr:uid="{618053BA-1DEE-4710-8AB5-5EDA7D5C836D}"/>
    <cellStyle name="Normal 5 5 2 2 2 2 4" xfId="889" xr:uid="{B7845009-9C5A-47CE-BBB4-A597DAE16924}"/>
    <cellStyle name="Normal 5 5 2 2 2 3" xfId="890" xr:uid="{E301A8A3-0E0C-4BBE-AC17-D6EE586D5F53}"/>
    <cellStyle name="Normal 5 5 2 2 2 3 2" xfId="891" xr:uid="{6DA19C25-15AC-4F06-BD87-2FCEBD41874A}"/>
    <cellStyle name="Normal 5 5 2 2 2 3 3" xfId="892" xr:uid="{9023C87A-1A4E-4D9A-A6AC-86A73F347F81}"/>
    <cellStyle name="Normal 5 5 2 2 2 3 4" xfId="893" xr:uid="{1DF90221-A6F8-4C7A-AB1B-EF66D9352F9A}"/>
    <cellStyle name="Normal 5 5 2 2 2 4" xfId="894" xr:uid="{3EB2AF65-4606-48EE-9AE0-D3009ED704CC}"/>
    <cellStyle name="Normal 5 5 2 2 2 5" xfId="895" xr:uid="{3D65C381-2DC8-4CB5-8DCD-FBABBAB4EEBD}"/>
    <cellStyle name="Normal 5 5 2 2 2 6" xfId="896" xr:uid="{54EB07E9-F94E-4E62-A01F-A9B2FE139F77}"/>
    <cellStyle name="Normal 5 5 2 2 3" xfId="897" xr:uid="{76F6EDFE-B4DF-4572-963E-55585B10A977}"/>
    <cellStyle name="Normal 5 5 2 2 3 2" xfId="898" xr:uid="{776105E8-FCE4-4293-B963-7166C7AC8F7E}"/>
    <cellStyle name="Normal 5 5 2 2 3 2 2" xfId="899" xr:uid="{C3AC797B-1E14-4F6B-9411-452A9B9EDA12}"/>
    <cellStyle name="Normal 5 5 2 2 3 2 3" xfId="900" xr:uid="{3EAB6A3B-B9C5-4B1B-9D86-A8E620208319}"/>
    <cellStyle name="Normal 5 5 2 2 3 2 4" xfId="901" xr:uid="{B0CC8311-176F-474D-9466-19AE083049EB}"/>
    <cellStyle name="Normal 5 5 2 2 3 3" xfId="902" xr:uid="{A32B8F6C-5B43-4E9F-A75A-79C77B7CC801}"/>
    <cellStyle name="Normal 5 5 2 2 3 4" xfId="903" xr:uid="{8B4185B9-EE31-431C-82F6-7FB27ED7A304}"/>
    <cellStyle name="Normal 5 5 2 2 3 5" xfId="904" xr:uid="{865D7B72-0016-4E1A-80BC-C02EB2B4A8FD}"/>
    <cellStyle name="Normal 5 5 2 2 4" xfId="905" xr:uid="{5BF700F9-032A-4E25-A049-53233FF22E5F}"/>
    <cellStyle name="Normal 5 5 2 2 4 2" xfId="906" xr:uid="{F01D0B25-C40C-4289-8465-5364572E4486}"/>
    <cellStyle name="Normal 5 5 2 2 4 3" xfId="907" xr:uid="{FF124552-3DC1-4B65-A563-5B8BD9CE4D18}"/>
    <cellStyle name="Normal 5 5 2 2 4 4" xfId="908" xr:uid="{1D992EAF-5ADB-4331-A4D1-BB37E57B1F37}"/>
    <cellStyle name="Normal 5 5 2 2 5" xfId="909" xr:uid="{E153ED2F-4CC7-43EB-9B9A-858F04EF18A7}"/>
    <cellStyle name="Normal 5 5 2 2 5 2" xfId="910" xr:uid="{E5C4789D-31C7-4DAA-B09A-16CEC999E38A}"/>
    <cellStyle name="Normal 5 5 2 2 5 3" xfId="911" xr:uid="{ECC4B371-BAC1-4235-9B14-4BB6E7B6FCB3}"/>
    <cellStyle name="Normal 5 5 2 2 5 4" xfId="912" xr:uid="{08C51F56-8094-4AC3-85EA-555D6D5125F8}"/>
    <cellStyle name="Normal 5 5 2 2 6" xfId="913" xr:uid="{00415F20-D51A-44F8-982F-B0BC174D788B}"/>
    <cellStyle name="Normal 5 5 2 2 7" xfId="914" xr:uid="{20CC1CF1-81E9-4D24-9A39-C6324D64A1F1}"/>
    <cellStyle name="Normal 5 5 2 2 8" xfId="915" xr:uid="{DA27B36B-92D2-422B-BD95-0DF6264895C6}"/>
    <cellStyle name="Normal 5 5 2 3" xfId="916" xr:uid="{82B0388A-7396-4F1F-954E-1BF64B60E327}"/>
    <cellStyle name="Normal 5 5 2 3 2" xfId="917" xr:uid="{5315EDA0-07B7-431F-A21B-37D7EBCA76D3}"/>
    <cellStyle name="Normal 5 5 2 3 2 2" xfId="918" xr:uid="{78BF1092-2AEA-458B-BFED-F3F3C8C2AA7E}"/>
    <cellStyle name="Normal 5 5 2 3 2 2 2" xfId="3903" xr:uid="{EFE17CF6-7264-41F5-91F4-F6C27900B1B7}"/>
    <cellStyle name="Normal 5 5 2 3 2 2 2 2" xfId="3904" xr:uid="{D9FDA7D8-43F7-4236-9454-D8D5DC5E5CDE}"/>
    <cellStyle name="Normal 5 5 2 3 2 2 3" xfId="3905" xr:uid="{7EB2138C-CC95-4A13-A8E3-4CB125854193}"/>
    <cellStyle name="Normal 5 5 2 3 2 3" xfId="919" xr:uid="{F05B5075-7865-4D3B-A9DC-5C6BAB7007A1}"/>
    <cellStyle name="Normal 5 5 2 3 2 3 2" xfId="3906" xr:uid="{61F6DA45-9E33-4D24-8C1B-531BF6477A97}"/>
    <cellStyle name="Normal 5 5 2 3 2 4" xfId="920" xr:uid="{4953C601-71A3-4CE5-9FA6-44B04DCD2CB5}"/>
    <cellStyle name="Normal 5 5 2 3 3" xfId="921" xr:uid="{67DD301F-9661-440A-940D-64514F74DD5A}"/>
    <cellStyle name="Normal 5 5 2 3 3 2" xfId="922" xr:uid="{26DF4FDB-0A8C-4FA3-B5EB-5234BBF6615A}"/>
    <cellStyle name="Normal 5 5 2 3 3 2 2" xfId="3907" xr:uid="{1F6F000F-9B56-4656-9044-A0FFA770663E}"/>
    <cellStyle name="Normal 5 5 2 3 3 3" xfId="923" xr:uid="{A36F4229-B090-4807-AEEF-574DDF272DD2}"/>
    <cellStyle name="Normal 5 5 2 3 3 4" xfId="924" xr:uid="{7538C2AF-CC3C-4C22-A833-E055526B057B}"/>
    <cellStyle name="Normal 5 5 2 3 4" xfId="925" xr:uid="{C96159FC-2493-44FE-AC57-3CC89F77D601}"/>
    <cellStyle name="Normal 5 5 2 3 4 2" xfId="3908" xr:uid="{DA3E5439-C045-4A1B-97A4-C1DF7CD1612C}"/>
    <cellStyle name="Normal 5 5 2 3 5" xfId="926" xr:uid="{398AB6FE-8655-4F98-8A8C-6D94CA1BDBC5}"/>
    <cellStyle name="Normal 5 5 2 3 6" xfId="927" xr:uid="{998776BB-6090-40DC-9662-46F5473F4198}"/>
    <cellStyle name="Normal 5 5 2 4" xfId="928" xr:uid="{033F3FC3-08D0-4992-BB97-F4838E74F332}"/>
    <cellStyle name="Normal 5 5 2 4 2" xfId="929" xr:uid="{94C6B90C-E442-4953-8F81-66CCB14C632C}"/>
    <cellStyle name="Normal 5 5 2 4 2 2" xfId="930" xr:uid="{C3506C33-8D01-4E4D-B0B4-9EC37AB2BD2D}"/>
    <cellStyle name="Normal 5 5 2 4 2 2 2" xfId="3909" xr:uid="{830C145C-8589-49BE-BA3B-D0B0A225129C}"/>
    <cellStyle name="Normal 5 5 2 4 2 3" xfId="931" xr:uid="{710A503E-099F-4314-AFE0-9CC2ABD4CE84}"/>
    <cellStyle name="Normal 5 5 2 4 2 4" xfId="932" xr:uid="{C2AE5249-92E3-4082-BCB9-390176BBA32F}"/>
    <cellStyle name="Normal 5 5 2 4 3" xfId="933" xr:uid="{06060521-DE9C-47C2-878B-C57E7C1B0897}"/>
    <cellStyle name="Normal 5 5 2 4 3 2" xfId="3910" xr:uid="{11C44ACE-0C66-4813-970A-550149F4827E}"/>
    <cellStyle name="Normal 5 5 2 4 4" xfId="934" xr:uid="{45CAE2AA-2FCD-45B6-A226-2423A314B700}"/>
    <cellStyle name="Normal 5 5 2 4 5" xfId="935" xr:uid="{D00E4934-D958-48D7-BA91-F7E1546EEB5E}"/>
    <cellStyle name="Normal 5 5 2 5" xfId="936" xr:uid="{62081754-0ECC-4577-9962-A4F070378CAB}"/>
    <cellStyle name="Normal 5 5 2 5 2" xfId="937" xr:uid="{595CC314-1B32-4646-8599-C14918673CEA}"/>
    <cellStyle name="Normal 5 5 2 5 2 2" xfId="3911" xr:uid="{E88AF627-7F78-4E23-A8AB-B4F1BEDF19E4}"/>
    <cellStyle name="Normal 5 5 2 5 3" xfId="938" xr:uid="{D75A8390-BB65-4CB2-8A5A-7D393477BC22}"/>
    <cellStyle name="Normal 5 5 2 5 4" xfId="939" xr:uid="{6B422D6D-73EF-4F96-AFD6-12B2EC612D6D}"/>
    <cellStyle name="Normal 5 5 2 6" xfId="940" xr:uid="{903CE2C2-6F2F-46D3-B18E-BAC3C46A2731}"/>
    <cellStyle name="Normal 5 5 2 6 2" xfId="941" xr:uid="{A736E053-61A6-4DBA-AFBB-190D3D181345}"/>
    <cellStyle name="Normal 5 5 2 6 3" xfId="942" xr:uid="{FC6028D8-4F1F-48D6-A8BA-57E7E95DAD25}"/>
    <cellStyle name="Normal 5 5 2 6 4" xfId="943" xr:uid="{285A37F0-B52F-441A-BEEC-5700D37B9F92}"/>
    <cellStyle name="Normal 5 5 2 7" xfId="944" xr:uid="{884F2C4D-B619-4F26-B559-7E5D7CC3864E}"/>
    <cellStyle name="Normal 5 5 2 8" xfId="945" xr:uid="{56EB8C53-7675-4A8F-8131-9B9DB4D65891}"/>
    <cellStyle name="Normal 5 5 2 9" xfId="946" xr:uid="{EE4A3BD9-21A0-4007-AE50-BB94C1611F51}"/>
    <cellStyle name="Normal 5 5 3" xfId="947" xr:uid="{16FFC7C0-7A31-4E65-9AD5-65AF4C1D47D0}"/>
    <cellStyle name="Normal 5 5 3 2" xfId="948" xr:uid="{BD1A8075-C48B-4BBF-9FAD-4C470BF6CBA6}"/>
    <cellStyle name="Normal 5 5 3 2 2" xfId="949" xr:uid="{C6BD3D1C-9BF0-4959-B5B3-EE1377C17548}"/>
    <cellStyle name="Normal 5 5 3 2 2 2" xfId="950" xr:uid="{0EB70FC2-67AD-4138-8062-E10E7E885C16}"/>
    <cellStyle name="Normal 5 5 3 2 2 2 2" xfId="3912" xr:uid="{77D1CA54-5613-4251-9124-0A4122E04482}"/>
    <cellStyle name="Normal 5 5 3 2 2 3" xfId="951" xr:uid="{3ED31180-530C-4CDE-90AB-42C544251146}"/>
    <cellStyle name="Normal 5 5 3 2 2 4" xfId="952" xr:uid="{6BF59803-2EEF-4723-869D-70240767A75F}"/>
    <cellStyle name="Normal 5 5 3 2 3" xfId="953" xr:uid="{226C0CF0-4D51-4B7D-B69D-097F22600550}"/>
    <cellStyle name="Normal 5 5 3 2 3 2" xfId="954" xr:uid="{5F57C440-7F7B-4925-8735-10172A9CDA84}"/>
    <cellStyle name="Normal 5 5 3 2 3 3" xfId="955" xr:uid="{86AC3FC8-DA99-4496-85B8-15EEA3DD747F}"/>
    <cellStyle name="Normal 5 5 3 2 3 4" xfId="956" xr:uid="{C129FCC4-83C0-4139-B6F2-B2E76E13CFB8}"/>
    <cellStyle name="Normal 5 5 3 2 4" xfId="957" xr:uid="{1C2CB3EE-2DDA-4FBD-8130-61C10F9588E4}"/>
    <cellStyle name="Normal 5 5 3 2 5" xfId="958" xr:uid="{080C2ECD-3A86-4E37-97F0-206D03E3B09C}"/>
    <cellStyle name="Normal 5 5 3 2 6" xfId="959" xr:uid="{DC2F34EB-94CA-4C9F-ACF4-01D451E3BDCB}"/>
    <cellStyle name="Normal 5 5 3 3" xfId="960" xr:uid="{0A47386C-47E0-4E28-8DAF-E6B6C7D2C193}"/>
    <cellStyle name="Normal 5 5 3 3 2" xfId="961" xr:uid="{400FFB8D-7C3F-445C-8938-EEB7752C8F0F}"/>
    <cellStyle name="Normal 5 5 3 3 2 2" xfId="962" xr:uid="{BE29A5AE-CDD0-46CE-B7BB-82F9C9A45077}"/>
    <cellStyle name="Normal 5 5 3 3 2 3" xfId="963" xr:uid="{60866B97-B48C-449E-A004-162DDCC5EAC9}"/>
    <cellStyle name="Normal 5 5 3 3 2 4" xfId="964" xr:uid="{B280D8A9-B9AE-491F-A89D-46A9F8064621}"/>
    <cellStyle name="Normal 5 5 3 3 3" xfId="965" xr:uid="{40656C77-3747-4A22-8F42-7B372DF33A70}"/>
    <cellStyle name="Normal 5 5 3 3 4" xfId="966" xr:uid="{8E04BDD6-DD80-434F-A51F-4F0F694294AA}"/>
    <cellStyle name="Normal 5 5 3 3 5" xfId="967" xr:uid="{A1E3736C-DCCB-40F6-B622-CEBD2BAE5DDD}"/>
    <cellStyle name="Normal 5 5 3 4" xfId="968" xr:uid="{321502AA-AF81-4B8F-BC4F-5813C21CEA31}"/>
    <cellStyle name="Normal 5 5 3 4 2" xfId="969" xr:uid="{A9B6AB3C-F503-40EC-AF21-499B36B83ABF}"/>
    <cellStyle name="Normal 5 5 3 4 3" xfId="970" xr:uid="{DF487EA6-15E1-4ADB-ADDD-889CE85DB3F4}"/>
    <cellStyle name="Normal 5 5 3 4 4" xfId="971" xr:uid="{558483B4-6107-4047-814F-D109C3F66A43}"/>
    <cellStyle name="Normal 5 5 3 5" xfId="972" xr:uid="{33D88C6F-12A2-433D-9FCE-FF0A4D7F8848}"/>
    <cellStyle name="Normal 5 5 3 5 2" xfId="973" xr:uid="{440391D0-5DBD-48FD-B856-6A5E65049710}"/>
    <cellStyle name="Normal 5 5 3 5 3" xfId="974" xr:uid="{3F00DEAE-E86F-4018-BF64-93C479E51707}"/>
    <cellStyle name="Normal 5 5 3 5 4" xfId="975" xr:uid="{9D548A48-AABD-42AA-8C96-C973A31AA5BC}"/>
    <cellStyle name="Normal 5 5 3 6" xfId="976" xr:uid="{091BED14-A889-41DA-A0D0-8B5C09186AF5}"/>
    <cellStyle name="Normal 5 5 3 7" xfId="977" xr:uid="{F3A51644-BCC7-418F-8ED1-CA36AA985524}"/>
    <cellStyle name="Normal 5 5 3 8" xfId="978" xr:uid="{36272D6B-533E-455D-A502-6EE01D6D4BC0}"/>
    <cellStyle name="Normal 5 5 4" xfId="979" xr:uid="{835B8B42-B133-44EB-B2A1-C9EB6EEED7CE}"/>
    <cellStyle name="Normal 5 5 4 2" xfId="980" xr:uid="{CCBC1A5A-0388-4D72-9CB4-77C020F3C126}"/>
    <cellStyle name="Normal 5 5 4 2 2" xfId="981" xr:uid="{AA676E17-19EB-4247-B6DC-0E1591F26556}"/>
    <cellStyle name="Normal 5 5 4 2 2 2" xfId="982" xr:uid="{2F5F75E0-1ACC-4A38-88A8-D6C458DA8072}"/>
    <cellStyle name="Normal 5 5 4 2 2 2 2" xfId="3913" xr:uid="{F18482B4-FBC2-4CD3-91AF-C8D39919CB9F}"/>
    <cellStyle name="Normal 5 5 4 2 2 3" xfId="983" xr:uid="{BB028E26-E6F3-487F-950B-C86301BCD8B8}"/>
    <cellStyle name="Normal 5 5 4 2 2 4" xfId="984" xr:uid="{A2FC25AE-9954-4153-9C8B-37D5B0873CFB}"/>
    <cellStyle name="Normal 5 5 4 2 3" xfId="985" xr:uid="{64E098DA-2F24-471E-8574-3E0DD69DBE5F}"/>
    <cellStyle name="Normal 5 5 4 2 3 2" xfId="3914" xr:uid="{A9A28275-5D8E-42FC-AD9F-2FADDD122E0E}"/>
    <cellStyle name="Normal 5 5 4 2 4" xfId="986" xr:uid="{F3B65B47-1DB1-4EC5-A931-8371049969E3}"/>
    <cellStyle name="Normal 5 5 4 2 5" xfId="987" xr:uid="{50483876-06A8-4F71-9948-E12D7B755FD0}"/>
    <cellStyle name="Normal 5 5 4 3" xfId="988" xr:uid="{6641D4F2-DE39-40E4-AFCE-BF1699D00ECC}"/>
    <cellStyle name="Normal 5 5 4 3 2" xfId="989" xr:uid="{EF55DB1B-91E7-4F77-95CC-DDBD57135062}"/>
    <cellStyle name="Normal 5 5 4 3 2 2" xfId="3915" xr:uid="{209FF7CE-64A1-4468-901F-7A273F2AE1E7}"/>
    <cellStyle name="Normal 5 5 4 3 3" xfId="990" xr:uid="{3F61E96C-C68F-4761-A436-2546C95566B8}"/>
    <cellStyle name="Normal 5 5 4 3 4" xfId="991" xr:uid="{D34C2185-89C6-4752-A7FA-3401538B3E63}"/>
    <cellStyle name="Normal 5 5 4 4" xfId="992" xr:uid="{DCB04752-1D28-4347-A7F2-DF5E2DE98723}"/>
    <cellStyle name="Normal 5 5 4 4 2" xfId="993" xr:uid="{F535BB9C-7CBC-4B6C-BAC6-31366965C3C0}"/>
    <cellStyle name="Normal 5 5 4 4 3" xfId="994" xr:uid="{14577948-2826-4EB2-B323-7D8A21B3AD4D}"/>
    <cellStyle name="Normal 5 5 4 4 4" xfId="995" xr:uid="{EA9C3376-4137-4DAE-A14F-30630584B833}"/>
    <cellStyle name="Normal 5 5 4 5" xfId="996" xr:uid="{CA2D8281-863F-493B-8CEE-4ED360DED801}"/>
    <cellStyle name="Normal 5 5 4 6" xfId="997" xr:uid="{D73EAB6F-829C-4A0A-8C57-A3E6864A71DA}"/>
    <cellStyle name="Normal 5 5 4 7" xfId="998" xr:uid="{0B919FE5-C7EF-4602-BB17-5B3A749AAB21}"/>
    <cellStyle name="Normal 5 5 5" xfId="999" xr:uid="{18FF90C7-8799-4BAA-8DF9-495B96F6D588}"/>
    <cellStyle name="Normal 5 5 5 2" xfId="1000" xr:uid="{CF83E858-A16B-4D57-AD24-F146086937D0}"/>
    <cellStyle name="Normal 5 5 5 2 2" xfId="1001" xr:uid="{5C32BF9F-9B8C-4809-9FFE-A02675C765FA}"/>
    <cellStyle name="Normal 5 5 5 2 2 2" xfId="3916" xr:uid="{357B552D-6D2D-4B8A-BABB-C1975B8A3C6B}"/>
    <cellStyle name="Normal 5 5 5 2 3" xfId="1002" xr:uid="{92F5AB50-65C1-4D3E-BD40-92B5E6C01B76}"/>
    <cellStyle name="Normal 5 5 5 2 4" xfId="1003" xr:uid="{61FFE683-CE4C-4322-A847-91CC9F22AF36}"/>
    <cellStyle name="Normal 5 5 5 3" xfId="1004" xr:uid="{2A2E1188-F77C-4C23-8492-85BD4FE0806B}"/>
    <cellStyle name="Normal 5 5 5 3 2" xfId="1005" xr:uid="{77E2D0FE-D2FC-478F-B69A-D60AEC7001E5}"/>
    <cellStyle name="Normal 5 5 5 3 3" xfId="1006" xr:uid="{0128BF43-209E-4D8A-93FF-80686A08B6AD}"/>
    <cellStyle name="Normal 5 5 5 3 4" xfId="1007" xr:uid="{064E45BA-8239-4383-8A2F-F0ACB8A2D014}"/>
    <cellStyle name="Normal 5 5 5 4" xfId="1008" xr:uid="{89E83B47-72F0-43E9-A542-60EBE4BE3C0D}"/>
    <cellStyle name="Normal 5 5 5 5" xfId="1009" xr:uid="{20E83D15-6A9C-4AB9-8796-301E6AC5CFC8}"/>
    <cellStyle name="Normal 5 5 5 6" xfId="1010" xr:uid="{43922C04-92A5-415B-A877-B0FE63752019}"/>
    <cellStyle name="Normal 5 5 6" xfId="1011" xr:uid="{6EB12E0E-D79D-46EF-A18F-D0750B832540}"/>
    <cellStyle name="Normal 5 5 6 2" xfId="1012" xr:uid="{8E048045-C774-4BE2-A1FC-6D95C47CB932}"/>
    <cellStyle name="Normal 5 5 6 2 2" xfId="1013" xr:uid="{4F010560-EEF1-4DAE-A8D3-B199107CCC2E}"/>
    <cellStyle name="Normal 5 5 6 2 3" xfId="1014" xr:uid="{DDC5D7E1-D053-4486-A635-1C7217171D32}"/>
    <cellStyle name="Normal 5 5 6 2 4" xfId="1015" xr:uid="{F2F5D599-E8B7-4F9F-BBEC-A5AA1B237A6B}"/>
    <cellStyle name="Normal 5 5 6 3" xfId="1016" xr:uid="{D0AD12E3-D98F-465B-980F-960BD07A33CC}"/>
    <cellStyle name="Normal 5 5 6 4" xfId="1017" xr:uid="{C6ADED6E-F915-4447-BD23-ADC4DBD0A2C7}"/>
    <cellStyle name="Normal 5 5 6 5" xfId="1018" xr:uid="{68E69118-DBA0-4788-BD83-B82D403FA926}"/>
    <cellStyle name="Normal 5 5 7" xfId="1019" xr:uid="{C94D8A7B-A41C-4039-8500-DC2B9839D8A3}"/>
    <cellStyle name="Normal 5 5 7 2" xfId="1020" xr:uid="{F6D5B239-7D2A-4733-99BD-B909E3FFF10C}"/>
    <cellStyle name="Normal 5 5 7 3" xfId="1021" xr:uid="{745E51E2-6AB7-4C40-BC13-57F7D07F87AA}"/>
    <cellStyle name="Normal 5 5 7 4" xfId="1022" xr:uid="{FF9D04E1-80A2-47A2-93E5-71BDFD353C2C}"/>
    <cellStyle name="Normal 5 5 8" xfId="1023" xr:uid="{88D0F44D-9DA4-466A-A251-C4D22B379DD7}"/>
    <cellStyle name="Normal 5 5 8 2" xfId="1024" xr:uid="{EF045B04-03A2-4B18-BF4F-4B7E95C8EFCD}"/>
    <cellStyle name="Normal 5 5 8 3" xfId="1025" xr:uid="{D0532DBE-35DB-467A-B35D-D57ADEE68BBF}"/>
    <cellStyle name="Normal 5 5 8 4" xfId="1026" xr:uid="{05CCD47B-89E1-4068-A7CD-1201103DE8F8}"/>
    <cellStyle name="Normal 5 5 9" xfId="1027" xr:uid="{6BFC7957-44E6-4D08-8494-8A8EF8AB4E79}"/>
    <cellStyle name="Normal 5 6" xfId="1028" xr:uid="{E333B64A-5D46-4684-914D-5DE7BE4CBA21}"/>
    <cellStyle name="Normal 5 6 10" xfId="1029" xr:uid="{4BAAE2C8-3E77-443F-89F7-4A26A14A64DB}"/>
    <cellStyle name="Normal 5 6 11" xfId="1030" xr:uid="{2D0DA590-041A-4089-9727-467149AA300C}"/>
    <cellStyle name="Normal 5 6 2" xfId="1031" xr:uid="{1F0708F5-ED41-4923-ADC4-2F7F7CA421F2}"/>
    <cellStyle name="Normal 5 6 2 2" xfId="1032" xr:uid="{6884903F-7A67-4A67-AFFF-80AF3EE3672A}"/>
    <cellStyle name="Normal 5 6 2 2 2" xfId="1033" xr:uid="{2B23316E-0BC8-4467-8B2C-A626A775406D}"/>
    <cellStyle name="Normal 5 6 2 2 2 2" xfId="1034" xr:uid="{B508AE76-C82B-48D1-B67B-F0A7A6ED6E63}"/>
    <cellStyle name="Normal 5 6 2 2 2 2 2" xfId="1035" xr:uid="{FB4F5792-C252-4D64-A948-16CCE1798358}"/>
    <cellStyle name="Normal 5 6 2 2 2 2 3" xfId="1036" xr:uid="{EFAF263E-1D5E-4AAC-B18A-6B211917102F}"/>
    <cellStyle name="Normal 5 6 2 2 2 2 4" xfId="1037" xr:uid="{8D320114-6CF0-4072-BDC0-ED71B24056DC}"/>
    <cellStyle name="Normal 5 6 2 2 2 3" xfId="1038" xr:uid="{2428F36A-E00C-4370-9489-51F795225697}"/>
    <cellStyle name="Normal 5 6 2 2 2 3 2" xfId="1039" xr:uid="{ECD58FE0-010A-4121-84DB-171CD3566B03}"/>
    <cellStyle name="Normal 5 6 2 2 2 3 3" xfId="1040" xr:uid="{B3BF0392-4C1D-40D6-A763-979C40C15713}"/>
    <cellStyle name="Normal 5 6 2 2 2 3 4" xfId="1041" xr:uid="{A38DCCD0-7C75-46DF-AD01-28DB11DD2568}"/>
    <cellStyle name="Normal 5 6 2 2 2 4" xfId="1042" xr:uid="{F093779A-AD6E-4DCB-8B4C-4901ACBF9908}"/>
    <cellStyle name="Normal 5 6 2 2 2 5" xfId="1043" xr:uid="{9D82D3A8-B0CE-4CF5-99AD-5A8605C6F9ED}"/>
    <cellStyle name="Normal 5 6 2 2 2 6" xfId="1044" xr:uid="{86FC4A43-C7FE-4B20-A201-744E3F9F2B16}"/>
    <cellStyle name="Normal 5 6 2 2 3" xfId="1045" xr:uid="{453C598A-7EE2-4370-AD85-3A2720B43C67}"/>
    <cellStyle name="Normal 5 6 2 2 3 2" xfId="1046" xr:uid="{5519D5ED-6960-4412-A278-0F6168393C40}"/>
    <cellStyle name="Normal 5 6 2 2 3 2 2" xfId="1047" xr:uid="{F5CBD363-D530-4E37-BF36-13C4A86450DC}"/>
    <cellStyle name="Normal 5 6 2 2 3 2 3" xfId="1048" xr:uid="{8EE5AB79-E5F3-42E7-976B-842A13DCA365}"/>
    <cellStyle name="Normal 5 6 2 2 3 2 4" xfId="1049" xr:uid="{6CA64B13-0A57-425F-965F-2A19855306B5}"/>
    <cellStyle name="Normal 5 6 2 2 3 3" xfId="1050" xr:uid="{C3D54DFB-BF83-4A27-BE9B-FDA2130A5EE2}"/>
    <cellStyle name="Normal 5 6 2 2 3 4" xfId="1051" xr:uid="{DE4936B5-8BC4-413C-A12A-8214FA5205C2}"/>
    <cellStyle name="Normal 5 6 2 2 3 5" xfId="1052" xr:uid="{9ADCAF52-D1ED-450F-B4EF-A0543E720685}"/>
    <cellStyle name="Normal 5 6 2 2 4" xfId="1053" xr:uid="{523D4C87-8F12-4E56-989C-6FBE020E6FC6}"/>
    <cellStyle name="Normal 5 6 2 2 4 2" xfId="1054" xr:uid="{53D87651-BDB0-48D0-896C-D67CBB407A45}"/>
    <cellStyle name="Normal 5 6 2 2 4 3" xfId="1055" xr:uid="{B3A6B7EB-A3B3-4A44-B283-FA3099FB37B5}"/>
    <cellStyle name="Normal 5 6 2 2 4 4" xfId="1056" xr:uid="{BF3A40DE-D90A-4BED-8617-2D76F0E072B1}"/>
    <cellStyle name="Normal 5 6 2 2 5" xfId="1057" xr:uid="{9EB07926-76B1-4F06-B1C0-22448857015B}"/>
    <cellStyle name="Normal 5 6 2 2 5 2" xfId="1058" xr:uid="{C2CC47D9-02AD-4C9F-AAEF-9536C9E9771C}"/>
    <cellStyle name="Normal 5 6 2 2 5 3" xfId="1059" xr:uid="{77CF8460-A0FD-47A7-A0B7-FF04838277C5}"/>
    <cellStyle name="Normal 5 6 2 2 5 4" xfId="1060" xr:uid="{357AE182-C1E3-4B9A-B4DC-E2490991D2FA}"/>
    <cellStyle name="Normal 5 6 2 2 6" xfId="1061" xr:uid="{3C6134DC-69CE-40E5-964A-8FEB82555B49}"/>
    <cellStyle name="Normal 5 6 2 2 7" xfId="1062" xr:uid="{5510A401-0EB7-4589-BB88-E59EFDA159AD}"/>
    <cellStyle name="Normal 5 6 2 2 8" xfId="1063" xr:uid="{74B66079-580A-4B9B-9E47-92571590DD37}"/>
    <cellStyle name="Normal 5 6 2 3" xfId="1064" xr:uid="{34DC54A9-8D5A-4DF9-B9CF-B621541461EE}"/>
    <cellStyle name="Normal 5 6 2 3 2" xfId="1065" xr:uid="{59A9F1A3-3458-44A5-A0B9-8FD8F55AC8D1}"/>
    <cellStyle name="Normal 5 6 2 3 2 2" xfId="1066" xr:uid="{01D8F3C9-B135-40A4-9D2D-B7A580997095}"/>
    <cellStyle name="Normal 5 6 2 3 2 3" xfId="1067" xr:uid="{DD28859E-ED60-4AE8-9EEA-324E6A7869C8}"/>
    <cellStyle name="Normal 5 6 2 3 2 4" xfId="1068" xr:uid="{20983D7F-77C9-4307-94FA-C053C00884A1}"/>
    <cellStyle name="Normal 5 6 2 3 3" xfId="1069" xr:uid="{FA39BF2F-38E5-4258-9BCE-903352C9D9AE}"/>
    <cellStyle name="Normal 5 6 2 3 3 2" xfId="1070" xr:uid="{B401B7FD-4647-4959-A01F-459827DD5C7C}"/>
    <cellStyle name="Normal 5 6 2 3 3 3" xfId="1071" xr:uid="{77C531F4-B793-4614-BD04-0ED8C5DBC1F8}"/>
    <cellStyle name="Normal 5 6 2 3 3 4" xfId="1072" xr:uid="{59EC831F-D15A-4DFA-95BD-F045B6F10607}"/>
    <cellStyle name="Normal 5 6 2 3 4" xfId="1073" xr:uid="{1D9F1EC3-F761-4BAD-BFBA-2799DB9D170B}"/>
    <cellStyle name="Normal 5 6 2 3 5" xfId="1074" xr:uid="{63945B21-58C4-463F-B622-121CE5AEEF2B}"/>
    <cellStyle name="Normal 5 6 2 3 6" xfId="1075" xr:uid="{02F2EE75-C2E6-4147-8068-762FA33BED34}"/>
    <cellStyle name="Normal 5 6 2 4" xfId="1076" xr:uid="{1F832048-C46C-4317-91F0-68B8E6B8AAD5}"/>
    <cellStyle name="Normal 5 6 2 4 2" xfId="1077" xr:uid="{A0E3CA36-83D8-4747-9C15-9D3F739E9D23}"/>
    <cellStyle name="Normal 5 6 2 4 2 2" xfId="1078" xr:uid="{932C8440-455D-4E1E-B530-439950E27CF5}"/>
    <cellStyle name="Normal 5 6 2 4 2 3" xfId="1079" xr:uid="{91792BE4-C710-4167-A411-819EB728E74C}"/>
    <cellStyle name="Normal 5 6 2 4 2 4" xfId="1080" xr:uid="{47300C2A-22FE-40A8-B980-ED351849171E}"/>
    <cellStyle name="Normal 5 6 2 4 3" xfId="1081" xr:uid="{E398164A-2950-4B2C-8D62-9AA1954BC909}"/>
    <cellStyle name="Normal 5 6 2 4 4" xfId="1082" xr:uid="{A25DB9DC-0DBD-4FDB-86BE-5E737795FDE5}"/>
    <cellStyle name="Normal 5 6 2 4 5" xfId="1083" xr:uid="{D07C5868-7EDF-4F35-BA7E-3F4A77EFFED2}"/>
    <cellStyle name="Normal 5 6 2 5" xfId="1084" xr:uid="{F3251AE3-5471-4C07-A28E-1F6D436AD98B}"/>
    <cellStyle name="Normal 5 6 2 5 2" xfId="1085" xr:uid="{FADEE66F-D8DE-4B4F-9BE2-1EBAC173F7E8}"/>
    <cellStyle name="Normal 5 6 2 5 3" xfId="1086" xr:uid="{F0A36068-C0D0-4603-8989-CE8FD24194A5}"/>
    <cellStyle name="Normal 5 6 2 5 4" xfId="1087" xr:uid="{83A55BDC-4BC2-49E1-9079-6BB60065EEE7}"/>
    <cellStyle name="Normal 5 6 2 6" xfId="1088" xr:uid="{FA45832E-0238-4DB6-9409-F993734045FE}"/>
    <cellStyle name="Normal 5 6 2 6 2" xfId="1089" xr:uid="{4D9CA1AB-5379-4177-9920-59B53DB70908}"/>
    <cellStyle name="Normal 5 6 2 6 3" xfId="1090" xr:uid="{65964EB9-EE21-4785-88C1-E41B500AF898}"/>
    <cellStyle name="Normal 5 6 2 6 4" xfId="1091" xr:uid="{16FBA004-1B4A-49B5-8A27-A08F34D527C3}"/>
    <cellStyle name="Normal 5 6 2 7" xfId="1092" xr:uid="{3165C7AD-6A22-4F92-A2F0-735B63895914}"/>
    <cellStyle name="Normal 5 6 2 8" xfId="1093" xr:uid="{4890D759-BBBC-48F5-96B0-A374A9F8CECC}"/>
    <cellStyle name="Normal 5 6 2 9" xfId="1094" xr:uid="{0D4A7146-D0EE-4B4B-A6E1-184A6453F6D1}"/>
    <cellStyle name="Normal 5 6 3" xfId="1095" xr:uid="{02C9AA81-A3C0-4713-868B-F34DF19C9543}"/>
    <cellStyle name="Normal 5 6 3 2" xfId="1096" xr:uid="{1F09870F-19AB-4342-B8DC-0E7DACB5E513}"/>
    <cellStyle name="Normal 5 6 3 2 2" xfId="1097" xr:uid="{8AEEE7EF-FA26-4C09-B72C-2928137F139E}"/>
    <cellStyle name="Normal 5 6 3 2 2 2" xfId="1098" xr:uid="{5B319D7A-66BD-4A53-B0FA-F42DBD7E20FD}"/>
    <cellStyle name="Normal 5 6 3 2 2 2 2" xfId="3917" xr:uid="{6DD9D76B-84AD-47B1-A3F0-32F84CC78C8C}"/>
    <cellStyle name="Normal 5 6 3 2 2 3" xfId="1099" xr:uid="{D8E5F7E7-F6F2-485C-8A0B-0A7B2298DF93}"/>
    <cellStyle name="Normal 5 6 3 2 2 4" xfId="1100" xr:uid="{2CA41E7F-49C8-458A-A6CE-7EB508099BC6}"/>
    <cellStyle name="Normal 5 6 3 2 3" xfId="1101" xr:uid="{55A32B33-C800-4E00-9D82-879C2FFAE862}"/>
    <cellStyle name="Normal 5 6 3 2 3 2" xfId="1102" xr:uid="{08007F57-8E76-4A42-9137-0DB9040FBDF7}"/>
    <cellStyle name="Normal 5 6 3 2 3 3" xfId="1103" xr:uid="{797E85A9-522F-4DAE-8144-81D4E7B7CC44}"/>
    <cellStyle name="Normal 5 6 3 2 3 4" xfId="1104" xr:uid="{FF305490-1C66-4CBC-AA7B-B9B31E83EAC9}"/>
    <cellStyle name="Normal 5 6 3 2 4" xfId="1105" xr:uid="{E02A1FD2-9CBD-48E1-8CFC-AF025C154536}"/>
    <cellStyle name="Normal 5 6 3 2 5" xfId="1106" xr:uid="{1FC92B57-3FD0-4D9F-923E-1711C1E224B6}"/>
    <cellStyle name="Normal 5 6 3 2 6" xfId="1107" xr:uid="{E921A990-4E84-4BFD-B8C0-D240C01FAE13}"/>
    <cellStyle name="Normal 5 6 3 3" xfId="1108" xr:uid="{46543A69-E236-4DA3-BD1D-A30FAC7FCA8E}"/>
    <cellStyle name="Normal 5 6 3 3 2" xfId="1109" xr:uid="{44C45CD5-987B-47B5-A9AA-0F2F7D5C2A09}"/>
    <cellStyle name="Normal 5 6 3 3 2 2" xfId="1110" xr:uid="{3078C98C-C98B-44EF-9CC7-D7FE49F898A4}"/>
    <cellStyle name="Normal 5 6 3 3 2 3" xfId="1111" xr:uid="{3B39DC3E-B189-4BF9-A860-75BE6B77E644}"/>
    <cellStyle name="Normal 5 6 3 3 2 4" xfId="1112" xr:uid="{CC328BB0-3ECC-4C1B-AAF0-CCC821D53625}"/>
    <cellStyle name="Normal 5 6 3 3 3" xfId="1113" xr:uid="{4D75F4F9-39FD-4827-8AAE-30FC24E27993}"/>
    <cellStyle name="Normal 5 6 3 3 4" xfId="1114" xr:uid="{D25F3633-692D-4E54-B8F2-7E50370554BB}"/>
    <cellStyle name="Normal 5 6 3 3 5" xfId="1115" xr:uid="{0BF86F74-03F5-42A9-8609-4B9DEE11C4A9}"/>
    <cellStyle name="Normal 5 6 3 4" xfId="1116" xr:uid="{20D8E38E-1921-4BE9-A969-E9B9EA35F5B7}"/>
    <cellStyle name="Normal 5 6 3 4 2" xfId="1117" xr:uid="{9459D250-BA7C-4F0E-B92D-9CCC063C078F}"/>
    <cellStyle name="Normal 5 6 3 4 3" xfId="1118" xr:uid="{CB2275D8-0570-480C-B794-C7B8C538B6FE}"/>
    <cellStyle name="Normal 5 6 3 4 4" xfId="1119" xr:uid="{8648DCED-39CE-4391-8BDF-C4E30EF55EF2}"/>
    <cellStyle name="Normal 5 6 3 5" xfId="1120" xr:uid="{6753BBFB-A5AB-49AD-AF95-0BDA1A6591C3}"/>
    <cellStyle name="Normal 5 6 3 5 2" xfId="1121" xr:uid="{0987FBFF-8018-4D81-AF22-927BB30EF949}"/>
    <cellStyle name="Normal 5 6 3 5 3" xfId="1122" xr:uid="{26889046-A273-4002-90F2-F943A26045C6}"/>
    <cellStyle name="Normal 5 6 3 5 4" xfId="1123" xr:uid="{8C4E8712-65F5-4019-92F9-CE9D08E23DF3}"/>
    <cellStyle name="Normal 5 6 3 6" xfId="1124" xr:uid="{6F5C114B-0C92-4DC4-B739-97AC21FD2527}"/>
    <cellStyle name="Normal 5 6 3 7" xfId="1125" xr:uid="{74343C4B-6E57-4FE0-95C2-AB20ECC54CF2}"/>
    <cellStyle name="Normal 5 6 3 8" xfId="1126" xr:uid="{1109F648-2219-41FA-842A-CE3A3495F0E5}"/>
    <cellStyle name="Normal 5 6 4" xfId="1127" xr:uid="{58E1EA1D-CEB7-4565-9C27-4F750828243C}"/>
    <cellStyle name="Normal 5 6 4 2" xfId="1128" xr:uid="{E29FA18A-B66B-4A8C-8CAC-4E4AA8FB8AC8}"/>
    <cellStyle name="Normal 5 6 4 2 2" xfId="1129" xr:uid="{A764519D-B969-4020-B1AF-D2F5CDAFEFFF}"/>
    <cellStyle name="Normal 5 6 4 2 2 2" xfId="1130" xr:uid="{BC676ECA-C26C-4D3B-A077-D73A00A4EDC7}"/>
    <cellStyle name="Normal 5 6 4 2 2 3" xfId="1131" xr:uid="{26267EEA-B1DC-4170-BADC-4110E4F04119}"/>
    <cellStyle name="Normal 5 6 4 2 2 4" xfId="1132" xr:uid="{218ABE9A-8BE9-41EB-A174-9AB39257C369}"/>
    <cellStyle name="Normal 5 6 4 2 3" xfId="1133" xr:uid="{B7EEC989-5056-45E3-A6F7-1FC7F1FB4923}"/>
    <cellStyle name="Normal 5 6 4 2 4" xfId="1134" xr:uid="{566026F5-9949-4399-9D1A-8A2CCAA3D519}"/>
    <cellStyle name="Normal 5 6 4 2 5" xfId="1135" xr:uid="{59DEA8F0-C73C-47B0-A3C0-12EE0C3A434F}"/>
    <cellStyle name="Normal 5 6 4 3" xfId="1136" xr:uid="{9773A404-88A8-47D9-92C1-CE7DDE4C8092}"/>
    <cellStyle name="Normal 5 6 4 3 2" xfId="1137" xr:uid="{B179253F-6A09-4F95-9A57-12CD968C9754}"/>
    <cellStyle name="Normal 5 6 4 3 3" xfId="1138" xr:uid="{4910FBCB-AEAC-4200-B81D-E018EE5021B3}"/>
    <cellStyle name="Normal 5 6 4 3 4" xfId="1139" xr:uid="{C52A1999-4ACC-42BC-9E59-A9525A9F6AD6}"/>
    <cellStyle name="Normal 5 6 4 4" xfId="1140" xr:uid="{73BAC2F1-2820-4028-B175-5E795E13AAE9}"/>
    <cellStyle name="Normal 5 6 4 4 2" xfId="1141" xr:uid="{B6AD99D0-C031-430E-B967-57A51C5817DB}"/>
    <cellStyle name="Normal 5 6 4 4 3" xfId="1142" xr:uid="{D50A5D9D-D514-44F3-A134-C3872E9DFC79}"/>
    <cellStyle name="Normal 5 6 4 4 4" xfId="1143" xr:uid="{C351F968-88C3-4BB3-9E9B-449C8793A93C}"/>
    <cellStyle name="Normal 5 6 4 5" xfId="1144" xr:uid="{1C38B49D-39CF-4B41-86A9-F147633AC0EC}"/>
    <cellStyle name="Normal 5 6 4 6" xfId="1145" xr:uid="{F94B0AA8-A96E-41A1-A1D5-1CBA71A51745}"/>
    <cellStyle name="Normal 5 6 4 7" xfId="1146" xr:uid="{64894DE6-51C8-4E29-A0E1-1C883D3118AC}"/>
    <cellStyle name="Normal 5 6 5" xfId="1147" xr:uid="{557EA633-ECC5-468B-A265-725D089D792B}"/>
    <cellStyle name="Normal 5 6 5 2" xfId="1148" xr:uid="{7CBB54D9-D6A7-43F7-BEE7-DC98D28DE0DC}"/>
    <cellStyle name="Normal 5 6 5 2 2" xfId="1149" xr:uid="{FCFCE042-3E68-4551-9464-7E56A3EF0B5E}"/>
    <cellStyle name="Normal 5 6 5 2 3" xfId="1150" xr:uid="{9E1A31B3-C1BB-4BD7-B079-604562506B0A}"/>
    <cellStyle name="Normal 5 6 5 2 4" xfId="1151" xr:uid="{267B705F-90B8-4A40-9F93-47D1A242BE16}"/>
    <cellStyle name="Normal 5 6 5 3" xfId="1152" xr:uid="{9D8AADF4-6E6F-4803-AAE2-887161A4D0D8}"/>
    <cellStyle name="Normal 5 6 5 3 2" xfId="1153" xr:uid="{241F00A5-C978-4348-9F35-F7ABFF113093}"/>
    <cellStyle name="Normal 5 6 5 3 3" xfId="1154" xr:uid="{C3ED3388-5E8D-410D-94D3-3C8DDC090DB5}"/>
    <cellStyle name="Normal 5 6 5 3 4" xfId="1155" xr:uid="{61E908A7-4BD5-4521-9AB5-141CDBF627F9}"/>
    <cellStyle name="Normal 5 6 5 4" xfId="1156" xr:uid="{927FE19F-68F9-4C74-9A39-FC178AF8BC4D}"/>
    <cellStyle name="Normal 5 6 5 5" xfId="1157" xr:uid="{E4FD3C30-323D-47CF-8998-6191B676C7EB}"/>
    <cellStyle name="Normal 5 6 5 6" xfId="1158" xr:uid="{E4BB6860-8E76-4D49-A62D-76EC45B0B53C}"/>
    <cellStyle name="Normal 5 6 6" xfId="1159" xr:uid="{33876233-7BC4-4463-BF9D-DB54AD51DFA7}"/>
    <cellStyle name="Normal 5 6 6 2" xfId="1160" xr:uid="{0D70F54E-F3C3-40F8-8FD8-ABDDD257ECFE}"/>
    <cellStyle name="Normal 5 6 6 2 2" xfId="1161" xr:uid="{D92976EA-2615-4733-9E17-1AFB2DCCDCC7}"/>
    <cellStyle name="Normal 5 6 6 2 3" xfId="1162" xr:uid="{62D93A8E-C075-4982-B3D1-C5C0B09D1C36}"/>
    <cellStyle name="Normal 5 6 6 2 4" xfId="1163" xr:uid="{C16768A6-E311-42AB-B2BC-4A9598925845}"/>
    <cellStyle name="Normal 5 6 6 3" xfId="1164" xr:uid="{F18D213F-0C5B-48EB-A8C1-7546C8BB658C}"/>
    <cellStyle name="Normal 5 6 6 4" xfId="1165" xr:uid="{9E542031-2DD5-4AF0-B5AE-6565BF95AF39}"/>
    <cellStyle name="Normal 5 6 6 5" xfId="1166" xr:uid="{9E5ED566-13BF-44F0-AE51-A231AF912BE1}"/>
    <cellStyle name="Normal 5 6 7" xfId="1167" xr:uid="{C4EA8123-FF85-4595-8DFB-E7F1742D5CEB}"/>
    <cellStyle name="Normal 5 6 7 2" xfId="1168" xr:uid="{E8EDDF66-24C1-4960-AF9F-096204D14427}"/>
    <cellStyle name="Normal 5 6 7 3" xfId="1169" xr:uid="{F371D9D4-DAB8-49A9-B651-C3C118351D55}"/>
    <cellStyle name="Normal 5 6 7 4" xfId="1170" xr:uid="{AE6A8E81-2402-42A2-833A-12FF0B172486}"/>
    <cellStyle name="Normal 5 6 8" xfId="1171" xr:uid="{45218E52-1DB6-4A69-9D22-C641A855C2CC}"/>
    <cellStyle name="Normal 5 6 8 2" xfId="1172" xr:uid="{868191E4-F264-4FAC-96E2-DB7F8A64A9DE}"/>
    <cellStyle name="Normal 5 6 8 3" xfId="1173" xr:uid="{AEC60E8B-A2E7-4F0B-897D-FC709B4D2939}"/>
    <cellStyle name="Normal 5 6 8 4" xfId="1174" xr:uid="{171786C8-91D1-4240-B1C3-00AE06BDBD8E}"/>
    <cellStyle name="Normal 5 6 9" xfId="1175" xr:uid="{767A74CB-F9F6-45FC-BE42-1544E70C69C2}"/>
    <cellStyle name="Normal 5 7" xfId="1176" xr:uid="{5814D27B-0179-4391-A680-332BF4E869A1}"/>
    <cellStyle name="Normal 5 7 2" xfId="1177" xr:uid="{54DB89B3-D738-439E-9D86-70B147E03E45}"/>
    <cellStyle name="Normal 5 7 2 2" xfId="1178" xr:uid="{58365CA1-1CE1-457F-8B16-3B1908D46813}"/>
    <cellStyle name="Normal 5 7 2 2 2" xfId="1179" xr:uid="{D65BD989-4135-400E-B509-BF4841E02EEF}"/>
    <cellStyle name="Normal 5 7 2 2 2 2" xfId="1180" xr:uid="{38C4356F-EC86-4F1E-99B4-98CC7F284BC6}"/>
    <cellStyle name="Normal 5 7 2 2 2 3" xfId="1181" xr:uid="{CC1D9397-1F82-4DD7-AC50-F9DB0E6F11BC}"/>
    <cellStyle name="Normal 5 7 2 2 2 4" xfId="1182" xr:uid="{B7324168-048C-49BA-B307-51ACD6DF997B}"/>
    <cellStyle name="Normal 5 7 2 2 3" xfId="1183" xr:uid="{C30CA837-0A03-419D-BE05-E84DCC08243C}"/>
    <cellStyle name="Normal 5 7 2 2 3 2" xfId="1184" xr:uid="{9516D5E5-0ABE-48B9-9D4D-E40CBC4DC550}"/>
    <cellStyle name="Normal 5 7 2 2 3 3" xfId="1185" xr:uid="{D39F07F6-AE29-443B-988E-CF1D27568AF3}"/>
    <cellStyle name="Normal 5 7 2 2 3 4" xfId="1186" xr:uid="{683CCCBD-B4D5-4779-847F-90FC4433422D}"/>
    <cellStyle name="Normal 5 7 2 2 4" xfId="1187" xr:uid="{525E4681-F058-4683-AD33-323783E34E7A}"/>
    <cellStyle name="Normal 5 7 2 2 5" xfId="1188" xr:uid="{02623981-627B-4340-8579-260F9F8AE5FA}"/>
    <cellStyle name="Normal 5 7 2 2 6" xfId="1189" xr:uid="{4EEBB6B4-7DCA-4D2A-9365-F52FED4E265A}"/>
    <cellStyle name="Normal 5 7 2 3" xfId="1190" xr:uid="{E274EC8D-6AAA-44EC-8922-D7B21F8D0BFA}"/>
    <cellStyle name="Normal 5 7 2 3 2" xfId="1191" xr:uid="{368ED16F-D21F-421F-A187-C6C7908550EB}"/>
    <cellStyle name="Normal 5 7 2 3 2 2" xfId="1192" xr:uid="{D97B6B8F-91C9-4D16-A0F4-938B4082F04B}"/>
    <cellStyle name="Normal 5 7 2 3 2 3" xfId="1193" xr:uid="{F64682C3-9CF4-4AC7-9B51-F80E8467AF35}"/>
    <cellStyle name="Normal 5 7 2 3 2 4" xfId="1194" xr:uid="{DBE754D7-4CDF-45BC-806F-3A32EB743E42}"/>
    <cellStyle name="Normal 5 7 2 3 3" xfId="1195" xr:uid="{30464672-4CF6-417F-813E-09435FE8BD66}"/>
    <cellStyle name="Normal 5 7 2 3 4" xfId="1196" xr:uid="{1FCFD6B0-35E7-434F-8FAA-BDC046ADDA0A}"/>
    <cellStyle name="Normal 5 7 2 3 5" xfId="1197" xr:uid="{9CEE72C1-5826-4CFE-9EC9-34A81D63DD98}"/>
    <cellStyle name="Normal 5 7 2 4" xfId="1198" xr:uid="{98B8854F-E36B-4DC5-9A50-BA80E9F3FF10}"/>
    <cellStyle name="Normal 5 7 2 4 2" xfId="1199" xr:uid="{F16BEFDA-EBBD-410F-9D4A-F7DE8821737A}"/>
    <cellStyle name="Normal 5 7 2 4 3" xfId="1200" xr:uid="{60C50D2B-E2EF-4F75-B1FA-B2EC545EE210}"/>
    <cellStyle name="Normal 5 7 2 4 4" xfId="1201" xr:uid="{CF427F23-4BA4-46FC-874E-A07D0C4212F9}"/>
    <cellStyle name="Normal 5 7 2 5" xfId="1202" xr:uid="{E69C2B2C-9538-4659-BE68-8B336C67F934}"/>
    <cellStyle name="Normal 5 7 2 5 2" xfId="1203" xr:uid="{8A0E1953-DF57-4018-8294-BDC4BE399C18}"/>
    <cellStyle name="Normal 5 7 2 5 3" xfId="1204" xr:uid="{F31A640C-C704-4996-A2B1-09177FA18823}"/>
    <cellStyle name="Normal 5 7 2 5 4" xfId="1205" xr:uid="{A3BB3814-FBB4-4475-86A6-48F2F0188B58}"/>
    <cellStyle name="Normal 5 7 2 6" xfId="1206" xr:uid="{71D82837-C874-4215-BA95-71797B669BE1}"/>
    <cellStyle name="Normal 5 7 2 7" xfId="1207" xr:uid="{0828A54A-9CE8-4D5F-9148-E07081A56E2F}"/>
    <cellStyle name="Normal 5 7 2 8" xfId="1208" xr:uid="{3E477B09-CDDD-4C5E-9331-A181ED0E6B75}"/>
    <cellStyle name="Normal 5 7 3" xfId="1209" xr:uid="{D7820594-09C2-4D2A-8950-9C9D22D40761}"/>
    <cellStyle name="Normal 5 7 3 2" xfId="1210" xr:uid="{0ED7A872-6BC5-47DB-9E1D-E3613A632D22}"/>
    <cellStyle name="Normal 5 7 3 2 2" xfId="1211" xr:uid="{7065A612-89D2-4C7E-AD7F-F54330AC86C3}"/>
    <cellStyle name="Normal 5 7 3 2 3" xfId="1212" xr:uid="{A89BF8FE-87A4-4650-81FA-B365AE14EAB9}"/>
    <cellStyle name="Normal 5 7 3 2 4" xfId="1213" xr:uid="{4D462412-FD6D-4749-876D-C55CC9477E5E}"/>
    <cellStyle name="Normal 5 7 3 3" xfId="1214" xr:uid="{F43D4EC4-62D9-4E48-807B-32F989EB74FC}"/>
    <cellStyle name="Normal 5 7 3 3 2" xfId="1215" xr:uid="{8146D10F-B9E4-4A9A-98BF-01597EED21FE}"/>
    <cellStyle name="Normal 5 7 3 3 3" xfId="1216" xr:uid="{3584443A-9C44-49C2-A5B4-6BDCAEB91ACD}"/>
    <cellStyle name="Normal 5 7 3 3 4" xfId="1217" xr:uid="{8BBEF267-2200-49E5-91E7-E8B7C05AAFC4}"/>
    <cellStyle name="Normal 5 7 3 4" xfId="1218" xr:uid="{5E404669-913B-4B86-A7B7-94C6612428A6}"/>
    <cellStyle name="Normal 5 7 3 5" xfId="1219" xr:uid="{0D463C3F-82F6-413E-A6A5-D0615F74E8D2}"/>
    <cellStyle name="Normal 5 7 3 6" xfId="1220" xr:uid="{0E353F55-F7E6-430E-AB76-3C6946769221}"/>
    <cellStyle name="Normal 5 7 4" xfId="1221" xr:uid="{DB81EFBA-A525-49D4-AA94-5AA8D9FD675C}"/>
    <cellStyle name="Normal 5 7 4 2" xfId="1222" xr:uid="{6DB9523C-123F-401D-987E-2F1FBB61E716}"/>
    <cellStyle name="Normal 5 7 4 2 2" xfId="1223" xr:uid="{75C233B6-7607-4566-996F-B99252A23D28}"/>
    <cellStyle name="Normal 5 7 4 2 3" xfId="1224" xr:uid="{0E384C03-1158-4350-A466-F662111701C5}"/>
    <cellStyle name="Normal 5 7 4 2 4" xfId="1225" xr:uid="{E3AF1097-6974-41E3-A992-87A76E44FA2C}"/>
    <cellStyle name="Normal 5 7 4 3" xfId="1226" xr:uid="{37619155-B163-41F0-81A9-0FD13DF35749}"/>
    <cellStyle name="Normal 5 7 4 4" xfId="1227" xr:uid="{10A97FFD-7452-40FA-B0D3-C450FE496EBA}"/>
    <cellStyle name="Normal 5 7 4 5" xfId="1228" xr:uid="{11EBF64F-CC24-4685-8F3D-385DBEC27A2C}"/>
    <cellStyle name="Normal 5 7 5" xfId="1229" xr:uid="{7E72A114-8635-4328-B0BC-7DFA29A2A436}"/>
    <cellStyle name="Normal 5 7 5 2" xfId="1230" xr:uid="{98C7A563-4639-4226-AA13-47EFCAC6E172}"/>
    <cellStyle name="Normal 5 7 5 3" xfId="1231" xr:uid="{12EDFA2B-E184-40FF-8444-E951013F9B73}"/>
    <cellStyle name="Normal 5 7 5 4" xfId="1232" xr:uid="{BFDABBD1-F9BA-4C5F-A411-887B95C08419}"/>
    <cellStyle name="Normal 5 7 6" xfId="1233" xr:uid="{1AE4869E-4C44-4F36-A0F4-FC915BA5FEA5}"/>
    <cellStyle name="Normal 5 7 6 2" xfId="1234" xr:uid="{8DCD1174-6A77-42B2-9CD3-E60A87AD48F8}"/>
    <cellStyle name="Normal 5 7 6 3" xfId="1235" xr:uid="{899B35E7-52C9-4B7F-8A8D-4EDD6637C46F}"/>
    <cellStyle name="Normal 5 7 6 4" xfId="1236" xr:uid="{DDC4A326-EBEA-484C-963A-BF898E34755F}"/>
    <cellStyle name="Normal 5 7 7" xfId="1237" xr:uid="{FB5ADB41-3077-481B-BDA2-57EC445E5B24}"/>
    <cellStyle name="Normal 5 7 8" xfId="1238" xr:uid="{B35A9640-8042-44C3-82D6-A7ACE2393B32}"/>
    <cellStyle name="Normal 5 7 9" xfId="1239" xr:uid="{0E6FB648-F53A-46A1-AEAD-3B1A88F039C2}"/>
    <cellStyle name="Normal 5 8" xfId="1240" xr:uid="{E06A8A94-371B-4612-AE81-0FC2DC11BACB}"/>
    <cellStyle name="Normal 5 8 2" xfId="1241" xr:uid="{DF62E81E-F18A-4362-BC8B-7B851307F3F3}"/>
    <cellStyle name="Normal 5 8 2 2" xfId="1242" xr:uid="{43DD5B0F-8F7C-451C-90FA-514A2DCCABE1}"/>
    <cellStyle name="Normal 5 8 2 2 2" xfId="1243" xr:uid="{8C675190-A667-4175-AC12-279EC92FB8CD}"/>
    <cellStyle name="Normal 5 8 2 2 2 2" xfId="3918" xr:uid="{F2DC20E2-E18F-4AEB-B48B-9443F1BD5A1B}"/>
    <cellStyle name="Normal 5 8 2 2 3" xfId="1244" xr:uid="{0032E41A-9E92-4FBE-9BE3-4AD5A8291F8C}"/>
    <cellStyle name="Normal 5 8 2 2 4" xfId="1245" xr:uid="{DF59C0D0-E8A0-40C6-852F-5070583D2058}"/>
    <cellStyle name="Normal 5 8 2 3" xfId="1246" xr:uid="{F1779E15-1439-4884-9ADC-453466181FA0}"/>
    <cellStyle name="Normal 5 8 2 3 2" xfId="1247" xr:uid="{0AF5C511-8A15-40F4-B8B0-48E5280CFDF5}"/>
    <cellStyle name="Normal 5 8 2 3 3" xfId="1248" xr:uid="{7E2D4D29-C3E0-4006-A42A-7D069A78AABF}"/>
    <cellStyle name="Normal 5 8 2 3 4" xfId="1249" xr:uid="{E857BC47-79D9-4473-B3F8-1658047FC1CD}"/>
    <cellStyle name="Normal 5 8 2 4" xfId="1250" xr:uid="{01F21934-A605-40C5-8AC4-08071D8ADB39}"/>
    <cellStyle name="Normal 5 8 2 5" xfId="1251" xr:uid="{37E87F77-E2EE-47E4-A35F-6B2659CED64C}"/>
    <cellStyle name="Normal 5 8 2 6" xfId="1252" xr:uid="{8CB1C1E7-DC11-47E8-AF6A-40FD5FF0CB2C}"/>
    <cellStyle name="Normal 5 8 3" xfId="1253" xr:uid="{C5DB8CC7-E466-4E48-AF3F-A2B0483B8EE1}"/>
    <cellStyle name="Normal 5 8 3 2" xfId="1254" xr:uid="{A9EB22F0-7CE1-48F3-A5F5-03DD299418F4}"/>
    <cellStyle name="Normal 5 8 3 2 2" xfId="1255" xr:uid="{BD58348A-0601-4706-841E-0CBE4FE3F535}"/>
    <cellStyle name="Normal 5 8 3 2 3" xfId="1256" xr:uid="{01FBD9DB-76E8-4F6E-ADD2-2D373C323D6E}"/>
    <cellStyle name="Normal 5 8 3 2 4" xfId="1257" xr:uid="{05A93587-CD1F-428C-9FC0-5F113B54E9A6}"/>
    <cellStyle name="Normal 5 8 3 3" xfId="1258" xr:uid="{C84FBE1C-19D1-4B3A-BB0F-225BA0F14E5B}"/>
    <cellStyle name="Normal 5 8 3 4" xfId="1259" xr:uid="{1631C38F-4AA6-4B19-BC46-D1EB064DAEC2}"/>
    <cellStyle name="Normal 5 8 3 5" xfId="1260" xr:uid="{94BD47C4-0BF3-4E82-823A-40CAA55B360A}"/>
    <cellStyle name="Normal 5 8 4" xfId="1261" xr:uid="{39D3C0DB-CFC4-4F1B-AC4F-2DE5CDA99B68}"/>
    <cellStyle name="Normal 5 8 4 2" xfId="1262" xr:uid="{73F7B5C2-2B53-4D66-9569-1A523546BB9E}"/>
    <cellStyle name="Normal 5 8 4 3" xfId="1263" xr:uid="{7BFE999B-C0D1-4C89-A94F-24615D09E99F}"/>
    <cellStyle name="Normal 5 8 4 4" xfId="1264" xr:uid="{6B1683AF-9866-438D-9882-D7C3AFD12340}"/>
    <cellStyle name="Normal 5 8 5" xfId="1265" xr:uid="{C9A50B66-CBA6-40EB-8F2F-82F253E20D02}"/>
    <cellStyle name="Normal 5 8 5 2" xfId="1266" xr:uid="{2EF898E9-F715-47B2-8F6D-369B012C79D9}"/>
    <cellStyle name="Normal 5 8 5 3" xfId="1267" xr:uid="{4BB455D9-8C40-4255-80B6-52A5F1B11084}"/>
    <cellStyle name="Normal 5 8 5 4" xfId="1268" xr:uid="{4BD9D2A8-E392-443C-A7F3-C5954E2292E3}"/>
    <cellStyle name="Normal 5 8 6" xfId="1269" xr:uid="{1D46DA1F-AEBC-4468-B7E1-67DF53E2A031}"/>
    <cellStyle name="Normal 5 8 7" xfId="1270" xr:uid="{AF7C2F68-9B24-4D53-8C3A-C439D1D8B535}"/>
    <cellStyle name="Normal 5 8 8" xfId="1271" xr:uid="{9FB012D9-3121-4713-8451-7D3DCAB8E6BF}"/>
    <cellStyle name="Normal 5 9" xfId="1272" xr:uid="{360018AC-1E52-4755-8A03-60CADDD94C32}"/>
    <cellStyle name="Normal 5 9 2" xfId="1273" xr:uid="{C7CC66BA-901B-4309-B818-486EC98C8480}"/>
    <cellStyle name="Normal 5 9 2 2" xfId="1274" xr:uid="{022ADBFD-89C5-4C01-BD59-118486F06D86}"/>
    <cellStyle name="Normal 5 9 2 2 2" xfId="1275" xr:uid="{EA2CE18E-81DB-4944-AEF9-017F777B7A42}"/>
    <cellStyle name="Normal 5 9 2 2 3" xfId="1276" xr:uid="{E8A82DF8-51CE-4600-8229-6E26FE9E8851}"/>
    <cellStyle name="Normal 5 9 2 2 4" xfId="1277" xr:uid="{115DA62F-4B67-4C7B-872B-656A8B1661B6}"/>
    <cellStyle name="Normal 5 9 2 3" xfId="1278" xr:uid="{F7E5B680-CC09-463C-889A-3812B58FB2DA}"/>
    <cellStyle name="Normal 5 9 2 4" xfId="1279" xr:uid="{69BAAF7E-58B0-475C-BB76-00224DC5B1CB}"/>
    <cellStyle name="Normal 5 9 2 5" xfId="1280" xr:uid="{535CC882-3E00-40A5-98DC-2FDFF2A4AF2E}"/>
    <cellStyle name="Normal 5 9 3" xfId="1281" xr:uid="{1CD154AA-00DA-45CB-8820-7560DB8DC78A}"/>
    <cellStyle name="Normal 5 9 3 2" xfId="1282" xr:uid="{57D58A7A-5754-4D54-B1D6-F25CC6BB378E}"/>
    <cellStyle name="Normal 5 9 3 3" xfId="1283" xr:uid="{623C2EC5-EEFE-4243-A5F6-90C57278FD8D}"/>
    <cellStyle name="Normal 5 9 3 4" xfId="1284" xr:uid="{3A4EF59E-983E-425E-9988-8FFDA4E03B6B}"/>
    <cellStyle name="Normal 5 9 4" xfId="1285" xr:uid="{184FF863-A4C7-485A-8DF5-FDA458733EC2}"/>
    <cellStyle name="Normal 5 9 4 2" xfId="1286" xr:uid="{0E48496F-5290-435F-AAAC-B7C4968B1714}"/>
    <cellStyle name="Normal 5 9 4 3" xfId="1287" xr:uid="{1D88BA36-DFBE-484F-A27B-A9F03C0AC8A8}"/>
    <cellStyle name="Normal 5 9 4 4" xfId="1288" xr:uid="{12A4A8DC-6BE5-44A2-ADF6-9BC3C3C15B7E}"/>
    <cellStyle name="Normal 5 9 5" xfId="1289" xr:uid="{DAE8315B-0110-43F3-AB8E-D9EC4ADB3ECC}"/>
    <cellStyle name="Normal 5 9 6" xfId="1290" xr:uid="{32C9D5EA-6723-4071-A372-5CE61536B1C9}"/>
    <cellStyle name="Normal 5 9 7" xfId="1291" xr:uid="{25C41CA7-F97F-4E8F-85AE-D5072158C8DC}"/>
    <cellStyle name="Normal 6" xfId="82" xr:uid="{E9C0DE30-BFC2-4E74-8CB2-136B3BF81BD3}"/>
    <cellStyle name="Normal 6 10" xfId="1292" xr:uid="{FD5C8DF9-F80F-455F-B3C1-5F1976D5CC8C}"/>
    <cellStyle name="Normal 6 10 2" xfId="1293" xr:uid="{6B1EBEC8-518C-42BA-AA11-5B59A3F4B4AE}"/>
    <cellStyle name="Normal 6 10 2 2" xfId="1294" xr:uid="{AB8A6F7D-C6C6-43EB-9CC0-CD8847E1152F}"/>
    <cellStyle name="Normal 6 10 2 3" xfId="1295" xr:uid="{1BC8F528-6848-469F-868F-B0332E4C2AE4}"/>
    <cellStyle name="Normal 6 10 2 4" xfId="1296" xr:uid="{9C24305D-DDB6-417A-909D-AFC5C6A0EF4D}"/>
    <cellStyle name="Normal 6 10 3" xfId="1297" xr:uid="{C9A42E7E-DF6C-4410-83D4-79603701319F}"/>
    <cellStyle name="Normal 6 10 4" xfId="1298" xr:uid="{4637F2AF-1D1B-453E-B1D4-E5DE23729D54}"/>
    <cellStyle name="Normal 6 10 5" xfId="1299" xr:uid="{029ABEDA-E34B-465A-A612-16D9A5B02849}"/>
    <cellStyle name="Normal 6 11" xfId="1300" xr:uid="{02D5B099-921A-4823-BAFD-2E290FC1396E}"/>
    <cellStyle name="Normal 6 11 2" xfId="1301" xr:uid="{3AE08E5C-234F-45CD-95C3-EEA7B77299D0}"/>
    <cellStyle name="Normal 6 11 3" xfId="1302" xr:uid="{87DD6275-AE2E-49A6-BA92-4D1BFE04691A}"/>
    <cellStyle name="Normal 6 11 4" xfId="1303" xr:uid="{E7D88494-F9D6-4C4E-A49E-5C2766C1E91C}"/>
    <cellStyle name="Normal 6 12" xfId="1304" xr:uid="{08408682-35CF-494A-BDA8-D0BAF70AD8C7}"/>
    <cellStyle name="Normal 6 12 2" xfId="1305" xr:uid="{1DA3763F-DC72-4B62-9779-517431FB4FAB}"/>
    <cellStyle name="Normal 6 12 3" xfId="1306" xr:uid="{83445563-BABD-4112-9513-998732C185B3}"/>
    <cellStyle name="Normal 6 12 4" xfId="1307" xr:uid="{5DA094EA-B45C-4DB4-A85E-41810AE8DF4E}"/>
    <cellStyle name="Normal 6 13" xfId="1308" xr:uid="{5819ADD5-630D-4707-8DB0-6ABC21E1AE50}"/>
    <cellStyle name="Normal 6 13 2" xfId="1309" xr:uid="{14DC776E-7E31-41D1-83C9-3996DADCEB53}"/>
    <cellStyle name="Normal 6 13 3" xfId="3736" xr:uid="{45EEB115-4556-4D59-A898-A051A6B8CFD9}"/>
    <cellStyle name="Normal 6 14" xfId="1310" xr:uid="{5969E5A5-33F3-4521-BEC6-DDF15340BEFE}"/>
    <cellStyle name="Normal 6 15" xfId="1311" xr:uid="{F2E26751-49B4-4669-8237-CE9F1EA0C33E}"/>
    <cellStyle name="Normal 6 16" xfId="1312" xr:uid="{1EEBC640-BA96-4523-B1BA-AE5B5A16FA40}"/>
    <cellStyle name="Normal 6 2" xfId="83" xr:uid="{A84886CC-4A00-4BE1-B237-42114C684CFC}"/>
    <cellStyle name="Normal 6 2 2" xfId="3728" xr:uid="{213B86FA-73AC-4CF3-A7CB-68DCE9F78859}"/>
    <cellStyle name="Normal 6 3" xfId="84" xr:uid="{1AFDF5EA-9FE2-484A-8C53-09A73F2C44D0}"/>
    <cellStyle name="Normal 6 3 10" xfId="1313" xr:uid="{6E606768-2537-4186-9925-ADD943E45D6B}"/>
    <cellStyle name="Normal 6 3 11" xfId="1314" xr:uid="{B9F80DEC-C6DC-475C-8D3F-1B91609EA30A}"/>
    <cellStyle name="Normal 6 3 2" xfId="1315" xr:uid="{282E85B0-176B-41EC-9330-73B970BBEE07}"/>
    <cellStyle name="Normal 6 3 2 2" xfId="1316" xr:uid="{713EA79B-B31A-4CBD-BD61-E29747A87AF7}"/>
    <cellStyle name="Normal 6 3 2 2 2" xfId="1317" xr:uid="{89F24694-21CF-47F1-8170-434DBD8D83EC}"/>
    <cellStyle name="Normal 6 3 2 2 2 2" xfId="1318" xr:uid="{B0141B1F-853A-4CEF-BC4B-A72509B88D96}"/>
    <cellStyle name="Normal 6 3 2 2 2 2 2" xfId="1319" xr:uid="{7FAE782F-9B55-4A35-8AE0-34200D40199A}"/>
    <cellStyle name="Normal 6 3 2 2 2 2 2 2" xfId="3919" xr:uid="{5C22416C-F82B-4E26-BA43-6D3A78A6D46A}"/>
    <cellStyle name="Normal 6 3 2 2 2 2 2 2 2" xfId="3920" xr:uid="{CC3CE302-0271-4B04-9FF8-EB68B1093538}"/>
    <cellStyle name="Normal 6 3 2 2 2 2 2 3" xfId="3921" xr:uid="{69768197-7E51-4152-A198-72236BFFC1F6}"/>
    <cellStyle name="Normal 6 3 2 2 2 2 3" xfId="1320" xr:uid="{3819FBDC-2E7B-41C3-9B22-F05E212BA303}"/>
    <cellStyle name="Normal 6 3 2 2 2 2 3 2" xfId="3922" xr:uid="{86FCC16C-7116-40EC-91E0-41571E9BD1D5}"/>
    <cellStyle name="Normal 6 3 2 2 2 2 4" xfId="1321" xr:uid="{CA72AB5F-1A5C-4043-9CA3-90666AADA60C}"/>
    <cellStyle name="Normal 6 3 2 2 2 3" xfId="1322" xr:uid="{A5696644-AD7D-4C3A-A1C2-511C5C876E84}"/>
    <cellStyle name="Normal 6 3 2 2 2 3 2" xfId="1323" xr:uid="{A2F82E79-ADF4-49BE-8EBF-18733B23BC25}"/>
    <cellStyle name="Normal 6 3 2 2 2 3 2 2" xfId="3923" xr:uid="{2F9DF31B-3053-4291-8AD6-E7DE17C4A9AD}"/>
    <cellStyle name="Normal 6 3 2 2 2 3 3" xfId="1324" xr:uid="{E28F3390-25D9-4ABA-822E-4DB2F6B62CA8}"/>
    <cellStyle name="Normal 6 3 2 2 2 3 4" xfId="1325" xr:uid="{00C1D647-130B-42B0-8564-93ADFA80C16B}"/>
    <cellStyle name="Normal 6 3 2 2 2 4" xfId="1326" xr:uid="{4A1E096C-CA79-40DF-BF28-96B3D33803B7}"/>
    <cellStyle name="Normal 6 3 2 2 2 4 2" xfId="3924" xr:uid="{93ECA7A3-AAE3-46CE-BD09-4343C30B325D}"/>
    <cellStyle name="Normal 6 3 2 2 2 5" xfId="1327" xr:uid="{53AE3459-6709-4B02-9A9E-75EF9AA79EFB}"/>
    <cellStyle name="Normal 6 3 2 2 2 6" xfId="1328" xr:uid="{0E4559CB-08D1-495E-AEF2-25CE7847E7D7}"/>
    <cellStyle name="Normal 6 3 2 2 3" xfId="1329" xr:uid="{0B39E90B-C952-4DA7-9DF0-29E866A6A691}"/>
    <cellStyle name="Normal 6 3 2 2 3 2" xfId="1330" xr:uid="{154BF6E6-7D3F-4C68-A85C-511EC800729F}"/>
    <cellStyle name="Normal 6 3 2 2 3 2 2" xfId="1331" xr:uid="{0C7AB865-AEC3-4590-B5CA-E538C698189B}"/>
    <cellStyle name="Normal 6 3 2 2 3 2 2 2" xfId="3925" xr:uid="{14D1D2DE-38F5-4305-9E63-A0A15B0A0B9A}"/>
    <cellStyle name="Normal 6 3 2 2 3 2 2 2 2" xfId="3926" xr:uid="{4D587862-93F8-47F3-BBA9-2A755FD269A4}"/>
    <cellStyle name="Normal 6 3 2 2 3 2 2 3" xfId="3927" xr:uid="{4A73E042-B607-41F5-8461-AA38D8A9982B}"/>
    <cellStyle name="Normal 6 3 2 2 3 2 3" xfId="1332" xr:uid="{CC027775-25C2-4428-B829-045E589E5F22}"/>
    <cellStyle name="Normal 6 3 2 2 3 2 3 2" xfId="3928" xr:uid="{15FB579B-6DB5-41C6-A50B-11C576EE9636}"/>
    <cellStyle name="Normal 6 3 2 2 3 2 4" xfId="1333" xr:uid="{1BFA4451-3C75-46FB-B11D-73978A756A2B}"/>
    <cellStyle name="Normal 6 3 2 2 3 3" xfId="1334" xr:uid="{82D599B4-FA21-40E9-A8EE-CE53056EF6DA}"/>
    <cellStyle name="Normal 6 3 2 2 3 3 2" xfId="3929" xr:uid="{99047CB5-2332-4482-934F-791E6C749537}"/>
    <cellStyle name="Normal 6 3 2 2 3 3 2 2" xfId="3930" xr:uid="{E07B437B-3820-4D79-A42A-B0DBB519F04A}"/>
    <cellStyle name="Normal 6 3 2 2 3 3 3" xfId="3931" xr:uid="{F94026AD-6159-4C4C-87B7-F1AB0D401555}"/>
    <cellStyle name="Normal 6 3 2 2 3 4" xfId="1335" xr:uid="{98DCC51D-85C6-4FA9-97AB-6E5BCE86AE2E}"/>
    <cellStyle name="Normal 6 3 2 2 3 4 2" xfId="3932" xr:uid="{F98A2537-FD08-4AE8-8D9F-DF4AD1F85925}"/>
    <cellStyle name="Normal 6 3 2 2 3 5" xfId="1336" xr:uid="{17C10D9F-5CA0-452B-9455-38AD7719EBC6}"/>
    <cellStyle name="Normal 6 3 2 2 4" xfId="1337" xr:uid="{C6CFCAF5-5373-4088-8308-A158613AE2B3}"/>
    <cellStyle name="Normal 6 3 2 2 4 2" xfId="1338" xr:uid="{A4115764-342A-4A8E-BEA6-75728F864CD5}"/>
    <cellStyle name="Normal 6 3 2 2 4 2 2" xfId="3933" xr:uid="{D5AA6834-D2EF-4809-9813-0DBF7328C807}"/>
    <cellStyle name="Normal 6 3 2 2 4 2 2 2" xfId="3934" xr:uid="{52FAB203-404C-498C-8D33-16052D5785F0}"/>
    <cellStyle name="Normal 6 3 2 2 4 2 3" xfId="3935" xr:uid="{66F846C2-4034-4179-8FA5-D6020C5A330F}"/>
    <cellStyle name="Normal 6 3 2 2 4 3" xfId="1339" xr:uid="{1A92477C-1A20-4C94-8134-5E473A738E43}"/>
    <cellStyle name="Normal 6 3 2 2 4 3 2" xfId="3936" xr:uid="{8E035BFB-E967-45A9-BABF-4C5EDC6529FD}"/>
    <cellStyle name="Normal 6 3 2 2 4 4" xfId="1340" xr:uid="{867D361B-188E-46A8-A351-D5AA3146E18E}"/>
    <cellStyle name="Normal 6 3 2 2 5" xfId="1341" xr:uid="{880C113D-D5ED-40FB-93D1-ED7C9E7D2ACA}"/>
    <cellStyle name="Normal 6 3 2 2 5 2" xfId="1342" xr:uid="{237DBF29-4B33-484A-BE67-73CC5AD06F2C}"/>
    <cellStyle name="Normal 6 3 2 2 5 2 2" xfId="3937" xr:uid="{08859EA9-05B0-41F4-B592-22B9054390E0}"/>
    <cellStyle name="Normal 6 3 2 2 5 3" xfId="1343" xr:uid="{9F1B9484-834C-482D-8D8E-669E35D2897D}"/>
    <cellStyle name="Normal 6 3 2 2 5 4" xfId="1344" xr:uid="{978EEF6B-B42F-43EF-84FB-5DEDB86BF369}"/>
    <cellStyle name="Normal 6 3 2 2 6" xfId="1345" xr:uid="{C216834E-1821-4387-ACB2-B76156B77625}"/>
    <cellStyle name="Normal 6 3 2 2 6 2" xfId="3938" xr:uid="{8E2AF2FB-D3C6-45D8-A7BD-118BF5918C14}"/>
    <cellStyle name="Normal 6 3 2 2 7" xfId="1346" xr:uid="{A63F3F94-8FC2-4D83-9C4F-08B48B82D2EA}"/>
    <cellStyle name="Normal 6 3 2 2 8" xfId="1347" xr:uid="{31065FC0-BF02-4D09-8BEE-7D8447D7ACFA}"/>
    <cellStyle name="Normal 6 3 2 3" xfId="1348" xr:uid="{DEE762EF-DEAE-4C5C-B5E2-007AC5B6A947}"/>
    <cellStyle name="Normal 6 3 2 3 2" xfId="1349" xr:uid="{5485282D-AD8F-4A24-B42E-B7F008BC3B89}"/>
    <cellStyle name="Normal 6 3 2 3 2 2" xfId="1350" xr:uid="{25CECB03-01A3-4C5C-AC5E-4703C73FFDC1}"/>
    <cellStyle name="Normal 6 3 2 3 2 2 2" xfId="3939" xr:uid="{226B51E9-10B7-4F7F-9B37-7B7BAA44865F}"/>
    <cellStyle name="Normal 6 3 2 3 2 2 2 2" xfId="3940" xr:uid="{043A12E0-8F1A-4754-8FF3-B11C6C526202}"/>
    <cellStyle name="Normal 6 3 2 3 2 2 3" xfId="3941" xr:uid="{02E170EF-4A17-4A9E-AE16-10F704755BE8}"/>
    <cellStyle name="Normal 6 3 2 3 2 3" xfId="1351" xr:uid="{15E6D002-0493-4794-815D-11D27541BB42}"/>
    <cellStyle name="Normal 6 3 2 3 2 3 2" xfId="3942" xr:uid="{986D2258-896A-4A86-BEA1-57FB94458A89}"/>
    <cellStyle name="Normal 6 3 2 3 2 4" xfId="1352" xr:uid="{B51025A7-EE09-4A9F-905C-C1D0D8740612}"/>
    <cellStyle name="Normal 6 3 2 3 3" xfId="1353" xr:uid="{BCF05241-3B98-41E0-9FD8-F973B0773A20}"/>
    <cellStyle name="Normal 6 3 2 3 3 2" xfId="1354" xr:uid="{5E19F041-2FDF-4244-AA44-CA0FF681CC82}"/>
    <cellStyle name="Normal 6 3 2 3 3 2 2" xfId="3943" xr:uid="{F58A26B3-6818-4E3C-9484-DF6F01D56A94}"/>
    <cellStyle name="Normal 6 3 2 3 3 3" xfId="1355" xr:uid="{8CA51FA0-05C3-4E24-8FBE-B1273D4DFEB4}"/>
    <cellStyle name="Normal 6 3 2 3 3 4" xfId="1356" xr:uid="{9EE9A6CD-48A9-442C-8958-D088049DCE22}"/>
    <cellStyle name="Normal 6 3 2 3 4" xfId="1357" xr:uid="{6B9EB4C2-DC70-4C09-985B-6E0EBAC837A5}"/>
    <cellStyle name="Normal 6 3 2 3 4 2" xfId="3944" xr:uid="{75527A48-29BA-4739-89BA-5FE32A433495}"/>
    <cellStyle name="Normal 6 3 2 3 5" xfId="1358" xr:uid="{C290F96A-44F4-49D5-BF20-333764642B1C}"/>
    <cellStyle name="Normal 6 3 2 3 6" xfId="1359" xr:uid="{84FB8C9A-72A8-471C-BB2E-4B3F31F97BAE}"/>
    <cellStyle name="Normal 6 3 2 4" xfId="1360" xr:uid="{5169E4D0-855A-48A8-9380-2D6FD17741E5}"/>
    <cellStyle name="Normal 6 3 2 4 2" xfId="1361" xr:uid="{E654E5EC-11D5-4ADA-BDA9-AA03C3D5FAF7}"/>
    <cellStyle name="Normal 6 3 2 4 2 2" xfId="1362" xr:uid="{4A050D72-0986-4CBF-A23E-56F6FC6C8EC8}"/>
    <cellStyle name="Normal 6 3 2 4 2 2 2" xfId="3945" xr:uid="{206398C8-E39B-4F38-84BD-5F81A5C3343E}"/>
    <cellStyle name="Normal 6 3 2 4 2 2 2 2" xfId="3946" xr:uid="{41F9CC63-74D4-4783-A5E3-910EB43D09C1}"/>
    <cellStyle name="Normal 6 3 2 4 2 2 3" xfId="3947" xr:uid="{1D4E712B-21E2-4FF9-859A-E057C25F212C}"/>
    <cellStyle name="Normal 6 3 2 4 2 3" xfId="1363" xr:uid="{DE4691DE-752D-421E-86AE-98E13F2C78B2}"/>
    <cellStyle name="Normal 6 3 2 4 2 3 2" xfId="3948" xr:uid="{D37B6F5D-30B1-4BEC-AD13-6C44E24398B1}"/>
    <cellStyle name="Normal 6 3 2 4 2 4" xfId="1364" xr:uid="{A944BDDF-2A3F-4EB9-A17B-2EF11EFAAE8A}"/>
    <cellStyle name="Normal 6 3 2 4 3" xfId="1365" xr:uid="{7372EC15-B03C-4100-92E3-625AA8507FD6}"/>
    <cellStyle name="Normal 6 3 2 4 3 2" xfId="3949" xr:uid="{921A98E8-DA83-46B8-92A1-5BCDC2C6457E}"/>
    <cellStyle name="Normal 6 3 2 4 3 2 2" xfId="3950" xr:uid="{0B1E660F-16FE-461D-960E-0EF73C27D982}"/>
    <cellStyle name="Normal 6 3 2 4 3 3" xfId="3951" xr:uid="{6DDF04A4-14E9-4617-8764-B2929D713B7D}"/>
    <cellStyle name="Normal 6 3 2 4 4" xfId="1366" xr:uid="{3DE5ACC1-29E0-491D-B1F0-E6C0D9C4AE83}"/>
    <cellStyle name="Normal 6 3 2 4 4 2" xfId="3952" xr:uid="{7559C421-617E-46A0-947F-F92041F0AFA2}"/>
    <cellStyle name="Normal 6 3 2 4 5" xfId="1367" xr:uid="{E035E473-E127-4D75-8FDC-760F0151AD6C}"/>
    <cellStyle name="Normal 6 3 2 5" xfId="1368" xr:uid="{5A45D22E-A68A-4559-B1F9-02AE2845DFE0}"/>
    <cellStyle name="Normal 6 3 2 5 2" xfId="1369" xr:uid="{C9294EA2-EE08-4072-84E1-4CDDD76E3E44}"/>
    <cellStyle name="Normal 6 3 2 5 2 2" xfId="3953" xr:uid="{05E2263F-78FC-4140-A282-E235FB0C740D}"/>
    <cellStyle name="Normal 6 3 2 5 2 2 2" xfId="3954" xr:uid="{CD154C13-DF6A-4172-AEA7-E49C2633DBE6}"/>
    <cellStyle name="Normal 6 3 2 5 2 3" xfId="3955" xr:uid="{84A8A2F3-5DD4-44B8-BDB1-CDA63020F508}"/>
    <cellStyle name="Normal 6 3 2 5 3" xfId="1370" xr:uid="{708C7332-0FD4-4E50-B5B0-BE7354520452}"/>
    <cellStyle name="Normal 6 3 2 5 3 2" xfId="3956" xr:uid="{58BCD491-C754-4ED4-B37D-19B7D5244A6E}"/>
    <cellStyle name="Normal 6 3 2 5 4" xfId="1371" xr:uid="{878478F7-888F-4029-A03D-D7B25C8512E1}"/>
    <cellStyle name="Normal 6 3 2 6" xfId="1372" xr:uid="{DA12E283-19E1-49BF-BC8C-9479B00D31B6}"/>
    <cellStyle name="Normal 6 3 2 6 2" xfId="1373" xr:uid="{47E5BEE6-AF22-4B1C-9871-2CF620E5712A}"/>
    <cellStyle name="Normal 6 3 2 6 2 2" xfId="3957" xr:uid="{BC9EDDCA-DC5D-4691-920A-DCC689372BD0}"/>
    <cellStyle name="Normal 6 3 2 6 3" xfId="1374" xr:uid="{A784C1DB-0E66-49C6-BC86-F30DCA853665}"/>
    <cellStyle name="Normal 6 3 2 6 4" xfId="1375" xr:uid="{E5435AD5-BEB2-4E5A-9678-A56A6D83B7CC}"/>
    <cellStyle name="Normal 6 3 2 7" xfId="1376" xr:uid="{897D3A5A-38B3-4F48-A7D3-4C57DF8E8184}"/>
    <cellStyle name="Normal 6 3 2 7 2" xfId="3958" xr:uid="{21C5112D-ECCB-4D1E-976A-096C9AAF29C2}"/>
    <cellStyle name="Normal 6 3 2 8" xfId="1377" xr:uid="{BD8D39AD-2F39-444F-A611-7DC00F9C0364}"/>
    <cellStyle name="Normal 6 3 2 9" xfId="1378" xr:uid="{4074C986-5AEF-478F-9D7C-6CECABEC96DC}"/>
    <cellStyle name="Normal 6 3 3" xfId="1379" xr:uid="{B6147D99-668A-4ED4-B22B-B51B61D793D4}"/>
    <cellStyle name="Normal 6 3 3 2" xfId="1380" xr:uid="{BA97570C-D31A-4F31-90BB-B2F92FBFDECF}"/>
    <cellStyle name="Normal 6 3 3 2 2" xfId="1381" xr:uid="{399BB335-E8BB-48D0-8C81-3430752F532A}"/>
    <cellStyle name="Normal 6 3 3 2 2 2" xfId="1382" xr:uid="{19D25EFA-EFCB-40DD-8D05-6EE3A6041FDF}"/>
    <cellStyle name="Normal 6 3 3 2 2 2 2" xfId="3959" xr:uid="{13394DC6-95B9-4BCB-88ED-4FADB2A49A7E}"/>
    <cellStyle name="Normal 6 3 3 2 2 2 2 2" xfId="3960" xr:uid="{91645560-7822-41B2-AA5F-09A780EC9AD9}"/>
    <cellStyle name="Normal 6 3 3 2 2 2 3" xfId="3961" xr:uid="{51A82558-A040-4746-BBEA-259A1C840D78}"/>
    <cellStyle name="Normal 6 3 3 2 2 3" xfId="1383" xr:uid="{D9512327-F246-4B4C-A688-63B802DACE2A}"/>
    <cellStyle name="Normal 6 3 3 2 2 3 2" xfId="3962" xr:uid="{EC83B14F-910A-4902-B036-D94D2588A34F}"/>
    <cellStyle name="Normal 6 3 3 2 2 4" xfId="1384" xr:uid="{4E7194F0-7427-495B-B8BC-1A6B1AC41D15}"/>
    <cellStyle name="Normal 6 3 3 2 3" xfId="1385" xr:uid="{E6D18155-D1E6-4E38-8B7E-D43EB1793247}"/>
    <cellStyle name="Normal 6 3 3 2 3 2" xfId="1386" xr:uid="{E0BF071A-E6F0-4216-94C1-0497114FECFE}"/>
    <cellStyle name="Normal 6 3 3 2 3 2 2" xfId="3963" xr:uid="{6A7DAE45-8236-4DDB-95CA-B96790663AC2}"/>
    <cellStyle name="Normal 6 3 3 2 3 3" xfId="1387" xr:uid="{7ADEA392-03C6-49FE-9EB4-D6D061C25E3D}"/>
    <cellStyle name="Normal 6 3 3 2 3 4" xfId="1388" xr:uid="{71B912F5-207C-450B-82DA-A452CE362635}"/>
    <cellStyle name="Normal 6 3 3 2 4" xfId="1389" xr:uid="{A48C27DF-0E6C-4864-BDD3-478834782C99}"/>
    <cellStyle name="Normal 6 3 3 2 4 2" xfId="3964" xr:uid="{245295E5-8559-402B-B2CC-26EE3D4F9B3D}"/>
    <cellStyle name="Normal 6 3 3 2 5" xfId="1390" xr:uid="{9F4EB678-D9C1-49A5-9339-4AFE1E32330A}"/>
    <cellStyle name="Normal 6 3 3 2 6" xfId="1391" xr:uid="{C20B703B-B3E9-46CC-90BD-6AABF0901501}"/>
    <cellStyle name="Normal 6 3 3 3" xfId="1392" xr:uid="{68386C0C-FBD4-4286-B358-AE4C772AE316}"/>
    <cellStyle name="Normal 6 3 3 3 2" xfId="1393" xr:uid="{A5FD1EF4-DBFA-4FD5-BE58-852DE041C290}"/>
    <cellStyle name="Normal 6 3 3 3 2 2" xfId="1394" xr:uid="{3539FC28-6C14-4A12-967A-31DFF2510535}"/>
    <cellStyle name="Normal 6 3 3 3 2 2 2" xfId="3965" xr:uid="{3D187E1B-DF50-41D7-92E8-136D37FB5953}"/>
    <cellStyle name="Normal 6 3 3 3 2 2 2 2" xfId="3966" xr:uid="{5A611665-B32F-435E-BE09-150B3220B813}"/>
    <cellStyle name="Normal 6 3 3 3 2 2 3" xfId="3967" xr:uid="{8321F623-D35D-484E-ACB6-E6C6CB3D74C7}"/>
    <cellStyle name="Normal 6 3 3 3 2 3" xfId="1395" xr:uid="{AA5384CC-3A33-4BDF-972B-94B12E610C19}"/>
    <cellStyle name="Normal 6 3 3 3 2 3 2" xfId="3968" xr:uid="{27938A7D-84BE-472D-B220-800300A0E38D}"/>
    <cellStyle name="Normal 6 3 3 3 2 4" xfId="1396" xr:uid="{27608FD8-9F47-4118-81BF-92892B35BA78}"/>
    <cellStyle name="Normal 6 3 3 3 3" xfId="1397" xr:uid="{539A2819-9A12-4974-9B5E-93273EB7E154}"/>
    <cellStyle name="Normal 6 3 3 3 3 2" xfId="3969" xr:uid="{041A19B8-01A4-4E0B-81FF-DDCB73C24278}"/>
    <cellStyle name="Normal 6 3 3 3 3 2 2" xfId="3970" xr:uid="{4FAB72C3-E138-4F3F-9C84-5899471081D5}"/>
    <cellStyle name="Normal 6 3 3 3 3 3" xfId="3971" xr:uid="{FA9B36F0-7554-411B-9A0E-2B64B75123A5}"/>
    <cellStyle name="Normal 6 3 3 3 4" xfId="1398" xr:uid="{F9F694C6-DFAF-4C72-B728-8AF81F14B1F2}"/>
    <cellStyle name="Normal 6 3 3 3 4 2" xfId="3972" xr:uid="{F4F3FA1D-76BA-42B6-AC14-0C8D13C39D4B}"/>
    <cellStyle name="Normal 6 3 3 3 5" xfId="1399" xr:uid="{A623B8FE-23FE-4F9C-8E2E-88E0CF038723}"/>
    <cellStyle name="Normal 6 3 3 4" xfId="1400" xr:uid="{297F124C-89A3-48F5-BEED-49810EE6D2E9}"/>
    <cellStyle name="Normal 6 3 3 4 2" xfId="1401" xr:uid="{59E1F382-08BB-4DF4-8158-F88415BF52E9}"/>
    <cellStyle name="Normal 6 3 3 4 2 2" xfId="3973" xr:uid="{A5B5D9F6-A164-405C-B227-82995395A60F}"/>
    <cellStyle name="Normal 6 3 3 4 2 2 2" xfId="3974" xr:uid="{0F640FB8-ABDB-4A55-B0A6-9237A66DEEA0}"/>
    <cellStyle name="Normal 6 3 3 4 2 3" xfId="3975" xr:uid="{86D0794E-07BE-4823-870C-4F50A3057B5B}"/>
    <cellStyle name="Normal 6 3 3 4 3" xfId="1402" xr:uid="{F9A6EFE9-F818-418F-A35F-779B8775F5E1}"/>
    <cellStyle name="Normal 6 3 3 4 3 2" xfId="3976" xr:uid="{7FE0A2DE-9A4F-4D03-BD09-E753E9D49E2C}"/>
    <cellStyle name="Normal 6 3 3 4 4" xfId="1403" xr:uid="{89E18122-E889-45F5-B859-D69C7B84178C}"/>
    <cellStyle name="Normal 6 3 3 5" xfId="1404" xr:uid="{016ABE19-1E0C-432E-85E8-0B031E494970}"/>
    <cellStyle name="Normal 6 3 3 5 2" xfId="1405" xr:uid="{8487D49D-F031-42A6-874A-F8CC4AD134E4}"/>
    <cellStyle name="Normal 6 3 3 5 2 2" xfId="3977" xr:uid="{7080D77D-D0F2-437C-A47F-8D82F84E5B8B}"/>
    <cellStyle name="Normal 6 3 3 5 3" xfId="1406" xr:uid="{40738285-778E-4B66-A928-5B3E81697112}"/>
    <cellStyle name="Normal 6 3 3 5 4" xfId="1407" xr:uid="{464C87C8-2D86-4E5B-8597-3A161A2F71DB}"/>
    <cellStyle name="Normal 6 3 3 6" xfId="1408" xr:uid="{CD6ACA84-C01C-4053-93C3-C618F03D5965}"/>
    <cellStyle name="Normal 6 3 3 6 2" xfId="3978" xr:uid="{B4E98402-D14F-4F6B-95B7-08AD95A0AB01}"/>
    <cellStyle name="Normal 6 3 3 7" xfId="1409" xr:uid="{8AF9B76D-4398-49D9-B068-E23E22A3ADEF}"/>
    <cellStyle name="Normal 6 3 3 8" xfId="1410" xr:uid="{50A60AE9-BA0A-490E-A6C9-D95A4D6536E9}"/>
    <cellStyle name="Normal 6 3 4" xfId="1411" xr:uid="{CE5CC5CD-9F5F-481E-A26B-7691FF4FDADF}"/>
    <cellStyle name="Normal 6 3 4 2" xfId="1412" xr:uid="{09757622-415D-41B6-A1DA-BD01FDBF088D}"/>
    <cellStyle name="Normal 6 3 4 2 2" xfId="1413" xr:uid="{F330E1DD-ED1C-428A-BA10-AA7A20E57C9E}"/>
    <cellStyle name="Normal 6 3 4 2 2 2" xfId="1414" xr:uid="{CB544712-0593-4334-A451-3C8EAD3CC79A}"/>
    <cellStyle name="Normal 6 3 4 2 2 2 2" xfId="3979" xr:uid="{D3859491-1085-49BE-96F3-64E26EF7D398}"/>
    <cellStyle name="Normal 6 3 4 2 2 3" xfId="1415" xr:uid="{F71F97BC-F141-4B5D-A452-9C9C9609B00B}"/>
    <cellStyle name="Normal 6 3 4 2 2 4" xfId="1416" xr:uid="{001CBD89-74F4-4210-B221-15C32F299FCF}"/>
    <cellStyle name="Normal 6 3 4 2 3" xfId="1417" xr:uid="{E1E69EE5-7240-4F4F-8D44-6E23BE79121F}"/>
    <cellStyle name="Normal 6 3 4 2 3 2" xfId="3980" xr:uid="{B21CE76D-8511-4B0B-BD7C-0BA60C2EE1AB}"/>
    <cellStyle name="Normal 6 3 4 2 4" xfId="1418" xr:uid="{4A404A2E-C8DE-4A53-BB11-46A9C83DEE3E}"/>
    <cellStyle name="Normal 6 3 4 2 5" xfId="1419" xr:uid="{B3441D6A-4D6B-478A-8493-A7D3115E79F6}"/>
    <cellStyle name="Normal 6 3 4 3" xfId="1420" xr:uid="{37C458F8-F3A0-440A-AE00-7F0056C64050}"/>
    <cellStyle name="Normal 6 3 4 3 2" xfId="1421" xr:uid="{E62BE46A-938C-4D8A-BCC2-83481B413BB4}"/>
    <cellStyle name="Normal 6 3 4 3 2 2" xfId="3981" xr:uid="{BC9F96B2-9CB9-4D5B-9390-A61172CD67A5}"/>
    <cellStyle name="Normal 6 3 4 3 3" xfId="1422" xr:uid="{3F2F5EFA-A1B3-4573-8985-7A5A9B180632}"/>
    <cellStyle name="Normal 6 3 4 3 4" xfId="1423" xr:uid="{FAD0D297-2006-45D8-AE26-E3AC6A033C3D}"/>
    <cellStyle name="Normal 6 3 4 4" xfId="1424" xr:uid="{C4235FE1-E4F8-46EC-9CA9-6BD0539B8173}"/>
    <cellStyle name="Normal 6 3 4 4 2" xfId="1425" xr:uid="{827F4365-3FE3-4E72-9D24-946BBBA2D251}"/>
    <cellStyle name="Normal 6 3 4 4 3" xfId="1426" xr:uid="{B5A1A7A8-3BA2-46D1-B3D0-4A8359EF36B3}"/>
    <cellStyle name="Normal 6 3 4 4 4" xfId="1427" xr:uid="{4F9B9146-3379-4169-9F9C-403B506348B1}"/>
    <cellStyle name="Normal 6 3 4 5" xfId="1428" xr:uid="{1503F08F-E59F-4575-86B1-869326F873CF}"/>
    <cellStyle name="Normal 6 3 4 6" xfId="1429" xr:uid="{F56C6C3E-A6E9-47B7-81BB-B09CC319AE29}"/>
    <cellStyle name="Normal 6 3 4 7" xfId="1430" xr:uid="{966A699E-E81B-4A0F-9E60-7DBFAC38E0CE}"/>
    <cellStyle name="Normal 6 3 5" xfId="1431" xr:uid="{DDB88F46-0E18-45E4-AC3F-9CA48FA4EF09}"/>
    <cellStyle name="Normal 6 3 5 2" xfId="1432" xr:uid="{FB9884FE-9C73-4B72-A706-6C3AD010CDC6}"/>
    <cellStyle name="Normal 6 3 5 2 2" xfId="1433" xr:uid="{2EB2845D-D095-46DC-856C-6E1F788445A6}"/>
    <cellStyle name="Normal 6 3 5 2 2 2" xfId="3982" xr:uid="{78297A4D-D145-4F85-B7D7-7372738C38AE}"/>
    <cellStyle name="Normal 6 3 5 2 2 2 2" xfId="3983" xr:uid="{F1A62CFC-5E93-4480-B0B9-CF3A955D0410}"/>
    <cellStyle name="Normal 6 3 5 2 2 3" xfId="3984" xr:uid="{19F661E8-6F2B-419A-8FFC-E93305BCCF32}"/>
    <cellStyle name="Normal 6 3 5 2 3" xfId="1434" xr:uid="{015BE078-CC5B-4C01-8DEE-DED8607475CC}"/>
    <cellStyle name="Normal 6 3 5 2 3 2" xfId="3985" xr:uid="{070FB0DC-D51B-4D01-A9CD-A2D52E0FB0D9}"/>
    <cellStyle name="Normal 6 3 5 2 4" xfId="1435" xr:uid="{6A0944AE-F997-4B00-967C-83446C6F0703}"/>
    <cellStyle name="Normal 6 3 5 3" xfId="1436" xr:uid="{BAE27540-FC44-4473-B724-9D3F9158569D}"/>
    <cellStyle name="Normal 6 3 5 3 2" xfId="1437" xr:uid="{39243044-29D2-4F51-BEEF-BC63CFB09095}"/>
    <cellStyle name="Normal 6 3 5 3 2 2" xfId="3986" xr:uid="{C8684E9D-3AE4-4CDB-81B4-B95940E279F7}"/>
    <cellStyle name="Normal 6 3 5 3 3" xfId="1438" xr:uid="{F08149AC-49BF-43BE-BEDA-9F72167FBF31}"/>
    <cellStyle name="Normal 6 3 5 3 4" xfId="1439" xr:uid="{3464D987-834E-4023-8AED-61C1974A9E8E}"/>
    <cellStyle name="Normal 6 3 5 4" xfId="1440" xr:uid="{D3232920-4FEB-49CE-9C66-4572154F6D10}"/>
    <cellStyle name="Normal 6 3 5 4 2" xfId="3987" xr:uid="{4FB90290-83ED-4BBA-AC36-75FDAC4FAB2C}"/>
    <cellStyle name="Normal 6 3 5 5" xfId="1441" xr:uid="{A1553573-0055-4979-8650-A18E262E106C}"/>
    <cellStyle name="Normal 6 3 5 6" xfId="1442" xr:uid="{E014D984-7D02-4EC2-A5D5-D59B5081BC8F}"/>
    <cellStyle name="Normal 6 3 6" xfId="1443" xr:uid="{A1B9CD9D-8591-451B-8A30-D69E12DC9794}"/>
    <cellStyle name="Normal 6 3 6 2" xfId="1444" xr:uid="{F200A4CF-CF04-4874-8C3F-FE941F845186}"/>
    <cellStyle name="Normal 6 3 6 2 2" xfId="1445" xr:uid="{46799D48-B31C-4F7F-AE1E-FF1AC38C9633}"/>
    <cellStyle name="Normal 6 3 6 2 2 2" xfId="3988" xr:uid="{CCFE07E6-13EA-42C5-A7BE-67A06AF35352}"/>
    <cellStyle name="Normal 6 3 6 2 3" xfId="1446" xr:uid="{8DB2DFD6-1797-4268-9D96-797DEC6405D1}"/>
    <cellStyle name="Normal 6 3 6 2 4" xfId="1447" xr:uid="{B5836BE2-912E-4ECD-B63D-CE4FD2D5607B}"/>
    <cellStyle name="Normal 6 3 6 3" xfId="1448" xr:uid="{9784839E-F905-4D5D-967E-14FE35CEF101}"/>
    <cellStyle name="Normal 6 3 6 3 2" xfId="3989" xr:uid="{BED2ACC6-8A5C-400D-A0B9-D374749138C5}"/>
    <cellStyle name="Normal 6 3 6 4" xfId="1449" xr:uid="{BF420A5A-4AFE-432C-982C-00EE5450EFD1}"/>
    <cellStyle name="Normal 6 3 6 5" xfId="1450" xr:uid="{F0A174E1-AF06-4E55-89A6-3E0CD14094C3}"/>
    <cellStyle name="Normal 6 3 7" xfId="1451" xr:uid="{0BFDEE82-C1D6-4671-8DB8-7F8243D3405F}"/>
    <cellStyle name="Normal 6 3 7 2" xfId="1452" xr:uid="{D32CC1C5-DA73-445E-844E-B54D04844255}"/>
    <cellStyle name="Normal 6 3 7 2 2" xfId="3990" xr:uid="{C06B75D0-6136-4012-AF99-49E089F33785}"/>
    <cellStyle name="Normal 6 3 7 3" xfId="1453" xr:uid="{9CBDAC39-C907-478E-9BB7-9DE146F4F4B5}"/>
    <cellStyle name="Normal 6 3 7 4" xfId="1454" xr:uid="{1152411C-5892-4DBA-991A-B3BCE4820C00}"/>
    <cellStyle name="Normal 6 3 8" xfId="1455" xr:uid="{06DDFCAD-CAD4-4F5C-B98D-843BDFA3D288}"/>
    <cellStyle name="Normal 6 3 8 2" xfId="1456" xr:uid="{350CC2D4-6E8D-4A11-A05F-386F89377034}"/>
    <cellStyle name="Normal 6 3 8 3" xfId="1457" xr:uid="{3B8CF575-7473-477E-B2F5-60D80DEA56C4}"/>
    <cellStyle name="Normal 6 3 8 4" xfId="1458" xr:uid="{E790F01E-B29F-4AB9-95DC-177B1856A2F8}"/>
    <cellStyle name="Normal 6 3 9" xfId="1459" xr:uid="{446FBD8A-C7A4-4E47-A7EC-6162AE04DDA8}"/>
    <cellStyle name="Normal 6 4" xfId="1460" xr:uid="{130EF4EC-83BB-4BF4-A28D-A35D5A96559E}"/>
    <cellStyle name="Normal 6 4 10" xfId="1461" xr:uid="{B8E3C425-1107-4ACC-A8E9-3E0B85E2A019}"/>
    <cellStyle name="Normal 6 4 11" xfId="1462" xr:uid="{892A56E9-E55A-4CE2-92B1-5F40DE569968}"/>
    <cellStyle name="Normal 6 4 2" xfId="1463" xr:uid="{570E072D-FAA7-4758-BEC1-50B5F7523EAD}"/>
    <cellStyle name="Normal 6 4 2 2" xfId="1464" xr:uid="{8EF06CA2-B93C-4002-B1A7-5F8B3233F34D}"/>
    <cellStyle name="Normal 6 4 2 2 2" xfId="1465" xr:uid="{6C638772-38A1-4DF4-899B-01C7059AFF53}"/>
    <cellStyle name="Normal 6 4 2 2 2 2" xfId="1466" xr:uid="{DB200CC9-189B-478F-B302-9AF961FA8100}"/>
    <cellStyle name="Normal 6 4 2 2 2 2 2" xfId="1467" xr:uid="{B43479C4-993B-44C2-B3D0-B8B32516AEA5}"/>
    <cellStyle name="Normal 6 4 2 2 2 2 2 2" xfId="3991" xr:uid="{3C417591-1801-442C-9A80-CC9140F845DE}"/>
    <cellStyle name="Normal 6 4 2 2 2 2 3" xfId="1468" xr:uid="{9B442A00-A4AB-44A7-ABA4-7E39C4871FEB}"/>
    <cellStyle name="Normal 6 4 2 2 2 2 4" xfId="1469" xr:uid="{9D7B9C5B-CD07-4306-A783-4F9C4C472048}"/>
    <cellStyle name="Normal 6 4 2 2 2 3" xfId="1470" xr:uid="{FA1FF19B-C160-47FE-95D8-B62C30751FB5}"/>
    <cellStyle name="Normal 6 4 2 2 2 3 2" xfId="1471" xr:uid="{B62B619D-3620-41E5-A710-1D0CC7420B4B}"/>
    <cellStyle name="Normal 6 4 2 2 2 3 3" xfId="1472" xr:uid="{ECD2FDC7-3F48-43AB-9D1A-F191E79539B7}"/>
    <cellStyle name="Normal 6 4 2 2 2 3 4" xfId="1473" xr:uid="{F5B69B07-F214-4F3F-911D-CE302CC6FCF0}"/>
    <cellStyle name="Normal 6 4 2 2 2 4" xfId="1474" xr:uid="{396186D3-F726-4ECD-A20C-0FBCBD9CBF8D}"/>
    <cellStyle name="Normal 6 4 2 2 2 5" xfId="1475" xr:uid="{98C68A2C-C798-4396-914E-5B340D015D9E}"/>
    <cellStyle name="Normal 6 4 2 2 2 6" xfId="1476" xr:uid="{6E38B7AE-45E3-4B71-9A13-030619626754}"/>
    <cellStyle name="Normal 6 4 2 2 3" xfId="1477" xr:uid="{FD711137-4E2F-4B2B-969B-C45013591DC2}"/>
    <cellStyle name="Normal 6 4 2 2 3 2" xfId="1478" xr:uid="{25071513-40BC-4E62-9B06-5785358B07AE}"/>
    <cellStyle name="Normal 6 4 2 2 3 2 2" xfId="1479" xr:uid="{67355D29-432F-46EC-BC9B-62B142E192EB}"/>
    <cellStyle name="Normal 6 4 2 2 3 2 3" xfId="1480" xr:uid="{BDE436C5-7095-4B32-8F99-89E90BC266C8}"/>
    <cellStyle name="Normal 6 4 2 2 3 2 4" xfId="1481" xr:uid="{94C3006E-5A5B-4425-9588-945E2261791D}"/>
    <cellStyle name="Normal 6 4 2 2 3 3" xfId="1482" xr:uid="{CC6FED56-797D-42A4-B8DE-280E09F5C51C}"/>
    <cellStyle name="Normal 6 4 2 2 3 4" xfId="1483" xr:uid="{D1458083-D74F-45CD-A1A8-24F2296C1292}"/>
    <cellStyle name="Normal 6 4 2 2 3 5" xfId="1484" xr:uid="{B987EDE8-4918-449A-A3E5-A2728A845660}"/>
    <cellStyle name="Normal 6 4 2 2 4" xfId="1485" xr:uid="{74F3C9CE-C3BD-41D8-9EED-02089E7CE4F1}"/>
    <cellStyle name="Normal 6 4 2 2 4 2" xfId="1486" xr:uid="{5E74D967-465A-4D9A-BCE7-0FDA14690FC8}"/>
    <cellStyle name="Normal 6 4 2 2 4 3" xfId="1487" xr:uid="{8F074292-78ED-4596-A5DD-962DC27A5E81}"/>
    <cellStyle name="Normal 6 4 2 2 4 4" xfId="1488" xr:uid="{4DB5F816-7CD3-4E34-BFB7-946EFF3462AA}"/>
    <cellStyle name="Normal 6 4 2 2 5" xfId="1489" xr:uid="{EE869866-57ED-4DA2-AA85-19EB838DE689}"/>
    <cellStyle name="Normal 6 4 2 2 5 2" xfId="1490" xr:uid="{F32FA46D-2E0A-4D1D-8A5C-D629EF4475BE}"/>
    <cellStyle name="Normal 6 4 2 2 5 3" xfId="1491" xr:uid="{EA6734FC-43D6-4F31-B784-BBCB06F89F91}"/>
    <cellStyle name="Normal 6 4 2 2 5 4" xfId="1492" xr:uid="{92D4C8F4-281D-45C7-BB23-ED6E6C3181C5}"/>
    <cellStyle name="Normal 6 4 2 2 6" xfId="1493" xr:uid="{E146A92C-4C52-4D1D-82A2-B147B3F4150A}"/>
    <cellStyle name="Normal 6 4 2 2 7" xfId="1494" xr:uid="{8E4F1B9F-1F4C-470B-9547-51A702D39274}"/>
    <cellStyle name="Normal 6 4 2 2 8" xfId="1495" xr:uid="{0B9C61A7-CE15-4BCF-A169-641D1EDF0C7E}"/>
    <cellStyle name="Normal 6 4 2 3" xfId="1496" xr:uid="{5887BBA6-5FD2-415C-8A87-C29FF8EA26C5}"/>
    <cellStyle name="Normal 6 4 2 3 2" xfId="1497" xr:uid="{1BC0F8A8-6E9B-428B-8AD8-FE7B5B5324B5}"/>
    <cellStyle name="Normal 6 4 2 3 2 2" xfId="1498" xr:uid="{91F1A117-1C6B-4553-B830-79375A4DFCC4}"/>
    <cellStyle name="Normal 6 4 2 3 2 2 2" xfId="3992" xr:uid="{2A6B181B-EAD6-427A-B779-67B5BF46C7F2}"/>
    <cellStyle name="Normal 6 4 2 3 2 2 2 2" xfId="3993" xr:uid="{BEE02860-F120-421C-8592-AC845BC7DA23}"/>
    <cellStyle name="Normal 6 4 2 3 2 2 3" xfId="3994" xr:uid="{A3F54001-7DC9-4899-BC99-BF10EF20E967}"/>
    <cellStyle name="Normal 6 4 2 3 2 3" xfId="1499" xr:uid="{6443B339-F66F-4333-AA48-38ECA6FE7D09}"/>
    <cellStyle name="Normal 6 4 2 3 2 3 2" xfId="3995" xr:uid="{78AEC60C-43E6-4B28-9E03-EA7E38B5BA85}"/>
    <cellStyle name="Normal 6 4 2 3 2 4" xfId="1500" xr:uid="{248BBB0F-31B0-415B-8F2B-1CA448E57F41}"/>
    <cellStyle name="Normal 6 4 2 3 3" xfId="1501" xr:uid="{D1E36EB6-1740-4D18-854F-B6073EA08275}"/>
    <cellStyle name="Normal 6 4 2 3 3 2" xfId="1502" xr:uid="{DE02F5CA-6E86-4EBA-8424-7B802A892230}"/>
    <cellStyle name="Normal 6 4 2 3 3 2 2" xfId="3996" xr:uid="{DD5FD6F0-2B0F-4723-8938-214F883DDC49}"/>
    <cellStyle name="Normal 6 4 2 3 3 3" xfId="1503" xr:uid="{B74B4F62-320D-46DA-9F5B-DDE4C4316CD1}"/>
    <cellStyle name="Normal 6 4 2 3 3 4" xfId="1504" xr:uid="{E46CEBA7-DDFE-43A1-BA80-12AC2CFECC22}"/>
    <cellStyle name="Normal 6 4 2 3 4" xfId="1505" xr:uid="{89D16A61-F80D-4B30-869E-DC3C0FC2A2CC}"/>
    <cellStyle name="Normal 6 4 2 3 4 2" xfId="3997" xr:uid="{C7AB903F-F441-48E2-BD0D-426DD9BBE229}"/>
    <cellStyle name="Normal 6 4 2 3 5" xfId="1506" xr:uid="{C399A0D3-D823-4735-9243-02F4FDC21135}"/>
    <cellStyle name="Normal 6 4 2 3 6" xfId="1507" xr:uid="{DE5E29D7-6DAD-4D0C-B417-F796474E34EC}"/>
    <cellStyle name="Normal 6 4 2 4" xfId="1508" xr:uid="{60AA983F-6289-4484-96A4-BC1BD95EE843}"/>
    <cellStyle name="Normal 6 4 2 4 2" xfId="1509" xr:uid="{3895A5FC-2FF3-41C2-9E91-96A2CA816567}"/>
    <cellStyle name="Normal 6 4 2 4 2 2" xfId="1510" xr:uid="{12034B8F-60EB-4641-89A6-E00D4E8D1012}"/>
    <cellStyle name="Normal 6 4 2 4 2 2 2" xfId="3998" xr:uid="{2581C872-7C81-421B-8067-A1ACD447130E}"/>
    <cellStyle name="Normal 6 4 2 4 2 3" xfId="1511" xr:uid="{F956D045-D7B7-4330-8E93-AFA217092F01}"/>
    <cellStyle name="Normal 6 4 2 4 2 4" xfId="1512" xr:uid="{480F29E6-9067-4C73-8BCD-D9A5794604F2}"/>
    <cellStyle name="Normal 6 4 2 4 3" xfId="1513" xr:uid="{B82E43EC-FAE3-4526-899D-6AD72324AFCD}"/>
    <cellStyle name="Normal 6 4 2 4 3 2" xfId="3999" xr:uid="{F7FF5869-BEED-4D5D-9B85-4CC5FEEA0A36}"/>
    <cellStyle name="Normal 6 4 2 4 4" xfId="1514" xr:uid="{87E70FD5-76E9-4A67-B66E-1A3B0B3E9993}"/>
    <cellStyle name="Normal 6 4 2 4 5" xfId="1515" xr:uid="{A45A4F6B-FD05-4352-B2C8-151C5221557F}"/>
    <cellStyle name="Normal 6 4 2 5" xfId="1516" xr:uid="{77F2D0D4-C146-4CB9-8D39-D82D8800BBA3}"/>
    <cellStyle name="Normal 6 4 2 5 2" xfId="1517" xr:uid="{F355F6DE-791A-41F5-97A1-6491E24A2532}"/>
    <cellStyle name="Normal 6 4 2 5 2 2" xfId="4000" xr:uid="{2B800E32-65EC-44AD-A275-A3696605AC67}"/>
    <cellStyle name="Normal 6 4 2 5 3" xfId="1518" xr:uid="{3C1D9CDA-AECC-482D-9721-D14E992C4F03}"/>
    <cellStyle name="Normal 6 4 2 5 4" xfId="1519" xr:uid="{EECBF71C-238C-4CBA-A318-44DCC02CCC58}"/>
    <cellStyle name="Normal 6 4 2 6" xfId="1520" xr:uid="{91F3552C-285E-46DF-96A9-BB11530D364E}"/>
    <cellStyle name="Normal 6 4 2 6 2" xfId="1521" xr:uid="{A3D992A2-9756-410F-AE6F-0048310E0CC3}"/>
    <cellStyle name="Normal 6 4 2 6 3" xfId="1522" xr:uid="{F218409D-9595-4BEA-9678-6F02B877A231}"/>
    <cellStyle name="Normal 6 4 2 6 4" xfId="1523" xr:uid="{D24F9CA1-2EEA-4CB9-9965-BB84E002A6A5}"/>
    <cellStyle name="Normal 6 4 2 7" xfId="1524" xr:uid="{FB5C6DB3-C7DC-458A-AA69-2E959999E31C}"/>
    <cellStyle name="Normal 6 4 2 8" xfId="1525" xr:uid="{20AF73CF-DFFE-42D0-A066-923DC5D26E46}"/>
    <cellStyle name="Normal 6 4 2 9" xfId="1526" xr:uid="{C23A137E-0CF9-48A5-B8D3-21A300FC7682}"/>
    <cellStyle name="Normal 6 4 3" xfId="1527" xr:uid="{389882E9-3B1F-4AFD-A462-7A42BF19CD76}"/>
    <cellStyle name="Normal 6 4 3 2" xfId="1528" xr:uid="{E4260EFC-ADEF-4F1B-A720-E88B1F9E2416}"/>
    <cellStyle name="Normal 6 4 3 2 2" xfId="1529" xr:uid="{8335738F-BB6D-4F33-8138-E01B2936BD0E}"/>
    <cellStyle name="Normal 6 4 3 2 2 2" xfId="1530" xr:uid="{D5E3813E-A777-4A4D-96C5-3B6E506574D1}"/>
    <cellStyle name="Normal 6 4 3 2 2 2 2" xfId="4001" xr:uid="{41CD372D-C561-45DB-AD2D-DC9925049357}"/>
    <cellStyle name="Normal 6 4 3 2 2 3" xfId="1531" xr:uid="{E5836ABB-2398-4F9E-A75F-163F6076EE89}"/>
    <cellStyle name="Normal 6 4 3 2 2 4" xfId="1532" xr:uid="{E5E9C1E5-A6D5-4D06-AB41-4111411E1EB6}"/>
    <cellStyle name="Normal 6 4 3 2 3" xfId="1533" xr:uid="{4A8A4AA3-CEC3-44A8-AAB8-52C36E9E3BBA}"/>
    <cellStyle name="Normal 6 4 3 2 3 2" xfId="1534" xr:uid="{1D46B8EE-05AE-4EA2-9F03-9BAFEC234A40}"/>
    <cellStyle name="Normal 6 4 3 2 3 3" xfId="1535" xr:uid="{79658174-A13A-4523-AAF1-A748FAD65F22}"/>
    <cellStyle name="Normal 6 4 3 2 3 4" xfId="1536" xr:uid="{7833E82F-418C-4E42-B5DD-786D30885C24}"/>
    <cellStyle name="Normal 6 4 3 2 4" xfId="1537" xr:uid="{D5319E27-6140-48D5-AA58-E8CA6C77ADB6}"/>
    <cellStyle name="Normal 6 4 3 2 5" xfId="1538" xr:uid="{D1B1DF95-1EA4-4FC7-93E4-EDCD0C4B43B0}"/>
    <cellStyle name="Normal 6 4 3 2 6" xfId="1539" xr:uid="{3DEAA421-BD97-45E0-A7A5-629DDE81CD09}"/>
    <cellStyle name="Normal 6 4 3 3" xfId="1540" xr:uid="{69DCFA04-293A-4988-B4E5-A8104BC9EF9D}"/>
    <cellStyle name="Normal 6 4 3 3 2" xfId="1541" xr:uid="{9AF41045-04AB-4BFD-BE90-94796F512374}"/>
    <cellStyle name="Normal 6 4 3 3 2 2" xfId="1542" xr:uid="{305855E6-A5D5-4FE1-AEBE-EAA72FD59BDA}"/>
    <cellStyle name="Normal 6 4 3 3 2 3" xfId="1543" xr:uid="{AABBE7AA-B438-4C16-99B4-9B6B376CDA11}"/>
    <cellStyle name="Normal 6 4 3 3 2 4" xfId="1544" xr:uid="{5777C7ED-7D22-4435-8786-AA120CA30145}"/>
    <cellStyle name="Normal 6 4 3 3 3" xfId="1545" xr:uid="{A0A10960-E3C3-4A19-9967-714FC2F275C3}"/>
    <cellStyle name="Normal 6 4 3 3 4" xfId="1546" xr:uid="{1D40AFAA-DDB8-462C-B757-933F8E1E37F7}"/>
    <cellStyle name="Normal 6 4 3 3 5" xfId="1547" xr:uid="{06393E80-AE44-4C52-A944-41687889DE06}"/>
    <cellStyle name="Normal 6 4 3 4" xfId="1548" xr:uid="{FD7DD4D0-5F42-4CCC-822E-3F04CDEC771E}"/>
    <cellStyle name="Normal 6 4 3 4 2" xfId="1549" xr:uid="{94D7DC67-763F-4FCA-AE47-4393505250E3}"/>
    <cellStyle name="Normal 6 4 3 4 3" xfId="1550" xr:uid="{177838FC-B628-41B4-BD42-9854CD8F06CF}"/>
    <cellStyle name="Normal 6 4 3 4 4" xfId="1551" xr:uid="{B3262437-C75D-4EE1-AB62-C6BCAF161E3E}"/>
    <cellStyle name="Normal 6 4 3 5" xfId="1552" xr:uid="{AFC7503E-1092-49B3-ABCF-45B89CF3596C}"/>
    <cellStyle name="Normal 6 4 3 5 2" xfId="1553" xr:uid="{BCD8BDB0-F011-4D54-BA90-34ED2175F4B8}"/>
    <cellStyle name="Normal 6 4 3 5 3" xfId="1554" xr:uid="{78D2F97F-4AD8-4AE2-8B2A-2E1EE69C37F7}"/>
    <cellStyle name="Normal 6 4 3 5 4" xfId="1555" xr:uid="{441B8337-9F37-40D7-9381-53ED67674D45}"/>
    <cellStyle name="Normal 6 4 3 6" xfId="1556" xr:uid="{1C5087C7-CA35-4E8F-BF49-3219A025B75E}"/>
    <cellStyle name="Normal 6 4 3 7" xfId="1557" xr:uid="{AB04742B-3D5B-4BCC-86EA-29B86875715C}"/>
    <cellStyle name="Normal 6 4 3 8" xfId="1558" xr:uid="{4FDCE310-6676-4DE7-9546-4F31D9508778}"/>
    <cellStyle name="Normal 6 4 4" xfId="1559" xr:uid="{8A5CF427-5743-4585-A135-E32C91A3E334}"/>
    <cellStyle name="Normal 6 4 4 2" xfId="1560" xr:uid="{917C09EE-CEF5-4696-B6D9-7F0C1BFD53DD}"/>
    <cellStyle name="Normal 6 4 4 2 2" xfId="1561" xr:uid="{C54963AB-AED0-4938-A842-6FDC3ADA29D3}"/>
    <cellStyle name="Normal 6 4 4 2 2 2" xfId="1562" xr:uid="{7F92341E-F35D-47FB-8CB1-1CB731E6A5F9}"/>
    <cellStyle name="Normal 6 4 4 2 2 2 2" xfId="4002" xr:uid="{26E4E71D-D9CC-4C89-B91A-5013218E7869}"/>
    <cellStyle name="Normal 6 4 4 2 2 3" xfId="1563" xr:uid="{FDB68EE6-828B-44BB-8D93-849EC75942E7}"/>
    <cellStyle name="Normal 6 4 4 2 2 4" xfId="1564" xr:uid="{9EEECBD6-27DA-4D22-929E-841BE9B94F84}"/>
    <cellStyle name="Normal 6 4 4 2 3" xfId="1565" xr:uid="{CC0028DD-DC42-47EA-B5E8-FF12837B3C27}"/>
    <cellStyle name="Normal 6 4 4 2 3 2" xfId="4003" xr:uid="{862856BF-0756-4360-93D1-1351729BE904}"/>
    <cellStyle name="Normal 6 4 4 2 4" xfId="1566" xr:uid="{77C36814-C528-4A3F-AE2B-FE4C824420F5}"/>
    <cellStyle name="Normal 6 4 4 2 5" xfId="1567" xr:uid="{72DD6652-2799-4DC8-837B-8C51EAC5ACD7}"/>
    <cellStyle name="Normal 6 4 4 3" xfId="1568" xr:uid="{ADFAFBC9-7FA8-4C5F-A0CF-930F5F77A386}"/>
    <cellStyle name="Normal 6 4 4 3 2" xfId="1569" xr:uid="{8543481D-FAA4-4420-8495-A67CBCE37B4C}"/>
    <cellStyle name="Normal 6 4 4 3 2 2" xfId="4004" xr:uid="{D3A9AA34-F956-4FB0-AE1C-A0FD221FFDEF}"/>
    <cellStyle name="Normal 6 4 4 3 3" xfId="1570" xr:uid="{4A9801FA-198B-42F5-8BFA-936D41C022C8}"/>
    <cellStyle name="Normal 6 4 4 3 4" xfId="1571" xr:uid="{95F7CC28-682C-4B44-BE75-E0E48E0E993C}"/>
    <cellStyle name="Normal 6 4 4 4" xfId="1572" xr:uid="{A56C82AE-3B17-4F93-9927-BB013A4864F3}"/>
    <cellStyle name="Normal 6 4 4 4 2" xfId="1573" xr:uid="{6FA14E01-5340-4FFF-930F-0B690D2F8947}"/>
    <cellStyle name="Normal 6 4 4 4 3" xfId="1574" xr:uid="{57D4782F-9F70-4A5D-8CCD-1F01F17A3EA7}"/>
    <cellStyle name="Normal 6 4 4 4 4" xfId="1575" xr:uid="{7AC4B6BC-3732-4A92-AFCE-C3E56BFC893A}"/>
    <cellStyle name="Normal 6 4 4 5" xfId="1576" xr:uid="{67933A2B-5EE5-4FD6-9F38-EA09BD0F32B1}"/>
    <cellStyle name="Normal 6 4 4 6" xfId="1577" xr:uid="{E9ECE957-F264-4641-9D6B-93218A65D9AA}"/>
    <cellStyle name="Normal 6 4 4 7" xfId="1578" xr:uid="{35BB2FFF-4B79-4E07-BE92-C843E3C98E20}"/>
    <cellStyle name="Normal 6 4 5" xfId="1579" xr:uid="{95F89597-4A39-4E26-8C80-2C5ECC7C149D}"/>
    <cellStyle name="Normal 6 4 5 2" xfId="1580" xr:uid="{A75D1113-414C-4523-A98E-80BD42FCB58C}"/>
    <cellStyle name="Normal 6 4 5 2 2" xfId="1581" xr:uid="{5489ABE3-D0AD-4615-BAF5-DB80A9B02D37}"/>
    <cellStyle name="Normal 6 4 5 2 2 2" xfId="4005" xr:uid="{390EB36B-9D30-4161-B3BE-ED5986D06B39}"/>
    <cellStyle name="Normal 6 4 5 2 3" xfId="1582" xr:uid="{31DE46D5-B9CD-4ACB-B6C0-90192C803BA8}"/>
    <cellStyle name="Normal 6 4 5 2 4" xfId="1583" xr:uid="{15EBC667-A1D0-4D9B-A92F-D0EA59A02BCF}"/>
    <cellStyle name="Normal 6 4 5 3" xfId="1584" xr:uid="{07CBCD72-C22A-4BA0-8DCA-27860524FBB0}"/>
    <cellStyle name="Normal 6 4 5 3 2" xfId="1585" xr:uid="{14ED2D83-001B-45E6-ABF2-C78504000FD7}"/>
    <cellStyle name="Normal 6 4 5 3 3" xfId="1586" xr:uid="{69B0CF3E-2905-4AC3-804E-881BAA0E45C5}"/>
    <cellStyle name="Normal 6 4 5 3 4" xfId="1587" xr:uid="{BD77319F-68CE-4C3E-85F7-8288523830F0}"/>
    <cellStyle name="Normal 6 4 5 4" xfId="1588" xr:uid="{BED29E05-4EC4-4C09-8DA7-139E6A76D752}"/>
    <cellStyle name="Normal 6 4 5 5" xfId="1589" xr:uid="{B6DFC524-8C7F-4D30-A58B-FEECAD60745B}"/>
    <cellStyle name="Normal 6 4 5 6" xfId="1590" xr:uid="{782356DE-4E1C-4A3B-939C-DE4FFBA068FC}"/>
    <cellStyle name="Normal 6 4 6" xfId="1591" xr:uid="{D9C52DEF-72EB-40C4-8B81-AC05D5CD80E8}"/>
    <cellStyle name="Normal 6 4 6 2" xfId="1592" xr:uid="{650CAB0B-D29F-4F59-AC35-F1D5CF4A2056}"/>
    <cellStyle name="Normal 6 4 6 2 2" xfId="1593" xr:uid="{AB5C7AAD-96D5-4CC3-8D43-D8C949382B24}"/>
    <cellStyle name="Normal 6 4 6 2 3" xfId="1594" xr:uid="{EF8208CE-6428-40EB-BE21-CADDB88049C9}"/>
    <cellStyle name="Normal 6 4 6 2 4" xfId="1595" xr:uid="{B80EBDCB-2549-4D09-82D3-48AAF3661F47}"/>
    <cellStyle name="Normal 6 4 6 3" xfId="1596" xr:uid="{B04237FD-E1ED-49DC-AE1F-8C98AF7E4A28}"/>
    <cellStyle name="Normal 6 4 6 4" xfId="1597" xr:uid="{B7F24581-5AAE-42A1-B47E-8034BFD6F41B}"/>
    <cellStyle name="Normal 6 4 6 5" xfId="1598" xr:uid="{14EFE6EE-86E4-4CAD-9DE2-DE7BBBEDEC09}"/>
    <cellStyle name="Normal 6 4 7" xfId="1599" xr:uid="{8C55D54A-09DF-400A-B450-3FE976FF076F}"/>
    <cellStyle name="Normal 6 4 7 2" xfId="1600" xr:uid="{42502466-6702-49F6-9A29-9E175DD26435}"/>
    <cellStyle name="Normal 6 4 7 3" xfId="1601" xr:uid="{05ADD4EC-EB7C-4AAE-B7A4-A1A776EDAC84}"/>
    <cellStyle name="Normal 6 4 7 3 2" xfId="4378" xr:uid="{D603C561-062B-4B97-A010-B0A4C98FF56B}"/>
    <cellStyle name="Normal 6 4 7 4" xfId="1602" xr:uid="{F80A93D8-76F8-42F9-ACE4-8AB9FD409B8D}"/>
    <cellStyle name="Normal 6 4 8" xfId="1603" xr:uid="{71BFBDDB-6F1A-48C7-A942-B57049DD60D1}"/>
    <cellStyle name="Normal 6 4 8 2" xfId="1604" xr:uid="{8304BD87-2317-43E4-A88F-37245DF2175E}"/>
    <cellStyle name="Normal 6 4 8 3" xfId="1605" xr:uid="{4AE32285-2EFC-482C-A8E1-BA4AECEED2F1}"/>
    <cellStyle name="Normal 6 4 8 4" xfId="1606" xr:uid="{7507A1F7-0A4D-4D2A-A995-A19C5C8508A8}"/>
    <cellStyle name="Normal 6 4 9" xfId="1607" xr:uid="{D17E9EAF-20F0-4F88-8CD3-C568072101F0}"/>
    <cellStyle name="Normal 6 5" xfId="1608" xr:uid="{BC9CE790-EBC0-4D37-B56D-BE47C6C6B8A5}"/>
    <cellStyle name="Normal 6 5 10" xfId="1609" xr:uid="{5418E211-EECC-4FE1-BF9D-2AE54C8E99BA}"/>
    <cellStyle name="Normal 6 5 11" xfId="1610" xr:uid="{4BA2BB1D-1564-4F56-9910-A3CACEB27B65}"/>
    <cellStyle name="Normal 6 5 2" xfId="1611" xr:uid="{EA179F48-7E2E-40F9-8720-9880302915BC}"/>
    <cellStyle name="Normal 6 5 2 2" xfId="1612" xr:uid="{AEA07960-C7F0-470A-B968-5DC7B081F4EC}"/>
    <cellStyle name="Normal 6 5 2 2 2" xfId="1613" xr:uid="{12616761-9A42-4036-8528-73E5B2B0254A}"/>
    <cellStyle name="Normal 6 5 2 2 2 2" xfId="1614" xr:uid="{2A233F4F-9B3D-4E40-AEB2-AA551598117C}"/>
    <cellStyle name="Normal 6 5 2 2 2 2 2" xfId="1615" xr:uid="{20BB4AE6-C16C-49E8-8E71-FEEC6B7B1CE6}"/>
    <cellStyle name="Normal 6 5 2 2 2 2 3" xfId="1616" xr:uid="{C19AA5C2-E5C3-4884-9978-E151D8A142F2}"/>
    <cellStyle name="Normal 6 5 2 2 2 2 4" xfId="1617" xr:uid="{3EF4005C-2263-4BD6-A9BC-1FDB9A2FE53E}"/>
    <cellStyle name="Normal 6 5 2 2 2 3" xfId="1618" xr:uid="{AF45EA23-414F-40B9-9BA5-F28D7D786AC5}"/>
    <cellStyle name="Normal 6 5 2 2 2 3 2" xfId="1619" xr:uid="{3C00F0B1-9506-4679-87A9-EF301A075F24}"/>
    <cellStyle name="Normal 6 5 2 2 2 3 3" xfId="1620" xr:uid="{91DACB21-E7D3-4C06-8FD2-0944E09999B7}"/>
    <cellStyle name="Normal 6 5 2 2 2 3 4" xfId="1621" xr:uid="{A823DE57-FE7A-4AB7-9968-E0BBD522CC92}"/>
    <cellStyle name="Normal 6 5 2 2 2 4" xfId="1622" xr:uid="{60834C4E-67B6-4F4D-92D0-656501D8F887}"/>
    <cellStyle name="Normal 6 5 2 2 2 5" xfId="1623" xr:uid="{B2AC4E13-64F8-45B2-BC99-67CB28690C1F}"/>
    <cellStyle name="Normal 6 5 2 2 2 6" xfId="1624" xr:uid="{F6B36D17-5F64-41E0-952C-7EF0D4CEFBA7}"/>
    <cellStyle name="Normal 6 5 2 2 3" xfId="1625" xr:uid="{103AADC7-C041-4DB2-A26B-0E01474E08C6}"/>
    <cellStyle name="Normal 6 5 2 2 3 2" xfId="1626" xr:uid="{81D958B9-AC6B-48B1-B4F5-E5297C485738}"/>
    <cellStyle name="Normal 6 5 2 2 3 2 2" xfId="1627" xr:uid="{643E9ABA-800F-4461-B8C5-8B4770AC68AF}"/>
    <cellStyle name="Normal 6 5 2 2 3 2 3" xfId="1628" xr:uid="{D4A594F4-721B-4B5A-89C9-C1B84FC268C4}"/>
    <cellStyle name="Normal 6 5 2 2 3 2 4" xfId="1629" xr:uid="{3394B070-F5D9-4B83-AA79-22C7B279D63E}"/>
    <cellStyle name="Normal 6 5 2 2 3 3" xfId="1630" xr:uid="{AD3E0407-DD2E-4D13-A612-844FA66BEBB0}"/>
    <cellStyle name="Normal 6 5 2 2 3 4" xfId="1631" xr:uid="{3F2E6C49-F160-4EF4-A54C-BF732B409616}"/>
    <cellStyle name="Normal 6 5 2 2 3 5" xfId="1632" xr:uid="{62AFD9CF-1680-4811-9AD5-07B16D715FC2}"/>
    <cellStyle name="Normal 6 5 2 2 4" xfId="1633" xr:uid="{6F39901C-7EED-4046-86B5-7FC559CBDB81}"/>
    <cellStyle name="Normal 6 5 2 2 4 2" xfId="1634" xr:uid="{40750BF0-5A35-482B-A496-0816757E15CE}"/>
    <cellStyle name="Normal 6 5 2 2 4 3" xfId="1635" xr:uid="{7939B415-63F8-49D1-AE27-093E290E7280}"/>
    <cellStyle name="Normal 6 5 2 2 4 4" xfId="1636" xr:uid="{A79FE079-8F27-4F63-8C12-EC22BF8DFB9C}"/>
    <cellStyle name="Normal 6 5 2 2 5" xfId="1637" xr:uid="{D0184831-D9D2-4123-B5CE-5FBE62E82B57}"/>
    <cellStyle name="Normal 6 5 2 2 5 2" xfId="1638" xr:uid="{CB99FE63-7876-4CB0-8D05-DAE6A830F3CF}"/>
    <cellStyle name="Normal 6 5 2 2 5 3" xfId="1639" xr:uid="{B8A2834E-109C-4DA7-B03A-171E4689678C}"/>
    <cellStyle name="Normal 6 5 2 2 5 4" xfId="1640" xr:uid="{D79750AE-7A89-4733-A1B4-16742294B44C}"/>
    <cellStyle name="Normal 6 5 2 2 6" xfId="1641" xr:uid="{EA7AD45F-2E32-42B3-8A08-B92ED040E116}"/>
    <cellStyle name="Normal 6 5 2 2 7" xfId="1642" xr:uid="{75B772A6-A5B7-4BC7-A725-23F2E2C9133A}"/>
    <cellStyle name="Normal 6 5 2 2 8" xfId="1643" xr:uid="{E76D0729-7555-4DA4-93DC-474453FE5A5C}"/>
    <cellStyle name="Normal 6 5 2 3" xfId="1644" xr:uid="{67F11E32-1DED-4B60-98A1-DE5439F95E76}"/>
    <cellStyle name="Normal 6 5 2 3 2" xfId="1645" xr:uid="{3593950F-56F7-4D79-9C0A-4E2426973FCD}"/>
    <cellStyle name="Normal 6 5 2 3 2 2" xfId="1646" xr:uid="{A9BBD5C9-191C-45CE-AB52-59D3F499427A}"/>
    <cellStyle name="Normal 6 5 2 3 2 3" xfId="1647" xr:uid="{DA0CCF03-B445-40BE-849D-3A190C7392FC}"/>
    <cellStyle name="Normal 6 5 2 3 2 4" xfId="1648" xr:uid="{70994E74-5E8E-4A08-B1E4-8A191B7FFAFB}"/>
    <cellStyle name="Normal 6 5 2 3 3" xfId="1649" xr:uid="{C2A7318B-E3E7-4ECD-8D8D-1F2517CB93B8}"/>
    <cellStyle name="Normal 6 5 2 3 3 2" xfId="1650" xr:uid="{BA27BF72-9E1C-409F-BF34-FDFA23D0599D}"/>
    <cellStyle name="Normal 6 5 2 3 3 3" xfId="1651" xr:uid="{137EBF73-9A05-4992-B1F4-5B788A03EEDE}"/>
    <cellStyle name="Normal 6 5 2 3 3 4" xfId="1652" xr:uid="{6B518230-2FA7-4AFC-87C8-686D94954DA2}"/>
    <cellStyle name="Normal 6 5 2 3 4" xfId="1653" xr:uid="{B87AAD7D-9BBC-48FF-B3C4-DCB8FABDFEE4}"/>
    <cellStyle name="Normal 6 5 2 3 5" xfId="1654" xr:uid="{AAE4D199-0B13-4C9E-84F3-62BAF37BFA82}"/>
    <cellStyle name="Normal 6 5 2 3 6" xfId="1655" xr:uid="{4EE2C44F-6D43-478D-B2B0-B57E7AC3452A}"/>
    <cellStyle name="Normal 6 5 2 4" xfId="1656" xr:uid="{B1594AB9-A4B0-414F-A1D2-FC48C392E29C}"/>
    <cellStyle name="Normal 6 5 2 4 2" xfId="1657" xr:uid="{CCC55CC8-B4AF-483D-A72A-86031B05A8BC}"/>
    <cellStyle name="Normal 6 5 2 4 2 2" xfId="1658" xr:uid="{BFD26DA8-754F-443D-AEDD-E53E969715C0}"/>
    <cellStyle name="Normal 6 5 2 4 2 3" xfId="1659" xr:uid="{1A684925-2271-4E34-8B0E-C1AD120AF6C9}"/>
    <cellStyle name="Normal 6 5 2 4 2 4" xfId="1660" xr:uid="{F5D542AB-D9A0-4CB4-B864-284184A259BD}"/>
    <cellStyle name="Normal 6 5 2 4 3" xfId="1661" xr:uid="{CBC095B8-1B5B-45F2-B56B-9C74B9DCC1F3}"/>
    <cellStyle name="Normal 6 5 2 4 4" xfId="1662" xr:uid="{960E184A-3709-4B06-BD33-26381C206CD4}"/>
    <cellStyle name="Normal 6 5 2 4 5" xfId="1663" xr:uid="{9AE0621F-806B-46FA-B990-A609BB6661A7}"/>
    <cellStyle name="Normal 6 5 2 5" xfId="1664" xr:uid="{6F0D887E-B776-4843-BA88-7CB0BC2A23A8}"/>
    <cellStyle name="Normal 6 5 2 5 2" xfId="1665" xr:uid="{8F66108E-A8AB-4093-8CFE-EC0E05C65B78}"/>
    <cellStyle name="Normal 6 5 2 5 3" xfId="1666" xr:uid="{D9E9D555-FE7E-4667-90F9-B7FF9D318DB5}"/>
    <cellStyle name="Normal 6 5 2 5 4" xfId="1667" xr:uid="{45897BE9-C5C4-4689-BC1C-D3E31F07645E}"/>
    <cellStyle name="Normal 6 5 2 6" xfId="1668" xr:uid="{EDBCF12F-B3A9-4262-A541-ECEC24A9EB0B}"/>
    <cellStyle name="Normal 6 5 2 6 2" xfId="1669" xr:uid="{08A2BB19-6D8F-4D80-B9F9-98AB1DB3A079}"/>
    <cellStyle name="Normal 6 5 2 6 3" xfId="1670" xr:uid="{FECFAEA0-DEA7-4AD0-9647-D3599DE2D5EE}"/>
    <cellStyle name="Normal 6 5 2 6 4" xfId="1671" xr:uid="{77D18694-8E94-4E2F-9B84-EC39C6981871}"/>
    <cellStyle name="Normal 6 5 2 7" xfId="1672" xr:uid="{76899027-D727-47F6-B3F8-8838877BAD5E}"/>
    <cellStyle name="Normal 6 5 2 8" xfId="1673" xr:uid="{E484F6D6-331E-4833-8363-CC131D1B6988}"/>
    <cellStyle name="Normal 6 5 2 9" xfId="1674" xr:uid="{1E63D7F2-9748-4528-8E25-11EE513CCA7B}"/>
    <cellStyle name="Normal 6 5 3" xfId="1675" xr:uid="{B88778DC-1562-4893-9430-7DE6CA191CA7}"/>
    <cellStyle name="Normal 6 5 3 2" xfId="1676" xr:uid="{412F9C65-0A2F-448F-8A2F-82974AEF5D1E}"/>
    <cellStyle name="Normal 6 5 3 2 2" xfId="1677" xr:uid="{F049BFAB-D9EC-47E7-BF3D-44F5AADD9F28}"/>
    <cellStyle name="Normal 6 5 3 2 2 2" xfId="1678" xr:uid="{48A94EA0-D674-4EF1-9421-613C069A999D}"/>
    <cellStyle name="Normal 6 5 3 2 2 2 2" xfId="4006" xr:uid="{250072AF-CC8F-43B8-8BAC-C5B1CD82EEB4}"/>
    <cellStyle name="Normal 6 5 3 2 2 3" xfId="1679" xr:uid="{45974B51-4D08-48B0-B989-46BFBB893AE4}"/>
    <cellStyle name="Normal 6 5 3 2 2 4" xfId="1680" xr:uid="{A488B6B9-C29A-4055-9B8B-C718BF4F6459}"/>
    <cellStyle name="Normal 6 5 3 2 3" xfId="1681" xr:uid="{4D570957-AC9B-421B-A06C-E3BB38033B0D}"/>
    <cellStyle name="Normal 6 5 3 2 3 2" xfId="1682" xr:uid="{2E39798D-69E7-44E7-BDD2-61EBC8E2B148}"/>
    <cellStyle name="Normal 6 5 3 2 3 3" xfId="1683" xr:uid="{E3A55098-9502-4CDE-A936-557F070E3EE5}"/>
    <cellStyle name="Normal 6 5 3 2 3 4" xfId="1684" xr:uid="{45566DB2-0E1A-4002-AB00-AE8842A02EC7}"/>
    <cellStyle name="Normal 6 5 3 2 4" xfId="1685" xr:uid="{F7AA9822-B063-40AE-A206-138797A8B5B5}"/>
    <cellStyle name="Normal 6 5 3 2 5" xfId="1686" xr:uid="{B4A88832-AD29-4291-B5A1-DEABC66C2134}"/>
    <cellStyle name="Normal 6 5 3 2 6" xfId="1687" xr:uid="{FE49A48B-F47C-4052-ACB0-8BAD4C9FC179}"/>
    <cellStyle name="Normal 6 5 3 3" xfId="1688" xr:uid="{C3561C01-3207-4F24-96EA-B6FB528434A5}"/>
    <cellStyle name="Normal 6 5 3 3 2" xfId="1689" xr:uid="{6BE29AFE-6A97-4064-AA37-100A2F757EBF}"/>
    <cellStyle name="Normal 6 5 3 3 2 2" xfId="1690" xr:uid="{86FA8078-9C18-4F45-A066-DEF41D8DFD0B}"/>
    <cellStyle name="Normal 6 5 3 3 2 3" xfId="1691" xr:uid="{BEC6331C-6722-4379-8037-5B092B30DC5B}"/>
    <cellStyle name="Normal 6 5 3 3 2 4" xfId="1692" xr:uid="{641504DE-7E43-4DD7-A8A8-0847F93DAEBD}"/>
    <cellStyle name="Normal 6 5 3 3 3" xfId="1693" xr:uid="{1668AFF9-3404-48B3-9B95-3A5BF7AF95B0}"/>
    <cellStyle name="Normal 6 5 3 3 4" xfId="1694" xr:uid="{D35B115A-E326-40CA-BF01-23A7D18D2914}"/>
    <cellStyle name="Normal 6 5 3 3 5" xfId="1695" xr:uid="{82F073ED-DF99-44FD-ABEE-E67E36132239}"/>
    <cellStyle name="Normal 6 5 3 4" xfId="1696" xr:uid="{0B6D265F-8CD3-401E-A377-EB000F7F8040}"/>
    <cellStyle name="Normal 6 5 3 4 2" xfId="1697" xr:uid="{54ECC3C5-779B-4408-82F5-96B0C70102FF}"/>
    <cellStyle name="Normal 6 5 3 4 3" xfId="1698" xr:uid="{804A8EB6-32BB-4AD8-A0D3-48E82D601666}"/>
    <cellStyle name="Normal 6 5 3 4 4" xfId="1699" xr:uid="{08EBB226-0C3E-480F-AE28-0ABA8D94388E}"/>
    <cellStyle name="Normal 6 5 3 5" xfId="1700" xr:uid="{96C71F87-11DB-49D6-AB59-9F42CE2BD8D8}"/>
    <cellStyle name="Normal 6 5 3 5 2" xfId="1701" xr:uid="{93838E26-4560-4C09-AC47-8DE22236E0E5}"/>
    <cellStyle name="Normal 6 5 3 5 3" xfId="1702" xr:uid="{0FEAE412-577B-4501-8BC7-D8D57A20E1B4}"/>
    <cellStyle name="Normal 6 5 3 5 4" xfId="1703" xr:uid="{3E86F027-B03D-49E7-9212-7BC6222D8E1E}"/>
    <cellStyle name="Normal 6 5 3 6" xfId="1704" xr:uid="{578ED4D0-BBFB-4004-BA7E-F3E4A2F636DF}"/>
    <cellStyle name="Normal 6 5 3 7" xfId="1705" xr:uid="{BC4CBB55-0D44-4D16-8794-0E76785D31F6}"/>
    <cellStyle name="Normal 6 5 3 8" xfId="1706" xr:uid="{6004E5FF-13F6-40C2-BE6A-85DF21C68D16}"/>
    <cellStyle name="Normal 6 5 4" xfId="1707" xr:uid="{91308C67-F94C-406A-AA30-ECAF939ECA80}"/>
    <cellStyle name="Normal 6 5 4 2" xfId="1708" xr:uid="{DF79D97F-0D05-4A5F-AB43-67AAF2B95556}"/>
    <cellStyle name="Normal 6 5 4 2 2" xfId="1709" xr:uid="{E0E8E7FE-DB7C-4055-BF72-6B2C4E7E695B}"/>
    <cellStyle name="Normal 6 5 4 2 2 2" xfId="1710" xr:uid="{8883CC12-4ABB-425E-ADE0-63ABAA2FBF87}"/>
    <cellStyle name="Normal 6 5 4 2 2 3" xfId="1711" xr:uid="{1C85A8DE-C9CE-4EA1-B6CD-1AC2252792D2}"/>
    <cellStyle name="Normal 6 5 4 2 2 4" xfId="1712" xr:uid="{CB14F92F-24A5-4FF2-BC68-B5C2D688C031}"/>
    <cellStyle name="Normal 6 5 4 2 3" xfId="1713" xr:uid="{3873FB5B-B11D-4A73-AEA6-DF2D6731CFD5}"/>
    <cellStyle name="Normal 6 5 4 2 4" xfId="1714" xr:uid="{BF841824-F6CB-48EE-A2FA-79444F0649AA}"/>
    <cellStyle name="Normal 6 5 4 2 5" xfId="1715" xr:uid="{380D65F3-339C-455A-8366-99215C979847}"/>
    <cellStyle name="Normal 6 5 4 3" xfId="1716" xr:uid="{4A777B63-68F5-46DC-B012-BA944685D627}"/>
    <cellStyle name="Normal 6 5 4 3 2" xfId="1717" xr:uid="{79AF8DFA-4B57-4286-B2CA-203038F73219}"/>
    <cellStyle name="Normal 6 5 4 3 3" xfId="1718" xr:uid="{792443CE-0174-40DE-95CA-E9B6140AB113}"/>
    <cellStyle name="Normal 6 5 4 3 4" xfId="1719" xr:uid="{F59010A2-530E-4E0A-BE4C-B00681E00E81}"/>
    <cellStyle name="Normal 6 5 4 4" xfId="1720" xr:uid="{2288CFF1-493F-4A94-8175-7E66FB915449}"/>
    <cellStyle name="Normal 6 5 4 4 2" xfId="1721" xr:uid="{7F17E061-3416-48B5-B0D3-4C41DCA71626}"/>
    <cellStyle name="Normal 6 5 4 4 3" xfId="1722" xr:uid="{C34A6698-6C23-4666-A2CA-00CE9D3EB1EA}"/>
    <cellStyle name="Normal 6 5 4 4 4" xfId="1723" xr:uid="{CF429ECD-78B9-450D-BAF4-324BF9E0D024}"/>
    <cellStyle name="Normal 6 5 4 5" xfId="1724" xr:uid="{14633E56-42F0-4A69-9B8F-FA21B0D16233}"/>
    <cellStyle name="Normal 6 5 4 6" xfId="1725" xr:uid="{703145AF-26EF-4FD9-A69A-E7CDE884AF37}"/>
    <cellStyle name="Normal 6 5 4 7" xfId="1726" xr:uid="{5AA24C6D-E2F5-46AD-B590-32F4163F79F4}"/>
    <cellStyle name="Normal 6 5 5" xfId="1727" xr:uid="{94401C56-DFD8-475E-9EAE-AD4C30717196}"/>
    <cellStyle name="Normal 6 5 5 2" xfId="1728" xr:uid="{3E2ED362-A824-46AC-9528-39E222A666EE}"/>
    <cellStyle name="Normal 6 5 5 2 2" xfId="1729" xr:uid="{E3B93923-F8EB-4C25-B9F4-471970E07C63}"/>
    <cellStyle name="Normal 6 5 5 2 3" xfId="1730" xr:uid="{392E6814-F6ED-453E-82F3-BEAB8592A5F9}"/>
    <cellStyle name="Normal 6 5 5 2 4" xfId="1731" xr:uid="{13899707-FF61-4F4E-AF8C-055F4B6D09F0}"/>
    <cellStyle name="Normal 6 5 5 3" xfId="1732" xr:uid="{C3D2A808-AD2A-4FE3-95C8-500940D3D130}"/>
    <cellStyle name="Normal 6 5 5 3 2" xfId="1733" xr:uid="{5E776F95-BD35-48BF-B16D-76B7ECED5134}"/>
    <cellStyle name="Normal 6 5 5 3 3" xfId="1734" xr:uid="{4EB1B1FD-CAF1-4EF1-A08F-97B3E125E335}"/>
    <cellStyle name="Normal 6 5 5 3 4" xfId="1735" xr:uid="{B7CDF5F6-BBB4-465E-9B39-CD3F4FBDCCA4}"/>
    <cellStyle name="Normal 6 5 5 4" xfId="1736" xr:uid="{635FD65D-5F5B-4702-A1AA-2C01958C87AE}"/>
    <cellStyle name="Normal 6 5 5 5" xfId="1737" xr:uid="{98CCA343-E061-43FF-BAEF-2FA6266C3DAD}"/>
    <cellStyle name="Normal 6 5 5 6" xfId="1738" xr:uid="{DA634A5B-CBD2-4F5D-8D78-084FFBA48B43}"/>
    <cellStyle name="Normal 6 5 6" xfId="1739" xr:uid="{7A852000-F76E-43FB-971B-CB4D74D5D98D}"/>
    <cellStyle name="Normal 6 5 6 2" xfId="1740" xr:uid="{F993EB2F-3E51-45BC-BBDD-EF680F3A4214}"/>
    <cellStyle name="Normal 6 5 6 2 2" xfId="1741" xr:uid="{A857A4ED-1697-4FA2-B098-5E7EFA3FF78E}"/>
    <cellStyle name="Normal 6 5 6 2 3" xfId="1742" xr:uid="{EDF4DF61-2AD3-47F0-A971-F7D7010A571E}"/>
    <cellStyle name="Normal 6 5 6 2 4" xfId="1743" xr:uid="{35211109-F791-43EA-8DA9-018371091AF6}"/>
    <cellStyle name="Normal 6 5 6 3" xfId="1744" xr:uid="{5888BA43-E8B6-4E9A-9C9C-340EFAE2470D}"/>
    <cellStyle name="Normal 6 5 6 4" xfId="1745" xr:uid="{BD5BDF0C-889A-482F-8FE6-93F7790CA79F}"/>
    <cellStyle name="Normal 6 5 6 5" xfId="1746" xr:uid="{5CDD984C-5A61-4F96-84D9-7B00C9C2E38F}"/>
    <cellStyle name="Normal 6 5 7" xfId="1747" xr:uid="{3B9240E4-6C2E-449E-B762-BF40ED65CB5B}"/>
    <cellStyle name="Normal 6 5 7 2" xfId="1748" xr:uid="{5E813B84-C4B7-407C-A567-6DD61652F0AE}"/>
    <cellStyle name="Normal 6 5 7 3" xfId="1749" xr:uid="{1D17AAD8-97FC-4345-BD1E-1F22968CCD80}"/>
    <cellStyle name="Normal 6 5 7 4" xfId="1750" xr:uid="{7DAEB1E1-0080-43D5-B77D-0A10722F3F92}"/>
    <cellStyle name="Normal 6 5 8" xfId="1751" xr:uid="{45738283-F4E1-4E52-A59E-CCEDE20DEE40}"/>
    <cellStyle name="Normal 6 5 8 2" xfId="1752" xr:uid="{E0F77429-419D-45D4-A5D5-A599C0D66579}"/>
    <cellStyle name="Normal 6 5 8 3" xfId="1753" xr:uid="{90C36581-1E1A-4BA9-AF25-D31F80341E85}"/>
    <cellStyle name="Normal 6 5 8 4" xfId="1754" xr:uid="{D0D67730-33F9-4F2F-8A7D-65A9A2155E72}"/>
    <cellStyle name="Normal 6 5 9" xfId="1755" xr:uid="{5885DD49-43C2-4DDB-9E0E-F9105349CC45}"/>
    <cellStyle name="Normal 6 6" xfId="1756" xr:uid="{13280C03-7B5F-40FD-AEBB-946BDBA6D588}"/>
    <cellStyle name="Normal 6 6 2" xfId="1757" xr:uid="{D50825A7-9FF5-4692-9809-D2D225D705F8}"/>
    <cellStyle name="Normal 6 6 2 2" xfId="1758" xr:uid="{07EB5BD7-24A2-4C74-B266-CBD95E126AAF}"/>
    <cellStyle name="Normal 6 6 2 2 2" xfId="1759" xr:uid="{E9B06BDA-69F8-4055-9779-F80D8E9C555F}"/>
    <cellStyle name="Normal 6 6 2 2 2 2" xfId="1760" xr:uid="{5F1A5284-0881-4D24-9D5C-91362E082A49}"/>
    <cellStyle name="Normal 6 6 2 2 2 3" xfId="1761" xr:uid="{09A4DAB0-7A17-407A-AACB-9E44537DBE7F}"/>
    <cellStyle name="Normal 6 6 2 2 2 4" xfId="1762" xr:uid="{2BE04BE6-3AF3-4315-A4B3-339EA88D1906}"/>
    <cellStyle name="Normal 6 6 2 2 3" xfId="1763" xr:uid="{F38E3329-056C-4336-9379-8D66AEC8B1C3}"/>
    <cellStyle name="Normal 6 6 2 2 3 2" xfId="1764" xr:uid="{4F8B6706-2722-4B4A-838C-94EB27E81E3F}"/>
    <cellStyle name="Normal 6 6 2 2 3 3" xfId="1765" xr:uid="{7B6782E7-30EF-44A4-BE70-315EAB7023F6}"/>
    <cellStyle name="Normal 6 6 2 2 3 4" xfId="1766" xr:uid="{AEE89250-B2FF-4D92-88DD-939644D13B5D}"/>
    <cellStyle name="Normal 6 6 2 2 4" xfId="1767" xr:uid="{769A1D2F-4474-451A-A08B-A3EBA4E0204E}"/>
    <cellStyle name="Normal 6 6 2 2 5" xfId="1768" xr:uid="{C749128F-98A9-4D10-B778-D26970E853EF}"/>
    <cellStyle name="Normal 6 6 2 2 6" xfId="1769" xr:uid="{D8C98467-FBB6-4D21-97F5-6706C2623EA5}"/>
    <cellStyle name="Normal 6 6 2 3" xfId="1770" xr:uid="{DAFF4639-02EF-4CAF-BCA2-72739F66B96B}"/>
    <cellStyle name="Normal 6 6 2 3 2" xfId="1771" xr:uid="{01CEEE28-2DD4-4C3C-B412-9C51C0E455B5}"/>
    <cellStyle name="Normal 6 6 2 3 2 2" xfId="1772" xr:uid="{71E17A6A-F8F6-4EBF-8B8B-FC957EB351ED}"/>
    <cellStyle name="Normal 6 6 2 3 2 3" xfId="1773" xr:uid="{A9F6B276-FC2D-4C88-8BF9-0D1F20E81318}"/>
    <cellStyle name="Normal 6 6 2 3 2 4" xfId="1774" xr:uid="{6A270A42-7799-4A67-9087-9DF5839A2771}"/>
    <cellStyle name="Normal 6 6 2 3 3" xfId="1775" xr:uid="{20134C8E-66A0-407A-8BC1-ACFDCCF81E27}"/>
    <cellStyle name="Normal 6 6 2 3 4" xfId="1776" xr:uid="{B35B1047-EA06-4AB6-AAE8-B0CE1C976A0D}"/>
    <cellStyle name="Normal 6 6 2 3 5" xfId="1777" xr:uid="{DAA3AB33-13B5-4B35-B65E-593B9E444967}"/>
    <cellStyle name="Normal 6 6 2 4" xfId="1778" xr:uid="{D6F00239-2D5C-4D73-BE83-CAC328044F19}"/>
    <cellStyle name="Normal 6 6 2 4 2" xfId="1779" xr:uid="{D8712204-9613-43E2-8AE5-9E0B5AC5A155}"/>
    <cellStyle name="Normal 6 6 2 4 3" xfId="1780" xr:uid="{D9A0D5EC-039B-4619-A59D-415A485F1C1B}"/>
    <cellStyle name="Normal 6 6 2 4 4" xfId="1781" xr:uid="{089C2756-89FE-411E-AC96-CD5162F5F608}"/>
    <cellStyle name="Normal 6 6 2 5" xfId="1782" xr:uid="{23FDAF12-DE94-4388-9E74-420C5B1445F4}"/>
    <cellStyle name="Normal 6 6 2 5 2" xfId="1783" xr:uid="{FBAE39BD-AE1F-42D1-8A57-355F0C965730}"/>
    <cellStyle name="Normal 6 6 2 5 3" xfId="1784" xr:uid="{4EAA3D56-64B3-4481-9AD5-F37E6C795CF4}"/>
    <cellStyle name="Normal 6 6 2 5 4" xfId="1785" xr:uid="{704C6ABC-E83B-43E0-9011-F5CE1CB7905B}"/>
    <cellStyle name="Normal 6 6 2 6" xfId="1786" xr:uid="{9DB9A150-8FCE-458F-BE51-9580FECF4F32}"/>
    <cellStyle name="Normal 6 6 2 7" xfId="1787" xr:uid="{725F4BCD-C9E1-4FAB-B127-C6569978F2D2}"/>
    <cellStyle name="Normal 6 6 2 8" xfId="1788" xr:uid="{9DFA12A1-9C3A-4FCE-99F3-C6A198AF70B9}"/>
    <cellStyle name="Normal 6 6 3" xfId="1789" xr:uid="{83E5CDED-4F21-4EEB-8192-395BAAA44A17}"/>
    <cellStyle name="Normal 6 6 3 2" xfId="1790" xr:uid="{75D72337-594E-46AA-B3F5-F896AA22B39F}"/>
    <cellStyle name="Normal 6 6 3 2 2" xfId="1791" xr:uid="{C01DF2C7-4B55-4490-A472-BD72D8AE1B05}"/>
    <cellStyle name="Normal 6 6 3 2 3" xfId="1792" xr:uid="{79111627-CA25-4A1A-A58C-A8DF8A68491D}"/>
    <cellStyle name="Normal 6 6 3 2 4" xfId="1793" xr:uid="{38C87AFC-3489-41C8-AA00-C8C75DA0EB8A}"/>
    <cellStyle name="Normal 6 6 3 3" xfId="1794" xr:uid="{42C278BA-6B60-494B-ACEA-50D47D5CD3A7}"/>
    <cellStyle name="Normal 6 6 3 3 2" xfId="1795" xr:uid="{7CF10AA3-121E-4FC8-AD64-F87C7A50028E}"/>
    <cellStyle name="Normal 6 6 3 3 3" xfId="1796" xr:uid="{4C145D7D-73DC-4B90-AEA3-9D54EFD61619}"/>
    <cellStyle name="Normal 6 6 3 3 4" xfId="1797" xr:uid="{83BD4418-E187-4CCA-94D3-3AC118F5F7AA}"/>
    <cellStyle name="Normal 6 6 3 4" xfId="1798" xr:uid="{AC7D264D-3A8E-4B1E-97F6-047E949E92E0}"/>
    <cellStyle name="Normal 6 6 3 5" xfId="1799" xr:uid="{1B1BBA8D-35AD-40CF-92C7-4851F6C186CB}"/>
    <cellStyle name="Normal 6 6 3 6" xfId="1800" xr:uid="{E853555E-9A70-431A-98D1-4EAAFEE56D7B}"/>
    <cellStyle name="Normal 6 6 4" xfId="1801" xr:uid="{83FA911F-2E5D-4809-94F5-1DC00B5A197A}"/>
    <cellStyle name="Normal 6 6 4 2" xfId="1802" xr:uid="{918DD62B-A7BC-4859-9DCF-CE4F55759578}"/>
    <cellStyle name="Normal 6 6 4 2 2" xfId="1803" xr:uid="{663E67CD-1D19-4BC4-8C88-376FF3FEF8BF}"/>
    <cellStyle name="Normal 6 6 4 2 3" xfId="1804" xr:uid="{211DFB6D-C008-4963-9E98-F5D48D763189}"/>
    <cellStyle name="Normal 6 6 4 2 4" xfId="1805" xr:uid="{34CC5978-0470-4208-90F8-A4F4ECA2E91B}"/>
    <cellStyle name="Normal 6 6 4 3" xfId="1806" xr:uid="{840EF389-A4AB-4EF4-AC9F-D7A10E4C34EC}"/>
    <cellStyle name="Normal 6 6 4 4" xfId="1807" xr:uid="{F5BDE6CC-BC35-469D-9A49-177B42A7B1C5}"/>
    <cellStyle name="Normal 6 6 4 5" xfId="1808" xr:uid="{3DF29621-3C2E-4E33-A924-4F717690B691}"/>
    <cellStyle name="Normal 6 6 5" xfId="1809" xr:uid="{38D687BA-D994-4DEC-9AA1-A9254B89CD7D}"/>
    <cellStyle name="Normal 6 6 5 2" xfId="1810" xr:uid="{FC7AC6E5-DBD4-4A42-A284-DFDAED74B169}"/>
    <cellStyle name="Normal 6 6 5 3" xfId="1811" xr:uid="{6790BB1C-6B8F-4A19-A020-FCDDE26ABBED}"/>
    <cellStyle name="Normal 6 6 5 4" xfId="1812" xr:uid="{5C6E5859-07CC-48B8-B9B6-6A7B4FE57204}"/>
    <cellStyle name="Normal 6 6 6" xfId="1813" xr:uid="{2606F4B0-D88E-4A3B-AF32-07A5A6134516}"/>
    <cellStyle name="Normal 6 6 6 2" xfId="1814" xr:uid="{7954D840-45F5-4A86-9707-D17D1B672064}"/>
    <cellStyle name="Normal 6 6 6 3" xfId="1815" xr:uid="{7186F88C-297C-4B93-88C9-D4D5795E7417}"/>
    <cellStyle name="Normal 6 6 6 4" xfId="1816" xr:uid="{532C6734-9683-4475-AEDD-D8143D43A810}"/>
    <cellStyle name="Normal 6 6 7" xfId="1817" xr:uid="{0AE2687D-8501-4F6A-9698-38382430417A}"/>
    <cellStyle name="Normal 6 6 8" xfId="1818" xr:uid="{972674A0-0901-4AE0-A812-5EE64745BB33}"/>
    <cellStyle name="Normal 6 6 9" xfId="1819" xr:uid="{F8944D13-BE5E-4F7A-8276-379375F423FB}"/>
    <cellStyle name="Normal 6 7" xfId="1820" xr:uid="{384D314D-B5B1-4553-9D95-0B5CDD463D1A}"/>
    <cellStyle name="Normal 6 7 2" xfId="1821" xr:uid="{9FD1F3BA-421E-47F1-88BA-999DA2EBAEB0}"/>
    <cellStyle name="Normal 6 7 2 2" xfId="1822" xr:uid="{C89327EC-210D-42D2-9EA5-D58A8E4BA39E}"/>
    <cellStyle name="Normal 6 7 2 2 2" xfId="1823" xr:uid="{1830672C-D1CC-4C2B-A22D-FAC29FB2A584}"/>
    <cellStyle name="Normal 6 7 2 2 2 2" xfId="4007" xr:uid="{537D095A-D7F0-4986-94A7-58BE37BD142A}"/>
    <cellStyle name="Normal 6 7 2 2 3" xfId="1824" xr:uid="{5789732A-8580-468E-B6F6-FA72AEEF37AE}"/>
    <cellStyle name="Normal 6 7 2 2 4" xfId="1825" xr:uid="{5454D1B5-8995-42B2-8A46-80EF2424ABCC}"/>
    <cellStyle name="Normal 6 7 2 3" xfId="1826" xr:uid="{C696675F-D276-4B73-8D0C-5005A2A79FC2}"/>
    <cellStyle name="Normal 6 7 2 3 2" xfId="1827" xr:uid="{E521A9FC-D934-4F12-8516-261601514D22}"/>
    <cellStyle name="Normal 6 7 2 3 3" xfId="1828" xr:uid="{5ED6B871-40DE-42F1-92A7-63DBAFA69AEC}"/>
    <cellStyle name="Normal 6 7 2 3 4" xfId="1829" xr:uid="{4E854750-ADA9-479C-A4EA-417097F0F0D3}"/>
    <cellStyle name="Normal 6 7 2 4" xfId="1830" xr:uid="{39BC4CFE-816C-4EA0-BCCD-E73E4279E8AC}"/>
    <cellStyle name="Normal 6 7 2 5" xfId="1831" xr:uid="{1DA7C18A-1904-457D-9BE8-F573D92640F7}"/>
    <cellStyle name="Normal 6 7 2 6" xfId="1832" xr:uid="{033B401E-640C-4A66-83B9-D5F4006AC28C}"/>
    <cellStyle name="Normal 6 7 3" xfId="1833" xr:uid="{57B3FCD0-6A4E-43B8-9F57-2A623CC8E1A0}"/>
    <cellStyle name="Normal 6 7 3 2" xfId="1834" xr:uid="{4F00FF11-5BEA-4BFA-9B13-A56F40DD2045}"/>
    <cellStyle name="Normal 6 7 3 2 2" xfId="1835" xr:uid="{8BACDD8E-46DD-43AA-B722-07948319934C}"/>
    <cellStyle name="Normal 6 7 3 2 3" xfId="1836" xr:uid="{E8FE1C84-1E9E-4467-9236-2C48B06FF8B9}"/>
    <cellStyle name="Normal 6 7 3 2 4" xfId="1837" xr:uid="{26774494-0D16-45B5-9480-EED6F2A89013}"/>
    <cellStyle name="Normal 6 7 3 3" xfId="1838" xr:uid="{F04517FE-E36B-4AFD-A30F-09D4BE1CF800}"/>
    <cellStyle name="Normal 6 7 3 4" xfId="1839" xr:uid="{C12507AF-9293-428A-9B59-3DAD1F66327B}"/>
    <cellStyle name="Normal 6 7 3 5" xfId="1840" xr:uid="{19EFCDA6-6127-4A36-90E1-6AD7CA394D53}"/>
    <cellStyle name="Normal 6 7 4" xfId="1841" xr:uid="{6E69E176-2118-46FF-8756-C88C82901F59}"/>
    <cellStyle name="Normal 6 7 4 2" xfId="1842" xr:uid="{5B84208F-119D-4948-844E-9F9810648A40}"/>
    <cellStyle name="Normal 6 7 4 3" xfId="1843" xr:uid="{F9197FB7-FD34-4B30-B241-518D8A9CAFA7}"/>
    <cellStyle name="Normal 6 7 4 4" xfId="1844" xr:uid="{51AC0A26-3919-4CF4-BC5E-534BEC98E3B1}"/>
    <cellStyle name="Normal 6 7 5" xfId="1845" xr:uid="{C8DEDC50-1AEF-4BBA-BF61-7DE5EC96F748}"/>
    <cellStyle name="Normal 6 7 5 2" xfId="1846" xr:uid="{EFE45059-8A2C-47DD-8A2C-F2F943FC9185}"/>
    <cellStyle name="Normal 6 7 5 3" xfId="1847" xr:uid="{F0781924-DEE5-4088-BFF9-12293AC9ED61}"/>
    <cellStyle name="Normal 6 7 5 4" xfId="1848" xr:uid="{AFC295F0-48D7-470A-AE3E-91247D328738}"/>
    <cellStyle name="Normal 6 7 6" xfId="1849" xr:uid="{7E71A99A-FE26-4245-9D84-29C9F175C6D1}"/>
    <cellStyle name="Normal 6 7 7" xfId="1850" xr:uid="{872EFA8D-DC9E-4A79-BA30-FF323C3DFE95}"/>
    <cellStyle name="Normal 6 7 8" xfId="1851" xr:uid="{A3015B9D-E44E-43D4-9E91-E4C739DB7D94}"/>
    <cellStyle name="Normal 6 8" xfId="1852" xr:uid="{5A3398DD-4A82-432A-94BC-C0578595A3BC}"/>
    <cellStyle name="Normal 6 8 2" xfId="1853" xr:uid="{220695B2-89AC-438D-BD00-BD7FBBDA095A}"/>
    <cellStyle name="Normal 6 8 2 2" xfId="1854" xr:uid="{D6B33ACA-B54D-4951-A413-5E6554700D03}"/>
    <cellStyle name="Normal 6 8 2 2 2" xfId="1855" xr:uid="{35286375-D1B6-48D4-9614-D18FFCA6E591}"/>
    <cellStyle name="Normal 6 8 2 2 3" xfId="1856" xr:uid="{9606CCEC-198E-450E-8B50-B54B760D3EDC}"/>
    <cellStyle name="Normal 6 8 2 2 4" xfId="1857" xr:uid="{4894F348-11E4-44FB-824D-CA12ED3FC36E}"/>
    <cellStyle name="Normal 6 8 2 3" xfId="1858" xr:uid="{1446B810-9F73-4011-A1A4-8FEC37C6B334}"/>
    <cellStyle name="Normal 6 8 2 4" xfId="1859" xr:uid="{BDC336E9-EB42-432F-AE29-BD483B589701}"/>
    <cellStyle name="Normal 6 8 2 5" xfId="1860" xr:uid="{10BF2593-5D36-4769-90AD-E27D6D347C05}"/>
    <cellStyle name="Normal 6 8 3" xfId="1861" xr:uid="{5E7B1348-C28B-491A-BF2F-E6AA58FB6D50}"/>
    <cellStyle name="Normal 6 8 3 2" xfId="1862" xr:uid="{3A037EFD-00B6-4E3B-88C1-13D6FDDA8681}"/>
    <cellStyle name="Normal 6 8 3 3" xfId="1863" xr:uid="{F2635446-277E-4BCE-8C77-66EBD4CC8A43}"/>
    <cellStyle name="Normal 6 8 3 4" xfId="1864" xr:uid="{2DBB875C-2913-465D-B0E7-FF746BE9E8D0}"/>
    <cellStyle name="Normal 6 8 4" xfId="1865" xr:uid="{A8176133-C93F-4DC5-8529-EA3D290E41D1}"/>
    <cellStyle name="Normal 6 8 4 2" xfId="1866" xr:uid="{F6A7721E-1F7E-4B6A-8477-84583FD367B1}"/>
    <cellStyle name="Normal 6 8 4 3" xfId="1867" xr:uid="{83F12C11-D65F-4C2C-A680-2513CADE0C4D}"/>
    <cellStyle name="Normal 6 8 4 4" xfId="1868" xr:uid="{ECE385F4-EA6D-4D7D-837B-4F2E20BE0459}"/>
    <cellStyle name="Normal 6 8 5" xfId="1869" xr:uid="{080D016F-6C4F-434A-A643-B6B2A037D9E4}"/>
    <cellStyle name="Normal 6 8 6" xfId="1870" xr:uid="{BAE25740-24B6-470B-9A00-7BEF2EC0A8C9}"/>
    <cellStyle name="Normal 6 8 7" xfId="1871" xr:uid="{B8613390-A0F7-46F4-B258-8CD22B2F4ED4}"/>
    <cellStyle name="Normal 6 9" xfId="1872" xr:uid="{9878A0DB-F5B4-4F6E-93AC-9D97B2EDB65F}"/>
    <cellStyle name="Normal 6 9 2" xfId="1873" xr:uid="{DD7C039B-AFA5-4C4F-8372-0FFCB4A36658}"/>
    <cellStyle name="Normal 6 9 2 2" xfId="1874" xr:uid="{E920B73A-EE93-46C8-B737-CF5A9DB620FD}"/>
    <cellStyle name="Normal 6 9 2 3" xfId="1875" xr:uid="{E1EA2483-EE42-446A-BFC2-6AB8B1C30869}"/>
    <cellStyle name="Normal 6 9 2 4" xfId="1876" xr:uid="{B7FA3958-BA1D-4694-BFCD-D70FF0648356}"/>
    <cellStyle name="Normal 6 9 3" xfId="1877" xr:uid="{4622F8BA-9D94-48C6-B6ED-3B40260DE198}"/>
    <cellStyle name="Normal 6 9 3 2" xfId="1878" xr:uid="{1D2B223C-5887-4946-8AF2-A2DA26236FAA}"/>
    <cellStyle name="Normal 6 9 3 3" xfId="1879" xr:uid="{BBE7E5AB-A4FA-4328-A806-490A729902DD}"/>
    <cellStyle name="Normal 6 9 3 4" xfId="1880" xr:uid="{CF76D5DF-A839-450D-AB53-2345FF60E4F3}"/>
    <cellStyle name="Normal 6 9 4" xfId="1881" xr:uid="{B43C3838-475E-43F3-8889-5854731F3F72}"/>
    <cellStyle name="Normal 6 9 5" xfId="1882" xr:uid="{D133AE55-33C6-490A-B209-AEE5F21A3093}"/>
    <cellStyle name="Normal 6 9 6" xfId="1883" xr:uid="{CE58D0A9-C2F8-4547-ACA5-5A77B9AF2ED5}"/>
    <cellStyle name="Normal 7" xfId="85" xr:uid="{F5DA63AB-C38F-4919-9762-000E9143AAA4}"/>
    <cellStyle name="Normal 7 10" xfId="1884" xr:uid="{BF842CCA-8CD9-42CA-9B9A-8211D8147DC4}"/>
    <cellStyle name="Normal 7 10 2" xfId="1885" xr:uid="{CF9CD812-C2FE-4314-87EA-0224588E4C02}"/>
    <cellStyle name="Normal 7 10 3" xfId="1886" xr:uid="{E1FE7E9F-80EA-4E54-99BB-E5A5424C016B}"/>
    <cellStyle name="Normal 7 10 4" xfId="1887" xr:uid="{39B1C6B3-06A2-4213-864D-717FAEEED2FF}"/>
    <cellStyle name="Normal 7 11" xfId="1888" xr:uid="{D97DABEB-D0C3-430B-8C4A-DDF7EAEB6513}"/>
    <cellStyle name="Normal 7 11 2" xfId="1889" xr:uid="{5663A58F-6508-41A5-B253-90427E52029F}"/>
    <cellStyle name="Normal 7 11 3" xfId="1890" xr:uid="{98267678-1DD8-4308-B16E-A6B7EA800DD8}"/>
    <cellStyle name="Normal 7 11 4" xfId="1891" xr:uid="{9D9348ED-B30E-491F-B716-6AEC3320C67D}"/>
    <cellStyle name="Normal 7 12" xfId="1892" xr:uid="{E6825F83-B03F-4C18-AECB-F1EDC9D1E665}"/>
    <cellStyle name="Normal 7 12 2" xfId="1893" xr:uid="{BBD193F4-B408-474A-B5E5-6F282B244588}"/>
    <cellStyle name="Normal 7 13" xfId="1894" xr:uid="{EE156204-85D1-482B-BBAE-8F69A3C957D8}"/>
    <cellStyle name="Normal 7 14" xfId="1895" xr:uid="{B84DD0D8-471D-41A2-AC08-941FDB635A70}"/>
    <cellStyle name="Normal 7 15" xfId="1896" xr:uid="{40B43404-D80A-4842-BAAA-FFBA464113F8}"/>
    <cellStyle name="Normal 7 2" xfId="86" xr:uid="{20F3137E-E653-44F3-A437-C35D12D44C84}"/>
    <cellStyle name="Normal 7 2 10" xfId="1897" xr:uid="{9B5C475F-B7E1-4CEA-97FB-95C4B0F92FE0}"/>
    <cellStyle name="Normal 7 2 11" xfId="1898" xr:uid="{283EC056-7E46-4662-88B7-305F980D906F}"/>
    <cellStyle name="Normal 7 2 2" xfId="1899" xr:uid="{CD6128A5-E7B0-4FA1-BDB7-E6151007458E}"/>
    <cellStyle name="Normal 7 2 2 2" xfId="1900" xr:uid="{1EEEB93D-4C80-469A-AD1F-CB1082AB1A46}"/>
    <cellStyle name="Normal 7 2 2 2 2" xfId="1901" xr:uid="{B2EFBC17-9466-4129-B059-8DF9ED55AD43}"/>
    <cellStyle name="Normal 7 2 2 2 2 2" xfId="1902" xr:uid="{CA71F0BC-AD0E-418D-9FA9-6B666717859A}"/>
    <cellStyle name="Normal 7 2 2 2 2 2 2" xfId="1903" xr:uid="{0DE5D40A-74EB-47C2-B18A-0924981B839A}"/>
    <cellStyle name="Normal 7 2 2 2 2 2 2 2" xfId="4008" xr:uid="{3F9FFCB5-20B1-479E-9526-CCA1377F6E6E}"/>
    <cellStyle name="Normal 7 2 2 2 2 2 2 2 2" xfId="4009" xr:uid="{DFF7E914-306E-4FE1-97B3-695D6BB88B9B}"/>
    <cellStyle name="Normal 7 2 2 2 2 2 2 3" xfId="4010" xr:uid="{A5E9B164-F0A9-4EC2-AA5F-CE36C87AA01F}"/>
    <cellStyle name="Normal 7 2 2 2 2 2 3" xfId="1904" xr:uid="{19C0A21D-D121-4980-8BCB-E5F35EB56D78}"/>
    <cellStyle name="Normal 7 2 2 2 2 2 3 2" xfId="4011" xr:uid="{DCB5C5FF-1A7F-484E-B174-853F846E291E}"/>
    <cellStyle name="Normal 7 2 2 2 2 2 4" xfId="1905" xr:uid="{D597BC18-F2BE-4E85-B1E0-2EFFD29EBBC1}"/>
    <cellStyle name="Normal 7 2 2 2 2 3" xfId="1906" xr:uid="{DF67E8A6-B92A-4608-98D9-729680700409}"/>
    <cellStyle name="Normal 7 2 2 2 2 3 2" xfId="1907" xr:uid="{50B60265-15B0-4D01-BC2D-67A9EDFC1EF0}"/>
    <cellStyle name="Normal 7 2 2 2 2 3 2 2" xfId="4012" xr:uid="{1592014E-531F-4803-A6D4-2C2FCC3AE67C}"/>
    <cellStyle name="Normal 7 2 2 2 2 3 3" xfId="1908" xr:uid="{E72334A2-FDBD-4F02-BB95-FE65451F2150}"/>
    <cellStyle name="Normal 7 2 2 2 2 3 4" xfId="1909" xr:uid="{308C45C1-A76F-4420-9983-28F2534E0213}"/>
    <cellStyle name="Normal 7 2 2 2 2 4" xfId="1910" xr:uid="{0CE28246-3390-4988-9963-BA1CF28804B2}"/>
    <cellStyle name="Normal 7 2 2 2 2 4 2" xfId="4013" xr:uid="{99E5AA7B-3AA8-4EDD-87D3-FB5E427CBF2D}"/>
    <cellStyle name="Normal 7 2 2 2 2 5" xfId="1911" xr:uid="{1BD3270F-2E9F-4F44-9358-17CB0A7C740B}"/>
    <cellStyle name="Normal 7 2 2 2 2 6" xfId="1912" xr:uid="{8597F800-10F1-4D93-9F79-2D02BE755B31}"/>
    <cellStyle name="Normal 7 2 2 2 3" xfId="1913" xr:uid="{DFC44892-0043-4F1E-9148-1F5BCB257BB8}"/>
    <cellStyle name="Normal 7 2 2 2 3 2" xfId="1914" xr:uid="{00902D77-37FF-4856-A83F-DB17DE3BBA4F}"/>
    <cellStyle name="Normal 7 2 2 2 3 2 2" xfId="1915" xr:uid="{6E4E5C5F-F789-44CC-B338-DF392B0C1611}"/>
    <cellStyle name="Normal 7 2 2 2 3 2 2 2" xfId="4014" xr:uid="{516C9403-94BD-43E0-A09F-6AE81B80EBEB}"/>
    <cellStyle name="Normal 7 2 2 2 3 2 2 2 2" xfId="4015" xr:uid="{E5641E03-BDF6-42D9-A35C-69BF1074D52D}"/>
    <cellStyle name="Normal 7 2 2 2 3 2 2 3" xfId="4016" xr:uid="{B5CFF27F-1866-41CA-B59E-F16BDD6ABE78}"/>
    <cellStyle name="Normal 7 2 2 2 3 2 3" xfId="1916" xr:uid="{B6B4F82C-A6DB-47B2-B5F0-192A490A5B7E}"/>
    <cellStyle name="Normal 7 2 2 2 3 2 3 2" xfId="4017" xr:uid="{2F1F323A-D92F-478B-8C29-8BB4C40D4612}"/>
    <cellStyle name="Normal 7 2 2 2 3 2 4" xfId="1917" xr:uid="{FFD18BB4-4444-46B0-8E07-329F409B80C6}"/>
    <cellStyle name="Normal 7 2 2 2 3 3" xfId="1918" xr:uid="{23B1BFD8-E67E-47B1-A90B-E6737F587977}"/>
    <cellStyle name="Normal 7 2 2 2 3 3 2" xfId="4018" xr:uid="{26D0B836-F69D-4CDD-9688-0CC155D97A85}"/>
    <cellStyle name="Normal 7 2 2 2 3 3 2 2" xfId="4019" xr:uid="{9433AF38-D71E-41B4-B7D9-EF2A1AB7542C}"/>
    <cellStyle name="Normal 7 2 2 2 3 3 3" xfId="4020" xr:uid="{38E762A9-8572-4B5E-A616-4F5EC139471B}"/>
    <cellStyle name="Normal 7 2 2 2 3 4" xfId="1919" xr:uid="{3B83FB1A-43EC-4C78-A870-9CD6F1DBF621}"/>
    <cellStyle name="Normal 7 2 2 2 3 4 2" xfId="4021" xr:uid="{1D88EED0-9090-43B5-A2A8-D24FC8CA1788}"/>
    <cellStyle name="Normal 7 2 2 2 3 5" xfId="1920" xr:uid="{3A771A72-925B-43C7-B744-0CB6A0A3003E}"/>
    <cellStyle name="Normal 7 2 2 2 4" xfId="1921" xr:uid="{41883A3D-616B-478C-9E81-80A237ED16DB}"/>
    <cellStyle name="Normal 7 2 2 2 4 2" xfId="1922" xr:uid="{E0E33602-49C8-4320-BB55-1345BAC473E9}"/>
    <cellStyle name="Normal 7 2 2 2 4 2 2" xfId="4022" xr:uid="{3D6A725A-207E-4465-8933-B23E22F724F7}"/>
    <cellStyle name="Normal 7 2 2 2 4 2 2 2" xfId="4023" xr:uid="{0CC0C1B4-DFC7-45FC-B49F-14BCA7E40A78}"/>
    <cellStyle name="Normal 7 2 2 2 4 2 3" xfId="4024" xr:uid="{A91F5A88-B24C-48EE-93FF-F8B95668D552}"/>
    <cellStyle name="Normal 7 2 2 2 4 3" xfId="1923" xr:uid="{5E5E052C-2C4D-4E80-B2AB-92E337B4849E}"/>
    <cellStyle name="Normal 7 2 2 2 4 3 2" xfId="4025" xr:uid="{A672A318-6321-41FD-B06A-60FB382864AC}"/>
    <cellStyle name="Normal 7 2 2 2 4 4" xfId="1924" xr:uid="{78139000-742F-49F4-B1AC-0F38C28E3430}"/>
    <cellStyle name="Normal 7 2 2 2 5" xfId="1925" xr:uid="{72DBFCA3-E496-4B94-9E17-776A0DEB34AC}"/>
    <cellStyle name="Normal 7 2 2 2 5 2" xfId="1926" xr:uid="{23EB7A16-AC05-4502-AFB0-388FAA9696D5}"/>
    <cellStyle name="Normal 7 2 2 2 5 2 2" xfId="4026" xr:uid="{3E04E8C6-4508-4CB1-AEBA-5BE9FBA6C73F}"/>
    <cellStyle name="Normal 7 2 2 2 5 3" xfId="1927" xr:uid="{F72B015B-4433-42DC-97B7-BB7E97330768}"/>
    <cellStyle name="Normal 7 2 2 2 5 4" xfId="1928" xr:uid="{77149156-B2AB-4291-B541-FFF71745DCA9}"/>
    <cellStyle name="Normal 7 2 2 2 6" xfId="1929" xr:uid="{A4BE64E5-8085-4BB0-BF46-42A84AE9F288}"/>
    <cellStyle name="Normal 7 2 2 2 6 2" xfId="4027" xr:uid="{3DBB4B41-25D0-4674-B371-C50F47AE3463}"/>
    <cellStyle name="Normal 7 2 2 2 7" xfId="1930" xr:uid="{B67F1AFC-405E-4490-8448-FA71C7C1A88A}"/>
    <cellStyle name="Normal 7 2 2 2 8" xfId="1931" xr:uid="{AEB0215E-42C9-45C5-A1FC-920AA7C7A435}"/>
    <cellStyle name="Normal 7 2 2 3" xfId="1932" xr:uid="{7D7E3A5E-FE2E-4FB3-955A-6C46663B8390}"/>
    <cellStyle name="Normal 7 2 2 3 2" xfId="1933" xr:uid="{A259B97E-9475-43C7-89D5-A44AF75B34F5}"/>
    <cellStyle name="Normal 7 2 2 3 2 2" xfId="1934" xr:uid="{0651F151-965A-455D-BBCF-2961FA7C243A}"/>
    <cellStyle name="Normal 7 2 2 3 2 2 2" xfId="4028" xr:uid="{B9416E09-8241-44DA-B4B4-2F682C59B567}"/>
    <cellStyle name="Normal 7 2 2 3 2 2 2 2" xfId="4029" xr:uid="{0AB02893-FB72-4F85-B24C-9881ECE7BDC4}"/>
    <cellStyle name="Normal 7 2 2 3 2 2 3" xfId="4030" xr:uid="{0C60AE7D-0A3A-406C-892E-C0EB799B11E9}"/>
    <cellStyle name="Normal 7 2 2 3 2 3" xfId="1935" xr:uid="{201D3E14-41BB-4DE0-B6B4-49B16A480FC8}"/>
    <cellStyle name="Normal 7 2 2 3 2 3 2" xfId="4031" xr:uid="{2366C4A9-D53F-4BA5-80D0-3FCA80B14154}"/>
    <cellStyle name="Normal 7 2 2 3 2 4" xfId="1936" xr:uid="{2961CDC8-BCFC-4619-A6F0-7836D74FA91A}"/>
    <cellStyle name="Normal 7 2 2 3 3" xfId="1937" xr:uid="{BACA5251-25E6-43BC-A579-9868FC0691DB}"/>
    <cellStyle name="Normal 7 2 2 3 3 2" xfId="1938" xr:uid="{228417EC-1371-47EF-AB78-9B58F924D66A}"/>
    <cellStyle name="Normal 7 2 2 3 3 2 2" xfId="4032" xr:uid="{5913AEB4-4936-420B-A860-253DA64D70FA}"/>
    <cellStyle name="Normal 7 2 2 3 3 3" xfId="1939" xr:uid="{0B6A30D5-D99B-4CCC-BA14-480D6988EBE4}"/>
    <cellStyle name="Normal 7 2 2 3 3 4" xfId="1940" xr:uid="{3C00DDB9-D0A2-40F9-AFFB-1DB3343AD5E4}"/>
    <cellStyle name="Normal 7 2 2 3 4" xfId="1941" xr:uid="{D9266C4E-9A45-4305-AD5A-370CA8EFA187}"/>
    <cellStyle name="Normal 7 2 2 3 4 2" xfId="4033" xr:uid="{77C61443-ED55-438B-8632-96F70149383C}"/>
    <cellStyle name="Normal 7 2 2 3 5" xfId="1942" xr:uid="{40514DFC-9649-4568-AB80-059D2A5AA97C}"/>
    <cellStyle name="Normal 7 2 2 3 6" xfId="1943" xr:uid="{5C4ACC22-D3ED-49AB-ABC0-BB2EB8C2F9E7}"/>
    <cellStyle name="Normal 7 2 2 4" xfId="1944" xr:uid="{11C7756F-441E-4842-A9CA-7C4C05164A26}"/>
    <cellStyle name="Normal 7 2 2 4 2" xfId="1945" xr:uid="{ED6F4F91-19C6-4A7B-A23F-17E7AED5DD50}"/>
    <cellStyle name="Normal 7 2 2 4 2 2" xfId="1946" xr:uid="{AB150913-9684-4030-B9BA-96F253C78784}"/>
    <cellStyle name="Normal 7 2 2 4 2 2 2" xfId="4034" xr:uid="{648BA391-E86D-4CA4-8E82-B9D5DF40ABBB}"/>
    <cellStyle name="Normal 7 2 2 4 2 2 2 2" xfId="4035" xr:uid="{17AA1D3C-BD80-4213-B4A0-DCCE0BD60AE3}"/>
    <cellStyle name="Normal 7 2 2 4 2 2 3" xfId="4036" xr:uid="{608BA883-0AFC-47B9-91B5-78EDD3ED18D5}"/>
    <cellStyle name="Normal 7 2 2 4 2 3" xfId="1947" xr:uid="{0996B669-9B96-4371-8A47-26B533376FBC}"/>
    <cellStyle name="Normal 7 2 2 4 2 3 2" xfId="4037" xr:uid="{D562BE1A-E8F7-411C-AE53-CA4265CFF7BC}"/>
    <cellStyle name="Normal 7 2 2 4 2 4" xfId="1948" xr:uid="{C3553E45-E795-4EE6-8127-6AF029D21FDF}"/>
    <cellStyle name="Normal 7 2 2 4 3" xfId="1949" xr:uid="{0EC1A039-A1EC-45B3-B53C-C6FBBC71A5D4}"/>
    <cellStyle name="Normal 7 2 2 4 3 2" xfId="4038" xr:uid="{08CCC8AF-B8A3-4247-83FF-69B64DB259B5}"/>
    <cellStyle name="Normal 7 2 2 4 3 2 2" xfId="4039" xr:uid="{6602C633-61C4-4D2E-A9CB-E92AA2B5739F}"/>
    <cellStyle name="Normal 7 2 2 4 3 3" xfId="4040" xr:uid="{0BB11021-06C9-46CF-BFCA-C90E6F38E096}"/>
    <cellStyle name="Normal 7 2 2 4 4" xfId="1950" xr:uid="{6F0836AA-5DD7-4625-9E4F-0AAD44972F7B}"/>
    <cellStyle name="Normal 7 2 2 4 4 2" xfId="4041" xr:uid="{6269B9C4-2270-4543-8E9E-AC0550BF35F3}"/>
    <cellStyle name="Normal 7 2 2 4 5" xfId="1951" xr:uid="{A1CFF893-BB98-4C93-840B-9A4EF1B3E949}"/>
    <cellStyle name="Normal 7 2 2 5" xfId="1952" xr:uid="{F7F3F0E0-C1C5-4147-A847-948F3C041E03}"/>
    <cellStyle name="Normal 7 2 2 5 2" xfId="1953" xr:uid="{6014CD99-95C9-4990-B59A-B57C9D947F6C}"/>
    <cellStyle name="Normal 7 2 2 5 2 2" xfId="4042" xr:uid="{78E24962-4956-4F7A-B58C-132DB652603F}"/>
    <cellStyle name="Normal 7 2 2 5 2 2 2" xfId="4043" xr:uid="{0A98D46F-2362-4AAF-BE1D-78206A4CCE32}"/>
    <cellStyle name="Normal 7 2 2 5 2 3" xfId="4044" xr:uid="{F0226DD4-463D-4A46-95D5-92EEECE0DCB4}"/>
    <cellStyle name="Normal 7 2 2 5 3" xfId="1954" xr:uid="{AB4B3F24-9202-4E40-8F68-75F0FD66DF3D}"/>
    <cellStyle name="Normal 7 2 2 5 3 2" xfId="4045" xr:uid="{03F8B5F2-A0C6-47B4-B98F-5D313855088A}"/>
    <cellStyle name="Normal 7 2 2 5 4" xfId="1955" xr:uid="{5D5DAC18-5A35-416D-96B3-E5B126BEE645}"/>
    <cellStyle name="Normal 7 2 2 6" xfId="1956" xr:uid="{723DA422-29FC-48F1-BFE1-4BB3DAB83A2F}"/>
    <cellStyle name="Normal 7 2 2 6 2" xfId="1957" xr:uid="{BF954911-CF8B-481A-9CBB-53B87807B91A}"/>
    <cellStyle name="Normal 7 2 2 6 2 2" xfId="4046" xr:uid="{22B9BD05-13AF-43F9-A028-91474EF4D1C7}"/>
    <cellStyle name="Normal 7 2 2 6 3" xfId="1958" xr:uid="{C27B731B-2395-4C9D-98DA-BFED3F2AF7A8}"/>
    <cellStyle name="Normal 7 2 2 6 4" xfId="1959" xr:uid="{E22882C8-D23E-4A82-ADB0-C345B99AF257}"/>
    <cellStyle name="Normal 7 2 2 7" xfId="1960" xr:uid="{AEB0D2AC-A755-4A34-BAE5-0565E7E721A0}"/>
    <cellStyle name="Normal 7 2 2 7 2" xfId="4047" xr:uid="{45CF3D16-EF77-48C3-BE3E-BD6A09B8098C}"/>
    <cellStyle name="Normal 7 2 2 8" xfId="1961" xr:uid="{DBF9EFAD-0648-4366-8A5A-E4ED5B295900}"/>
    <cellStyle name="Normal 7 2 2 9" xfId="1962" xr:uid="{B27D60DD-EFDA-4955-B950-295D32DD803F}"/>
    <cellStyle name="Normal 7 2 3" xfId="1963" xr:uid="{C5169915-51BF-4079-9C4F-C347FA44792E}"/>
    <cellStyle name="Normal 7 2 3 2" xfId="1964" xr:uid="{069A191A-A791-4309-A7EF-F552892D15D5}"/>
    <cellStyle name="Normal 7 2 3 2 2" xfId="1965" xr:uid="{2E416E91-D1F0-44E8-A638-406D1F38CA4D}"/>
    <cellStyle name="Normal 7 2 3 2 2 2" xfId="1966" xr:uid="{AACE028A-490E-45BE-A52B-A41B218E8977}"/>
    <cellStyle name="Normal 7 2 3 2 2 2 2" xfId="4048" xr:uid="{E09CE962-5AD9-4B56-8330-BA734E8BE1E6}"/>
    <cellStyle name="Normal 7 2 3 2 2 2 2 2" xfId="4049" xr:uid="{FA1A6868-5CCB-45F7-B671-71B550033921}"/>
    <cellStyle name="Normal 7 2 3 2 2 2 3" xfId="4050" xr:uid="{1470CDDC-A7FF-4DB5-B884-A458109CC18F}"/>
    <cellStyle name="Normal 7 2 3 2 2 3" xfId="1967" xr:uid="{5F431E46-0DEB-438D-B9CF-16DB698D7EF8}"/>
    <cellStyle name="Normal 7 2 3 2 2 3 2" xfId="4051" xr:uid="{46DD8892-5536-48A4-9A4A-B9526D856A23}"/>
    <cellStyle name="Normal 7 2 3 2 2 4" xfId="1968" xr:uid="{03E24DAA-C2B3-4A1A-B942-76F434AF0A56}"/>
    <cellStyle name="Normal 7 2 3 2 3" xfId="1969" xr:uid="{E13B2B8C-CAC6-4E47-B5E8-4E92A0D5A3B7}"/>
    <cellStyle name="Normal 7 2 3 2 3 2" xfId="1970" xr:uid="{8FF125D4-CC5C-465E-8099-2E7DFF907B30}"/>
    <cellStyle name="Normal 7 2 3 2 3 2 2" xfId="4052" xr:uid="{1926E0C9-0B05-47A1-9C68-07302E9439C8}"/>
    <cellStyle name="Normal 7 2 3 2 3 3" xfId="1971" xr:uid="{CE5D52B2-19EE-416C-BB81-2FD77F0821ED}"/>
    <cellStyle name="Normal 7 2 3 2 3 4" xfId="1972" xr:uid="{6D3BBC17-90A1-46CC-8A5D-B8231CE79D64}"/>
    <cellStyle name="Normal 7 2 3 2 4" xfId="1973" xr:uid="{D97B5E31-41C8-4E7D-81E9-B57FA060BCCF}"/>
    <cellStyle name="Normal 7 2 3 2 4 2" xfId="4053" xr:uid="{DC92BD0C-E49A-41F2-BE49-40251020C80C}"/>
    <cellStyle name="Normal 7 2 3 2 5" xfId="1974" xr:uid="{0AA2C0CD-BEB8-402C-88C3-49A4D7AA4E8F}"/>
    <cellStyle name="Normal 7 2 3 2 6" xfId="1975" xr:uid="{25D0C0FF-7137-465A-B86D-A959F178ECA7}"/>
    <cellStyle name="Normal 7 2 3 3" xfId="1976" xr:uid="{45C27B2B-8492-4EA5-BF76-FF0A4096D736}"/>
    <cellStyle name="Normal 7 2 3 3 2" xfId="1977" xr:uid="{5F76DB35-0703-4AB3-9102-9806ABA5EF22}"/>
    <cellStyle name="Normal 7 2 3 3 2 2" xfId="1978" xr:uid="{8219E426-2352-4BD7-84EE-1BA2687C9CFC}"/>
    <cellStyle name="Normal 7 2 3 3 2 2 2" xfId="4054" xr:uid="{5B4C42D3-0BB9-4BEA-AA69-E5286AE102FC}"/>
    <cellStyle name="Normal 7 2 3 3 2 2 2 2" xfId="4055" xr:uid="{A9A93C9C-B0B5-47D3-A8E3-031D781F3D05}"/>
    <cellStyle name="Normal 7 2 3 3 2 2 3" xfId="4056" xr:uid="{B333BF53-8A68-4FDA-B405-BDDACDFCB52C}"/>
    <cellStyle name="Normal 7 2 3 3 2 3" xfId="1979" xr:uid="{70E545B4-0EE9-4B0B-98D4-836AD99C0EE1}"/>
    <cellStyle name="Normal 7 2 3 3 2 3 2" xfId="4057" xr:uid="{09267F33-5C2C-4856-848D-DC12072C4C69}"/>
    <cellStyle name="Normal 7 2 3 3 2 4" xfId="1980" xr:uid="{F9B7B00C-ADCF-486C-9BAF-C751485F21CE}"/>
    <cellStyle name="Normal 7 2 3 3 3" xfId="1981" xr:uid="{CAFB708C-6ECA-4BEE-8170-B49407D8C1F6}"/>
    <cellStyle name="Normal 7 2 3 3 3 2" xfId="4058" xr:uid="{09E2CDFC-05B4-4B43-81A4-7FCBABE4EE50}"/>
    <cellStyle name="Normal 7 2 3 3 3 2 2" xfId="4059" xr:uid="{F3E23D3F-C7BB-44A3-8BA1-2B03E3D96D02}"/>
    <cellStyle name="Normal 7 2 3 3 3 3" xfId="4060" xr:uid="{E55ECE6C-CBDC-4D83-9FFF-B67400538DF0}"/>
    <cellStyle name="Normal 7 2 3 3 4" xfId="1982" xr:uid="{956AD7B8-4023-4C1C-BBD0-C3C3AB47CA46}"/>
    <cellStyle name="Normal 7 2 3 3 4 2" xfId="4061" xr:uid="{3EA7115F-37AF-4401-8696-806A4438AE88}"/>
    <cellStyle name="Normal 7 2 3 3 5" xfId="1983" xr:uid="{771AD04B-7B58-416B-BEE8-92F4F5BBF9A0}"/>
    <cellStyle name="Normal 7 2 3 4" xfId="1984" xr:uid="{E63DAF71-CBE4-4170-B5EB-C42A93BDEC20}"/>
    <cellStyle name="Normal 7 2 3 4 2" xfId="1985" xr:uid="{C23EC6C0-F036-4A99-9A1E-072C691DDFF9}"/>
    <cellStyle name="Normal 7 2 3 4 2 2" xfId="4062" xr:uid="{DA79761D-215A-438E-8CDC-32886E3FA259}"/>
    <cellStyle name="Normal 7 2 3 4 2 2 2" xfId="4063" xr:uid="{7C60CB96-9A5D-4DE6-AE52-CF8B54993A5F}"/>
    <cellStyle name="Normal 7 2 3 4 2 3" xfId="4064" xr:uid="{83CB7E51-9500-4BED-8FA9-473959DE6AB7}"/>
    <cellStyle name="Normal 7 2 3 4 3" xfId="1986" xr:uid="{1DAB3E51-2B95-466F-B604-9FEEBF2DA1EE}"/>
    <cellStyle name="Normal 7 2 3 4 3 2" xfId="4065" xr:uid="{E928C77F-0B78-4FA0-9E00-144EDCE40E24}"/>
    <cellStyle name="Normal 7 2 3 4 4" xfId="1987" xr:uid="{A5ED7C10-CC4E-426A-81DA-8AFE488210FF}"/>
    <cellStyle name="Normal 7 2 3 5" xfId="1988" xr:uid="{E585E7AD-CC0F-4EC0-AF0E-A98529E97BE2}"/>
    <cellStyle name="Normal 7 2 3 5 2" xfId="1989" xr:uid="{C39F17E8-CBEB-4420-9BAC-A5607A58376D}"/>
    <cellStyle name="Normal 7 2 3 5 2 2" xfId="4066" xr:uid="{AC98FC59-78C4-4C60-9C3F-8B346189B2AF}"/>
    <cellStyle name="Normal 7 2 3 5 3" xfId="1990" xr:uid="{59A090B4-9CA5-44D3-AF9A-4C7BF0238766}"/>
    <cellStyle name="Normal 7 2 3 5 4" xfId="1991" xr:uid="{3C8633AD-0178-4068-8677-CAD7484EEE8F}"/>
    <cellStyle name="Normal 7 2 3 6" xfId="1992" xr:uid="{E5D967B8-D600-4D4C-9975-466BF899149E}"/>
    <cellStyle name="Normal 7 2 3 6 2" xfId="4067" xr:uid="{BBCCA459-33B9-4AE0-AD54-29A2FC7055D4}"/>
    <cellStyle name="Normal 7 2 3 7" xfId="1993" xr:uid="{760044C6-739D-4EC5-AC35-95753BDF8A39}"/>
    <cellStyle name="Normal 7 2 3 8" xfId="1994" xr:uid="{985C60BA-FD2E-43EE-815E-CE064B214A1A}"/>
    <cellStyle name="Normal 7 2 4" xfId="1995" xr:uid="{6E44527E-34E7-447D-B070-03A82A7A116C}"/>
    <cellStyle name="Normal 7 2 4 2" xfId="1996" xr:uid="{E3F4705A-9CE5-4CAD-B818-49C3AB015BD0}"/>
    <cellStyle name="Normal 7 2 4 2 2" xfId="1997" xr:uid="{A399DE90-1BEE-4AB1-91C8-7D88AD640823}"/>
    <cellStyle name="Normal 7 2 4 2 2 2" xfId="1998" xr:uid="{90D45645-CF66-4FD1-8581-0FFF7A8B19FD}"/>
    <cellStyle name="Normal 7 2 4 2 2 2 2" xfId="4068" xr:uid="{5A12B358-55EF-42B1-8803-DDB9C93755A0}"/>
    <cellStyle name="Normal 7 2 4 2 2 3" xfId="1999" xr:uid="{23CE5FF5-A622-4E80-8232-C882ED56725D}"/>
    <cellStyle name="Normal 7 2 4 2 2 4" xfId="2000" xr:uid="{28A8655D-AE03-43DE-9F7E-A5413E377A3F}"/>
    <cellStyle name="Normal 7 2 4 2 3" xfId="2001" xr:uid="{EBDCF3D6-43AF-4B40-94EF-38DC4DC4FAC1}"/>
    <cellStyle name="Normal 7 2 4 2 3 2" xfId="4069" xr:uid="{8423974A-0A98-49FE-9B3F-B20474662224}"/>
    <cellStyle name="Normal 7 2 4 2 4" xfId="2002" xr:uid="{B9A7B4C1-CC8A-48C7-85AF-E8A6E1667176}"/>
    <cellStyle name="Normal 7 2 4 2 5" xfId="2003" xr:uid="{44B6CB47-6ABA-49B1-96F0-4D514EE7CB2A}"/>
    <cellStyle name="Normal 7 2 4 3" xfId="2004" xr:uid="{51097F61-DA28-411C-BB22-C8FAD77B633B}"/>
    <cellStyle name="Normal 7 2 4 3 2" xfId="2005" xr:uid="{70F79B69-264C-4696-AC90-3B27E7E986B6}"/>
    <cellStyle name="Normal 7 2 4 3 2 2" xfId="4070" xr:uid="{74AC1898-3498-4294-883C-46DF863199F5}"/>
    <cellStyle name="Normal 7 2 4 3 3" xfId="2006" xr:uid="{1F223FDB-D2D8-45C4-B4F3-9452F2D6F527}"/>
    <cellStyle name="Normal 7 2 4 3 4" xfId="2007" xr:uid="{32BCD9FA-B900-4788-9753-395357929DB0}"/>
    <cellStyle name="Normal 7 2 4 4" xfId="2008" xr:uid="{88B235AC-0FE3-493D-AD29-B2377D7F0450}"/>
    <cellStyle name="Normal 7 2 4 4 2" xfId="2009" xr:uid="{DBADD691-8302-4C84-9219-3503F03B1508}"/>
    <cellStyle name="Normal 7 2 4 4 3" xfId="2010" xr:uid="{F535EB8F-3F0E-4455-922B-14A0F592D28B}"/>
    <cellStyle name="Normal 7 2 4 4 4" xfId="2011" xr:uid="{6440A9BC-C50D-4FE2-A32D-B0D6A84C4583}"/>
    <cellStyle name="Normal 7 2 4 5" xfId="2012" xr:uid="{2D1A2051-0ED4-48CF-A1F0-D97CE9AC2183}"/>
    <cellStyle name="Normal 7 2 4 6" xfId="2013" xr:uid="{3D2BE550-41FB-4CE4-896F-439B4F2B3324}"/>
    <cellStyle name="Normal 7 2 4 7" xfId="2014" xr:uid="{2E9482F7-4CDC-4E1B-BC70-C565827AAA3D}"/>
    <cellStyle name="Normal 7 2 5" xfId="2015" xr:uid="{EC350E91-5BFF-4FF7-872F-CDB17E70AC78}"/>
    <cellStyle name="Normal 7 2 5 2" xfId="2016" xr:uid="{7A93DA7A-45C8-4F29-977A-1E1908EFF350}"/>
    <cellStyle name="Normal 7 2 5 2 2" xfId="2017" xr:uid="{CF548E86-4430-4CF3-85FC-67E053A75FB5}"/>
    <cellStyle name="Normal 7 2 5 2 2 2" xfId="4071" xr:uid="{966DD745-EBFC-4DC6-BBC7-E5DF233C78BE}"/>
    <cellStyle name="Normal 7 2 5 2 2 2 2" xfId="4072" xr:uid="{332F71D4-7395-4475-A090-68C26E221881}"/>
    <cellStyle name="Normal 7 2 5 2 2 3" xfId="4073" xr:uid="{BADB89EE-65CF-410D-B4EF-62F8AE4FD04C}"/>
    <cellStyle name="Normal 7 2 5 2 3" xfId="2018" xr:uid="{1BDC8619-08A8-479E-AAB2-7E292291C407}"/>
    <cellStyle name="Normal 7 2 5 2 3 2" xfId="4074" xr:uid="{BC8F45C3-DC41-4E7F-98AC-615F7024B974}"/>
    <cellStyle name="Normal 7 2 5 2 4" xfId="2019" xr:uid="{08374FCE-AA82-483E-A565-C038FD37C0F0}"/>
    <cellStyle name="Normal 7 2 5 3" xfId="2020" xr:uid="{E045B99F-C3FA-41D7-A914-A678E778B1D6}"/>
    <cellStyle name="Normal 7 2 5 3 2" xfId="2021" xr:uid="{9C275EB9-F4E4-43DC-9169-8BF6464A7BE8}"/>
    <cellStyle name="Normal 7 2 5 3 2 2" xfId="4075" xr:uid="{9704F14D-F261-4CEC-8FCE-2019E6B06043}"/>
    <cellStyle name="Normal 7 2 5 3 3" xfId="2022" xr:uid="{3C1B67ED-CD17-41DF-92B3-3CAE9E379800}"/>
    <cellStyle name="Normal 7 2 5 3 4" xfId="2023" xr:uid="{1331269D-2A0E-4C1E-B76D-F6AA2126DFD6}"/>
    <cellStyle name="Normal 7 2 5 4" xfId="2024" xr:uid="{1C8B298A-611C-4289-B334-F2857E6F827E}"/>
    <cellStyle name="Normal 7 2 5 4 2" xfId="4076" xr:uid="{277924F2-61E6-4409-A7CB-C19FFA20F807}"/>
    <cellStyle name="Normal 7 2 5 5" xfId="2025" xr:uid="{3AB06998-341D-46D1-B808-43D9E13D9788}"/>
    <cellStyle name="Normal 7 2 5 6" xfId="2026" xr:uid="{93711D4F-9C0D-4789-86EC-DB8FB7FAFCBD}"/>
    <cellStyle name="Normal 7 2 6" xfId="2027" xr:uid="{7CBC2425-8199-436A-AF77-7F508D69C49D}"/>
    <cellStyle name="Normal 7 2 6 2" xfId="2028" xr:uid="{26DA299B-23F1-48BE-A224-B97D4DAA6477}"/>
    <cellStyle name="Normal 7 2 6 2 2" xfId="2029" xr:uid="{B23EBF83-026D-4155-8708-DC599BCD177E}"/>
    <cellStyle name="Normal 7 2 6 2 2 2" xfId="4077" xr:uid="{9E8A1F99-8501-4B25-8F79-B0A50E84BDD5}"/>
    <cellStyle name="Normal 7 2 6 2 3" xfId="2030" xr:uid="{78C40E52-CF24-45D5-96E1-15BE5A774DEF}"/>
    <cellStyle name="Normal 7 2 6 2 4" xfId="2031" xr:uid="{B888FA57-F5E8-4B52-9B47-83EE728A7E6E}"/>
    <cellStyle name="Normal 7 2 6 3" xfId="2032" xr:uid="{3F6E6986-F58F-421C-87DA-7CECB9BED18A}"/>
    <cellStyle name="Normal 7 2 6 3 2" xfId="4078" xr:uid="{371505D0-9748-4B86-ACB3-F2810DCFBA4E}"/>
    <cellStyle name="Normal 7 2 6 4" xfId="2033" xr:uid="{BED69EC0-902B-4522-A42C-332B2914105F}"/>
    <cellStyle name="Normal 7 2 6 5" xfId="2034" xr:uid="{87175131-1B20-47E2-B5F7-09786F04C0C2}"/>
    <cellStyle name="Normal 7 2 7" xfId="2035" xr:uid="{6A378938-9EDB-460C-844F-85AD4B9BBED8}"/>
    <cellStyle name="Normal 7 2 7 2" xfId="2036" xr:uid="{2EC42C3A-6341-4053-9AC9-2B51CF348678}"/>
    <cellStyle name="Normal 7 2 7 2 2" xfId="4079" xr:uid="{0753A4EF-7E12-4980-AA81-4DAB04C557CB}"/>
    <cellStyle name="Normal 7 2 7 2 3" xfId="4380" xr:uid="{72C27F8C-4A12-44C5-83A8-90D5BFAB95CC}"/>
    <cellStyle name="Normal 7 2 7 3" xfId="2037" xr:uid="{3A506437-E2C5-4520-A318-F50B60142D18}"/>
    <cellStyle name="Normal 7 2 7 4" xfId="2038" xr:uid="{DC346308-BAC4-40A4-A3E0-3AC7A0B1C956}"/>
    <cellStyle name="Normal 7 2 8" xfId="2039" xr:uid="{457EAA02-9106-4681-97AC-1465AD6B9FDB}"/>
    <cellStyle name="Normal 7 2 8 2" xfId="2040" xr:uid="{46D5D0BE-A305-4697-82BD-062B38E8DBF2}"/>
    <cellStyle name="Normal 7 2 8 3" xfId="2041" xr:uid="{8FD3D8A1-01CC-42B7-9D70-A0EEB8676DFA}"/>
    <cellStyle name="Normal 7 2 8 4" xfId="2042" xr:uid="{B4261386-45D3-4677-B4B3-780CC91515F0}"/>
    <cellStyle name="Normal 7 2 9" xfId="2043" xr:uid="{099DBEB0-903E-4DF7-B240-7C71CC9DE2A6}"/>
    <cellStyle name="Normal 7 3" xfId="2044" xr:uid="{5F21382E-F540-4347-BF79-CF37426038C0}"/>
    <cellStyle name="Normal 7 3 10" xfId="2045" xr:uid="{B9EA28A2-0E36-44CC-9808-52834AB9F6D3}"/>
    <cellStyle name="Normal 7 3 11" xfId="2046" xr:uid="{CAF65406-6EB9-4F0D-9BDA-C6ABEB14374B}"/>
    <cellStyle name="Normal 7 3 2" xfId="2047" xr:uid="{BA76F19C-DC47-4EF3-A5C8-32B3B61291F8}"/>
    <cellStyle name="Normal 7 3 2 2" xfId="2048" xr:uid="{28767B4D-4E09-40CA-9497-5E8662CA1E65}"/>
    <cellStyle name="Normal 7 3 2 2 2" xfId="2049" xr:uid="{9D308207-ECFC-4BFD-9952-E4539698F764}"/>
    <cellStyle name="Normal 7 3 2 2 2 2" xfId="2050" xr:uid="{7F8B0CB7-0B4F-4C8C-99A1-FC07E662348B}"/>
    <cellStyle name="Normal 7 3 2 2 2 2 2" xfId="2051" xr:uid="{A7C3910D-8B1D-45B1-8809-16D9C1AF33C3}"/>
    <cellStyle name="Normal 7 3 2 2 2 2 2 2" xfId="4080" xr:uid="{A21BEEE1-7E87-42E1-AA78-63D123C7E232}"/>
    <cellStyle name="Normal 7 3 2 2 2 2 3" xfId="2052" xr:uid="{940CD73F-3D9F-49CB-829D-E689DAACB177}"/>
    <cellStyle name="Normal 7 3 2 2 2 2 4" xfId="2053" xr:uid="{A1AE5925-6BA0-4EEE-BF33-7EF97B89F656}"/>
    <cellStyle name="Normal 7 3 2 2 2 3" xfId="2054" xr:uid="{A0D8D902-7511-4B24-BA8D-DB219AF4BFAF}"/>
    <cellStyle name="Normal 7 3 2 2 2 3 2" xfId="2055" xr:uid="{A691E5BD-1395-4F2D-A736-A053DA6EEE09}"/>
    <cellStyle name="Normal 7 3 2 2 2 3 3" xfId="2056" xr:uid="{872EDDF4-E684-4215-8DCC-5E8014F6A194}"/>
    <cellStyle name="Normal 7 3 2 2 2 3 4" xfId="2057" xr:uid="{B4A12BEE-943F-4C84-8AFD-E38F149A5AC2}"/>
    <cellStyle name="Normal 7 3 2 2 2 4" xfId="2058" xr:uid="{7FEEB8F1-793F-4989-A12A-47C06E2C1B1F}"/>
    <cellStyle name="Normal 7 3 2 2 2 5" xfId="2059" xr:uid="{D381F054-0A2B-49F7-92DB-3A911911DDEA}"/>
    <cellStyle name="Normal 7 3 2 2 2 6" xfId="2060" xr:uid="{C065EF14-0D60-43F7-93BE-85AA25BF856F}"/>
    <cellStyle name="Normal 7 3 2 2 3" xfId="2061" xr:uid="{1F7CF395-517F-4C8B-83EC-820240C10230}"/>
    <cellStyle name="Normal 7 3 2 2 3 2" xfId="2062" xr:uid="{E898397E-499D-45B0-A5D5-9729FA575729}"/>
    <cellStyle name="Normal 7 3 2 2 3 2 2" xfId="2063" xr:uid="{1E2816F9-3516-410E-90C8-A8BDB61DE9C2}"/>
    <cellStyle name="Normal 7 3 2 2 3 2 3" xfId="2064" xr:uid="{CC464166-0BF3-4701-91F0-5CA9401F54D6}"/>
    <cellStyle name="Normal 7 3 2 2 3 2 4" xfId="2065" xr:uid="{0E23D533-BF21-4EF9-9A88-0BBCB02E2974}"/>
    <cellStyle name="Normal 7 3 2 2 3 3" xfId="2066" xr:uid="{CA4FF7DB-7BA0-4E48-99FC-A2581AB8EF5C}"/>
    <cellStyle name="Normal 7 3 2 2 3 4" xfId="2067" xr:uid="{F90D00CE-1A40-4C3E-9BFD-4E7568153F4F}"/>
    <cellStyle name="Normal 7 3 2 2 3 5" xfId="2068" xr:uid="{737047F0-D462-4F3E-BF57-4C351CA1BB68}"/>
    <cellStyle name="Normal 7 3 2 2 4" xfId="2069" xr:uid="{DA8C417E-8657-4F84-82CD-B11CD7E2C7A2}"/>
    <cellStyle name="Normal 7 3 2 2 4 2" xfId="2070" xr:uid="{A04F2BBB-D2C6-4BBB-80C5-AB515E0DF405}"/>
    <cellStyle name="Normal 7 3 2 2 4 3" xfId="2071" xr:uid="{E74345C9-D47D-4697-82CA-1B0921A4FED5}"/>
    <cellStyle name="Normal 7 3 2 2 4 4" xfId="2072" xr:uid="{E4EA0BB6-3B9F-40A8-8173-503D19AF5A94}"/>
    <cellStyle name="Normal 7 3 2 2 5" xfId="2073" xr:uid="{5CD85A3A-9BF4-4C87-859F-6B704C074D0D}"/>
    <cellStyle name="Normal 7 3 2 2 5 2" xfId="2074" xr:uid="{526706D4-A149-4235-81F4-E136DC16AF2A}"/>
    <cellStyle name="Normal 7 3 2 2 5 3" xfId="2075" xr:uid="{11DE2889-D232-4B60-9B55-1A084BD10766}"/>
    <cellStyle name="Normal 7 3 2 2 5 4" xfId="2076" xr:uid="{A38C22D0-B521-403C-821F-E876C7632EB4}"/>
    <cellStyle name="Normal 7 3 2 2 6" xfId="2077" xr:uid="{6100FA86-FB34-4EE4-A40E-D13DAF88D5E0}"/>
    <cellStyle name="Normal 7 3 2 2 7" xfId="2078" xr:uid="{2B0BADF2-A7F4-43F1-9968-25AD0DA5FDAB}"/>
    <cellStyle name="Normal 7 3 2 2 8" xfId="2079" xr:uid="{9015BF00-F304-4D03-8C17-F161B73BEA1B}"/>
    <cellStyle name="Normal 7 3 2 3" xfId="2080" xr:uid="{131D098C-229D-4005-9697-8575D5F2D45A}"/>
    <cellStyle name="Normal 7 3 2 3 2" xfId="2081" xr:uid="{DD70D6E7-7A01-44EF-980A-4C390A250B11}"/>
    <cellStyle name="Normal 7 3 2 3 2 2" xfId="2082" xr:uid="{144F2219-A766-4041-BBC2-4B1C0A5BE6A4}"/>
    <cellStyle name="Normal 7 3 2 3 2 2 2" xfId="4081" xr:uid="{7B88183A-0DFF-4454-9E2E-819ADD156EAC}"/>
    <cellStyle name="Normal 7 3 2 3 2 2 2 2" xfId="4082" xr:uid="{0CDB7F71-1ECB-4FBB-8AC3-A19C89D67D04}"/>
    <cellStyle name="Normal 7 3 2 3 2 2 3" xfId="4083" xr:uid="{5C42B9AF-9C1C-4DBD-A845-423A65F67F9E}"/>
    <cellStyle name="Normal 7 3 2 3 2 3" xfId="2083" xr:uid="{07E480F6-10AC-490D-864F-4BC451BAFF3D}"/>
    <cellStyle name="Normal 7 3 2 3 2 3 2" xfId="4084" xr:uid="{C3709F5A-EBE6-4DF8-AAFA-B2BCB21E5E40}"/>
    <cellStyle name="Normal 7 3 2 3 2 4" xfId="2084" xr:uid="{ED13174C-12AB-4E5D-BF87-5D9E223BED28}"/>
    <cellStyle name="Normal 7 3 2 3 3" xfId="2085" xr:uid="{6FB1CF35-64D8-4DB2-B362-DD1632B1D7E2}"/>
    <cellStyle name="Normal 7 3 2 3 3 2" xfId="2086" xr:uid="{998AB468-50CC-4AAA-A133-284232CC0E1B}"/>
    <cellStyle name="Normal 7 3 2 3 3 2 2" xfId="4085" xr:uid="{4DB67C35-C21E-4B2A-AA71-3BB00108CFF8}"/>
    <cellStyle name="Normal 7 3 2 3 3 3" xfId="2087" xr:uid="{E930C96B-B3B0-441F-960B-7793AF26A611}"/>
    <cellStyle name="Normal 7 3 2 3 3 4" xfId="2088" xr:uid="{E5E670EB-165A-4D9A-BE98-6A58865D3F7F}"/>
    <cellStyle name="Normal 7 3 2 3 4" xfId="2089" xr:uid="{03531931-C882-422C-98CD-1A0E1CEE2D58}"/>
    <cellStyle name="Normal 7 3 2 3 4 2" xfId="4086" xr:uid="{9C334B02-0069-469F-9863-E4715E97EA77}"/>
    <cellStyle name="Normal 7 3 2 3 5" xfId="2090" xr:uid="{0FFBC5DD-4E06-488D-9292-3EC5669BA869}"/>
    <cellStyle name="Normal 7 3 2 3 6" xfId="2091" xr:uid="{385E4C52-3C90-4280-A627-E1F76840F5DB}"/>
    <cellStyle name="Normal 7 3 2 4" xfId="2092" xr:uid="{20C3EEF1-98E4-4DF4-A4AE-929816CF995A}"/>
    <cellStyle name="Normal 7 3 2 4 2" xfId="2093" xr:uid="{95C15726-DA68-4353-A139-9C369844D63B}"/>
    <cellStyle name="Normal 7 3 2 4 2 2" xfId="2094" xr:uid="{1C0B9A0D-1541-4B59-9C47-F3F76F61F5B7}"/>
    <cellStyle name="Normal 7 3 2 4 2 2 2" xfId="4087" xr:uid="{5A486BA5-30C1-453D-9B91-906F858BBEE7}"/>
    <cellStyle name="Normal 7 3 2 4 2 3" xfId="2095" xr:uid="{0DF96479-29C5-40F3-98A4-CB2BB87A218C}"/>
    <cellStyle name="Normal 7 3 2 4 2 4" xfId="2096" xr:uid="{077F8095-EDC9-4E7E-A4C6-B5366466C548}"/>
    <cellStyle name="Normal 7 3 2 4 3" xfId="2097" xr:uid="{191B82A0-4869-4CD1-A976-F6C1E5BE75B2}"/>
    <cellStyle name="Normal 7 3 2 4 3 2" xfId="4088" xr:uid="{CE243BE7-96C3-4989-949D-60E7EBB73AE7}"/>
    <cellStyle name="Normal 7 3 2 4 4" xfId="2098" xr:uid="{F2CAA77F-8A1F-4CE3-A732-4B0AD702EB41}"/>
    <cellStyle name="Normal 7 3 2 4 5" xfId="2099" xr:uid="{9D4E44C5-8B4A-4069-AA2D-9AC9A33706AD}"/>
    <cellStyle name="Normal 7 3 2 5" xfId="2100" xr:uid="{325CCF80-EEF2-44CC-80E1-459B20BCB099}"/>
    <cellStyle name="Normal 7 3 2 5 2" xfId="2101" xr:uid="{7FEB0626-86EC-48F4-8C3A-D928F7C1D807}"/>
    <cellStyle name="Normal 7 3 2 5 2 2" xfId="4089" xr:uid="{C4370506-C58E-4AD0-B8EE-26F2EBE950D3}"/>
    <cellStyle name="Normal 7 3 2 5 3" xfId="2102" xr:uid="{6D80B405-D4D5-476C-9DCF-B27F7F1D23FF}"/>
    <cellStyle name="Normal 7 3 2 5 4" xfId="2103" xr:uid="{4C2A5B3E-A1CB-4A30-A284-D8C30334B87D}"/>
    <cellStyle name="Normal 7 3 2 6" xfId="2104" xr:uid="{39C52EF1-F7CC-4498-8092-AFE5D23E4591}"/>
    <cellStyle name="Normal 7 3 2 6 2" xfId="2105" xr:uid="{A89C72B7-B3C2-48D8-8CD7-04AE07A13DC2}"/>
    <cellStyle name="Normal 7 3 2 6 3" xfId="2106" xr:uid="{46A99CD1-9D4B-4736-9605-25B723D8B77F}"/>
    <cellStyle name="Normal 7 3 2 6 4" xfId="2107" xr:uid="{BFF865D7-C8BE-4F05-A1B2-3F2E454BC90F}"/>
    <cellStyle name="Normal 7 3 2 7" xfId="2108" xr:uid="{3BA20D9C-BAE0-461D-BF55-1A7D3D956058}"/>
    <cellStyle name="Normal 7 3 2 8" xfId="2109" xr:uid="{2184CAB5-74D2-48B0-B2A6-455B7C9DCCB2}"/>
    <cellStyle name="Normal 7 3 2 9" xfId="2110" xr:uid="{9F202B45-66D8-4B29-8C96-5DB0F777114A}"/>
    <cellStyle name="Normal 7 3 3" xfId="2111" xr:uid="{F55DB8EF-C764-457E-ABD9-0CE3073D72BC}"/>
    <cellStyle name="Normal 7 3 3 2" xfId="2112" xr:uid="{915E8F9D-ACF0-4A16-9CC5-38FFE3496330}"/>
    <cellStyle name="Normal 7 3 3 2 2" xfId="2113" xr:uid="{14D1EED1-27F9-43B3-A8E4-CB7D3A1B94C4}"/>
    <cellStyle name="Normal 7 3 3 2 2 2" xfId="2114" xr:uid="{D3814926-E95B-4770-B445-E04195FEDAA6}"/>
    <cellStyle name="Normal 7 3 3 2 2 2 2" xfId="4090" xr:uid="{72EDE756-4D72-472A-8F54-E9593A37C5B7}"/>
    <cellStyle name="Normal 7 3 3 2 2 3" xfId="2115" xr:uid="{7C9C76F0-54C2-4DC9-B582-977FB93D51A4}"/>
    <cellStyle name="Normal 7 3 3 2 2 4" xfId="2116" xr:uid="{F20489CE-EB07-403E-BBF6-85A785413B71}"/>
    <cellStyle name="Normal 7 3 3 2 3" xfId="2117" xr:uid="{0AB5F44A-A7B6-48EE-B550-F3B1129C441E}"/>
    <cellStyle name="Normal 7 3 3 2 3 2" xfId="2118" xr:uid="{98400426-C040-40FD-98B3-56FF092A6B15}"/>
    <cellStyle name="Normal 7 3 3 2 3 3" xfId="2119" xr:uid="{6E76BBDC-5E71-47D8-8373-8870A2CF243E}"/>
    <cellStyle name="Normal 7 3 3 2 3 4" xfId="2120" xr:uid="{7ADF0A57-C958-40AB-9F77-E1329A61D6A4}"/>
    <cellStyle name="Normal 7 3 3 2 4" xfId="2121" xr:uid="{A903E787-4380-436A-86E2-54777941DEF1}"/>
    <cellStyle name="Normal 7 3 3 2 5" xfId="2122" xr:uid="{793F5B25-217A-42A5-BC60-23F1A348D22C}"/>
    <cellStyle name="Normal 7 3 3 2 6" xfId="2123" xr:uid="{915ED589-C85C-45F5-96BC-22FEB78AEAFF}"/>
    <cellStyle name="Normal 7 3 3 3" xfId="2124" xr:uid="{11884B69-5B80-4AB8-AE92-0106B51F5079}"/>
    <cellStyle name="Normal 7 3 3 3 2" xfId="2125" xr:uid="{1F4FCE60-EC79-4A3B-887E-705AEFC578F7}"/>
    <cellStyle name="Normal 7 3 3 3 2 2" xfId="2126" xr:uid="{A66C7538-D6BB-4D64-9F9C-99FC76A860D9}"/>
    <cellStyle name="Normal 7 3 3 3 2 3" xfId="2127" xr:uid="{2BD8C51E-9CF3-4F35-B9B8-CA6FE6CCF9BD}"/>
    <cellStyle name="Normal 7 3 3 3 2 4" xfId="2128" xr:uid="{EC28B108-01A3-4DF1-8C65-249CE18A6EF2}"/>
    <cellStyle name="Normal 7 3 3 3 3" xfId="2129" xr:uid="{4A09BC2A-19D6-49A1-8AE9-AC4877432F1E}"/>
    <cellStyle name="Normal 7 3 3 3 4" xfId="2130" xr:uid="{1B262FAD-4339-4A2F-9269-BA02747E2058}"/>
    <cellStyle name="Normal 7 3 3 3 5" xfId="2131" xr:uid="{3F2D320F-B8E2-4B91-868E-EBD4C77BC0D8}"/>
    <cellStyle name="Normal 7 3 3 4" xfId="2132" xr:uid="{BC08EFAB-B427-4A94-9A02-42391FEBA11D}"/>
    <cellStyle name="Normal 7 3 3 4 2" xfId="2133" xr:uid="{B5E68C04-24ED-40A0-BC84-DCE0F79CD6E3}"/>
    <cellStyle name="Normal 7 3 3 4 3" xfId="2134" xr:uid="{B937D002-7923-4B49-8551-7CC2ED319C1C}"/>
    <cellStyle name="Normal 7 3 3 4 4" xfId="2135" xr:uid="{C8F24976-85B8-4897-9D74-2469D10BC7D1}"/>
    <cellStyle name="Normal 7 3 3 5" xfId="2136" xr:uid="{B8ABFD3B-1CF5-4750-BDF9-A3342C5D450C}"/>
    <cellStyle name="Normal 7 3 3 5 2" xfId="2137" xr:uid="{E1E2536D-83BA-42E2-8EE0-E48A26558A5F}"/>
    <cellStyle name="Normal 7 3 3 5 3" xfId="2138" xr:uid="{E3FC96DE-846A-467A-9A75-FDC750A1AAB8}"/>
    <cellStyle name="Normal 7 3 3 5 4" xfId="2139" xr:uid="{3760A288-8FF6-4CBE-9B07-2FADC0C123F3}"/>
    <cellStyle name="Normal 7 3 3 6" xfId="2140" xr:uid="{57C6596A-88C9-4BF8-804D-A8CED1A77E56}"/>
    <cellStyle name="Normal 7 3 3 7" xfId="2141" xr:uid="{58F97BE9-74CE-49C3-AF1F-A389B4F7DBE3}"/>
    <cellStyle name="Normal 7 3 3 8" xfId="2142" xr:uid="{F3A7432F-5903-4063-8299-2BEE415CC27C}"/>
    <cellStyle name="Normal 7 3 4" xfId="2143" xr:uid="{A384C3F4-760E-4AFE-9109-D04E32373043}"/>
    <cellStyle name="Normal 7 3 4 2" xfId="2144" xr:uid="{25598737-AEEB-46AB-8305-D3F7DF81AE3D}"/>
    <cellStyle name="Normal 7 3 4 2 2" xfId="2145" xr:uid="{6D7AFE30-819F-4E7B-BAAB-41CF4DB5F4F7}"/>
    <cellStyle name="Normal 7 3 4 2 2 2" xfId="2146" xr:uid="{1505E63A-A911-4608-A549-1A68E1EDDCE5}"/>
    <cellStyle name="Normal 7 3 4 2 2 2 2" xfId="4091" xr:uid="{814D2274-4682-4481-8C01-AB047CBB6FCB}"/>
    <cellStyle name="Normal 7 3 4 2 2 3" xfId="2147" xr:uid="{BF257B24-15B3-4D55-A9C7-63A44CC77A75}"/>
    <cellStyle name="Normal 7 3 4 2 2 4" xfId="2148" xr:uid="{623D0B89-DB6B-4B20-9CE3-FBC3A9DC1220}"/>
    <cellStyle name="Normal 7 3 4 2 3" xfId="2149" xr:uid="{2D8AB72C-620E-4F8C-AB42-01D643AD2EA5}"/>
    <cellStyle name="Normal 7 3 4 2 3 2" xfId="4092" xr:uid="{8610144F-3480-4535-AE2A-51234D54A6B8}"/>
    <cellStyle name="Normal 7 3 4 2 4" xfId="2150" xr:uid="{712240E0-8A07-4FE9-B7F1-B6F6ECB62658}"/>
    <cellStyle name="Normal 7 3 4 2 5" xfId="2151" xr:uid="{38DF0092-3AEE-4011-A2C5-A5FEA16E18A9}"/>
    <cellStyle name="Normal 7 3 4 3" xfId="2152" xr:uid="{65428278-E60E-40BB-AA66-13824AEFB597}"/>
    <cellStyle name="Normal 7 3 4 3 2" xfId="2153" xr:uid="{D1ABA391-05DC-4368-B8FE-F5B4124F868E}"/>
    <cellStyle name="Normal 7 3 4 3 2 2" xfId="4093" xr:uid="{519C2DA6-81A5-4D40-B855-14F70305B9D0}"/>
    <cellStyle name="Normal 7 3 4 3 3" xfId="2154" xr:uid="{147D4F33-65F9-46B2-B255-EA427F0C1B3B}"/>
    <cellStyle name="Normal 7 3 4 3 4" xfId="2155" xr:uid="{CCE853AF-973D-4011-83E7-7ACADE6036C5}"/>
    <cellStyle name="Normal 7 3 4 4" xfId="2156" xr:uid="{56414DBB-FDDE-4401-99E7-05FC10EB65D5}"/>
    <cellStyle name="Normal 7 3 4 4 2" xfId="2157" xr:uid="{16D12816-BDFF-41CA-BD46-5FD07F024FB1}"/>
    <cellStyle name="Normal 7 3 4 4 3" xfId="2158" xr:uid="{D71D496F-A46B-41FB-8276-7A08DC995D1E}"/>
    <cellStyle name="Normal 7 3 4 4 4" xfId="2159" xr:uid="{A0389E47-76C5-46FF-8E7F-BBE33E6C0ED0}"/>
    <cellStyle name="Normal 7 3 4 5" xfId="2160" xr:uid="{EFED1931-ED01-4F7F-A205-2EF3DF9B26BF}"/>
    <cellStyle name="Normal 7 3 4 6" xfId="2161" xr:uid="{C789CF41-58C5-4638-949C-2939DF04D2EE}"/>
    <cellStyle name="Normal 7 3 4 7" xfId="2162" xr:uid="{32BCA4BA-4990-4E28-9149-FDA8A53F5F73}"/>
    <cellStyle name="Normal 7 3 5" xfId="2163" xr:uid="{8A97D77C-5B2E-466A-A65A-E7C50BC7EB63}"/>
    <cellStyle name="Normal 7 3 5 2" xfId="2164" xr:uid="{E5B667FF-67F4-4033-AD27-28324C1582C2}"/>
    <cellStyle name="Normal 7 3 5 2 2" xfId="2165" xr:uid="{3ECA6EB0-7532-441C-A33D-371A7FE1B0C3}"/>
    <cellStyle name="Normal 7 3 5 2 2 2" xfId="4094" xr:uid="{84B4C01A-86DF-4D01-82A9-9352437A7070}"/>
    <cellStyle name="Normal 7 3 5 2 3" xfId="2166" xr:uid="{D2184AA6-A1B0-44E6-8400-7B51DF02C05E}"/>
    <cellStyle name="Normal 7 3 5 2 4" xfId="2167" xr:uid="{D99969D8-3BBA-4C3D-B300-846ACBE00AD3}"/>
    <cellStyle name="Normal 7 3 5 3" xfId="2168" xr:uid="{EC8638F7-9F5E-4A77-A2E1-88707F21AAF3}"/>
    <cellStyle name="Normal 7 3 5 3 2" xfId="2169" xr:uid="{BA254994-D579-4822-B80D-8709685950EE}"/>
    <cellStyle name="Normal 7 3 5 3 3" xfId="2170" xr:uid="{45FB32D4-9D53-456A-8A11-B32981C6F202}"/>
    <cellStyle name="Normal 7 3 5 3 4" xfId="2171" xr:uid="{E88EC3D0-2602-4A06-87ED-06EE5D83C1F7}"/>
    <cellStyle name="Normal 7 3 5 4" xfId="2172" xr:uid="{6571A2F8-3F40-4794-8437-85C3B564F51C}"/>
    <cellStyle name="Normal 7 3 5 5" xfId="2173" xr:uid="{1BDB9B24-759E-4103-BE92-14CDE8200879}"/>
    <cellStyle name="Normal 7 3 5 6" xfId="2174" xr:uid="{BCA12578-D10D-4652-AFBA-889FD49954B0}"/>
    <cellStyle name="Normal 7 3 6" xfId="2175" xr:uid="{5DB57F69-5FA9-4D66-AB72-48D627661375}"/>
    <cellStyle name="Normal 7 3 6 2" xfId="2176" xr:uid="{F7700FC0-B94E-4A1B-B9BF-6B11147DC880}"/>
    <cellStyle name="Normal 7 3 6 2 2" xfId="2177" xr:uid="{27886A7B-BED1-475B-BAD6-2F57095222D8}"/>
    <cellStyle name="Normal 7 3 6 2 3" xfId="2178" xr:uid="{A151CE5F-4D0E-4DCE-8EAD-8421F98A6B53}"/>
    <cellStyle name="Normal 7 3 6 2 4" xfId="2179" xr:uid="{31627043-284F-4789-A4E4-DBC6714751F2}"/>
    <cellStyle name="Normal 7 3 6 3" xfId="2180" xr:uid="{C2A5E9A9-F9E3-4AE6-9A03-58BCF9D3984E}"/>
    <cellStyle name="Normal 7 3 6 4" xfId="2181" xr:uid="{F794AFDE-A759-4877-8C36-E5A511E1EDE7}"/>
    <cellStyle name="Normal 7 3 6 5" xfId="2182" xr:uid="{A8EC8ED5-241C-436B-96C5-4C3E5311E10C}"/>
    <cellStyle name="Normal 7 3 7" xfId="2183" xr:uid="{2ED7103A-AF99-4F27-8EFD-F36819568BBE}"/>
    <cellStyle name="Normal 7 3 7 2" xfId="2184" xr:uid="{67440221-5536-49E1-9251-3B9881F77E7F}"/>
    <cellStyle name="Normal 7 3 7 3" xfId="2185" xr:uid="{C460C0CD-7E03-479D-9A77-30FB879D1D81}"/>
    <cellStyle name="Normal 7 3 7 4" xfId="2186" xr:uid="{CE6A6321-19C7-43CD-A3A7-A6FDB4F7E544}"/>
    <cellStyle name="Normal 7 3 8" xfId="2187" xr:uid="{634674DF-305C-4D68-A1DD-EAED02D269B5}"/>
    <cellStyle name="Normal 7 3 8 2" xfId="2188" xr:uid="{389B3889-E955-41DF-B3C1-9151DAF8553D}"/>
    <cellStyle name="Normal 7 3 8 3" xfId="2189" xr:uid="{491C7A4C-251F-4945-984C-FDBA52F35AED}"/>
    <cellStyle name="Normal 7 3 8 4" xfId="2190" xr:uid="{BAFDF2D4-3786-405A-92CE-D3A38995C03C}"/>
    <cellStyle name="Normal 7 3 9" xfId="2191" xr:uid="{8CC28670-8A4B-4447-95F5-EBBDB4BA91C8}"/>
    <cellStyle name="Normal 7 4" xfId="2192" xr:uid="{9CC6CA7F-6F59-4411-8829-8143CAD26CE6}"/>
    <cellStyle name="Normal 7 4 10" xfId="2193" xr:uid="{32E26304-1174-401A-BA1B-CDC486281BB1}"/>
    <cellStyle name="Normal 7 4 11" xfId="2194" xr:uid="{C464ED39-009F-43BC-AFC2-BD2AD682B502}"/>
    <cellStyle name="Normal 7 4 2" xfId="2195" xr:uid="{98D1A240-CEFC-486D-A577-B887D5F3977A}"/>
    <cellStyle name="Normal 7 4 2 2" xfId="2196" xr:uid="{BC9AF86C-C2F7-44B1-957B-7E696D5723E5}"/>
    <cellStyle name="Normal 7 4 2 2 2" xfId="2197" xr:uid="{7680EFA1-55E9-4484-AC2B-428C02F565A2}"/>
    <cellStyle name="Normal 7 4 2 2 2 2" xfId="2198" xr:uid="{65B8B661-80D3-4333-B628-F060641F8EE0}"/>
    <cellStyle name="Normal 7 4 2 2 2 2 2" xfId="2199" xr:uid="{7297EEEB-4490-4024-A1F8-A498634E942A}"/>
    <cellStyle name="Normal 7 4 2 2 2 2 3" xfId="2200" xr:uid="{FD2F0C31-6C20-4041-B490-70A8EFC5B8DC}"/>
    <cellStyle name="Normal 7 4 2 2 2 2 4" xfId="2201" xr:uid="{163DC050-F9E4-484E-8644-77D0E5456A9E}"/>
    <cellStyle name="Normal 7 4 2 2 2 3" xfId="2202" xr:uid="{10DB862E-3E16-4E15-A164-8F6193FD96EF}"/>
    <cellStyle name="Normal 7 4 2 2 2 3 2" xfId="2203" xr:uid="{3746F210-D4BE-42D0-873E-2D29AE159E16}"/>
    <cellStyle name="Normal 7 4 2 2 2 3 3" xfId="2204" xr:uid="{C1E8FF5F-ED44-4E14-A9FE-89AA7D103AD6}"/>
    <cellStyle name="Normal 7 4 2 2 2 3 4" xfId="2205" xr:uid="{D6FF6EC0-3C04-462E-9414-E4E626172E21}"/>
    <cellStyle name="Normal 7 4 2 2 2 4" xfId="2206" xr:uid="{6CFF8040-6E36-4DAC-91EB-A4B486255104}"/>
    <cellStyle name="Normal 7 4 2 2 2 5" xfId="2207" xr:uid="{8B1D27AC-16AF-4AD2-BE50-3A920C4E8ADB}"/>
    <cellStyle name="Normal 7 4 2 2 2 6" xfId="2208" xr:uid="{5EBB35E8-E1AB-419F-B5B5-4EB65C9385B7}"/>
    <cellStyle name="Normal 7 4 2 2 3" xfId="2209" xr:uid="{8BCC6644-EC0B-4224-8CDE-51C6176D12BA}"/>
    <cellStyle name="Normal 7 4 2 2 3 2" xfId="2210" xr:uid="{710ACF77-2944-473E-B8EE-696A0E09C5B0}"/>
    <cellStyle name="Normal 7 4 2 2 3 2 2" xfId="2211" xr:uid="{1AC55FD4-2BC9-4029-9285-E7F1EBD7F0A7}"/>
    <cellStyle name="Normal 7 4 2 2 3 2 3" xfId="2212" xr:uid="{2717CEE9-6A12-4419-9FC9-A7EAFDA6D579}"/>
    <cellStyle name="Normal 7 4 2 2 3 2 4" xfId="2213" xr:uid="{078ECEF2-8B9C-4FBE-915D-FFCB3907125F}"/>
    <cellStyle name="Normal 7 4 2 2 3 3" xfId="2214" xr:uid="{7259A98E-B542-48EB-B517-BB36C482E4A7}"/>
    <cellStyle name="Normal 7 4 2 2 3 4" xfId="2215" xr:uid="{A36DA03C-6E73-4CEA-A02F-9CCD54E5C2DC}"/>
    <cellStyle name="Normal 7 4 2 2 3 5" xfId="2216" xr:uid="{3309DB40-3AE6-4657-871C-020BC44EF8FF}"/>
    <cellStyle name="Normal 7 4 2 2 4" xfId="2217" xr:uid="{C5FEA8CB-FC6A-434A-9349-3F3205C597E6}"/>
    <cellStyle name="Normal 7 4 2 2 4 2" xfId="2218" xr:uid="{72C94D34-0786-40FE-A7CA-525BC1574649}"/>
    <cellStyle name="Normal 7 4 2 2 4 3" xfId="2219" xr:uid="{233FC16D-6E2D-435F-BBC0-A5A3E5285DB0}"/>
    <cellStyle name="Normal 7 4 2 2 4 4" xfId="2220" xr:uid="{FDCAE19A-E1FF-459E-A4C5-7DB48F7AB6F6}"/>
    <cellStyle name="Normal 7 4 2 2 5" xfId="2221" xr:uid="{84B8D98A-5321-4067-AB93-DFD7BF935551}"/>
    <cellStyle name="Normal 7 4 2 2 5 2" xfId="2222" xr:uid="{38878538-5E40-487E-98FE-6F6DD3F6926C}"/>
    <cellStyle name="Normal 7 4 2 2 5 3" xfId="2223" xr:uid="{F4F5AF2A-53DD-43B7-8AEC-86CAB7905BA6}"/>
    <cellStyle name="Normal 7 4 2 2 5 4" xfId="2224" xr:uid="{35E192AE-8A71-42E3-A6A5-70FF8B0BC652}"/>
    <cellStyle name="Normal 7 4 2 2 6" xfId="2225" xr:uid="{DE12A688-6C3B-4096-A29D-0EA0ACD710BB}"/>
    <cellStyle name="Normal 7 4 2 2 7" xfId="2226" xr:uid="{9C6E5F6A-946E-4D72-B0D0-FAC929E29B14}"/>
    <cellStyle name="Normal 7 4 2 2 8" xfId="2227" xr:uid="{350E785E-01D0-445E-A2D5-6207F97D5069}"/>
    <cellStyle name="Normal 7 4 2 3" xfId="2228" xr:uid="{CA08EE2F-C6AC-41C0-AAA0-6018F4886A0C}"/>
    <cellStyle name="Normal 7 4 2 3 2" xfId="2229" xr:uid="{B939E674-6422-4F83-A9C9-3509B00185E3}"/>
    <cellStyle name="Normal 7 4 2 3 2 2" xfId="2230" xr:uid="{67C5BA0A-14C4-4D33-B5BB-4685E8E8B000}"/>
    <cellStyle name="Normal 7 4 2 3 2 3" xfId="2231" xr:uid="{5915A8A0-7DAB-43F2-BD2D-28BBAC7FAE89}"/>
    <cellStyle name="Normal 7 4 2 3 2 4" xfId="2232" xr:uid="{CB4786C7-BCAC-4647-A9D5-D2EF7ED3D75D}"/>
    <cellStyle name="Normal 7 4 2 3 3" xfId="2233" xr:uid="{0A98A1CD-043A-4AAA-86FF-24962B28D36E}"/>
    <cellStyle name="Normal 7 4 2 3 3 2" xfId="2234" xr:uid="{3993B005-411A-45BA-95E6-2E05CA988279}"/>
    <cellStyle name="Normal 7 4 2 3 3 3" xfId="2235" xr:uid="{59E3FBDC-4607-4609-84E2-2A3D28778719}"/>
    <cellStyle name="Normal 7 4 2 3 3 4" xfId="2236" xr:uid="{595030CA-0815-4621-A5A2-81A5D962FE1A}"/>
    <cellStyle name="Normal 7 4 2 3 4" xfId="2237" xr:uid="{0AA1D19D-06DE-4776-A7F5-B7C43B5B4101}"/>
    <cellStyle name="Normal 7 4 2 3 5" xfId="2238" xr:uid="{776BA498-CCEB-4DCB-B59B-692461D17967}"/>
    <cellStyle name="Normal 7 4 2 3 6" xfId="2239" xr:uid="{758722A6-CF0E-43A2-882B-9E791CEB76D3}"/>
    <cellStyle name="Normal 7 4 2 4" xfId="2240" xr:uid="{AADA4306-EFAC-4361-8C60-CFEF418FA253}"/>
    <cellStyle name="Normal 7 4 2 4 2" xfId="2241" xr:uid="{701C59C5-6A1F-454B-AC64-149A35CCB940}"/>
    <cellStyle name="Normal 7 4 2 4 2 2" xfId="2242" xr:uid="{648F8968-D9A1-4834-BA3C-B16E2913B194}"/>
    <cellStyle name="Normal 7 4 2 4 2 3" xfId="2243" xr:uid="{392EEE1D-C5C2-4F25-96BE-5B8CB87F23AB}"/>
    <cellStyle name="Normal 7 4 2 4 2 4" xfId="2244" xr:uid="{E59BBDB5-6B62-410F-A9D9-73F017FA5A38}"/>
    <cellStyle name="Normal 7 4 2 4 3" xfId="2245" xr:uid="{2BD1F5EA-2A91-49A1-9F19-E802B78D1657}"/>
    <cellStyle name="Normal 7 4 2 4 4" xfId="2246" xr:uid="{91922AFE-A974-47BF-A627-EDCEF4D8BB36}"/>
    <cellStyle name="Normal 7 4 2 4 5" xfId="2247" xr:uid="{310B1006-92F8-4778-85F1-AD85DB242DA4}"/>
    <cellStyle name="Normal 7 4 2 5" xfId="2248" xr:uid="{2B17248D-A945-42EA-B165-EFB59BB7E121}"/>
    <cellStyle name="Normal 7 4 2 5 2" xfId="2249" xr:uid="{4F7583BB-9880-4D8A-9084-FD2BE7530979}"/>
    <cellStyle name="Normal 7 4 2 5 3" xfId="2250" xr:uid="{ED9AD751-B2FC-4EBA-AC3A-2BA95713F003}"/>
    <cellStyle name="Normal 7 4 2 5 4" xfId="2251" xr:uid="{34411C51-CA74-4643-993A-FCEA16ABC4A5}"/>
    <cellStyle name="Normal 7 4 2 6" xfId="2252" xr:uid="{53117623-5E88-4547-920E-852CAF83C74F}"/>
    <cellStyle name="Normal 7 4 2 6 2" xfId="2253" xr:uid="{846FD3AF-83CB-44D3-B635-8E49BC6876C8}"/>
    <cellStyle name="Normal 7 4 2 6 3" xfId="2254" xr:uid="{8DDBA423-E58B-431F-8CED-0EB7607152AD}"/>
    <cellStyle name="Normal 7 4 2 6 4" xfId="2255" xr:uid="{34CCC092-89D5-4614-A0EF-1BEB97393786}"/>
    <cellStyle name="Normal 7 4 2 7" xfId="2256" xr:uid="{6FFA566C-904A-4A86-9DBE-03F1848BBE5F}"/>
    <cellStyle name="Normal 7 4 2 8" xfId="2257" xr:uid="{E822D87F-3851-4172-8E05-D71712C1D78A}"/>
    <cellStyle name="Normal 7 4 2 9" xfId="2258" xr:uid="{93C5D4BC-B949-48C2-9DD9-D06D7ABB40D1}"/>
    <cellStyle name="Normal 7 4 3" xfId="2259" xr:uid="{FDCAC134-454F-41DA-860C-407E859A1632}"/>
    <cellStyle name="Normal 7 4 3 2" xfId="2260" xr:uid="{E5E5ABEC-276B-4FCD-A238-661BEE2C983C}"/>
    <cellStyle name="Normal 7 4 3 2 2" xfId="2261" xr:uid="{74347F1F-165D-42A6-AFAE-E75A57796148}"/>
    <cellStyle name="Normal 7 4 3 2 2 2" xfId="2262" xr:uid="{C039F518-D0CA-44DD-8468-0B513065BD1E}"/>
    <cellStyle name="Normal 7 4 3 2 2 2 2" xfId="4095" xr:uid="{753E6645-ACE4-441B-AE64-92B91349D3AB}"/>
    <cellStyle name="Normal 7 4 3 2 2 3" xfId="2263" xr:uid="{78645CF3-024B-4811-8E94-D0399CAA7204}"/>
    <cellStyle name="Normal 7 4 3 2 2 4" xfId="2264" xr:uid="{03506DB2-AF9C-4547-99A5-99EC209D8780}"/>
    <cellStyle name="Normal 7 4 3 2 3" xfId="2265" xr:uid="{CE46366A-0112-4036-9D50-6372FEDB72AB}"/>
    <cellStyle name="Normal 7 4 3 2 3 2" xfId="2266" xr:uid="{3F50BBCA-EABA-443C-B9D9-684587A6E034}"/>
    <cellStyle name="Normal 7 4 3 2 3 3" xfId="2267" xr:uid="{A68E082F-92B9-4077-AC94-BFF111BE9742}"/>
    <cellStyle name="Normal 7 4 3 2 3 4" xfId="2268" xr:uid="{4B196E6A-DEDA-43CB-974A-306CB38FE379}"/>
    <cellStyle name="Normal 7 4 3 2 4" xfId="2269" xr:uid="{6DABA720-F176-4BC8-8F48-E01110697725}"/>
    <cellStyle name="Normal 7 4 3 2 5" xfId="2270" xr:uid="{9E09158B-A7DB-4ED2-A448-E1E20BD2CAB0}"/>
    <cellStyle name="Normal 7 4 3 2 6" xfId="2271" xr:uid="{87120EA4-4D3E-4354-A3A9-8A9BE8C99232}"/>
    <cellStyle name="Normal 7 4 3 3" xfId="2272" xr:uid="{0A6C49EC-779C-4F11-9C60-7BC0CE7BB761}"/>
    <cellStyle name="Normal 7 4 3 3 2" xfId="2273" xr:uid="{87C7B09C-6D9B-4BDA-9827-AF7DD3DF359B}"/>
    <cellStyle name="Normal 7 4 3 3 2 2" xfId="2274" xr:uid="{E19BEFB4-8051-4317-9280-2DE14D735A0A}"/>
    <cellStyle name="Normal 7 4 3 3 2 3" xfId="2275" xr:uid="{2AA160FB-4820-44B0-BD82-0357D308E766}"/>
    <cellStyle name="Normal 7 4 3 3 2 4" xfId="2276" xr:uid="{327E53C0-1553-4B35-A80A-A90E1016E2B2}"/>
    <cellStyle name="Normal 7 4 3 3 3" xfId="2277" xr:uid="{ECD27BF6-D0D7-4FAF-8873-82C02A750E71}"/>
    <cellStyle name="Normal 7 4 3 3 4" xfId="2278" xr:uid="{38143C05-BB5C-41E7-A6C3-4467D9BA7510}"/>
    <cellStyle name="Normal 7 4 3 3 5" xfId="2279" xr:uid="{3EBC4437-E034-444B-AB7F-4B1DF208EF91}"/>
    <cellStyle name="Normal 7 4 3 4" xfId="2280" xr:uid="{271BA77F-522E-44D0-AA33-C4996C330058}"/>
    <cellStyle name="Normal 7 4 3 4 2" xfId="2281" xr:uid="{CD19783A-F82A-4F48-828B-88D594E63103}"/>
    <cellStyle name="Normal 7 4 3 4 3" xfId="2282" xr:uid="{EAFD2443-FBF3-46B0-A71A-53CD0B8879F4}"/>
    <cellStyle name="Normal 7 4 3 4 4" xfId="2283" xr:uid="{FB230964-734E-496B-9616-FE8145EB4FA9}"/>
    <cellStyle name="Normal 7 4 3 5" xfId="2284" xr:uid="{05EE23B6-BA3E-4697-BE50-E7CBA661ABE8}"/>
    <cellStyle name="Normal 7 4 3 5 2" xfId="2285" xr:uid="{31ABA746-F31F-4735-A901-C3DB1F3B5BEE}"/>
    <cellStyle name="Normal 7 4 3 5 3" xfId="2286" xr:uid="{C8686084-1438-423F-92DB-EFC189376424}"/>
    <cellStyle name="Normal 7 4 3 5 4" xfId="2287" xr:uid="{DDCD60A0-33B2-4D7D-8C16-9D0669A37919}"/>
    <cellStyle name="Normal 7 4 3 6" xfId="2288" xr:uid="{FDC95C75-8EBC-4630-A337-618519B0F9AE}"/>
    <cellStyle name="Normal 7 4 3 7" xfId="2289" xr:uid="{B2D6938E-FA4E-48AE-975A-687756F6B36D}"/>
    <cellStyle name="Normal 7 4 3 8" xfId="2290" xr:uid="{592F3147-DC9D-4F61-BBAE-E29AA337B117}"/>
    <cellStyle name="Normal 7 4 4" xfId="2291" xr:uid="{0F3FC354-2407-4749-8F4C-7C5B6970B7DD}"/>
    <cellStyle name="Normal 7 4 4 2" xfId="2292" xr:uid="{7A4FB0A5-3C99-4133-A6F5-CDDB000E09F2}"/>
    <cellStyle name="Normal 7 4 4 2 2" xfId="2293" xr:uid="{5B008FA4-B603-4F24-8ABE-B611A5409736}"/>
    <cellStyle name="Normal 7 4 4 2 2 2" xfId="2294" xr:uid="{415D0739-6511-4817-861C-609B48D87E93}"/>
    <cellStyle name="Normal 7 4 4 2 2 3" xfId="2295" xr:uid="{927543ED-1D46-4366-AC98-84921DB0AF21}"/>
    <cellStyle name="Normal 7 4 4 2 2 4" xfId="2296" xr:uid="{DE12AD4D-FD71-4D94-82C6-DE2D7206DF8E}"/>
    <cellStyle name="Normal 7 4 4 2 3" xfId="2297" xr:uid="{F2B39FC8-0424-4A14-9C3E-B6363B4FF8DF}"/>
    <cellStyle name="Normal 7 4 4 2 4" xfId="2298" xr:uid="{9BCC538F-C368-410C-9C8A-3CE611F8C9B6}"/>
    <cellStyle name="Normal 7 4 4 2 5" xfId="2299" xr:uid="{EFEB3A6A-1073-481D-93AF-D3E58168DECB}"/>
    <cellStyle name="Normal 7 4 4 3" xfId="2300" xr:uid="{8C8F1138-2350-4F7F-AABA-A9470425E162}"/>
    <cellStyle name="Normal 7 4 4 3 2" xfId="2301" xr:uid="{67D96060-EC72-4892-8E09-A6CB8278D99E}"/>
    <cellStyle name="Normal 7 4 4 3 3" xfId="2302" xr:uid="{1DC382A0-14A9-49E7-A654-61B4A6369FE1}"/>
    <cellStyle name="Normal 7 4 4 3 4" xfId="2303" xr:uid="{74EDDB95-3347-4020-8535-6FD7E3D8F1DC}"/>
    <cellStyle name="Normal 7 4 4 4" xfId="2304" xr:uid="{A496F936-F6F5-4544-AB1B-B9FC42EFB1CD}"/>
    <cellStyle name="Normal 7 4 4 4 2" xfId="2305" xr:uid="{D2008079-9078-4A2B-A8CA-CE422D4DBF80}"/>
    <cellStyle name="Normal 7 4 4 4 3" xfId="2306" xr:uid="{9F2FA794-4B64-4475-A5DC-88C04228DAAE}"/>
    <cellStyle name="Normal 7 4 4 4 4" xfId="2307" xr:uid="{F444FD12-C524-483A-AF4E-D110DD43AEF1}"/>
    <cellStyle name="Normal 7 4 4 5" xfId="2308" xr:uid="{8C992546-22EC-4B5F-A2F5-F9E77D9A650C}"/>
    <cellStyle name="Normal 7 4 4 6" xfId="2309" xr:uid="{6F69A041-736A-4F08-8CB8-03AF8388645B}"/>
    <cellStyle name="Normal 7 4 4 7" xfId="2310" xr:uid="{2B1182CE-D099-47B9-9A06-72600B4094E3}"/>
    <cellStyle name="Normal 7 4 5" xfId="2311" xr:uid="{38E058ED-95F9-4A16-8F4D-2B1D774F44B5}"/>
    <cellStyle name="Normal 7 4 5 2" xfId="2312" xr:uid="{F244CD03-E523-4A45-83CC-CECF29B4B668}"/>
    <cellStyle name="Normal 7 4 5 2 2" xfId="2313" xr:uid="{EACDCB2C-AD09-4D6A-92E9-7643F896BA07}"/>
    <cellStyle name="Normal 7 4 5 2 3" xfId="2314" xr:uid="{C0271E99-406F-4A84-A40F-A2DA56FE7F72}"/>
    <cellStyle name="Normal 7 4 5 2 4" xfId="2315" xr:uid="{C9746498-A786-43D7-9147-42DD61FCD031}"/>
    <cellStyle name="Normal 7 4 5 3" xfId="2316" xr:uid="{1939EB8A-070A-435C-BA62-D481071CC19E}"/>
    <cellStyle name="Normal 7 4 5 3 2" xfId="2317" xr:uid="{11FBB2D4-FF4F-458A-A70C-9BEF09B63402}"/>
    <cellStyle name="Normal 7 4 5 3 3" xfId="2318" xr:uid="{FE62E252-CE45-473D-B159-FD52DD22A306}"/>
    <cellStyle name="Normal 7 4 5 3 4" xfId="2319" xr:uid="{0970D677-4A32-441C-B416-3F30D4FC8F47}"/>
    <cellStyle name="Normal 7 4 5 4" xfId="2320" xr:uid="{A1126997-5526-4709-80B1-244ADB83A536}"/>
    <cellStyle name="Normal 7 4 5 5" xfId="2321" xr:uid="{A9A3BDA9-1295-49AB-AB2A-22DE5CE9341F}"/>
    <cellStyle name="Normal 7 4 5 6" xfId="2322" xr:uid="{DD9244B9-062F-4B13-A064-B8D9555FC38C}"/>
    <cellStyle name="Normal 7 4 6" xfId="2323" xr:uid="{A6717087-0D1D-4012-9D51-8A9862CD95F5}"/>
    <cellStyle name="Normal 7 4 6 2" xfId="2324" xr:uid="{B189A438-48D8-4AD6-A2B1-44039CD6F495}"/>
    <cellStyle name="Normal 7 4 6 2 2" xfId="2325" xr:uid="{D0167A20-E137-47C9-BCE9-53800A8C1B59}"/>
    <cellStyle name="Normal 7 4 6 2 3" xfId="2326" xr:uid="{18D3CBC1-D942-447E-A359-A8D3054ED25E}"/>
    <cellStyle name="Normal 7 4 6 2 4" xfId="2327" xr:uid="{BCB127CB-852D-4F94-BB3A-637ACBFFA416}"/>
    <cellStyle name="Normal 7 4 6 3" xfId="2328" xr:uid="{D04E9361-BEF5-4053-944C-C25119BCE4C1}"/>
    <cellStyle name="Normal 7 4 6 4" xfId="2329" xr:uid="{08B75647-8A0F-446B-B77E-89CF51C998D5}"/>
    <cellStyle name="Normal 7 4 6 5" xfId="2330" xr:uid="{F2822838-C2A2-4D48-9799-B8DE870CA086}"/>
    <cellStyle name="Normal 7 4 7" xfId="2331" xr:uid="{9708E8CC-3FF1-4AD9-8A95-264D7571BA65}"/>
    <cellStyle name="Normal 7 4 7 2" xfId="2332" xr:uid="{FA176BE5-79C2-4349-B3E1-72E94035BB95}"/>
    <cellStyle name="Normal 7 4 7 3" xfId="2333" xr:uid="{0694CE1A-19C6-4C4E-9BE6-48F32A374642}"/>
    <cellStyle name="Normal 7 4 7 4" xfId="2334" xr:uid="{1D83ED0D-E44A-4BC3-8806-60EF475AE151}"/>
    <cellStyle name="Normal 7 4 8" xfId="2335" xr:uid="{B882C1DB-46EA-4582-8B53-E670076E72A4}"/>
    <cellStyle name="Normal 7 4 8 2" xfId="2336" xr:uid="{28504AD5-948F-463F-B2AD-59D82B581481}"/>
    <cellStyle name="Normal 7 4 8 3" xfId="2337" xr:uid="{2B272B54-245E-4D96-AAF6-40BA8856AE23}"/>
    <cellStyle name="Normal 7 4 8 4" xfId="2338" xr:uid="{256B05A1-D745-42D7-9104-BD804425820C}"/>
    <cellStyle name="Normal 7 4 9" xfId="2339" xr:uid="{5C4402F1-A211-4D52-9911-FB53579AD27A}"/>
    <cellStyle name="Normal 7 5" xfId="2340" xr:uid="{B146F85A-A7DF-4C53-BAF0-DA7F02E1130C}"/>
    <cellStyle name="Normal 7 5 2" xfId="2341" xr:uid="{10F61204-9239-4C0A-A286-77EB63177F3A}"/>
    <cellStyle name="Normal 7 5 2 2" xfId="2342" xr:uid="{2FA7250A-10C7-453F-A627-4E37795AAD11}"/>
    <cellStyle name="Normal 7 5 2 2 2" xfId="2343" xr:uid="{806B6EBB-0A43-4E2D-9C14-AC0216E57B9A}"/>
    <cellStyle name="Normal 7 5 2 2 2 2" xfId="2344" xr:uid="{296D6127-E40C-426F-8DCF-CF062C9111BF}"/>
    <cellStyle name="Normal 7 5 2 2 2 3" xfId="2345" xr:uid="{14AB6949-3FFF-4F06-9788-34E694531584}"/>
    <cellStyle name="Normal 7 5 2 2 2 4" xfId="2346" xr:uid="{A08766FB-76B2-41B2-BF52-B844839C6671}"/>
    <cellStyle name="Normal 7 5 2 2 3" xfId="2347" xr:uid="{A662CCD0-0673-4580-B83C-9EBE1D924232}"/>
    <cellStyle name="Normal 7 5 2 2 3 2" xfId="2348" xr:uid="{7BF94647-0D17-4EA7-86A7-CBB1873EC432}"/>
    <cellStyle name="Normal 7 5 2 2 3 3" xfId="2349" xr:uid="{E7397FAF-EE05-46D3-8BCA-AC566AFE5DDF}"/>
    <cellStyle name="Normal 7 5 2 2 3 4" xfId="2350" xr:uid="{1BF0B8DB-96EE-4D06-B93D-C3E0C34F352B}"/>
    <cellStyle name="Normal 7 5 2 2 4" xfId="2351" xr:uid="{123D6F61-E281-4D15-A8BA-87E85CDF1643}"/>
    <cellStyle name="Normal 7 5 2 2 5" xfId="2352" xr:uid="{0F8F2B7D-CE7B-446C-8D4D-FCC581148C90}"/>
    <cellStyle name="Normal 7 5 2 2 6" xfId="2353" xr:uid="{D16654E6-81E8-4991-AE03-E8EDC94BF26C}"/>
    <cellStyle name="Normal 7 5 2 3" xfId="2354" xr:uid="{94550002-8B22-4E2C-8AF4-41B54293F0DD}"/>
    <cellStyle name="Normal 7 5 2 3 2" xfId="2355" xr:uid="{37BF9BC1-EC44-47CD-9C99-F4C22D784115}"/>
    <cellStyle name="Normal 7 5 2 3 2 2" xfId="2356" xr:uid="{93638798-E169-42EF-AE8F-089BE51217F2}"/>
    <cellStyle name="Normal 7 5 2 3 2 3" xfId="2357" xr:uid="{5C01A355-6A5A-4ADD-B7C5-22ECEFB9DB43}"/>
    <cellStyle name="Normal 7 5 2 3 2 4" xfId="2358" xr:uid="{1174415A-6616-4B74-A066-F9FE2B39DFD8}"/>
    <cellStyle name="Normal 7 5 2 3 3" xfId="2359" xr:uid="{6AA6C266-CA6A-4972-A439-D2122831D5D0}"/>
    <cellStyle name="Normal 7 5 2 3 4" xfId="2360" xr:uid="{48CF653D-4517-4B47-80EB-688988994BD5}"/>
    <cellStyle name="Normal 7 5 2 3 5" xfId="2361" xr:uid="{43C75BB1-121C-4413-9C5E-76C1253F96CF}"/>
    <cellStyle name="Normal 7 5 2 4" xfId="2362" xr:uid="{449C2060-D77C-47E6-B557-6733A32CA6AE}"/>
    <cellStyle name="Normal 7 5 2 4 2" xfId="2363" xr:uid="{EA25C548-3FEF-43D4-B10E-9D2B952563B4}"/>
    <cellStyle name="Normal 7 5 2 4 3" xfId="2364" xr:uid="{3692EA98-4A47-4334-8BF6-B536AB8A2E59}"/>
    <cellStyle name="Normal 7 5 2 4 4" xfId="2365" xr:uid="{B744C573-7D31-4D90-A464-13D5DF27C5C4}"/>
    <cellStyle name="Normal 7 5 2 5" xfId="2366" xr:uid="{6BAAF391-6954-41FB-AF5B-AA9A0EB7B195}"/>
    <cellStyle name="Normal 7 5 2 5 2" xfId="2367" xr:uid="{B604AEF0-C36D-46E7-812B-069ED10E39B9}"/>
    <cellStyle name="Normal 7 5 2 5 3" xfId="2368" xr:uid="{CBD83A94-A2C6-41FD-AA54-CC8386A2F0A0}"/>
    <cellStyle name="Normal 7 5 2 5 4" xfId="2369" xr:uid="{23E0EEC3-4266-4237-855B-4E9A39F7EF25}"/>
    <cellStyle name="Normal 7 5 2 6" xfId="2370" xr:uid="{17A81038-9CFB-4A7C-A08D-9A8581166BD1}"/>
    <cellStyle name="Normal 7 5 2 7" xfId="2371" xr:uid="{594501BD-EBAF-435E-A6C8-7FECFB499E82}"/>
    <cellStyle name="Normal 7 5 2 8" xfId="2372" xr:uid="{76C65165-C441-4478-A25C-2902AAF79DC1}"/>
    <cellStyle name="Normal 7 5 3" xfId="2373" xr:uid="{EA70AEC1-37D0-4BC7-9888-7043E169C12E}"/>
    <cellStyle name="Normal 7 5 3 2" xfId="2374" xr:uid="{EDE19A7D-6974-459A-98D9-368983EE1A30}"/>
    <cellStyle name="Normal 7 5 3 2 2" xfId="2375" xr:uid="{3C547101-3284-49B1-BA16-F429A8B36FD1}"/>
    <cellStyle name="Normal 7 5 3 2 3" xfId="2376" xr:uid="{6972AC54-4D94-42AA-8DA6-71A662B3FB88}"/>
    <cellStyle name="Normal 7 5 3 2 4" xfId="2377" xr:uid="{A8D2B636-2154-40DE-93DE-AD848A8E0F6E}"/>
    <cellStyle name="Normal 7 5 3 3" xfId="2378" xr:uid="{6B0D980F-152C-46E1-A025-845D6806F99F}"/>
    <cellStyle name="Normal 7 5 3 3 2" xfId="2379" xr:uid="{620B24B3-433D-48AC-8285-9847B7C83C1F}"/>
    <cellStyle name="Normal 7 5 3 3 3" xfId="2380" xr:uid="{70DC4A90-AACD-48A7-8548-2769AFA8BEE1}"/>
    <cellStyle name="Normal 7 5 3 3 4" xfId="2381" xr:uid="{2243C323-A3CB-4434-8B41-7AE775A8E02D}"/>
    <cellStyle name="Normal 7 5 3 4" xfId="2382" xr:uid="{674D3C43-6A06-4C0D-912F-5057CDC57035}"/>
    <cellStyle name="Normal 7 5 3 5" xfId="2383" xr:uid="{4F4AD586-345C-4E47-9579-A9D5B24EC565}"/>
    <cellStyle name="Normal 7 5 3 6" xfId="2384" xr:uid="{9318B33A-6F92-45E8-81EE-2252B5DB0357}"/>
    <cellStyle name="Normal 7 5 4" xfId="2385" xr:uid="{9AC97C08-C3FB-4640-B452-A32E9000E5F4}"/>
    <cellStyle name="Normal 7 5 4 2" xfId="2386" xr:uid="{C973B7D4-5879-436B-B00E-DF56B35649FB}"/>
    <cellStyle name="Normal 7 5 4 2 2" xfId="2387" xr:uid="{3B550D6A-C464-486F-B1F6-AEFB1FC32591}"/>
    <cellStyle name="Normal 7 5 4 2 3" xfId="2388" xr:uid="{630E96F5-C2BE-4B9E-B6C7-4A4AEE911A92}"/>
    <cellStyle name="Normal 7 5 4 2 4" xfId="2389" xr:uid="{EC968FF1-3895-4F71-BF2D-8CD8736E7A53}"/>
    <cellStyle name="Normal 7 5 4 3" xfId="2390" xr:uid="{0741DEC0-261C-474E-B5C4-7E07062F8FC1}"/>
    <cellStyle name="Normal 7 5 4 4" xfId="2391" xr:uid="{88121284-B806-476E-8DC4-0649773F8300}"/>
    <cellStyle name="Normal 7 5 4 5" xfId="2392" xr:uid="{1E1E741C-963B-4EB9-8318-B9AF9921BB09}"/>
    <cellStyle name="Normal 7 5 5" xfId="2393" xr:uid="{0CB94122-A527-4B8A-B2F8-9F0CE8E359E0}"/>
    <cellStyle name="Normal 7 5 5 2" xfId="2394" xr:uid="{41E869FE-090E-4513-9ED6-A632A5A78F44}"/>
    <cellStyle name="Normal 7 5 5 3" xfId="2395" xr:uid="{03657E9E-47B5-4AE2-BE9A-DD285A11BA6B}"/>
    <cellStyle name="Normal 7 5 5 4" xfId="2396" xr:uid="{1ED93B20-C438-4CF1-8E69-67E1909BC54F}"/>
    <cellStyle name="Normal 7 5 6" xfId="2397" xr:uid="{2348BB7B-D4E0-4F1B-8337-FEF391AD16ED}"/>
    <cellStyle name="Normal 7 5 6 2" xfId="2398" xr:uid="{205923FA-B0C1-4671-94D0-EA4851002198}"/>
    <cellStyle name="Normal 7 5 6 3" xfId="2399" xr:uid="{315D0092-C2A7-4824-BD64-5AE0BA703952}"/>
    <cellStyle name="Normal 7 5 6 4" xfId="2400" xr:uid="{EA015FB9-F390-4895-A74C-2E29940D26F9}"/>
    <cellStyle name="Normal 7 5 7" xfId="2401" xr:uid="{5B249E1A-65BB-4E7A-9885-18C2C597681B}"/>
    <cellStyle name="Normal 7 5 8" xfId="2402" xr:uid="{6C986A8B-74BF-4EAA-918E-1C29B33E1CB8}"/>
    <cellStyle name="Normal 7 5 9" xfId="2403" xr:uid="{DB7F2507-FFB4-4D94-8595-6387B589D48A}"/>
    <cellStyle name="Normal 7 6" xfId="2404" xr:uid="{4B5DBE98-3CB6-402D-B37F-1FC3F921C297}"/>
    <cellStyle name="Normal 7 6 2" xfId="2405" xr:uid="{D5FC7AC0-D154-4C9B-B397-75981549D992}"/>
    <cellStyle name="Normal 7 6 2 2" xfId="2406" xr:uid="{79281122-BA27-46FD-956D-9AB2DB1076B6}"/>
    <cellStyle name="Normal 7 6 2 2 2" xfId="2407" xr:uid="{27859999-0435-4526-BCFF-FD41F437D344}"/>
    <cellStyle name="Normal 7 6 2 2 2 2" xfId="4096" xr:uid="{7AEA1ED4-C1F7-4B16-8D49-180E2F652864}"/>
    <cellStyle name="Normal 7 6 2 2 3" xfId="2408" xr:uid="{9B6810CD-45B7-42A9-BBF9-47145FA3DDA4}"/>
    <cellStyle name="Normal 7 6 2 2 4" xfId="2409" xr:uid="{C49304A5-6B86-49B0-AE15-80136CB6D750}"/>
    <cellStyle name="Normal 7 6 2 3" xfId="2410" xr:uid="{68AC6DE9-8645-43E4-B140-35F916885D6A}"/>
    <cellStyle name="Normal 7 6 2 3 2" xfId="2411" xr:uid="{F86EB62E-90DF-4F5C-8346-FAB7D41FAD00}"/>
    <cellStyle name="Normal 7 6 2 3 3" xfId="2412" xr:uid="{CB3D6193-0DAD-4923-BC28-EBA773B70F56}"/>
    <cellStyle name="Normal 7 6 2 3 4" xfId="2413" xr:uid="{9764ACAE-8E97-4C37-8C26-C5743B4FAEAD}"/>
    <cellStyle name="Normal 7 6 2 4" xfId="2414" xr:uid="{48AF956C-7923-48F6-A75E-70F3B294F733}"/>
    <cellStyle name="Normal 7 6 2 5" xfId="2415" xr:uid="{FAAB4152-0F4B-46F2-AFC8-F0D61930FE49}"/>
    <cellStyle name="Normal 7 6 2 6" xfId="2416" xr:uid="{0918DA29-F271-499A-BBAE-7EE0B509C3B0}"/>
    <cellStyle name="Normal 7 6 3" xfId="2417" xr:uid="{16CAD997-DA0E-4B3F-987E-C261F1D665B6}"/>
    <cellStyle name="Normal 7 6 3 2" xfId="2418" xr:uid="{43487E75-C075-4629-9DEB-D721C0C3FE18}"/>
    <cellStyle name="Normal 7 6 3 2 2" xfId="2419" xr:uid="{825D3B15-C016-47B4-9E42-745E55BCCC87}"/>
    <cellStyle name="Normal 7 6 3 2 3" xfId="2420" xr:uid="{D9773C11-5C86-4498-8AD5-59DF58B0F8A0}"/>
    <cellStyle name="Normal 7 6 3 2 4" xfId="2421" xr:uid="{6CDC1702-9AEE-406F-9024-112EC9A556BB}"/>
    <cellStyle name="Normal 7 6 3 3" xfId="2422" xr:uid="{FE0B9F15-43D8-4CDC-A99E-F1D416E2FF26}"/>
    <cellStyle name="Normal 7 6 3 4" xfId="2423" xr:uid="{80ED5D57-568C-48BC-9270-306136F9E0BD}"/>
    <cellStyle name="Normal 7 6 3 5" xfId="2424" xr:uid="{80852BD0-107E-483E-80BB-D87F788C6E68}"/>
    <cellStyle name="Normal 7 6 4" xfId="2425" xr:uid="{E1708F4B-419E-43FA-A24C-968F1424BB4E}"/>
    <cellStyle name="Normal 7 6 4 2" xfId="2426" xr:uid="{0768C540-1F64-45F8-90EF-94B8B65C9DD1}"/>
    <cellStyle name="Normal 7 6 4 3" xfId="2427" xr:uid="{1629148D-485B-4C39-829E-170D477F6C62}"/>
    <cellStyle name="Normal 7 6 4 4" xfId="2428" xr:uid="{BABFDA6F-8994-4DE3-8682-21C05BB17FB2}"/>
    <cellStyle name="Normal 7 6 5" xfId="2429" xr:uid="{60251A43-0958-4601-B09C-D70A3E30E32D}"/>
    <cellStyle name="Normal 7 6 5 2" xfId="2430" xr:uid="{AD424F0E-6B8F-4382-B2B4-68A046FCD083}"/>
    <cellStyle name="Normal 7 6 5 3" xfId="2431" xr:uid="{2F13E4E7-8570-45CB-B2DB-59A0D8624D15}"/>
    <cellStyle name="Normal 7 6 5 4" xfId="2432" xr:uid="{D5424903-7CE3-4FD5-8476-089D1B4F5304}"/>
    <cellStyle name="Normal 7 6 6" xfId="2433" xr:uid="{5ECC2685-2FC2-4603-BA12-38F7B0E22C5D}"/>
    <cellStyle name="Normal 7 6 7" xfId="2434" xr:uid="{3A030388-882C-48C0-BB08-30552D7DD3EC}"/>
    <cellStyle name="Normal 7 6 8" xfId="2435" xr:uid="{7D5CA7FC-0DD6-4550-8B10-9685A8EE8E77}"/>
    <cellStyle name="Normal 7 7" xfId="2436" xr:uid="{0780D611-95E4-4561-96C9-01785B17F99B}"/>
    <cellStyle name="Normal 7 7 2" xfId="2437" xr:uid="{B0596004-3265-41B2-B976-B7A8057C3393}"/>
    <cellStyle name="Normal 7 7 2 2" xfId="2438" xr:uid="{DB3DB514-1D91-42C8-BB6A-79137EAD79A2}"/>
    <cellStyle name="Normal 7 7 2 2 2" xfId="2439" xr:uid="{6FF03DBB-E897-4523-90C7-ED1C13F9A9F8}"/>
    <cellStyle name="Normal 7 7 2 2 3" xfId="2440" xr:uid="{F2BEB82E-89F7-442B-9A5B-EDC1FE7B3B1C}"/>
    <cellStyle name="Normal 7 7 2 2 4" xfId="2441" xr:uid="{5811BE71-C817-411A-B9E5-27C4C25A49FD}"/>
    <cellStyle name="Normal 7 7 2 3" xfId="2442" xr:uid="{E621FCCC-631B-4674-861A-35B0841825BA}"/>
    <cellStyle name="Normal 7 7 2 4" xfId="2443" xr:uid="{35F4AE99-20A9-48C2-AFBB-972569CC8A1E}"/>
    <cellStyle name="Normal 7 7 2 5" xfId="2444" xr:uid="{4E0DFE69-EF9B-4EDF-89C6-C9645DBC4945}"/>
    <cellStyle name="Normal 7 7 3" xfId="2445" xr:uid="{D9BD7426-DBC4-43ED-93BC-FBDE1C33D8A2}"/>
    <cellStyle name="Normal 7 7 3 2" xfId="2446" xr:uid="{0DA98986-0C9B-4407-BD35-AD7365E353C4}"/>
    <cellStyle name="Normal 7 7 3 3" xfId="2447" xr:uid="{F0D7C134-AC87-40AE-BEA7-74BD541D1E39}"/>
    <cellStyle name="Normal 7 7 3 4" xfId="2448" xr:uid="{4D3428CE-907A-414E-A2B2-D76B63FFCBAA}"/>
    <cellStyle name="Normal 7 7 4" xfId="2449" xr:uid="{6265234A-9E67-4C4A-BD89-59FFB1244197}"/>
    <cellStyle name="Normal 7 7 4 2" xfId="2450" xr:uid="{C1717AC7-09F8-40D7-BFC1-4564C3C69B90}"/>
    <cellStyle name="Normal 7 7 4 3" xfId="2451" xr:uid="{5D7A7687-8AD7-4AE1-AA0B-124928E0A61F}"/>
    <cellStyle name="Normal 7 7 4 4" xfId="2452" xr:uid="{186E0CE4-1AAB-4908-99AF-29D9C9A007B2}"/>
    <cellStyle name="Normal 7 7 5" xfId="2453" xr:uid="{359DC763-80B7-4AC5-B4E9-F68DC3A6EDAC}"/>
    <cellStyle name="Normal 7 7 6" xfId="2454" xr:uid="{ECFFFE33-0E08-443D-ACD1-D0808532BBDE}"/>
    <cellStyle name="Normal 7 7 7" xfId="2455" xr:uid="{0F3E4F39-4657-45B2-B76D-B6F496DEABA2}"/>
    <cellStyle name="Normal 7 8" xfId="2456" xr:uid="{44830E82-412A-4468-844D-441DE2F3EC4B}"/>
    <cellStyle name="Normal 7 8 2" xfId="2457" xr:uid="{046DB618-4810-4791-B078-76D2B4A19961}"/>
    <cellStyle name="Normal 7 8 2 2" xfId="2458" xr:uid="{1089BF0C-F45C-4FDC-8E5E-68D3E57CB35E}"/>
    <cellStyle name="Normal 7 8 2 3" xfId="2459" xr:uid="{8052EDC3-6B41-452D-8658-68A9C69ADA6E}"/>
    <cellStyle name="Normal 7 8 2 4" xfId="2460" xr:uid="{690DB99E-53C4-41B6-9CAC-559532B23E9C}"/>
    <cellStyle name="Normal 7 8 3" xfId="2461" xr:uid="{590348EE-70B3-4AB5-9E68-7F49EBCE4872}"/>
    <cellStyle name="Normal 7 8 3 2" xfId="2462" xr:uid="{399EB1D1-0B72-4EB4-BE11-A28E04FA7E9E}"/>
    <cellStyle name="Normal 7 8 3 3" xfId="2463" xr:uid="{887C54C3-334F-4194-9390-4183525B824F}"/>
    <cellStyle name="Normal 7 8 3 4" xfId="2464" xr:uid="{293A29D4-F412-4B3D-871E-0E0988206B70}"/>
    <cellStyle name="Normal 7 8 4" xfId="2465" xr:uid="{DDC3BFD4-F0FE-4710-B034-5C7BEB091EF6}"/>
    <cellStyle name="Normal 7 8 5" xfId="2466" xr:uid="{9D5D3534-5C8E-4821-B640-5752BBE1C6E1}"/>
    <cellStyle name="Normal 7 8 6" xfId="2467" xr:uid="{92246E40-9A7E-4CBF-B530-E7C1BB6B9CDE}"/>
    <cellStyle name="Normal 7 9" xfId="2468" xr:uid="{948FC4C6-A81F-45E1-8B7F-E68A21ACDFDA}"/>
    <cellStyle name="Normal 7 9 2" xfId="2469" xr:uid="{7DC22176-CF1F-46A0-8CB9-72DE87F08908}"/>
    <cellStyle name="Normal 7 9 2 2" xfId="2470" xr:uid="{682B9BD3-D141-4CD9-9778-6AEACF27741A}"/>
    <cellStyle name="Normal 7 9 2 2 2" xfId="4379" xr:uid="{3FBA36E0-FB26-4EC2-A848-3098EF81F0C2}"/>
    <cellStyle name="Normal 7 9 2 3" xfId="2471" xr:uid="{95C4328F-782E-4352-8571-881210EE1F48}"/>
    <cellStyle name="Normal 7 9 2 4" xfId="2472" xr:uid="{BF6B8CA4-A060-42B6-B001-6D0731E0932B}"/>
    <cellStyle name="Normal 7 9 3" xfId="2473" xr:uid="{7CD77C1E-6221-4BAB-930C-A0CFCCE0D04B}"/>
    <cellStyle name="Normal 7 9 4" xfId="2474" xr:uid="{3E919E15-BF9E-4A47-964B-01399C022F37}"/>
    <cellStyle name="Normal 7 9 5" xfId="2475" xr:uid="{64D90AA6-471E-4315-B73E-2A31288D0F00}"/>
    <cellStyle name="Normal 8" xfId="87" xr:uid="{783EA92B-6CF9-4C51-9EC8-CC976E353FB9}"/>
    <cellStyle name="Normal 8 10" xfId="2476" xr:uid="{B215DD2C-1387-4679-8A39-453055989521}"/>
    <cellStyle name="Normal 8 10 2" xfId="2477" xr:uid="{898FF942-A75C-4F6F-A07C-5AF54F476DC1}"/>
    <cellStyle name="Normal 8 10 3" xfId="2478" xr:uid="{489F717B-E6CD-48C8-8EF8-BE8EB271EFFF}"/>
    <cellStyle name="Normal 8 10 4" xfId="2479" xr:uid="{03F9471B-EF47-404C-AC88-724933BB741B}"/>
    <cellStyle name="Normal 8 11" xfId="2480" xr:uid="{4A190D13-C9AF-4CBF-A37B-E652ED22F424}"/>
    <cellStyle name="Normal 8 11 2" xfId="2481" xr:uid="{AE10F3BB-11EE-43A1-BB31-034058A84812}"/>
    <cellStyle name="Normal 8 11 3" xfId="2482" xr:uid="{FD879A69-7758-486C-A356-B66651F32F0F}"/>
    <cellStyle name="Normal 8 11 4" xfId="2483" xr:uid="{CBF77EFC-3083-4125-A1E7-4C76350AE36F}"/>
    <cellStyle name="Normal 8 12" xfId="2484" xr:uid="{7FF2B3D6-9DC8-4338-A787-36F1A0737C96}"/>
    <cellStyle name="Normal 8 12 2" xfId="2485" xr:uid="{F7283261-FC6E-4641-9DF5-49BD4D5E97B9}"/>
    <cellStyle name="Normal 8 13" xfId="2486" xr:uid="{6D4232B3-9F62-438F-BB95-10860E3B3D14}"/>
    <cellStyle name="Normal 8 14" xfId="2487" xr:uid="{E6ADA300-6211-40D3-A163-506EB02F6083}"/>
    <cellStyle name="Normal 8 15" xfId="2488" xr:uid="{0ED587E8-CE98-4ACE-A5E0-3D026E5BD780}"/>
    <cellStyle name="Normal 8 2" xfId="88" xr:uid="{15E36B54-2326-4B13-825B-A959C939F1D5}"/>
    <cellStyle name="Normal 8 2 10" xfId="2489" xr:uid="{3F9F1D26-AF91-4390-B4E3-8E18432B94AB}"/>
    <cellStyle name="Normal 8 2 11" xfId="2490" xr:uid="{0483875F-F050-441C-8382-A87AC9641A0E}"/>
    <cellStyle name="Normal 8 2 2" xfId="2491" xr:uid="{1F872535-CE7D-4D2B-87E6-20F15A9F3707}"/>
    <cellStyle name="Normal 8 2 2 2" xfId="2492" xr:uid="{77B4519B-8D47-4F44-97C3-D58C5792EACD}"/>
    <cellStyle name="Normal 8 2 2 2 2" xfId="2493" xr:uid="{B1614ECF-800A-4A0B-AECD-6ECCA3B7D037}"/>
    <cellStyle name="Normal 8 2 2 2 2 2" xfId="2494" xr:uid="{6ACC2843-2196-4B84-BC16-BB71D3B15866}"/>
    <cellStyle name="Normal 8 2 2 2 2 2 2" xfId="2495" xr:uid="{A908941A-CF77-42E2-8C90-5CA53C4BD6AD}"/>
    <cellStyle name="Normal 8 2 2 2 2 2 2 2" xfId="4097" xr:uid="{ABC9B5E4-D5BE-4C2A-BD63-080C11382B4C}"/>
    <cellStyle name="Normal 8 2 2 2 2 2 2 2 2" xfId="4098" xr:uid="{6469DC6B-6463-4655-B046-F74E7D8625A3}"/>
    <cellStyle name="Normal 8 2 2 2 2 2 2 3" xfId="4099" xr:uid="{92890B00-4D67-4DED-AA7B-86777F29C851}"/>
    <cellStyle name="Normal 8 2 2 2 2 2 3" xfId="2496" xr:uid="{3D35EDF0-265E-4CDD-9C89-E986CD3AB89E}"/>
    <cellStyle name="Normal 8 2 2 2 2 2 3 2" xfId="4100" xr:uid="{7223F10C-5D0D-44E6-8691-7D906DC19118}"/>
    <cellStyle name="Normal 8 2 2 2 2 2 4" xfId="2497" xr:uid="{BF6AB27B-3F8D-4776-A7A7-5B002A854664}"/>
    <cellStyle name="Normal 8 2 2 2 2 3" xfId="2498" xr:uid="{67FFAD66-0A39-404F-8E42-18E3E38285F6}"/>
    <cellStyle name="Normal 8 2 2 2 2 3 2" xfId="2499" xr:uid="{672871B7-1171-4DBD-A33F-8CB38CA38C6A}"/>
    <cellStyle name="Normal 8 2 2 2 2 3 2 2" xfId="4101" xr:uid="{8920E774-1616-4DC7-B930-6E99C9126134}"/>
    <cellStyle name="Normal 8 2 2 2 2 3 3" xfId="2500" xr:uid="{DFD62430-1275-46D2-8DFA-1C85D1754A70}"/>
    <cellStyle name="Normal 8 2 2 2 2 3 4" xfId="2501" xr:uid="{9ABA17B6-203C-4899-AD8F-B8420BCCC7EE}"/>
    <cellStyle name="Normal 8 2 2 2 2 4" xfId="2502" xr:uid="{510ECB06-FA85-490A-94EF-48267D997208}"/>
    <cellStyle name="Normal 8 2 2 2 2 4 2" xfId="4102" xr:uid="{4032D002-2131-4725-BAE6-A729DF678917}"/>
    <cellStyle name="Normal 8 2 2 2 2 5" xfId="2503" xr:uid="{7B3F528A-0F41-4AF7-99AC-A5FC1B205870}"/>
    <cellStyle name="Normal 8 2 2 2 2 6" xfId="2504" xr:uid="{62A28311-EB37-462A-9D10-D18EA8101771}"/>
    <cellStyle name="Normal 8 2 2 2 3" xfId="2505" xr:uid="{A81C3431-88FC-4CCA-8EAD-39DBA9A2A99F}"/>
    <cellStyle name="Normal 8 2 2 2 3 2" xfId="2506" xr:uid="{B998D67A-80B5-4FAC-A255-5E20CEEF0A73}"/>
    <cellStyle name="Normal 8 2 2 2 3 2 2" xfId="2507" xr:uid="{B02445F6-E89A-4340-A296-7660BC63ECE1}"/>
    <cellStyle name="Normal 8 2 2 2 3 2 2 2" xfId="4103" xr:uid="{051CAF3F-29E3-4E27-A187-8938FFFA5E9C}"/>
    <cellStyle name="Normal 8 2 2 2 3 2 2 2 2" xfId="4104" xr:uid="{8C2A0CDA-C7F2-4773-BEC6-FED6351FE41C}"/>
    <cellStyle name="Normal 8 2 2 2 3 2 2 3" xfId="4105" xr:uid="{1D349576-8295-43A2-98EA-322F1F38AE12}"/>
    <cellStyle name="Normal 8 2 2 2 3 2 3" xfId="2508" xr:uid="{BE93CA1E-3418-4696-AFF3-3D34FCD74F83}"/>
    <cellStyle name="Normal 8 2 2 2 3 2 3 2" xfId="4106" xr:uid="{2C7DD4D8-8450-46FD-BC8F-8138E9EDE5DA}"/>
    <cellStyle name="Normal 8 2 2 2 3 2 4" xfId="2509" xr:uid="{F51C20EF-3BA0-463A-A0A7-3B1F60D4AEB7}"/>
    <cellStyle name="Normal 8 2 2 2 3 3" xfId="2510" xr:uid="{E683296B-2B98-4F70-AAA2-6224C9BCD137}"/>
    <cellStyle name="Normal 8 2 2 2 3 3 2" xfId="4107" xr:uid="{5A475F3D-12DA-4424-BD00-068DD18B68AE}"/>
    <cellStyle name="Normal 8 2 2 2 3 3 2 2" xfId="4108" xr:uid="{DCA99DA7-661A-47EF-A68E-7198BE30EB4A}"/>
    <cellStyle name="Normal 8 2 2 2 3 3 3" xfId="4109" xr:uid="{A36ABEEE-138B-4F6F-B1A6-73C7D4B86BE3}"/>
    <cellStyle name="Normal 8 2 2 2 3 4" xfId="2511" xr:uid="{C458366E-8048-499F-B6F2-F785594C3E86}"/>
    <cellStyle name="Normal 8 2 2 2 3 4 2" xfId="4110" xr:uid="{67F6E7DF-9F50-4666-8131-4794E1F2BBB4}"/>
    <cellStyle name="Normal 8 2 2 2 3 5" xfId="2512" xr:uid="{9B000E2F-DFC5-4433-8F16-3E031B001FEF}"/>
    <cellStyle name="Normal 8 2 2 2 4" xfId="2513" xr:uid="{1D0D9180-4547-4874-B2CB-F7D409F84539}"/>
    <cellStyle name="Normal 8 2 2 2 4 2" xfId="2514" xr:uid="{4F7D6E29-FEE3-4A91-97C4-787B7FAE1946}"/>
    <cellStyle name="Normal 8 2 2 2 4 2 2" xfId="4111" xr:uid="{BED7C48F-D78F-4766-B557-CF835F4E64BC}"/>
    <cellStyle name="Normal 8 2 2 2 4 2 2 2" xfId="4112" xr:uid="{795B119C-A7D1-4C5F-9BAE-98EE6197ED48}"/>
    <cellStyle name="Normal 8 2 2 2 4 2 3" xfId="4113" xr:uid="{AD3AAE5B-E994-44D7-9499-E0C57A973337}"/>
    <cellStyle name="Normal 8 2 2 2 4 3" xfId="2515" xr:uid="{66E17110-B405-433A-8B1D-393B2D608FFD}"/>
    <cellStyle name="Normal 8 2 2 2 4 3 2" xfId="4114" xr:uid="{127CDACA-A192-4C2A-AA9B-913C4CE62BD8}"/>
    <cellStyle name="Normal 8 2 2 2 4 4" xfId="2516" xr:uid="{0AB654C7-6A52-400D-AC7B-814D06008622}"/>
    <cellStyle name="Normal 8 2 2 2 5" xfId="2517" xr:uid="{757B67AB-1BC7-4FFA-850E-2B1E4C1DCD67}"/>
    <cellStyle name="Normal 8 2 2 2 5 2" xfId="2518" xr:uid="{65DBB3B4-43C4-409F-BB1C-20FC098B0AEF}"/>
    <cellStyle name="Normal 8 2 2 2 5 2 2" xfId="4115" xr:uid="{262412B2-ED7D-4EF7-B4A4-A5056E451B41}"/>
    <cellStyle name="Normal 8 2 2 2 5 3" xfId="2519" xr:uid="{BFF28BC3-FE60-464A-BEEF-DBEA475CBA7A}"/>
    <cellStyle name="Normal 8 2 2 2 5 4" xfId="2520" xr:uid="{42000C66-6890-4E72-A63D-B59761265533}"/>
    <cellStyle name="Normal 8 2 2 2 6" xfId="2521" xr:uid="{BF4B5E53-8719-4B48-9E57-16A8640BBD27}"/>
    <cellStyle name="Normal 8 2 2 2 6 2" xfId="4116" xr:uid="{89AD8534-D31D-4A74-885D-14110A186770}"/>
    <cellStyle name="Normal 8 2 2 2 7" xfId="2522" xr:uid="{EC4A2E85-33C1-42E6-9026-F686820F16F2}"/>
    <cellStyle name="Normal 8 2 2 2 8" xfId="2523" xr:uid="{9EF20D79-D230-4B7B-9FEE-E68AFAD30CA1}"/>
    <cellStyle name="Normal 8 2 2 3" xfId="2524" xr:uid="{44724176-DFCF-4D8C-8447-173560743981}"/>
    <cellStyle name="Normal 8 2 2 3 2" xfId="2525" xr:uid="{A797845A-B332-4933-9F11-5E376B7FBF3C}"/>
    <cellStyle name="Normal 8 2 2 3 2 2" xfId="2526" xr:uid="{13B8B2FB-F70C-44B6-9EF6-918D32DC56EF}"/>
    <cellStyle name="Normal 8 2 2 3 2 2 2" xfId="4117" xr:uid="{FAEA64FD-6C5B-4BA9-8B00-48E273845819}"/>
    <cellStyle name="Normal 8 2 2 3 2 2 2 2" xfId="4118" xr:uid="{5CBD7B48-52C9-44D9-AE12-ADAC082ECFFF}"/>
    <cellStyle name="Normal 8 2 2 3 2 2 3" xfId="4119" xr:uid="{324085B2-A602-4D84-826E-8F353E8237E3}"/>
    <cellStyle name="Normal 8 2 2 3 2 3" xfId="2527" xr:uid="{242669EE-F7A5-4A6C-B60B-4BA86A2DF6C8}"/>
    <cellStyle name="Normal 8 2 2 3 2 3 2" xfId="4120" xr:uid="{31E21175-62C0-4443-87C1-4884D326C01F}"/>
    <cellStyle name="Normal 8 2 2 3 2 4" xfId="2528" xr:uid="{0033E345-78B3-4931-9CBA-9DAC6098CA3D}"/>
    <cellStyle name="Normal 8 2 2 3 3" xfId="2529" xr:uid="{775FC8AE-FE9A-4C1C-A05E-70D3D3591173}"/>
    <cellStyle name="Normal 8 2 2 3 3 2" xfId="2530" xr:uid="{D79C528B-8F9F-4D43-82F1-C15EE4E9A858}"/>
    <cellStyle name="Normal 8 2 2 3 3 2 2" xfId="4121" xr:uid="{760FEE97-87A4-4A99-837E-B47EB717EC89}"/>
    <cellStyle name="Normal 8 2 2 3 3 3" xfId="2531" xr:uid="{B147CF86-41B8-4928-9F98-4FC93ECD1385}"/>
    <cellStyle name="Normal 8 2 2 3 3 4" xfId="2532" xr:uid="{A6F557DB-0F4B-4606-A380-069F7E0387F5}"/>
    <cellStyle name="Normal 8 2 2 3 4" xfId="2533" xr:uid="{B3BBD129-0458-4DA5-AA5A-7AA6FF22DE96}"/>
    <cellStyle name="Normal 8 2 2 3 4 2" xfId="4122" xr:uid="{2CA8DD38-3BD4-420C-8083-76D94C0F4062}"/>
    <cellStyle name="Normal 8 2 2 3 5" xfId="2534" xr:uid="{F70EA5B3-21F3-4376-9471-4A21F6F2F575}"/>
    <cellStyle name="Normal 8 2 2 3 6" xfId="2535" xr:uid="{A0010953-19A8-49BA-A598-3BAE799C0586}"/>
    <cellStyle name="Normal 8 2 2 4" xfId="2536" xr:uid="{1ECD5A99-E1ED-46F3-868F-96DEA00758AE}"/>
    <cellStyle name="Normal 8 2 2 4 2" xfId="2537" xr:uid="{6EEA8CAF-84D8-4879-95D0-1CC80285802A}"/>
    <cellStyle name="Normal 8 2 2 4 2 2" xfId="2538" xr:uid="{6E54D79E-9325-4FB4-AD9D-8E39BF99867B}"/>
    <cellStyle name="Normal 8 2 2 4 2 2 2" xfId="4123" xr:uid="{CB245374-F1AE-4332-A69D-AA24AB423C43}"/>
    <cellStyle name="Normal 8 2 2 4 2 2 2 2" xfId="4124" xr:uid="{6017BA50-4995-42C7-B52D-AA8139F22134}"/>
    <cellStyle name="Normal 8 2 2 4 2 2 3" xfId="4125" xr:uid="{5F559597-50CC-43B4-8768-ACB87BADDBFD}"/>
    <cellStyle name="Normal 8 2 2 4 2 3" xfId="2539" xr:uid="{0624484C-EE3E-4CE5-98A2-A28695A96B8C}"/>
    <cellStyle name="Normal 8 2 2 4 2 3 2" xfId="4126" xr:uid="{CEAB23FF-F20F-4E28-B2A8-17179D1AA3FC}"/>
    <cellStyle name="Normal 8 2 2 4 2 4" xfId="2540" xr:uid="{DE22A272-ECF9-439A-97FF-5FF77E371715}"/>
    <cellStyle name="Normal 8 2 2 4 3" xfId="2541" xr:uid="{1A64F12F-5355-4A95-80D5-15CA2B5F9D1E}"/>
    <cellStyle name="Normal 8 2 2 4 3 2" xfId="4127" xr:uid="{AF0949A8-AF4E-4E61-82AA-FCF12654A10F}"/>
    <cellStyle name="Normal 8 2 2 4 3 2 2" xfId="4128" xr:uid="{F1A34DC3-FE70-44F1-9953-672E46D5D9AF}"/>
    <cellStyle name="Normal 8 2 2 4 3 3" xfId="4129" xr:uid="{CED68BDF-4592-4058-9B79-30272F35F5BE}"/>
    <cellStyle name="Normal 8 2 2 4 4" xfId="2542" xr:uid="{21D7BDB3-C04E-4F0A-A41F-C91901011957}"/>
    <cellStyle name="Normal 8 2 2 4 4 2" xfId="4130" xr:uid="{7C82DC3E-367F-4C07-B0E7-C1F0AF02AC68}"/>
    <cellStyle name="Normal 8 2 2 4 5" xfId="2543" xr:uid="{D3A3BAD5-328A-44E1-9634-B65F75B78DFE}"/>
    <cellStyle name="Normal 8 2 2 5" xfId="2544" xr:uid="{6B263135-A702-4509-8CAB-312AE069F3A0}"/>
    <cellStyle name="Normal 8 2 2 5 2" xfId="2545" xr:uid="{C3106F25-42C6-41AD-A1BE-9ADCE55ABBAF}"/>
    <cellStyle name="Normal 8 2 2 5 2 2" xfId="4131" xr:uid="{B74C98EA-40A3-4C16-91BE-CFD06E624D37}"/>
    <cellStyle name="Normal 8 2 2 5 2 2 2" xfId="4132" xr:uid="{1F9B03DD-1338-4B6A-B4DC-80F53C01EEA7}"/>
    <cellStyle name="Normal 8 2 2 5 2 3" xfId="4133" xr:uid="{6BC94EC3-266C-47B8-A35F-01BDFFA8EC5C}"/>
    <cellStyle name="Normal 8 2 2 5 3" xfId="2546" xr:uid="{48A6F9FC-F06D-4E1D-AC3E-09CB97690C5A}"/>
    <cellStyle name="Normal 8 2 2 5 3 2" xfId="4134" xr:uid="{B6631473-D141-4502-BE4A-139CC095E4EF}"/>
    <cellStyle name="Normal 8 2 2 5 4" xfId="2547" xr:uid="{12CA030C-EC79-4EB7-B35B-1E7080119EA6}"/>
    <cellStyle name="Normal 8 2 2 6" xfId="2548" xr:uid="{B2D8F9AD-3337-4347-A8BE-FD49A62E97BF}"/>
    <cellStyle name="Normal 8 2 2 6 2" xfId="2549" xr:uid="{4E027FD1-A5E5-4401-B177-2A6C17047215}"/>
    <cellStyle name="Normal 8 2 2 6 2 2" xfId="4135" xr:uid="{41BCA01A-EA46-405E-B610-2B8ABFA20FFC}"/>
    <cellStyle name="Normal 8 2 2 6 3" xfId="2550" xr:uid="{4000FBF9-6D59-4393-BF1E-0FF16AFD0AB0}"/>
    <cellStyle name="Normal 8 2 2 6 4" xfId="2551" xr:uid="{5EF57570-0F80-437F-AFF1-5A08E1086E43}"/>
    <cellStyle name="Normal 8 2 2 7" xfId="2552" xr:uid="{9AB61F4A-01DC-425F-8CA9-47E7D8CDB514}"/>
    <cellStyle name="Normal 8 2 2 7 2" xfId="4136" xr:uid="{A345F18C-E61F-4C5B-99C3-7FF3F3BC37BC}"/>
    <cellStyle name="Normal 8 2 2 8" xfId="2553" xr:uid="{AB3C35C9-6270-4EC3-A811-31F782B518F2}"/>
    <cellStyle name="Normal 8 2 2 9" xfId="2554" xr:uid="{0DDA6305-CAA2-4DDC-9CA6-5E0F2D3016F9}"/>
    <cellStyle name="Normal 8 2 3" xfId="2555" xr:uid="{8173ED75-FCD1-4FDC-9350-6839F24148DC}"/>
    <cellStyle name="Normal 8 2 3 2" xfId="2556" xr:uid="{A7947745-4937-45C9-9CD2-29F63A92E9F8}"/>
    <cellStyle name="Normal 8 2 3 2 2" xfId="2557" xr:uid="{563D6DF6-82E7-450F-8951-2072CE73883A}"/>
    <cellStyle name="Normal 8 2 3 2 2 2" xfId="2558" xr:uid="{3F5C77B0-63D1-473C-9BC7-595AE08A82A7}"/>
    <cellStyle name="Normal 8 2 3 2 2 2 2" xfId="4137" xr:uid="{A15C9F50-E270-49A7-A9A3-91593DA730E5}"/>
    <cellStyle name="Normal 8 2 3 2 2 2 2 2" xfId="4138" xr:uid="{7E8806A4-AE72-4EAE-BFF6-CDB5FA3AE3BF}"/>
    <cellStyle name="Normal 8 2 3 2 2 2 3" xfId="4139" xr:uid="{A6BC4AEE-2A01-4F41-9E46-7463E305CD5E}"/>
    <cellStyle name="Normal 8 2 3 2 2 3" xfId="2559" xr:uid="{8B11DA52-539B-40B4-B829-92C6A0719937}"/>
    <cellStyle name="Normal 8 2 3 2 2 3 2" xfId="4140" xr:uid="{E8000B83-94E9-49C2-960A-F63D81F862DD}"/>
    <cellStyle name="Normal 8 2 3 2 2 4" xfId="2560" xr:uid="{B40EE33F-BA8D-42C8-9CA4-EC80B94A5C0E}"/>
    <cellStyle name="Normal 8 2 3 2 3" xfId="2561" xr:uid="{77327A5A-F8BA-4EB3-9178-6A671F06FC34}"/>
    <cellStyle name="Normal 8 2 3 2 3 2" xfId="2562" xr:uid="{23FC851D-C56B-4E7B-A83A-892EB92AFA0B}"/>
    <cellStyle name="Normal 8 2 3 2 3 2 2" xfId="4141" xr:uid="{E7FB4BF3-8D96-4FA0-B38F-131C901F01AB}"/>
    <cellStyle name="Normal 8 2 3 2 3 3" xfId="2563" xr:uid="{EBA6CCDB-C4E5-42CC-8ED5-92EDC5C0559E}"/>
    <cellStyle name="Normal 8 2 3 2 3 4" xfId="2564" xr:uid="{3F9F2C2D-F6C2-4875-BF1D-761C8B2C55F9}"/>
    <cellStyle name="Normal 8 2 3 2 4" xfId="2565" xr:uid="{673CBA40-EE3F-4264-A1F3-16FD3FB978DB}"/>
    <cellStyle name="Normal 8 2 3 2 4 2" xfId="4142" xr:uid="{A846C3E3-EA84-462A-BAF4-C547B9FA8420}"/>
    <cellStyle name="Normal 8 2 3 2 5" xfId="2566" xr:uid="{0B8974C3-AA67-4BFA-9506-C36CA2BE8D71}"/>
    <cellStyle name="Normal 8 2 3 2 6" xfId="2567" xr:uid="{C0552118-0915-4257-8731-45B9BFEF9506}"/>
    <cellStyle name="Normal 8 2 3 3" xfId="2568" xr:uid="{016560E8-E4AE-486C-934C-7891DDB18762}"/>
    <cellStyle name="Normal 8 2 3 3 2" xfId="2569" xr:uid="{AF9E88DF-3BCB-4960-B4F3-FB74B7AE57E9}"/>
    <cellStyle name="Normal 8 2 3 3 2 2" xfId="2570" xr:uid="{23EBA03F-7581-4696-920E-F67411464867}"/>
    <cellStyle name="Normal 8 2 3 3 2 2 2" xfId="4143" xr:uid="{E673E533-215A-4146-A08D-304E8F62CA59}"/>
    <cellStyle name="Normal 8 2 3 3 2 2 2 2" xfId="4144" xr:uid="{CB499451-50CE-41A4-BA7D-F65BF3E6E805}"/>
    <cellStyle name="Normal 8 2 3 3 2 2 3" xfId="4145" xr:uid="{482543FE-F5E3-4632-8573-5608350B274C}"/>
    <cellStyle name="Normal 8 2 3 3 2 3" xfId="2571" xr:uid="{F0BEA795-C3AC-4B9F-B2D7-3B593F074A25}"/>
    <cellStyle name="Normal 8 2 3 3 2 3 2" xfId="4146" xr:uid="{8F26DC0C-85B6-405B-9595-92BEBC3BDB32}"/>
    <cellStyle name="Normal 8 2 3 3 2 4" xfId="2572" xr:uid="{B001FD25-E19E-4952-A54E-01B660CEBFF1}"/>
    <cellStyle name="Normal 8 2 3 3 3" xfId="2573" xr:uid="{C4E3085B-6E4A-4142-A02F-3B42AD7A6D31}"/>
    <cellStyle name="Normal 8 2 3 3 3 2" xfId="4147" xr:uid="{E67FCD8F-5FA7-4CE7-8E2E-CD37F3D7F673}"/>
    <cellStyle name="Normal 8 2 3 3 3 2 2" xfId="4148" xr:uid="{D9C57C99-9851-445C-B5CB-3380BE0E3FC3}"/>
    <cellStyle name="Normal 8 2 3 3 3 3" xfId="4149" xr:uid="{FEF5D000-AFFE-47F4-8179-89134C74ECAA}"/>
    <cellStyle name="Normal 8 2 3 3 4" xfId="2574" xr:uid="{64EBBA64-633C-4F9C-AAA0-CF8D63929364}"/>
    <cellStyle name="Normal 8 2 3 3 4 2" xfId="4150" xr:uid="{11926F3C-2B6E-4DCA-AF49-9253B1110848}"/>
    <cellStyle name="Normal 8 2 3 3 5" xfId="2575" xr:uid="{6CC19AA2-F3F8-439C-B2FE-986E70B602C6}"/>
    <cellStyle name="Normal 8 2 3 4" xfId="2576" xr:uid="{D0F9E51A-6BCB-4191-9A6B-17A8D022472B}"/>
    <cellStyle name="Normal 8 2 3 4 2" xfId="2577" xr:uid="{1C3EB2D0-CBC0-49C5-B56B-B0632876D43E}"/>
    <cellStyle name="Normal 8 2 3 4 2 2" xfId="4151" xr:uid="{C972E80B-48A0-486A-A5A9-49D061BD3287}"/>
    <cellStyle name="Normal 8 2 3 4 2 2 2" xfId="4152" xr:uid="{85BEA8CD-FECB-4E31-A9D8-F7DF3632D841}"/>
    <cellStyle name="Normal 8 2 3 4 2 3" xfId="4153" xr:uid="{FAE1A0AB-119F-4EF0-89DE-151257D6473B}"/>
    <cellStyle name="Normal 8 2 3 4 3" xfId="2578" xr:uid="{44EDA9B2-F8E3-4DF5-8D93-106B6A8177AE}"/>
    <cellStyle name="Normal 8 2 3 4 3 2" xfId="4154" xr:uid="{2C764408-77D6-475E-A4A6-362DA5633786}"/>
    <cellStyle name="Normal 8 2 3 4 4" xfId="2579" xr:uid="{98812F94-3B2C-402E-AB9E-0F4FEFBC475D}"/>
    <cellStyle name="Normal 8 2 3 5" xfId="2580" xr:uid="{79E3CCD1-2D32-4403-99AE-4AB87E69BECC}"/>
    <cellStyle name="Normal 8 2 3 5 2" xfId="2581" xr:uid="{11F936C1-049B-4C2B-A838-0E6605004613}"/>
    <cellStyle name="Normal 8 2 3 5 2 2" xfId="4155" xr:uid="{07192B48-186E-4BE6-8D99-0B5CC81A9914}"/>
    <cellStyle name="Normal 8 2 3 5 3" xfId="2582" xr:uid="{3A9EA6AD-59C0-442A-82BB-4D375585701E}"/>
    <cellStyle name="Normal 8 2 3 5 4" xfId="2583" xr:uid="{6D4ACBFA-C871-44CE-BA0D-56FB90285FC6}"/>
    <cellStyle name="Normal 8 2 3 6" xfId="2584" xr:uid="{AAE78CAE-E0EF-40F9-8197-E91EE48B37DC}"/>
    <cellStyle name="Normal 8 2 3 6 2" xfId="4156" xr:uid="{29AF9153-8B08-46D3-B737-E6288E6BACA8}"/>
    <cellStyle name="Normal 8 2 3 7" xfId="2585" xr:uid="{64A1F814-AFE7-40A4-826C-0ADC772F983E}"/>
    <cellStyle name="Normal 8 2 3 8" xfId="2586" xr:uid="{4878C2CF-EAD6-4926-A076-22C50C9EC952}"/>
    <cellStyle name="Normal 8 2 4" xfId="2587" xr:uid="{83D31929-54A9-4A87-9EBE-3154748B440C}"/>
    <cellStyle name="Normal 8 2 4 2" xfId="2588" xr:uid="{B47FE9B6-7DE5-408A-BA39-D6468FDC3B9F}"/>
    <cellStyle name="Normal 8 2 4 2 2" xfId="2589" xr:uid="{D481F87B-BB9D-478E-A89A-162E11F1C91A}"/>
    <cellStyle name="Normal 8 2 4 2 2 2" xfId="2590" xr:uid="{57806FC9-40D5-4DAB-8771-94C572D16FDF}"/>
    <cellStyle name="Normal 8 2 4 2 2 2 2" xfId="4157" xr:uid="{D5127999-B6DD-4D82-AA91-B92ECD22ABAA}"/>
    <cellStyle name="Normal 8 2 4 2 2 3" xfId="2591" xr:uid="{6034B182-0A2B-4B75-9CB3-630528D2BCD7}"/>
    <cellStyle name="Normal 8 2 4 2 2 4" xfId="2592" xr:uid="{0978C6DE-A058-4481-913E-2A4E33F11551}"/>
    <cellStyle name="Normal 8 2 4 2 3" xfId="2593" xr:uid="{253272F5-E97E-43B1-A481-7F27293B5D75}"/>
    <cellStyle name="Normal 8 2 4 2 3 2" xfId="4158" xr:uid="{5DA81215-9B0C-4B5F-AB13-B210ECC1F0D5}"/>
    <cellStyle name="Normal 8 2 4 2 4" xfId="2594" xr:uid="{B83704B9-B643-4A0E-88D6-51DDD97E3025}"/>
    <cellStyle name="Normal 8 2 4 2 5" xfId="2595" xr:uid="{5AE012A6-D975-4CBB-8567-56DFA4425AA8}"/>
    <cellStyle name="Normal 8 2 4 3" xfId="2596" xr:uid="{67A5833E-AFF0-47DE-9CCB-A4AEB9C7BE59}"/>
    <cellStyle name="Normal 8 2 4 3 2" xfId="2597" xr:uid="{1DAE64FD-2CF6-4997-B765-4B6370DAAF0A}"/>
    <cellStyle name="Normal 8 2 4 3 2 2" xfId="4159" xr:uid="{9F66DCB6-A2C8-4C6A-8EA9-92ECD812787D}"/>
    <cellStyle name="Normal 8 2 4 3 3" xfId="2598" xr:uid="{5EB23A1B-912D-4276-9EC9-33AAB55AB6A7}"/>
    <cellStyle name="Normal 8 2 4 3 4" xfId="2599" xr:uid="{2BD8B5CA-0025-40A5-94E8-E8A662C5ECFA}"/>
    <cellStyle name="Normal 8 2 4 4" xfId="2600" xr:uid="{7A6E7CC1-E5B8-4977-A2F8-C58E6E3FA690}"/>
    <cellStyle name="Normal 8 2 4 4 2" xfId="2601" xr:uid="{335CC6F5-D393-4F75-A33E-F9CA10100308}"/>
    <cellStyle name="Normal 8 2 4 4 3" xfId="2602" xr:uid="{8184CB35-1648-45D7-847B-2CFE6B309675}"/>
    <cellStyle name="Normal 8 2 4 4 4" xfId="2603" xr:uid="{7319D935-1AE8-471D-B86E-B3EEB5CE07FE}"/>
    <cellStyle name="Normal 8 2 4 5" xfId="2604" xr:uid="{11B781AD-B0AD-4B26-A26A-62C58389E204}"/>
    <cellStyle name="Normal 8 2 4 6" xfId="2605" xr:uid="{292AD3F2-8C5A-4BCD-9C3E-E73C3C1963B9}"/>
    <cellStyle name="Normal 8 2 4 7" xfId="2606" xr:uid="{73ECDE34-4BC5-4D83-8311-6DADE516B0FD}"/>
    <cellStyle name="Normal 8 2 5" xfId="2607" xr:uid="{135F72BB-5C01-43E5-B85E-0F0A6F8BD343}"/>
    <cellStyle name="Normal 8 2 5 2" xfId="2608" xr:uid="{46B70065-FF57-4383-A865-8BF9CC70EB7C}"/>
    <cellStyle name="Normal 8 2 5 2 2" xfId="2609" xr:uid="{BD8831CB-397C-4C60-84CA-5EE686A72347}"/>
    <cellStyle name="Normal 8 2 5 2 2 2" xfId="4160" xr:uid="{1DE6C02C-EC36-4A87-83EF-25CE2A09F372}"/>
    <cellStyle name="Normal 8 2 5 2 2 2 2" xfId="4161" xr:uid="{DB6F4C4B-0D74-4EAD-8BAF-EB543ACEEBFD}"/>
    <cellStyle name="Normal 8 2 5 2 2 3" xfId="4162" xr:uid="{C1D4A5F5-49B6-4F06-AED5-A2B6C2CA12FE}"/>
    <cellStyle name="Normal 8 2 5 2 3" xfId="2610" xr:uid="{C1B4C877-9740-4182-8237-91E4814B6A5C}"/>
    <cellStyle name="Normal 8 2 5 2 3 2" xfId="4163" xr:uid="{602AB2EF-229D-4E39-967B-F1BD1C41A4DB}"/>
    <cellStyle name="Normal 8 2 5 2 4" xfId="2611" xr:uid="{16881521-35D3-4E68-A20D-A8392298CE1C}"/>
    <cellStyle name="Normal 8 2 5 3" xfId="2612" xr:uid="{DECA5A2E-737C-43C3-BAAF-8A876DEEFD69}"/>
    <cellStyle name="Normal 8 2 5 3 2" xfId="2613" xr:uid="{DD224AE4-7B20-4A1F-AFFF-D1EB77E4E72B}"/>
    <cellStyle name="Normal 8 2 5 3 2 2" xfId="4164" xr:uid="{065999F8-EEE8-4E43-A8FC-5C2FB9D22955}"/>
    <cellStyle name="Normal 8 2 5 3 3" xfId="2614" xr:uid="{596A7985-BCD0-4218-A907-929C56FB75F6}"/>
    <cellStyle name="Normal 8 2 5 3 4" xfId="2615" xr:uid="{0215E355-E868-4ABD-B872-70B07115A13E}"/>
    <cellStyle name="Normal 8 2 5 4" xfId="2616" xr:uid="{357643B8-33F2-4CE5-8CCE-D2C5F311EEBC}"/>
    <cellStyle name="Normal 8 2 5 4 2" xfId="4165" xr:uid="{7F703742-5FE3-4414-A9DF-869B54D530A0}"/>
    <cellStyle name="Normal 8 2 5 5" xfId="2617" xr:uid="{31E2C8C6-C439-41C2-9FDD-FF2C26B4FD59}"/>
    <cellStyle name="Normal 8 2 5 6" xfId="2618" xr:uid="{5BE9C33C-38AB-40D7-8606-6F09280E70DC}"/>
    <cellStyle name="Normal 8 2 6" xfId="2619" xr:uid="{20966714-842F-4064-9C2F-0FF785F9C255}"/>
    <cellStyle name="Normal 8 2 6 2" xfId="2620" xr:uid="{A9D0D302-0C08-4CE7-A0EC-1FDDD4A1C1E7}"/>
    <cellStyle name="Normal 8 2 6 2 2" xfId="2621" xr:uid="{951BD339-5F1B-4B42-B686-52341C981239}"/>
    <cellStyle name="Normal 8 2 6 2 2 2" xfId="4166" xr:uid="{504B928D-BF65-4AF3-9972-C9144734B187}"/>
    <cellStyle name="Normal 8 2 6 2 3" xfId="2622" xr:uid="{3094DB61-C22D-48A7-90AC-441C63D000ED}"/>
    <cellStyle name="Normal 8 2 6 2 4" xfId="2623" xr:uid="{099517A2-F9FD-4B6D-BBC6-5EBCA54219E7}"/>
    <cellStyle name="Normal 8 2 6 3" xfId="2624" xr:uid="{B9EC97A3-54E9-4EAE-AC64-348189AC0BA6}"/>
    <cellStyle name="Normal 8 2 6 3 2" xfId="4167" xr:uid="{3A9BF67E-654C-4FE3-9FCF-95ABDB8C76EA}"/>
    <cellStyle name="Normal 8 2 6 4" xfId="2625" xr:uid="{F7F76926-4DA1-48D6-BD60-92B58E81FFCF}"/>
    <cellStyle name="Normal 8 2 6 5" xfId="2626" xr:uid="{24D63C70-4DC7-43D0-A86A-8CE13C7D16BE}"/>
    <cellStyle name="Normal 8 2 7" xfId="2627" xr:uid="{F6A4BB51-68C2-4E35-BFB9-B5FF22C4A870}"/>
    <cellStyle name="Normal 8 2 7 2" xfId="2628" xr:uid="{72C23D3E-2ADF-4014-9CC1-117A446D965E}"/>
    <cellStyle name="Normal 8 2 7 2 2" xfId="4168" xr:uid="{11A4DAAB-C647-48E3-98E0-F10416FC09AD}"/>
    <cellStyle name="Normal 8 2 7 3" xfId="2629" xr:uid="{26116ADD-E2CA-45D3-8BA4-EDC6C602D140}"/>
    <cellStyle name="Normal 8 2 7 4" xfId="2630" xr:uid="{0CDD262F-9ADC-42A7-9012-E1BF2DFB6D62}"/>
    <cellStyle name="Normal 8 2 8" xfId="2631" xr:uid="{46224ADB-96BC-43D8-A96D-A97FB96F80A0}"/>
    <cellStyle name="Normal 8 2 8 2" xfId="2632" xr:uid="{7420B94C-392A-491C-BB88-237A0F71ACDD}"/>
    <cellStyle name="Normal 8 2 8 3" xfId="2633" xr:uid="{AFDC57B4-A3BC-48F4-BA56-C35B6E8A9DA2}"/>
    <cellStyle name="Normal 8 2 8 4" xfId="2634" xr:uid="{28E3A274-8804-498C-BB8A-9F8DFAAD98C9}"/>
    <cellStyle name="Normal 8 2 9" xfId="2635" xr:uid="{B6FF7F0B-8A63-4785-A8D7-AD804C05D815}"/>
    <cellStyle name="Normal 8 3" xfId="2636" xr:uid="{5CFA20A2-849A-4DBC-BFE5-B54B00841471}"/>
    <cellStyle name="Normal 8 3 10" xfId="2637" xr:uid="{1BB81464-0CF5-4A48-A684-88A305455D0D}"/>
    <cellStyle name="Normal 8 3 11" xfId="2638" xr:uid="{41543B68-AE22-4180-B699-09708CB55069}"/>
    <cellStyle name="Normal 8 3 2" xfId="2639" xr:uid="{ADB9CC38-728C-4F26-B916-D74BC8131A51}"/>
    <cellStyle name="Normal 8 3 2 2" xfId="2640" xr:uid="{3C102C30-8103-4B47-813C-1321A6C2C088}"/>
    <cellStyle name="Normal 8 3 2 2 2" xfId="2641" xr:uid="{2A3ABD93-58FE-483D-B8BF-4E590C967C9D}"/>
    <cellStyle name="Normal 8 3 2 2 2 2" xfId="2642" xr:uid="{EAAAF33C-F92F-47CA-9A81-9A514969AAAA}"/>
    <cellStyle name="Normal 8 3 2 2 2 2 2" xfId="2643" xr:uid="{6164EFCE-8F6B-4826-8AD9-B7BD33EFF6D0}"/>
    <cellStyle name="Normal 8 3 2 2 2 2 2 2" xfId="4169" xr:uid="{F7E7782C-D29A-40C5-93E9-656FCBE3D221}"/>
    <cellStyle name="Normal 8 3 2 2 2 2 3" xfId="2644" xr:uid="{7AFDC2D5-1423-48E6-BB5E-546EACD75E03}"/>
    <cellStyle name="Normal 8 3 2 2 2 2 4" xfId="2645" xr:uid="{3693C769-F6DC-4A81-966C-547C8D96D276}"/>
    <cellStyle name="Normal 8 3 2 2 2 3" xfId="2646" xr:uid="{2AB58FAD-FB35-4977-A12B-5BDE37365C9F}"/>
    <cellStyle name="Normal 8 3 2 2 2 3 2" xfId="2647" xr:uid="{D1914E35-D964-4F3B-8040-825765D1728A}"/>
    <cellStyle name="Normal 8 3 2 2 2 3 3" xfId="2648" xr:uid="{EFD30BE1-5EA5-4F54-808B-347C6BDF2622}"/>
    <cellStyle name="Normal 8 3 2 2 2 3 4" xfId="2649" xr:uid="{E6FF1ED2-710A-4AF1-BE87-B63AA72D06FF}"/>
    <cellStyle name="Normal 8 3 2 2 2 4" xfId="2650" xr:uid="{928A3C49-E0B8-481D-B606-66CE8BA30D6F}"/>
    <cellStyle name="Normal 8 3 2 2 2 5" xfId="2651" xr:uid="{703CBEA8-9DE0-4B3E-935E-A85230872462}"/>
    <cellStyle name="Normal 8 3 2 2 2 6" xfId="2652" xr:uid="{D6EA2EA2-20B2-4A9C-B2BF-B5E0E310FA91}"/>
    <cellStyle name="Normal 8 3 2 2 3" xfId="2653" xr:uid="{B25A8B6E-E73A-457C-B712-9A84462A3E4A}"/>
    <cellStyle name="Normal 8 3 2 2 3 2" xfId="2654" xr:uid="{BDF66764-4EA5-40CC-B02B-B28EFC591E32}"/>
    <cellStyle name="Normal 8 3 2 2 3 2 2" xfId="2655" xr:uid="{5B248AB3-DA40-414C-919D-068DEABEA4D5}"/>
    <cellStyle name="Normal 8 3 2 2 3 2 3" xfId="2656" xr:uid="{82544CB4-C864-4A2F-A547-7CF0C05D2C2D}"/>
    <cellStyle name="Normal 8 3 2 2 3 2 4" xfId="2657" xr:uid="{860B2865-BD9D-497C-A836-AD7B06DB4B28}"/>
    <cellStyle name="Normal 8 3 2 2 3 3" xfId="2658" xr:uid="{71799DC3-7FDA-4013-9ED7-916A98D3B70B}"/>
    <cellStyle name="Normal 8 3 2 2 3 4" xfId="2659" xr:uid="{AA6787FF-93E9-43C3-A3CC-211BFE922530}"/>
    <cellStyle name="Normal 8 3 2 2 3 5" xfId="2660" xr:uid="{D37089C6-3BB2-4089-A21B-308E3DACF9E7}"/>
    <cellStyle name="Normal 8 3 2 2 4" xfId="2661" xr:uid="{5F6F2553-28A8-4D03-849B-DDEED16FBB32}"/>
    <cellStyle name="Normal 8 3 2 2 4 2" xfId="2662" xr:uid="{81F87E42-BA06-46EE-AB6A-FAF1D0952B7B}"/>
    <cellStyle name="Normal 8 3 2 2 4 3" xfId="2663" xr:uid="{E0A30EE1-B9E1-411E-8CBE-18FDC10D7B29}"/>
    <cellStyle name="Normal 8 3 2 2 4 4" xfId="2664" xr:uid="{60D03EBD-85CB-44E5-8824-0D896DDB360D}"/>
    <cellStyle name="Normal 8 3 2 2 5" xfId="2665" xr:uid="{5169E220-8E7C-4E97-93D9-3AE8881F0781}"/>
    <cellStyle name="Normal 8 3 2 2 5 2" xfId="2666" xr:uid="{6E6A8FC2-C23A-48AA-BAE9-401F4E661316}"/>
    <cellStyle name="Normal 8 3 2 2 5 3" xfId="2667" xr:uid="{C61DCC69-82C5-45DF-A097-A4D356DE8CE4}"/>
    <cellStyle name="Normal 8 3 2 2 5 4" xfId="2668" xr:uid="{2D8DCF75-80F4-45F3-A131-9A325B56CEBE}"/>
    <cellStyle name="Normal 8 3 2 2 6" xfId="2669" xr:uid="{4AA4B59F-1593-4BC4-85B3-41587F2D2C11}"/>
    <cellStyle name="Normal 8 3 2 2 7" xfId="2670" xr:uid="{3B4831FB-066A-48E1-BDAB-55FFDAD3D848}"/>
    <cellStyle name="Normal 8 3 2 2 8" xfId="2671" xr:uid="{F25C78F4-1B84-49CF-B0C3-F0DBDA841395}"/>
    <cellStyle name="Normal 8 3 2 3" xfId="2672" xr:uid="{1EDA21D3-CC31-4D96-8947-1B7C1B406F33}"/>
    <cellStyle name="Normal 8 3 2 3 2" xfId="2673" xr:uid="{2D145E6F-613C-4E41-8834-1E21582A070D}"/>
    <cellStyle name="Normal 8 3 2 3 2 2" xfId="2674" xr:uid="{AE9D91E2-9CF4-4AF8-95FE-FBA23637D5E3}"/>
    <cellStyle name="Normal 8 3 2 3 2 2 2" xfId="4170" xr:uid="{34B47271-2044-4D18-8C8B-6DB325BD3060}"/>
    <cellStyle name="Normal 8 3 2 3 2 2 2 2" xfId="4171" xr:uid="{19556AC9-E09A-47FF-8E7B-C0DD4238724F}"/>
    <cellStyle name="Normal 8 3 2 3 2 2 3" xfId="4172" xr:uid="{6B75FC2D-8A7D-49C8-AC81-488573195D75}"/>
    <cellStyle name="Normal 8 3 2 3 2 3" xfId="2675" xr:uid="{BC5F6E10-1B4E-43DD-89A4-EBF3BD27B45B}"/>
    <cellStyle name="Normal 8 3 2 3 2 3 2" xfId="4173" xr:uid="{133B673B-3191-4742-82DB-1F1A3A0BE864}"/>
    <cellStyle name="Normal 8 3 2 3 2 4" xfId="2676" xr:uid="{B0AFB4FA-51E0-4E6C-8E2B-3879A50F01DB}"/>
    <cellStyle name="Normal 8 3 2 3 3" xfId="2677" xr:uid="{A3E7BD8D-7BDC-40B1-AAEE-EFE05FD4F350}"/>
    <cellStyle name="Normal 8 3 2 3 3 2" xfId="2678" xr:uid="{26588B06-1B0E-4621-917F-28D67D1096AF}"/>
    <cellStyle name="Normal 8 3 2 3 3 2 2" xfId="4174" xr:uid="{6E7EE9E3-30EE-45A8-9982-3D1A43312B87}"/>
    <cellStyle name="Normal 8 3 2 3 3 3" xfId="2679" xr:uid="{30A1B5C0-8AF7-4591-8EDB-D76EF92570D3}"/>
    <cellStyle name="Normal 8 3 2 3 3 4" xfId="2680" xr:uid="{48AFD16A-FE1F-4D91-9EC1-D5B6E5D72CBD}"/>
    <cellStyle name="Normal 8 3 2 3 4" xfId="2681" xr:uid="{7C3C372D-B3E6-4EC4-9FD7-6E9E34BF546C}"/>
    <cellStyle name="Normal 8 3 2 3 4 2" xfId="4175" xr:uid="{7630B335-3925-409D-BA76-C8C22B1CBB7F}"/>
    <cellStyle name="Normal 8 3 2 3 5" xfId="2682" xr:uid="{6A5C9B52-809A-41F3-914F-C97CCEBF03C9}"/>
    <cellStyle name="Normal 8 3 2 3 6" xfId="2683" xr:uid="{27A4700C-A95D-452D-84C4-1A5D2EC1B9B7}"/>
    <cellStyle name="Normal 8 3 2 4" xfId="2684" xr:uid="{6EB6CCFD-444B-4CA2-BF96-58811174C55B}"/>
    <cellStyle name="Normal 8 3 2 4 2" xfId="2685" xr:uid="{E2814518-AAF7-44E3-8E1F-7792E600E213}"/>
    <cellStyle name="Normal 8 3 2 4 2 2" xfId="2686" xr:uid="{BD0054E4-5C06-4A35-A4E0-E08FFE17A89F}"/>
    <cellStyle name="Normal 8 3 2 4 2 2 2" xfId="4176" xr:uid="{8B19743A-FB37-4C6C-AAEE-B140A75E42F1}"/>
    <cellStyle name="Normal 8 3 2 4 2 3" xfId="2687" xr:uid="{C12012B3-6A1A-4317-AE2B-4BFA568D48C0}"/>
    <cellStyle name="Normal 8 3 2 4 2 4" xfId="2688" xr:uid="{3B7106E7-14AC-49D8-9D0F-42DE7A0298EC}"/>
    <cellStyle name="Normal 8 3 2 4 3" xfId="2689" xr:uid="{84D999EB-E62D-4D12-9425-205F9722C535}"/>
    <cellStyle name="Normal 8 3 2 4 3 2" xfId="4177" xr:uid="{737FE363-CFF3-42AC-AB88-39893D61C238}"/>
    <cellStyle name="Normal 8 3 2 4 4" xfId="2690" xr:uid="{2041ABB9-DE8F-4603-B49A-47FA79202B3F}"/>
    <cellStyle name="Normal 8 3 2 4 5" xfId="2691" xr:uid="{54A2865F-288F-405E-AB5D-06E6D23CBB87}"/>
    <cellStyle name="Normal 8 3 2 5" xfId="2692" xr:uid="{F46EF822-574B-47B9-A896-68C5481FF9E2}"/>
    <cellStyle name="Normal 8 3 2 5 2" xfId="2693" xr:uid="{2A9F1E91-B50C-4571-8E8E-5AEBC6772E6D}"/>
    <cellStyle name="Normal 8 3 2 5 2 2" xfId="4178" xr:uid="{AA387D1D-D876-4C46-9289-EB5A22CA1BBF}"/>
    <cellStyle name="Normal 8 3 2 5 3" xfId="2694" xr:uid="{CF19B000-EC4B-4BD4-B9F4-F2578F631FEF}"/>
    <cellStyle name="Normal 8 3 2 5 4" xfId="2695" xr:uid="{FFFA2CBD-7679-4DC4-B3FF-EAA1EA1E65A8}"/>
    <cellStyle name="Normal 8 3 2 6" xfId="2696" xr:uid="{DF4B947F-3C47-437D-82AF-E5F6322B38B6}"/>
    <cellStyle name="Normal 8 3 2 6 2" xfId="2697" xr:uid="{4CE870C6-EADF-441E-B997-74EEF1710C69}"/>
    <cellStyle name="Normal 8 3 2 6 3" xfId="2698" xr:uid="{62FA8C2B-CD1B-47EE-BFFB-D45EE18D61E6}"/>
    <cellStyle name="Normal 8 3 2 6 4" xfId="2699" xr:uid="{B446DDE5-7E8E-4ED2-B449-57B8EE5A8411}"/>
    <cellStyle name="Normal 8 3 2 7" xfId="2700" xr:uid="{AECBFB2B-840A-44F5-95A2-7FF2C1C0562D}"/>
    <cellStyle name="Normal 8 3 2 8" xfId="2701" xr:uid="{AF94A404-BFEF-467D-B19C-9E00549F0913}"/>
    <cellStyle name="Normal 8 3 2 9" xfId="2702" xr:uid="{675ED608-5872-47F0-882F-8CD62CAE6BCA}"/>
    <cellStyle name="Normal 8 3 3" xfId="2703" xr:uid="{C67C484E-D094-4481-911F-2E855F6A4E67}"/>
    <cellStyle name="Normal 8 3 3 2" xfId="2704" xr:uid="{315842D3-62A9-4470-B5B4-FCF0A5BF7703}"/>
    <cellStyle name="Normal 8 3 3 2 2" xfId="2705" xr:uid="{243264BF-E8B0-4811-BB2D-B2F528640D32}"/>
    <cellStyle name="Normal 8 3 3 2 2 2" xfId="2706" xr:uid="{D589042C-CFDD-43C0-AAFA-9E018CE52802}"/>
    <cellStyle name="Normal 8 3 3 2 2 2 2" xfId="4179" xr:uid="{39E64B7B-0B0E-4A92-9989-A385EE97D9CC}"/>
    <cellStyle name="Normal 8 3 3 2 2 3" xfId="2707" xr:uid="{9ADD99F4-A202-4454-AE33-3E08F9161B58}"/>
    <cellStyle name="Normal 8 3 3 2 2 4" xfId="2708" xr:uid="{1B870D3E-6031-4269-B5D6-F2D4E338E09F}"/>
    <cellStyle name="Normal 8 3 3 2 3" xfId="2709" xr:uid="{1D8079F8-F909-46BE-9A38-5401858B8625}"/>
    <cellStyle name="Normal 8 3 3 2 3 2" xfId="2710" xr:uid="{7318B50F-2C9F-4279-AFB1-AAE05E2A4A09}"/>
    <cellStyle name="Normal 8 3 3 2 3 3" xfId="2711" xr:uid="{6D7FA25A-0F1A-4160-9C71-342132ECAE2A}"/>
    <cellStyle name="Normal 8 3 3 2 3 4" xfId="2712" xr:uid="{8D7E657A-5A97-4E7A-B5CA-20EF6F0E68CF}"/>
    <cellStyle name="Normal 8 3 3 2 4" xfId="2713" xr:uid="{61C5CE53-872D-4723-A08A-8F45CC00FE45}"/>
    <cellStyle name="Normal 8 3 3 2 5" xfId="2714" xr:uid="{01500A1E-B1A2-4569-94CB-A2F9ABE54218}"/>
    <cellStyle name="Normal 8 3 3 2 6" xfId="2715" xr:uid="{5FD30F51-4BDA-4B1E-A5ED-2906C840C85A}"/>
    <cellStyle name="Normal 8 3 3 3" xfId="2716" xr:uid="{A1C0C137-F815-4D56-9DED-15402374CE91}"/>
    <cellStyle name="Normal 8 3 3 3 2" xfId="2717" xr:uid="{936540C4-0E3B-4877-93D8-BDEAAF57E43C}"/>
    <cellStyle name="Normal 8 3 3 3 2 2" xfId="2718" xr:uid="{76506047-4C76-498D-B2A6-23973A62C1B7}"/>
    <cellStyle name="Normal 8 3 3 3 2 3" xfId="2719" xr:uid="{41D4E763-8794-4B18-B1A5-F872544F856B}"/>
    <cellStyle name="Normal 8 3 3 3 2 4" xfId="2720" xr:uid="{C23A4121-96C7-4ED6-A296-2C01F18C310B}"/>
    <cellStyle name="Normal 8 3 3 3 3" xfId="2721" xr:uid="{7EE2EDE4-52A9-4768-8236-A96DD61FE1F2}"/>
    <cellStyle name="Normal 8 3 3 3 4" xfId="2722" xr:uid="{EBB7BB00-9E33-4206-A745-32E8A3313C72}"/>
    <cellStyle name="Normal 8 3 3 3 5" xfId="2723" xr:uid="{81106464-BC5C-44CD-9116-396448D772A0}"/>
    <cellStyle name="Normal 8 3 3 4" xfId="2724" xr:uid="{604419FB-8433-4FCA-87B4-045601B2DC9F}"/>
    <cellStyle name="Normal 8 3 3 4 2" xfId="2725" xr:uid="{C3AF6A1C-87EA-4021-9B69-47401A563EB7}"/>
    <cellStyle name="Normal 8 3 3 4 3" xfId="2726" xr:uid="{E9ADF26E-396A-43AF-B1B7-7CB4E3AFE4B7}"/>
    <cellStyle name="Normal 8 3 3 4 4" xfId="2727" xr:uid="{0F6C9F0D-07FD-4E41-87E5-C81AF5222DB0}"/>
    <cellStyle name="Normal 8 3 3 5" xfId="2728" xr:uid="{E4C1A61A-1C9F-4B50-B928-5298A6053602}"/>
    <cellStyle name="Normal 8 3 3 5 2" xfId="2729" xr:uid="{318CAD61-9A3C-4FDF-968C-FE26EF5762FD}"/>
    <cellStyle name="Normal 8 3 3 5 3" xfId="2730" xr:uid="{41EC5CF2-24B2-45FE-94D7-B6773E491CE1}"/>
    <cellStyle name="Normal 8 3 3 5 4" xfId="2731" xr:uid="{BC4E1661-2CB1-4128-8948-E8FB7DC9A2AE}"/>
    <cellStyle name="Normal 8 3 3 6" xfId="2732" xr:uid="{2FD85B2A-F97C-4883-8A1E-616255423C64}"/>
    <cellStyle name="Normal 8 3 3 7" xfId="2733" xr:uid="{9E4A8D9F-AE4C-4743-ADCF-24802E65D55E}"/>
    <cellStyle name="Normal 8 3 3 8" xfId="2734" xr:uid="{B9C87B0D-4864-4A56-8339-2555DA18C341}"/>
    <cellStyle name="Normal 8 3 4" xfId="2735" xr:uid="{74490683-B2CA-4CF9-AF71-90F09ADA4B10}"/>
    <cellStyle name="Normal 8 3 4 2" xfId="2736" xr:uid="{53E3BE18-0DA6-4ED7-8046-1542D0D67A67}"/>
    <cellStyle name="Normal 8 3 4 2 2" xfId="2737" xr:uid="{A4257507-5757-4D14-AE2D-CE56FDE964AE}"/>
    <cellStyle name="Normal 8 3 4 2 2 2" xfId="2738" xr:uid="{10035A62-F625-4954-B26E-A17A914DCF59}"/>
    <cellStyle name="Normal 8 3 4 2 2 2 2" xfId="4180" xr:uid="{B5F09712-E853-4089-8B99-084B9615BDC9}"/>
    <cellStyle name="Normal 8 3 4 2 2 3" xfId="2739" xr:uid="{4D73D2CC-70C1-4101-AFD0-CB0141C6277E}"/>
    <cellStyle name="Normal 8 3 4 2 2 4" xfId="2740" xr:uid="{D86F7DAB-EC90-449B-804A-17137D4A6911}"/>
    <cellStyle name="Normal 8 3 4 2 3" xfId="2741" xr:uid="{5D359CC3-0497-4826-B036-A3B977538D17}"/>
    <cellStyle name="Normal 8 3 4 2 3 2" xfId="4181" xr:uid="{520551A0-D8C9-4D48-B229-8932037A7835}"/>
    <cellStyle name="Normal 8 3 4 2 4" xfId="2742" xr:uid="{357FDACC-8843-4AB6-AF15-3FD6F3DA2F50}"/>
    <cellStyle name="Normal 8 3 4 2 5" xfId="2743" xr:uid="{6806ABCD-7C09-4152-8634-204DCADD952A}"/>
    <cellStyle name="Normal 8 3 4 3" xfId="2744" xr:uid="{EB97F409-8ACB-4B46-BDD8-8BA603AAA14F}"/>
    <cellStyle name="Normal 8 3 4 3 2" xfId="2745" xr:uid="{67B00EA1-DBBD-4AA7-A78D-01A0CAF83B08}"/>
    <cellStyle name="Normal 8 3 4 3 2 2" xfId="4182" xr:uid="{1A1BA8BA-0508-4859-A88C-334ED47183DD}"/>
    <cellStyle name="Normal 8 3 4 3 3" xfId="2746" xr:uid="{B2EA7BB1-99BF-4555-A4F2-D1BC1EA37B09}"/>
    <cellStyle name="Normal 8 3 4 3 4" xfId="2747" xr:uid="{75F5DBC0-0432-4EC4-BBB7-DA583B9DCFD1}"/>
    <cellStyle name="Normal 8 3 4 4" xfId="2748" xr:uid="{2A620A7A-4708-483A-B95F-C8574977E511}"/>
    <cellStyle name="Normal 8 3 4 4 2" xfId="2749" xr:uid="{0420679A-E438-49AC-9138-D9901EA7622B}"/>
    <cellStyle name="Normal 8 3 4 4 3" xfId="2750" xr:uid="{DC0F9EEC-6522-4F35-B9AE-16B5503A8DAE}"/>
    <cellStyle name="Normal 8 3 4 4 4" xfId="2751" xr:uid="{3BB01B55-29FF-4BF2-B80B-ED3ECF71453A}"/>
    <cellStyle name="Normal 8 3 4 5" xfId="2752" xr:uid="{A9D41996-FF4A-4EFB-A9CA-0AB240E5D49D}"/>
    <cellStyle name="Normal 8 3 4 6" xfId="2753" xr:uid="{4446785A-058D-43DD-9C22-28BF7EA44955}"/>
    <cellStyle name="Normal 8 3 4 7" xfId="2754" xr:uid="{5B4A15B1-A00A-48E4-8005-540B8568B958}"/>
    <cellStyle name="Normal 8 3 5" xfId="2755" xr:uid="{37C542C4-CC9A-449D-89ED-05B03B8C139C}"/>
    <cellStyle name="Normal 8 3 5 2" xfId="2756" xr:uid="{08242015-36E3-4686-BF62-95C9C998BDE0}"/>
    <cellStyle name="Normal 8 3 5 2 2" xfId="2757" xr:uid="{567AF154-77AB-47E0-BB57-F5163126226E}"/>
    <cellStyle name="Normal 8 3 5 2 2 2" xfId="4183" xr:uid="{7A8D3E7C-42E1-4E10-BC66-247FE6B80502}"/>
    <cellStyle name="Normal 8 3 5 2 3" xfId="2758" xr:uid="{EACD9D7B-B10D-4E2D-8DD0-E42211306847}"/>
    <cellStyle name="Normal 8 3 5 2 4" xfId="2759" xr:uid="{BC4A90BE-55DD-4910-978B-C4A036AB06D1}"/>
    <cellStyle name="Normal 8 3 5 3" xfId="2760" xr:uid="{FD24E589-8584-4986-8394-2C290CEC02FC}"/>
    <cellStyle name="Normal 8 3 5 3 2" xfId="2761" xr:uid="{F3FF122B-0972-4BD0-B942-A3B23029F62F}"/>
    <cellStyle name="Normal 8 3 5 3 3" xfId="2762" xr:uid="{5967240D-3F3D-49FD-B091-DCE3B46A5DA7}"/>
    <cellStyle name="Normal 8 3 5 3 4" xfId="2763" xr:uid="{349390CF-6EE2-48D8-B318-416FBFB3B957}"/>
    <cellStyle name="Normal 8 3 5 4" xfId="2764" xr:uid="{FDB1FA09-3097-4EE1-9962-56E0280B872A}"/>
    <cellStyle name="Normal 8 3 5 5" xfId="2765" xr:uid="{DA3D78AE-2E56-41E6-926F-FE82C2AA7430}"/>
    <cellStyle name="Normal 8 3 5 6" xfId="2766" xr:uid="{A662732B-4855-4581-B421-A3A28905C38C}"/>
    <cellStyle name="Normal 8 3 6" xfId="2767" xr:uid="{D0C61582-3FCA-4D8C-9917-CDDF07B73E9B}"/>
    <cellStyle name="Normal 8 3 6 2" xfId="2768" xr:uid="{2D46A5E6-6FEE-40D3-9939-F10A43EAF1FF}"/>
    <cellStyle name="Normal 8 3 6 2 2" xfId="2769" xr:uid="{4530796C-C95C-4E15-8A0C-9CF8936CD383}"/>
    <cellStyle name="Normal 8 3 6 2 3" xfId="2770" xr:uid="{0529CCA2-AA19-451D-A217-022C9DBE26FE}"/>
    <cellStyle name="Normal 8 3 6 2 4" xfId="2771" xr:uid="{71212F39-CBA0-4CF5-8E01-FE7E34EACCD5}"/>
    <cellStyle name="Normal 8 3 6 3" xfId="2772" xr:uid="{3CD3D296-8B0F-4C9E-AFC0-CFAC61ABB079}"/>
    <cellStyle name="Normal 8 3 6 4" xfId="2773" xr:uid="{A73CBDC7-2820-458A-8365-4623A2C93A6F}"/>
    <cellStyle name="Normal 8 3 6 5" xfId="2774" xr:uid="{0C746F79-FAF3-4F17-A38A-C63866E06BF3}"/>
    <cellStyle name="Normal 8 3 7" xfId="2775" xr:uid="{233EDE0F-DECE-42E5-8248-857B1A21DE49}"/>
    <cellStyle name="Normal 8 3 7 2" xfId="2776" xr:uid="{2180912F-BB2F-45FF-BF9C-AE2AAAFF6688}"/>
    <cellStyle name="Normal 8 3 7 3" xfId="2777" xr:uid="{D5FD1F8E-1400-46DD-9493-20395E90719B}"/>
    <cellStyle name="Normal 8 3 7 4" xfId="2778" xr:uid="{FA3E9035-D9F9-4734-81D9-E610E38C7EA7}"/>
    <cellStyle name="Normal 8 3 8" xfId="2779" xr:uid="{FDD15E66-6786-4EA6-BAB5-4272DBA6AB26}"/>
    <cellStyle name="Normal 8 3 8 2" xfId="2780" xr:uid="{049E0EF2-74E6-4223-B011-3ACB45E49E52}"/>
    <cellStyle name="Normal 8 3 8 3" xfId="2781" xr:uid="{62D2AAAA-09EC-433F-806E-3BB883FD3C35}"/>
    <cellStyle name="Normal 8 3 8 4" xfId="2782" xr:uid="{6A234D1F-F237-4BF7-9CD7-332CC301D672}"/>
    <cellStyle name="Normal 8 3 9" xfId="2783" xr:uid="{C8A6EC96-0BFD-4A6A-956D-BAB0143A445E}"/>
    <cellStyle name="Normal 8 4" xfId="2784" xr:uid="{FDC20B96-1F6D-47F4-98E2-8584A40FC145}"/>
    <cellStyle name="Normal 8 4 10" xfId="2785" xr:uid="{6CA7CEF2-7F65-4DA7-BB56-FFEE8BBEB9F6}"/>
    <cellStyle name="Normal 8 4 11" xfId="2786" xr:uid="{7E7C2738-944E-4BF4-8695-FC007C9B0BF0}"/>
    <cellStyle name="Normal 8 4 2" xfId="2787" xr:uid="{402EC751-78DF-4495-99CA-D93ED54EF8BD}"/>
    <cellStyle name="Normal 8 4 2 2" xfId="2788" xr:uid="{891233A1-2F9F-4478-99E6-B6D37564D426}"/>
    <cellStyle name="Normal 8 4 2 2 2" xfId="2789" xr:uid="{E0EF9DE2-7C7A-4E4C-8369-A872D1908F78}"/>
    <cellStyle name="Normal 8 4 2 2 2 2" xfId="2790" xr:uid="{37427BDD-DC81-46AE-8052-A1E3DAA97409}"/>
    <cellStyle name="Normal 8 4 2 2 2 2 2" xfId="2791" xr:uid="{A4661A36-4913-4718-9E35-F6A634A4CD88}"/>
    <cellStyle name="Normal 8 4 2 2 2 2 3" xfId="2792" xr:uid="{B7327C14-2D85-4207-B8DB-90E7F62D3121}"/>
    <cellStyle name="Normal 8 4 2 2 2 2 4" xfId="2793" xr:uid="{74952CC8-597E-49D6-8210-2F55A2EEC1CC}"/>
    <cellStyle name="Normal 8 4 2 2 2 3" xfId="2794" xr:uid="{697C2674-06A3-4895-B1F6-81594B4CA373}"/>
    <cellStyle name="Normal 8 4 2 2 2 3 2" xfId="2795" xr:uid="{3CF1A4C1-8E68-48D6-9513-E33165569973}"/>
    <cellStyle name="Normal 8 4 2 2 2 3 3" xfId="2796" xr:uid="{17513244-8A3C-4E3A-A237-101761D25F33}"/>
    <cellStyle name="Normal 8 4 2 2 2 3 4" xfId="2797" xr:uid="{34123CB6-B510-44C2-B4C2-4ED0755F781C}"/>
    <cellStyle name="Normal 8 4 2 2 2 4" xfId="2798" xr:uid="{94A1A4D7-9210-438A-BC29-4752CF8B21C1}"/>
    <cellStyle name="Normal 8 4 2 2 2 5" xfId="2799" xr:uid="{541BA7BC-BA56-442C-B7C9-3861BA0B0A40}"/>
    <cellStyle name="Normal 8 4 2 2 2 6" xfId="2800" xr:uid="{3A5AD2BE-2541-41E8-ACA3-75D7DBC04886}"/>
    <cellStyle name="Normal 8 4 2 2 3" xfId="2801" xr:uid="{4D116F63-7E6B-447E-8916-123C3B4E6110}"/>
    <cellStyle name="Normal 8 4 2 2 3 2" xfId="2802" xr:uid="{E6EED3C7-9377-48DC-8430-4FE9EE632DCB}"/>
    <cellStyle name="Normal 8 4 2 2 3 2 2" xfId="2803" xr:uid="{B8E1071A-5C20-4D8F-9F0F-BE5E224E6C5E}"/>
    <cellStyle name="Normal 8 4 2 2 3 2 3" xfId="2804" xr:uid="{DF899B07-0605-4A3D-8ACD-4515F6138959}"/>
    <cellStyle name="Normal 8 4 2 2 3 2 4" xfId="2805" xr:uid="{8D93C524-E51E-4C79-AC03-AF2E687EC466}"/>
    <cellStyle name="Normal 8 4 2 2 3 3" xfId="2806" xr:uid="{4E6065E8-327D-4E9A-AB4C-8D06FAF426CD}"/>
    <cellStyle name="Normal 8 4 2 2 3 4" xfId="2807" xr:uid="{D6CC5BF1-80BA-4294-89ED-E06814677C2A}"/>
    <cellStyle name="Normal 8 4 2 2 3 5" xfId="2808" xr:uid="{8E0ACB04-C2FE-4E7B-B88A-4976C29E4A86}"/>
    <cellStyle name="Normal 8 4 2 2 4" xfId="2809" xr:uid="{9773AF6C-DC1E-4B44-A522-29D516EF8812}"/>
    <cellStyle name="Normal 8 4 2 2 4 2" xfId="2810" xr:uid="{9C0855D7-FAC6-4333-A41A-124F59BA4523}"/>
    <cellStyle name="Normal 8 4 2 2 4 3" xfId="2811" xr:uid="{263C3EC9-C449-4CEB-A735-7E30CEB63C4B}"/>
    <cellStyle name="Normal 8 4 2 2 4 4" xfId="2812" xr:uid="{89E398D6-EEFB-4DFC-B54B-76AD6BADFB43}"/>
    <cellStyle name="Normal 8 4 2 2 5" xfId="2813" xr:uid="{07216121-2E04-486B-BC57-12373BBEABC8}"/>
    <cellStyle name="Normal 8 4 2 2 5 2" xfId="2814" xr:uid="{41BADF5A-FFCC-43EC-BCB8-7D9BD48A3BE2}"/>
    <cellStyle name="Normal 8 4 2 2 5 3" xfId="2815" xr:uid="{6AB5492D-765D-400F-A393-5399F7574D8B}"/>
    <cellStyle name="Normal 8 4 2 2 5 4" xfId="2816" xr:uid="{1CF6D295-9D71-4D59-8B11-4FA68C4BC5CD}"/>
    <cellStyle name="Normal 8 4 2 2 6" xfId="2817" xr:uid="{53D26577-F56B-4E5B-A3AD-45B78F5F2E73}"/>
    <cellStyle name="Normal 8 4 2 2 7" xfId="2818" xr:uid="{702A08DD-8BC6-4883-A7CC-772012E4BFA0}"/>
    <cellStyle name="Normal 8 4 2 2 8" xfId="2819" xr:uid="{E804E426-4547-4084-8024-1867C8FA11F7}"/>
    <cellStyle name="Normal 8 4 2 3" xfId="2820" xr:uid="{5A285249-BF71-4EA3-BF65-6E91034C04C9}"/>
    <cellStyle name="Normal 8 4 2 3 2" xfId="2821" xr:uid="{0E9AD844-5A12-40EF-86BA-026F56A77D0D}"/>
    <cellStyle name="Normal 8 4 2 3 2 2" xfId="2822" xr:uid="{8FBF2B98-B3D4-4BE3-9217-1D42292FB7E7}"/>
    <cellStyle name="Normal 8 4 2 3 2 3" xfId="2823" xr:uid="{0B619EE6-77C6-45CF-9E9B-3BE9AB47FB2B}"/>
    <cellStyle name="Normal 8 4 2 3 2 4" xfId="2824" xr:uid="{5785AB08-D1E5-469C-9F78-EA04D98F390A}"/>
    <cellStyle name="Normal 8 4 2 3 3" xfId="2825" xr:uid="{05F2F04F-B004-47EC-92C7-4F0C949CB925}"/>
    <cellStyle name="Normal 8 4 2 3 3 2" xfId="2826" xr:uid="{87D50D77-C159-45CC-A569-44BE95CAF7D2}"/>
    <cellStyle name="Normal 8 4 2 3 3 3" xfId="2827" xr:uid="{00131E14-6750-4643-AFE9-19C49AAFF2B5}"/>
    <cellStyle name="Normal 8 4 2 3 3 4" xfId="2828" xr:uid="{98AEF621-9E42-4ED1-9C6C-84DB2B972921}"/>
    <cellStyle name="Normal 8 4 2 3 4" xfId="2829" xr:uid="{FA31BFF1-20FD-4574-9541-5AC7CAC8A09D}"/>
    <cellStyle name="Normal 8 4 2 3 5" xfId="2830" xr:uid="{BD0363EC-D8B7-43EE-9F70-13000C40B75E}"/>
    <cellStyle name="Normal 8 4 2 3 6" xfId="2831" xr:uid="{A6B769A5-B1E2-4374-8D6B-845F5D875653}"/>
    <cellStyle name="Normal 8 4 2 4" xfId="2832" xr:uid="{07B57CB6-FA2A-4428-BEE2-1DA51DF6A5A8}"/>
    <cellStyle name="Normal 8 4 2 4 2" xfId="2833" xr:uid="{24D11DA9-4555-4676-891B-E450B01BF12A}"/>
    <cellStyle name="Normal 8 4 2 4 2 2" xfId="2834" xr:uid="{F9B5001E-A47A-4DE0-87D2-8D3E3E55C107}"/>
    <cellStyle name="Normal 8 4 2 4 2 3" xfId="2835" xr:uid="{9A294AB5-8563-4174-A94B-975E53203286}"/>
    <cellStyle name="Normal 8 4 2 4 2 4" xfId="2836" xr:uid="{64924CAE-F420-44CC-A4CA-0A5499F61E56}"/>
    <cellStyle name="Normal 8 4 2 4 3" xfId="2837" xr:uid="{3642EED6-A0B6-4545-8356-B08ED7A842FD}"/>
    <cellStyle name="Normal 8 4 2 4 4" xfId="2838" xr:uid="{CBA7DD5B-FB80-4F4E-B583-A0DBA16DDFDB}"/>
    <cellStyle name="Normal 8 4 2 4 5" xfId="2839" xr:uid="{277F8BB3-0F1D-4216-B279-2CB9EED3E3AB}"/>
    <cellStyle name="Normal 8 4 2 5" xfId="2840" xr:uid="{98D9F31B-0B89-4BC1-801B-A3968A48FBBB}"/>
    <cellStyle name="Normal 8 4 2 5 2" xfId="2841" xr:uid="{970DBC1A-BE8B-4437-AED8-D095BBE44A50}"/>
    <cellStyle name="Normal 8 4 2 5 3" xfId="2842" xr:uid="{D3A6A0D1-C487-45E4-8062-F9023707E02F}"/>
    <cellStyle name="Normal 8 4 2 5 4" xfId="2843" xr:uid="{E9ACA28E-2294-4EF7-AB96-6361AA18C3F8}"/>
    <cellStyle name="Normal 8 4 2 6" xfId="2844" xr:uid="{754C0835-D955-465F-9FF5-F7FD4C13379A}"/>
    <cellStyle name="Normal 8 4 2 6 2" xfId="2845" xr:uid="{77ACD351-4B61-463F-B538-394AA584748E}"/>
    <cellStyle name="Normal 8 4 2 6 3" xfId="2846" xr:uid="{D99EE17B-BE0B-46D3-9654-06A2826D17E4}"/>
    <cellStyle name="Normal 8 4 2 6 4" xfId="2847" xr:uid="{615669BC-C720-4417-9790-DC768A58AC34}"/>
    <cellStyle name="Normal 8 4 2 7" xfId="2848" xr:uid="{B6D3C696-9D19-4C62-B83D-2C08E678D0A3}"/>
    <cellStyle name="Normal 8 4 2 8" xfId="2849" xr:uid="{3EA1188D-D843-47EE-BFD7-4AC22154CAED}"/>
    <cellStyle name="Normal 8 4 2 9" xfId="2850" xr:uid="{DEE8366B-ECEA-4800-B220-DE745F68609A}"/>
    <cellStyle name="Normal 8 4 3" xfId="2851" xr:uid="{9914EB7F-8CCB-47C4-B4B3-808F957959DE}"/>
    <cellStyle name="Normal 8 4 3 2" xfId="2852" xr:uid="{AD698CF3-D89E-41AC-AD3A-B052BEB2BF2C}"/>
    <cellStyle name="Normal 8 4 3 2 2" xfId="2853" xr:uid="{E8CE8A20-61CC-4A7D-BFCD-661A3F72F804}"/>
    <cellStyle name="Normal 8 4 3 2 2 2" xfId="2854" xr:uid="{4CC3A516-68EA-4D2A-B87B-5EFA4D9D6BC8}"/>
    <cellStyle name="Normal 8 4 3 2 2 2 2" xfId="4184" xr:uid="{BED3A11F-6AB1-42BE-B96A-346F1190B534}"/>
    <cellStyle name="Normal 8 4 3 2 2 3" xfId="2855" xr:uid="{8DE5B505-60B1-45CF-AB79-95A2076A6F28}"/>
    <cellStyle name="Normal 8 4 3 2 2 4" xfId="2856" xr:uid="{693CB731-A9A4-4C05-8AAA-CFD793107807}"/>
    <cellStyle name="Normal 8 4 3 2 3" xfId="2857" xr:uid="{41A06F4B-52AC-4FD8-A3BB-EA6EA294720E}"/>
    <cellStyle name="Normal 8 4 3 2 3 2" xfId="2858" xr:uid="{812993FA-5397-4FFB-8D01-A706514D2B64}"/>
    <cellStyle name="Normal 8 4 3 2 3 3" xfId="2859" xr:uid="{9B26F4D8-ADD7-459A-A55E-0CB6564639BB}"/>
    <cellStyle name="Normal 8 4 3 2 3 4" xfId="2860" xr:uid="{A17CF963-B84D-4828-B20A-964830D2D4F0}"/>
    <cellStyle name="Normal 8 4 3 2 4" xfId="2861" xr:uid="{C706E42F-39B8-4DC0-877F-969AF22FA93E}"/>
    <cellStyle name="Normal 8 4 3 2 5" xfId="2862" xr:uid="{5359287C-D3A5-42F8-B118-6F4A897B01B7}"/>
    <cellStyle name="Normal 8 4 3 2 6" xfId="2863" xr:uid="{E2B9DB92-F8E2-4FD2-A5C3-AEB8E614722D}"/>
    <cellStyle name="Normal 8 4 3 3" xfId="2864" xr:uid="{894EDBD8-3B15-40C5-9F5A-FD33C002C36F}"/>
    <cellStyle name="Normal 8 4 3 3 2" xfId="2865" xr:uid="{BDD539AE-F39A-4B4C-8722-2C370084E3A1}"/>
    <cellStyle name="Normal 8 4 3 3 2 2" xfId="2866" xr:uid="{9355A4DC-C24C-450E-8B37-029299774898}"/>
    <cellStyle name="Normal 8 4 3 3 2 3" xfId="2867" xr:uid="{5962EE2D-559B-4B97-8B84-5D3C43DEC3FB}"/>
    <cellStyle name="Normal 8 4 3 3 2 4" xfId="2868" xr:uid="{D287481A-4693-475B-824A-A2EDB09D5E63}"/>
    <cellStyle name="Normal 8 4 3 3 3" xfId="2869" xr:uid="{592D6029-839F-4F95-A6BA-FB21CBD756F5}"/>
    <cellStyle name="Normal 8 4 3 3 4" xfId="2870" xr:uid="{F7F07913-DCEF-45B5-9432-3B05CB682A24}"/>
    <cellStyle name="Normal 8 4 3 3 5" xfId="2871" xr:uid="{EEE6BFB8-4EC2-45CE-8C3C-FF9CAE9B4C68}"/>
    <cellStyle name="Normal 8 4 3 4" xfId="2872" xr:uid="{47971A6E-508A-43EF-83F9-30E8A03AAE0D}"/>
    <cellStyle name="Normal 8 4 3 4 2" xfId="2873" xr:uid="{BE468784-2AAD-4E9A-A7E6-F40D9976C218}"/>
    <cellStyle name="Normal 8 4 3 4 3" xfId="2874" xr:uid="{781D844E-E781-4F71-B915-165E73D55DC0}"/>
    <cellStyle name="Normal 8 4 3 4 4" xfId="2875" xr:uid="{FABB9CC4-4841-4612-A6B2-3CD522935EC5}"/>
    <cellStyle name="Normal 8 4 3 5" xfId="2876" xr:uid="{D0FEF309-E561-49A0-B022-5BEEFF207D7A}"/>
    <cellStyle name="Normal 8 4 3 5 2" xfId="2877" xr:uid="{16C4DA0B-091C-4643-BC07-C3A96FFC327F}"/>
    <cellStyle name="Normal 8 4 3 5 3" xfId="2878" xr:uid="{70D195DF-130E-4CE5-BF62-CE5D96862667}"/>
    <cellStyle name="Normal 8 4 3 5 4" xfId="2879" xr:uid="{3A3260F0-A66A-4F0E-A267-DC1C206D1827}"/>
    <cellStyle name="Normal 8 4 3 6" xfId="2880" xr:uid="{CE0D9D11-0894-45E4-8A5E-39F3617CF181}"/>
    <cellStyle name="Normal 8 4 3 7" xfId="2881" xr:uid="{11F6E6FB-A515-4A68-9B23-D851CC937C9E}"/>
    <cellStyle name="Normal 8 4 3 8" xfId="2882" xr:uid="{40D75C3A-39D0-4FB1-8885-7CB3AA7916E6}"/>
    <cellStyle name="Normal 8 4 4" xfId="2883" xr:uid="{D781654C-91E2-4ADE-86D3-02537B3AF513}"/>
    <cellStyle name="Normal 8 4 4 2" xfId="2884" xr:uid="{D829A208-D823-4A94-AEA5-174E53FD9F3B}"/>
    <cellStyle name="Normal 8 4 4 2 2" xfId="2885" xr:uid="{ED912D70-4759-444C-A718-4A10168C37DD}"/>
    <cellStyle name="Normal 8 4 4 2 2 2" xfId="2886" xr:uid="{2166CF24-E6F3-45A0-AC49-DC76FE2A1587}"/>
    <cellStyle name="Normal 8 4 4 2 2 3" xfId="2887" xr:uid="{87415107-B389-4370-83B2-37D31119C0BA}"/>
    <cellStyle name="Normal 8 4 4 2 2 4" xfId="2888" xr:uid="{817440B1-69C6-48DF-A572-C95AC6831146}"/>
    <cellStyle name="Normal 8 4 4 2 3" xfId="2889" xr:uid="{B2FED09C-A8E9-4E5C-894B-C94CDC89D310}"/>
    <cellStyle name="Normal 8 4 4 2 4" xfId="2890" xr:uid="{5E2366BD-FA15-4A8D-99B9-674C0FDC6E41}"/>
    <cellStyle name="Normal 8 4 4 2 5" xfId="2891" xr:uid="{A4455C7B-D9A2-43D8-9B8D-1EBABDE573A3}"/>
    <cellStyle name="Normal 8 4 4 3" xfId="2892" xr:uid="{2A91122D-30B5-4740-94F3-C405E61D361A}"/>
    <cellStyle name="Normal 8 4 4 3 2" xfId="2893" xr:uid="{D96F366E-28C8-42DD-9B9B-7B472376196F}"/>
    <cellStyle name="Normal 8 4 4 3 3" xfId="2894" xr:uid="{0DFAAF3F-3D7D-4C4C-AB56-54FA75C198E1}"/>
    <cellStyle name="Normal 8 4 4 3 4" xfId="2895" xr:uid="{D25EC877-AE80-4B97-A9F8-E59116149B40}"/>
    <cellStyle name="Normal 8 4 4 4" xfId="2896" xr:uid="{81914598-F22E-43E8-B468-C56269D888AD}"/>
    <cellStyle name="Normal 8 4 4 4 2" xfId="2897" xr:uid="{3555EF3F-C629-4B8A-BD25-33456C7FAC45}"/>
    <cellStyle name="Normal 8 4 4 4 3" xfId="2898" xr:uid="{8C4E388B-AB12-46EF-871D-18CE6794E47E}"/>
    <cellStyle name="Normal 8 4 4 4 4" xfId="2899" xr:uid="{29E7C719-83E9-4EF9-872F-DEB0AF9BD7DF}"/>
    <cellStyle name="Normal 8 4 4 5" xfId="2900" xr:uid="{BA213FC1-35C0-44B5-B035-B523D0E4F417}"/>
    <cellStyle name="Normal 8 4 4 6" xfId="2901" xr:uid="{7242519B-082F-4A6B-A6A5-E81CC97E9B25}"/>
    <cellStyle name="Normal 8 4 4 7" xfId="2902" xr:uid="{7CD1791B-03AD-41E7-83EF-9AC288B23F83}"/>
    <cellStyle name="Normal 8 4 5" xfId="2903" xr:uid="{05C927F5-387F-41A2-A1F9-ED91190D4874}"/>
    <cellStyle name="Normal 8 4 5 2" xfId="2904" xr:uid="{A37A7E98-7C6F-46CA-8787-26A7B886D7F9}"/>
    <cellStyle name="Normal 8 4 5 2 2" xfId="2905" xr:uid="{1F0B86E3-1BA9-48F1-91CA-9B2DF526164D}"/>
    <cellStyle name="Normal 8 4 5 2 3" xfId="2906" xr:uid="{D2E074AD-658B-4EFF-9A20-9E90A0DBB6AD}"/>
    <cellStyle name="Normal 8 4 5 2 4" xfId="2907" xr:uid="{64FCEEB1-0D7A-4C19-ADCC-49FA812D15B7}"/>
    <cellStyle name="Normal 8 4 5 3" xfId="2908" xr:uid="{0AD0A5C1-449F-4397-BD37-34F0517B55D1}"/>
    <cellStyle name="Normal 8 4 5 3 2" xfId="2909" xr:uid="{2F580A64-55FD-4092-B134-EE11D6176472}"/>
    <cellStyle name="Normal 8 4 5 3 3" xfId="2910" xr:uid="{490F3669-A380-48D4-91F6-AEE2AE2C8CA8}"/>
    <cellStyle name="Normal 8 4 5 3 4" xfId="2911" xr:uid="{ED332719-16A4-4ED8-853A-DFCB7DA07807}"/>
    <cellStyle name="Normal 8 4 5 4" xfId="2912" xr:uid="{17FE60DD-6ED2-4EA7-B143-FD8D353802FE}"/>
    <cellStyle name="Normal 8 4 5 5" xfId="2913" xr:uid="{C6414FA2-29A8-4857-955D-91167B21FD36}"/>
    <cellStyle name="Normal 8 4 5 6" xfId="2914" xr:uid="{1323689B-76AA-48F9-8999-ABFBCA7F7175}"/>
    <cellStyle name="Normal 8 4 6" xfId="2915" xr:uid="{039D0656-364B-4520-9F9B-9682D8659E83}"/>
    <cellStyle name="Normal 8 4 6 2" xfId="2916" xr:uid="{B12E4391-8443-4125-9BDD-79214B06263B}"/>
    <cellStyle name="Normal 8 4 6 2 2" xfId="2917" xr:uid="{5D4489C2-ABA8-46E5-BEF9-7C451133E07E}"/>
    <cellStyle name="Normal 8 4 6 2 3" xfId="2918" xr:uid="{5085E6E3-F87E-4AEB-B415-112576A9B5E2}"/>
    <cellStyle name="Normal 8 4 6 2 4" xfId="2919" xr:uid="{176C1752-2B5B-40C4-BEEB-10A00206FB2F}"/>
    <cellStyle name="Normal 8 4 6 3" xfId="2920" xr:uid="{9FCA5B43-B89D-4B32-9EE5-E90F9E22091B}"/>
    <cellStyle name="Normal 8 4 6 4" xfId="2921" xr:uid="{2F5F3865-62CF-4FCF-A2E4-76A26783CAD8}"/>
    <cellStyle name="Normal 8 4 6 5" xfId="2922" xr:uid="{ECB9B7AD-3BF4-48E7-B464-1DC5C84C3A0B}"/>
    <cellStyle name="Normal 8 4 7" xfId="2923" xr:uid="{85B94E14-8FFB-4CF3-A4A4-834BD7513407}"/>
    <cellStyle name="Normal 8 4 7 2" xfId="2924" xr:uid="{7D623BEC-D198-4F93-973D-E200E17B90E9}"/>
    <cellStyle name="Normal 8 4 7 3" xfId="2925" xr:uid="{BEFA7F05-4B56-4FF6-A248-F7395837EBDA}"/>
    <cellStyle name="Normal 8 4 7 4" xfId="2926" xr:uid="{1994DEA3-FB5C-4E94-8E8F-FE07A2C3B666}"/>
    <cellStyle name="Normal 8 4 8" xfId="2927" xr:uid="{60CA87EF-F873-4B6A-9E03-2C36D100B30A}"/>
    <cellStyle name="Normal 8 4 8 2" xfId="2928" xr:uid="{682438FB-0B22-458E-AAF8-02E505BFD35C}"/>
    <cellStyle name="Normal 8 4 8 3" xfId="2929" xr:uid="{A64B5FE0-93BE-4C69-9363-ACCFD29A6F53}"/>
    <cellStyle name="Normal 8 4 8 4" xfId="2930" xr:uid="{56C7F67F-FA69-4C20-AE0B-6F85777CCD6F}"/>
    <cellStyle name="Normal 8 4 9" xfId="2931" xr:uid="{688E489F-D022-4E1E-8712-E2B77AF6190F}"/>
    <cellStyle name="Normal 8 5" xfId="2932" xr:uid="{2A09FC67-93D5-429A-900C-5EB182834072}"/>
    <cellStyle name="Normal 8 5 2" xfId="2933" xr:uid="{358BF54B-2DB0-4F5D-9316-12A7AB3EFF71}"/>
    <cellStyle name="Normal 8 5 2 2" xfId="2934" xr:uid="{4105A91C-118E-4DAC-80BF-E62E38833170}"/>
    <cellStyle name="Normal 8 5 2 2 2" xfId="2935" xr:uid="{718905A3-6955-4D8D-94D0-2FEA33B0B71A}"/>
    <cellStyle name="Normal 8 5 2 2 2 2" xfId="2936" xr:uid="{52E3CE23-5364-4C24-B614-8C79E34CEA00}"/>
    <cellStyle name="Normal 8 5 2 2 2 3" xfId="2937" xr:uid="{FCDA03AF-581E-4CC5-A433-8E5B34BC4C5C}"/>
    <cellStyle name="Normal 8 5 2 2 2 4" xfId="2938" xr:uid="{46D746CC-A599-420D-BFE7-A980061E3F7B}"/>
    <cellStyle name="Normal 8 5 2 2 3" xfId="2939" xr:uid="{5465140A-3603-4F91-B32C-E14F77249975}"/>
    <cellStyle name="Normal 8 5 2 2 3 2" xfId="2940" xr:uid="{00631A44-F56E-4471-BDFA-D6F96880C44A}"/>
    <cellStyle name="Normal 8 5 2 2 3 3" xfId="2941" xr:uid="{F0E9E2ED-A9EE-4399-B4E0-BC2E755F803A}"/>
    <cellStyle name="Normal 8 5 2 2 3 4" xfId="2942" xr:uid="{510F0BA4-6AF1-4A81-BEFE-FBB0BBB823CE}"/>
    <cellStyle name="Normal 8 5 2 2 4" xfId="2943" xr:uid="{0CCCCBB8-EDA6-4732-8956-AD0B817AA0E9}"/>
    <cellStyle name="Normal 8 5 2 2 5" xfId="2944" xr:uid="{9D585708-3DFC-4872-A892-FB18BFA52C36}"/>
    <cellStyle name="Normal 8 5 2 2 6" xfId="2945" xr:uid="{D39EAE91-7F51-4DF6-A88A-D227907BD9C0}"/>
    <cellStyle name="Normal 8 5 2 3" xfId="2946" xr:uid="{F5529FDA-9234-4527-8859-30297E1F7D30}"/>
    <cellStyle name="Normal 8 5 2 3 2" xfId="2947" xr:uid="{AE05260F-BBC8-4875-A373-97EC4DFC7237}"/>
    <cellStyle name="Normal 8 5 2 3 2 2" xfId="2948" xr:uid="{4BA7E629-FCDA-4FCA-86D4-7EDCF0935EFF}"/>
    <cellStyle name="Normal 8 5 2 3 2 3" xfId="2949" xr:uid="{67FC1FF5-7B18-4243-958D-B684A61F8F63}"/>
    <cellStyle name="Normal 8 5 2 3 2 4" xfId="2950" xr:uid="{700B4C3B-6AA5-4803-A105-BA5699761E1E}"/>
    <cellStyle name="Normal 8 5 2 3 3" xfId="2951" xr:uid="{68A4C2FE-544A-4EC3-AF53-4E3E308A602E}"/>
    <cellStyle name="Normal 8 5 2 3 4" xfId="2952" xr:uid="{86079B12-D934-426E-9F99-4EA23781C041}"/>
    <cellStyle name="Normal 8 5 2 3 5" xfId="2953" xr:uid="{70A490A2-7D0C-4B0D-A2DF-D4D399325FAD}"/>
    <cellStyle name="Normal 8 5 2 4" xfId="2954" xr:uid="{3003F3E0-0DAB-4B28-A437-8D8C51638B3C}"/>
    <cellStyle name="Normal 8 5 2 4 2" xfId="2955" xr:uid="{2DB73744-619C-4831-B7CC-F38A94E46D4F}"/>
    <cellStyle name="Normal 8 5 2 4 3" xfId="2956" xr:uid="{CC566D97-1C5E-4915-9B58-CB565BD89BA4}"/>
    <cellStyle name="Normal 8 5 2 4 4" xfId="2957" xr:uid="{9104F16F-F300-4939-B439-0A35EB2E6D14}"/>
    <cellStyle name="Normal 8 5 2 5" xfId="2958" xr:uid="{28F67EB8-AF10-4FDE-9702-1B0D9AE1D6D1}"/>
    <cellStyle name="Normal 8 5 2 5 2" xfId="2959" xr:uid="{A1FA2C2E-C895-4929-B0E3-A1E9471D6345}"/>
    <cellStyle name="Normal 8 5 2 5 3" xfId="2960" xr:uid="{4476FB15-427B-4358-BBC1-3F6BCE41E61A}"/>
    <cellStyle name="Normal 8 5 2 5 4" xfId="2961" xr:uid="{69E3F715-ECAF-4647-A2BE-8EA1F467F77A}"/>
    <cellStyle name="Normal 8 5 2 6" xfId="2962" xr:uid="{D74D46AE-662F-48DD-8DEC-0FA4416FE979}"/>
    <cellStyle name="Normal 8 5 2 7" xfId="2963" xr:uid="{3069ECB4-F750-4749-A164-15F5C59A273F}"/>
    <cellStyle name="Normal 8 5 2 8" xfId="2964" xr:uid="{858CBABE-FDB9-4668-9DB1-C6F5D1E9E24F}"/>
    <cellStyle name="Normal 8 5 3" xfId="2965" xr:uid="{13ED9686-7AAE-405E-A9A9-14E44458DDA0}"/>
    <cellStyle name="Normal 8 5 3 2" xfId="2966" xr:uid="{4C4C2994-3CBB-40CF-A730-A54E8F52FD79}"/>
    <cellStyle name="Normal 8 5 3 2 2" xfId="2967" xr:uid="{82FBC51A-63DB-4BF8-AB9E-A20561C25AB4}"/>
    <cellStyle name="Normal 8 5 3 2 3" xfId="2968" xr:uid="{A2CE485A-DB31-4DA3-99AA-9411A0DE786B}"/>
    <cellStyle name="Normal 8 5 3 2 4" xfId="2969" xr:uid="{C2FE6381-70CF-4FF4-85C2-1E1A5D1A1B63}"/>
    <cellStyle name="Normal 8 5 3 3" xfId="2970" xr:uid="{6E9D3116-7D04-43AD-96A2-1E6BFEA7AACE}"/>
    <cellStyle name="Normal 8 5 3 3 2" xfId="2971" xr:uid="{0275DD8A-77B9-4E00-BD6E-E649BEB9E16C}"/>
    <cellStyle name="Normal 8 5 3 3 3" xfId="2972" xr:uid="{091B1A88-0778-4DCF-8921-19AA15234E4C}"/>
    <cellStyle name="Normal 8 5 3 3 4" xfId="2973" xr:uid="{8CF511AF-E100-40FF-A8B0-6CD17867958A}"/>
    <cellStyle name="Normal 8 5 3 4" xfId="2974" xr:uid="{F848BE68-E0A2-42B9-87AB-E136F6EE7E7F}"/>
    <cellStyle name="Normal 8 5 3 5" xfId="2975" xr:uid="{08E9ECF9-5072-44E4-9225-A2B1546BA29D}"/>
    <cellStyle name="Normal 8 5 3 6" xfId="2976" xr:uid="{63307434-337B-43FB-BCEA-38F56255657E}"/>
    <cellStyle name="Normal 8 5 4" xfId="2977" xr:uid="{B299BC49-56DE-47AE-B72B-780A71D63486}"/>
    <cellStyle name="Normal 8 5 4 2" xfId="2978" xr:uid="{C1C9881C-B0FA-443E-8DF1-A927AFCD7192}"/>
    <cellStyle name="Normal 8 5 4 2 2" xfId="2979" xr:uid="{3DFAA21C-0F28-4DF7-90FC-E8FA40D71B7B}"/>
    <cellStyle name="Normal 8 5 4 2 3" xfId="2980" xr:uid="{14EFE309-D1AE-43F8-8DD6-068551E55663}"/>
    <cellStyle name="Normal 8 5 4 2 4" xfId="2981" xr:uid="{FB855C45-C71E-46DB-BCE6-C21CCAAE96A4}"/>
    <cellStyle name="Normal 8 5 4 3" xfId="2982" xr:uid="{6848624D-E3AE-4465-B93A-D2F9077F7D26}"/>
    <cellStyle name="Normal 8 5 4 4" xfId="2983" xr:uid="{DF6981BC-C834-4422-97DD-BE71F2FDFDA3}"/>
    <cellStyle name="Normal 8 5 4 5" xfId="2984" xr:uid="{09D62B97-7E93-4353-ADEC-0CE41C03F2E2}"/>
    <cellStyle name="Normal 8 5 5" xfId="2985" xr:uid="{C125F302-55E1-4697-9D63-C694842D0B9E}"/>
    <cellStyle name="Normal 8 5 5 2" xfId="2986" xr:uid="{9864A70E-4E0E-45A4-9533-FFCD83B71752}"/>
    <cellStyle name="Normal 8 5 5 3" xfId="2987" xr:uid="{43CDE171-915C-4182-9033-57EF3E4FDEAA}"/>
    <cellStyle name="Normal 8 5 5 4" xfId="2988" xr:uid="{966E3398-3034-4833-BE59-5FC1F819F186}"/>
    <cellStyle name="Normal 8 5 6" xfId="2989" xr:uid="{45CF9612-4E30-4CE8-8A7E-4EEAAD744365}"/>
    <cellStyle name="Normal 8 5 6 2" xfId="2990" xr:uid="{198788FB-70FE-491E-9D2B-F4BF03DF52CA}"/>
    <cellStyle name="Normal 8 5 6 3" xfId="2991" xr:uid="{1054C147-799F-4A59-BA8A-AE00D16F83CA}"/>
    <cellStyle name="Normal 8 5 6 4" xfId="2992" xr:uid="{02EEBB14-9373-4774-AF1A-DD2EB1F7F4EE}"/>
    <cellStyle name="Normal 8 5 7" xfId="2993" xr:uid="{69BFE993-9F78-4D9B-BD24-2D7AD2A06D46}"/>
    <cellStyle name="Normal 8 5 8" xfId="2994" xr:uid="{2F20E5F5-A539-4277-A041-C02E7BEEF0B1}"/>
    <cellStyle name="Normal 8 5 9" xfId="2995" xr:uid="{C961CF16-E483-4573-932C-2DE03063D384}"/>
    <cellStyle name="Normal 8 6" xfId="2996" xr:uid="{8242331C-F8AE-4A95-AC24-C338404E0D44}"/>
    <cellStyle name="Normal 8 6 2" xfId="2997" xr:uid="{3F29BCBC-8B84-4343-A0D9-665A233EA7BE}"/>
    <cellStyle name="Normal 8 6 2 2" xfId="2998" xr:uid="{3BD7DDE6-42C0-4828-9A2F-9ACDD6C452E6}"/>
    <cellStyle name="Normal 8 6 2 2 2" xfId="2999" xr:uid="{F876B9EE-6176-4B19-A97F-66739397CA59}"/>
    <cellStyle name="Normal 8 6 2 2 2 2" xfId="4185" xr:uid="{47FEAA24-5476-4A46-9F19-37E503567D5F}"/>
    <cellStyle name="Normal 8 6 2 2 3" xfId="3000" xr:uid="{28DF5B03-291D-4E22-A0A4-D0FADAA538F7}"/>
    <cellStyle name="Normal 8 6 2 2 4" xfId="3001" xr:uid="{C96B3C9A-587A-4C35-8236-8A2B0A8A2797}"/>
    <cellStyle name="Normal 8 6 2 3" xfId="3002" xr:uid="{9F633497-3EAE-4B34-AF40-2DB8E49577EB}"/>
    <cellStyle name="Normal 8 6 2 3 2" xfId="3003" xr:uid="{41DE0859-BB5E-4EED-9C4E-0D6E60788C91}"/>
    <cellStyle name="Normal 8 6 2 3 3" xfId="3004" xr:uid="{A7EB09B4-82D4-4D50-B586-579BB13F17C4}"/>
    <cellStyle name="Normal 8 6 2 3 4" xfId="3005" xr:uid="{C4D984CF-6F30-400E-9ED7-3A685DA77096}"/>
    <cellStyle name="Normal 8 6 2 4" xfId="3006" xr:uid="{0ADD36C9-0BBA-4758-8D88-98B426D7687E}"/>
    <cellStyle name="Normal 8 6 2 5" xfId="3007" xr:uid="{8075B1AC-6FC9-4F00-A132-A9694F32CEF7}"/>
    <cellStyle name="Normal 8 6 2 6" xfId="3008" xr:uid="{46B5AD65-C804-49C1-A9FA-A70B4E783AB4}"/>
    <cellStyle name="Normal 8 6 3" xfId="3009" xr:uid="{AFC6162B-AE5B-4B58-A0A2-B996410B2981}"/>
    <cellStyle name="Normal 8 6 3 2" xfId="3010" xr:uid="{B3C5C37E-863F-4A58-9390-741975039E43}"/>
    <cellStyle name="Normal 8 6 3 2 2" xfId="3011" xr:uid="{555990CA-A0D6-41AF-A452-50776E3170D5}"/>
    <cellStyle name="Normal 8 6 3 2 3" xfId="3012" xr:uid="{0C6FDABA-8C91-4FF9-AA1D-765B0197E902}"/>
    <cellStyle name="Normal 8 6 3 2 4" xfId="3013" xr:uid="{902891FC-6169-4805-A717-96E16699D9D6}"/>
    <cellStyle name="Normal 8 6 3 3" xfId="3014" xr:uid="{0F19ED76-4A13-41B9-B60A-5D9486A40B51}"/>
    <cellStyle name="Normal 8 6 3 4" xfId="3015" xr:uid="{ACF9E136-2D20-4D23-B7C7-4652C837B424}"/>
    <cellStyle name="Normal 8 6 3 5" xfId="3016" xr:uid="{65005809-73E4-4FA5-9505-9F847D36598B}"/>
    <cellStyle name="Normal 8 6 4" xfId="3017" xr:uid="{70B1BC9C-0C13-476C-9FAD-55C62441CDD8}"/>
    <cellStyle name="Normal 8 6 4 2" xfId="3018" xr:uid="{8301BC12-C5FC-409B-ACBA-45671F1E05C3}"/>
    <cellStyle name="Normal 8 6 4 3" xfId="3019" xr:uid="{D3D1F015-4F14-4376-BF98-DEADF9267F28}"/>
    <cellStyle name="Normal 8 6 4 4" xfId="3020" xr:uid="{E8B9530A-69CC-4A56-9061-AA18AD88B6BF}"/>
    <cellStyle name="Normal 8 6 5" xfId="3021" xr:uid="{44216722-89DE-48DC-BDAF-A0656C831891}"/>
    <cellStyle name="Normal 8 6 5 2" xfId="3022" xr:uid="{1F33748E-BC6F-49DA-A6A4-D033F5BF52D2}"/>
    <cellStyle name="Normal 8 6 5 3" xfId="3023" xr:uid="{8C1345D3-5E28-4FAA-97DA-255F8B8CCE71}"/>
    <cellStyle name="Normal 8 6 5 4" xfId="3024" xr:uid="{5699342B-C71D-4D09-9AB8-278CE1FAC68D}"/>
    <cellStyle name="Normal 8 6 6" xfId="3025" xr:uid="{0B021134-FAF8-451F-A3D4-CA65F5B89B16}"/>
    <cellStyle name="Normal 8 6 7" xfId="3026" xr:uid="{96146368-3797-4C30-A813-01DEB5BD11FB}"/>
    <cellStyle name="Normal 8 6 8" xfId="3027" xr:uid="{E87F9333-8C9E-4048-A964-FDB41BF4E221}"/>
    <cellStyle name="Normal 8 7" xfId="3028" xr:uid="{44ADD234-84CF-4B4D-BB89-9F0CDC15587D}"/>
    <cellStyle name="Normal 8 7 2" xfId="3029" xr:uid="{D058C108-02B9-4083-948D-88F417898C33}"/>
    <cellStyle name="Normal 8 7 2 2" xfId="3030" xr:uid="{1320B051-147A-4560-8801-05DCC3969B14}"/>
    <cellStyle name="Normal 8 7 2 2 2" xfId="3031" xr:uid="{85477355-69AC-4D64-A07D-23C8547B1542}"/>
    <cellStyle name="Normal 8 7 2 2 3" xfId="3032" xr:uid="{2D104797-9DB0-473B-845F-0A3730126EB7}"/>
    <cellStyle name="Normal 8 7 2 2 4" xfId="3033" xr:uid="{9765894B-898D-4EF1-AF3A-E0A6598DFD5A}"/>
    <cellStyle name="Normal 8 7 2 3" xfId="3034" xr:uid="{5766D908-08C4-415B-9B03-96013BD6AE76}"/>
    <cellStyle name="Normal 8 7 2 4" xfId="3035" xr:uid="{AD64CAA5-8694-4257-A0D5-B389B9354FE4}"/>
    <cellStyle name="Normal 8 7 2 5" xfId="3036" xr:uid="{D0E8EC66-12FB-40B3-990C-222895EDCBFD}"/>
    <cellStyle name="Normal 8 7 3" xfId="3037" xr:uid="{9F8DC6EA-F04A-413E-AE94-056D9D99A904}"/>
    <cellStyle name="Normal 8 7 3 2" xfId="3038" xr:uid="{D8FE62E1-F1F1-4F2E-A4F7-DD379F2F1A9B}"/>
    <cellStyle name="Normal 8 7 3 3" xfId="3039" xr:uid="{1AA55617-0C5A-4EAD-8AC8-104C8E3ED098}"/>
    <cellStyle name="Normal 8 7 3 4" xfId="3040" xr:uid="{698E083B-D9CE-45DD-9D7F-FDCCBE6FD894}"/>
    <cellStyle name="Normal 8 7 4" xfId="3041" xr:uid="{A10B1547-5886-4680-86EC-02FB3DFF808E}"/>
    <cellStyle name="Normal 8 7 4 2" xfId="3042" xr:uid="{67BD1476-E027-4755-83E2-3FB7BB1E4D09}"/>
    <cellStyle name="Normal 8 7 4 3" xfId="3043" xr:uid="{AC02CA83-DD1A-4A5B-963B-A9C217AA0D88}"/>
    <cellStyle name="Normal 8 7 4 4" xfId="3044" xr:uid="{D498AB0D-61F1-4FC8-A8E5-0EB2D3AD3733}"/>
    <cellStyle name="Normal 8 7 5" xfId="3045" xr:uid="{FFB23200-C6B9-4029-BD8E-074C9D6AD327}"/>
    <cellStyle name="Normal 8 7 6" xfId="3046" xr:uid="{96399BD6-FB94-4183-9683-B39AF17CC942}"/>
    <cellStyle name="Normal 8 7 7" xfId="3047" xr:uid="{290CAB01-3C97-43F8-AE6C-B39F7CDEE680}"/>
    <cellStyle name="Normal 8 8" xfId="3048" xr:uid="{408C12F9-FEC4-4DF0-9DDA-EFEB872F6B3F}"/>
    <cellStyle name="Normal 8 8 2" xfId="3049" xr:uid="{80C4C0CD-67F9-457F-9332-1B207B2DB366}"/>
    <cellStyle name="Normal 8 8 2 2" xfId="3050" xr:uid="{2732055B-FEAD-4E41-9486-BAD602631BA9}"/>
    <cellStyle name="Normal 8 8 2 3" xfId="3051" xr:uid="{90D5C1C7-DF1A-48A2-92D2-65585511E6CD}"/>
    <cellStyle name="Normal 8 8 2 4" xfId="3052" xr:uid="{6E799A51-D64B-42A8-88FD-99F7A9C81E28}"/>
    <cellStyle name="Normal 8 8 3" xfId="3053" xr:uid="{B82CE44E-B46E-4E03-AA21-F88825757EF5}"/>
    <cellStyle name="Normal 8 8 3 2" xfId="3054" xr:uid="{E691D59B-6236-4285-B10D-D49C2DCC9682}"/>
    <cellStyle name="Normal 8 8 3 3" xfId="3055" xr:uid="{4A4B5983-C9A2-494B-96DA-1134A70D43CB}"/>
    <cellStyle name="Normal 8 8 3 4" xfId="3056" xr:uid="{11DE3093-654E-4409-AEB0-732C56A1143E}"/>
    <cellStyle name="Normal 8 8 4" xfId="3057" xr:uid="{99EDEDFA-36DC-484E-9DC3-91DAC45C8336}"/>
    <cellStyle name="Normal 8 8 5" xfId="3058" xr:uid="{1E70AC27-E8B0-4373-8BBA-01AD746195D8}"/>
    <cellStyle name="Normal 8 8 6" xfId="3059" xr:uid="{B3A4BA15-9E91-490D-820F-488DA1CC6696}"/>
    <cellStyle name="Normal 8 9" xfId="3060" xr:uid="{708F3A3B-D6E4-4F7F-BF7F-D0E3C0AF8A0E}"/>
    <cellStyle name="Normal 8 9 2" xfId="3061" xr:uid="{8DFE33D6-A668-4C02-A1D6-F09FAB1083AF}"/>
    <cellStyle name="Normal 8 9 2 2" xfId="3062" xr:uid="{7C6E5E3B-E454-4659-96B2-ADAE9C787999}"/>
    <cellStyle name="Normal 8 9 2 2 2" xfId="4381" xr:uid="{B9E320C3-61F4-4177-97A1-CA447B8C1E6D}"/>
    <cellStyle name="Normal 8 9 2 3" xfId="3063" xr:uid="{0481DDF8-869F-4145-AE9D-019E30B1562A}"/>
    <cellStyle name="Normal 8 9 2 4" xfId="3064" xr:uid="{5A5BDD12-C1CD-4F7B-9AE6-CC89F61C4D4D}"/>
    <cellStyle name="Normal 8 9 3" xfId="3065" xr:uid="{F4A2EC37-8E2B-4F6B-92BE-01BDCD78B6B8}"/>
    <cellStyle name="Normal 8 9 4" xfId="3066" xr:uid="{D8404C9F-642F-44A3-BA36-CA22FE3B8521}"/>
    <cellStyle name="Normal 8 9 5" xfId="3067" xr:uid="{51EEB7B5-3D71-4F18-AF02-A79178258B7A}"/>
    <cellStyle name="Normal 9" xfId="89" xr:uid="{60220ED4-FBE1-4FC0-A7F8-D96C923B764D}"/>
    <cellStyle name="Normal 9 10" xfId="3068" xr:uid="{7A792450-F819-4082-A227-1D87A1854C8A}"/>
    <cellStyle name="Normal 9 10 2" xfId="3069" xr:uid="{FA1AB51D-8F81-49C9-B4C0-4F1EF877DEF2}"/>
    <cellStyle name="Normal 9 10 2 2" xfId="3070" xr:uid="{DED799A6-BD98-4D35-B09E-09C5988C1377}"/>
    <cellStyle name="Normal 9 10 2 3" xfId="3071" xr:uid="{36A5855E-0409-44E5-AEEF-9AE1219D4245}"/>
    <cellStyle name="Normal 9 10 2 4" xfId="3072" xr:uid="{74EC3C45-6A7D-4FCA-9DFE-546B52E558A6}"/>
    <cellStyle name="Normal 9 10 3" xfId="3073" xr:uid="{9B7B3A44-B425-419D-A891-F00E09566840}"/>
    <cellStyle name="Normal 9 10 4" xfId="3074" xr:uid="{0D95E7C3-FD35-462B-8996-EF329501A93E}"/>
    <cellStyle name="Normal 9 10 5" xfId="3075" xr:uid="{EF00A61F-A63D-4A02-9B87-D05E6418913F}"/>
    <cellStyle name="Normal 9 11" xfId="3076" xr:uid="{281D2F7F-E77D-442C-8FC8-6C34E6B778D3}"/>
    <cellStyle name="Normal 9 11 2" xfId="3077" xr:uid="{5ECB8EF8-6179-4D2A-886D-6ED04D1EFFF0}"/>
    <cellStyle name="Normal 9 11 3" xfId="3078" xr:uid="{4D5380C8-DFDE-47BF-B38D-B879E45682A0}"/>
    <cellStyle name="Normal 9 11 4" xfId="3079" xr:uid="{B110E98D-1C47-4AB5-A7FA-43BB525058DD}"/>
    <cellStyle name="Normal 9 12" xfId="3080" xr:uid="{963EAB31-3782-4B6B-9B62-6299959020E6}"/>
    <cellStyle name="Normal 9 12 2" xfId="3081" xr:uid="{902A4D9E-75E8-4171-A36D-7F6340227AC3}"/>
    <cellStyle name="Normal 9 12 3" xfId="3082" xr:uid="{AC800F2A-86BC-416D-970B-257887F24E03}"/>
    <cellStyle name="Normal 9 12 4" xfId="3083" xr:uid="{2B884BA2-8460-4773-B1B5-DEE75DE28EF4}"/>
    <cellStyle name="Normal 9 13" xfId="3084" xr:uid="{1C7651C9-5DB8-494E-8944-103EE75701FB}"/>
    <cellStyle name="Normal 9 13 2" xfId="3085" xr:uid="{94D85C27-DA50-4FE9-A939-DE3D21262A6B}"/>
    <cellStyle name="Normal 9 14" xfId="3086" xr:uid="{37168307-2312-4C49-BB5C-DD8D196392B9}"/>
    <cellStyle name="Normal 9 15" xfId="3087" xr:uid="{B872DF85-A379-46CE-99D5-95048F692CDC}"/>
    <cellStyle name="Normal 9 16" xfId="3088" xr:uid="{0BA6C6F3-138F-4E02-8AD0-91C71911EC50}"/>
    <cellStyle name="Normal 9 2" xfId="90" xr:uid="{A692E3E9-9FDE-40B1-8CBE-223F3853DFC4}"/>
    <cellStyle name="Normal 9 2 2" xfId="3729" xr:uid="{ED983BA0-A0A6-49D2-942E-EB41AEFEABA1}"/>
    <cellStyle name="Normal 9 3" xfId="91" xr:uid="{F0619437-F46C-4DB7-AB28-53D7BB50BDB5}"/>
    <cellStyle name="Normal 9 3 10" xfId="3089" xr:uid="{13A79717-1084-41DD-ABB5-F0ED39C9540A}"/>
    <cellStyle name="Normal 9 3 11" xfId="3090" xr:uid="{369632B5-4EB4-4B15-82B1-68C86F6958BD}"/>
    <cellStyle name="Normal 9 3 2" xfId="3091" xr:uid="{6155B6E2-C5B2-4605-A72F-36B681906000}"/>
    <cellStyle name="Normal 9 3 2 2" xfId="3092" xr:uid="{A0E95BD4-63AD-43D7-A500-76B595BF2591}"/>
    <cellStyle name="Normal 9 3 2 2 2" xfId="3093" xr:uid="{E481C73E-5C76-4355-88CC-A88F3DC52B6E}"/>
    <cellStyle name="Normal 9 3 2 2 2 2" xfId="3094" xr:uid="{0719325F-17AE-41AF-822F-B55C5CCB085D}"/>
    <cellStyle name="Normal 9 3 2 2 2 2 2" xfId="3095" xr:uid="{B8D06B4B-98BC-429A-BA1B-D17C167DDF0A}"/>
    <cellStyle name="Normal 9 3 2 2 2 2 2 2" xfId="4186" xr:uid="{001F4B0D-A37A-4B6E-A309-02FFC4AC0736}"/>
    <cellStyle name="Normal 9 3 2 2 2 2 2 2 2" xfId="4187" xr:uid="{8E19521E-651F-44C3-A598-4471D85E75E8}"/>
    <cellStyle name="Normal 9 3 2 2 2 2 2 3" xfId="4188" xr:uid="{BC52900D-8DBF-4963-A12F-A0766FF84961}"/>
    <cellStyle name="Normal 9 3 2 2 2 2 3" xfId="3096" xr:uid="{7680C8D1-64EA-457B-B120-2F8D377C8602}"/>
    <cellStyle name="Normal 9 3 2 2 2 2 3 2" xfId="4189" xr:uid="{F94A67D4-B8D9-4CB6-83F1-95E16D6AAAFF}"/>
    <cellStyle name="Normal 9 3 2 2 2 2 4" xfId="3097" xr:uid="{BFC4B4A9-AAB2-41ED-B0AD-15F9ACC5621F}"/>
    <cellStyle name="Normal 9 3 2 2 2 3" xfId="3098" xr:uid="{2222642D-0220-49F1-ACA8-9EB580D3FB0E}"/>
    <cellStyle name="Normal 9 3 2 2 2 3 2" xfId="3099" xr:uid="{274912F0-83B0-44C8-B216-13AFCF239ECB}"/>
    <cellStyle name="Normal 9 3 2 2 2 3 2 2" xfId="4190" xr:uid="{85B4F3D0-3C68-4531-B475-EB773DA9E900}"/>
    <cellStyle name="Normal 9 3 2 2 2 3 3" xfId="3100" xr:uid="{CE85578A-14C3-4764-A6E0-D3D5A494C281}"/>
    <cellStyle name="Normal 9 3 2 2 2 3 4" xfId="3101" xr:uid="{49442A33-8928-4EB6-B7BE-06CD4832D03B}"/>
    <cellStyle name="Normal 9 3 2 2 2 4" xfId="3102" xr:uid="{B7D01590-4224-4090-A81E-B68538924F0C}"/>
    <cellStyle name="Normal 9 3 2 2 2 4 2" xfId="4191" xr:uid="{833AAD4F-6B52-4C14-985E-EB86581BAD0A}"/>
    <cellStyle name="Normal 9 3 2 2 2 5" xfId="3103" xr:uid="{D4977E29-73E1-4C70-B6F3-46394DAD8B6B}"/>
    <cellStyle name="Normal 9 3 2 2 2 6" xfId="3104" xr:uid="{F8CEE315-C804-48EE-8FA9-1476002CA387}"/>
    <cellStyle name="Normal 9 3 2 2 3" xfId="3105" xr:uid="{B6E5B803-E98F-4580-B8A9-B579027EDD17}"/>
    <cellStyle name="Normal 9 3 2 2 3 2" xfId="3106" xr:uid="{FF98DB0B-91DD-4912-B65D-DADFB1DE380A}"/>
    <cellStyle name="Normal 9 3 2 2 3 2 2" xfId="3107" xr:uid="{4CF50B9B-7BD5-4106-925F-D1FDCC2691D2}"/>
    <cellStyle name="Normal 9 3 2 2 3 2 2 2" xfId="4192" xr:uid="{11C9FED9-7E10-4BB5-B4DA-665C6EB7CF0B}"/>
    <cellStyle name="Normal 9 3 2 2 3 2 2 2 2" xfId="4193" xr:uid="{261ADC09-9B2A-4E73-A9CA-5FD6F62E6C1D}"/>
    <cellStyle name="Normal 9 3 2 2 3 2 2 3" xfId="4194" xr:uid="{AEA4C0E4-3908-4E67-ACF1-04F5E36BDE4D}"/>
    <cellStyle name="Normal 9 3 2 2 3 2 3" xfId="3108" xr:uid="{42914061-DE79-45D9-9EE9-03F1F87C9BDE}"/>
    <cellStyle name="Normal 9 3 2 2 3 2 3 2" xfId="4195" xr:uid="{0990397A-4E03-46F1-BD74-9619A504012D}"/>
    <cellStyle name="Normal 9 3 2 2 3 2 4" xfId="3109" xr:uid="{DA6E6AB6-F926-4CAF-A728-66075C8B4913}"/>
    <cellStyle name="Normal 9 3 2 2 3 3" xfId="3110" xr:uid="{DDB28250-A440-49DA-837A-DD02B76C5846}"/>
    <cellStyle name="Normal 9 3 2 2 3 3 2" xfId="4196" xr:uid="{D5941388-1EED-43EE-8D5F-F93324E17E05}"/>
    <cellStyle name="Normal 9 3 2 2 3 3 2 2" xfId="4197" xr:uid="{2316B08E-97CF-4F2F-B37A-2C6DB87299AD}"/>
    <cellStyle name="Normal 9 3 2 2 3 3 3" xfId="4198" xr:uid="{1C6B43D0-DE23-4D25-A182-D367A3AA329B}"/>
    <cellStyle name="Normal 9 3 2 2 3 4" xfId="3111" xr:uid="{D6130BD8-49BD-4E22-AFE7-E9D6430FD91E}"/>
    <cellStyle name="Normal 9 3 2 2 3 4 2" xfId="4199" xr:uid="{74410F15-1A5E-4818-A57A-2510B54A1F50}"/>
    <cellStyle name="Normal 9 3 2 2 3 5" xfId="3112" xr:uid="{299BC61B-FFE2-403C-AD71-9D8AF5061624}"/>
    <cellStyle name="Normal 9 3 2 2 4" xfId="3113" xr:uid="{6A02AD27-3E62-468E-BE2F-2A408AA6B664}"/>
    <cellStyle name="Normal 9 3 2 2 4 2" xfId="3114" xr:uid="{9AB2AD57-0922-4AE7-B651-9E3F7532AA39}"/>
    <cellStyle name="Normal 9 3 2 2 4 2 2" xfId="4200" xr:uid="{A8700CB8-AFF2-48FB-91B9-59AF10A1BA17}"/>
    <cellStyle name="Normal 9 3 2 2 4 2 2 2" xfId="4201" xr:uid="{0B5EEBC4-283F-4583-9E70-054F895834E7}"/>
    <cellStyle name="Normal 9 3 2 2 4 2 3" xfId="4202" xr:uid="{CAD50EB8-B34D-407E-AE6E-4F2ED4FB0331}"/>
    <cellStyle name="Normal 9 3 2 2 4 3" xfId="3115" xr:uid="{FF57A60B-EB12-46E2-B5F7-5936821496DC}"/>
    <cellStyle name="Normal 9 3 2 2 4 3 2" xfId="4203" xr:uid="{DD2CBF39-EFEE-4FED-834A-C18BBCD7A91E}"/>
    <cellStyle name="Normal 9 3 2 2 4 4" xfId="3116" xr:uid="{492E08B6-CDE1-4E80-B553-F4FCBEFFF21C}"/>
    <cellStyle name="Normal 9 3 2 2 5" xfId="3117" xr:uid="{D7BAF661-E3A4-416E-BC21-D1226F13AC68}"/>
    <cellStyle name="Normal 9 3 2 2 5 2" xfId="3118" xr:uid="{EDE7A341-6D28-42C7-8EB4-365B4865D229}"/>
    <cellStyle name="Normal 9 3 2 2 5 2 2" xfId="4204" xr:uid="{B0CD9708-C926-4F4E-90E2-15E568C4D730}"/>
    <cellStyle name="Normal 9 3 2 2 5 3" xfId="3119" xr:uid="{A646BD56-4890-4D38-A6CA-EF83253CE79C}"/>
    <cellStyle name="Normal 9 3 2 2 5 4" xfId="3120" xr:uid="{1C076D28-F453-434F-8812-6DC00C9643F4}"/>
    <cellStyle name="Normal 9 3 2 2 6" xfId="3121" xr:uid="{EA833E05-A91A-48EC-8A40-39689719E001}"/>
    <cellStyle name="Normal 9 3 2 2 6 2" xfId="4205" xr:uid="{3F98F087-96F1-4D80-8947-E46E15FD5E9B}"/>
    <cellStyle name="Normal 9 3 2 2 7" xfId="3122" xr:uid="{4D9E29C0-8757-4B97-88E7-220870FDB6D1}"/>
    <cellStyle name="Normal 9 3 2 2 8" xfId="3123" xr:uid="{C60D65B3-6B80-44AC-8E0C-1836665B1B37}"/>
    <cellStyle name="Normal 9 3 2 3" xfId="3124" xr:uid="{885D5456-D5FE-4A90-A7A4-81511B1FBB4C}"/>
    <cellStyle name="Normal 9 3 2 3 2" xfId="3125" xr:uid="{091F1A5C-988B-43B6-B283-4B1625D0CD22}"/>
    <cellStyle name="Normal 9 3 2 3 2 2" xfId="3126" xr:uid="{94D8D534-B914-4C9D-B820-0CD2CF7D76FB}"/>
    <cellStyle name="Normal 9 3 2 3 2 2 2" xfId="4206" xr:uid="{E8D37194-CB2A-42C4-9AEB-BF8A616750BD}"/>
    <cellStyle name="Normal 9 3 2 3 2 2 2 2" xfId="4207" xr:uid="{B649DE76-0A28-4B0E-BE36-6A8640C3CE22}"/>
    <cellStyle name="Normal 9 3 2 3 2 2 3" xfId="4208" xr:uid="{9FBB0E10-5AAA-4802-8F16-CC3F4C4D1FCB}"/>
    <cellStyle name="Normal 9 3 2 3 2 3" xfId="3127" xr:uid="{2154CE6E-89B2-4441-AD09-6219553F3515}"/>
    <cellStyle name="Normal 9 3 2 3 2 3 2" xfId="4209" xr:uid="{900308E9-1AA7-4D2F-B4EF-D4DC71BF2F3E}"/>
    <cellStyle name="Normal 9 3 2 3 2 4" xfId="3128" xr:uid="{ECAB4F8C-7B84-4589-B4BA-006BCD0CC07B}"/>
    <cellStyle name="Normal 9 3 2 3 3" xfId="3129" xr:uid="{D6AFCB2F-C397-483A-BB32-7F620B499AD6}"/>
    <cellStyle name="Normal 9 3 2 3 3 2" xfId="3130" xr:uid="{60ECE507-C195-4B45-9676-674EDFEA6D66}"/>
    <cellStyle name="Normal 9 3 2 3 3 2 2" xfId="4210" xr:uid="{A47814B7-7DBF-49B0-B493-BCAC86F5C337}"/>
    <cellStyle name="Normal 9 3 2 3 3 3" xfId="3131" xr:uid="{1C5BB50E-AEF9-4695-A475-F9F3841F992B}"/>
    <cellStyle name="Normal 9 3 2 3 3 4" xfId="3132" xr:uid="{AA0BE9C3-F163-49F6-8794-A0A6D7DDA3A1}"/>
    <cellStyle name="Normal 9 3 2 3 4" xfId="3133" xr:uid="{B8BA61D3-C8ED-4415-B231-E78AF8BD1B63}"/>
    <cellStyle name="Normal 9 3 2 3 4 2" xfId="4211" xr:uid="{D9B004A2-3009-4A5F-8999-741D1A6E240B}"/>
    <cellStyle name="Normal 9 3 2 3 5" xfId="3134" xr:uid="{1D6017A4-454F-4812-909E-0DCEBDB667D9}"/>
    <cellStyle name="Normal 9 3 2 3 6" xfId="3135" xr:uid="{1385D8D8-8241-4F0D-87B0-3ABC749D2DC5}"/>
    <cellStyle name="Normal 9 3 2 4" xfId="3136" xr:uid="{6023988A-75B5-432F-9DFB-10D54903C9A1}"/>
    <cellStyle name="Normal 9 3 2 4 2" xfId="3137" xr:uid="{72CC0964-F034-45D4-90C7-D162CD1B9013}"/>
    <cellStyle name="Normal 9 3 2 4 2 2" xfId="3138" xr:uid="{08FB2F52-BE06-469A-B30F-48C70F920896}"/>
    <cellStyle name="Normal 9 3 2 4 2 2 2" xfId="4212" xr:uid="{901391A4-0BB8-44F1-BD2F-295A086515B9}"/>
    <cellStyle name="Normal 9 3 2 4 2 2 2 2" xfId="4213" xr:uid="{37173373-901D-40B7-B42E-C973A7FDD0C5}"/>
    <cellStyle name="Normal 9 3 2 4 2 2 3" xfId="4214" xr:uid="{AB530172-4342-463F-AD41-E15AD3315740}"/>
    <cellStyle name="Normal 9 3 2 4 2 3" xfId="3139" xr:uid="{0314E443-F6FA-4CC5-8BA2-AA94F1EF06F9}"/>
    <cellStyle name="Normal 9 3 2 4 2 3 2" xfId="4215" xr:uid="{22A3D468-428D-467D-9261-DA5F522D2770}"/>
    <cellStyle name="Normal 9 3 2 4 2 4" xfId="3140" xr:uid="{42C2D028-4FA1-44C3-95FC-6D1B2BF4F488}"/>
    <cellStyle name="Normal 9 3 2 4 3" xfId="3141" xr:uid="{28F0D4AE-E21E-49E7-9F22-6F65C958973A}"/>
    <cellStyle name="Normal 9 3 2 4 3 2" xfId="4216" xr:uid="{1A9F308B-FC09-4DEC-A303-61E65FAB431D}"/>
    <cellStyle name="Normal 9 3 2 4 3 2 2" xfId="4217" xr:uid="{4C0FB929-2280-4B98-ABAF-779D4613042A}"/>
    <cellStyle name="Normal 9 3 2 4 3 3" xfId="4218" xr:uid="{2E16E991-0D61-4BA8-8CB1-FD28551A59C8}"/>
    <cellStyle name="Normal 9 3 2 4 4" xfId="3142" xr:uid="{26B3BEE4-2B63-47E6-A9A3-17BE4BEF7C05}"/>
    <cellStyle name="Normal 9 3 2 4 4 2" xfId="4219" xr:uid="{97E251A1-C03E-4DB9-8C80-E3CCC9C35A2E}"/>
    <cellStyle name="Normal 9 3 2 4 5" xfId="3143" xr:uid="{E26CD599-1D39-4770-AEA0-29968DF21309}"/>
    <cellStyle name="Normal 9 3 2 5" xfId="3144" xr:uid="{5CF535ED-D5F1-43B8-9632-B41D606FB1A4}"/>
    <cellStyle name="Normal 9 3 2 5 2" xfId="3145" xr:uid="{50F4F18A-CDC2-4798-8805-5F08EFCD97C2}"/>
    <cellStyle name="Normal 9 3 2 5 2 2" xfId="4220" xr:uid="{D295630F-94D1-472B-A864-D3556E2947CE}"/>
    <cellStyle name="Normal 9 3 2 5 2 2 2" xfId="4221" xr:uid="{FB184D3D-5FA0-489F-9FF2-FE64D8C72B10}"/>
    <cellStyle name="Normal 9 3 2 5 2 3" xfId="4222" xr:uid="{D0640EA9-4273-4F26-9498-3A83F668B976}"/>
    <cellStyle name="Normal 9 3 2 5 3" xfId="3146" xr:uid="{D7E70EC1-D234-4166-87D8-1A380F3BB6A5}"/>
    <cellStyle name="Normal 9 3 2 5 3 2" xfId="4223" xr:uid="{B0248C4D-945B-458D-BCA3-49809AEC9338}"/>
    <cellStyle name="Normal 9 3 2 5 4" xfId="3147" xr:uid="{B2686BF4-F4DA-4820-823D-67DFE2321E11}"/>
    <cellStyle name="Normal 9 3 2 6" xfId="3148" xr:uid="{24170C97-0C65-4F25-BEC6-36463881FFA8}"/>
    <cellStyle name="Normal 9 3 2 6 2" xfId="3149" xr:uid="{D22FA12E-C0BC-4AEA-ABCD-6B1D45989330}"/>
    <cellStyle name="Normal 9 3 2 6 2 2" xfId="4224" xr:uid="{CCCD18A6-7F61-4F3C-9C0B-04E0DF78C811}"/>
    <cellStyle name="Normal 9 3 2 6 3" xfId="3150" xr:uid="{54E6C614-6494-4A6B-B27C-F1075B45B04D}"/>
    <cellStyle name="Normal 9 3 2 6 4" xfId="3151" xr:uid="{4876570E-8400-4BFE-9826-8F81B4109B68}"/>
    <cellStyle name="Normal 9 3 2 7" xfId="3152" xr:uid="{281A45FD-EA1B-4FC9-A897-4FA725C4CDFC}"/>
    <cellStyle name="Normal 9 3 2 7 2" xfId="4225" xr:uid="{D188B1FC-4DF9-4058-AC92-B6BC1F02235D}"/>
    <cellStyle name="Normal 9 3 2 8" xfId="3153" xr:uid="{834AC892-95AE-4F28-BBD9-C8C3754C58A7}"/>
    <cellStyle name="Normal 9 3 2 9" xfId="3154" xr:uid="{6B45926A-B2D3-49E5-93D9-A67A1F03AAD5}"/>
    <cellStyle name="Normal 9 3 3" xfId="3155" xr:uid="{ADF51BCD-0CD9-4387-A272-D368DD3F9AEA}"/>
    <cellStyle name="Normal 9 3 3 2" xfId="3156" xr:uid="{40B46F15-13FF-4847-8A7E-B607B5077238}"/>
    <cellStyle name="Normal 9 3 3 2 2" xfId="3157" xr:uid="{B25D210A-77F9-4DE5-8845-C93D7464F174}"/>
    <cellStyle name="Normal 9 3 3 2 2 2" xfId="3158" xr:uid="{D396EACC-4F53-4850-8E45-22D9534BBD62}"/>
    <cellStyle name="Normal 9 3 3 2 2 2 2" xfId="4226" xr:uid="{3F5FCD69-5ACE-457D-A0FC-5CF7C8835E48}"/>
    <cellStyle name="Normal 9 3 3 2 2 2 2 2" xfId="4227" xr:uid="{DF8482EB-7F5C-4D92-B3D2-252F24FEB6F3}"/>
    <cellStyle name="Normal 9 3 3 2 2 2 3" xfId="4228" xr:uid="{5CFA493A-3999-4B1E-B732-D7F7B25A48C7}"/>
    <cellStyle name="Normal 9 3 3 2 2 3" xfId="3159" xr:uid="{C8CF6AB5-72A6-4DD1-B1FD-892EC41B826B}"/>
    <cellStyle name="Normal 9 3 3 2 2 3 2" xfId="4229" xr:uid="{80E24D3D-ACF3-4F42-A2B2-AE9014928E22}"/>
    <cellStyle name="Normal 9 3 3 2 2 4" xfId="3160" xr:uid="{9D6BA9A4-9F71-44D5-A57C-C7986F2A52B1}"/>
    <cellStyle name="Normal 9 3 3 2 3" xfId="3161" xr:uid="{7BDDD17E-46AD-4548-A438-4CA076B9FC3E}"/>
    <cellStyle name="Normal 9 3 3 2 3 2" xfId="3162" xr:uid="{9D71486F-526D-4658-AD43-FFCC3015502A}"/>
    <cellStyle name="Normal 9 3 3 2 3 2 2" xfId="4230" xr:uid="{4A9347FC-8217-4B34-A662-3F4184DAEB05}"/>
    <cellStyle name="Normal 9 3 3 2 3 3" xfId="3163" xr:uid="{3E2F8687-2C55-4551-A924-D2FC7D191CCD}"/>
    <cellStyle name="Normal 9 3 3 2 3 4" xfId="3164" xr:uid="{A2878DBA-15A9-482D-8339-5F3CEE1A349C}"/>
    <cellStyle name="Normal 9 3 3 2 4" xfId="3165" xr:uid="{D7B20174-9B17-4E49-A4EF-BAA5D39C283F}"/>
    <cellStyle name="Normal 9 3 3 2 4 2" xfId="4231" xr:uid="{E2ADEFF1-F24D-4EE3-B864-1B8445561280}"/>
    <cellStyle name="Normal 9 3 3 2 5" xfId="3166" xr:uid="{1A3D37D2-3D7E-4534-A730-D338D4FEBB8A}"/>
    <cellStyle name="Normal 9 3 3 2 6" xfId="3167" xr:uid="{FF72B549-AF48-47E8-80B3-4F97067141C1}"/>
    <cellStyle name="Normal 9 3 3 3" xfId="3168" xr:uid="{66C9A2C7-7045-4D57-8E18-8F39403B17F7}"/>
    <cellStyle name="Normal 9 3 3 3 2" xfId="3169" xr:uid="{DBA14F92-6272-46F5-9474-BB69AD6DAD0D}"/>
    <cellStyle name="Normal 9 3 3 3 2 2" xfId="3170" xr:uid="{2E7A635B-4AA2-4D73-9CB2-8084128BA6CF}"/>
    <cellStyle name="Normal 9 3 3 3 2 2 2" xfId="4232" xr:uid="{6BBCAC01-A90E-47FD-831F-A67797E5AC7A}"/>
    <cellStyle name="Normal 9 3 3 3 2 2 2 2" xfId="4233" xr:uid="{FB9043F0-2F56-4FD2-A168-207D0124AA9C}"/>
    <cellStyle name="Normal 9 3 3 3 2 2 3" xfId="4234" xr:uid="{6A42D1DF-54FC-4C96-8722-F3DA230AD0BB}"/>
    <cellStyle name="Normal 9 3 3 3 2 3" xfId="3171" xr:uid="{8D9DBF8D-47C2-4F3A-89A1-CE8EA74AD1D2}"/>
    <cellStyle name="Normal 9 3 3 3 2 3 2" xfId="4235" xr:uid="{C458005E-7374-408E-9C27-B76429B8FEDB}"/>
    <cellStyle name="Normal 9 3 3 3 2 4" xfId="3172" xr:uid="{12154389-B8FC-4050-97B0-A4666750E565}"/>
    <cellStyle name="Normal 9 3 3 3 3" xfId="3173" xr:uid="{932EF440-064C-4A4B-A41E-89AD8D1D7794}"/>
    <cellStyle name="Normal 9 3 3 3 3 2" xfId="4236" xr:uid="{38F505A6-453C-4DE7-AB4F-7F83E5E45809}"/>
    <cellStyle name="Normal 9 3 3 3 3 2 2" xfId="4237" xr:uid="{BBD991C4-0F5D-4D72-8AC5-2C90D51C8654}"/>
    <cellStyle name="Normal 9 3 3 3 3 3" xfId="4238" xr:uid="{1B196299-59E8-41AF-991F-D9A5DB26ACF5}"/>
    <cellStyle name="Normal 9 3 3 3 4" xfId="3174" xr:uid="{77157F7D-A50A-4062-8E54-672071B29B1C}"/>
    <cellStyle name="Normal 9 3 3 3 4 2" xfId="4239" xr:uid="{E2CF213D-5E88-4125-91D9-CB2E82C4C84D}"/>
    <cellStyle name="Normal 9 3 3 3 5" xfId="3175" xr:uid="{F2099204-5F93-4A67-AE28-0212B06AFB3B}"/>
    <cellStyle name="Normal 9 3 3 4" xfId="3176" xr:uid="{66125463-7260-4A94-80BC-ADFFC580AF01}"/>
    <cellStyle name="Normal 9 3 3 4 2" xfId="3177" xr:uid="{B2C5E97E-157B-46D8-BD54-2FE4E98D1A7B}"/>
    <cellStyle name="Normal 9 3 3 4 2 2" xfId="4240" xr:uid="{6092DC81-DDAC-429F-BA79-D1757D52BD00}"/>
    <cellStyle name="Normal 9 3 3 4 2 2 2" xfId="4241" xr:uid="{A3925F8E-A12C-476B-97B1-515B7EBD7A79}"/>
    <cellStyle name="Normal 9 3 3 4 2 3" xfId="4242" xr:uid="{96F64648-8D31-41DA-B780-E04711AC6D79}"/>
    <cellStyle name="Normal 9 3 3 4 3" xfId="3178" xr:uid="{47858AF4-FAE5-4E98-937B-E62941D66077}"/>
    <cellStyle name="Normal 9 3 3 4 3 2" xfId="4243" xr:uid="{69C1ABC7-FDB5-44BE-914C-6BB5909B9E13}"/>
    <cellStyle name="Normal 9 3 3 4 4" xfId="3179" xr:uid="{DF9BAFD9-56D0-4E21-BEDC-2AF177393CCD}"/>
    <cellStyle name="Normal 9 3 3 5" xfId="3180" xr:uid="{1EEF3AA9-B740-421A-AC51-98970493B0E7}"/>
    <cellStyle name="Normal 9 3 3 5 2" xfId="3181" xr:uid="{60F44D4B-5CDD-45D9-AAA2-AF7B2D1CA5F1}"/>
    <cellStyle name="Normal 9 3 3 5 2 2" xfId="4244" xr:uid="{4B7C1BED-A75E-4094-A0A2-0BDFBAA579B0}"/>
    <cellStyle name="Normal 9 3 3 5 3" xfId="3182" xr:uid="{5EC28383-4E87-48CD-AF37-D6F67DC7C268}"/>
    <cellStyle name="Normal 9 3 3 5 4" xfId="3183" xr:uid="{C073C1F5-3A5C-4DE9-9E6F-52759A8029F6}"/>
    <cellStyle name="Normal 9 3 3 6" xfId="3184" xr:uid="{AFD46A46-FE99-454F-8566-D005E2303581}"/>
    <cellStyle name="Normal 9 3 3 6 2" xfId="4245" xr:uid="{B4D7F252-8A17-414C-8163-28EA5EEE7CF4}"/>
    <cellStyle name="Normal 9 3 3 7" xfId="3185" xr:uid="{330DF68D-F70A-4DA2-9CC3-1043AF82D53D}"/>
    <cellStyle name="Normal 9 3 3 8" xfId="3186" xr:uid="{94672D2E-1697-46B3-A866-71CA2B0DDCF0}"/>
    <cellStyle name="Normal 9 3 4" xfId="3187" xr:uid="{0605E175-BD5D-4E8E-B413-50ECCA751CBF}"/>
    <cellStyle name="Normal 9 3 4 2" xfId="3188" xr:uid="{68C83A4B-26E7-4FEA-B89E-6D52F1FB392E}"/>
    <cellStyle name="Normal 9 3 4 2 2" xfId="3189" xr:uid="{18BA75DC-782E-4024-AA42-CF40E95769C3}"/>
    <cellStyle name="Normal 9 3 4 2 2 2" xfId="3190" xr:uid="{7AE995E7-B934-46E5-9E3C-5EFBB2794EC5}"/>
    <cellStyle name="Normal 9 3 4 2 2 2 2" xfId="4246" xr:uid="{7536BF8C-F83B-4530-AF8C-A0B42A1D0758}"/>
    <cellStyle name="Normal 9 3 4 2 2 3" xfId="3191" xr:uid="{C1CB25A7-D48E-4B5E-9307-57802329A5DC}"/>
    <cellStyle name="Normal 9 3 4 2 2 4" xfId="3192" xr:uid="{87290008-6F94-4E92-B7EC-C89DCD32E480}"/>
    <cellStyle name="Normal 9 3 4 2 3" xfId="3193" xr:uid="{B8A9F772-89F2-41ED-97E1-125E68B29CC4}"/>
    <cellStyle name="Normal 9 3 4 2 3 2" xfId="4247" xr:uid="{C17D274D-941D-40E1-B03F-A9741194515B}"/>
    <cellStyle name="Normal 9 3 4 2 4" xfId="3194" xr:uid="{2536C0B4-632F-4D96-8F81-CFE620EA4724}"/>
    <cellStyle name="Normal 9 3 4 2 5" xfId="3195" xr:uid="{E38AF6FD-EEC1-4038-B23A-9FF7E933EBD5}"/>
    <cellStyle name="Normal 9 3 4 3" xfId="3196" xr:uid="{676F4FC8-48AE-4E0C-9055-05C26FDCE8FA}"/>
    <cellStyle name="Normal 9 3 4 3 2" xfId="3197" xr:uid="{63E43D4E-DAA5-4FE7-9DE3-E2A4ADF2B54F}"/>
    <cellStyle name="Normal 9 3 4 3 2 2" xfId="4248" xr:uid="{39A0BBB2-A51D-469D-AD97-4818FFDBCE60}"/>
    <cellStyle name="Normal 9 3 4 3 3" xfId="3198" xr:uid="{EDD6F28E-D16F-4B8A-87FC-E9813CC8FD9F}"/>
    <cellStyle name="Normal 9 3 4 3 4" xfId="3199" xr:uid="{E11931EE-7CB7-4F17-A14E-82BDD7AABF20}"/>
    <cellStyle name="Normal 9 3 4 4" xfId="3200" xr:uid="{13BB67BB-44D8-4E78-A62A-9A90CC8E27B2}"/>
    <cellStyle name="Normal 9 3 4 4 2" xfId="3201" xr:uid="{54A9D9CB-96D0-437E-85D2-194DFBC8EF75}"/>
    <cellStyle name="Normal 9 3 4 4 3" xfId="3202" xr:uid="{C715B15E-829B-4E31-AF8F-03B5759F646F}"/>
    <cellStyle name="Normal 9 3 4 4 4" xfId="3203" xr:uid="{32B8492C-BD49-4F67-B8B2-B3396170C476}"/>
    <cellStyle name="Normal 9 3 4 5" xfId="3204" xr:uid="{B591A3C3-09BB-48F8-A9F4-63E41B8C0A2F}"/>
    <cellStyle name="Normal 9 3 4 6" xfId="3205" xr:uid="{0460D068-30D2-4C05-BC78-7F0D033613E2}"/>
    <cellStyle name="Normal 9 3 4 7" xfId="3206" xr:uid="{AB2719B1-7C61-4CF8-A39C-34EC9782C903}"/>
    <cellStyle name="Normal 9 3 5" xfId="3207" xr:uid="{FD3F072D-4B03-4131-8E89-B4A11FB3D3E2}"/>
    <cellStyle name="Normal 9 3 5 2" xfId="3208" xr:uid="{ACA7F932-B3EB-4634-AF61-81215D4959DB}"/>
    <cellStyle name="Normal 9 3 5 2 2" xfId="3209" xr:uid="{D8BB5A8A-0135-4831-8C93-E43E956C62A0}"/>
    <cellStyle name="Normal 9 3 5 2 2 2" xfId="4249" xr:uid="{09B540B3-6211-484B-AEBA-2870240F2FA2}"/>
    <cellStyle name="Normal 9 3 5 2 2 2 2" xfId="4250" xr:uid="{BB2D9DEF-076E-4914-A704-C6BEC68DC9E4}"/>
    <cellStyle name="Normal 9 3 5 2 2 3" xfId="4251" xr:uid="{58CC84D0-9A0F-4627-A9F8-21943FFEF1E4}"/>
    <cellStyle name="Normal 9 3 5 2 3" xfId="3210" xr:uid="{9B6E81B8-468D-4E3C-838E-924F15E5AA79}"/>
    <cellStyle name="Normal 9 3 5 2 3 2" xfId="4252" xr:uid="{2C58AF85-26DC-4B40-B245-4A69CD825F34}"/>
    <cellStyle name="Normal 9 3 5 2 4" xfId="3211" xr:uid="{59FC76F3-B853-4D90-B73F-E60D61D79279}"/>
    <cellStyle name="Normal 9 3 5 3" xfId="3212" xr:uid="{508FF47E-B1EF-4CAE-846B-5F52BA949AB4}"/>
    <cellStyle name="Normal 9 3 5 3 2" xfId="3213" xr:uid="{2744BDA9-4AA5-4056-96AD-4CA720F4C21C}"/>
    <cellStyle name="Normal 9 3 5 3 2 2" xfId="4253" xr:uid="{A4FB4EAA-F559-4323-B5AA-D4FA38C08C10}"/>
    <cellStyle name="Normal 9 3 5 3 3" xfId="3214" xr:uid="{2E655083-9D51-4F39-A353-C378A8B94A29}"/>
    <cellStyle name="Normal 9 3 5 3 4" xfId="3215" xr:uid="{EDFBCF4C-6535-4B25-AC73-80C9F0F44C4A}"/>
    <cellStyle name="Normal 9 3 5 4" xfId="3216" xr:uid="{29F1EB94-4F71-475F-9DA1-2515CBF3B2FE}"/>
    <cellStyle name="Normal 9 3 5 4 2" xfId="4254" xr:uid="{5F2A265A-21D8-4022-8231-8D73D338C3A5}"/>
    <cellStyle name="Normal 9 3 5 5" xfId="3217" xr:uid="{F2102B16-382C-461C-9576-906CDEFE915A}"/>
    <cellStyle name="Normal 9 3 5 6" xfId="3218" xr:uid="{010DA8A2-3E6B-493A-8140-0128D6481CD8}"/>
    <cellStyle name="Normal 9 3 6" xfId="3219" xr:uid="{7768F74E-F1B8-4048-B9F1-AE1C63693D31}"/>
    <cellStyle name="Normal 9 3 6 2" xfId="3220" xr:uid="{A6AB3ED2-D43D-4F75-A32F-010231180566}"/>
    <cellStyle name="Normal 9 3 6 2 2" xfId="3221" xr:uid="{2B674BF8-9349-433D-9A73-AFAC3E81741D}"/>
    <cellStyle name="Normal 9 3 6 2 2 2" xfId="4255" xr:uid="{7F09F713-3B5E-465B-9CF6-A9AF1E5C98A4}"/>
    <cellStyle name="Normal 9 3 6 2 3" xfId="3222" xr:uid="{75CBA5B9-BC68-495C-846F-2289749E9B01}"/>
    <cellStyle name="Normal 9 3 6 2 4" xfId="3223" xr:uid="{27F1DEF5-5A22-4DE1-936A-9F8B6FDC792E}"/>
    <cellStyle name="Normal 9 3 6 3" xfId="3224" xr:uid="{FCE8855A-5E2F-4528-8B41-B992F01440C2}"/>
    <cellStyle name="Normal 9 3 6 3 2" xfId="4256" xr:uid="{81F95ED1-EDB6-4E58-A087-DD1CF1712574}"/>
    <cellStyle name="Normal 9 3 6 4" xfId="3225" xr:uid="{842ABCA2-2FEC-450D-84B5-A3D2F1FC2874}"/>
    <cellStyle name="Normal 9 3 6 5" xfId="3226" xr:uid="{4B173FDF-D137-4E07-9E9B-C468B46C926E}"/>
    <cellStyle name="Normal 9 3 7" xfId="3227" xr:uid="{BB4E88B3-17B2-4A2B-B013-ED8AD2C2FEA6}"/>
    <cellStyle name="Normal 9 3 7 2" xfId="3228" xr:uid="{0D63204D-56CD-4402-960C-4029D93EF7D0}"/>
    <cellStyle name="Normal 9 3 7 2 2" xfId="4257" xr:uid="{33AED52D-88BB-4915-96DB-80C9D335684F}"/>
    <cellStyle name="Normal 9 3 7 3" xfId="3229" xr:uid="{2E774D84-ACDC-4B62-8201-13C2C840754C}"/>
    <cellStyle name="Normal 9 3 7 4" xfId="3230" xr:uid="{E90E9D58-10FC-4C97-888F-34300328E8CA}"/>
    <cellStyle name="Normal 9 3 8" xfId="3231" xr:uid="{F0432F60-AB1E-4872-828B-4BA0BA2D777E}"/>
    <cellStyle name="Normal 9 3 8 2" xfId="3232" xr:uid="{B06554D3-19DF-4D8A-B1A8-77D9C84B04EA}"/>
    <cellStyle name="Normal 9 3 8 3" xfId="3233" xr:uid="{3407E049-3204-4D71-8682-F1AA9D2A3053}"/>
    <cellStyle name="Normal 9 3 8 4" xfId="3234" xr:uid="{F79A8219-95BE-4FDA-A9E2-E72B3DDBA85D}"/>
    <cellStyle name="Normal 9 3 9" xfId="3235" xr:uid="{4596D1F2-E6D3-442E-B2C3-456476A37FE1}"/>
    <cellStyle name="Normal 9 4" xfId="3236" xr:uid="{17C1F3FE-EC46-4C96-8825-848921651707}"/>
    <cellStyle name="Normal 9 4 10" xfId="3237" xr:uid="{44DA5AF8-85CB-46FB-99ED-C88EFE116D8A}"/>
    <cellStyle name="Normal 9 4 11" xfId="3238" xr:uid="{D311F357-5BC5-439F-92F3-B7EF8E93BC6A}"/>
    <cellStyle name="Normal 9 4 2" xfId="3239" xr:uid="{1DD7580B-BA78-419A-8F79-468C6868EC5F}"/>
    <cellStyle name="Normal 9 4 2 2" xfId="3240" xr:uid="{4F344599-E1AA-4756-8DED-E1568E0D5273}"/>
    <cellStyle name="Normal 9 4 2 2 2" xfId="3241" xr:uid="{A6703CD3-3AE2-4187-B496-9BDE766387A5}"/>
    <cellStyle name="Normal 9 4 2 2 2 2" xfId="3242" xr:uid="{AAF53750-611B-4D6C-A228-07D5DEA46070}"/>
    <cellStyle name="Normal 9 4 2 2 2 2 2" xfId="3243" xr:uid="{9C057B34-8DA1-4764-9DE1-20A774D522F0}"/>
    <cellStyle name="Normal 9 4 2 2 2 2 2 2" xfId="4258" xr:uid="{0DBD1851-1803-4B86-B695-52CA21CFBF16}"/>
    <cellStyle name="Normal 9 4 2 2 2 2 3" xfId="3244" xr:uid="{53B6D1B6-DAB4-454A-BA36-386E1FC54725}"/>
    <cellStyle name="Normal 9 4 2 2 2 2 4" xfId="3245" xr:uid="{FFC8F60D-2B49-4300-B8AE-02B859978B55}"/>
    <cellStyle name="Normal 9 4 2 2 2 3" xfId="3246" xr:uid="{EDA0AF67-5D5F-4146-B0A0-687DA97BCAC5}"/>
    <cellStyle name="Normal 9 4 2 2 2 3 2" xfId="3247" xr:uid="{7C1A1C11-3E90-4402-AB2C-F0A9D8D03A39}"/>
    <cellStyle name="Normal 9 4 2 2 2 3 3" xfId="3248" xr:uid="{7C33D1AF-B9AC-4442-8A2E-9F84DC61F264}"/>
    <cellStyle name="Normal 9 4 2 2 2 3 4" xfId="3249" xr:uid="{72C1D437-6C25-4D37-AF5C-C2DD99F816A1}"/>
    <cellStyle name="Normal 9 4 2 2 2 4" xfId="3250" xr:uid="{7F54E60A-65BF-45C8-AAEF-FEA75D149763}"/>
    <cellStyle name="Normal 9 4 2 2 2 5" xfId="3251" xr:uid="{3D780D7D-24B2-4D07-82C1-D0CDECA79A8E}"/>
    <cellStyle name="Normal 9 4 2 2 2 6" xfId="3252" xr:uid="{7F20C8D2-670A-4244-8915-408D5FAC7E57}"/>
    <cellStyle name="Normal 9 4 2 2 3" xfId="3253" xr:uid="{72D901CD-2D1F-405D-87F9-864D8BEF1CAA}"/>
    <cellStyle name="Normal 9 4 2 2 3 2" xfId="3254" xr:uid="{E38BA86E-2272-4643-B6F2-A85AABA21625}"/>
    <cellStyle name="Normal 9 4 2 2 3 2 2" xfId="3255" xr:uid="{378FBE18-2097-48BF-95B6-6A24BC878EB1}"/>
    <cellStyle name="Normal 9 4 2 2 3 2 3" xfId="3256" xr:uid="{6B3343EB-2B88-4B60-8631-21BAAE4EE200}"/>
    <cellStyle name="Normal 9 4 2 2 3 2 4" xfId="3257" xr:uid="{C421A52D-F878-496E-B903-4B1FA9E17D9C}"/>
    <cellStyle name="Normal 9 4 2 2 3 3" xfId="3258" xr:uid="{2E791BB9-D627-4E27-8E25-80A3B8649863}"/>
    <cellStyle name="Normal 9 4 2 2 3 4" xfId="3259" xr:uid="{93E8772C-A52C-472F-85AF-DE82B4411498}"/>
    <cellStyle name="Normal 9 4 2 2 3 5" xfId="3260" xr:uid="{48094231-75D3-406C-B6AC-95FA847F0A5A}"/>
    <cellStyle name="Normal 9 4 2 2 4" xfId="3261" xr:uid="{DB8E8926-936B-4BB5-98D4-A829B2634326}"/>
    <cellStyle name="Normal 9 4 2 2 4 2" xfId="3262" xr:uid="{F56468FA-C7A1-476C-87AE-CD12C4110986}"/>
    <cellStyle name="Normal 9 4 2 2 4 3" xfId="3263" xr:uid="{43694077-BD5F-439E-BA69-D91F186B2B7C}"/>
    <cellStyle name="Normal 9 4 2 2 4 4" xfId="3264" xr:uid="{5ED648B0-1359-4BAB-9E64-5D696B070D9F}"/>
    <cellStyle name="Normal 9 4 2 2 5" xfId="3265" xr:uid="{CFEEABAB-A306-42DF-9915-6872533A8DF3}"/>
    <cellStyle name="Normal 9 4 2 2 5 2" xfId="3266" xr:uid="{18020392-6E19-47E9-826E-58CEE5C5F9C7}"/>
    <cellStyle name="Normal 9 4 2 2 5 3" xfId="3267" xr:uid="{6D516A2C-11B0-4BC3-9FA2-E895AF20AD00}"/>
    <cellStyle name="Normal 9 4 2 2 5 4" xfId="3268" xr:uid="{A9B03C8E-B42F-4758-A0E2-6ACF4DAD028E}"/>
    <cellStyle name="Normal 9 4 2 2 6" xfId="3269" xr:uid="{3BB4E085-0C5B-4506-8EE3-482CD355EA7A}"/>
    <cellStyle name="Normal 9 4 2 2 7" xfId="3270" xr:uid="{FE3DC9F6-ABE4-4DB4-AC8A-240BCD016153}"/>
    <cellStyle name="Normal 9 4 2 2 8" xfId="3271" xr:uid="{4005A276-6C43-484C-9061-7FCC5D31DA08}"/>
    <cellStyle name="Normal 9 4 2 3" xfId="3272" xr:uid="{688EC549-A1DC-46A5-987E-DA22B5C2CD5E}"/>
    <cellStyle name="Normal 9 4 2 3 2" xfId="3273" xr:uid="{2D71EB83-0876-4213-9590-AB897AC05016}"/>
    <cellStyle name="Normal 9 4 2 3 2 2" xfId="3274" xr:uid="{7BD115FE-7655-408D-AF2F-F9C7CF8575D6}"/>
    <cellStyle name="Normal 9 4 2 3 2 2 2" xfId="4259" xr:uid="{A575C1B4-F14A-4309-AFC4-813D5E1F49B2}"/>
    <cellStyle name="Normal 9 4 2 3 2 2 2 2" xfId="4260" xr:uid="{0D4BEA99-600F-4312-8AE6-866507B355A1}"/>
    <cellStyle name="Normal 9 4 2 3 2 2 3" xfId="4261" xr:uid="{115C40D9-CB30-418D-93B6-286FECEDB339}"/>
    <cellStyle name="Normal 9 4 2 3 2 3" xfId="3275" xr:uid="{2097C8BD-F6C0-4CE4-8161-0A144F16BDFE}"/>
    <cellStyle name="Normal 9 4 2 3 2 3 2" xfId="4262" xr:uid="{210912A6-43B0-45E0-B6DD-2D9F990E8777}"/>
    <cellStyle name="Normal 9 4 2 3 2 4" xfId="3276" xr:uid="{190CBB8E-5DEB-4A02-BD9F-D63E0FAB9F06}"/>
    <cellStyle name="Normal 9 4 2 3 3" xfId="3277" xr:uid="{39D8841B-9D19-4F5A-8C99-A9E9EB3F9CC4}"/>
    <cellStyle name="Normal 9 4 2 3 3 2" xfId="3278" xr:uid="{76148CA4-072D-4FF2-BD5E-7ABF8E89AABA}"/>
    <cellStyle name="Normal 9 4 2 3 3 2 2" xfId="4263" xr:uid="{951E8B61-DC3A-4EA4-86F4-E0FE3DE0B936}"/>
    <cellStyle name="Normal 9 4 2 3 3 3" xfId="3279" xr:uid="{2447FE2C-EB6B-4681-8F5F-ACBF96E83D31}"/>
    <cellStyle name="Normal 9 4 2 3 3 4" xfId="3280" xr:uid="{83B7F45C-30C4-40FF-B196-541CE7C5542F}"/>
    <cellStyle name="Normal 9 4 2 3 4" xfId="3281" xr:uid="{2BB19867-9ACD-4F22-90DF-1CBA410230AF}"/>
    <cellStyle name="Normal 9 4 2 3 4 2" xfId="4264" xr:uid="{7DE7F647-9BF4-4283-9B5E-148C3DB4625E}"/>
    <cellStyle name="Normal 9 4 2 3 5" xfId="3282" xr:uid="{59782BC4-65AA-4AC3-A028-0B9FAF42889F}"/>
    <cellStyle name="Normal 9 4 2 3 6" xfId="3283" xr:uid="{5293CA32-CC12-425D-B8AF-9AE699630688}"/>
    <cellStyle name="Normal 9 4 2 4" xfId="3284" xr:uid="{773193D0-1B89-46E6-8537-18395737174F}"/>
    <cellStyle name="Normal 9 4 2 4 2" xfId="3285" xr:uid="{FCFE30FC-8489-4232-970B-7FF737F1BC15}"/>
    <cellStyle name="Normal 9 4 2 4 2 2" xfId="3286" xr:uid="{FF368139-9C18-4969-B266-5215AF170EAA}"/>
    <cellStyle name="Normal 9 4 2 4 2 2 2" xfId="4265" xr:uid="{BBC4AD73-BC3A-49A4-9318-1E2070B9B6AF}"/>
    <cellStyle name="Normal 9 4 2 4 2 3" xfId="3287" xr:uid="{0DA7209D-652F-4E69-8FE1-1AC8549C4C9A}"/>
    <cellStyle name="Normal 9 4 2 4 2 4" xfId="3288" xr:uid="{8A99659A-924C-4BD9-BC7B-F558B20717BD}"/>
    <cellStyle name="Normal 9 4 2 4 3" xfId="3289" xr:uid="{6B226D34-C84A-41AC-AB22-3A823DE6E68C}"/>
    <cellStyle name="Normal 9 4 2 4 3 2" xfId="4266" xr:uid="{C5AF8282-BA20-4DF2-8532-8B499E0A59BC}"/>
    <cellStyle name="Normal 9 4 2 4 4" xfId="3290" xr:uid="{D3C860E1-94D7-459F-9D09-35083FDB2629}"/>
    <cellStyle name="Normal 9 4 2 4 5" xfId="3291" xr:uid="{2CECA941-7A35-41EB-9B39-6A7777060158}"/>
    <cellStyle name="Normal 9 4 2 5" xfId="3292" xr:uid="{E20D7F66-5C02-4A03-B458-8523C07BC6C0}"/>
    <cellStyle name="Normal 9 4 2 5 2" xfId="3293" xr:uid="{6A4758D7-B1C3-4A81-86BB-10161AC3FB84}"/>
    <cellStyle name="Normal 9 4 2 5 2 2" xfId="4267" xr:uid="{E9F3973E-8F32-4AFB-B9FD-10CA975C2C23}"/>
    <cellStyle name="Normal 9 4 2 5 3" xfId="3294" xr:uid="{BEE61929-AB6B-4D97-94A3-E0C948B24260}"/>
    <cellStyle name="Normal 9 4 2 5 4" xfId="3295" xr:uid="{8619922E-26DF-42C3-B60F-5C4A9200710B}"/>
    <cellStyle name="Normal 9 4 2 6" xfId="3296" xr:uid="{56271639-7B50-40BD-9BE1-19C6F83B42B5}"/>
    <cellStyle name="Normal 9 4 2 6 2" xfId="3297" xr:uid="{744C0AB5-D981-4416-B95C-C0DFF179E4CC}"/>
    <cellStyle name="Normal 9 4 2 6 3" xfId="3298" xr:uid="{13363EE7-C6BA-4D6B-AAA4-080F1DE8ABBE}"/>
    <cellStyle name="Normal 9 4 2 6 4" xfId="3299" xr:uid="{311E4902-9A85-409B-BB0B-71A0EADFC0A0}"/>
    <cellStyle name="Normal 9 4 2 7" xfId="3300" xr:uid="{A54E8E99-5BFF-43CA-9579-5AF1389E67E3}"/>
    <cellStyle name="Normal 9 4 2 8" xfId="3301" xr:uid="{34459B61-5487-4916-A4FB-43DB55BB38C3}"/>
    <cellStyle name="Normal 9 4 2 9" xfId="3302" xr:uid="{2B8216F7-3962-4081-A118-89167041B843}"/>
    <cellStyle name="Normal 9 4 3" xfId="3303" xr:uid="{5DD6D974-A37E-4857-9906-E9ECD75ADD96}"/>
    <cellStyle name="Normal 9 4 3 2" xfId="3304" xr:uid="{5E1AAA04-A9C4-4CC3-85CC-9DF3E3F631CF}"/>
    <cellStyle name="Normal 9 4 3 2 2" xfId="3305" xr:uid="{879C4E18-8F59-450F-A766-A9FB79982DA4}"/>
    <cellStyle name="Normal 9 4 3 2 2 2" xfId="3306" xr:uid="{E3B55660-A866-439F-A83A-DBFC4487AEB7}"/>
    <cellStyle name="Normal 9 4 3 2 2 2 2" xfId="4268" xr:uid="{1F2C2A94-2CD9-4A39-B54C-00C44887D29F}"/>
    <cellStyle name="Normal 9 4 3 2 2 3" xfId="3307" xr:uid="{0523CCF6-97BB-4D66-A13F-3D171E4357AE}"/>
    <cellStyle name="Normal 9 4 3 2 2 4" xfId="3308" xr:uid="{B6A51CFE-5AE0-4D7A-8C48-9992D39BED5C}"/>
    <cellStyle name="Normal 9 4 3 2 3" xfId="3309" xr:uid="{30397653-383A-4D06-9F6E-C318A0A76798}"/>
    <cellStyle name="Normal 9 4 3 2 3 2" xfId="3310" xr:uid="{ACE6C9EE-A3ED-4378-8ABA-96113705C069}"/>
    <cellStyle name="Normal 9 4 3 2 3 3" xfId="3311" xr:uid="{BE21D6EC-1754-4FC8-ADE4-A042CE9E277D}"/>
    <cellStyle name="Normal 9 4 3 2 3 4" xfId="3312" xr:uid="{4107725B-5CAD-4A32-94B0-20CAAB68499E}"/>
    <cellStyle name="Normal 9 4 3 2 4" xfId="3313" xr:uid="{28D2D31B-B523-49FC-A29B-7C628F565A4A}"/>
    <cellStyle name="Normal 9 4 3 2 5" xfId="3314" xr:uid="{C2D77BF7-E205-40B2-BA4D-D60B8A168E81}"/>
    <cellStyle name="Normal 9 4 3 2 6" xfId="3315" xr:uid="{B484F7B9-24AB-448E-B38B-302703A126EF}"/>
    <cellStyle name="Normal 9 4 3 3" xfId="3316" xr:uid="{64C73B25-1CB6-4409-A4F1-6AEA4E1CA90F}"/>
    <cellStyle name="Normal 9 4 3 3 2" xfId="3317" xr:uid="{02FCB54B-7D15-443B-A8F6-1C404FFCCF8C}"/>
    <cellStyle name="Normal 9 4 3 3 2 2" xfId="3318" xr:uid="{E82C3B25-3521-4338-AE90-7BEEED53C2FE}"/>
    <cellStyle name="Normal 9 4 3 3 2 3" xfId="3319" xr:uid="{467F65ED-453F-4DAC-8817-86A9EE602BCF}"/>
    <cellStyle name="Normal 9 4 3 3 2 4" xfId="3320" xr:uid="{6EAA731C-3D8C-4AB9-A3A3-7A5E69914C5A}"/>
    <cellStyle name="Normal 9 4 3 3 3" xfId="3321" xr:uid="{6938AA84-0926-427E-926B-E95AD94347B0}"/>
    <cellStyle name="Normal 9 4 3 3 4" xfId="3322" xr:uid="{0A2C3345-7C12-46A3-911A-37BA5021AA05}"/>
    <cellStyle name="Normal 9 4 3 3 5" xfId="3323" xr:uid="{71E45B08-85F0-42B8-8D82-457846A08D51}"/>
    <cellStyle name="Normal 9 4 3 4" xfId="3324" xr:uid="{462932A9-C265-4642-88AA-24A655AB79B9}"/>
    <cellStyle name="Normal 9 4 3 4 2" xfId="3325" xr:uid="{8CFC7555-774B-4013-B4B3-0B7C8C6526F2}"/>
    <cellStyle name="Normal 9 4 3 4 3" xfId="3326" xr:uid="{8688C0D8-F7E8-4441-A5F8-803EFEB5C769}"/>
    <cellStyle name="Normal 9 4 3 4 4" xfId="3327" xr:uid="{D0C5DE90-8371-4820-8465-AADE98FE495D}"/>
    <cellStyle name="Normal 9 4 3 5" xfId="3328" xr:uid="{65728AD8-C14C-4A31-8868-C4B1EBDF3393}"/>
    <cellStyle name="Normal 9 4 3 5 2" xfId="3329" xr:uid="{75D6AFB6-9B43-4FDE-BB1F-A5C8EA566260}"/>
    <cellStyle name="Normal 9 4 3 5 3" xfId="3330" xr:uid="{8E3D48F0-A6A6-4AB3-BC15-072A7F8BEDEA}"/>
    <cellStyle name="Normal 9 4 3 5 4" xfId="3331" xr:uid="{64883679-8D52-4A02-ADCC-697F2C658C4D}"/>
    <cellStyle name="Normal 9 4 3 6" xfId="3332" xr:uid="{8C7D8BB8-367C-4BEB-93C6-CC5D2188B6E7}"/>
    <cellStyle name="Normal 9 4 3 7" xfId="3333" xr:uid="{E1DA2DE0-5A89-409B-A3FC-E087A5192853}"/>
    <cellStyle name="Normal 9 4 3 8" xfId="3334" xr:uid="{58CDB5A7-469C-4302-9762-9E957165D007}"/>
    <cellStyle name="Normal 9 4 4" xfId="3335" xr:uid="{F3E2788E-5833-4D33-BF92-4873A1076517}"/>
    <cellStyle name="Normal 9 4 4 2" xfId="3336" xr:uid="{947631E6-1ADF-42C0-B85A-FE5CF0895898}"/>
    <cellStyle name="Normal 9 4 4 2 2" xfId="3337" xr:uid="{7D48E5DF-3268-4619-8175-164B9185A0D6}"/>
    <cellStyle name="Normal 9 4 4 2 2 2" xfId="3338" xr:uid="{54E72C58-9F71-41D3-B5AB-605B8C9B11DC}"/>
    <cellStyle name="Normal 9 4 4 2 2 2 2" xfId="4269" xr:uid="{99226E5C-99A2-4299-A54C-3313BBC8ACF9}"/>
    <cellStyle name="Normal 9 4 4 2 2 3" xfId="3339" xr:uid="{33A88FC0-CC42-4A83-AB13-7C3A81A2DF1C}"/>
    <cellStyle name="Normal 9 4 4 2 2 4" xfId="3340" xr:uid="{9CDB3EF3-BEC6-4AED-A1BB-579CFB724102}"/>
    <cellStyle name="Normal 9 4 4 2 3" xfId="3341" xr:uid="{D097FFEA-E99A-408C-99A8-15495143278F}"/>
    <cellStyle name="Normal 9 4 4 2 3 2" xfId="4270" xr:uid="{5D736B63-2011-4836-A25F-EFA1DF5BA5A7}"/>
    <cellStyle name="Normal 9 4 4 2 4" xfId="3342" xr:uid="{FA49C6E9-4B72-4B58-9A46-0D30A33C50AB}"/>
    <cellStyle name="Normal 9 4 4 2 5" xfId="3343" xr:uid="{C09E53A7-F29E-49D3-9560-2D11E507B6FF}"/>
    <cellStyle name="Normal 9 4 4 3" xfId="3344" xr:uid="{CE893044-16B2-4B7F-B432-158C490E2814}"/>
    <cellStyle name="Normal 9 4 4 3 2" xfId="3345" xr:uid="{165E5D86-639D-4F8F-A31C-6949F35827F1}"/>
    <cellStyle name="Normal 9 4 4 3 2 2" xfId="4271" xr:uid="{5363E19E-8476-431D-BF35-F6D6F55693B9}"/>
    <cellStyle name="Normal 9 4 4 3 3" xfId="3346" xr:uid="{26FAC0DC-F5AC-42F1-924D-AFE3561FEDD4}"/>
    <cellStyle name="Normal 9 4 4 3 4" xfId="3347" xr:uid="{D1388AA5-6556-4B53-9158-5A2F67463576}"/>
    <cellStyle name="Normal 9 4 4 4" xfId="3348" xr:uid="{4CF84F0A-9477-4211-B01B-65E0E927AB16}"/>
    <cellStyle name="Normal 9 4 4 4 2" xfId="3349" xr:uid="{95F5ED39-22EE-45CC-BF71-E608436C7419}"/>
    <cellStyle name="Normal 9 4 4 4 3" xfId="3350" xr:uid="{98CADA96-4DBC-4C34-A6C7-B7292AB6408D}"/>
    <cellStyle name="Normal 9 4 4 4 4" xfId="3351" xr:uid="{1A1B76C9-F36F-46E3-B4DD-C91016F8052E}"/>
    <cellStyle name="Normal 9 4 4 5" xfId="3352" xr:uid="{B29C8EEA-ECFC-4BC8-9C32-AF46755E302B}"/>
    <cellStyle name="Normal 9 4 4 6" xfId="3353" xr:uid="{0AB59328-BE1E-4098-8CAF-4A6BF9FB1A29}"/>
    <cellStyle name="Normal 9 4 4 7" xfId="3354" xr:uid="{4C66ECF8-5A45-473C-B420-9DFF9386783A}"/>
    <cellStyle name="Normal 9 4 5" xfId="3355" xr:uid="{F86C038E-2FD8-4F4A-A047-2198EC7DC2C7}"/>
    <cellStyle name="Normal 9 4 5 2" xfId="3356" xr:uid="{DB464EBC-01AE-4944-B476-98F22EE88DC7}"/>
    <cellStyle name="Normal 9 4 5 2 2" xfId="3357" xr:uid="{04F71834-5161-43BD-BBBC-D6DE49789BD1}"/>
    <cellStyle name="Normal 9 4 5 2 2 2" xfId="4272" xr:uid="{B871A3CC-CEDC-4475-9F55-C3F573459A69}"/>
    <cellStyle name="Normal 9 4 5 2 3" xfId="3358" xr:uid="{2398158A-6981-49A7-BD0C-F16CB4E0178D}"/>
    <cellStyle name="Normal 9 4 5 2 4" xfId="3359" xr:uid="{48BF08C1-924A-41EC-B9AB-3EA2878F9943}"/>
    <cellStyle name="Normal 9 4 5 3" xfId="3360" xr:uid="{435E68C3-56FC-451F-A6AB-04C02AACEAE4}"/>
    <cellStyle name="Normal 9 4 5 3 2" xfId="3361" xr:uid="{E0DDE16F-746D-446E-9AA9-37A50DB1DE13}"/>
    <cellStyle name="Normal 9 4 5 3 3" xfId="3362" xr:uid="{AB2BC31E-2734-4081-817C-F9BFD585AFA8}"/>
    <cellStyle name="Normal 9 4 5 3 4" xfId="3363" xr:uid="{0B5A4B26-B1A4-4732-8C7B-658317143B3F}"/>
    <cellStyle name="Normal 9 4 5 4" xfId="3364" xr:uid="{5724A498-1F7E-4B2B-9BEC-630440DD8DE5}"/>
    <cellStyle name="Normal 9 4 5 5" xfId="3365" xr:uid="{1A06B17A-2D4E-483E-8D3B-1391511DF61B}"/>
    <cellStyle name="Normal 9 4 5 6" xfId="3366" xr:uid="{8A076984-CA53-45AF-9DEF-D68CB3E249F1}"/>
    <cellStyle name="Normal 9 4 6" xfId="3367" xr:uid="{28C967F2-2C31-48C3-A5BA-61B9E4D78F8D}"/>
    <cellStyle name="Normal 9 4 6 2" xfId="3368" xr:uid="{67704A64-7E7C-4AF2-B5A4-2A422DA175DC}"/>
    <cellStyle name="Normal 9 4 6 2 2" xfId="3369" xr:uid="{7B57DAFD-3F47-4860-AAF4-129117B460DD}"/>
    <cellStyle name="Normal 9 4 6 2 3" xfId="3370" xr:uid="{AF28E62C-232A-4639-BC2F-1369FCAB68C8}"/>
    <cellStyle name="Normal 9 4 6 2 4" xfId="3371" xr:uid="{7B8C3D70-A4E8-4B51-A21D-40FC6051A835}"/>
    <cellStyle name="Normal 9 4 6 3" xfId="3372" xr:uid="{3BDDBAC7-77A7-4E29-8465-DE5AD74B5CBD}"/>
    <cellStyle name="Normal 9 4 6 4" xfId="3373" xr:uid="{E76B0B5A-FEF3-45AE-BBF8-FD3DEBB9FE10}"/>
    <cellStyle name="Normal 9 4 6 5" xfId="3374" xr:uid="{30C46E28-AA96-498D-8666-96281B0818B0}"/>
    <cellStyle name="Normal 9 4 7" xfId="3375" xr:uid="{E6428098-8699-461B-BE22-D9481EEEF214}"/>
    <cellStyle name="Normal 9 4 7 2" xfId="3376" xr:uid="{876D686F-C38E-4E62-8F23-17E9F070BA4B}"/>
    <cellStyle name="Normal 9 4 7 3" xfId="3377" xr:uid="{B048CDA5-5122-4031-A928-E97E785FDD02}"/>
    <cellStyle name="Normal 9 4 7 4" xfId="3378" xr:uid="{D97B8347-7A40-449D-BC51-4C79C47A3737}"/>
    <cellStyle name="Normal 9 4 8" xfId="3379" xr:uid="{0FE699B2-6779-41BF-838C-D1E1166F9B3B}"/>
    <cellStyle name="Normal 9 4 8 2" xfId="3380" xr:uid="{4A00EC50-F41F-412D-9C6D-988A025AC132}"/>
    <cellStyle name="Normal 9 4 8 3" xfId="3381" xr:uid="{39AFECA7-D7D4-46D1-8BDC-4B7E59E19084}"/>
    <cellStyle name="Normal 9 4 8 4" xfId="3382" xr:uid="{2EF6A630-E356-457A-AA4D-1F2294BD5D7E}"/>
    <cellStyle name="Normal 9 4 9" xfId="3383" xr:uid="{A1DB938A-36A8-4BC0-9647-BE7F35C87F54}"/>
    <cellStyle name="Normal 9 5" xfId="3384" xr:uid="{97765C3C-4B94-47DA-B88D-E409CE4E4B40}"/>
    <cellStyle name="Normal 9 5 10" xfId="3385" xr:uid="{EF287CA2-89A1-4E35-8574-AAA6AEB1F8AF}"/>
    <cellStyle name="Normal 9 5 11" xfId="3386" xr:uid="{EADB4AA0-6645-4D93-9807-91668776C1C2}"/>
    <cellStyle name="Normal 9 5 2" xfId="3387" xr:uid="{A6E94E74-E671-42DE-8D2C-D0170E2DD739}"/>
    <cellStyle name="Normal 9 5 2 2" xfId="3388" xr:uid="{606B232C-6E98-4CF0-8631-4A2C4ABA8EEE}"/>
    <cellStyle name="Normal 9 5 2 2 2" xfId="3389" xr:uid="{3F845D52-8595-48D2-A7B3-3452E14B9B96}"/>
    <cellStyle name="Normal 9 5 2 2 2 2" xfId="3390" xr:uid="{A0C89382-AD78-4E4A-9155-B25C7662A18B}"/>
    <cellStyle name="Normal 9 5 2 2 2 2 2" xfId="3391" xr:uid="{A8F58947-9A73-427A-A020-B3F0C3150ECC}"/>
    <cellStyle name="Normal 9 5 2 2 2 2 3" xfId="3392" xr:uid="{B87F2A9E-3506-44F1-B32C-B0317A0426DA}"/>
    <cellStyle name="Normal 9 5 2 2 2 2 4" xfId="3393" xr:uid="{53A29C7C-2878-4B45-B7BA-D135EBE50618}"/>
    <cellStyle name="Normal 9 5 2 2 2 3" xfId="3394" xr:uid="{AE9CC3CE-A946-46EA-8E6D-0FCECE9923F2}"/>
    <cellStyle name="Normal 9 5 2 2 2 3 2" xfId="3395" xr:uid="{40C4A301-8987-467F-A417-61ADA7E01001}"/>
    <cellStyle name="Normal 9 5 2 2 2 3 3" xfId="3396" xr:uid="{1E503E76-6612-41DC-ABA7-88C96EA68AE9}"/>
    <cellStyle name="Normal 9 5 2 2 2 3 4" xfId="3397" xr:uid="{88BA18D7-9DB5-4F18-9A51-0932B3165444}"/>
    <cellStyle name="Normal 9 5 2 2 2 4" xfId="3398" xr:uid="{5E38A784-01DF-490C-B6A8-2C7105C6A936}"/>
    <cellStyle name="Normal 9 5 2 2 2 5" xfId="3399" xr:uid="{49F19FC7-300E-440A-8CE5-C3435A84D035}"/>
    <cellStyle name="Normal 9 5 2 2 2 6" xfId="3400" xr:uid="{6F3EEA5B-46DA-4974-9F57-D571EEF9920A}"/>
    <cellStyle name="Normal 9 5 2 2 3" xfId="3401" xr:uid="{55998B45-BF95-4503-9536-03C6A555BD19}"/>
    <cellStyle name="Normal 9 5 2 2 3 2" xfId="3402" xr:uid="{24FA374E-A000-45D5-9E27-4FA0DB72815D}"/>
    <cellStyle name="Normal 9 5 2 2 3 2 2" xfId="3403" xr:uid="{1155E2C7-ABAE-4F4D-A831-A74BCA4F04B1}"/>
    <cellStyle name="Normal 9 5 2 2 3 2 3" xfId="3404" xr:uid="{D6E1CAED-E5B6-441E-B55C-1D1712BBDD7D}"/>
    <cellStyle name="Normal 9 5 2 2 3 2 4" xfId="3405" xr:uid="{5BF6230D-113F-4789-BEF0-52C028DB38CB}"/>
    <cellStyle name="Normal 9 5 2 2 3 3" xfId="3406" xr:uid="{1751E8B4-6DC4-4025-92AA-8278316B8A79}"/>
    <cellStyle name="Normal 9 5 2 2 3 4" xfId="3407" xr:uid="{DC9133B8-5305-4133-859F-56E7B8835120}"/>
    <cellStyle name="Normal 9 5 2 2 3 5" xfId="3408" xr:uid="{29969FF3-D7EE-4988-BE92-4188B6237E81}"/>
    <cellStyle name="Normal 9 5 2 2 4" xfId="3409" xr:uid="{5CB9A2ED-1328-4F03-8B97-F3719FA463EB}"/>
    <cellStyle name="Normal 9 5 2 2 4 2" xfId="3410" xr:uid="{A3DCE5C4-6196-4B06-B92D-8C12FA637054}"/>
    <cellStyle name="Normal 9 5 2 2 4 3" xfId="3411" xr:uid="{BC458BF4-EC08-4FFC-81FB-5380D12C05D2}"/>
    <cellStyle name="Normal 9 5 2 2 4 4" xfId="3412" xr:uid="{DECDBEC7-FB8F-460A-B1DE-B20364716B44}"/>
    <cellStyle name="Normal 9 5 2 2 5" xfId="3413" xr:uid="{116F7A61-A669-4878-BD21-BBAFF67ECD23}"/>
    <cellStyle name="Normal 9 5 2 2 5 2" xfId="3414" xr:uid="{BB25497A-6E9D-40C5-AB56-D21C5410A0AB}"/>
    <cellStyle name="Normal 9 5 2 2 5 3" xfId="3415" xr:uid="{70128E5B-3C6B-481D-9BB6-01C31F8E98E4}"/>
    <cellStyle name="Normal 9 5 2 2 5 4" xfId="3416" xr:uid="{311907A2-7E44-446F-9016-2C7F4E86C0E2}"/>
    <cellStyle name="Normal 9 5 2 2 6" xfId="3417" xr:uid="{E2C011EC-17C7-42F5-898B-E5D76D581CF2}"/>
    <cellStyle name="Normal 9 5 2 2 7" xfId="3418" xr:uid="{3A2ACDE8-E5F0-449D-85C8-D8B490CB4631}"/>
    <cellStyle name="Normal 9 5 2 2 8" xfId="3419" xr:uid="{08647C88-DFB5-40D0-A1E7-18AB8D1F3D26}"/>
    <cellStyle name="Normal 9 5 2 3" xfId="3420" xr:uid="{99F28F7C-4419-4A60-A112-5D1DCC55674B}"/>
    <cellStyle name="Normal 9 5 2 3 2" xfId="3421" xr:uid="{E1324B19-C4AF-4B6D-8D31-F62BCC34FE30}"/>
    <cellStyle name="Normal 9 5 2 3 2 2" xfId="3422" xr:uid="{A58C1400-1FC4-4295-8EB9-EB89F7BABA0F}"/>
    <cellStyle name="Normal 9 5 2 3 2 3" xfId="3423" xr:uid="{171E155F-7F33-4AF4-BA50-80C8F272E311}"/>
    <cellStyle name="Normal 9 5 2 3 2 4" xfId="3424" xr:uid="{997C557C-1FE1-4ACD-92A2-17678767F27F}"/>
    <cellStyle name="Normal 9 5 2 3 3" xfId="3425" xr:uid="{E7AA321C-5938-4BAA-ADED-63FB31FCB48E}"/>
    <cellStyle name="Normal 9 5 2 3 3 2" xfId="3426" xr:uid="{854BB53E-CE91-469C-B752-F77465707346}"/>
    <cellStyle name="Normal 9 5 2 3 3 3" xfId="3427" xr:uid="{6303CD45-80A3-4A20-B380-2759B66B11DB}"/>
    <cellStyle name="Normal 9 5 2 3 3 4" xfId="3428" xr:uid="{9B5BA347-C83D-4F22-BC77-C76520D8DC05}"/>
    <cellStyle name="Normal 9 5 2 3 4" xfId="3429" xr:uid="{7BD587C8-75A5-41BA-9C5B-BE377C5E0856}"/>
    <cellStyle name="Normal 9 5 2 3 5" xfId="3430" xr:uid="{57547C0B-0F27-4096-ACD8-72D15F7D3F4E}"/>
    <cellStyle name="Normal 9 5 2 3 6" xfId="3431" xr:uid="{C34FDA67-BA94-402A-8851-4D285961375C}"/>
    <cellStyle name="Normal 9 5 2 4" xfId="3432" xr:uid="{36B69326-FC24-4AC0-B4FC-B7C9FDBB3188}"/>
    <cellStyle name="Normal 9 5 2 4 2" xfId="3433" xr:uid="{4C09FDE9-026E-45C9-BC27-455E83E8C8AE}"/>
    <cellStyle name="Normal 9 5 2 4 2 2" xfId="3434" xr:uid="{EE736DDB-FFF0-4209-AD72-38C4A81E69BC}"/>
    <cellStyle name="Normal 9 5 2 4 2 3" xfId="3435" xr:uid="{C7CF19E9-D0F9-4C67-8382-12B8D421AD8E}"/>
    <cellStyle name="Normal 9 5 2 4 2 4" xfId="3436" xr:uid="{7B5038E9-FCB2-416E-8C7F-B2D76591D93D}"/>
    <cellStyle name="Normal 9 5 2 4 3" xfId="3437" xr:uid="{A957FF8D-E80B-4509-B7CC-A86346723379}"/>
    <cellStyle name="Normal 9 5 2 4 4" xfId="3438" xr:uid="{F9E3755C-EC62-4D68-ABF3-58D9550B2E75}"/>
    <cellStyle name="Normal 9 5 2 4 5" xfId="3439" xr:uid="{B53B932C-7C74-4CBF-88E0-3719C55CC5F6}"/>
    <cellStyle name="Normal 9 5 2 5" xfId="3440" xr:uid="{F52FC9F0-6B2C-4CD4-8CC2-1F82836D90C7}"/>
    <cellStyle name="Normal 9 5 2 5 2" xfId="3441" xr:uid="{0E9AA6B6-40E7-4136-AD6B-523BB1D2BF39}"/>
    <cellStyle name="Normal 9 5 2 5 3" xfId="3442" xr:uid="{3F2B2EF2-EC34-4A24-92D5-4B86DEC7BF25}"/>
    <cellStyle name="Normal 9 5 2 5 4" xfId="3443" xr:uid="{68AB6235-2409-4F68-AE6D-04466BD91CE6}"/>
    <cellStyle name="Normal 9 5 2 6" xfId="3444" xr:uid="{5CFAB172-DF31-4EE6-B454-698A8DDA7D86}"/>
    <cellStyle name="Normal 9 5 2 6 2" xfId="3445" xr:uid="{A9D7E9A0-E5CB-48DD-AF1B-BD9291EF04C5}"/>
    <cellStyle name="Normal 9 5 2 6 3" xfId="3446" xr:uid="{AE6017F0-CE04-44E8-9330-19E89BB60B0C}"/>
    <cellStyle name="Normal 9 5 2 6 4" xfId="3447" xr:uid="{356C2797-76FF-40A9-9505-25F06CF9F6D9}"/>
    <cellStyle name="Normal 9 5 2 7" xfId="3448" xr:uid="{C90C91E1-90AB-4B8F-BD06-1DDFBD4BB62C}"/>
    <cellStyle name="Normal 9 5 2 8" xfId="3449" xr:uid="{8BF96D81-09B7-451B-8C28-ABAC6459C103}"/>
    <cellStyle name="Normal 9 5 2 9" xfId="3450" xr:uid="{A0B646C3-8C81-4B9F-A916-D1DD40D87328}"/>
    <cellStyle name="Normal 9 5 3" xfId="3451" xr:uid="{B80DF2D8-BC3B-431B-8E15-F6FFDBA1EF44}"/>
    <cellStyle name="Normal 9 5 3 2" xfId="3452" xr:uid="{B5CEDDFC-E159-4ACA-95C3-009D9C8C8D90}"/>
    <cellStyle name="Normal 9 5 3 2 2" xfId="3453" xr:uid="{2D72929E-E492-42BC-AEB1-FFAB8654B170}"/>
    <cellStyle name="Normal 9 5 3 2 2 2" xfId="3454" xr:uid="{E84012D1-EBBE-4167-AF4D-411D7D36D205}"/>
    <cellStyle name="Normal 9 5 3 2 2 2 2" xfId="4273" xr:uid="{AE018086-A369-462C-99EE-12982D88435E}"/>
    <cellStyle name="Normal 9 5 3 2 2 3" xfId="3455" xr:uid="{5D90A2A8-EF47-4346-B67C-FEDB8E5BD92F}"/>
    <cellStyle name="Normal 9 5 3 2 2 4" xfId="3456" xr:uid="{8DC5D282-8903-4E99-B259-D2A1251B96FE}"/>
    <cellStyle name="Normal 9 5 3 2 3" xfId="3457" xr:uid="{0C9F558F-369A-4BAF-AB24-3F09FB9ECE2F}"/>
    <cellStyle name="Normal 9 5 3 2 3 2" xfId="3458" xr:uid="{5B35D64D-2790-4321-B248-B50AAB01B302}"/>
    <cellStyle name="Normal 9 5 3 2 3 3" xfId="3459" xr:uid="{F3152472-162C-46E5-B37A-D34EA7268375}"/>
    <cellStyle name="Normal 9 5 3 2 3 4" xfId="3460" xr:uid="{F3AAAD28-ED0A-4239-B5BC-600E5155BFC3}"/>
    <cellStyle name="Normal 9 5 3 2 4" xfId="3461" xr:uid="{27C3223C-A678-42C3-9375-01F5D62C5B85}"/>
    <cellStyle name="Normal 9 5 3 2 5" xfId="3462" xr:uid="{B5F4D310-7F2E-4174-8F73-72F8938B4CC6}"/>
    <cellStyle name="Normal 9 5 3 2 6" xfId="3463" xr:uid="{8D01FAA4-C2B3-4CCA-AD75-81AECDF8AE63}"/>
    <cellStyle name="Normal 9 5 3 3" xfId="3464" xr:uid="{9085ACC5-F26F-48B9-A219-3D587B7CC6D0}"/>
    <cellStyle name="Normal 9 5 3 3 2" xfId="3465" xr:uid="{011CC742-2A4B-47E0-BFFF-0E1A56E7D724}"/>
    <cellStyle name="Normal 9 5 3 3 2 2" xfId="3466" xr:uid="{119E786F-5363-481D-8740-2C40FB276D10}"/>
    <cellStyle name="Normal 9 5 3 3 2 3" xfId="3467" xr:uid="{E21B349A-0514-4841-BD30-95F28B8C2E3C}"/>
    <cellStyle name="Normal 9 5 3 3 2 4" xfId="3468" xr:uid="{2D808EE5-4E0E-4827-9E18-481DC5009B37}"/>
    <cellStyle name="Normal 9 5 3 3 3" xfId="3469" xr:uid="{7AAFDA4A-6161-4B5F-AB9D-C3D8DF909FAE}"/>
    <cellStyle name="Normal 9 5 3 3 4" xfId="3470" xr:uid="{D5E9BC04-CE4E-435D-80AD-F2A1A59A70CF}"/>
    <cellStyle name="Normal 9 5 3 3 5" xfId="3471" xr:uid="{8226E952-751E-4802-AC7F-8609F32A12AD}"/>
    <cellStyle name="Normal 9 5 3 4" xfId="3472" xr:uid="{EBA08B1F-716D-4D14-A393-344D3DA0B28C}"/>
    <cellStyle name="Normal 9 5 3 4 2" xfId="3473" xr:uid="{C65936FD-65C2-4E6D-8267-246F44370657}"/>
    <cellStyle name="Normal 9 5 3 4 3" xfId="3474" xr:uid="{B2FAAF88-BC5D-4D76-84BD-1AD75F2BD1AD}"/>
    <cellStyle name="Normal 9 5 3 4 4" xfId="3475" xr:uid="{C924B90B-5D6F-404C-9FDD-0B795F0DBAD8}"/>
    <cellStyle name="Normal 9 5 3 5" xfId="3476" xr:uid="{C1FB3BA0-7D06-42EB-8A18-8F2A1799AABE}"/>
    <cellStyle name="Normal 9 5 3 5 2" xfId="3477" xr:uid="{E1C24A88-13B1-4D64-8445-60734CE8653F}"/>
    <cellStyle name="Normal 9 5 3 5 3" xfId="3478" xr:uid="{C54C6A50-ABD5-4E0F-BD22-10765CB7BE90}"/>
    <cellStyle name="Normal 9 5 3 5 4" xfId="3479" xr:uid="{0332AC49-425B-4720-8A4A-850404D84D8D}"/>
    <cellStyle name="Normal 9 5 3 6" xfId="3480" xr:uid="{9FD2E463-D1F5-4753-A5D5-9864AB5A5F46}"/>
    <cellStyle name="Normal 9 5 3 7" xfId="3481" xr:uid="{CA31DEFB-E116-40F6-AD9C-29722A0475FE}"/>
    <cellStyle name="Normal 9 5 3 8" xfId="3482" xr:uid="{290E9E0A-D65E-4475-B1AA-55F627B77688}"/>
    <cellStyle name="Normal 9 5 4" xfId="3483" xr:uid="{39275CC6-CF42-42F0-8FC8-814B810D6A44}"/>
    <cellStyle name="Normal 9 5 4 2" xfId="3484" xr:uid="{BBC3E0DA-A8CA-41AA-9C43-6555C97B762A}"/>
    <cellStyle name="Normal 9 5 4 2 2" xfId="3485" xr:uid="{66EE32D2-8707-47F0-B0E8-47E074157B75}"/>
    <cellStyle name="Normal 9 5 4 2 2 2" xfId="3486" xr:uid="{78CCBD46-436F-4F37-BFDF-A8F67DEB314B}"/>
    <cellStyle name="Normal 9 5 4 2 2 3" xfId="3487" xr:uid="{9D36EDBE-864D-49C3-98D2-BB89169D266D}"/>
    <cellStyle name="Normal 9 5 4 2 2 4" xfId="3488" xr:uid="{73B71D6D-CE7D-4C4D-9494-614031F76C1C}"/>
    <cellStyle name="Normal 9 5 4 2 3" xfId="3489" xr:uid="{A22991F7-64D3-443A-B504-134641264D19}"/>
    <cellStyle name="Normal 9 5 4 2 4" xfId="3490" xr:uid="{93A344F0-5EF3-416A-8865-E862C713412B}"/>
    <cellStyle name="Normal 9 5 4 2 5" xfId="3491" xr:uid="{DE1380DA-4F39-4C33-84E2-566086BD75C3}"/>
    <cellStyle name="Normal 9 5 4 3" xfId="3492" xr:uid="{920E7BD6-7375-43BD-860F-02766CF77DDA}"/>
    <cellStyle name="Normal 9 5 4 3 2" xfId="3493" xr:uid="{9EAE26CD-FF4C-4E1F-B8FD-1A401F9A02A1}"/>
    <cellStyle name="Normal 9 5 4 3 3" xfId="3494" xr:uid="{2E70DA1E-FD6F-4A7A-AC14-85B2A8A56020}"/>
    <cellStyle name="Normal 9 5 4 3 4" xfId="3495" xr:uid="{E2B39499-01B1-4B7C-8E38-B2E6E62757C9}"/>
    <cellStyle name="Normal 9 5 4 4" xfId="3496" xr:uid="{D6F8DBD9-ECA0-4465-8FB8-E64EB2263EF1}"/>
    <cellStyle name="Normal 9 5 4 4 2" xfId="3497" xr:uid="{14AAA42A-D39A-4E38-94DB-40791AEC0B89}"/>
    <cellStyle name="Normal 9 5 4 4 3" xfId="3498" xr:uid="{E6BDCF59-0B0E-4045-977F-F25C78F4B60D}"/>
    <cellStyle name="Normal 9 5 4 4 4" xfId="3499" xr:uid="{F16C6B0D-098B-436D-855D-986B8B91A8CC}"/>
    <cellStyle name="Normal 9 5 4 5" xfId="3500" xr:uid="{5FA9D627-8C03-4181-BB65-370F813091AA}"/>
    <cellStyle name="Normal 9 5 4 6" xfId="3501" xr:uid="{F9E92133-14B8-4EAB-A434-315FBBC991F2}"/>
    <cellStyle name="Normal 9 5 4 7" xfId="3502" xr:uid="{C1ABCC10-DA55-4766-A050-AC39390A8B28}"/>
    <cellStyle name="Normal 9 5 5" xfId="3503" xr:uid="{08902606-8EF0-4C8D-99C2-31DCE72E565E}"/>
    <cellStyle name="Normal 9 5 5 2" xfId="3504" xr:uid="{7B3B5E27-2640-43B7-9FFB-4A2B797CBE51}"/>
    <cellStyle name="Normal 9 5 5 2 2" xfId="3505" xr:uid="{B5D6F535-5029-49BD-AAE8-0154D52FF39C}"/>
    <cellStyle name="Normal 9 5 5 2 3" xfId="3506" xr:uid="{A861B65C-54B0-467A-AFFF-81F2B590CE92}"/>
    <cellStyle name="Normal 9 5 5 2 4" xfId="3507" xr:uid="{E254FCE1-2193-446A-BD46-1FCBD4A5B7CD}"/>
    <cellStyle name="Normal 9 5 5 3" xfId="3508" xr:uid="{918B762E-29AA-469D-9509-1B1C066A7DEC}"/>
    <cellStyle name="Normal 9 5 5 3 2" xfId="3509" xr:uid="{3B143480-B865-4E1A-B843-4A5F5DDCAB85}"/>
    <cellStyle name="Normal 9 5 5 3 3" xfId="3510" xr:uid="{3E7813D5-7A58-4E99-B5A9-03ABCE61E9CC}"/>
    <cellStyle name="Normal 9 5 5 3 4" xfId="3511" xr:uid="{EF8DF608-3850-4270-8032-58889B81C5CD}"/>
    <cellStyle name="Normal 9 5 5 4" xfId="3512" xr:uid="{D4E64644-3463-4499-93E4-91AA53CC7829}"/>
    <cellStyle name="Normal 9 5 5 5" xfId="3513" xr:uid="{991787AF-57A5-46C2-B553-13805A1C7D90}"/>
    <cellStyle name="Normal 9 5 5 6" xfId="3514" xr:uid="{FBA2A8FA-2023-46A7-989A-AE38A21F7780}"/>
    <cellStyle name="Normal 9 5 6" xfId="3515" xr:uid="{20BD496A-BB21-4B28-B7D5-1C4FEA02EFAF}"/>
    <cellStyle name="Normal 9 5 6 2" xfId="3516" xr:uid="{B09EF29A-D1F7-47EA-9F3B-3D4C0DD1C7B3}"/>
    <cellStyle name="Normal 9 5 6 2 2" xfId="3517" xr:uid="{1950B97B-414E-42CE-BD3E-296C7037DC1F}"/>
    <cellStyle name="Normal 9 5 6 2 3" xfId="3518" xr:uid="{33A45AA8-B728-4E3F-9E7F-9787CCB40EAF}"/>
    <cellStyle name="Normal 9 5 6 2 4" xfId="3519" xr:uid="{CBD1ABE2-ED00-4B5F-8DCC-6CF222F65D1C}"/>
    <cellStyle name="Normal 9 5 6 3" xfId="3520" xr:uid="{FAFE4E68-9765-46C7-BD68-2FE91A9B0CB4}"/>
    <cellStyle name="Normal 9 5 6 4" xfId="3521" xr:uid="{B8C5DA0E-3845-44F3-A57B-829FBC01A60E}"/>
    <cellStyle name="Normal 9 5 6 5" xfId="3522" xr:uid="{D8325498-171A-4F07-8315-D57230CF037B}"/>
    <cellStyle name="Normal 9 5 7" xfId="3523" xr:uid="{2732C039-251C-4B71-94C5-CB5E6104D702}"/>
    <cellStyle name="Normal 9 5 7 2" xfId="3524" xr:uid="{9327FB08-F5B3-4629-95F9-A75DF8C6931E}"/>
    <cellStyle name="Normal 9 5 7 3" xfId="3525" xr:uid="{DE3673F0-B0B2-4AAD-BEE8-62AD01A9B30D}"/>
    <cellStyle name="Normal 9 5 7 4" xfId="3526" xr:uid="{E0BD72E5-3115-497A-9C1F-496CF85787D1}"/>
    <cellStyle name="Normal 9 5 8" xfId="3527" xr:uid="{FC5B2640-8191-481C-8122-3BBA54521250}"/>
    <cellStyle name="Normal 9 5 8 2" xfId="3528" xr:uid="{5C361C70-52EE-48FB-9075-A35BE5D06D66}"/>
    <cellStyle name="Normal 9 5 8 3" xfId="3529" xr:uid="{D5FB0E10-0944-4031-971A-45ACDDB5A708}"/>
    <cellStyle name="Normal 9 5 8 4" xfId="3530" xr:uid="{0AC0239F-0276-41D1-8F8F-7F18BAEAB585}"/>
    <cellStyle name="Normal 9 5 9" xfId="3531" xr:uid="{CF67642B-2090-42A0-9697-FA1C67C0ECF7}"/>
    <cellStyle name="Normal 9 6" xfId="3532" xr:uid="{C38DDBDC-C14E-44C9-A956-04A186C0F1F5}"/>
    <cellStyle name="Normal 9 6 2" xfId="3533" xr:uid="{8A0F7112-8920-426A-B78A-3DF4D9699534}"/>
    <cellStyle name="Normal 9 6 2 2" xfId="3534" xr:uid="{9DEDC17D-7FD4-43F2-BBAD-0549A1EB532D}"/>
    <cellStyle name="Normal 9 6 2 2 2" xfId="3535" xr:uid="{AFE16BA0-1C47-49D0-AF36-0B93FEE411C5}"/>
    <cellStyle name="Normal 9 6 2 2 2 2" xfId="3536" xr:uid="{CB9BA08F-C6B5-43F5-8516-37B32C6ADD55}"/>
    <cellStyle name="Normal 9 6 2 2 2 3" xfId="3537" xr:uid="{EAECCA71-D309-4B26-89B4-B0179B65A148}"/>
    <cellStyle name="Normal 9 6 2 2 2 4" xfId="3538" xr:uid="{9C6C4127-B498-4933-86F8-ED227C668D5C}"/>
    <cellStyle name="Normal 9 6 2 2 3" xfId="3539" xr:uid="{0C8E2A00-92E3-413A-A6A0-1938375D743C}"/>
    <cellStyle name="Normal 9 6 2 2 3 2" xfId="3540" xr:uid="{D726B645-27F9-4D83-B6BB-FFE5900E1374}"/>
    <cellStyle name="Normal 9 6 2 2 3 3" xfId="3541" xr:uid="{6F84D368-FB7C-462F-9627-DFC30ED4DF8F}"/>
    <cellStyle name="Normal 9 6 2 2 3 4" xfId="3542" xr:uid="{841F8902-1046-47DD-914F-1ABBA2630CEF}"/>
    <cellStyle name="Normal 9 6 2 2 4" xfId="3543" xr:uid="{842B07B7-0736-4C3A-A021-4E7E6BE4B56F}"/>
    <cellStyle name="Normal 9 6 2 2 5" xfId="3544" xr:uid="{6293ED97-E336-471D-9E83-A1D8E41912C0}"/>
    <cellStyle name="Normal 9 6 2 2 6" xfId="3545" xr:uid="{608D11FC-3043-4515-8CE6-2F0F1A57A42C}"/>
    <cellStyle name="Normal 9 6 2 3" xfId="3546" xr:uid="{EB5E2E1A-EE99-4945-9D75-1AC31DCDBE96}"/>
    <cellStyle name="Normal 9 6 2 3 2" xfId="3547" xr:uid="{A528A05E-EFE8-4CFE-A52B-40A930E7010A}"/>
    <cellStyle name="Normal 9 6 2 3 2 2" xfId="3548" xr:uid="{5C8EEBF7-398A-46DB-B466-88DFEC25557A}"/>
    <cellStyle name="Normal 9 6 2 3 2 3" xfId="3549" xr:uid="{E365AC05-7A37-4CB1-99C9-5A606F2F9FE2}"/>
    <cellStyle name="Normal 9 6 2 3 2 4" xfId="3550" xr:uid="{F92D4B14-C500-49F0-B3B2-7F21C0619F9B}"/>
    <cellStyle name="Normal 9 6 2 3 3" xfId="3551" xr:uid="{C9656BA4-73E7-4DF8-A275-7B437F3CDBD8}"/>
    <cellStyle name="Normal 9 6 2 3 4" xfId="3552" xr:uid="{9093073D-20E4-4C84-8AD0-1607C323F5D8}"/>
    <cellStyle name="Normal 9 6 2 3 5" xfId="3553" xr:uid="{CF55D105-13DA-4472-859B-CAF55D1D7399}"/>
    <cellStyle name="Normal 9 6 2 4" xfId="3554" xr:uid="{C62541CE-E59C-4D96-AD1F-6BB036202B26}"/>
    <cellStyle name="Normal 9 6 2 4 2" xfId="3555" xr:uid="{B3EE6164-45BC-49F2-9198-38136745071E}"/>
    <cellStyle name="Normal 9 6 2 4 3" xfId="3556" xr:uid="{EBA3F1DC-F3F0-4EAB-A0ED-A88DEAD1EDCF}"/>
    <cellStyle name="Normal 9 6 2 4 4" xfId="3557" xr:uid="{83CA0CC8-EFD3-432F-906F-43026AD6450E}"/>
    <cellStyle name="Normal 9 6 2 5" xfId="3558" xr:uid="{384C0718-408B-49B0-B174-2861D5CB6254}"/>
    <cellStyle name="Normal 9 6 2 5 2" xfId="3559" xr:uid="{ED888CEA-67D4-4FE4-84AF-D0FFEA783B03}"/>
    <cellStyle name="Normal 9 6 2 5 3" xfId="3560" xr:uid="{B4615A0D-CD74-47C9-8004-A2F8D7B95467}"/>
    <cellStyle name="Normal 9 6 2 5 4" xfId="3561" xr:uid="{7860A4CF-2C8D-4415-83A1-959984A3F8AD}"/>
    <cellStyle name="Normal 9 6 2 6" xfId="3562" xr:uid="{55EEFB02-AB5A-49C9-8174-AC0984AB0688}"/>
    <cellStyle name="Normal 9 6 2 7" xfId="3563" xr:uid="{FD33083D-22D7-4725-8341-3AC5B8DA0615}"/>
    <cellStyle name="Normal 9 6 2 8" xfId="3564" xr:uid="{66248580-A6AE-4DD6-A7DF-98F90FC883DD}"/>
    <cellStyle name="Normal 9 6 3" xfId="3565" xr:uid="{862C745F-4B49-471F-AE23-741C7CF1D3D1}"/>
    <cellStyle name="Normal 9 6 3 2" xfId="3566" xr:uid="{CBAEFE0D-B53E-4BD6-975C-6B6A3B7E2791}"/>
    <cellStyle name="Normal 9 6 3 2 2" xfId="3567" xr:uid="{CA11ECC9-77CD-4B27-AD09-91259EAE02E1}"/>
    <cellStyle name="Normal 9 6 3 2 3" xfId="3568" xr:uid="{D6B2E2B0-BDF6-496C-A534-042B38ABBE1D}"/>
    <cellStyle name="Normal 9 6 3 2 4" xfId="3569" xr:uid="{1E50AC35-B995-442E-828B-55F0E459E6C2}"/>
    <cellStyle name="Normal 9 6 3 3" xfId="3570" xr:uid="{C8232C91-A24D-4A59-8E2F-FE6661938C37}"/>
    <cellStyle name="Normal 9 6 3 3 2" xfId="3571" xr:uid="{08F752AC-CCF7-4957-ABD2-C5464088EA25}"/>
    <cellStyle name="Normal 9 6 3 3 3" xfId="3572" xr:uid="{8EBDCF59-C9FC-4531-AA9E-9C447A39FC92}"/>
    <cellStyle name="Normal 9 6 3 3 4" xfId="3573" xr:uid="{9F1EBFF8-ED22-46BC-9561-A7F57D93639C}"/>
    <cellStyle name="Normal 9 6 3 4" xfId="3574" xr:uid="{C8371056-BC4F-4BBC-98BC-7B4EC01FA7D7}"/>
    <cellStyle name="Normal 9 6 3 5" xfId="3575" xr:uid="{C4522400-2475-4515-8A4A-9D0AD62772CB}"/>
    <cellStyle name="Normal 9 6 3 6" xfId="3576" xr:uid="{FB0E9F3E-153D-42BB-AB93-6E2286FD5DAE}"/>
    <cellStyle name="Normal 9 6 4" xfId="3577" xr:uid="{520DDDC5-63F8-4549-8AE9-C774A4ACAC43}"/>
    <cellStyle name="Normal 9 6 4 2" xfId="3578" xr:uid="{BC90E598-AB86-4B2B-BAC6-51AB072E9D8B}"/>
    <cellStyle name="Normal 9 6 4 2 2" xfId="3579" xr:uid="{BC9F9E1C-107B-4F27-B29F-30A0F145D7E7}"/>
    <cellStyle name="Normal 9 6 4 2 3" xfId="3580" xr:uid="{5C64F11D-96AA-492F-96AC-9084949486FE}"/>
    <cellStyle name="Normal 9 6 4 2 4" xfId="3581" xr:uid="{1EBFD9CB-B302-42A8-9C4F-9F9F7AEF73A2}"/>
    <cellStyle name="Normal 9 6 4 3" xfId="3582" xr:uid="{FD1DA028-2202-4875-A502-15E9B4985FC8}"/>
    <cellStyle name="Normal 9 6 4 4" xfId="3583" xr:uid="{22F5EE74-D8CF-47A0-9647-0E5CFF6A8902}"/>
    <cellStyle name="Normal 9 6 4 5" xfId="3584" xr:uid="{615A52BC-C0F2-4330-88AD-2B8FDB77AC00}"/>
    <cellStyle name="Normal 9 6 5" xfId="3585" xr:uid="{2DA7D379-6D8C-4517-A19E-788AF36F6801}"/>
    <cellStyle name="Normal 9 6 5 2" xfId="3586" xr:uid="{DD857BA5-A40C-480B-BF58-0930AE2FE10F}"/>
    <cellStyle name="Normal 9 6 5 3" xfId="3587" xr:uid="{4BAFF552-195D-4BF4-9A94-AB7D16222A0A}"/>
    <cellStyle name="Normal 9 6 5 4" xfId="3588" xr:uid="{F69B83E6-7642-4C93-9905-AD0A6E6D588F}"/>
    <cellStyle name="Normal 9 6 6" xfId="3589" xr:uid="{B4FD449F-D917-4423-AFB6-7479A243B2D1}"/>
    <cellStyle name="Normal 9 6 6 2" xfId="3590" xr:uid="{C5EF80EC-C12A-475A-A924-0FD0FB5A83D4}"/>
    <cellStyle name="Normal 9 6 6 3" xfId="3591" xr:uid="{A0D3C677-B40C-4FB9-B49A-8704465A36EC}"/>
    <cellStyle name="Normal 9 6 6 4" xfId="3592" xr:uid="{27F1EAE6-DB62-4468-8F14-725A14B88D29}"/>
    <cellStyle name="Normal 9 6 7" xfId="3593" xr:uid="{89F57539-68D9-42E5-A7BF-F9B20C26A803}"/>
    <cellStyle name="Normal 9 6 8" xfId="3594" xr:uid="{6EB5A09B-9A56-4ACC-B9D8-2829CDBA798C}"/>
    <cellStyle name="Normal 9 6 9" xfId="3595" xr:uid="{B2D3C7A6-3E1F-41FB-BC77-436A1AB03B61}"/>
    <cellStyle name="Normal 9 7" xfId="3596" xr:uid="{B08FDF62-F385-4B27-BFF9-AEAE7BC399A0}"/>
    <cellStyle name="Normal 9 7 2" xfId="3597" xr:uid="{E58280CA-1095-4459-8652-6FADDC61A79B}"/>
    <cellStyle name="Normal 9 7 2 2" xfId="3598" xr:uid="{EB72B8F3-E0A1-48C6-98DA-0EFE697705DA}"/>
    <cellStyle name="Normal 9 7 2 2 2" xfId="3599" xr:uid="{CFE82368-610D-45A6-AE9A-DE9A66CE85D6}"/>
    <cellStyle name="Normal 9 7 2 2 2 2" xfId="4274" xr:uid="{A7E6912D-E546-450F-81CD-8DE6E3D3CB24}"/>
    <cellStyle name="Normal 9 7 2 2 3" xfId="3600" xr:uid="{5E402E0E-7D00-48D5-A2AC-85C62DC0E33F}"/>
    <cellStyle name="Normal 9 7 2 2 4" xfId="3601" xr:uid="{901DA1B2-7CE0-461C-B2DB-A82BF5DEDD72}"/>
    <cellStyle name="Normal 9 7 2 3" xfId="3602" xr:uid="{1DF2B669-7D36-4F03-931F-6D2CE222494A}"/>
    <cellStyle name="Normal 9 7 2 3 2" xfId="3603" xr:uid="{F3E0A73B-8903-4A80-92B8-105607C10349}"/>
    <cellStyle name="Normal 9 7 2 3 3" xfId="3604" xr:uid="{0C744B86-C3C4-4DD6-85AA-816081884967}"/>
    <cellStyle name="Normal 9 7 2 3 4" xfId="3605" xr:uid="{517CDA58-0774-4250-BF66-1CA63319FAC9}"/>
    <cellStyle name="Normal 9 7 2 4" xfId="3606" xr:uid="{1FF7307C-B603-4A89-BC6E-1B893F5ADC88}"/>
    <cellStyle name="Normal 9 7 2 5" xfId="3607" xr:uid="{75E8947F-4F7A-4CD1-8971-E7708B2614FC}"/>
    <cellStyle name="Normal 9 7 2 6" xfId="3608" xr:uid="{1D597B56-48BA-4918-ACA3-DC294D9AAA28}"/>
    <cellStyle name="Normal 9 7 3" xfId="3609" xr:uid="{4B55AF31-7C1A-4AD1-986B-9A0CD6DE6BFD}"/>
    <cellStyle name="Normal 9 7 3 2" xfId="3610" xr:uid="{AE6B720E-0355-4177-8963-99CB45F81019}"/>
    <cellStyle name="Normal 9 7 3 2 2" xfId="3611" xr:uid="{589907E2-4750-4AD5-B84A-A60EE3C5E1A7}"/>
    <cellStyle name="Normal 9 7 3 2 3" xfId="3612" xr:uid="{9F7A152D-2D0E-434B-BE09-19893737BCBA}"/>
    <cellStyle name="Normal 9 7 3 2 4" xfId="3613" xr:uid="{8B7E8A19-CB2B-41C0-8281-BB53800C57AA}"/>
    <cellStyle name="Normal 9 7 3 3" xfId="3614" xr:uid="{A74F8C01-6C5D-410F-8166-BEF33D1DAF7E}"/>
    <cellStyle name="Normal 9 7 3 4" xfId="3615" xr:uid="{38EDA8B0-708D-478C-B447-2FA9D519DF73}"/>
    <cellStyle name="Normal 9 7 3 5" xfId="3616" xr:uid="{2753B086-6CBF-4BC6-B965-33D89A433356}"/>
    <cellStyle name="Normal 9 7 4" xfId="3617" xr:uid="{6E593487-74CE-4102-AB0C-99F08C0BD5E9}"/>
    <cellStyle name="Normal 9 7 4 2" xfId="3618" xr:uid="{30F7C761-D80E-43C0-BA15-9964BD50D388}"/>
    <cellStyle name="Normal 9 7 4 3" xfId="3619" xr:uid="{ECCE26FC-559B-4246-BE61-548EB940A562}"/>
    <cellStyle name="Normal 9 7 4 4" xfId="3620" xr:uid="{0764E93F-A889-497D-A029-72169BF3B109}"/>
    <cellStyle name="Normal 9 7 5" xfId="3621" xr:uid="{B65F4775-5B1B-43B5-A13C-BDBBB560E5DC}"/>
    <cellStyle name="Normal 9 7 5 2" xfId="3622" xr:uid="{577B988E-03F5-43B1-B857-16DE39CB6D84}"/>
    <cellStyle name="Normal 9 7 5 3" xfId="3623" xr:uid="{62386E93-7FC8-4CE2-B611-A153FAD09F31}"/>
    <cellStyle name="Normal 9 7 5 4" xfId="3624" xr:uid="{6C98D934-C15A-439E-AA12-5961E9A39BD8}"/>
    <cellStyle name="Normal 9 7 6" xfId="3625" xr:uid="{BB105BE9-CF1F-4073-AC38-9787FE1937E9}"/>
    <cellStyle name="Normal 9 7 7" xfId="3626" xr:uid="{3CE0D62F-235A-4596-8040-C7F34DDD0001}"/>
    <cellStyle name="Normal 9 7 8" xfId="3627" xr:uid="{4EF98EAE-8D99-4B05-BCA1-2D428E0487AA}"/>
    <cellStyle name="Normal 9 8" xfId="3628" xr:uid="{4AFB2DC7-DA2B-44D6-9BD8-F9D0BF8A4A3D}"/>
    <cellStyle name="Normal 9 8 2" xfId="3629" xr:uid="{06F3284A-65A4-4071-8205-95524D80124F}"/>
    <cellStyle name="Normal 9 8 2 2" xfId="3630" xr:uid="{ED72BF66-1312-4A19-93F7-0909311E9D87}"/>
    <cellStyle name="Normal 9 8 2 2 2" xfId="3631" xr:uid="{E4C2DD1B-765F-4BD2-A800-D697815DA9D7}"/>
    <cellStyle name="Normal 9 8 2 2 3" xfId="3632" xr:uid="{3BA18C60-5A5B-44F3-9297-C4DE0E3416E9}"/>
    <cellStyle name="Normal 9 8 2 2 4" xfId="3633" xr:uid="{07EEC94A-356B-4461-915D-5C8F5E2B1AC9}"/>
    <cellStyle name="Normal 9 8 2 3" xfId="3634" xr:uid="{7BF1AD90-B920-464C-91A1-89537804B900}"/>
    <cellStyle name="Normal 9 8 2 4" xfId="3635" xr:uid="{403A9EE8-F652-4282-888D-E2F1BCF2662D}"/>
    <cellStyle name="Normal 9 8 2 5" xfId="3636" xr:uid="{3E368C48-FBBA-451B-80D8-78B07836F990}"/>
    <cellStyle name="Normal 9 8 3" xfId="3637" xr:uid="{25A57A2F-DC90-4AF2-B1E5-8698DDC14E21}"/>
    <cellStyle name="Normal 9 8 3 2" xfId="3638" xr:uid="{9C959BF6-AE74-4036-8DC5-228D00CCC632}"/>
    <cellStyle name="Normal 9 8 3 3" xfId="3639" xr:uid="{0D15D8F7-1CD3-4801-BF2A-34A39DBFC85E}"/>
    <cellStyle name="Normal 9 8 3 4" xfId="3640" xr:uid="{21B00B49-C935-41C9-B5B1-77DF839D458C}"/>
    <cellStyle name="Normal 9 8 4" xfId="3641" xr:uid="{00B3998C-B8E4-4392-85E2-72011105DFB7}"/>
    <cellStyle name="Normal 9 8 4 2" xfId="3642" xr:uid="{E346FE9E-0927-4472-B50F-F9C33E6DA988}"/>
    <cellStyle name="Normal 9 8 4 3" xfId="3643" xr:uid="{7076571D-AECF-4AE6-A468-CF2CCA74F7EA}"/>
    <cellStyle name="Normal 9 8 4 4" xfId="3644" xr:uid="{E1AFE39E-0582-49C8-BAE3-1CB9E624A502}"/>
    <cellStyle name="Normal 9 8 5" xfId="3645" xr:uid="{DE46E958-4551-47F1-93CA-F37DD1ACACCF}"/>
    <cellStyle name="Normal 9 8 6" xfId="3646" xr:uid="{74BC4624-625B-4C36-B8CB-D01FBB20A653}"/>
    <cellStyle name="Normal 9 8 7" xfId="3647" xr:uid="{C31394AA-66E5-43B9-BAA7-4CDD171D9B68}"/>
    <cellStyle name="Normal 9 9" xfId="3648" xr:uid="{48B2B999-9941-4D64-B4DC-E71392AC89C2}"/>
    <cellStyle name="Normal 9 9 2" xfId="3649" xr:uid="{D77771B3-D215-46B3-9A12-38A1C00A22EF}"/>
    <cellStyle name="Normal 9 9 2 2" xfId="3650" xr:uid="{6C24F761-92F9-48CD-AA6E-CBB1A492D25D}"/>
    <cellStyle name="Normal 9 9 2 3" xfId="3651" xr:uid="{F9DFAFC4-DE73-40A3-A3BA-DCA452F026AC}"/>
    <cellStyle name="Normal 9 9 2 4" xfId="3652" xr:uid="{C8267C65-595B-4D5E-A34F-368FCAAD0A74}"/>
    <cellStyle name="Normal 9 9 3" xfId="3653" xr:uid="{7CB7A617-C3AA-4187-9886-3DE69907D0A3}"/>
    <cellStyle name="Normal 9 9 3 2" xfId="3654" xr:uid="{1F2ADD9B-F7A5-4327-B190-FF703227C1DC}"/>
    <cellStyle name="Normal 9 9 3 3" xfId="3655" xr:uid="{5BE3C72E-54F9-4179-9FEC-CF7163449E35}"/>
    <cellStyle name="Normal 9 9 3 4" xfId="3656" xr:uid="{1626546D-B252-4E7B-AF12-1A0217731251}"/>
    <cellStyle name="Normal 9 9 4" xfId="3657" xr:uid="{442948DA-A41F-4529-8EC2-2B236B00A20B}"/>
    <cellStyle name="Normal 9 9 5" xfId="3658" xr:uid="{AE3A3B76-F1C9-43FB-BF27-840EFD43E410}"/>
    <cellStyle name="Normal 9 9 6" xfId="3659" xr:uid="{551F08DB-924B-4AD2-A804-FC7A64C866F1}"/>
    <cellStyle name="Percent 2" xfId="92" xr:uid="{939FEA92-A103-4EB0-A371-31608915DFD2}"/>
    <cellStyle name="Гиперссылка 2" xfId="4" xr:uid="{49BAA0F8-B3D3-41B5-87DD-435502328B29}"/>
    <cellStyle name="Обычный 2" xfId="1" xr:uid="{A3CD5D5E-4502-4158-8112-08CDD679ACF5}"/>
    <cellStyle name="Обычный 2 2" xfId="5" xr:uid="{D19F253E-EE9B-4476-9D91-2EE3A6D7A3DC}"/>
    <cellStyle name="常规_Sheet1_1" xfId="4382" xr:uid="{15E5ABF2-D914-4D46-9B62-207B70ED7BD1}"/>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24"/>
  <sheetViews>
    <sheetView tabSelected="1" zoomScale="90" zoomScaleNormal="90" workbookViewId="0">
      <selection activeCell="S129" sqref="S129"/>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708</v>
      </c>
      <c r="C10" s="120"/>
      <c r="D10" s="120"/>
      <c r="E10" s="120"/>
      <c r="F10" s="115"/>
      <c r="G10" s="116"/>
      <c r="H10" s="116" t="s">
        <v>708</v>
      </c>
      <c r="I10" s="120"/>
      <c r="J10" s="134">
        <v>51475</v>
      </c>
      <c r="K10" s="115"/>
    </row>
    <row r="11" spans="1:11">
      <c r="A11" s="114"/>
      <c r="B11" s="114" t="s">
        <v>709</v>
      </c>
      <c r="C11" s="120"/>
      <c r="D11" s="120"/>
      <c r="E11" s="120"/>
      <c r="F11" s="115"/>
      <c r="G11" s="116"/>
      <c r="H11" s="116" t="s">
        <v>709</v>
      </c>
      <c r="I11" s="120"/>
      <c r="J11" s="135"/>
      <c r="K11" s="115"/>
    </row>
    <row r="12" spans="1:11">
      <c r="A12" s="114"/>
      <c r="B12" s="114" t="s">
        <v>710</v>
      </c>
      <c r="C12" s="120"/>
      <c r="D12" s="120"/>
      <c r="E12" s="120"/>
      <c r="F12" s="115"/>
      <c r="G12" s="116"/>
      <c r="H12" s="116" t="s">
        <v>710</v>
      </c>
      <c r="I12" s="120"/>
      <c r="J12" s="120"/>
      <c r="K12" s="115"/>
    </row>
    <row r="13" spans="1:11">
      <c r="A13" s="114"/>
      <c r="B13" s="114" t="s">
        <v>711</v>
      </c>
      <c r="C13" s="120"/>
      <c r="D13" s="120"/>
      <c r="E13" s="120"/>
      <c r="F13" s="115"/>
      <c r="G13" s="116"/>
      <c r="H13" s="116" t="s">
        <v>711</v>
      </c>
      <c r="I13" s="120"/>
      <c r="J13" s="99" t="s">
        <v>11</v>
      </c>
      <c r="K13" s="115"/>
    </row>
    <row r="14" spans="1:11" ht="15" customHeight="1">
      <c r="A14" s="114"/>
      <c r="B14" s="114"/>
      <c r="C14" s="120"/>
      <c r="D14" s="120"/>
      <c r="E14" s="120"/>
      <c r="F14" s="115"/>
      <c r="G14" s="116"/>
      <c r="H14" s="116" t="s">
        <v>787</v>
      </c>
      <c r="I14" s="120"/>
      <c r="J14" s="136">
        <v>45188</v>
      </c>
      <c r="K14" s="115"/>
    </row>
    <row r="15" spans="1:11" ht="15" customHeight="1">
      <c r="A15" s="114"/>
      <c r="B15" s="6" t="s">
        <v>6</v>
      </c>
      <c r="C15" s="7"/>
      <c r="D15" s="7"/>
      <c r="E15" s="7"/>
      <c r="F15" s="8"/>
      <c r="G15" s="116"/>
      <c r="H15" s="9"/>
      <c r="I15" s="120"/>
      <c r="J15" s="137"/>
      <c r="K15" s="115"/>
    </row>
    <row r="16" spans="1:11" ht="15" customHeight="1">
      <c r="A16" s="114"/>
      <c r="B16" s="120"/>
      <c r="C16" s="120"/>
      <c r="D16" s="120"/>
      <c r="E16" s="120"/>
      <c r="F16" s="120"/>
      <c r="G16" s="120"/>
      <c r="H16" s="120"/>
      <c r="I16" s="123" t="s">
        <v>142</v>
      </c>
      <c r="J16" s="130">
        <v>40047</v>
      </c>
      <c r="K16" s="115"/>
    </row>
    <row r="17" spans="1:11">
      <c r="A17" s="114"/>
      <c r="B17" s="120" t="s">
        <v>712</v>
      </c>
      <c r="C17" s="120"/>
      <c r="D17" s="120"/>
      <c r="E17" s="120"/>
      <c r="F17" s="120"/>
      <c r="G17" s="120"/>
      <c r="H17" s="120"/>
      <c r="I17" s="123" t="s">
        <v>143</v>
      </c>
      <c r="J17" s="130" t="s">
        <v>786</v>
      </c>
      <c r="K17" s="115"/>
    </row>
    <row r="18" spans="1:11" ht="18">
      <c r="A18" s="114"/>
      <c r="B18" s="120" t="s">
        <v>713</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8" t="s">
        <v>201</v>
      </c>
      <c r="G20" s="139"/>
      <c r="H20" s="100" t="s">
        <v>169</v>
      </c>
      <c r="I20" s="100" t="s">
        <v>202</v>
      </c>
      <c r="J20" s="100" t="s">
        <v>21</v>
      </c>
      <c r="K20" s="115"/>
    </row>
    <row r="21" spans="1:11">
      <c r="A21" s="114"/>
      <c r="B21" s="105"/>
      <c r="C21" s="105"/>
      <c r="D21" s="106"/>
      <c r="E21" s="106"/>
      <c r="F21" s="140"/>
      <c r="G21" s="141"/>
      <c r="H21" s="105" t="s">
        <v>141</v>
      </c>
      <c r="I21" s="105"/>
      <c r="J21" s="105"/>
      <c r="K21" s="115"/>
    </row>
    <row r="22" spans="1:11">
      <c r="A22" s="114"/>
      <c r="B22" s="107">
        <v>500</v>
      </c>
      <c r="C22" s="10" t="s">
        <v>104</v>
      </c>
      <c r="D22" s="118" t="s">
        <v>104</v>
      </c>
      <c r="E22" s="118" t="s">
        <v>25</v>
      </c>
      <c r="F22" s="132"/>
      <c r="G22" s="133"/>
      <c r="H22" s="11" t="s">
        <v>714</v>
      </c>
      <c r="I22" s="14">
        <v>0.16</v>
      </c>
      <c r="J22" s="109">
        <f t="shared" ref="J22:J53" si="0">I22*B22</f>
        <v>80</v>
      </c>
      <c r="K22" s="115"/>
    </row>
    <row r="23" spans="1:11" ht="24">
      <c r="A23" s="114"/>
      <c r="B23" s="107">
        <v>20</v>
      </c>
      <c r="C23" s="10" t="s">
        <v>715</v>
      </c>
      <c r="D23" s="118" t="s">
        <v>715</v>
      </c>
      <c r="E23" s="118" t="s">
        <v>26</v>
      </c>
      <c r="F23" s="132" t="s">
        <v>107</v>
      </c>
      <c r="G23" s="133"/>
      <c r="H23" s="11" t="s">
        <v>716</v>
      </c>
      <c r="I23" s="14">
        <v>0.69</v>
      </c>
      <c r="J23" s="109">
        <f t="shared" si="0"/>
        <v>13.799999999999999</v>
      </c>
      <c r="K23" s="115"/>
    </row>
    <row r="24" spans="1:11" ht="24">
      <c r="A24" s="114"/>
      <c r="B24" s="107">
        <v>20</v>
      </c>
      <c r="C24" s="10" t="s">
        <v>715</v>
      </c>
      <c r="D24" s="118" t="s">
        <v>715</v>
      </c>
      <c r="E24" s="118" t="s">
        <v>26</v>
      </c>
      <c r="F24" s="132" t="s">
        <v>210</v>
      </c>
      <c r="G24" s="133"/>
      <c r="H24" s="11" t="s">
        <v>716</v>
      </c>
      <c r="I24" s="14">
        <v>0.69</v>
      </c>
      <c r="J24" s="109">
        <f t="shared" si="0"/>
        <v>13.799999999999999</v>
      </c>
      <c r="K24" s="115"/>
    </row>
    <row r="25" spans="1:11" ht="24">
      <c r="A25" s="114"/>
      <c r="B25" s="107">
        <v>20</v>
      </c>
      <c r="C25" s="10" t="s">
        <v>715</v>
      </c>
      <c r="D25" s="118" t="s">
        <v>715</v>
      </c>
      <c r="E25" s="118" t="s">
        <v>26</v>
      </c>
      <c r="F25" s="132" t="s">
        <v>213</v>
      </c>
      <c r="G25" s="133"/>
      <c r="H25" s="11" t="s">
        <v>716</v>
      </c>
      <c r="I25" s="14">
        <v>0.69</v>
      </c>
      <c r="J25" s="109">
        <f t="shared" si="0"/>
        <v>13.799999999999999</v>
      </c>
      <c r="K25" s="115"/>
    </row>
    <row r="26" spans="1:11" ht="24">
      <c r="A26" s="114"/>
      <c r="B26" s="107">
        <v>20</v>
      </c>
      <c r="C26" s="10" t="s">
        <v>715</v>
      </c>
      <c r="D26" s="118" t="s">
        <v>715</v>
      </c>
      <c r="E26" s="118" t="s">
        <v>26</v>
      </c>
      <c r="F26" s="132" t="s">
        <v>214</v>
      </c>
      <c r="G26" s="133"/>
      <c r="H26" s="11" t="s">
        <v>716</v>
      </c>
      <c r="I26" s="14">
        <v>0.69</v>
      </c>
      <c r="J26" s="109">
        <f t="shared" si="0"/>
        <v>13.799999999999999</v>
      </c>
      <c r="K26" s="115"/>
    </row>
    <row r="27" spans="1:11" ht="24">
      <c r="A27" s="114"/>
      <c r="B27" s="107">
        <v>20</v>
      </c>
      <c r="C27" s="10" t="s">
        <v>715</v>
      </c>
      <c r="D27" s="118" t="s">
        <v>715</v>
      </c>
      <c r="E27" s="118" t="s">
        <v>27</v>
      </c>
      <c r="F27" s="132" t="s">
        <v>107</v>
      </c>
      <c r="G27" s="133"/>
      <c r="H27" s="11" t="s">
        <v>716</v>
      </c>
      <c r="I27" s="14">
        <v>0.69</v>
      </c>
      <c r="J27" s="109">
        <f t="shared" si="0"/>
        <v>13.799999999999999</v>
      </c>
      <c r="K27" s="115"/>
    </row>
    <row r="28" spans="1:11" ht="24">
      <c r="A28" s="114"/>
      <c r="B28" s="107">
        <v>20</v>
      </c>
      <c r="C28" s="10" t="s">
        <v>715</v>
      </c>
      <c r="D28" s="118" t="s">
        <v>715</v>
      </c>
      <c r="E28" s="118" t="s">
        <v>27</v>
      </c>
      <c r="F28" s="132" t="s">
        <v>210</v>
      </c>
      <c r="G28" s="133"/>
      <c r="H28" s="11" t="s">
        <v>716</v>
      </c>
      <c r="I28" s="14">
        <v>0.69</v>
      </c>
      <c r="J28" s="109">
        <f t="shared" si="0"/>
        <v>13.799999999999999</v>
      </c>
      <c r="K28" s="115"/>
    </row>
    <row r="29" spans="1:11" ht="24">
      <c r="A29" s="114"/>
      <c r="B29" s="107">
        <v>20</v>
      </c>
      <c r="C29" s="10" t="s">
        <v>715</v>
      </c>
      <c r="D29" s="118" t="s">
        <v>715</v>
      </c>
      <c r="E29" s="118" t="s">
        <v>27</v>
      </c>
      <c r="F29" s="132" t="s">
        <v>213</v>
      </c>
      <c r="G29" s="133"/>
      <c r="H29" s="11" t="s">
        <v>716</v>
      </c>
      <c r="I29" s="14">
        <v>0.69</v>
      </c>
      <c r="J29" s="109">
        <f t="shared" si="0"/>
        <v>13.799999999999999</v>
      </c>
      <c r="K29" s="115"/>
    </row>
    <row r="30" spans="1:11" ht="24">
      <c r="A30" s="114"/>
      <c r="B30" s="107">
        <v>20</v>
      </c>
      <c r="C30" s="10" t="s">
        <v>715</v>
      </c>
      <c r="D30" s="118" t="s">
        <v>715</v>
      </c>
      <c r="E30" s="118" t="s">
        <v>27</v>
      </c>
      <c r="F30" s="132" t="s">
        <v>214</v>
      </c>
      <c r="G30" s="133"/>
      <c r="H30" s="11" t="s">
        <v>716</v>
      </c>
      <c r="I30" s="14">
        <v>0.69</v>
      </c>
      <c r="J30" s="109">
        <f t="shared" si="0"/>
        <v>13.799999999999999</v>
      </c>
      <c r="K30" s="115"/>
    </row>
    <row r="31" spans="1:11" ht="24">
      <c r="A31" s="114"/>
      <c r="B31" s="107">
        <v>5</v>
      </c>
      <c r="C31" s="10" t="s">
        <v>717</v>
      </c>
      <c r="D31" s="118" t="s">
        <v>717</v>
      </c>
      <c r="E31" s="118" t="s">
        <v>26</v>
      </c>
      <c r="F31" s="132" t="s">
        <v>239</v>
      </c>
      <c r="G31" s="133"/>
      <c r="H31" s="11" t="s">
        <v>718</v>
      </c>
      <c r="I31" s="14">
        <v>1.3</v>
      </c>
      <c r="J31" s="109">
        <f t="shared" si="0"/>
        <v>6.5</v>
      </c>
      <c r="K31" s="115"/>
    </row>
    <row r="32" spans="1:11" ht="24">
      <c r="A32" s="114"/>
      <c r="B32" s="107">
        <v>5</v>
      </c>
      <c r="C32" s="10" t="s">
        <v>717</v>
      </c>
      <c r="D32" s="118" t="s">
        <v>717</v>
      </c>
      <c r="E32" s="118" t="s">
        <v>26</v>
      </c>
      <c r="F32" s="132" t="s">
        <v>348</v>
      </c>
      <c r="G32" s="133"/>
      <c r="H32" s="11" t="s">
        <v>718</v>
      </c>
      <c r="I32" s="14">
        <v>1.3</v>
      </c>
      <c r="J32" s="109">
        <f t="shared" si="0"/>
        <v>6.5</v>
      </c>
      <c r="K32" s="115"/>
    </row>
    <row r="33" spans="1:11" ht="24">
      <c r="A33" s="114"/>
      <c r="B33" s="107">
        <v>5</v>
      </c>
      <c r="C33" s="10" t="s">
        <v>717</v>
      </c>
      <c r="D33" s="118" t="s">
        <v>717</v>
      </c>
      <c r="E33" s="118" t="s">
        <v>27</v>
      </c>
      <c r="F33" s="132" t="s">
        <v>239</v>
      </c>
      <c r="G33" s="133"/>
      <c r="H33" s="11" t="s">
        <v>718</v>
      </c>
      <c r="I33" s="14">
        <v>1.3</v>
      </c>
      <c r="J33" s="109">
        <f t="shared" si="0"/>
        <v>6.5</v>
      </c>
      <c r="K33" s="115"/>
    </row>
    <row r="34" spans="1:11" ht="24">
      <c r="A34" s="114"/>
      <c r="B34" s="107">
        <v>5</v>
      </c>
      <c r="C34" s="10" t="s">
        <v>717</v>
      </c>
      <c r="D34" s="118" t="s">
        <v>717</v>
      </c>
      <c r="E34" s="118" t="s">
        <v>27</v>
      </c>
      <c r="F34" s="132" t="s">
        <v>348</v>
      </c>
      <c r="G34" s="133"/>
      <c r="H34" s="11" t="s">
        <v>718</v>
      </c>
      <c r="I34" s="14">
        <v>1.3</v>
      </c>
      <c r="J34" s="109">
        <f t="shared" si="0"/>
        <v>6.5</v>
      </c>
      <c r="K34" s="115"/>
    </row>
    <row r="35" spans="1:11" ht="24">
      <c r="A35" s="114"/>
      <c r="B35" s="107">
        <v>1</v>
      </c>
      <c r="C35" s="10" t="s">
        <v>719</v>
      </c>
      <c r="D35" s="118" t="s">
        <v>719</v>
      </c>
      <c r="E35" s="118"/>
      <c r="F35" s="132"/>
      <c r="G35" s="133"/>
      <c r="H35" s="11" t="s">
        <v>720</v>
      </c>
      <c r="I35" s="14">
        <v>26.05</v>
      </c>
      <c r="J35" s="109">
        <f t="shared" si="0"/>
        <v>26.05</v>
      </c>
      <c r="K35" s="115"/>
    </row>
    <row r="36" spans="1:11" ht="24">
      <c r="A36" s="114"/>
      <c r="B36" s="107">
        <v>5</v>
      </c>
      <c r="C36" s="10" t="s">
        <v>721</v>
      </c>
      <c r="D36" s="118" t="s">
        <v>721</v>
      </c>
      <c r="E36" s="118" t="s">
        <v>23</v>
      </c>
      <c r="F36" s="132" t="s">
        <v>273</v>
      </c>
      <c r="G36" s="133"/>
      <c r="H36" s="11" t="s">
        <v>722</v>
      </c>
      <c r="I36" s="14">
        <v>0.59</v>
      </c>
      <c r="J36" s="109">
        <f t="shared" si="0"/>
        <v>2.9499999999999997</v>
      </c>
      <c r="K36" s="115"/>
    </row>
    <row r="37" spans="1:11" ht="24">
      <c r="A37" s="114"/>
      <c r="B37" s="107">
        <v>5</v>
      </c>
      <c r="C37" s="10" t="s">
        <v>721</v>
      </c>
      <c r="D37" s="118" t="s">
        <v>721</v>
      </c>
      <c r="E37" s="118" t="s">
        <v>23</v>
      </c>
      <c r="F37" s="132" t="s">
        <v>673</v>
      </c>
      <c r="G37" s="133"/>
      <c r="H37" s="11" t="s">
        <v>722</v>
      </c>
      <c r="I37" s="14">
        <v>0.59</v>
      </c>
      <c r="J37" s="109">
        <f t="shared" si="0"/>
        <v>2.9499999999999997</v>
      </c>
      <c r="K37" s="115"/>
    </row>
    <row r="38" spans="1:11" ht="24">
      <c r="A38" s="114"/>
      <c r="B38" s="107">
        <v>5</v>
      </c>
      <c r="C38" s="10" t="s">
        <v>721</v>
      </c>
      <c r="D38" s="118" t="s">
        <v>721</v>
      </c>
      <c r="E38" s="118" t="s">
        <v>23</v>
      </c>
      <c r="F38" s="132" t="s">
        <v>271</v>
      </c>
      <c r="G38" s="133"/>
      <c r="H38" s="11" t="s">
        <v>722</v>
      </c>
      <c r="I38" s="14">
        <v>0.59</v>
      </c>
      <c r="J38" s="109">
        <f t="shared" si="0"/>
        <v>2.9499999999999997</v>
      </c>
      <c r="K38" s="115"/>
    </row>
    <row r="39" spans="1:11" ht="24">
      <c r="A39" s="114"/>
      <c r="B39" s="107">
        <v>5</v>
      </c>
      <c r="C39" s="10" t="s">
        <v>721</v>
      </c>
      <c r="D39" s="118" t="s">
        <v>721</v>
      </c>
      <c r="E39" s="118" t="s">
        <v>23</v>
      </c>
      <c r="F39" s="132" t="s">
        <v>723</v>
      </c>
      <c r="G39" s="133"/>
      <c r="H39" s="11" t="s">
        <v>722</v>
      </c>
      <c r="I39" s="14">
        <v>0.59</v>
      </c>
      <c r="J39" s="109">
        <f t="shared" si="0"/>
        <v>2.9499999999999997</v>
      </c>
      <c r="K39" s="115"/>
    </row>
    <row r="40" spans="1:11" ht="24">
      <c r="A40" s="114"/>
      <c r="B40" s="107">
        <v>5</v>
      </c>
      <c r="C40" s="10" t="s">
        <v>721</v>
      </c>
      <c r="D40" s="118" t="s">
        <v>721</v>
      </c>
      <c r="E40" s="118" t="s">
        <v>25</v>
      </c>
      <c r="F40" s="132" t="s">
        <v>273</v>
      </c>
      <c r="G40" s="133"/>
      <c r="H40" s="11" t="s">
        <v>722</v>
      </c>
      <c r="I40" s="14">
        <v>0.59</v>
      </c>
      <c r="J40" s="109">
        <f t="shared" si="0"/>
        <v>2.9499999999999997</v>
      </c>
      <c r="K40" s="115"/>
    </row>
    <row r="41" spans="1:11" ht="24">
      <c r="A41" s="114"/>
      <c r="B41" s="107">
        <v>5</v>
      </c>
      <c r="C41" s="10" t="s">
        <v>721</v>
      </c>
      <c r="D41" s="118" t="s">
        <v>721</v>
      </c>
      <c r="E41" s="118" t="s">
        <v>25</v>
      </c>
      <c r="F41" s="132" t="s">
        <v>673</v>
      </c>
      <c r="G41" s="133"/>
      <c r="H41" s="11" t="s">
        <v>722</v>
      </c>
      <c r="I41" s="14">
        <v>0.59</v>
      </c>
      <c r="J41" s="109">
        <f t="shared" si="0"/>
        <v>2.9499999999999997</v>
      </c>
      <c r="K41" s="115"/>
    </row>
    <row r="42" spans="1:11" ht="24">
      <c r="A42" s="114"/>
      <c r="B42" s="107">
        <v>5</v>
      </c>
      <c r="C42" s="10" t="s">
        <v>721</v>
      </c>
      <c r="D42" s="118" t="s">
        <v>721</v>
      </c>
      <c r="E42" s="118" t="s">
        <v>25</v>
      </c>
      <c r="F42" s="132" t="s">
        <v>271</v>
      </c>
      <c r="G42" s="133"/>
      <c r="H42" s="11" t="s">
        <v>722</v>
      </c>
      <c r="I42" s="14">
        <v>0.59</v>
      </c>
      <c r="J42" s="109">
        <f t="shared" si="0"/>
        <v>2.9499999999999997</v>
      </c>
      <c r="K42" s="115"/>
    </row>
    <row r="43" spans="1:11" ht="24">
      <c r="A43" s="114"/>
      <c r="B43" s="107">
        <v>5</v>
      </c>
      <c r="C43" s="10" t="s">
        <v>721</v>
      </c>
      <c r="D43" s="118" t="s">
        <v>721</v>
      </c>
      <c r="E43" s="118" t="s">
        <v>26</v>
      </c>
      <c r="F43" s="132" t="s">
        <v>673</v>
      </c>
      <c r="G43" s="133"/>
      <c r="H43" s="11" t="s">
        <v>722</v>
      </c>
      <c r="I43" s="14">
        <v>0.59</v>
      </c>
      <c r="J43" s="109">
        <f t="shared" si="0"/>
        <v>2.9499999999999997</v>
      </c>
      <c r="K43" s="115"/>
    </row>
    <row r="44" spans="1:11" ht="24">
      <c r="A44" s="114"/>
      <c r="B44" s="107">
        <v>5</v>
      </c>
      <c r="C44" s="10" t="s">
        <v>721</v>
      </c>
      <c r="D44" s="118" t="s">
        <v>721</v>
      </c>
      <c r="E44" s="118" t="s">
        <v>26</v>
      </c>
      <c r="F44" s="132" t="s">
        <v>271</v>
      </c>
      <c r="G44" s="133"/>
      <c r="H44" s="11" t="s">
        <v>722</v>
      </c>
      <c r="I44" s="14">
        <v>0.59</v>
      </c>
      <c r="J44" s="109">
        <f t="shared" si="0"/>
        <v>2.9499999999999997</v>
      </c>
      <c r="K44" s="115"/>
    </row>
    <row r="45" spans="1:11" ht="24">
      <c r="A45" s="114"/>
      <c r="B45" s="107">
        <v>5</v>
      </c>
      <c r="C45" s="10" t="s">
        <v>721</v>
      </c>
      <c r="D45" s="118" t="s">
        <v>721</v>
      </c>
      <c r="E45" s="118" t="s">
        <v>26</v>
      </c>
      <c r="F45" s="132" t="s">
        <v>484</v>
      </c>
      <c r="G45" s="133"/>
      <c r="H45" s="11" t="s">
        <v>722</v>
      </c>
      <c r="I45" s="14">
        <v>0.59</v>
      </c>
      <c r="J45" s="109">
        <f t="shared" si="0"/>
        <v>2.9499999999999997</v>
      </c>
      <c r="K45" s="115"/>
    </row>
    <row r="46" spans="1:11" ht="36">
      <c r="A46" s="114"/>
      <c r="B46" s="107">
        <v>5</v>
      </c>
      <c r="C46" s="10" t="s">
        <v>724</v>
      </c>
      <c r="D46" s="118" t="s">
        <v>724</v>
      </c>
      <c r="E46" s="118" t="s">
        <v>107</v>
      </c>
      <c r="F46" s="132" t="s">
        <v>23</v>
      </c>
      <c r="G46" s="133"/>
      <c r="H46" s="11" t="s">
        <v>725</v>
      </c>
      <c r="I46" s="14">
        <v>1.79</v>
      </c>
      <c r="J46" s="109">
        <f t="shared" si="0"/>
        <v>8.9499999999999993</v>
      </c>
      <c r="K46" s="115"/>
    </row>
    <row r="47" spans="1:11" ht="36">
      <c r="A47" s="114"/>
      <c r="B47" s="107">
        <v>5</v>
      </c>
      <c r="C47" s="10" t="s">
        <v>724</v>
      </c>
      <c r="D47" s="118" t="s">
        <v>724</v>
      </c>
      <c r="E47" s="118" t="s">
        <v>210</v>
      </c>
      <c r="F47" s="132" t="s">
        <v>23</v>
      </c>
      <c r="G47" s="133"/>
      <c r="H47" s="11" t="s">
        <v>725</v>
      </c>
      <c r="I47" s="14">
        <v>1.79</v>
      </c>
      <c r="J47" s="109">
        <f t="shared" si="0"/>
        <v>8.9499999999999993</v>
      </c>
      <c r="K47" s="115"/>
    </row>
    <row r="48" spans="1:11" ht="36">
      <c r="A48" s="114"/>
      <c r="B48" s="107">
        <v>5</v>
      </c>
      <c r="C48" s="10" t="s">
        <v>724</v>
      </c>
      <c r="D48" s="118" t="s">
        <v>724</v>
      </c>
      <c r="E48" s="118" t="s">
        <v>212</v>
      </c>
      <c r="F48" s="132" t="s">
        <v>23</v>
      </c>
      <c r="G48" s="133"/>
      <c r="H48" s="11" t="s">
        <v>725</v>
      </c>
      <c r="I48" s="14">
        <v>1.79</v>
      </c>
      <c r="J48" s="109">
        <f t="shared" si="0"/>
        <v>8.9499999999999993</v>
      </c>
      <c r="K48" s="115"/>
    </row>
    <row r="49" spans="1:11" ht="36">
      <c r="A49" s="114"/>
      <c r="B49" s="107">
        <v>5</v>
      </c>
      <c r="C49" s="10" t="s">
        <v>724</v>
      </c>
      <c r="D49" s="118" t="s">
        <v>724</v>
      </c>
      <c r="E49" s="118" t="s">
        <v>213</v>
      </c>
      <c r="F49" s="132" t="s">
        <v>23</v>
      </c>
      <c r="G49" s="133"/>
      <c r="H49" s="11" t="s">
        <v>725</v>
      </c>
      <c r="I49" s="14">
        <v>1.79</v>
      </c>
      <c r="J49" s="109">
        <f t="shared" si="0"/>
        <v>8.9499999999999993</v>
      </c>
      <c r="K49" s="115"/>
    </row>
    <row r="50" spans="1:11" ht="24">
      <c r="A50" s="114"/>
      <c r="B50" s="107">
        <v>15</v>
      </c>
      <c r="C50" s="10" t="s">
        <v>726</v>
      </c>
      <c r="D50" s="118" t="s">
        <v>726</v>
      </c>
      <c r="E50" s="118" t="s">
        <v>107</v>
      </c>
      <c r="F50" s="132"/>
      <c r="G50" s="133"/>
      <c r="H50" s="11" t="s">
        <v>727</v>
      </c>
      <c r="I50" s="14">
        <v>0.54</v>
      </c>
      <c r="J50" s="109">
        <f t="shared" si="0"/>
        <v>8.1000000000000014</v>
      </c>
      <c r="K50" s="115"/>
    </row>
    <row r="51" spans="1:11" ht="24">
      <c r="A51" s="114"/>
      <c r="B51" s="107">
        <v>15</v>
      </c>
      <c r="C51" s="10" t="s">
        <v>726</v>
      </c>
      <c r="D51" s="118" t="s">
        <v>726</v>
      </c>
      <c r="E51" s="118" t="s">
        <v>210</v>
      </c>
      <c r="F51" s="132"/>
      <c r="G51" s="133"/>
      <c r="H51" s="11" t="s">
        <v>727</v>
      </c>
      <c r="I51" s="14">
        <v>0.54</v>
      </c>
      <c r="J51" s="109">
        <f t="shared" si="0"/>
        <v>8.1000000000000014</v>
      </c>
      <c r="K51" s="115"/>
    </row>
    <row r="52" spans="1:11" ht="24">
      <c r="A52" s="114"/>
      <c r="B52" s="107">
        <v>15</v>
      </c>
      <c r="C52" s="10" t="s">
        <v>726</v>
      </c>
      <c r="D52" s="118" t="s">
        <v>726</v>
      </c>
      <c r="E52" s="118" t="s">
        <v>263</v>
      </c>
      <c r="F52" s="132"/>
      <c r="G52" s="133"/>
      <c r="H52" s="11" t="s">
        <v>727</v>
      </c>
      <c r="I52" s="14">
        <v>0.54</v>
      </c>
      <c r="J52" s="109">
        <f t="shared" si="0"/>
        <v>8.1000000000000014</v>
      </c>
      <c r="K52" s="115"/>
    </row>
    <row r="53" spans="1:11" ht="24">
      <c r="A53" s="114"/>
      <c r="B53" s="107">
        <v>15</v>
      </c>
      <c r="C53" s="10" t="s">
        <v>726</v>
      </c>
      <c r="D53" s="118" t="s">
        <v>726</v>
      </c>
      <c r="E53" s="118" t="s">
        <v>311</v>
      </c>
      <c r="F53" s="132"/>
      <c r="G53" s="133"/>
      <c r="H53" s="11" t="s">
        <v>727</v>
      </c>
      <c r="I53" s="14">
        <v>0.54</v>
      </c>
      <c r="J53" s="109">
        <f t="shared" si="0"/>
        <v>8.1000000000000014</v>
      </c>
      <c r="K53" s="115"/>
    </row>
    <row r="54" spans="1:11" ht="24">
      <c r="A54" s="114"/>
      <c r="B54" s="107">
        <v>20</v>
      </c>
      <c r="C54" s="10" t="s">
        <v>728</v>
      </c>
      <c r="D54" s="118" t="s">
        <v>728</v>
      </c>
      <c r="E54" s="118"/>
      <c r="F54" s="132"/>
      <c r="G54" s="133"/>
      <c r="H54" s="11" t="s">
        <v>729</v>
      </c>
      <c r="I54" s="14">
        <v>0.39</v>
      </c>
      <c r="J54" s="109">
        <f t="shared" ref="J54:J85" si="1">I54*B54</f>
        <v>7.8000000000000007</v>
      </c>
      <c r="K54" s="115"/>
    </row>
    <row r="55" spans="1:11" ht="24">
      <c r="A55" s="114"/>
      <c r="B55" s="107">
        <v>20</v>
      </c>
      <c r="C55" s="10" t="s">
        <v>730</v>
      </c>
      <c r="D55" s="118" t="s">
        <v>730</v>
      </c>
      <c r="E55" s="118" t="s">
        <v>298</v>
      </c>
      <c r="F55" s="132" t="s">
        <v>210</v>
      </c>
      <c r="G55" s="133"/>
      <c r="H55" s="11" t="s">
        <v>731</v>
      </c>
      <c r="I55" s="14">
        <v>0.44</v>
      </c>
      <c r="J55" s="109">
        <f t="shared" si="1"/>
        <v>8.8000000000000007</v>
      </c>
      <c r="K55" s="115"/>
    </row>
    <row r="56" spans="1:11" ht="24">
      <c r="A56" s="114"/>
      <c r="B56" s="107">
        <v>20</v>
      </c>
      <c r="C56" s="10" t="s">
        <v>730</v>
      </c>
      <c r="D56" s="118" t="s">
        <v>730</v>
      </c>
      <c r="E56" s="118" t="s">
        <v>298</v>
      </c>
      <c r="F56" s="132" t="s">
        <v>239</v>
      </c>
      <c r="G56" s="133"/>
      <c r="H56" s="11" t="s">
        <v>731</v>
      </c>
      <c r="I56" s="14">
        <v>0.44</v>
      </c>
      <c r="J56" s="109">
        <f t="shared" si="1"/>
        <v>8.8000000000000007</v>
      </c>
      <c r="K56" s="115"/>
    </row>
    <row r="57" spans="1:11" ht="24">
      <c r="A57" s="114"/>
      <c r="B57" s="107">
        <v>20</v>
      </c>
      <c r="C57" s="10" t="s">
        <v>730</v>
      </c>
      <c r="D57" s="118" t="s">
        <v>730</v>
      </c>
      <c r="E57" s="118" t="s">
        <v>294</v>
      </c>
      <c r="F57" s="132" t="s">
        <v>210</v>
      </c>
      <c r="G57" s="133"/>
      <c r="H57" s="11" t="s">
        <v>731</v>
      </c>
      <c r="I57" s="14">
        <v>0.44</v>
      </c>
      <c r="J57" s="109">
        <f t="shared" si="1"/>
        <v>8.8000000000000007</v>
      </c>
      <c r="K57" s="115"/>
    </row>
    <row r="58" spans="1:11" ht="24">
      <c r="A58" s="114"/>
      <c r="B58" s="107">
        <v>20</v>
      </c>
      <c r="C58" s="10" t="s">
        <v>730</v>
      </c>
      <c r="D58" s="118" t="s">
        <v>730</v>
      </c>
      <c r="E58" s="118" t="s">
        <v>294</v>
      </c>
      <c r="F58" s="132" t="s">
        <v>239</v>
      </c>
      <c r="G58" s="133"/>
      <c r="H58" s="11" t="s">
        <v>731</v>
      </c>
      <c r="I58" s="14">
        <v>0.44</v>
      </c>
      <c r="J58" s="109">
        <f t="shared" si="1"/>
        <v>8.8000000000000007</v>
      </c>
      <c r="K58" s="115"/>
    </row>
    <row r="59" spans="1:11">
      <c r="A59" s="114"/>
      <c r="B59" s="107">
        <v>70</v>
      </c>
      <c r="C59" s="10" t="s">
        <v>732</v>
      </c>
      <c r="D59" s="118" t="s">
        <v>732</v>
      </c>
      <c r="E59" s="118" t="s">
        <v>23</v>
      </c>
      <c r="F59" s="132"/>
      <c r="G59" s="133"/>
      <c r="H59" s="11" t="s">
        <v>733</v>
      </c>
      <c r="I59" s="14">
        <v>0.28999999999999998</v>
      </c>
      <c r="J59" s="109">
        <f t="shared" si="1"/>
        <v>20.299999999999997</v>
      </c>
      <c r="K59" s="115"/>
    </row>
    <row r="60" spans="1:11">
      <c r="A60" s="114"/>
      <c r="B60" s="107">
        <v>70</v>
      </c>
      <c r="C60" s="10" t="s">
        <v>732</v>
      </c>
      <c r="D60" s="118" t="s">
        <v>732</v>
      </c>
      <c r="E60" s="118" t="s">
        <v>25</v>
      </c>
      <c r="F60" s="132"/>
      <c r="G60" s="133"/>
      <c r="H60" s="11" t="s">
        <v>733</v>
      </c>
      <c r="I60" s="14">
        <v>0.28999999999999998</v>
      </c>
      <c r="J60" s="109">
        <f t="shared" si="1"/>
        <v>20.299999999999997</v>
      </c>
      <c r="K60" s="115"/>
    </row>
    <row r="61" spans="1:11">
      <c r="A61" s="114"/>
      <c r="B61" s="107">
        <v>500</v>
      </c>
      <c r="C61" s="10" t="s">
        <v>656</v>
      </c>
      <c r="D61" s="118" t="s">
        <v>656</v>
      </c>
      <c r="E61" s="118" t="s">
        <v>25</v>
      </c>
      <c r="F61" s="132"/>
      <c r="G61" s="133"/>
      <c r="H61" s="11" t="s">
        <v>658</v>
      </c>
      <c r="I61" s="14">
        <v>0.17</v>
      </c>
      <c r="J61" s="109">
        <f t="shared" si="1"/>
        <v>85</v>
      </c>
      <c r="K61" s="115"/>
    </row>
    <row r="62" spans="1:11" ht="36">
      <c r="A62" s="114"/>
      <c r="B62" s="107">
        <v>10</v>
      </c>
      <c r="C62" s="10" t="s">
        <v>734</v>
      </c>
      <c r="D62" s="118" t="s">
        <v>777</v>
      </c>
      <c r="E62" s="118" t="s">
        <v>735</v>
      </c>
      <c r="F62" s="132" t="s">
        <v>239</v>
      </c>
      <c r="G62" s="133"/>
      <c r="H62" s="11" t="s">
        <v>736</v>
      </c>
      <c r="I62" s="14">
        <v>1.1499999999999999</v>
      </c>
      <c r="J62" s="109">
        <f t="shared" si="1"/>
        <v>11.5</v>
      </c>
      <c r="K62" s="115"/>
    </row>
    <row r="63" spans="1:11" ht="36">
      <c r="A63" s="114"/>
      <c r="B63" s="107">
        <v>5</v>
      </c>
      <c r="C63" s="10" t="s">
        <v>734</v>
      </c>
      <c r="D63" s="118" t="s">
        <v>777</v>
      </c>
      <c r="E63" s="118" t="s">
        <v>735</v>
      </c>
      <c r="F63" s="132" t="s">
        <v>737</v>
      </c>
      <c r="G63" s="133"/>
      <c r="H63" s="11" t="s">
        <v>736</v>
      </c>
      <c r="I63" s="14">
        <v>1.1499999999999999</v>
      </c>
      <c r="J63" s="109">
        <f t="shared" si="1"/>
        <v>5.75</v>
      </c>
      <c r="K63" s="115"/>
    </row>
    <row r="64" spans="1:11" ht="36">
      <c r="A64" s="114"/>
      <c r="B64" s="107">
        <v>10</v>
      </c>
      <c r="C64" s="10" t="s">
        <v>734</v>
      </c>
      <c r="D64" s="118" t="s">
        <v>777</v>
      </c>
      <c r="E64" s="118" t="s">
        <v>735</v>
      </c>
      <c r="F64" s="132" t="s">
        <v>738</v>
      </c>
      <c r="G64" s="133"/>
      <c r="H64" s="11" t="s">
        <v>736</v>
      </c>
      <c r="I64" s="14">
        <v>1.1499999999999999</v>
      </c>
      <c r="J64" s="109">
        <f t="shared" si="1"/>
        <v>11.5</v>
      </c>
      <c r="K64" s="115"/>
    </row>
    <row r="65" spans="1:11" ht="36">
      <c r="A65" s="114"/>
      <c r="B65" s="107">
        <v>10</v>
      </c>
      <c r="C65" s="10" t="s">
        <v>739</v>
      </c>
      <c r="D65" s="118" t="s">
        <v>778</v>
      </c>
      <c r="E65" s="118" t="s">
        <v>230</v>
      </c>
      <c r="F65" s="132" t="s">
        <v>110</v>
      </c>
      <c r="G65" s="133"/>
      <c r="H65" s="11" t="s">
        <v>740</v>
      </c>
      <c r="I65" s="14">
        <v>1.1399999999999999</v>
      </c>
      <c r="J65" s="109">
        <f t="shared" si="1"/>
        <v>11.399999999999999</v>
      </c>
      <c r="K65" s="115"/>
    </row>
    <row r="66" spans="1:11" ht="36">
      <c r="A66" s="114"/>
      <c r="B66" s="107">
        <v>15</v>
      </c>
      <c r="C66" s="10" t="s">
        <v>739</v>
      </c>
      <c r="D66" s="118" t="s">
        <v>778</v>
      </c>
      <c r="E66" s="118" t="s">
        <v>230</v>
      </c>
      <c r="F66" s="132" t="s">
        <v>484</v>
      </c>
      <c r="G66" s="133"/>
      <c r="H66" s="11" t="s">
        <v>740</v>
      </c>
      <c r="I66" s="14">
        <v>1.1399999999999999</v>
      </c>
      <c r="J66" s="109">
        <f t="shared" si="1"/>
        <v>17.099999999999998</v>
      </c>
      <c r="K66" s="115"/>
    </row>
    <row r="67" spans="1:11" ht="36">
      <c r="A67" s="114"/>
      <c r="B67" s="107">
        <v>15</v>
      </c>
      <c r="C67" s="10" t="s">
        <v>739</v>
      </c>
      <c r="D67" s="118" t="s">
        <v>778</v>
      </c>
      <c r="E67" s="118" t="s">
        <v>230</v>
      </c>
      <c r="F67" s="132" t="s">
        <v>723</v>
      </c>
      <c r="G67" s="133"/>
      <c r="H67" s="11" t="s">
        <v>740</v>
      </c>
      <c r="I67" s="14">
        <v>1.1399999999999999</v>
      </c>
      <c r="J67" s="109">
        <f t="shared" si="1"/>
        <v>17.099999999999998</v>
      </c>
      <c r="K67" s="115"/>
    </row>
    <row r="68" spans="1:11" ht="36">
      <c r="A68" s="114"/>
      <c r="B68" s="107">
        <v>15</v>
      </c>
      <c r="C68" s="10" t="s">
        <v>739</v>
      </c>
      <c r="D68" s="118" t="s">
        <v>778</v>
      </c>
      <c r="E68" s="118" t="s">
        <v>230</v>
      </c>
      <c r="F68" s="132" t="s">
        <v>741</v>
      </c>
      <c r="G68" s="133"/>
      <c r="H68" s="11" t="s">
        <v>740</v>
      </c>
      <c r="I68" s="14">
        <v>1.1399999999999999</v>
      </c>
      <c r="J68" s="109">
        <f t="shared" si="1"/>
        <v>17.099999999999998</v>
      </c>
      <c r="K68" s="115"/>
    </row>
    <row r="69" spans="1:11">
      <c r="A69" s="114"/>
      <c r="B69" s="107">
        <v>10</v>
      </c>
      <c r="C69" s="10" t="s">
        <v>742</v>
      </c>
      <c r="D69" s="118" t="s">
        <v>742</v>
      </c>
      <c r="E69" s="118" t="s">
        <v>25</v>
      </c>
      <c r="F69" s="132" t="s">
        <v>673</v>
      </c>
      <c r="G69" s="133"/>
      <c r="H69" s="11" t="s">
        <v>743</v>
      </c>
      <c r="I69" s="14">
        <v>1.71</v>
      </c>
      <c r="J69" s="109">
        <f t="shared" si="1"/>
        <v>17.100000000000001</v>
      </c>
      <c r="K69" s="115"/>
    </row>
    <row r="70" spans="1:11">
      <c r="A70" s="114"/>
      <c r="B70" s="107">
        <v>10</v>
      </c>
      <c r="C70" s="10" t="s">
        <v>742</v>
      </c>
      <c r="D70" s="118" t="s">
        <v>742</v>
      </c>
      <c r="E70" s="118" t="s">
        <v>25</v>
      </c>
      <c r="F70" s="132" t="s">
        <v>484</v>
      </c>
      <c r="G70" s="133"/>
      <c r="H70" s="11" t="s">
        <v>743</v>
      </c>
      <c r="I70" s="14">
        <v>1.71</v>
      </c>
      <c r="J70" s="109">
        <f t="shared" si="1"/>
        <v>17.100000000000001</v>
      </c>
      <c r="K70" s="115"/>
    </row>
    <row r="71" spans="1:11">
      <c r="A71" s="114"/>
      <c r="B71" s="107">
        <v>10</v>
      </c>
      <c r="C71" s="10" t="s">
        <v>742</v>
      </c>
      <c r="D71" s="118" t="s">
        <v>742</v>
      </c>
      <c r="E71" s="118" t="s">
        <v>25</v>
      </c>
      <c r="F71" s="132" t="s">
        <v>744</v>
      </c>
      <c r="G71" s="133"/>
      <c r="H71" s="11" t="s">
        <v>743</v>
      </c>
      <c r="I71" s="14">
        <v>1.71</v>
      </c>
      <c r="J71" s="109">
        <f t="shared" si="1"/>
        <v>17.100000000000001</v>
      </c>
      <c r="K71" s="115"/>
    </row>
    <row r="72" spans="1:11">
      <c r="A72" s="114"/>
      <c r="B72" s="107">
        <v>10</v>
      </c>
      <c r="C72" s="10" t="s">
        <v>742</v>
      </c>
      <c r="D72" s="118" t="s">
        <v>742</v>
      </c>
      <c r="E72" s="118" t="s">
        <v>25</v>
      </c>
      <c r="F72" s="132" t="s">
        <v>745</v>
      </c>
      <c r="G72" s="133"/>
      <c r="H72" s="11" t="s">
        <v>743</v>
      </c>
      <c r="I72" s="14">
        <v>1.71</v>
      </c>
      <c r="J72" s="109">
        <f t="shared" si="1"/>
        <v>17.100000000000001</v>
      </c>
      <c r="K72" s="115"/>
    </row>
    <row r="73" spans="1:11" ht="24">
      <c r="A73" s="114"/>
      <c r="B73" s="107">
        <v>5</v>
      </c>
      <c r="C73" s="10" t="s">
        <v>746</v>
      </c>
      <c r="D73" s="118" t="s">
        <v>746</v>
      </c>
      <c r="E73" s="118" t="s">
        <v>26</v>
      </c>
      <c r="F73" s="132" t="s">
        <v>636</v>
      </c>
      <c r="G73" s="133"/>
      <c r="H73" s="11" t="s">
        <v>747</v>
      </c>
      <c r="I73" s="14">
        <v>1.46</v>
      </c>
      <c r="J73" s="109">
        <f t="shared" si="1"/>
        <v>7.3</v>
      </c>
      <c r="K73" s="115"/>
    </row>
    <row r="74" spans="1:11" ht="36">
      <c r="A74" s="114"/>
      <c r="B74" s="107">
        <v>5</v>
      </c>
      <c r="C74" s="10" t="s">
        <v>748</v>
      </c>
      <c r="D74" s="118" t="s">
        <v>748</v>
      </c>
      <c r="E74" s="118" t="s">
        <v>26</v>
      </c>
      <c r="F74" s="132" t="s">
        <v>107</v>
      </c>
      <c r="G74" s="133"/>
      <c r="H74" s="11" t="s">
        <v>785</v>
      </c>
      <c r="I74" s="14">
        <v>1.39</v>
      </c>
      <c r="J74" s="109">
        <f t="shared" si="1"/>
        <v>6.9499999999999993</v>
      </c>
      <c r="K74" s="115"/>
    </row>
    <row r="75" spans="1:11" ht="36">
      <c r="A75" s="114"/>
      <c r="B75" s="107">
        <v>5</v>
      </c>
      <c r="C75" s="10" t="s">
        <v>748</v>
      </c>
      <c r="D75" s="118" t="s">
        <v>748</v>
      </c>
      <c r="E75" s="118" t="s">
        <v>26</v>
      </c>
      <c r="F75" s="132" t="s">
        <v>210</v>
      </c>
      <c r="G75" s="133"/>
      <c r="H75" s="11" t="s">
        <v>785</v>
      </c>
      <c r="I75" s="14">
        <v>1.39</v>
      </c>
      <c r="J75" s="109">
        <f t="shared" si="1"/>
        <v>6.9499999999999993</v>
      </c>
      <c r="K75" s="115"/>
    </row>
    <row r="76" spans="1:11" ht="36">
      <c r="A76" s="114"/>
      <c r="B76" s="107">
        <v>5</v>
      </c>
      <c r="C76" s="10" t="s">
        <v>748</v>
      </c>
      <c r="D76" s="118" t="s">
        <v>748</v>
      </c>
      <c r="E76" s="118" t="s">
        <v>26</v>
      </c>
      <c r="F76" s="132" t="s">
        <v>212</v>
      </c>
      <c r="G76" s="133"/>
      <c r="H76" s="11" t="s">
        <v>785</v>
      </c>
      <c r="I76" s="14">
        <v>1.39</v>
      </c>
      <c r="J76" s="109">
        <f t="shared" si="1"/>
        <v>6.9499999999999993</v>
      </c>
      <c r="K76" s="115"/>
    </row>
    <row r="77" spans="1:11" ht="24">
      <c r="A77" s="114"/>
      <c r="B77" s="107">
        <v>100</v>
      </c>
      <c r="C77" s="10" t="s">
        <v>749</v>
      </c>
      <c r="D77" s="118" t="s">
        <v>749</v>
      </c>
      <c r="E77" s="118"/>
      <c r="F77" s="132"/>
      <c r="G77" s="133"/>
      <c r="H77" s="11" t="s">
        <v>750</v>
      </c>
      <c r="I77" s="14">
        <v>0.19</v>
      </c>
      <c r="J77" s="109">
        <f t="shared" si="1"/>
        <v>19</v>
      </c>
      <c r="K77" s="115"/>
    </row>
    <row r="78" spans="1:11" ht="24">
      <c r="A78" s="114"/>
      <c r="B78" s="107">
        <v>60</v>
      </c>
      <c r="C78" s="10" t="s">
        <v>751</v>
      </c>
      <c r="D78" s="118" t="s">
        <v>751</v>
      </c>
      <c r="E78" s="118" t="s">
        <v>210</v>
      </c>
      <c r="F78" s="132"/>
      <c r="G78" s="133"/>
      <c r="H78" s="11" t="s">
        <v>752</v>
      </c>
      <c r="I78" s="14">
        <v>0.24</v>
      </c>
      <c r="J78" s="109">
        <f t="shared" si="1"/>
        <v>14.399999999999999</v>
      </c>
      <c r="K78" s="115"/>
    </row>
    <row r="79" spans="1:11" ht="24">
      <c r="A79" s="114"/>
      <c r="B79" s="107">
        <v>50</v>
      </c>
      <c r="C79" s="10" t="s">
        <v>751</v>
      </c>
      <c r="D79" s="118" t="s">
        <v>751</v>
      </c>
      <c r="E79" s="118" t="s">
        <v>212</v>
      </c>
      <c r="F79" s="132"/>
      <c r="G79" s="133"/>
      <c r="H79" s="11" t="s">
        <v>752</v>
      </c>
      <c r="I79" s="14">
        <v>0.24</v>
      </c>
      <c r="J79" s="109">
        <f t="shared" si="1"/>
        <v>12</v>
      </c>
      <c r="K79" s="115"/>
    </row>
    <row r="80" spans="1:11" ht="24">
      <c r="A80" s="114"/>
      <c r="B80" s="107">
        <v>50</v>
      </c>
      <c r="C80" s="10" t="s">
        <v>751</v>
      </c>
      <c r="D80" s="118" t="s">
        <v>751</v>
      </c>
      <c r="E80" s="118" t="s">
        <v>214</v>
      </c>
      <c r="F80" s="132"/>
      <c r="G80" s="133"/>
      <c r="H80" s="11" t="s">
        <v>752</v>
      </c>
      <c r="I80" s="14">
        <v>0.24</v>
      </c>
      <c r="J80" s="109">
        <f t="shared" si="1"/>
        <v>12</v>
      </c>
      <c r="K80" s="115"/>
    </row>
    <row r="81" spans="1:11" ht="24">
      <c r="A81" s="114"/>
      <c r="B81" s="107">
        <v>50</v>
      </c>
      <c r="C81" s="10" t="s">
        <v>751</v>
      </c>
      <c r="D81" s="118" t="s">
        <v>751</v>
      </c>
      <c r="E81" s="118" t="s">
        <v>311</v>
      </c>
      <c r="F81" s="132"/>
      <c r="G81" s="133"/>
      <c r="H81" s="11" t="s">
        <v>752</v>
      </c>
      <c r="I81" s="14">
        <v>0.24</v>
      </c>
      <c r="J81" s="109">
        <f t="shared" si="1"/>
        <v>12</v>
      </c>
      <c r="K81" s="115"/>
    </row>
    <row r="82" spans="1:11" ht="24">
      <c r="A82" s="114"/>
      <c r="B82" s="107">
        <v>40</v>
      </c>
      <c r="C82" s="10" t="s">
        <v>753</v>
      </c>
      <c r="D82" s="118" t="s">
        <v>753</v>
      </c>
      <c r="E82" s="118" t="s">
        <v>110</v>
      </c>
      <c r="F82" s="132"/>
      <c r="G82" s="133"/>
      <c r="H82" s="11" t="s">
        <v>754</v>
      </c>
      <c r="I82" s="14">
        <v>0.65</v>
      </c>
      <c r="J82" s="109">
        <f t="shared" si="1"/>
        <v>26</v>
      </c>
      <c r="K82" s="115"/>
    </row>
    <row r="83" spans="1:11" ht="24">
      <c r="A83" s="114"/>
      <c r="B83" s="107">
        <v>40</v>
      </c>
      <c r="C83" s="10" t="s">
        <v>753</v>
      </c>
      <c r="D83" s="118" t="s">
        <v>753</v>
      </c>
      <c r="E83" s="118" t="s">
        <v>484</v>
      </c>
      <c r="F83" s="132"/>
      <c r="G83" s="133"/>
      <c r="H83" s="11" t="s">
        <v>754</v>
      </c>
      <c r="I83" s="14">
        <v>0.65</v>
      </c>
      <c r="J83" s="109">
        <f t="shared" si="1"/>
        <v>26</v>
      </c>
      <c r="K83" s="115"/>
    </row>
    <row r="84" spans="1:11" ht="24">
      <c r="A84" s="114"/>
      <c r="B84" s="107">
        <v>40</v>
      </c>
      <c r="C84" s="10" t="s">
        <v>753</v>
      </c>
      <c r="D84" s="118" t="s">
        <v>753</v>
      </c>
      <c r="E84" s="118" t="s">
        <v>723</v>
      </c>
      <c r="F84" s="132"/>
      <c r="G84" s="133"/>
      <c r="H84" s="11" t="s">
        <v>754</v>
      </c>
      <c r="I84" s="14">
        <v>0.65</v>
      </c>
      <c r="J84" s="109">
        <f t="shared" si="1"/>
        <v>26</v>
      </c>
      <c r="K84" s="115"/>
    </row>
    <row r="85" spans="1:11" ht="24">
      <c r="A85" s="114"/>
      <c r="B85" s="107">
        <v>5</v>
      </c>
      <c r="C85" s="10" t="s">
        <v>755</v>
      </c>
      <c r="D85" s="118" t="s">
        <v>755</v>
      </c>
      <c r="E85" s="118" t="s">
        <v>26</v>
      </c>
      <c r="F85" s="132" t="s">
        <v>210</v>
      </c>
      <c r="G85" s="133"/>
      <c r="H85" s="11" t="s">
        <v>756</v>
      </c>
      <c r="I85" s="14">
        <v>0.93</v>
      </c>
      <c r="J85" s="109">
        <f t="shared" si="1"/>
        <v>4.6500000000000004</v>
      </c>
      <c r="K85" s="115"/>
    </row>
    <row r="86" spans="1:11" ht="24">
      <c r="A86" s="114"/>
      <c r="B86" s="107">
        <v>5</v>
      </c>
      <c r="C86" s="10" t="s">
        <v>755</v>
      </c>
      <c r="D86" s="118" t="s">
        <v>755</v>
      </c>
      <c r="E86" s="118" t="s">
        <v>26</v>
      </c>
      <c r="F86" s="132" t="s">
        <v>214</v>
      </c>
      <c r="G86" s="133"/>
      <c r="H86" s="11" t="s">
        <v>756</v>
      </c>
      <c r="I86" s="14">
        <v>0.93</v>
      </c>
      <c r="J86" s="109">
        <f t="shared" ref="J86:J112" si="2">I86*B86</f>
        <v>4.6500000000000004</v>
      </c>
      <c r="K86" s="115"/>
    </row>
    <row r="87" spans="1:11" ht="24">
      <c r="A87" s="114"/>
      <c r="B87" s="107">
        <v>50</v>
      </c>
      <c r="C87" s="10" t="s">
        <v>65</v>
      </c>
      <c r="D87" s="118" t="s">
        <v>65</v>
      </c>
      <c r="E87" s="118" t="s">
        <v>25</v>
      </c>
      <c r="F87" s="132"/>
      <c r="G87" s="133"/>
      <c r="H87" s="11" t="s">
        <v>757</v>
      </c>
      <c r="I87" s="14">
        <v>1.59</v>
      </c>
      <c r="J87" s="109">
        <f t="shared" si="2"/>
        <v>79.5</v>
      </c>
      <c r="K87" s="115"/>
    </row>
    <row r="88" spans="1:11" ht="24">
      <c r="A88" s="114"/>
      <c r="B88" s="107">
        <v>50</v>
      </c>
      <c r="C88" s="10" t="s">
        <v>758</v>
      </c>
      <c r="D88" s="118" t="s">
        <v>758</v>
      </c>
      <c r="E88" s="118" t="s">
        <v>23</v>
      </c>
      <c r="F88" s="132"/>
      <c r="G88" s="133"/>
      <c r="H88" s="11" t="s">
        <v>759</v>
      </c>
      <c r="I88" s="14">
        <v>0.24</v>
      </c>
      <c r="J88" s="109">
        <f t="shared" si="2"/>
        <v>12</v>
      </c>
      <c r="K88" s="115"/>
    </row>
    <row r="89" spans="1:11" ht="24">
      <c r="A89" s="114"/>
      <c r="B89" s="107">
        <v>50</v>
      </c>
      <c r="C89" s="10" t="s">
        <v>758</v>
      </c>
      <c r="D89" s="118" t="s">
        <v>758</v>
      </c>
      <c r="E89" s="118" t="s">
        <v>25</v>
      </c>
      <c r="F89" s="132"/>
      <c r="G89" s="133"/>
      <c r="H89" s="11" t="s">
        <v>759</v>
      </c>
      <c r="I89" s="14">
        <v>0.24</v>
      </c>
      <c r="J89" s="109">
        <f t="shared" si="2"/>
        <v>12</v>
      </c>
      <c r="K89" s="115"/>
    </row>
    <row r="90" spans="1:11" ht="24">
      <c r="A90" s="114"/>
      <c r="B90" s="107">
        <v>50</v>
      </c>
      <c r="C90" s="10" t="s">
        <v>758</v>
      </c>
      <c r="D90" s="118" t="s">
        <v>758</v>
      </c>
      <c r="E90" s="118" t="s">
        <v>26</v>
      </c>
      <c r="F90" s="132"/>
      <c r="G90" s="133"/>
      <c r="H90" s="11" t="s">
        <v>759</v>
      </c>
      <c r="I90" s="14">
        <v>0.24</v>
      </c>
      <c r="J90" s="109">
        <f t="shared" si="2"/>
        <v>12</v>
      </c>
      <c r="K90" s="115"/>
    </row>
    <row r="91" spans="1:11" ht="24">
      <c r="A91" s="114"/>
      <c r="B91" s="107">
        <v>50</v>
      </c>
      <c r="C91" s="10" t="s">
        <v>760</v>
      </c>
      <c r="D91" s="118" t="s">
        <v>760</v>
      </c>
      <c r="E91" s="118" t="s">
        <v>23</v>
      </c>
      <c r="F91" s="132"/>
      <c r="G91" s="133"/>
      <c r="H91" s="11" t="s">
        <v>761</v>
      </c>
      <c r="I91" s="14">
        <v>0.24</v>
      </c>
      <c r="J91" s="109">
        <f t="shared" si="2"/>
        <v>12</v>
      </c>
      <c r="K91" s="115"/>
    </row>
    <row r="92" spans="1:11" ht="24">
      <c r="A92" s="114"/>
      <c r="B92" s="107">
        <v>50</v>
      </c>
      <c r="C92" s="10" t="s">
        <v>760</v>
      </c>
      <c r="D92" s="118" t="s">
        <v>760</v>
      </c>
      <c r="E92" s="118" t="s">
        <v>26</v>
      </c>
      <c r="F92" s="132"/>
      <c r="G92" s="133"/>
      <c r="H92" s="11" t="s">
        <v>761</v>
      </c>
      <c r="I92" s="14">
        <v>0.24</v>
      </c>
      <c r="J92" s="109">
        <f t="shared" si="2"/>
        <v>12</v>
      </c>
      <c r="K92" s="115"/>
    </row>
    <row r="93" spans="1:11" ht="24">
      <c r="A93" s="114"/>
      <c r="B93" s="107">
        <v>5</v>
      </c>
      <c r="C93" s="10" t="s">
        <v>762</v>
      </c>
      <c r="D93" s="118" t="s">
        <v>779</v>
      </c>
      <c r="E93" s="118" t="s">
        <v>239</v>
      </c>
      <c r="F93" s="132" t="s">
        <v>763</v>
      </c>
      <c r="G93" s="133"/>
      <c r="H93" s="11" t="s">
        <v>764</v>
      </c>
      <c r="I93" s="14">
        <v>1.79</v>
      </c>
      <c r="J93" s="109">
        <f t="shared" si="2"/>
        <v>8.9499999999999993</v>
      </c>
      <c r="K93" s="115"/>
    </row>
    <row r="94" spans="1:11" ht="24">
      <c r="A94" s="114"/>
      <c r="B94" s="107">
        <v>5</v>
      </c>
      <c r="C94" s="10" t="s">
        <v>762</v>
      </c>
      <c r="D94" s="118" t="s">
        <v>780</v>
      </c>
      <c r="E94" s="118" t="s">
        <v>239</v>
      </c>
      <c r="F94" s="132" t="s">
        <v>765</v>
      </c>
      <c r="G94" s="133"/>
      <c r="H94" s="11" t="s">
        <v>764</v>
      </c>
      <c r="I94" s="14">
        <v>2.19</v>
      </c>
      <c r="J94" s="109">
        <f t="shared" si="2"/>
        <v>10.95</v>
      </c>
      <c r="K94" s="115"/>
    </row>
    <row r="95" spans="1:11" ht="24">
      <c r="A95" s="114"/>
      <c r="B95" s="107">
        <v>5</v>
      </c>
      <c r="C95" s="10" t="s">
        <v>762</v>
      </c>
      <c r="D95" s="118" t="s">
        <v>781</v>
      </c>
      <c r="E95" s="118" t="s">
        <v>239</v>
      </c>
      <c r="F95" s="132" t="s">
        <v>766</v>
      </c>
      <c r="G95" s="133"/>
      <c r="H95" s="11" t="s">
        <v>764</v>
      </c>
      <c r="I95" s="14">
        <v>2.79</v>
      </c>
      <c r="J95" s="109">
        <f t="shared" si="2"/>
        <v>13.95</v>
      </c>
      <c r="K95" s="115"/>
    </row>
    <row r="96" spans="1:11" ht="24">
      <c r="A96" s="114"/>
      <c r="B96" s="107">
        <v>5</v>
      </c>
      <c r="C96" s="10" t="s">
        <v>762</v>
      </c>
      <c r="D96" s="118" t="s">
        <v>782</v>
      </c>
      <c r="E96" s="118" t="s">
        <v>239</v>
      </c>
      <c r="F96" s="132" t="s">
        <v>767</v>
      </c>
      <c r="G96" s="133"/>
      <c r="H96" s="11" t="s">
        <v>764</v>
      </c>
      <c r="I96" s="14">
        <v>3.59</v>
      </c>
      <c r="J96" s="109">
        <f t="shared" si="2"/>
        <v>17.95</v>
      </c>
      <c r="K96" s="115"/>
    </row>
    <row r="97" spans="1:11" ht="24">
      <c r="A97" s="114"/>
      <c r="B97" s="107">
        <v>5</v>
      </c>
      <c r="C97" s="10" t="s">
        <v>762</v>
      </c>
      <c r="D97" s="118" t="s">
        <v>783</v>
      </c>
      <c r="E97" s="118" t="s">
        <v>239</v>
      </c>
      <c r="F97" s="132" t="s">
        <v>768</v>
      </c>
      <c r="G97" s="133"/>
      <c r="H97" s="11" t="s">
        <v>764</v>
      </c>
      <c r="I97" s="14">
        <v>4.59</v>
      </c>
      <c r="J97" s="109">
        <f t="shared" si="2"/>
        <v>22.95</v>
      </c>
      <c r="K97" s="115"/>
    </row>
    <row r="98" spans="1:11" ht="24">
      <c r="A98" s="114"/>
      <c r="B98" s="107">
        <v>100</v>
      </c>
      <c r="C98" s="10" t="s">
        <v>769</v>
      </c>
      <c r="D98" s="118" t="s">
        <v>769</v>
      </c>
      <c r="E98" s="118"/>
      <c r="F98" s="132"/>
      <c r="G98" s="133"/>
      <c r="H98" s="11" t="s">
        <v>770</v>
      </c>
      <c r="I98" s="14">
        <v>0.61</v>
      </c>
      <c r="J98" s="109">
        <f t="shared" si="2"/>
        <v>61</v>
      </c>
      <c r="K98" s="115"/>
    </row>
    <row r="99" spans="1:11" ht="24">
      <c r="A99" s="114"/>
      <c r="B99" s="107">
        <v>3</v>
      </c>
      <c r="C99" s="10" t="s">
        <v>771</v>
      </c>
      <c r="D99" s="118" t="s">
        <v>771</v>
      </c>
      <c r="E99" s="118" t="s">
        <v>107</v>
      </c>
      <c r="F99" s="132"/>
      <c r="G99" s="133"/>
      <c r="H99" s="11" t="s">
        <v>772</v>
      </c>
      <c r="I99" s="14">
        <v>3.7</v>
      </c>
      <c r="J99" s="109">
        <f t="shared" si="2"/>
        <v>11.100000000000001</v>
      </c>
      <c r="K99" s="115"/>
    </row>
    <row r="100" spans="1:11" ht="24">
      <c r="A100" s="114"/>
      <c r="B100" s="107">
        <v>3</v>
      </c>
      <c r="C100" s="10" t="s">
        <v>771</v>
      </c>
      <c r="D100" s="118" t="s">
        <v>771</v>
      </c>
      <c r="E100" s="118" t="s">
        <v>210</v>
      </c>
      <c r="F100" s="132"/>
      <c r="G100" s="133"/>
      <c r="H100" s="11" t="s">
        <v>772</v>
      </c>
      <c r="I100" s="14">
        <v>3.7</v>
      </c>
      <c r="J100" s="109">
        <f t="shared" si="2"/>
        <v>11.100000000000001</v>
      </c>
      <c r="K100" s="115"/>
    </row>
    <row r="101" spans="1:11" ht="24">
      <c r="A101" s="114"/>
      <c r="B101" s="107">
        <v>3</v>
      </c>
      <c r="C101" s="10" t="s">
        <v>771</v>
      </c>
      <c r="D101" s="118" t="s">
        <v>771</v>
      </c>
      <c r="E101" s="118" t="s">
        <v>212</v>
      </c>
      <c r="F101" s="132"/>
      <c r="G101" s="133"/>
      <c r="H101" s="11" t="s">
        <v>772</v>
      </c>
      <c r="I101" s="14">
        <v>3.7</v>
      </c>
      <c r="J101" s="109">
        <f t="shared" si="2"/>
        <v>11.100000000000001</v>
      </c>
      <c r="K101" s="115"/>
    </row>
    <row r="102" spans="1:11" ht="24">
      <c r="A102" s="114"/>
      <c r="B102" s="107">
        <v>3</v>
      </c>
      <c r="C102" s="10" t="s">
        <v>771</v>
      </c>
      <c r="D102" s="118" t="s">
        <v>771</v>
      </c>
      <c r="E102" s="118" t="s">
        <v>213</v>
      </c>
      <c r="F102" s="132"/>
      <c r="G102" s="133"/>
      <c r="H102" s="11" t="s">
        <v>772</v>
      </c>
      <c r="I102" s="14">
        <v>3.7</v>
      </c>
      <c r="J102" s="109">
        <f t="shared" si="2"/>
        <v>11.100000000000001</v>
      </c>
      <c r="K102" s="115"/>
    </row>
    <row r="103" spans="1:11" ht="24">
      <c r="A103" s="114"/>
      <c r="B103" s="107">
        <v>3</v>
      </c>
      <c r="C103" s="10" t="s">
        <v>771</v>
      </c>
      <c r="D103" s="118" t="s">
        <v>771</v>
      </c>
      <c r="E103" s="118" t="s">
        <v>214</v>
      </c>
      <c r="F103" s="132"/>
      <c r="G103" s="133"/>
      <c r="H103" s="11" t="s">
        <v>772</v>
      </c>
      <c r="I103" s="14">
        <v>3.7</v>
      </c>
      <c r="J103" s="109">
        <f t="shared" si="2"/>
        <v>11.100000000000001</v>
      </c>
      <c r="K103" s="115"/>
    </row>
    <row r="104" spans="1:11" ht="24">
      <c r="A104" s="114"/>
      <c r="B104" s="107">
        <v>3</v>
      </c>
      <c r="C104" s="10" t="s">
        <v>771</v>
      </c>
      <c r="D104" s="118" t="s">
        <v>771</v>
      </c>
      <c r="E104" s="118" t="s">
        <v>311</v>
      </c>
      <c r="F104" s="132"/>
      <c r="G104" s="133"/>
      <c r="H104" s="11" t="s">
        <v>772</v>
      </c>
      <c r="I104" s="14">
        <v>3.7</v>
      </c>
      <c r="J104" s="109">
        <f t="shared" si="2"/>
        <v>11.100000000000001</v>
      </c>
      <c r="K104" s="115"/>
    </row>
    <row r="105" spans="1:11" ht="24">
      <c r="A105" s="114"/>
      <c r="B105" s="107">
        <v>5</v>
      </c>
      <c r="C105" s="10" t="s">
        <v>773</v>
      </c>
      <c r="D105" s="118" t="s">
        <v>773</v>
      </c>
      <c r="E105" s="118" t="s">
        <v>107</v>
      </c>
      <c r="F105" s="132"/>
      <c r="G105" s="133"/>
      <c r="H105" s="11" t="s">
        <v>774</v>
      </c>
      <c r="I105" s="14">
        <v>3.26</v>
      </c>
      <c r="J105" s="109">
        <f t="shared" si="2"/>
        <v>16.299999999999997</v>
      </c>
      <c r="K105" s="115"/>
    </row>
    <row r="106" spans="1:11" ht="24">
      <c r="A106" s="114"/>
      <c r="B106" s="107">
        <v>5</v>
      </c>
      <c r="C106" s="10" t="s">
        <v>773</v>
      </c>
      <c r="D106" s="118" t="s">
        <v>773</v>
      </c>
      <c r="E106" s="118" t="s">
        <v>210</v>
      </c>
      <c r="F106" s="132"/>
      <c r="G106" s="133"/>
      <c r="H106" s="11" t="s">
        <v>774</v>
      </c>
      <c r="I106" s="14">
        <v>3.26</v>
      </c>
      <c r="J106" s="109">
        <f t="shared" si="2"/>
        <v>16.299999999999997</v>
      </c>
      <c r="K106" s="115"/>
    </row>
    <row r="107" spans="1:11" ht="24">
      <c r="A107" s="114"/>
      <c r="B107" s="107">
        <v>5</v>
      </c>
      <c r="C107" s="10" t="s">
        <v>773</v>
      </c>
      <c r="D107" s="118" t="s">
        <v>773</v>
      </c>
      <c r="E107" s="118" t="s">
        <v>212</v>
      </c>
      <c r="F107" s="132"/>
      <c r="G107" s="133"/>
      <c r="H107" s="11" t="s">
        <v>774</v>
      </c>
      <c r="I107" s="14">
        <v>3.26</v>
      </c>
      <c r="J107" s="109">
        <f t="shared" si="2"/>
        <v>16.299999999999997</v>
      </c>
      <c r="K107" s="115"/>
    </row>
    <row r="108" spans="1:11" ht="24">
      <c r="A108" s="114"/>
      <c r="B108" s="107">
        <v>5</v>
      </c>
      <c r="C108" s="10" t="s">
        <v>773</v>
      </c>
      <c r="D108" s="118" t="s">
        <v>773</v>
      </c>
      <c r="E108" s="118" t="s">
        <v>311</v>
      </c>
      <c r="F108" s="132"/>
      <c r="G108" s="133"/>
      <c r="H108" s="11" t="s">
        <v>774</v>
      </c>
      <c r="I108" s="14">
        <v>3.26</v>
      </c>
      <c r="J108" s="109">
        <f t="shared" si="2"/>
        <v>16.299999999999997</v>
      </c>
      <c r="K108" s="115"/>
    </row>
    <row r="109" spans="1:11" ht="24">
      <c r="A109" s="114"/>
      <c r="B109" s="107">
        <v>10</v>
      </c>
      <c r="C109" s="10" t="s">
        <v>775</v>
      </c>
      <c r="D109" s="118" t="s">
        <v>775</v>
      </c>
      <c r="E109" s="118" t="s">
        <v>23</v>
      </c>
      <c r="F109" s="132"/>
      <c r="G109" s="133"/>
      <c r="H109" s="11" t="s">
        <v>776</v>
      </c>
      <c r="I109" s="14">
        <v>1.24</v>
      </c>
      <c r="J109" s="109">
        <f t="shared" si="2"/>
        <v>12.4</v>
      </c>
      <c r="K109" s="115"/>
    </row>
    <row r="110" spans="1:11" ht="24">
      <c r="A110" s="114"/>
      <c r="B110" s="107">
        <v>5</v>
      </c>
      <c r="C110" s="10" t="s">
        <v>775</v>
      </c>
      <c r="D110" s="118" t="s">
        <v>775</v>
      </c>
      <c r="E110" s="118" t="s">
        <v>25</v>
      </c>
      <c r="F110" s="132"/>
      <c r="G110" s="133"/>
      <c r="H110" s="11" t="s">
        <v>776</v>
      </c>
      <c r="I110" s="14">
        <v>1.24</v>
      </c>
      <c r="J110" s="109">
        <f t="shared" si="2"/>
        <v>6.2</v>
      </c>
      <c r="K110" s="115"/>
    </row>
    <row r="111" spans="1:11" ht="24">
      <c r="A111" s="114"/>
      <c r="B111" s="107">
        <v>10</v>
      </c>
      <c r="C111" s="10" t="s">
        <v>775</v>
      </c>
      <c r="D111" s="118" t="s">
        <v>775</v>
      </c>
      <c r="E111" s="118" t="s">
        <v>26</v>
      </c>
      <c r="F111" s="132"/>
      <c r="G111" s="133"/>
      <c r="H111" s="11" t="s">
        <v>776</v>
      </c>
      <c r="I111" s="14">
        <v>1.24</v>
      </c>
      <c r="J111" s="109">
        <f t="shared" si="2"/>
        <v>12.4</v>
      </c>
      <c r="K111" s="115"/>
    </row>
    <row r="112" spans="1:11" ht="24">
      <c r="A112" s="114"/>
      <c r="B112" s="108">
        <v>10</v>
      </c>
      <c r="C112" s="12" t="s">
        <v>775</v>
      </c>
      <c r="D112" s="119" t="s">
        <v>775</v>
      </c>
      <c r="E112" s="119" t="s">
        <v>27</v>
      </c>
      <c r="F112" s="142"/>
      <c r="G112" s="143"/>
      <c r="H112" s="13" t="s">
        <v>776</v>
      </c>
      <c r="I112" s="15">
        <v>1.24</v>
      </c>
      <c r="J112" s="110">
        <f t="shared" si="2"/>
        <v>12.4</v>
      </c>
      <c r="K112" s="115"/>
    </row>
    <row r="113" spans="1:11">
      <c r="A113" s="114"/>
      <c r="B113" s="127"/>
      <c r="C113" s="127"/>
      <c r="D113" s="127"/>
      <c r="E113" s="127"/>
      <c r="F113" s="127"/>
      <c r="G113" s="127"/>
      <c r="H113" s="127"/>
      <c r="I113" s="128" t="s">
        <v>255</v>
      </c>
      <c r="J113" s="129">
        <f>SUM(J22:J112)</f>
        <v>1303.8999999999999</v>
      </c>
      <c r="K113" s="115"/>
    </row>
    <row r="114" spans="1:11">
      <c r="A114" s="114"/>
      <c r="B114" s="127"/>
      <c r="C114" s="127"/>
      <c r="D114" s="127"/>
      <c r="E114" s="127"/>
      <c r="F114" s="127"/>
      <c r="G114" s="127"/>
      <c r="H114" s="127"/>
      <c r="I114" s="128" t="s">
        <v>792</v>
      </c>
      <c r="J114" s="129">
        <f>ROUND(J113*-0.03,2)+1.26</f>
        <v>-37.86</v>
      </c>
      <c r="K114" s="115"/>
    </row>
    <row r="115" spans="1:11" outlineLevel="1">
      <c r="A115" s="114"/>
      <c r="B115" s="127"/>
      <c r="C115" s="127"/>
      <c r="D115" s="127"/>
      <c r="E115" s="127"/>
      <c r="F115" s="127"/>
      <c r="G115" s="127"/>
      <c r="H115" s="127"/>
      <c r="I115" s="128" t="s">
        <v>788</v>
      </c>
      <c r="J115" s="129">
        <v>0</v>
      </c>
      <c r="K115" s="115"/>
    </row>
    <row r="116" spans="1:11">
      <c r="A116" s="114"/>
      <c r="B116" s="127"/>
      <c r="C116" s="127"/>
      <c r="D116" s="127"/>
      <c r="E116" s="127"/>
      <c r="F116" s="127"/>
      <c r="G116" s="127"/>
      <c r="H116" s="127"/>
      <c r="I116" s="128" t="s">
        <v>257</v>
      </c>
      <c r="J116" s="129">
        <f>SUM(J113:J115)</f>
        <v>1266.04</v>
      </c>
      <c r="K116" s="115"/>
    </row>
    <row r="117" spans="1:11">
      <c r="A117" s="6"/>
      <c r="B117" s="7"/>
      <c r="C117" s="7"/>
      <c r="D117" s="7"/>
      <c r="E117" s="7"/>
      <c r="F117" s="7"/>
      <c r="G117" s="7"/>
      <c r="H117" s="7" t="s">
        <v>784</v>
      </c>
      <c r="I117" s="7"/>
      <c r="J117" s="7"/>
      <c r="K117" s="8"/>
    </row>
    <row r="119" spans="1:11">
      <c r="H119" s="1" t="s">
        <v>705</v>
      </c>
      <c r="I119" s="91">
        <f>'Tax Invoice'!M11</f>
        <v>35.97</v>
      </c>
    </row>
    <row r="120" spans="1:11">
      <c r="H120" s="1" t="s">
        <v>706</v>
      </c>
      <c r="I120" s="91">
        <f>I121</f>
        <v>45539.4588</v>
      </c>
    </row>
    <row r="121" spans="1:11">
      <c r="H121" s="1" t="s">
        <v>707</v>
      </c>
      <c r="I121" s="91">
        <f>I119*J116</f>
        <v>45539.4588</v>
      </c>
    </row>
    <row r="122" spans="1:11">
      <c r="H122" s="1"/>
      <c r="I122" s="91"/>
    </row>
    <row r="123" spans="1:11">
      <c r="H123" s="1"/>
      <c r="I123" s="91"/>
    </row>
    <row r="124" spans="1:11">
      <c r="H124" s="1"/>
      <c r="I124" s="91"/>
    </row>
  </sheetData>
  <mergeCells count="95">
    <mergeCell ref="F110:G110"/>
    <mergeCell ref="F111:G111"/>
    <mergeCell ref="F112:G112"/>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33:G33"/>
    <mergeCell ref="F34:G34"/>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1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2629</v>
      </c>
      <c r="O1" t="s">
        <v>144</v>
      </c>
      <c r="T1" t="s">
        <v>255</v>
      </c>
      <c r="U1">
        <v>1303.8999999999999</v>
      </c>
    </row>
    <row r="2" spans="1:21" ht="15.75">
      <c r="A2" s="114"/>
      <c r="B2" s="124" t="s">
        <v>134</v>
      </c>
      <c r="C2" s="120"/>
      <c r="D2" s="120"/>
      <c r="E2" s="120"/>
      <c r="F2" s="120"/>
      <c r="G2" s="120"/>
      <c r="H2" s="120"/>
      <c r="I2" s="125" t="s">
        <v>140</v>
      </c>
      <c r="J2" s="115"/>
      <c r="T2" t="s">
        <v>184</v>
      </c>
      <c r="U2">
        <v>39.119999999999997</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1343.0199999999998</v>
      </c>
    </row>
    <row r="5" spans="1:21">
      <c r="A5" s="114"/>
      <c r="B5" s="121" t="s">
        <v>137</v>
      </c>
      <c r="C5" s="120"/>
      <c r="D5" s="120"/>
      <c r="E5" s="120"/>
      <c r="F5" s="120"/>
      <c r="G5" s="120"/>
      <c r="H5" s="120"/>
      <c r="I5" s="120"/>
      <c r="J5" s="115"/>
      <c r="S5" t="s">
        <v>784</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34"/>
      <c r="J10" s="115"/>
    </row>
    <row r="11" spans="1:21">
      <c r="A11" s="114"/>
      <c r="B11" s="114" t="s">
        <v>709</v>
      </c>
      <c r="C11" s="120"/>
      <c r="D11" s="120"/>
      <c r="E11" s="115"/>
      <c r="F11" s="116"/>
      <c r="G11" s="116" t="s">
        <v>709</v>
      </c>
      <c r="H11" s="120"/>
      <c r="I11" s="135"/>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c r="C14" s="120"/>
      <c r="D14" s="120"/>
      <c r="E14" s="115"/>
      <c r="F14" s="116"/>
      <c r="G14" s="116" t="s">
        <v>6</v>
      </c>
      <c r="H14" s="120"/>
      <c r="I14" s="136">
        <v>45188</v>
      </c>
      <c r="J14" s="115"/>
    </row>
    <row r="15" spans="1:21">
      <c r="A15" s="114"/>
      <c r="B15" s="6" t="s">
        <v>6</v>
      </c>
      <c r="C15" s="7"/>
      <c r="D15" s="7"/>
      <c r="E15" s="8"/>
      <c r="F15" s="116"/>
      <c r="G15" s="9"/>
      <c r="H15" s="120"/>
      <c r="I15" s="137"/>
      <c r="J15" s="115"/>
    </row>
    <row r="16" spans="1:21">
      <c r="A16" s="114"/>
      <c r="B16" s="120"/>
      <c r="C16" s="120"/>
      <c r="D16" s="120"/>
      <c r="E16" s="120"/>
      <c r="F16" s="120"/>
      <c r="G16" s="120"/>
      <c r="H16" s="123" t="s">
        <v>142</v>
      </c>
      <c r="I16" s="130">
        <v>40047</v>
      </c>
      <c r="J16" s="115"/>
    </row>
    <row r="17" spans="1:16">
      <c r="A17" s="114"/>
      <c r="B17" s="120" t="s">
        <v>712</v>
      </c>
      <c r="C17" s="120"/>
      <c r="D17" s="120"/>
      <c r="E17" s="120"/>
      <c r="F17" s="120"/>
      <c r="G17" s="120"/>
      <c r="H17" s="123" t="s">
        <v>143</v>
      </c>
      <c r="I17" s="130"/>
      <c r="J17" s="115"/>
    </row>
    <row r="18" spans="1:16" ht="18">
      <c r="A18" s="114"/>
      <c r="B18" s="120" t="s">
        <v>713</v>
      </c>
      <c r="C18" s="120"/>
      <c r="D18" s="120"/>
      <c r="E18" s="120"/>
      <c r="F18" s="120"/>
      <c r="G18" s="120"/>
      <c r="H18" s="122" t="s">
        <v>258</v>
      </c>
      <c r="I18" s="104" t="s">
        <v>159</v>
      </c>
      <c r="J18" s="115"/>
    </row>
    <row r="19" spans="1:16">
      <c r="A19" s="114"/>
      <c r="B19" s="120"/>
      <c r="C19" s="120"/>
      <c r="D19" s="120"/>
      <c r="E19" s="120"/>
      <c r="F19" s="120"/>
      <c r="G19" s="120"/>
      <c r="H19" s="120"/>
      <c r="I19" s="120"/>
      <c r="J19" s="115"/>
      <c r="P19">
        <v>45188</v>
      </c>
    </row>
    <row r="20" spans="1:16">
      <c r="A20" s="114"/>
      <c r="B20" s="100" t="s">
        <v>198</v>
      </c>
      <c r="C20" s="100" t="s">
        <v>199</v>
      </c>
      <c r="D20" s="117" t="s">
        <v>200</v>
      </c>
      <c r="E20" s="138" t="s">
        <v>201</v>
      </c>
      <c r="F20" s="139"/>
      <c r="G20" s="100" t="s">
        <v>169</v>
      </c>
      <c r="H20" s="100" t="s">
        <v>202</v>
      </c>
      <c r="I20" s="100" t="s">
        <v>21</v>
      </c>
      <c r="J20" s="115"/>
    </row>
    <row r="21" spans="1:16">
      <c r="A21" s="114"/>
      <c r="B21" s="105"/>
      <c r="C21" s="105"/>
      <c r="D21" s="106"/>
      <c r="E21" s="140"/>
      <c r="F21" s="141"/>
      <c r="G21" s="105" t="s">
        <v>141</v>
      </c>
      <c r="H21" s="105"/>
      <c r="I21" s="105"/>
      <c r="J21" s="115"/>
    </row>
    <row r="22" spans="1:16" ht="108">
      <c r="A22" s="114"/>
      <c r="B22" s="107">
        <v>500</v>
      </c>
      <c r="C22" s="10" t="s">
        <v>104</v>
      </c>
      <c r="D22" s="118" t="s">
        <v>25</v>
      </c>
      <c r="E22" s="132"/>
      <c r="F22" s="133"/>
      <c r="G22" s="11" t="s">
        <v>714</v>
      </c>
      <c r="H22" s="14">
        <v>0.16</v>
      </c>
      <c r="I22" s="109">
        <f t="shared" ref="I22:I53" si="0">H22*B22</f>
        <v>80</v>
      </c>
      <c r="J22" s="115"/>
    </row>
    <row r="23" spans="1:16" ht="168">
      <c r="A23" s="114"/>
      <c r="B23" s="107">
        <v>20</v>
      </c>
      <c r="C23" s="10" t="s">
        <v>715</v>
      </c>
      <c r="D23" s="118" t="s">
        <v>26</v>
      </c>
      <c r="E23" s="132" t="s">
        <v>107</v>
      </c>
      <c r="F23" s="133"/>
      <c r="G23" s="11" t="s">
        <v>716</v>
      </c>
      <c r="H23" s="14">
        <v>0.69</v>
      </c>
      <c r="I23" s="109">
        <f t="shared" si="0"/>
        <v>13.799999999999999</v>
      </c>
      <c r="J23" s="115"/>
    </row>
    <row r="24" spans="1:16" ht="180">
      <c r="A24" s="114"/>
      <c r="B24" s="107">
        <v>20</v>
      </c>
      <c r="C24" s="10" t="s">
        <v>715</v>
      </c>
      <c r="D24" s="118" t="s">
        <v>26</v>
      </c>
      <c r="E24" s="132" t="s">
        <v>210</v>
      </c>
      <c r="F24" s="133"/>
      <c r="G24" s="11" t="s">
        <v>716</v>
      </c>
      <c r="H24" s="14">
        <v>0.69</v>
      </c>
      <c r="I24" s="109">
        <f t="shared" si="0"/>
        <v>13.799999999999999</v>
      </c>
      <c r="J24" s="115"/>
    </row>
    <row r="25" spans="1:16" ht="180">
      <c r="A25" s="114"/>
      <c r="B25" s="107">
        <v>20</v>
      </c>
      <c r="C25" s="10" t="s">
        <v>715</v>
      </c>
      <c r="D25" s="118" t="s">
        <v>26</v>
      </c>
      <c r="E25" s="132" t="s">
        <v>213</v>
      </c>
      <c r="F25" s="133"/>
      <c r="G25" s="11" t="s">
        <v>716</v>
      </c>
      <c r="H25" s="14">
        <v>0.69</v>
      </c>
      <c r="I25" s="109">
        <f t="shared" si="0"/>
        <v>13.799999999999999</v>
      </c>
      <c r="J25" s="115"/>
    </row>
    <row r="26" spans="1:16" ht="180">
      <c r="A26" s="114"/>
      <c r="B26" s="107">
        <v>20</v>
      </c>
      <c r="C26" s="10" t="s">
        <v>715</v>
      </c>
      <c r="D26" s="118" t="s">
        <v>26</v>
      </c>
      <c r="E26" s="132" t="s">
        <v>214</v>
      </c>
      <c r="F26" s="133"/>
      <c r="G26" s="11" t="s">
        <v>716</v>
      </c>
      <c r="H26" s="14">
        <v>0.69</v>
      </c>
      <c r="I26" s="109">
        <f t="shared" si="0"/>
        <v>13.799999999999999</v>
      </c>
      <c r="J26" s="115"/>
    </row>
    <row r="27" spans="1:16" ht="180">
      <c r="A27" s="114"/>
      <c r="B27" s="107">
        <v>20</v>
      </c>
      <c r="C27" s="10" t="s">
        <v>715</v>
      </c>
      <c r="D27" s="118" t="s">
        <v>27</v>
      </c>
      <c r="E27" s="132" t="s">
        <v>107</v>
      </c>
      <c r="F27" s="133"/>
      <c r="G27" s="11" t="s">
        <v>716</v>
      </c>
      <c r="H27" s="14">
        <v>0.69</v>
      </c>
      <c r="I27" s="109">
        <f t="shared" si="0"/>
        <v>13.799999999999999</v>
      </c>
      <c r="J27" s="115"/>
    </row>
    <row r="28" spans="1:16" ht="180">
      <c r="A28" s="114"/>
      <c r="B28" s="107">
        <v>20</v>
      </c>
      <c r="C28" s="10" t="s">
        <v>715</v>
      </c>
      <c r="D28" s="118" t="s">
        <v>27</v>
      </c>
      <c r="E28" s="132" t="s">
        <v>210</v>
      </c>
      <c r="F28" s="133"/>
      <c r="G28" s="11" t="s">
        <v>716</v>
      </c>
      <c r="H28" s="14">
        <v>0.69</v>
      </c>
      <c r="I28" s="109">
        <f t="shared" si="0"/>
        <v>13.799999999999999</v>
      </c>
      <c r="J28" s="115"/>
    </row>
    <row r="29" spans="1:16" ht="180">
      <c r="A29" s="114"/>
      <c r="B29" s="107">
        <v>20</v>
      </c>
      <c r="C29" s="10" t="s">
        <v>715</v>
      </c>
      <c r="D29" s="118" t="s">
        <v>27</v>
      </c>
      <c r="E29" s="132" t="s">
        <v>213</v>
      </c>
      <c r="F29" s="133"/>
      <c r="G29" s="11" t="s">
        <v>716</v>
      </c>
      <c r="H29" s="14">
        <v>0.69</v>
      </c>
      <c r="I29" s="109">
        <f t="shared" si="0"/>
        <v>13.799999999999999</v>
      </c>
      <c r="J29" s="115"/>
    </row>
    <row r="30" spans="1:16" ht="180">
      <c r="A30" s="114"/>
      <c r="B30" s="107">
        <v>20</v>
      </c>
      <c r="C30" s="10" t="s">
        <v>715</v>
      </c>
      <c r="D30" s="118" t="s">
        <v>27</v>
      </c>
      <c r="E30" s="132" t="s">
        <v>214</v>
      </c>
      <c r="F30" s="133"/>
      <c r="G30" s="11" t="s">
        <v>716</v>
      </c>
      <c r="H30" s="14">
        <v>0.69</v>
      </c>
      <c r="I30" s="109">
        <f t="shared" si="0"/>
        <v>13.799999999999999</v>
      </c>
      <c r="J30" s="115"/>
    </row>
    <row r="31" spans="1:16" ht="204">
      <c r="A31" s="114"/>
      <c r="B31" s="107">
        <v>5</v>
      </c>
      <c r="C31" s="10" t="s">
        <v>717</v>
      </c>
      <c r="D31" s="118" t="s">
        <v>26</v>
      </c>
      <c r="E31" s="132" t="s">
        <v>239</v>
      </c>
      <c r="F31" s="133"/>
      <c r="G31" s="11" t="s">
        <v>718</v>
      </c>
      <c r="H31" s="14">
        <v>1.3</v>
      </c>
      <c r="I31" s="109">
        <f t="shared" si="0"/>
        <v>6.5</v>
      </c>
      <c r="J31" s="115"/>
    </row>
    <row r="32" spans="1:16" ht="204">
      <c r="A32" s="114"/>
      <c r="B32" s="107">
        <v>5</v>
      </c>
      <c r="C32" s="10" t="s">
        <v>717</v>
      </c>
      <c r="D32" s="118" t="s">
        <v>26</v>
      </c>
      <c r="E32" s="132" t="s">
        <v>348</v>
      </c>
      <c r="F32" s="133"/>
      <c r="G32" s="11" t="s">
        <v>718</v>
      </c>
      <c r="H32" s="14">
        <v>1.3</v>
      </c>
      <c r="I32" s="109">
        <f t="shared" si="0"/>
        <v>6.5</v>
      </c>
      <c r="J32" s="115"/>
    </row>
    <row r="33" spans="1:10" ht="204">
      <c r="A33" s="114"/>
      <c r="B33" s="107">
        <v>5</v>
      </c>
      <c r="C33" s="10" t="s">
        <v>717</v>
      </c>
      <c r="D33" s="118" t="s">
        <v>27</v>
      </c>
      <c r="E33" s="132" t="s">
        <v>239</v>
      </c>
      <c r="F33" s="133"/>
      <c r="G33" s="11" t="s">
        <v>718</v>
      </c>
      <c r="H33" s="14">
        <v>1.3</v>
      </c>
      <c r="I33" s="109">
        <f t="shared" si="0"/>
        <v>6.5</v>
      </c>
      <c r="J33" s="115"/>
    </row>
    <row r="34" spans="1:10" ht="204">
      <c r="A34" s="114"/>
      <c r="B34" s="107">
        <v>5</v>
      </c>
      <c r="C34" s="10" t="s">
        <v>717</v>
      </c>
      <c r="D34" s="118" t="s">
        <v>27</v>
      </c>
      <c r="E34" s="132" t="s">
        <v>348</v>
      </c>
      <c r="F34" s="133"/>
      <c r="G34" s="11" t="s">
        <v>718</v>
      </c>
      <c r="H34" s="14">
        <v>1.3</v>
      </c>
      <c r="I34" s="109">
        <f t="shared" si="0"/>
        <v>6.5</v>
      </c>
      <c r="J34" s="115"/>
    </row>
    <row r="35" spans="1:10" ht="168">
      <c r="A35" s="114"/>
      <c r="B35" s="107">
        <v>1</v>
      </c>
      <c r="C35" s="10" t="s">
        <v>719</v>
      </c>
      <c r="D35" s="118"/>
      <c r="E35" s="132"/>
      <c r="F35" s="133"/>
      <c r="G35" s="11" t="s">
        <v>720</v>
      </c>
      <c r="H35" s="14">
        <v>26.05</v>
      </c>
      <c r="I35" s="109">
        <f t="shared" si="0"/>
        <v>26.05</v>
      </c>
      <c r="J35" s="115"/>
    </row>
    <row r="36" spans="1:10" ht="144">
      <c r="A36" s="114"/>
      <c r="B36" s="107">
        <v>5</v>
      </c>
      <c r="C36" s="10" t="s">
        <v>721</v>
      </c>
      <c r="D36" s="118" t="s">
        <v>23</v>
      </c>
      <c r="E36" s="132" t="s">
        <v>273</v>
      </c>
      <c r="F36" s="133"/>
      <c r="G36" s="11" t="s">
        <v>722</v>
      </c>
      <c r="H36" s="14">
        <v>0.59</v>
      </c>
      <c r="I36" s="109">
        <f t="shared" si="0"/>
        <v>2.9499999999999997</v>
      </c>
      <c r="J36" s="115"/>
    </row>
    <row r="37" spans="1:10" ht="144">
      <c r="A37" s="114"/>
      <c r="B37" s="107">
        <v>5</v>
      </c>
      <c r="C37" s="10" t="s">
        <v>721</v>
      </c>
      <c r="D37" s="118" t="s">
        <v>23</v>
      </c>
      <c r="E37" s="132" t="s">
        <v>673</v>
      </c>
      <c r="F37" s="133"/>
      <c r="G37" s="11" t="s">
        <v>722</v>
      </c>
      <c r="H37" s="14">
        <v>0.59</v>
      </c>
      <c r="I37" s="109">
        <f t="shared" si="0"/>
        <v>2.9499999999999997</v>
      </c>
      <c r="J37" s="115"/>
    </row>
    <row r="38" spans="1:10" ht="144">
      <c r="A38" s="114"/>
      <c r="B38" s="107">
        <v>5</v>
      </c>
      <c r="C38" s="10" t="s">
        <v>721</v>
      </c>
      <c r="D38" s="118" t="s">
        <v>23</v>
      </c>
      <c r="E38" s="132" t="s">
        <v>271</v>
      </c>
      <c r="F38" s="133"/>
      <c r="G38" s="11" t="s">
        <v>722</v>
      </c>
      <c r="H38" s="14">
        <v>0.59</v>
      </c>
      <c r="I38" s="109">
        <f t="shared" si="0"/>
        <v>2.9499999999999997</v>
      </c>
      <c r="J38" s="115"/>
    </row>
    <row r="39" spans="1:10" ht="144">
      <c r="A39" s="114"/>
      <c r="B39" s="107">
        <v>5</v>
      </c>
      <c r="C39" s="10" t="s">
        <v>721</v>
      </c>
      <c r="D39" s="118" t="s">
        <v>23</v>
      </c>
      <c r="E39" s="132" t="s">
        <v>723</v>
      </c>
      <c r="F39" s="133"/>
      <c r="G39" s="11" t="s">
        <v>722</v>
      </c>
      <c r="H39" s="14">
        <v>0.59</v>
      </c>
      <c r="I39" s="109">
        <f t="shared" si="0"/>
        <v>2.9499999999999997</v>
      </c>
      <c r="J39" s="115"/>
    </row>
    <row r="40" spans="1:10" ht="144">
      <c r="A40" s="114"/>
      <c r="B40" s="107">
        <v>5</v>
      </c>
      <c r="C40" s="10" t="s">
        <v>721</v>
      </c>
      <c r="D40" s="118" t="s">
        <v>25</v>
      </c>
      <c r="E40" s="132" t="s">
        <v>273</v>
      </c>
      <c r="F40" s="133"/>
      <c r="G40" s="11" t="s">
        <v>722</v>
      </c>
      <c r="H40" s="14">
        <v>0.59</v>
      </c>
      <c r="I40" s="109">
        <f t="shared" si="0"/>
        <v>2.9499999999999997</v>
      </c>
      <c r="J40" s="115"/>
    </row>
    <row r="41" spans="1:10" ht="144">
      <c r="A41" s="114"/>
      <c r="B41" s="107">
        <v>5</v>
      </c>
      <c r="C41" s="10" t="s">
        <v>721</v>
      </c>
      <c r="D41" s="118" t="s">
        <v>25</v>
      </c>
      <c r="E41" s="132" t="s">
        <v>673</v>
      </c>
      <c r="F41" s="133"/>
      <c r="G41" s="11" t="s">
        <v>722</v>
      </c>
      <c r="H41" s="14">
        <v>0.59</v>
      </c>
      <c r="I41" s="109">
        <f t="shared" si="0"/>
        <v>2.9499999999999997</v>
      </c>
      <c r="J41" s="115"/>
    </row>
    <row r="42" spans="1:10" ht="144">
      <c r="A42" s="114"/>
      <c r="B42" s="107">
        <v>5</v>
      </c>
      <c r="C42" s="10" t="s">
        <v>721</v>
      </c>
      <c r="D42" s="118" t="s">
        <v>25</v>
      </c>
      <c r="E42" s="132" t="s">
        <v>271</v>
      </c>
      <c r="F42" s="133"/>
      <c r="G42" s="11" t="s">
        <v>722</v>
      </c>
      <c r="H42" s="14">
        <v>0.59</v>
      </c>
      <c r="I42" s="109">
        <f t="shared" si="0"/>
        <v>2.9499999999999997</v>
      </c>
      <c r="J42" s="115"/>
    </row>
    <row r="43" spans="1:10" ht="144">
      <c r="A43" s="114"/>
      <c r="B43" s="107">
        <v>5</v>
      </c>
      <c r="C43" s="10" t="s">
        <v>721</v>
      </c>
      <c r="D43" s="118" t="s">
        <v>26</v>
      </c>
      <c r="E43" s="132" t="s">
        <v>673</v>
      </c>
      <c r="F43" s="133"/>
      <c r="G43" s="11" t="s">
        <v>722</v>
      </c>
      <c r="H43" s="14">
        <v>0.59</v>
      </c>
      <c r="I43" s="109">
        <f t="shared" si="0"/>
        <v>2.9499999999999997</v>
      </c>
      <c r="J43" s="115"/>
    </row>
    <row r="44" spans="1:10" ht="144">
      <c r="A44" s="114"/>
      <c r="B44" s="107">
        <v>5</v>
      </c>
      <c r="C44" s="10" t="s">
        <v>721</v>
      </c>
      <c r="D44" s="118" t="s">
        <v>26</v>
      </c>
      <c r="E44" s="132" t="s">
        <v>271</v>
      </c>
      <c r="F44" s="133"/>
      <c r="G44" s="11" t="s">
        <v>722</v>
      </c>
      <c r="H44" s="14">
        <v>0.59</v>
      </c>
      <c r="I44" s="109">
        <f t="shared" si="0"/>
        <v>2.9499999999999997</v>
      </c>
      <c r="J44" s="115"/>
    </row>
    <row r="45" spans="1:10" ht="144">
      <c r="A45" s="114"/>
      <c r="B45" s="107">
        <v>5</v>
      </c>
      <c r="C45" s="10" t="s">
        <v>721</v>
      </c>
      <c r="D45" s="118" t="s">
        <v>26</v>
      </c>
      <c r="E45" s="132" t="s">
        <v>484</v>
      </c>
      <c r="F45" s="133"/>
      <c r="G45" s="11" t="s">
        <v>722</v>
      </c>
      <c r="H45" s="14">
        <v>0.59</v>
      </c>
      <c r="I45" s="109">
        <f t="shared" si="0"/>
        <v>2.9499999999999997</v>
      </c>
      <c r="J45" s="115"/>
    </row>
    <row r="46" spans="1:10" ht="240">
      <c r="A46" s="114"/>
      <c r="B46" s="107">
        <v>5</v>
      </c>
      <c r="C46" s="10" t="s">
        <v>724</v>
      </c>
      <c r="D46" s="118" t="s">
        <v>107</v>
      </c>
      <c r="E46" s="132" t="s">
        <v>23</v>
      </c>
      <c r="F46" s="133"/>
      <c r="G46" s="11" t="s">
        <v>725</v>
      </c>
      <c r="H46" s="14">
        <v>1.79</v>
      </c>
      <c r="I46" s="109">
        <f t="shared" si="0"/>
        <v>8.9499999999999993</v>
      </c>
      <c r="J46" s="115"/>
    </row>
    <row r="47" spans="1:10" ht="240">
      <c r="A47" s="114"/>
      <c r="B47" s="107">
        <v>5</v>
      </c>
      <c r="C47" s="10" t="s">
        <v>724</v>
      </c>
      <c r="D47" s="118" t="s">
        <v>210</v>
      </c>
      <c r="E47" s="132" t="s">
        <v>23</v>
      </c>
      <c r="F47" s="133"/>
      <c r="G47" s="11" t="s">
        <v>725</v>
      </c>
      <c r="H47" s="14">
        <v>1.79</v>
      </c>
      <c r="I47" s="109">
        <f t="shared" si="0"/>
        <v>8.9499999999999993</v>
      </c>
      <c r="J47" s="115"/>
    </row>
    <row r="48" spans="1:10" ht="240">
      <c r="A48" s="114"/>
      <c r="B48" s="107">
        <v>5</v>
      </c>
      <c r="C48" s="10" t="s">
        <v>724</v>
      </c>
      <c r="D48" s="118" t="s">
        <v>212</v>
      </c>
      <c r="E48" s="132" t="s">
        <v>23</v>
      </c>
      <c r="F48" s="133"/>
      <c r="G48" s="11" t="s">
        <v>725</v>
      </c>
      <c r="H48" s="14">
        <v>1.79</v>
      </c>
      <c r="I48" s="109">
        <f t="shared" si="0"/>
        <v>8.9499999999999993</v>
      </c>
      <c r="J48" s="115"/>
    </row>
    <row r="49" spans="1:10" ht="240">
      <c r="A49" s="114"/>
      <c r="B49" s="107">
        <v>5</v>
      </c>
      <c r="C49" s="10" t="s">
        <v>724</v>
      </c>
      <c r="D49" s="118" t="s">
        <v>213</v>
      </c>
      <c r="E49" s="132" t="s">
        <v>23</v>
      </c>
      <c r="F49" s="133"/>
      <c r="G49" s="11" t="s">
        <v>725</v>
      </c>
      <c r="H49" s="14">
        <v>1.79</v>
      </c>
      <c r="I49" s="109">
        <f t="shared" si="0"/>
        <v>8.9499999999999993</v>
      </c>
      <c r="J49" s="115"/>
    </row>
    <row r="50" spans="1:10" ht="156">
      <c r="A50" s="114"/>
      <c r="B50" s="107">
        <v>15</v>
      </c>
      <c r="C50" s="10" t="s">
        <v>726</v>
      </c>
      <c r="D50" s="118" t="s">
        <v>107</v>
      </c>
      <c r="E50" s="132"/>
      <c r="F50" s="133"/>
      <c r="G50" s="11" t="s">
        <v>727</v>
      </c>
      <c r="H50" s="14">
        <v>0.54</v>
      </c>
      <c r="I50" s="109">
        <f t="shared" si="0"/>
        <v>8.1000000000000014</v>
      </c>
      <c r="J50" s="115"/>
    </row>
    <row r="51" spans="1:10" ht="156">
      <c r="A51" s="114"/>
      <c r="B51" s="107">
        <v>15</v>
      </c>
      <c r="C51" s="10" t="s">
        <v>726</v>
      </c>
      <c r="D51" s="118" t="s">
        <v>210</v>
      </c>
      <c r="E51" s="132"/>
      <c r="F51" s="133"/>
      <c r="G51" s="11" t="s">
        <v>727</v>
      </c>
      <c r="H51" s="14">
        <v>0.54</v>
      </c>
      <c r="I51" s="109">
        <f t="shared" si="0"/>
        <v>8.1000000000000014</v>
      </c>
      <c r="J51" s="115"/>
    </row>
    <row r="52" spans="1:10" ht="156">
      <c r="A52" s="114"/>
      <c r="B52" s="107">
        <v>15</v>
      </c>
      <c r="C52" s="10" t="s">
        <v>726</v>
      </c>
      <c r="D52" s="118" t="s">
        <v>263</v>
      </c>
      <c r="E52" s="132"/>
      <c r="F52" s="133"/>
      <c r="G52" s="11" t="s">
        <v>727</v>
      </c>
      <c r="H52" s="14">
        <v>0.54</v>
      </c>
      <c r="I52" s="109">
        <f t="shared" si="0"/>
        <v>8.1000000000000014</v>
      </c>
      <c r="J52" s="115"/>
    </row>
    <row r="53" spans="1:10" ht="156">
      <c r="A53" s="114"/>
      <c r="B53" s="107">
        <v>15</v>
      </c>
      <c r="C53" s="10" t="s">
        <v>726</v>
      </c>
      <c r="D53" s="118" t="s">
        <v>311</v>
      </c>
      <c r="E53" s="132"/>
      <c r="F53" s="133"/>
      <c r="G53" s="11" t="s">
        <v>727</v>
      </c>
      <c r="H53" s="14">
        <v>0.54</v>
      </c>
      <c r="I53" s="109">
        <f t="shared" si="0"/>
        <v>8.1000000000000014</v>
      </c>
      <c r="J53" s="115"/>
    </row>
    <row r="54" spans="1:10" ht="132">
      <c r="A54" s="114"/>
      <c r="B54" s="107">
        <v>20</v>
      </c>
      <c r="C54" s="10" t="s">
        <v>728</v>
      </c>
      <c r="D54" s="118"/>
      <c r="E54" s="132"/>
      <c r="F54" s="133"/>
      <c r="G54" s="11" t="s">
        <v>729</v>
      </c>
      <c r="H54" s="14">
        <v>0.39</v>
      </c>
      <c r="I54" s="109">
        <f t="shared" ref="I54:I85" si="1">H54*B54</f>
        <v>7.8000000000000007</v>
      </c>
      <c r="J54" s="115"/>
    </row>
    <row r="55" spans="1:10" ht="108">
      <c r="A55" s="114"/>
      <c r="B55" s="107">
        <v>20</v>
      </c>
      <c r="C55" s="10" t="s">
        <v>730</v>
      </c>
      <c r="D55" s="118" t="s">
        <v>298</v>
      </c>
      <c r="E55" s="132" t="s">
        <v>210</v>
      </c>
      <c r="F55" s="133"/>
      <c r="G55" s="11" t="s">
        <v>731</v>
      </c>
      <c r="H55" s="14">
        <v>0.44</v>
      </c>
      <c r="I55" s="109">
        <f t="shared" si="1"/>
        <v>8.8000000000000007</v>
      </c>
      <c r="J55" s="115"/>
    </row>
    <row r="56" spans="1:10" ht="108">
      <c r="A56" s="114"/>
      <c r="B56" s="107">
        <v>20</v>
      </c>
      <c r="C56" s="10" t="s">
        <v>730</v>
      </c>
      <c r="D56" s="118" t="s">
        <v>298</v>
      </c>
      <c r="E56" s="132" t="s">
        <v>239</v>
      </c>
      <c r="F56" s="133"/>
      <c r="G56" s="11" t="s">
        <v>731</v>
      </c>
      <c r="H56" s="14">
        <v>0.44</v>
      </c>
      <c r="I56" s="109">
        <f t="shared" si="1"/>
        <v>8.8000000000000007</v>
      </c>
      <c r="J56" s="115"/>
    </row>
    <row r="57" spans="1:10" ht="108">
      <c r="A57" s="114"/>
      <c r="B57" s="107">
        <v>20</v>
      </c>
      <c r="C57" s="10" t="s">
        <v>730</v>
      </c>
      <c r="D57" s="118" t="s">
        <v>294</v>
      </c>
      <c r="E57" s="132" t="s">
        <v>210</v>
      </c>
      <c r="F57" s="133"/>
      <c r="G57" s="11" t="s">
        <v>731</v>
      </c>
      <c r="H57" s="14">
        <v>0.44</v>
      </c>
      <c r="I57" s="109">
        <f t="shared" si="1"/>
        <v>8.8000000000000007</v>
      </c>
      <c r="J57" s="115"/>
    </row>
    <row r="58" spans="1:10" ht="108">
      <c r="A58" s="114"/>
      <c r="B58" s="107">
        <v>20</v>
      </c>
      <c r="C58" s="10" t="s">
        <v>730</v>
      </c>
      <c r="D58" s="118" t="s">
        <v>294</v>
      </c>
      <c r="E58" s="132" t="s">
        <v>239</v>
      </c>
      <c r="F58" s="133"/>
      <c r="G58" s="11" t="s">
        <v>731</v>
      </c>
      <c r="H58" s="14">
        <v>0.44</v>
      </c>
      <c r="I58" s="109">
        <f t="shared" si="1"/>
        <v>8.8000000000000007</v>
      </c>
      <c r="J58" s="115"/>
    </row>
    <row r="59" spans="1:10" ht="84">
      <c r="A59" s="114"/>
      <c r="B59" s="107">
        <v>70</v>
      </c>
      <c r="C59" s="10" t="s">
        <v>732</v>
      </c>
      <c r="D59" s="118" t="s">
        <v>23</v>
      </c>
      <c r="E59" s="132"/>
      <c r="F59" s="133"/>
      <c r="G59" s="11" t="s">
        <v>733</v>
      </c>
      <c r="H59" s="14">
        <v>0.28999999999999998</v>
      </c>
      <c r="I59" s="109">
        <f t="shared" si="1"/>
        <v>20.299999999999997</v>
      </c>
      <c r="J59" s="115"/>
    </row>
    <row r="60" spans="1:10" ht="84">
      <c r="A60" s="114"/>
      <c r="B60" s="107">
        <v>70</v>
      </c>
      <c r="C60" s="10" t="s">
        <v>732</v>
      </c>
      <c r="D60" s="118" t="s">
        <v>25</v>
      </c>
      <c r="E60" s="132"/>
      <c r="F60" s="133"/>
      <c r="G60" s="11" t="s">
        <v>733</v>
      </c>
      <c r="H60" s="14">
        <v>0.28999999999999998</v>
      </c>
      <c r="I60" s="109">
        <f t="shared" si="1"/>
        <v>20.299999999999997</v>
      </c>
      <c r="J60" s="115"/>
    </row>
    <row r="61" spans="1:10" ht="84">
      <c r="A61" s="114"/>
      <c r="B61" s="107">
        <v>500</v>
      </c>
      <c r="C61" s="10" t="s">
        <v>656</v>
      </c>
      <c r="D61" s="118" t="s">
        <v>25</v>
      </c>
      <c r="E61" s="132"/>
      <c r="F61" s="133"/>
      <c r="G61" s="11" t="s">
        <v>658</v>
      </c>
      <c r="H61" s="14">
        <v>0.17</v>
      </c>
      <c r="I61" s="109">
        <f t="shared" si="1"/>
        <v>85</v>
      </c>
      <c r="J61" s="115"/>
    </row>
    <row r="62" spans="1:10" ht="228">
      <c r="A62" s="114"/>
      <c r="B62" s="107">
        <v>10</v>
      </c>
      <c r="C62" s="10" t="s">
        <v>734</v>
      </c>
      <c r="D62" s="118" t="s">
        <v>735</v>
      </c>
      <c r="E62" s="132" t="s">
        <v>239</v>
      </c>
      <c r="F62" s="133"/>
      <c r="G62" s="11" t="s">
        <v>736</v>
      </c>
      <c r="H62" s="14">
        <v>1.1499999999999999</v>
      </c>
      <c r="I62" s="109">
        <f t="shared" si="1"/>
        <v>11.5</v>
      </c>
      <c r="J62" s="115"/>
    </row>
    <row r="63" spans="1:10" ht="228">
      <c r="A63" s="114"/>
      <c r="B63" s="107">
        <v>5</v>
      </c>
      <c r="C63" s="10" t="s">
        <v>734</v>
      </c>
      <c r="D63" s="118" t="s">
        <v>735</v>
      </c>
      <c r="E63" s="132" t="s">
        <v>737</v>
      </c>
      <c r="F63" s="133"/>
      <c r="G63" s="11" t="s">
        <v>736</v>
      </c>
      <c r="H63" s="14">
        <v>1.1499999999999999</v>
      </c>
      <c r="I63" s="109">
        <f t="shared" si="1"/>
        <v>5.75</v>
      </c>
      <c r="J63" s="115"/>
    </row>
    <row r="64" spans="1:10" ht="228">
      <c r="A64" s="114"/>
      <c r="B64" s="107">
        <v>10</v>
      </c>
      <c r="C64" s="10" t="s">
        <v>734</v>
      </c>
      <c r="D64" s="118" t="s">
        <v>735</v>
      </c>
      <c r="E64" s="132" t="s">
        <v>738</v>
      </c>
      <c r="F64" s="133"/>
      <c r="G64" s="11" t="s">
        <v>736</v>
      </c>
      <c r="H64" s="14">
        <v>1.1499999999999999</v>
      </c>
      <c r="I64" s="109">
        <f t="shared" si="1"/>
        <v>11.5</v>
      </c>
      <c r="J64" s="115"/>
    </row>
    <row r="65" spans="1:10" ht="228">
      <c r="A65" s="114"/>
      <c r="B65" s="107">
        <v>10</v>
      </c>
      <c r="C65" s="10" t="s">
        <v>739</v>
      </c>
      <c r="D65" s="118" t="s">
        <v>230</v>
      </c>
      <c r="E65" s="132" t="s">
        <v>110</v>
      </c>
      <c r="F65" s="133"/>
      <c r="G65" s="11" t="s">
        <v>740</v>
      </c>
      <c r="H65" s="14">
        <v>1.1399999999999999</v>
      </c>
      <c r="I65" s="109">
        <f t="shared" si="1"/>
        <v>11.399999999999999</v>
      </c>
      <c r="J65" s="115"/>
    </row>
    <row r="66" spans="1:10" ht="228">
      <c r="A66" s="114"/>
      <c r="B66" s="107">
        <v>15</v>
      </c>
      <c r="C66" s="10" t="s">
        <v>739</v>
      </c>
      <c r="D66" s="118" t="s">
        <v>230</v>
      </c>
      <c r="E66" s="132" t="s">
        <v>484</v>
      </c>
      <c r="F66" s="133"/>
      <c r="G66" s="11" t="s">
        <v>740</v>
      </c>
      <c r="H66" s="14">
        <v>1.1399999999999999</v>
      </c>
      <c r="I66" s="109">
        <f t="shared" si="1"/>
        <v>17.099999999999998</v>
      </c>
      <c r="J66" s="115"/>
    </row>
    <row r="67" spans="1:10" ht="228">
      <c r="A67" s="114"/>
      <c r="B67" s="107">
        <v>15</v>
      </c>
      <c r="C67" s="10" t="s">
        <v>739</v>
      </c>
      <c r="D67" s="118" t="s">
        <v>230</v>
      </c>
      <c r="E67" s="132" t="s">
        <v>723</v>
      </c>
      <c r="F67" s="133"/>
      <c r="G67" s="11" t="s">
        <v>740</v>
      </c>
      <c r="H67" s="14">
        <v>1.1399999999999999</v>
      </c>
      <c r="I67" s="109">
        <f t="shared" si="1"/>
        <v>17.099999999999998</v>
      </c>
      <c r="J67" s="115"/>
    </row>
    <row r="68" spans="1:10" ht="228">
      <c r="A68" s="114"/>
      <c r="B68" s="107">
        <v>15</v>
      </c>
      <c r="C68" s="10" t="s">
        <v>739</v>
      </c>
      <c r="D68" s="118" t="s">
        <v>230</v>
      </c>
      <c r="E68" s="132" t="s">
        <v>741</v>
      </c>
      <c r="F68" s="133"/>
      <c r="G68" s="11" t="s">
        <v>740</v>
      </c>
      <c r="H68" s="14">
        <v>1.1399999999999999</v>
      </c>
      <c r="I68" s="109">
        <f t="shared" si="1"/>
        <v>17.099999999999998</v>
      </c>
      <c r="J68" s="115"/>
    </row>
    <row r="69" spans="1:10" ht="108">
      <c r="A69" s="114"/>
      <c r="B69" s="107">
        <v>10</v>
      </c>
      <c r="C69" s="10" t="s">
        <v>742</v>
      </c>
      <c r="D69" s="118" t="s">
        <v>25</v>
      </c>
      <c r="E69" s="132" t="s">
        <v>673</v>
      </c>
      <c r="F69" s="133"/>
      <c r="G69" s="11" t="s">
        <v>743</v>
      </c>
      <c r="H69" s="14">
        <v>1.71</v>
      </c>
      <c r="I69" s="109">
        <f t="shared" si="1"/>
        <v>17.100000000000001</v>
      </c>
      <c r="J69" s="115"/>
    </row>
    <row r="70" spans="1:10" ht="108">
      <c r="A70" s="114"/>
      <c r="B70" s="107">
        <v>10</v>
      </c>
      <c r="C70" s="10" t="s">
        <v>742</v>
      </c>
      <c r="D70" s="118" t="s">
        <v>25</v>
      </c>
      <c r="E70" s="132" t="s">
        <v>484</v>
      </c>
      <c r="F70" s="133"/>
      <c r="G70" s="11" t="s">
        <v>743</v>
      </c>
      <c r="H70" s="14">
        <v>1.71</v>
      </c>
      <c r="I70" s="109">
        <f t="shared" si="1"/>
        <v>17.100000000000001</v>
      </c>
      <c r="J70" s="115"/>
    </row>
    <row r="71" spans="1:10" ht="108">
      <c r="A71" s="114"/>
      <c r="B71" s="107">
        <v>10</v>
      </c>
      <c r="C71" s="10" t="s">
        <v>742</v>
      </c>
      <c r="D71" s="118" t="s">
        <v>25</v>
      </c>
      <c r="E71" s="132" t="s">
        <v>744</v>
      </c>
      <c r="F71" s="133"/>
      <c r="G71" s="11" t="s">
        <v>743</v>
      </c>
      <c r="H71" s="14">
        <v>1.71</v>
      </c>
      <c r="I71" s="109">
        <f t="shared" si="1"/>
        <v>17.100000000000001</v>
      </c>
      <c r="J71" s="115"/>
    </row>
    <row r="72" spans="1:10" ht="108">
      <c r="A72" s="114"/>
      <c r="B72" s="107">
        <v>10</v>
      </c>
      <c r="C72" s="10" t="s">
        <v>742</v>
      </c>
      <c r="D72" s="118" t="s">
        <v>25</v>
      </c>
      <c r="E72" s="132" t="s">
        <v>745</v>
      </c>
      <c r="F72" s="133"/>
      <c r="G72" s="11" t="s">
        <v>743</v>
      </c>
      <c r="H72" s="14">
        <v>1.71</v>
      </c>
      <c r="I72" s="109">
        <f t="shared" si="1"/>
        <v>17.100000000000001</v>
      </c>
      <c r="J72" s="115"/>
    </row>
    <row r="73" spans="1:10" ht="156">
      <c r="A73" s="114"/>
      <c r="B73" s="107">
        <v>5</v>
      </c>
      <c r="C73" s="10" t="s">
        <v>746</v>
      </c>
      <c r="D73" s="118" t="s">
        <v>26</v>
      </c>
      <c r="E73" s="132" t="s">
        <v>636</v>
      </c>
      <c r="F73" s="133"/>
      <c r="G73" s="11" t="s">
        <v>747</v>
      </c>
      <c r="H73" s="14">
        <v>1.46</v>
      </c>
      <c r="I73" s="109">
        <f t="shared" si="1"/>
        <v>7.3</v>
      </c>
      <c r="J73" s="115"/>
    </row>
    <row r="74" spans="1:10" ht="228">
      <c r="A74" s="114"/>
      <c r="B74" s="107">
        <v>5</v>
      </c>
      <c r="C74" s="10" t="s">
        <v>748</v>
      </c>
      <c r="D74" s="118" t="s">
        <v>26</v>
      </c>
      <c r="E74" s="132" t="s">
        <v>107</v>
      </c>
      <c r="F74" s="133"/>
      <c r="G74" s="11" t="s">
        <v>785</v>
      </c>
      <c r="H74" s="14">
        <v>1.39</v>
      </c>
      <c r="I74" s="109">
        <f t="shared" si="1"/>
        <v>6.9499999999999993</v>
      </c>
      <c r="J74" s="115"/>
    </row>
    <row r="75" spans="1:10" ht="228">
      <c r="A75" s="114"/>
      <c r="B75" s="107">
        <v>5</v>
      </c>
      <c r="C75" s="10" t="s">
        <v>748</v>
      </c>
      <c r="D75" s="118" t="s">
        <v>26</v>
      </c>
      <c r="E75" s="132" t="s">
        <v>210</v>
      </c>
      <c r="F75" s="133"/>
      <c r="G75" s="11" t="s">
        <v>785</v>
      </c>
      <c r="H75" s="14">
        <v>1.39</v>
      </c>
      <c r="I75" s="109">
        <f t="shared" si="1"/>
        <v>6.9499999999999993</v>
      </c>
      <c r="J75" s="115"/>
    </row>
    <row r="76" spans="1:10" ht="228">
      <c r="A76" s="114"/>
      <c r="B76" s="107">
        <v>5</v>
      </c>
      <c r="C76" s="10" t="s">
        <v>748</v>
      </c>
      <c r="D76" s="118" t="s">
        <v>26</v>
      </c>
      <c r="E76" s="132" t="s">
        <v>212</v>
      </c>
      <c r="F76" s="133"/>
      <c r="G76" s="11" t="s">
        <v>785</v>
      </c>
      <c r="H76" s="14">
        <v>1.39</v>
      </c>
      <c r="I76" s="109">
        <f t="shared" si="1"/>
        <v>6.9499999999999993</v>
      </c>
      <c r="J76" s="115"/>
    </row>
    <row r="77" spans="1:10" ht="132">
      <c r="A77" s="114"/>
      <c r="B77" s="107">
        <v>100</v>
      </c>
      <c r="C77" s="10" t="s">
        <v>749</v>
      </c>
      <c r="D77" s="118"/>
      <c r="E77" s="132"/>
      <c r="F77" s="133"/>
      <c r="G77" s="11" t="s">
        <v>750</v>
      </c>
      <c r="H77" s="14">
        <v>0.19</v>
      </c>
      <c r="I77" s="109">
        <f t="shared" si="1"/>
        <v>19</v>
      </c>
      <c r="J77" s="115"/>
    </row>
    <row r="78" spans="1:10" ht="120">
      <c r="A78" s="114"/>
      <c r="B78" s="107">
        <v>60</v>
      </c>
      <c r="C78" s="10" t="s">
        <v>751</v>
      </c>
      <c r="D78" s="118" t="s">
        <v>210</v>
      </c>
      <c r="E78" s="132"/>
      <c r="F78" s="133"/>
      <c r="G78" s="11" t="s">
        <v>752</v>
      </c>
      <c r="H78" s="14">
        <v>0.24</v>
      </c>
      <c r="I78" s="109">
        <f t="shared" si="1"/>
        <v>14.399999999999999</v>
      </c>
      <c r="J78" s="115"/>
    </row>
    <row r="79" spans="1:10" ht="120">
      <c r="A79" s="114"/>
      <c r="B79" s="107">
        <v>50</v>
      </c>
      <c r="C79" s="10" t="s">
        <v>751</v>
      </c>
      <c r="D79" s="118" t="s">
        <v>212</v>
      </c>
      <c r="E79" s="132"/>
      <c r="F79" s="133"/>
      <c r="G79" s="11" t="s">
        <v>752</v>
      </c>
      <c r="H79" s="14">
        <v>0.24</v>
      </c>
      <c r="I79" s="109">
        <f t="shared" si="1"/>
        <v>12</v>
      </c>
      <c r="J79" s="115"/>
    </row>
    <row r="80" spans="1:10" ht="120">
      <c r="A80" s="114"/>
      <c r="B80" s="107">
        <v>50</v>
      </c>
      <c r="C80" s="10" t="s">
        <v>751</v>
      </c>
      <c r="D80" s="118" t="s">
        <v>214</v>
      </c>
      <c r="E80" s="132"/>
      <c r="F80" s="133"/>
      <c r="G80" s="11" t="s">
        <v>752</v>
      </c>
      <c r="H80" s="14">
        <v>0.24</v>
      </c>
      <c r="I80" s="109">
        <f t="shared" si="1"/>
        <v>12</v>
      </c>
      <c r="J80" s="115"/>
    </row>
    <row r="81" spans="1:10" ht="120">
      <c r="A81" s="114"/>
      <c r="B81" s="107">
        <v>50</v>
      </c>
      <c r="C81" s="10" t="s">
        <v>751</v>
      </c>
      <c r="D81" s="118" t="s">
        <v>311</v>
      </c>
      <c r="E81" s="132"/>
      <c r="F81" s="133"/>
      <c r="G81" s="11" t="s">
        <v>752</v>
      </c>
      <c r="H81" s="14">
        <v>0.24</v>
      </c>
      <c r="I81" s="109">
        <f t="shared" si="1"/>
        <v>12</v>
      </c>
      <c r="J81" s="115"/>
    </row>
    <row r="82" spans="1:10" ht="132">
      <c r="A82" s="114"/>
      <c r="B82" s="107">
        <v>40</v>
      </c>
      <c r="C82" s="10" t="s">
        <v>753</v>
      </c>
      <c r="D82" s="118" t="s">
        <v>110</v>
      </c>
      <c r="E82" s="132"/>
      <c r="F82" s="133"/>
      <c r="G82" s="11" t="s">
        <v>754</v>
      </c>
      <c r="H82" s="14">
        <v>0.65</v>
      </c>
      <c r="I82" s="109">
        <f t="shared" si="1"/>
        <v>26</v>
      </c>
      <c r="J82" s="115"/>
    </row>
    <row r="83" spans="1:10" ht="132">
      <c r="A83" s="114"/>
      <c r="B83" s="107">
        <v>40</v>
      </c>
      <c r="C83" s="10" t="s">
        <v>753</v>
      </c>
      <c r="D83" s="118" t="s">
        <v>484</v>
      </c>
      <c r="E83" s="132"/>
      <c r="F83" s="133"/>
      <c r="G83" s="11" t="s">
        <v>754</v>
      </c>
      <c r="H83" s="14">
        <v>0.65</v>
      </c>
      <c r="I83" s="109">
        <f t="shared" si="1"/>
        <v>26</v>
      </c>
      <c r="J83" s="115"/>
    </row>
    <row r="84" spans="1:10" ht="132">
      <c r="A84" s="114"/>
      <c r="B84" s="107">
        <v>40</v>
      </c>
      <c r="C84" s="10" t="s">
        <v>753</v>
      </c>
      <c r="D84" s="118" t="s">
        <v>723</v>
      </c>
      <c r="E84" s="132"/>
      <c r="F84" s="133"/>
      <c r="G84" s="11" t="s">
        <v>754</v>
      </c>
      <c r="H84" s="14">
        <v>0.65</v>
      </c>
      <c r="I84" s="109">
        <f t="shared" si="1"/>
        <v>26</v>
      </c>
      <c r="J84" s="115"/>
    </row>
    <row r="85" spans="1:10" ht="156">
      <c r="A85" s="114"/>
      <c r="B85" s="107">
        <v>5</v>
      </c>
      <c r="C85" s="10" t="s">
        <v>755</v>
      </c>
      <c r="D85" s="118" t="s">
        <v>26</v>
      </c>
      <c r="E85" s="132" t="s">
        <v>210</v>
      </c>
      <c r="F85" s="133"/>
      <c r="G85" s="11" t="s">
        <v>756</v>
      </c>
      <c r="H85" s="14">
        <v>0.93</v>
      </c>
      <c r="I85" s="109">
        <f t="shared" si="1"/>
        <v>4.6500000000000004</v>
      </c>
      <c r="J85" s="115"/>
    </row>
    <row r="86" spans="1:10" ht="156">
      <c r="A86" s="114"/>
      <c r="B86" s="107">
        <v>5</v>
      </c>
      <c r="C86" s="10" t="s">
        <v>755</v>
      </c>
      <c r="D86" s="118" t="s">
        <v>26</v>
      </c>
      <c r="E86" s="132" t="s">
        <v>214</v>
      </c>
      <c r="F86" s="133"/>
      <c r="G86" s="11" t="s">
        <v>756</v>
      </c>
      <c r="H86" s="14">
        <v>0.93</v>
      </c>
      <c r="I86" s="109">
        <f t="shared" ref="I86:I112" si="2">H86*B86</f>
        <v>4.6500000000000004</v>
      </c>
      <c r="J86" s="115"/>
    </row>
    <row r="87" spans="1:10" ht="96">
      <c r="A87" s="114"/>
      <c r="B87" s="107">
        <v>50</v>
      </c>
      <c r="C87" s="10" t="s">
        <v>65</v>
      </c>
      <c r="D87" s="118" t="s">
        <v>25</v>
      </c>
      <c r="E87" s="132"/>
      <c r="F87" s="133"/>
      <c r="G87" s="11" t="s">
        <v>757</v>
      </c>
      <c r="H87" s="14">
        <v>1.59</v>
      </c>
      <c r="I87" s="109">
        <f t="shared" si="2"/>
        <v>79.5</v>
      </c>
      <c r="J87" s="115"/>
    </row>
    <row r="88" spans="1:10" ht="108">
      <c r="A88" s="114"/>
      <c r="B88" s="107">
        <v>50</v>
      </c>
      <c r="C88" s="10" t="s">
        <v>758</v>
      </c>
      <c r="D88" s="118" t="s">
        <v>23</v>
      </c>
      <c r="E88" s="132"/>
      <c r="F88" s="133"/>
      <c r="G88" s="11" t="s">
        <v>759</v>
      </c>
      <c r="H88" s="14">
        <v>0.24</v>
      </c>
      <c r="I88" s="109">
        <f t="shared" si="2"/>
        <v>12</v>
      </c>
      <c r="J88" s="115"/>
    </row>
    <row r="89" spans="1:10" ht="108">
      <c r="A89" s="114"/>
      <c r="B89" s="107">
        <v>50</v>
      </c>
      <c r="C89" s="10" t="s">
        <v>758</v>
      </c>
      <c r="D89" s="118" t="s">
        <v>25</v>
      </c>
      <c r="E89" s="132"/>
      <c r="F89" s="133"/>
      <c r="G89" s="11" t="s">
        <v>759</v>
      </c>
      <c r="H89" s="14">
        <v>0.24</v>
      </c>
      <c r="I89" s="109">
        <f t="shared" si="2"/>
        <v>12</v>
      </c>
      <c r="J89" s="115"/>
    </row>
    <row r="90" spans="1:10" ht="108">
      <c r="A90" s="114"/>
      <c r="B90" s="107">
        <v>50</v>
      </c>
      <c r="C90" s="10" t="s">
        <v>758</v>
      </c>
      <c r="D90" s="118" t="s">
        <v>26</v>
      </c>
      <c r="E90" s="132"/>
      <c r="F90" s="133"/>
      <c r="G90" s="11" t="s">
        <v>759</v>
      </c>
      <c r="H90" s="14">
        <v>0.24</v>
      </c>
      <c r="I90" s="109">
        <f t="shared" si="2"/>
        <v>12</v>
      </c>
      <c r="J90" s="115"/>
    </row>
    <row r="91" spans="1:10" ht="108">
      <c r="A91" s="114"/>
      <c r="B91" s="107">
        <v>50</v>
      </c>
      <c r="C91" s="10" t="s">
        <v>760</v>
      </c>
      <c r="D91" s="118" t="s">
        <v>23</v>
      </c>
      <c r="E91" s="132"/>
      <c r="F91" s="133"/>
      <c r="G91" s="11" t="s">
        <v>761</v>
      </c>
      <c r="H91" s="14">
        <v>0.24</v>
      </c>
      <c r="I91" s="109">
        <f t="shared" si="2"/>
        <v>12</v>
      </c>
      <c r="J91" s="115"/>
    </row>
    <row r="92" spans="1:10" ht="108">
      <c r="A92" s="114"/>
      <c r="B92" s="107">
        <v>50</v>
      </c>
      <c r="C92" s="10" t="s">
        <v>760</v>
      </c>
      <c r="D92" s="118" t="s">
        <v>26</v>
      </c>
      <c r="E92" s="132"/>
      <c r="F92" s="133"/>
      <c r="G92" s="11" t="s">
        <v>761</v>
      </c>
      <c r="H92" s="14">
        <v>0.24</v>
      </c>
      <c r="I92" s="109">
        <f t="shared" si="2"/>
        <v>12</v>
      </c>
      <c r="J92" s="115"/>
    </row>
    <row r="93" spans="1:10" ht="132">
      <c r="A93" s="114"/>
      <c r="B93" s="107">
        <v>5</v>
      </c>
      <c r="C93" s="10" t="s">
        <v>762</v>
      </c>
      <c r="D93" s="118" t="s">
        <v>239</v>
      </c>
      <c r="E93" s="132" t="s">
        <v>763</v>
      </c>
      <c r="F93" s="133"/>
      <c r="G93" s="11" t="s">
        <v>764</v>
      </c>
      <c r="H93" s="14">
        <v>1.79</v>
      </c>
      <c r="I93" s="109">
        <f t="shared" si="2"/>
        <v>8.9499999999999993</v>
      </c>
      <c r="J93" s="115"/>
    </row>
    <row r="94" spans="1:10" ht="132">
      <c r="A94" s="114"/>
      <c r="B94" s="107">
        <v>5</v>
      </c>
      <c r="C94" s="10" t="s">
        <v>762</v>
      </c>
      <c r="D94" s="118" t="s">
        <v>239</v>
      </c>
      <c r="E94" s="132" t="s">
        <v>765</v>
      </c>
      <c r="F94" s="133"/>
      <c r="G94" s="11" t="s">
        <v>764</v>
      </c>
      <c r="H94" s="14">
        <v>2.19</v>
      </c>
      <c r="I94" s="109">
        <f t="shared" si="2"/>
        <v>10.95</v>
      </c>
      <c r="J94" s="115"/>
    </row>
    <row r="95" spans="1:10" ht="132">
      <c r="A95" s="114"/>
      <c r="B95" s="107">
        <v>5</v>
      </c>
      <c r="C95" s="10" t="s">
        <v>762</v>
      </c>
      <c r="D95" s="118" t="s">
        <v>239</v>
      </c>
      <c r="E95" s="132" t="s">
        <v>766</v>
      </c>
      <c r="F95" s="133"/>
      <c r="G95" s="11" t="s">
        <v>764</v>
      </c>
      <c r="H95" s="14">
        <v>2.79</v>
      </c>
      <c r="I95" s="109">
        <f t="shared" si="2"/>
        <v>13.95</v>
      </c>
      <c r="J95" s="115"/>
    </row>
    <row r="96" spans="1:10" ht="132">
      <c r="A96" s="114"/>
      <c r="B96" s="107">
        <v>5</v>
      </c>
      <c r="C96" s="10" t="s">
        <v>762</v>
      </c>
      <c r="D96" s="118" t="s">
        <v>239</v>
      </c>
      <c r="E96" s="132" t="s">
        <v>767</v>
      </c>
      <c r="F96" s="133"/>
      <c r="G96" s="11" t="s">
        <v>764</v>
      </c>
      <c r="H96" s="14">
        <v>3.59</v>
      </c>
      <c r="I96" s="109">
        <f t="shared" si="2"/>
        <v>17.95</v>
      </c>
      <c r="J96" s="115"/>
    </row>
    <row r="97" spans="1:10" ht="132">
      <c r="A97" s="114"/>
      <c r="B97" s="107">
        <v>5</v>
      </c>
      <c r="C97" s="10" t="s">
        <v>762</v>
      </c>
      <c r="D97" s="118" t="s">
        <v>239</v>
      </c>
      <c r="E97" s="132" t="s">
        <v>768</v>
      </c>
      <c r="F97" s="133"/>
      <c r="G97" s="11" t="s">
        <v>764</v>
      </c>
      <c r="H97" s="14">
        <v>4.59</v>
      </c>
      <c r="I97" s="109">
        <f t="shared" si="2"/>
        <v>22.95</v>
      </c>
      <c r="J97" s="115"/>
    </row>
    <row r="98" spans="1:10" ht="132">
      <c r="A98" s="114"/>
      <c r="B98" s="107">
        <v>100</v>
      </c>
      <c r="C98" s="10" t="s">
        <v>769</v>
      </c>
      <c r="D98" s="118"/>
      <c r="E98" s="132"/>
      <c r="F98" s="133"/>
      <c r="G98" s="11" t="s">
        <v>770</v>
      </c>
      <c r="H98" s="14">
        <v>0.61</v>
      </c>
      <c r="I98" s="109">
        <f t="shared" si="2"/>
        <v>61</v>
      </c>
      <c r="J98" s="115"/>
    </row>
    <row r="99" spans="1:10" ht="156">
      <c r="A99" s="114"/>
      <c r="B99" s="107">
        <v>3</v>
      </c>
      <c r="C99" s="10" t="s">
        <v>771</v>
      </c>
      <c r="D99" s="118" t="s">
        <v>107</v>
      </c>
      <c r="E99" s="132"/>
      <c r="F99" s="133"/>
      <c r="G99" s="11" t="s">
        <v>772</v>
      </c>
      <c r="H99" s="14">
        <v>3.7</v>
      </c>
      <c r="I99" s="109">
        <f t="shared" si="2"/>
        <v>11.100000000000001</v>
      </c>
      <c r="J99" s="115"/>
    </row>
    <row r="100" spans="1:10" ht="156">
      <c r="A100" s="114"/>
      <c r="B100" s="107">
        <v>3</v>
      </c>
      <c r="C100" s="10" t="s">
        <v>771</v>
      </c>
      <c r="D100" s="118" t="s">
        <v>210</v>
      </c>
      <c r="E100" s="132"/>
      <c r="F100" s="133"/>
      <c r="G100" s="11" t="s">
        <v>772</v>
      </c>
      <c r="H100" s="14">
        <v>3.7</v>
      </c>
      <c r="I100" s="109">
        <f t="shared" si="2"/>
        <v>11.100000000000001</v>
      </c>
      <c r="J100" s="115"/>
    </row>
    <row r="101" spans="1:10" ht="156">
      <c r="A101" s="114"/>
      <c r="B101" s="107">
        <v>3</v>
      </c>
      <c r="C101" s="10" t="s">
        <v>771</v>
      </c>
      <c r="D101" s="118" t="s">
        <v>212</v>
      </c>
      <c r="E101" s="132"/>
      <c r="F101" s="133"/>
      <c r="G101" s="11" t="s">
        <v>772</v>
      </c>
      <c r="H101" s="14">
        <v>3.7</v>
      </c>
      <c r="I101" s="109">
        <f t="shared" si="2"/>
        <v>11.100000000000001</v>
      </c>
      <c r="J101" s="115"/>
    </row>
    <row r="102" spans="1:10" ht="156">
      <c r="A102" s="114"/>
      <c r="B102" s="107">
        <v>3</v>
      </c>
      <c r="C102" s="10" t="s">
        <v>771</v>
      </c>
      <c r="D102" s="118" t="s">
        <v>213</v>
      </c>
      <c r="E102" s="132"/>
      <c r="F102" s="133"/>
      <c r="G102" s="11" t="s">
        <v>772</v>
      </c>
      <c r="H102" s="14">
        <v>3.7</v>
      </c>
      <c r="I102" s="109">
        <f t="shared" si="2"/>
        <v>11.100000000000001</v>
      </c>
      <c r="J102" s="115"/>
    </row>
    <row r="103" spans="1:10" ht="156">
      <c r="A103" s="114"/>
      <c r="B103" s="107">
        <v>3</v>
      </c>
      <c r="C103" s="10" t="s">
        <v>771</v>
      </c>
      <c r="D103" s="118" t="s">
        <v>214</v>
      </c>
      <c r="E103" s="132"/>
      <c r="F103" s="133"/>
      <c r="G103" s="11" t="s">
        <v>772</v>
      </c>
      <c r="H103" s="14">
        <v>3.7</v>
      </c>
      <c r="I103" s="109">
        <f t="shared" si="2"/>
        <v>11.100000000000001</v>
      </c>
      <c r="J103" s="115"/>
    </row>
    <row r="104" spans="1:10" ht="156">
      <c r="A104" s="114"/>
      <c r="B104" s="107">
        <v>3</v>
      </c>
      <c r="C104" s="10" t="s">
        <v>771</v>
      </c>
      <c r="D104" s="118" t="s">
        <v>311</v>
      </c>
      <c r="E104" s="132"/>
      <c r="F104" s="133"/>
      <c r="G104" s="11" t="s">
        <v>772</v>
      </c>
      <c r="H104" s="14">
        <v>3.7</v>
      </c>
      <c r="I104" s="109">
        <f t="shared" si="2"/>
        <v>11.100000000000001</v>
      </c>
      <c r="J104" s="115"/>
    </row>
    <row r="105" spans="1:10" ht="156">
      <c r="A105" s="114"/>
      <c r="B105" s="107">
        <v>5</v>
      </c>
      <c r="C105" s="10" t="s">
        <v>773</v>
      </c>
      <c r="D105" s="118" t="s">
        <v>107</v>
      </c>
      <c r="E105" s="132"/>
      <c r="F105" s="133"/>
      <c r="G105" s="11" t="s">
        <v>774</v>
      </c>
      <c r="H105" s="14">
        <v>3.26</v>
      </c>
      <c r="I105" s="109">
        <f t="shared" si="2"/>
        <v>16.299999999999997</v>
      </c>
      <c r="J105" s="115"/>
    </row>
    <row r="106" spans="1:10" ht="156">
      <c r="A106" s="114"/>
      <c r="B106" s="107">
        <v>5</v>
      </c>
      <c r="C106" s="10" t="s">
        <v>773</v>
      </c>
      <c r="D106" s="118" t="s">
        <v>210</v>
      </c>
      <c r="E106" s="132"/>
      <c r="F106" s="133"/>
      <c r="G106" s="11" t="s">
        <v>774</v>
      </c>
      <c r="H106" s="14">
        <v>3.26</v>
      </c>
      <c r="I106" s="109">
        <f t="shared" si="2"/>
        <v>16.299999999999997</v>
      </c>
      <c r="J106" s="115"/>
    </row>
    <row r="107" spans="1:10" ht="156">
      <c r="A107" s="114"/>
      <c r="B107" s="107">
        <v>5</v>
      </c>
      <c r="C107" s="10" t="s">
        <v>773</v>
      </c>
      <c r="D107" s="118" t="s">
        <v>212</v>
      </c>
      <c r="E107" s="132"/>
      <c r="F107" s="133"/>
      <c r="G107" s="11" t="s">
        <v>774</v>
      </c>
      <c r="H107" s="14">
        <v>3.26</v>
      </c>
      <c r="I107" s="109">
        <f t="shared" si="2"/>
        <v>16.299999999999997</v>
      </c>
      <c r="J107" s="115"/>
    </row>
    <row r="108" spans="1:10" ht="156">
      <c r="A108" s="114"/>
      <c r="B108" s="107">
        <v>5</v>
      </c>
      <c r="C108" s="10" t="s">
        <v>773</v>
      </c>
      <c r="D108" s="118" t="s">
        <v>311</v>
      </c>
      <c r="E108" s="132"/>
      <c r="F108" s="133"/>
      <c r="G108" s="11" t="s">
        <v>774</v>
      </c>
      <c r="H108" s="14">
        <v>3.26</v>
      </c>
      <c r="I108" s="109">
        <f t="shared" si="2"/>
        <v>16.299999999999997</v>
      </c>
      <c r="J108" s="115"/>
    </row>
    <row r="109" spans="1:10" ht="180">
      <c r="A109" s="114"/>
      <c r="B109" s="107">
        <v>10</v>
      </c>
      <c r="C109" s="10" t="s">
        <v>775</v>
      </c>
      <c r="D109" s="118" t="s">
        <v>23</v>
      </c>
      <c r="E109" s="132"/>
      <c r="F109" s="133"/>
      <c r="G109" s="11" t="s">
        <v>776</v>
      </c>
      <c r="H109" s="14">
        <v>1.24</v>
      </c>
      <c r="I109" s="109">
        <f t="shared" si="2"/>
        <v>12.4</v>
      </c>
      <c r="J109" s="115"/>
    </row>
    <row r="110" spans="1:10" ht="180">
      <c r="A110" s="114"/>
      <c r="B110" s="107">
        <v>5</v>
      </c>
      <c r="C110" s="10" t="s">
        <v>775</v>
      </c>
      <c r="D110" s="118" t="s">
        <v>25</v>
      </c>
      <c r="E110" s="132"/>
      <c r="F110" s="133"/>
      <c r="G110" s="11" t="s">
        <v>776</v>
      </c>
      <c r="H110" s="14">
        <v>1.24</v>
      </c>
      <c r="I110" s="109">
        <f t="shared" si="2"/>
        <v>6.2</v>
      </c>
      <c r="J110" s="115"/>
    </row>
    <row r="111" spans="1:10" ht="180">
      <c r="A111" s="114"/>
      <c r="B111" s="107">
        <v>10</v>
      </c>
      <c r="C111" s="10" t="s">
        <v>775</v>
      </c>
      <c r="D111" s="118" t="s">
        <v>26</v>
      </c>
      <c r="E111" s="132"/>
      <c r="F111" s="133"/>
      <c r="G111" s="11" t="s">
        <v>776</v>
      </c>
      <c r="H111" s="14">
        <v>1.24</v>
      </c>
      <c r="I111" s="109">
        <f t="shared" si="2"/>
        <v>12.4</v>
      </c>
      <c r="J111" s="115"/>
    </row>
    <row r="112" spans="1:10" ht="180">
      <c r="A112" s="114"/>
      <c r="B112" s="108">
        <v>10</v>
      </c>
      <c r="C112" s="12" t="s">
        <v>775</v>
      </c>
      <c r="D112" s="119" t="s">
        <v>27</v>
      </c>
      <c r="E112" s="142"/>
      <c r="F112" s="143"/>
      <c r="G112" s="13" t="s">
        <v>776</v>
      </c>
      <c r="H112" s="15">
        <v>1.24</v>
      </c>
      <c r="I112" s="110">
        <f t="shared" si="2"/>
        <v>12.4</v>
      </c>
      <c r="J112" s="115"/>
    </row>
  </sheetData>
  <mergeCells count="95">
    <mergeCell ref="E110:F110"/>
    <mergeCell ref="E111:F111"/>
    <mergeCell ref="E112:F112"/>
    <mergeCell ref="E105:F105"/>
    <mergeCell ref="E106:F106"/>
    <mergeCell ref="E107:F107"/>
    <mergeCell ref="E108:F108"/>
    <mergeCell ref="E109:F109"/>
    <mergeCell ref="E100:F100"/>
    <mergeCell ref="E101:F101"/>
    <mergeCell ref="E102:F102"/>
    <mergeCell ref="E103:F103"/>
    <mergeCell ref="E104:F104"/>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25"/>
  <sheetViews>
    <sheetView zoomScale="90" zoomScaleNormal="90" workbookViewId="0">
      <selection activeCell="Q24" sqref="Q24"/>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0.4</v>
      </c>
      <c r="O1" t="s">
        <v>181</v>
      </c>
    </row>
    <row r="2" spans="1:15" ht="15.75" customHeight="1">
      <c r="A2" s="114"/>
      <c r="B2" s="124" t="s">
        <v>134</v>
      </c>
      <c r="C2" s="120"/>
      <c r="D2" s="120"/>
      <c r="E2" s="120"/>
      <c r="F2" s="120"/>
      <c r="G2" s="120"/>
      <c r="H2" s="120"/>
      <c r="I2" s="120"/>
      <c r="J2" s="120"/>
      <c r="K2" s="125" t="s">
        <v>140</v>
      </c>
      <c r="L2" s="115"/>
      <c r="N2">
        <v>1303.8999999999999</v>
      </c>
      <c r="O2" t="s">
        <v>182</v>
      </c>
    </row>
    <row r="3" spans="1:15" ht="12.75" customHeight="1">
      <c r="A3" s="114"/>
      <c r="B3" s="121" t="s">
        <v>135</v>
      </c>
      <c r="C3" s="120"/>
      <c r="D3" s="120"/>
      <c r="E3" s="120"/>
      <c r="F3" s="120"/>
      <c r="G3" s="120"/>
      <c r="H3" s="120"/>
      <c r="I3" s="120"/>
      <c r="J3" s="120"/>
      <c r="K3" s="120"/>
      <c r="L3" s="115"/>
      <c r="N3">
        <v>1303.8999999999999</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hidden="1"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
        <v>708</v>
      </c>
      <c r="I10" s="120"/>
      <c r="J10" s="120"/>
      <c r="K10" s="134">
        <f>IF(Invoice!J10&lt;&gt;"",Invoice!J10,"")</f>
        <v>51475</v>
      </c>
      <c r="L10" s="115"/>
    </row>
    <row r="11" spans="1:15" ht="12.75" customHeight="1">
      <c r="A11" s="114"/>
      <c r="B11" s="114" t="s">
        <v>709</v>
      </c>
      <c r="C11" s="120"/>
      <c r="D11" s="120"/>
      <c r="E11" s="120"/>
      <c r="F11" s="115"/>
      <c r="G11" s="116"/>
      <c r="H11" s="116" t="s">
        <v>709</v>
      </c>
      <c r="I11" s="120"/>
      <c r="J11" s="120"/>
      <c r="K11" s="135"/>
      <c r="L11" s="115"/>
    </row>
    <row r="12" spans="1:15" ht="12.75" customHeight="1">
      <c r="A12" s="114"/>
      <c r="B12" s="114" t="s">
        <v>710</v>
      </c>
      <c r="C12" s="120"/>
      <c r="D12" s="120"/>
      <c r="E12" s="120"/>
      <c r="F12" s="115"/>
      <c r="G12" s="116"/>
      <c r="H12" s="116" t="s">
        <v>710</v>
      </c>
      <c r="I12" s="120"/>
      <c r="J12" s="120"/>
      <c r="K12" s="120"/>
      <c r="L12" s="115"/>
    </row>
    <row r="13" spans="1:15" ht="12.75" customHeight="1">
      <c r="A13" s="114"/>
      <c r="B13" s="114" t="s">
        <v>711</v>
      </c>
      <c r="C13" s="120"/>
      <c r="D13" s="120"/>
      <c r="E13" s="120"/>
      <c r="F13" s="115"/>
      <c r="G13" s="116"/>
      <c r="H13" s="116" t="s">
        <v>711</v>
      </c>
      <c r="I13" s="120"/>
      <c r="J13" s="120"/>
      <c r="K13" s="99" t="s">
        <v>11</v>
      </c>
      <c r="L13" s="115"/>
    </row>
    <row r="14" spans="1:15" ht="15" customHeight="1">
      <c r="A14" s="114"/>
      <c r="B14" s="114"/>
      <c r="C14" s="120"/>
      <c r="D14" s="120"/>
      <c r="E14" s="120"/>
      <c r="F14" s="115"/>
      <c r="G14" s="116"/>
      <c r="H14" s="116" t="s">
        <v>6</v>
      </c>
      <c r="I14" s="120"/>
      <c r="J14" s="120"/>
      <c r="K14" s="136">
        <f>Invoice!J14</f>
        <v>45188</v>
      </c>
      <c r="L14" s="115"/>
    </row>
    <row r="15" spans="1:15" ht="15" customHeight="1">
      <c r="A15" s="114"/>
      <c r="B15" s="6" t="s">
        <v>6</v>
      </c>
      <c r="C15" s="7"/>
      <c r="D15" s="7"/>
      <c r="E15" s="7"/>
      <c r="F15" s="8"/>
      <c r="G15" s="116"/>
      <c r="H15" s="9"/>
      <c r="I15" s="120"/>
      <c r="J15" s="120"/>
      <c r="K15" s="137"/>
      <c r="L15" s="115"/>
    </row>
    <row r="16" spans="1:15" ht="15" customHeight="1">
      <c r="A16" s="114"/>
      <c r="B16" s="120"/>
      <c r="C16" s="120"/>
      <c r="D16" s="120"/>
      <c r="E16" s="120"/>
      <c r="F16" s="120"/>
      <c r="G16" s="120"/>
      <c r="H16" s="120"/>
      <c r="I16" s="123" t="s">
        <v>142</v>
      </c>
      <c r="J16" s="123" t="s">
        <v>142</v>
      </c>
      <c r="K16" s="130">
        <v>40047</v>
      </c>
      <c r="L16" s="115"/>
    </row>
    <row r="17" spans="1:12" ht="12.75" customHeight="1">
      <c r="A17" s="114"/>
      <c r="B17" s="120" t="s">
        <v>712</v>
      </c>
      <c r="C17" s="120"/>
      <c r="D17" s="120"/>
      <c r="E17" s="120"/>
      <c r="F17" s="120"/>
      <c r="G17" s="120"/>
      <c r="H17" s="120"/>
      <c r="I17" s="123" t="s">
        <v>143</v>
      </c>
      <c r="J17" s="123" t="s">
        <v>143</v>
      </c>
      <c r="K17" s="130" t="str">
        <f>IF(Invoice!J17&lt;&gt;"",Invoice!J17,"")</f>
        <v>Mina</v>
      </c>
      <c r="L17" s="115"/>
    </row>
    <row r="18" spans="1:12" ht="18" customHeight="1">
      <c r="A18" s="114"/>
      <c r="B18" s="120" t="s">
        <v>713</v>
      </c>
      <c r="C18" s="120"/>
      <c r="D18" s="120"/>
      <c r="E18" s="120"/>
      <c r="F18" s="120"/>
      <c r="G18" s="120"/>
      <c r="H18" s="120"/>
      <c r="I18" s="122" t="s">
        <v>258</v>
      </c>
      <c r="J18" s="122" t="s">
        <v>258</v>
      </c>
      <c r="K18" s="104" t="s">
        <v>159</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38" t="s">
        <v>201</v>
      </c>
      <c r="G20" s="139"/>
      <c r="H20" s="100" t="s">
        <v>169</v>
      </c>
      <c r="I20" s="100" t="s">
        <v>202</v>
      </c>
      <c r="J20" s="100" t="s">
        <v>202</v>
      </c>
      <c r="K20" s="100" t="s">
        <v>21</v>
      </c>
      <c r="L20" s="115"/>
    </row>
    <row r="21" spans="1:12" ht="12.75" customHeight="1">
      <c r="A21" s="114"/>
      <c r="B21" s="100"/>
      <c r="C21" s="100"/>
      <c r="D21" s="100"/>
      <c r="E21" s="117"/>
      <c r="F21" s="138"/>
      <c r="G21" s="139"/>
      <c r="H21" s="100" t="s">
        <v>141</v>
      </c>
      <c r="I21" s="100"/>
      <c r="J21" s="100"/>
      <c r="K21" s="100"/>
      <c r="L21" s="115"/>
    </row>
    <row r="22" spans="1:12" ht="26.25">
      <c r="A22" s="114"/>
      <c r="B22" s="105"/>
      <c r="C22" s="105"/>
      <c r="D22" s="105"/>
      <c r="E22" s="106"/>
      <c r="F22" s="106"/>
      <c r="G22" s="126"/>
      <c r="H22" s="131" t="s">
        <v>789</v>
      </c>
      <c r="I22" s="105"/>
      <c r="J22" s="105"/>
      <c r="K22" s="105"/>
      <c r="L22" s="115"/>
    </row>
    <row r="23" spans="1:12" ht="12.75" customHeight="1">
      <c r="A23" s="114"/>
      <c r="B23" s="107">
        <f>'Tax Invoice'!D18</f>
        <v>500</v>
      </c>
      <c r="C23" s="10" t="s">
        <v>104</v>
      </c>
      <c r="D23" s="10" t="s">
        <v>104</v>
      </c>
      <c r="E23" s="118" t="s">
        <v>25</v>
      </c>
      <c r="F23" s="132"/>
      <c r="G23" s="133"/>
      <c r="H23" s="11" t="s">
        <v>714</v>
      </c>
      <c r="I23" s="14">
        <f t="shared" ref="I23:I54" si="0">ROUNDUP(J23*$N$1,2)</f>
        <v>6.9999999999999993E-2</v>
      </c>
      <c r="J23" s="14">
        <v>0.16</v>
      </c>
      <c r="K23" s="109">
        <f t="shared" ref="K23:K54" si="1">I23*B23</f>
        <v>34.999999999999993</v>
      </c>
      <c r="L23" s="115"/>
    </row>
    <row r="24" spans="1:12" ht="24" customHeight="1">
      <c r="A24" s="114"/>
      <c r="B24" s="107">
        <f>'Tax Invoice'!D19</f>
        <v>20</v>
      </c>
      <c r="C24" s="10" t="s">
        <v>715</v>
      </c>
      <c r="D24" s="10" t="s">
        <v>715</v>
      </c>
      <c r="E24" s="118" t="s">
        <v>26</v>
      </c>
      <c r="F24" s="132" t="s">
        <v>107</v>
      </c>
      <c r="G24" s="133"/>
      <c r="H24" s="11" t="s">
        <v>716</v>
      </c>
      <c r="I24" s="14">
        <f t="shared" si="0"/>
        <v>0.28000000000000003</v>
      </c>
      <c r="J24" s="14">
        <v>0.69</v>
      </c>
      <c r="K24" s="109">
        <f t="shared" si="1"/>
        <v>5.6000000000000005</v>
      </c>
      <c r="L24" s="115"/>
    </row>
    <row r="25" spans="1:12" ht="24" customHeight="1">
      <c r="A25" s="114"/>
      <c r="B25" s="107">
        <f>'Tax Invoice'!D20</f>
        <v>20</v>
      </c>
      <c r="C25" s="10" t="s">
        <v>715</v>
      </c>
      <c r="D25" s="10" t="s">
        <v>715</v>
      </c>
      <c r="E25" s="118" t="s">
        <v>26</v>
      </c>
      <c r="F25" s="132" t="s">
        <v>210</v>
      </c>
      <c r="G25" s="133"/>
      <c r="H25" s="11" t="s">
        <v>716</v>
      </c>
      <c r="I25" s="14">
        <f t="shared" si="0"/>
        <v>0.28000000000000003</v>
      </c>
      <c r="J25" s="14">
        <v>0.69</v>
      </c>
      <c r="K25" s="109">
        <f t="shared" si="1"/>
        <v>5.6000000000000005</v>
      </c>
      <c r="L25" s="115"/>
    </row>
    <row r="26" spans="1:12" ht="24" customHeight="1">
      <c r="A26" s="114"/>
      <c r="B26" s="107">
        <f>'Tax Invoice'!D21</f>
        <v>20</v>
      </c>
      <c r="C26" s="10" t="s">
        <v>715</v>
      </c>
      <c r="D26" s="10" t="s">
        <v>715</v>
      </c>
      <c r="E26" s="118" t="s">
        <v>26</v>
      </c>
      <c r="F26" s="132" t="s">
        <v>213</v>
      </c>
      <c r="G26" s="133"/>
      <c r="H26" s="11" t="s">
        <v>716</v>
      </c>
      <c r="I26" s="14">
        <f t="shared" si="0"/>
        <v>0.28000000000000003</v>
      </c>
      <c r="J26" s="14">
        <v>0.69</v>
      </c>
      <c r="K26" s="109">
        <f t="shared" si="1"/>
        <v>5.6000000000000005</v>
      </c>
      <c r="L26" s="115"/>
    </row>
    <row r="27" spans="1:12" ht="24" customHeight="1">
      <c r="A27" s="114"/>
      <c r="B27" s="107">
        <f>'Tax Invoice'!D22</f>
        <v>20</v>
      </c>
      <c r="C27" s="10" t="s">
        <v>715</v>
      </c>
      <c r="D27" s="10" t="s">
        <v>715</v>
      </c>
      <c r="E27" s="118" t="s">
        <v>26</v>
      </c>
      <c r="F27" s="132" t="s">
        <v>214</v>
      </c>
      <c r="G27" s="133"/>
      <c r="H27" s="11" t="s">
        <v>716</v>
      </c>
      <c r="I27" s="14">
        <f t="shared" si="0"/>
        <v>0.28000000000000003</v>
      </c>
      <c r="J27" s="14">
        <v>0.69</v>
      </c>
      <c r="K27" s="109">
        <f t="shared" si="1"/>
        <v>5.6000000000000005</v>
      </c>
      <c r="L27" s="115"/>
    </row>
    <row r="28" spans="1:12" ht="24" customHeight="1">
      <c r="A28" s="114"/>
      <c r="B28" s="107">
        <f>'Tax Invoice'!D23</f>
        <v>20</v>
      </c>
      <c r="C28" s="10" t="s">
        <v>715</v>
      </c>
      <c r="D28" s="10" t="s">
        <v>715</v>
      </c>
      <c r="E28" s="118" t="s">
        <v>27</v>
      </c>
      <c r="F28" s="132" t="s">
        <v>107</v>
      </c>
      <c r="G28" s="133"/>
      <c r="H28" s="11" t="s">
        <v>716</v>
      </c>
      <c r="I28" s="14">
        <f t="shared" si="0"/>
        <v>0.28000000000000003</v>
      </c>
      <c r="J28" s="14">
        <v>0.69</v>
      </c>
      <c r="K28" s="109">
        <f t="shared" si="1"/>
        <v>5.6000000000000005</v>
      </c>
      <c r="L28" s="115"/>
    </row>
    <row r="29" spans="1:12" ht="24" customHeight="1">
      <c r="A29" s="114"/>
      <c r="B29" s="107">
        <f>'Tax Invoice'!D24</f>
        <v>20</v>
      </c>
      <c r="C29" s="10" t="s">
        <v>715</v>
      </c>
      <c r="D29" s="10" t="s">
        <v>715</v>
      </c>
      <c r="E29" s="118" t="s">
        <v>27</v>
      </c>
      <c r="F29" s="132" t="s">
        <v>210</v>
      </c>
      <c r="G29" s="133"/>
      <c r="H29" s="11" t="s">
        <v>716</v>
      </c>
      <c r="I29" s="14">
        <f t="shared" si="0"/>
        <v>0.28000000000000003</v>
      </c>
      <c r="J29" s="14">
        <v>0.69</v>
      </c>
      <c r="K29" s="109">
        <f t="shared" si="1"/>
        <v>5.6000000000000005</v>
      </c>
      <c r="L29" s="115"/>
    </row>
    <row r="30" spans="1:12" ht="24" customHeight="1">
      <c r="A30" s="114"/>
      <c r="B30" s="107">
        <f>'Tax Invoice'!D25</f>
        <v>20</v>
      </c>
      <c r="C30" s="10" t="s">
        <v>715</v>
      </c>
      <c r="D30" s="10" t="s">
        <v>715</v>
      </c>
      <c r="E30" s="118" t="s">
        <v>27</v>
      </c>
      <c r="F30" s="132" t="s">
        <v>213</v>
      </c>
      <c r="G30" s="133"/>
      <c r="H30" s="11" t="s">
        <v>716</v>
      </c>
      <c r="I30" s="14">
        <f t="shared" si="0"/>
        <v>0.28000000000000003</v>
      </c>
      <c r="J30" s="14">
        <v>0.69</v>
      </c>
      <c r="K30" s="109">
        <f t="shared" si="1"/>
        <v>5.6000000000000005</v>
      </c>
      <c r="L30" s="115"/>
    </row>
    <row r="31" spans="1:12" ht="24" customHeight="1">
      <c r="A31" s="114"/>
      <c r="B31" s="107">
        <f>'Tax Invoice'!D26</f>
        <v>20</v>
      </c>
      <c r="C31" s="10" t="s">
        <v>715</v>
      </c>
      <c r="D31" s="10" t="s">
        <v>715</v>
      </c>
      <c r="E31" s="118" t="s">
        <v>27</v>
      </c>
      <c r="F31" s="132" t="s">
        <v>214</v>
      </c>
      <c r="G31" s="133"/>
      <c r="H31" s="11" t="s">
        <v>716</v>
      </c>
      <c r="I31" s="14">
        <f t="shared" si="0"/>
        <v>0.28000000000000003</v>
      </c>
      <c r="J31" s="14">
        <v>0.69</v>
      </c>
      <c r="K31" s="109">
        <f t="shared" si="1"/>
        <v>5.6000000000000005</v>
      </c>
      <c r="L31" s="115"/>
    </row>
    <row r="32" spans="1:12" ht="24" customHeight="1">
      <c r="A32" s="114"/>
      <c r="B32" s="107">
        <f>'Tax Invoice'!D27</f>
        <v>5</v>
      </c>
      <c r="C32" s="10" t="s">
        <v>717</v>
      </c>
      <c r="D32" s="10" t="s">
        <v>717</v>
      </c>
      <c r="E32" s="118" t="s">
        <v>26</v>
      </c>
      <c r="F32" s="132" t="s">
        <v>239</v>
      </c>
      <c r="G32" s="133"/>
      <c r="H32" s="11" t="s">
        <v>718</v>
      </c>
      <c r="I32" s="14">
        <f t="shared" si="0"/>
        <v>0.52</v>
      </c>
      <c r="J32" s="14">
        <v>1.3</v>
      </c>
      <c r="K32" s="109">
        <f t="shared" si="1"/>
        <v>2.6</v>
      </c>
      <c r="L32" s="115"/>
    </row>
    <row r="33" spans="1:12" ht="24" customHeight="1">
      <c r="A33" s="114"/>
      <c r="B33" s="107">
        <f>'Tax Invoice'!D28</f>
        <v>5</v>
      </c>
      <c r="C33" s="10" t="s">
        <v>717</v>
      </c>
      <c r="D33" s="10" t="s">
        <v>717</v>
      </c>
      <c r="E33" s="118" t="s">
        <v>26</v>
      </c>
      <c r="F33" s="132" t="s">
        <v>348</v>
      </c>
      <c r="G33" s="133"/>
      <c r="H33" s="11" t="s">
        <v>718</v>
      </c>
      <c r="I33" s="14">
        <f t="shared" si="0"/>
        <v>0.52</v>
      </c>
      <c r="J33" s="14">
        <v>1.3</v>
      </c>
      <c r="K33" s="109">
        <f t="shared" si="1"/>
        <v>2.6</v>
      </c>
      <c r="L33" s="115"/>
    </row>
    <row r="34" spans="1:12" ht="24" customHeight="1">
      <c r="A34" s="114"/>
      <c r="B34" s="107">
        <f>'Tax Invoice'!D29</f>
        <v>5</v>
      </c>
      <c r="C34" s="10" t="s">
        <v>717</v>
      </c>
      <c r="D34" s="10" t="s">
        <v>717</v>
      </c>
      <c r="E34" s="118" t="s">
        <v>27</v>
      </c>
      <c r="F34" s="132" t="s">
        <v>239</v>
      </c>
      <c r="G34" s="133"/>
      <c r="H34" s="11" t="s">
        <v>718</v>
      </c>
      <c r="I34" s="14">
        <f t="shared" si="0"/>
        <v>0.52</v>
      </c>
      <c r="J34" s="14">
        <v>1.3</v>
      </c>
      <c r="K34" s="109">
        <f t="shared" si="1"/>
        <v>2.6</v>
      </c>
      <c r="L34" s="115"/>
    </row>
    <row r="35" spans="1:12" ht="24" customHeight="1">
      <c r="A35" s="114"/>
      <c r="B35" s="107">
        <f>'Tax Invoice'!D30</f>
        <v>5</v>
      </c>
      <c r="C35" s="10" t="s">
        <v>717</v>
      </c>
      <c r="D35" s="10" t="s">
        <v>717</v>
      </c>
      <c r="E35" s="118" t="s">
        <v>27</v>
      </c>
      <c r="F35" s="132" t="s">
        <v>348</v>
      </c>
      <c r="G35" s="133"/>
      <c r="H35" s="11" t="s">
        <v>718</v>
      </c>
      <c r="I35" s="14">
        <f t="shared" si="0"/>
        <v>0.52</v>
      </c>
      <c r="J35" s="14">
        <v>1.3</v>
      </c>
      <c r="K35" s="109">
        <f t="shared" si="1"/>
        <v>2.6</v>
      </c>
      <c r="L35" s="115"/>
    </row>
    <row r="36" spans="1:12" ht="24" customHeight="1">
      <c r="A36" s="114"/>
      <c r="B36" s="107">
        <f>'Tax Invoice'!D31</f>
        <v>1</v>
      </c>
      <c r="C36" s="10" t="s">
        <v>719</v>
      </c>
      <c r="D36" s="10" t="s">
        <v>719</v>
      </c>
      <c r="E36" s="118"/>
      <c r="F36" s="132"/>
      <c r="G36" s="133"/>
      <c r="H36" s="11" t="s">
        <v>720</v>
      </c>
      <c r="I36" s="14">
        <f t="shared" si="0"/>
        <v>10.42</v>
      </c>
      <c r="J36" s="14">
        <v>26.05</v>
      </c>
      <c r="K36" s="109">
        <f t="shared" si="1"/>
        <v>10.42</v>
      </c>
      <c r="L36" s="115"/>
    </row>
    <row r="37" spans="1:12" ht="24" customHeight="1">
      <c r="A37" s="114"/>
      <c r="B37" s="107">
        <f>'Tax Invoice'!D32</f>
        <v>5</v>
      </c>
      <c r="C37" s="10" t="s">
        <v>721</v>
      </c>
      <c r="D37" s="10" t="s">
        <v>721</v>
      </c>
      <c r="E37" s="118" t="s">
        <v>23</v>
      </c>
      <c r="F37" s="132" t="s">
        <v>273</v>
      </c>
      <c r="G37" s="133"/>
      <c r="H37" s="11" t="s">
        <v>722</v>
      </c>
      <c r="I37" s="14">
        <f t="shared" si="0"/>
        <v>0.24000000000000002</v>
      </c>
      <c r="J37" s="14">
        <v>0.59</v>
      </c>
      <c r="K37" s="109">
        <f t="shared" si="1"/>
        <v>1.2000000000000002</v>
      </c>
      <c r="L37" s="115"/>
    </row>
    <row r="38" spans="1:12" ht="24" customHeight="1">
      <c r="A38" s="114"/>
      <c r="B38" s="107">
        <f>'Tax Invoice'!D33</f>
        <v>5</v>
      </c>
      <c r="C38" s="10" t="s">
        <v>721</v>
      </c>
      <c r="D38" s="10" t="s">
        <v>721</v>
      </c>
      <c r="E38" s="118" t="s">
        <v>23</v>
      </c>
      <c r="F38" s="132" t="s">
        <v>673</v>
      </c>
      <c r="G38" s="133"/>
      <c r="H38" s="11" t="s">
        <v>722</v>
      </c>
      <c r="I38" s="14">
        <f t="shared" si="0"/>
        <v>0.24000000000000002</v>
      </c>
      <c r="J38" s="14">
        <v>0.59</v>
      </c>
      <c r="K38" s="109">
        <f t="shared" si="1"/>
        <v>1.2000000000000002</v>
      </c>
      <c r="L38" s="115"/>
    </row>
    <row r="39" spans="1:12" ht="24" customHeight="1">
      <c r="A39" s="114"/>
      <c r="B39" s="107">
        <f>'Tax Invoice'!D34</f>
        <v>5</v>
      </c>
      <c r="C39" s="10" t="s">
        <v>721</v>
      </c>
      <c r="D39" s="10" t="s">
        <v>721</v>
      </c>
      <c r="E39" s="118" t="s">
        <v>23</v>
      </c>
      <c r="F39" s="132" t="s">
        <v>271</v>
      </c>
      <c r="G39" s="133"/>
      <c r="H39" s="11" t="s">
        <v>722</v>
      </c>
      <c r="I39" s="14">
        <f t="shared" si="0"/>
        <v>0.24000000000000002</v>
      </c>
      <c r="J39" s="14">
        <v>0.59</v>
      </c>
      <c r="K39" s="109">
        <f t="shared" si="1"/>
        <v>1.2000000000000002</v>
      </c>
      <c r="L39" s="115"/>
    </row>
    <row r="40" spans="1:12" ht="24" customHeight="1">
      <c r="A40" s="114"/>
      <c r="B40" s="107">
        <f>'Tax Invoice'!D35</f>
        <v>5</v>
      </c>
      <c r="C40" s="10" t="s">
        <v>721</v>
      </c>
      <c r="D40" s="10" t="s">
        <v>721</v>
      </c>
      <c r="E40" s="118" t="s">
        <v>23</v>
      </c>
      <c r="F40" s="132" t="s">
        <v>723</v>
      </c>
      <c r="G40" s="133"/>
      <c r="H40" s="11" t="s">
        <v>722</v>
      </c>
      <c r="I40" s="14">
        <f t="shared" si="0"/>
        <v>0.24000000000000002</v>
      </c>
      <c r="J40" s="14">
        <v>0.59</v>
      </c>
      <c r="K40" s="109">
        <f t="shared" si="1"/>
        <v>1.2000000000000002</v>
      </c>
      <c r="L40" s="115"/>
    </row>
    <row r="41" spans="1:12" ht="24" customHeight="1">
      <c r="A41" s="114"/>
      <c r="B41" s="107">
        <f>'Tax Invoice'!D36</f>
        <v>5</v>
      </c>
      <c r="C41" s="10" t="s">
        <v>721</v>
      </c>
      <c r="D41" s="10" t="s">
        <v>721</v>
      </c>
      <c r="E41" s="118" t="s">
        <v>25</v>
      </c>
      <c r="F41" s="132" t="s">
        <v>273</v>
      </c>
      <c r="G41" s="133"/>
      <c r="H41" s="11" t="s">
        <v>722</v>
      </c>
      <c r="I41" s="14">
        <f t="shared" si="0"/>
        <v>0.24000000000000002</v>
      </c>
      <c r="J41" s="14">
        <v>0.59</v>
      </c>
      <c r="K41" s="109">
        <f t="shared" si="1"/>
        <v>1.2000000000000002</v>
      </c>
      <c r="L41" s="115"/>
    </row>
    <row r="42" spans="1:12" ht="24" customHeight="1">
      <c r="A42" s="114"/>
      <c r="B42" s="107">
        <f>'Tax Invoice'!D37</f>
        <v>5</v>
      </c>
      <c r="C42" s="10" t="s">
        <v>721</v>
      </c>
      <c r="D42" s="10" t="s">
        <v>721</v>
      </c>
      <c r="E42" s="118" t="s">
        <v>25</v>
      </c>
      <c r="F42" s="132" t="s">
        <v>673</v>
      </c>
      <c r="G42" s="133"/>
      <c r="H42" s="11" t="s">
        <v>722</v>
      </c>
      <c r="I42" s="14">
        <f t="shared" si="0"/>
        <v>0.24000000000000002</v>
      </c>
      <c r="J42" s="14">
        <v>0.59</v>
      </c>
      <c r="K42" s="109">
        <f t="shared" si="1"/>
        <v>1.2000000000000002</v>
      </c>
      <c r="L42" s="115"/>
    </row>
    <row r="43" spans="1:12" ht="24" customHeight="1">
      <c r="A43" s="114"/>
      <c r="B43" s="107">
        <f>'Tax Invoice'!D38</f>
        <v>5</v>
      </c>
      <c r="C43" s="10" t="s">
        <v>721</v>
      </c>
      <c r="D43" s="10" t="s">
        <v>721</v>
      </c>
      <c r="E43" s="118" t="s">
        <v>25</v>
      </c>
      <c r="F43" s="132" t="s">
        <v>271</v>
      </c>
      <c r="G43" s="133"/>
      <c r="H43" s="11" t="s">
        <v>722</v>
      </c>
      <c r="I43" s="14">
        <f t="shared" si="0"/>
        <v>0.24000000000000002</v>
      </c>
      <c r="J43" s="14">
        <v>0.59</v>
      </c>
      <c r="K43" s="109">
        <f t="shared" si="1"/>
        <v>1.2000000000000002</v>
      </c>
      <c r="L43" s="115"/>
    </row>
    <row r="44" spans="1:12" ht="24" customHeight="1">
      <c r="A44" s="114"/>
      <c r="B44" s="107">
        <f>'Tax Invoice'!D39</f>
        <v>5</v>
      </c>
      <c r="C44" s="10" t="s">
        <v>721</v>
      </c>
      <c r="D44" s="10" t="s">
        <v>721</v>
      </c>
      <c r="E44" s="118" t="s">
        <v>26</v>
      </c>
      <c r="F44" s="132" t="s">
        <v>673</v>
      </c>
      <c r="G44" s="133"/>
      <c r="H44" s="11" t="s">
        <v>722</v>
      </c>
      <c r="I44" s="14">
        <f t="shared" si="0"/>
        <v>0.24000000000000002</v>
      </c>
      <c r="J44" s="14">
        <v>0.59</v>
      </c>
      <c r="K44" s="109">
        <f t="shared" si="1"/>
        <v>1.2000000000000002</v>
      </c>
      <c r="L44" s="115"/>
    </row>
    <row r="45" spans="1:12" ht="24" customHeight="1">
      <c r="A45" s="114"/>
      <c r="B45" s="107">
        <f>'Tax Invoice'!D40</f>
        <v>5</v>
      </c>
      <c r="C45" s="10" t="s">
        <v>721</v>
      </c>
      <c r="D45" s="10" t="s">
        <v>721</v>
      </c>
      <c r="E45" s="118" t="s">
        <v>26</v>
      </c>
      <c r="F45" s="132" t="s">
        <v>271</v>
      </c>
      <c r="G45" s="133"/>
      <c r="H45" s="11" t="s">
        <v>722</v>
      </c>
      <c r="I45" s="14">
        <f t="shared" si="0"/>
        <v>0.24000000000000002</v>
      </c>
      <c r="J45" s="14">
        <v>0.59</v>
      </c>
      <c r="K45" s="109">
        <f t="shared" si="1"/>
        <v>1.2000000000000002</v>
      </c>
      <c r="L45" s="115"/>
    </row>
    <row r="46" spans="1:12" ht="24" customHeight="1">
      <c r="A46" s="114"/>
      <c r="B46" s="107">
        <f>'Tax Invoice'!D41</f>
        <v>5</v>
      </c>
      <c r="C46" s="10" t="s">
        <v>721</v>
      </c>
      <c r="D46" s="10" t="s">
        <v>721</v>
      </c>
      <c r="E46" s="118" t="s">
        <v>26</v>
      </c>
      <c r="F46" s="132" t="s">
        <v>484</v>
      </c>
      <c r="G46" s="133"/>
      <c r="H46" s="11" t="s">
        <v>722</v>
      </c>
      <c r="I46" s="14">
        <f t="shared" si="0"/>
        <v>0.24000000000000002</v>
      </c>
      <c r="J46" s="14">
        <v>0.59</v>
      </c>
      <c r="K46" s="109">
        <f t="shared" si="1"/>
        <v>1.2000000000000002</v>
      </c>
      <c r="L46" s="115"/>
    </row>
    <row r="47" spans="1:12" ht="36" customHeight="1">
      <c r="A47" s="114"/>
      <c r="B47" s="107">
        <f>'Tax Invoice'!D42</f>
        <v>5</v>
      </c>
      <c r="C47" s="10" t="s">
        <v>724</v>
      </c>
      <c r="D47" s="10" t="s">
        <v>724</v>
      </c>
      <c r="E47" s="118" t="s">
        <v>107</v>
      </c>
      <c r="F47" s="132" t="s">
        <v>23</v>
      </c>
      <c r="G47" s="133"/>
      <c r="H47" s="11" t="s">
        <v>725</v>
      </c>
      <c r="I47" s="14">
        <f t="shared" si="0"/>
        <v>0.72</v>
      </c>
      <c r="J47" s="14">
        <v>1.79</v>
      </c>
      <c r="K47" s="109">
        <f t="shared" si="1"/>
        <v>3.5999999999999996</v>
      </c>
      <c r="L47" s="115"/>
    </row>
    <row r="48" spans="1:12" ht="36" customHeight="1">
      <c r="A48" s="114"/>
      <c r="B48" s="107">
        <f>'Tax Invoice'!D43</f>
        <v>5</v>
      </c>
      <c r="C48" s="10" t="s">
        <v>724</v>
      </c>
      <c r="D48" s="10" t="s">
        <v>724</v>
      </c>
      <c r="E48" s="118" t="s">
        <v>210</v>
      </c>
      <c r="F48" s="132" t="s">
        <v>23</v>
      </c>
      <c r="G48" s="133"/>
      <c r="H48" s="11" t="s">
        <v>725</v>
      </c>
      <c r="I48" s="14">
        <f t="shared" si="0"/>
        <v>0.72</v>
      </c>
      <c r="J48" s="14">
        <v>1.79</v>
      </c>
      <c r="K48" s="109">
        <f t="shared" si="1"/>
        <v>3.5999999999999996</v>
      </c>
      <c r="L48" s="115"/>
    </row>
    <row r="49" spans="1:12" ht="36" customHeight="1">
      <c r="A49" s="114"/>
      <c r="B49" s="107">
        <f>'Tax Invoice'!D44</f>
        <v>5</v>
      </c>
      <c r="C49" s="10" t="s">
        <v>724</v>
      </c>
      <c r="D49" s="10" t="s">
        <v>724</v>
      </c>
      <c r="E49" s="118" t="s">
        <v>212</v>
      </c>
      <c r="F49" s="132" t="s">
        <v>23</v>
      </c>
      <c r="G49" s="133"/>
      <c r="H49" s="11" t="s">
        <v>725</v>
      </c>
      <c r="I49" s="14">
        <f t="shared" si="0"/>
        <v>0.72</v>
      </c>
      <c r="J49" s="14">
        <v>1.79</v>
      </c>
      <c r="K49" s="109">
        <f t="shared" si="1"/>
        <v>3.5999999999999996</v>
      </c>
      <c r="L49" s="115"/>
    </row>
    <row r="50" spans="1:12" ht="36" customHeight="1">
      <c r="A50" s="114"/>
      <c r="B50" s="107">
        <f>'Tax Invoice'!D45</f>
        <v>5</v>
      </c>
      <c r="C50" s="10" t="s">
        <v>724</v>
      </c>
      <c r="D50" s="10" t="s">
        <v>724</v>
      </c>
      <c r="E50" s="118" t="s">
        <v>213</v>
      </c>
      <c r="F50" s="132" t="s">
        <v>23</v>
      </c>
      <c r="G50" s="133"/>
      <c r="H50" s="11" t="s">
        <v>725</v>
      </c>
      <c r="I50" s="14">
        <f t="shared" si="0"/>
        <v>0.72</v>
      </c>
      <c r="J50" s="14">
        <v>1.79</v>
      </c>
      <c r="K50" s="109">
        <f t="shared" si="1"/>
        <v>3.5999999999999996</v>
      </c>
      <c r="L50" s="115"/>
    </row>
    <row r="51" spans="1:12" ht="24" customHeight="1">
      <c r="A51" s="114"/>
      <c r="B51" s="107">
        <f>'Tax Invoice'!D46</f>
        <v>15</v>
      </c>
      <c r="C51" s="10" t="s">
        <v>726</v>
      </c>
      <c r="D51" s="10" t="s">
        <v>726</v>
      </c>
      <c r="E51" s="118" t="s">
        <v>107</v>
      </c>
      <c r="F51" s="132"/>
      <c r="G51" s="133"/>
      <c r="H51" s="11" t="s">
        <v>727</v>
      </c>
      <c r="I51" s="14">
        <f t="shared" si="0"/>
        <v>0.22</v>
      </c>
      <c r="J51" s="14">
        <v>0.54</v>
      </c>
      <c r="K51" s="109">
        <f t="shared" si="1"/>
        <v>3.3</v>
      </c>
      <c r="L51" s="115"/>
    </row>
    <row r="52" spans="1:12" ht="24" customHeight="1">
      <c r="A52" s="114"/>
      <c r="B52" s="107">
        <f>'Tax Invoice'!D47</f>
        <v>15</v>
      </c>
      <c r="C52" s="10" t="s">
        <v>726</v>
      </c>
      <c r="D52" s="10" t="s">
        <v>726</v>
      </c>
      <c r="E52" s="118" t="s">
        <v>210</v>
      </c>
      <c r="F52" s="132"/>
      <c r="G52" s="133"/>
      <c r="H52" s="11" t="s">
        <v>727</v>
      </c>
      <c r="I52" s="14">
        <f t="shared" si="0"/>
        <v>0.22</v>
      </c>
      <c r="J52" s="14">
        <v>0.54</v>
      </c>
      <c r="K52" s="109">
        <f t="shared" si="1"/>
        <v>3.3</v>
      </c>
      <c r="L52" s="115"/>
    </row>
    <row r="53" spans="1:12" ht="24" customHeight="1">
      <c r="A53" s="114"/>
      <c r="B53" s="107">
        <f>'Tax Invoice'!D48</f>
        <v>15</v>
      </c>
      <c r="C53" s="10" t="s">
        <v>726</v>
      </c>
      <c r="D53" s="10" t="s">
        <v>726</v>
      </c>
      <c r="E53" s="118" t="s">
        <v>263</v>
      </c>
      <c r="F53" s="132"/>
      <c r="G53" s="133"/>
      <c r="H53" s="11" t="s">
        <v>727</v>
      </c>
      <c r="I53" s="14">
        <f t="shared" si="0"/>
        <v>0.22</v>
      </c>
      <c r="J53" s="14">
        <v>0.54</v>
      </c>
      <c r="K53" s="109">
        <f t="shared" si="1"/>
        <v>3.3</v>
      </c>
      <c r="L53" s="115"/>
    </row>
    <row r="54" spans="1:12" ht="24" customHeight="1">
      <c r="A54" s="114"/>
      <c r="B54" s="107">
        <f>'Tax Invoice'!D49</f>
        <v>15</v>
      </c>
      <c r="C54" s="10" t="s">
        <v>726</v>
      </c>
      <c r="D54" s="10" t="s">
        <v>726</v>
      </c>
      <c r="E54" s="118" t="s">
        <v>311</v>
      </c>
      <c r="F54" s="132"/>
      <c r="G54" s="133"/>
      <c r="H54" s="11" t="s">
        <v>727</v>
      </c>
      <c r="I54" s="14">
        <f t="shared" si="0"/>
        <v>0.22</v>
      </c>
      <c r="J54" s="14">
        <v>0.54</v>
      </c>
      <c r="K54" s="109">
        <f t="shared" si="1"/>
        <v>3.3</v>
      </c>
      <c r="L54" s="115"/>
    </row>
    <row r="55" spans="1:12" ht="24" customHeight="1">
      <c r="A55" s="114"/>
      <c r="B55" s="107">
        <f>'Tax Invoice'!D50</f>
        <v>20</v>
      </c>
      <c r="C55" s="10" t="s">
        <v>728</v>
      </c>
      <c r="D55" s="10" t="s">
        <v>728</v>
      </c>
      <c r="E55" s="118"/>
      <c r="F55" s="132"/>
      <c r="G55" s="133"/>
      <c r="H55" s="11" t="s">
        <v>729</v>
      </c>
      <c r="I55" s="14">
        <f t="shared" ref="I55:I86" si="2">ROUNDUP(J55*$N$1,2)</f>
        <v>0.16</v>
      </c>
      <c r="J55" s="14">
        <v>0.39</v>
      </c>
      <c r="K55" s="109">
        <f t="shared" ref="K55:K86" si="3">I55*B55</f>
        <v>3.2</v>
      </c>
      <c r="L55" s="115"/>
    </row>
    <row r="56" spans="1:12" ht="24" customHeight="1">
      <c r="A56" s="114"/>
      <c r="B56" s="107">
        <f>'Tax Invoice'!D51</f>
        <v>20</v>
      </c>
      <c r="C56" s="10" t="s">
        <v>730</v>
      </c>
      <c r="D56" s="10" t="s">
        <v>730</v>
      </c>
      <c r="E56" s="118" t="s">
        <v>298</v>
      </c>
      <c r="F56" s="132" t="s">
        <v>210</v>
      </c>
      <c r="G56" s="133"/>
      <c r="H56" s="11" t="s">
        <v>731</v>
      </c>
      <c r="I56" s="14">
        <f t="shared" si="2"/>
        <v>0.18000000000000002</v>
      </c>
      <c r="J56" s="14">
        <v>0.44</v>
      </c>
      <c r="K56" s="109">
        <f t="shared" si="3"/>
        <v>3.6000000000000005</v>
      </c>
      <c r="L56" s="115"/>
    </row>
    <row r="57" spans="1:12" ht="24" customHeight="1">
      <c r="A57" s="114"/>
      <c r="B57" s="107">
        <f>'Tax Invoice'!D52</f>
        <v>20</v>
      </c>
      <c r="C57" s="10" t="s">
        <v>730</v>
      </c>
      <c r="D57" s="10" t="s">
        <v>730</v>
      </c>
      <c r="E57" s="118" t="s">
        <v>298</v>
      </c>
      <c r="F57" s="132" t="s">
        <v>239</v>
      </c>
      <c r="G57" s="133"/>
      <c r="H57" s="11" t="s">
        <v>731</v>
      </c>
      <c r="I57" s="14">
        <f t="shared" si="2"/>
        <v>0.18000000000000002</v>
      </c>
      <c r="J57" s="14">
        <v>0.44</v>
      </c>
      <c r="K57" s="109">
        <f t="shared" si="3"/>
        <v>3.6000000000000005</v>
      </c>
      <c r="L57" s="115"/>
    </row>
    <row r="58" spans="1:12" ht="24" customHeight="1">
      <c r="A58" s="114"/>
      <c r="B58" s="107">
        <f>'Tax Invoice'!D53</f>
        <v>20</v>
      </c>
      <c r="C58" s="10" t="s">
        <v>730</v>
      </c>
      <c r="D58" s="10" t="s">
        <v>730</v>
      </c>
      <c r="E58" s="118" t="s">
        <v>294</v>
      </c>
      <c r="F58" s="132" t="s">
        <v>210</v>
      </c>
      <c r="G58" s="133"/>
      <c r="H58" s="11" t="s">
        <v>731</v>
      </c>
      <c r="I58" s="14">
        <f t="shared" si="2"/>
        <v>0.18000000000000002</v>
      </c>
      <c r="J58" s="14">
        <v>0.44</v>
      </c>
      <c r="K58" s="109">
        <f t="shared" si="3"/>
        <v>3.6000000000000005</v>
      </c>
      <c r="L58" s="115"/>
    </row>
    <row r="59" spans="1:12" ht="24" customHeight="1">
      <c r="A59" s="114"/>
      <c r="B59" s="107">
        <f>'Tax Invoice'!D54</f>
        <v>20</v>
      </c>
      <c r="C59" s="10" t="s">
        <v>730</v>
      </c>
      <c r="D59" s="10" t="s">
        <v>730</v>
      </c>
      <c r="E59" s="118" t="s">
        <v>294</v>
      </c>
      <c r="F59" s="132" t="s">
        <v>239</v>
      </c>
      <c r="G59" s="133"/>
      <c r="H59" s="11" t="s">
        <v>731</v>
      </c>
      <c r="I59" s="14">
        <f t="shared" si="2"/>
        <v>0.18000000000000002</v>
      </c>
      <c r="J59" s="14">
        <v>0.44</v>
      </c>
      <c r="K59" s="109">
        <f t="shared" si="3"/>
        <v>3.6000000000000005</v>
      </c>
      <c r="L59" s="115"/>
    </row>
    <row r="60" spans="1:12" ht="12.75" customHeight="1">
      <c r="A60" s="114"/>
      <c r="B60" s="107">
        <f>'Tax Invoice'!D55</f>
        <v>70</v>
      </c>
      <c r="C60" s="10" t="s">
        <v>732</v>
      </c>
      <c r="D60" s="10" t="s">
        <v>732</v>
      </c>
      <c r="E60" s="118" t="s">
        <v>23</v>
      </c>
      <c r="F60" s="132"/>
      <c r="G60" s="133"/>
      <c r="H60" s="11" t="s">
        <v>733</v>
      </c>
      <c r="I60" s="14">
        <f t="shared" si="2"/>
        <v>0.12</v>
      </c>
      <c r="J60" s="14">
        <v>0.28999999999999998</v>
      </c>
      <c r="K60" s="109">
        <f t="shared" si="3"/>
        <v>8.4</v>
      </c>
      <c r="L60" s="115"/>
    </row>
    <row r="61" spans="1:12" ht="12.75" customHeight="1">
      <c r="A61" s="114"/>
      <c r="B61" s="107">
        <f>'Tax Invoice'!D56</f>
        <v>70</v>
      </c>
      <c r="C61" s="10" t="s">
        <v>732</v>
      </c>
      <c r="D61" s="10" t="s">
        <v>732</v>
      </c>
      <c r="E61" s="118" t="s">
        <v>25</v>
      </c>
      <c r="F61" s="132"/>
      <c r="G61" s="133"/>
      <c r="H61" s="11" t="s">
        <v>733</v>
      </c>
      <c r="I61" s="14">
        <f t="shared" si="2"/>
        <v>0.12</v>
      </c>
      <c r="J61" s="14">
        <v>0.28999999999999998</v>
      </c>
      <c r="K61" s="109">
        <f t="shared" si="3"/>
        <v>8.4</v>
      </c>
      <c r="L61" s="115"/>
    </row>
    <row r="62" spans="1:12" ht="12.75" customHeight="1">
      <c r="A62" s="114"/>
      <c r="B62" s="107">
        <f>'Tax Invoice'!D57</f>
        <v>500</v>
      </c>
      <c r="C62" s="10" t="s">
        <v>656</v>
      </c>
      <c r="D62" s="10" t="s">
        <v>656</v>
      </c>
      <c r="E62" s="118" t="s">
        <v>25</v>
      </c>
      <c r="F62" s="132"/>
      <c r="G62" s="133"/>
      <c r="H62" s="11" t="s">
        <v>658</v>
      </c>
      <c r="I62" s="14">
        <f t="shared" si="2"/>
        <v>6.9999999999999993E-2</v>
      </c>
      <c r="J62" s="14">
        <v>0.17</v>
      </c>
      <c r="K62" s="109">
        <f t="shared" si="3"/>
        <v>34.999999999999993</v>
      </c>
      <c r="L62" s="115"/>
    </row>
    <row r="63" spans="1:12" ht="36" customHeight="1">
      <c r="A63" s="114"/>
      <c r="B63" s="107">
        <f>'Tax Invoice'!D58</f>
        <v>10</v>
      </c>
      <c r="C63" s="10" t="s">
        <v>734</v>
      </c>
      <c r="D63" s="10" t="s">
        <v>777</v>
      </c>
      <c r="E63" s="118" t="s">
        <v>735</v>
      </c>
      <c r="F63" s="132" t="s">
        <v>239</v>
      </c>
      <c r="G63" s="133"/>
      <c r="H63" s="11" t="s">
        <v>736</v>
      </c>
      <c r="I63" s="14">
        <f t="shared" si="2"/>
        <v>0.46</v>
      </c>
      <c r="J63" s="14">
        <v>1.1499999999999999</v>
      </c>
      <c r="K63" s="109">
        <f t="shared" si="3"/>
        <v>4.6000000000000005</v>
      </c>
      <c r="L63" s="115"/>
    </row>
    <row r="64" spans="1:12" ht="36" customHeight="1">
      <c r="A64" s="114"/>
      <c r="B64" s="107">
        <f>'Tax Invoice'!D59</f>
        <v>5</v>
      </c>
      <c r="C64" s="10" t="s">
        <v>734</v>
      </c>
      <c r="D64" s="10" t="s">
        <v>777</v>
      </c>
      <c r="E64" s="118" t="s">
        <v>735</v>
      </c>
      <c r="F64" s="132" t="s">
        <v>737</v>
      </c>
      <c r="G64" s="133"/>
      <c r="H64" s="11" t="s">
        <v>736</v>
      </c>
      <c r="I64" s="14">
        <f t="shared" si="2"/>
        <v>0.46</v>
      </c>
      <c r="J64" s="14">
        <v>1.1499999999999999</v>
      </c>
      <c r="K64" s="109">
        <f t="shared" si="3"/>
        <v>2.3000000000000003</v>
      </c>
      <c r="L64" s="115"/>
    </row>
    <row r="65" spans="1:12" ht="36" customHeight="1">
      <c r="A65" s="114"/>
      <c r="B65" s="107">
        <f>'Tax Invoice'!D60</f>
        <v>10</v>
      </c>
      <c r="C65" s="10" t="s">
        <v>734</v>
      </c>
      <c r="D65" s="10" t="s">
        <v>777</v>
      </c>
      <c r="E65" s="118" t="s">
        <v>735</v>
      </c>
      <c r="F65" s="132" t="s">
        <v>738</v>
      </c>
      <c r="G65" s="133"/>
      <c r="H65" s="11" t="s">
        <v>736</v>
      </c>
      <c r="I65" s="14">
        <f t="shared" si="2"/>
        <v>0.46</v>
      </c>
      <c r="J65" s="14">
        <v>1.1499999999999999</v>
      </c>
      <c r="K65" s="109">
        <f t="shared" si="3"/>
        <v>4.6000000000000005</v>
      </c>
      <c r="L65" s="115"/>
    </row>
    <row r="66" spans="1:12" ht="36" customHeight="1">
      <c r="A66" s="114"/>
      <c r="B66" s="107">
        <f>'Tax Invoice'!D61</f>
        <v>10</v>
      </c>
      <c r="C66" s="10" t="s">
        <v>739</v>
      </c>
      <c r="D66" s="10" t="s">
        <v>778</v>
      </c>
      <c r="E66" s="118" t="s">
        <v>230</v>
      </c>
      <c r="F66" s="132" t="s">
        <v>110</v>
      </c>
      <c r="G66" s="133"/>
      <c r="H66" s="11" t="s">
        <v>740</v>
      </c>
      <c r="I66" s="14">
        <f t="shared" si="2"/>
        <v>0.46</v>
      </c>
      <c r="J66" s="14">
        <v>1.1399999999999999</v>
      </c>
      <c r="K66" s="109">
        <f t="shared" si="3"/>
        <v>4.6000000000000005</v>
      </c>
      <c r="L66" s="115"/>
    </row>
    <row r="67" spans="1:12" ht="36" customHeight="1">
      <c r="A67" s="114"/>
      <c r="B67" s="107">
        <f>'Tax Invoice'!D62</f>
        <v>15</v>
      </c>
      <c r="C67" s="10" t="s">
        <v>739</v>
      </c>
      <c r="D67" s="10" t="s">
        <v>778</v>
      </c>
      <c r="E67" s="118" t="s">
        <v>230</v>
      </c>
      <c r="F67" s="132" t="s">
        <v>484</v>
      </c>
      <c r="G67" s="133"/>
      <c r="H67" s="11" t="s">
        <v>740</v>
      </c>
      <c r="I67" s="14">
        <f t="shared" si="2"/>
        <v>0.46</v>
      </c>
      <c r="J67" s="14">
        <v>1.1399999999999999</v>
      </c>
      <c r="K67" s="109">
        <f t="shared" si="3"/>
        <v>6.9</v>
      </c>
      <c r="L67" s="115"/>
    </row>
    <row r="68" spans="1:12" ht="36" customHeight="1">
      <c r="A68" s="114"/>
      <c r="B68" s="107">
        <f>'Tax Invoice'!D63</f>
        <v>15</v>
      </c>
      <c r="C68" s="10" t="s">
        <v>739</v>
      </c>
      <c r="D68" s="10" t="s">
        <v>778</v>
      </c>
      <c r="E68" s="118" t="s">
        <v>230</v>
      </c>
      <c r="F68" s="132" t="s">
        <v>723</v>
      </c>
      <c r="G68" s="133"/>
      <c r="H68" s="11" t="s">
        <v>740</v>
      </c>
      <c r="I68" s="14">
        <f t="shared" si="2"/>
        <v>0.46</v>
      </c>
      <c r="J68" s="14">
        <v>1.1399999999999999</v>
      </c>
      <c r="K68" s="109">
        <f t="shared" si="3"/>
        <v>6.9</v>
      </c>
      <c r="L68" s="115"/>
    </row>
    <row r="69" spans="1:12" ht="36" customHeight="1">
      <c r="A69" s="114"/>
      <c r="B69" s="107">
        <f>'Tax Invoice'!D64</f>
        <v>15</v>
      </c>
      <c r="C69" s="10" t="s">
        <v>739</v>
      </c>
      <c r="D69" s="10" t="s">
        <v>778</v>
      </c>
      <c r="E69" s="118" t="s">
        <v>230</v>
      </c>
      <c r="F69" s="132" t="s">
        <v>741</v>
      </c>
      <c r="G69" s="133"/>
      <c r="H69" s="11" t="s">
        <v>740</v>
      </c>
      <c r="I69" s="14">
        <f t="shared" si="2"/>
        <v>0.46</v>
      </c>
      <c r="J69" s="14">
        <v>1.1399999999999999</v>
      </c>
      <c r="K69" s="109">
        <f t="shared" si="3"/>
        <v>6.9</v>
      </c>
      <c r="L69" s="115"/>
    </row>
    <row r="70" spans="1:12" ht="12.75" customHeight="1">
      <c r="A70" s="114"/>
      <c r="B70" s="107">
        <f>'Tax Invoice'!D65</f>
        <v>10</v>
      </c>
      <c r="C70" s="10" t="s">
        <v>742</v>
      </c>
      <c r="D70" s="10" t="s">
        <v>742</v>
      </c>
      <c r="E70" s="118" t="s">
        <v>25</v>
      </c>
      <c r="F70" s="132" t="s">
        <v>673</v>
      </c>
      <c r="G70" s="133"/>
      <c r="H70" s="11" t="s">
        <v>743</v>
      </c>
      <c r="I70" s="14">
        <f t="shared" si="2"/>
        <v>0.69000000000000006</v>
      </c>
      <c r="J70" s="14">
        <v>1.71</v>
      </c>
      <c r="K70" s="109">
        <f t="shared" si="3"/>
        <v>6.9</v>
      </c>
      <c r="L70" s="115"/>
    </row>
    <row r="71" spans="1:12" ht="12.75" customHeight="1">
      <c r="A71" s="114"/>
      <c r="B71" s="107">
        <f>'Tax Invoice'!D66</f>
        <v>10</v>
      </c>
      <c r="C71" s="10" t="s">
        <v>742</v>
      </c>
      <c r="D71" s="10" t="s">
        <v>742</v>
      </c>
      <c r="E71" s="118" t="s">
        <v>25</v>
      </c>
      <c r="F71" s="132" t="s">
        <v>484</v>
      </c>
      <c r="G71" s="133"/>
      <c r="H71" s="11" t="s">
        <v>743</v>
      </c>
      <c r="I71" s="14">
        <f t="shared" si="2"/>
        <v>0.69000000000000006</v>
      </c>
      <c r="J71" s="14">
        <v>1.71</v>
      </c>
      <c r="K71" s="109">
        <f t="shared" si="3"/>
        <v>6.9</v>
      </c>
      <c r="L71" s="115"/>
    </row>
    <row r="72" spans="1:12" ht="12.75" customHeight="1">
      <c r="A72" s="114"/>
      <c r="B72" s="107">
        <f>'Tax Invoice'!D67</f>
        <v>10</v>
      </c>
      <c r="C72" s="10" t="s">
        <v>742</v>
      </c>
      <c r="D72" s="10" t="s">
        <v>742</v>
      </c>
      <c r="E72" s="118" t="s">
        <v>25</v>
      </c>
      <c r="F72" s="132" t="s">
        <v>744</v>
      </c>
      <c r="G72" s="133"/>
      <c r="H72" s="11" t="s">
        <v>743</v>
      </c>
      <c r="I72" s="14">
        <f t="shared" si="2"/>
        <v>0.69000000000000006</v>
      </c>
      <c r="J72" s="14">
        <v>1.71</v>
      </c>
      <c r="K72" s="109">
        <f t="shared" si="3"/>
        <v>6.9</v>
      </c>
      <c r="L72" s="115"/>
    </row>
    <row r="73" spans="1:12" ht="12.75" customHeight="1">
      <c r="A73" s="114"/>
      <c r="B73" s="107">
        <f>'Tax Invoice'!D68</f>
        <v>10</v>
      </c>
      <c r="C73" s="10" t="s">
        <v>742</v>
      </c>
      <c r="D73" s="10" t="s">
        <v>742</v>
      </c>
      <c r="E73" s="118" t="s">
        <v>25</v>
      </c>
      <c r="F73" s="132" t="s">
        <v>745</v>
      </c>
      <c r="G73" s="133"/>
      <c r="H73" s="11" t="s">
        <v>743</v>
      </c>
      <c r="I73" s="14">
        <f t="shared" si="2"/>
        <v>0.69000000000000006</v>
      </c>
      <c r="J73" s="14">
        <v>1.71</v>
      </c>
      <c r="K73" s="109">
        <f t="shared" si="3"/>
        <v>6.9</v>
      </c>
      <c r="L73" s="115"/>
    </row>
    <row r="74" spans="1:12" ht="24" customHeight="1">
      <c r="A74" s="114"/>
      <c r="B74" s="107">
        <f>'Tax Invoice'!D69</f>
        <v>5</v>
      </c>
      <c r="C74" s="10" t="s">
        <v>746</v>
      </c>
      <c r="D74" s="10" t="s">
        <v>746</v>
      </c>
      <c r="E74" s="118" t="s">
        <v>26</v>
      </c>
      <c r="F74" s="132" t="s">
        <v>636</v>
      </c>
      <c r="G74" s="133"/>
      <c r="H74" s="11" t="s">
        <v>747</v>
      </c>
      <c r="I74" s="14">
        <f t="shared" si="2"/>
        <v>0.59</v>
      </c>
      <c r="J74" s="14">
        <v>1.46</v>
      </c>
      <c r="K74" s="109">
        <f t="shared" si="3"/>
        <v>2.9499999999999997</v>
      </c>
      <c r="L74" s="115"/>
    </row>
    <row r="75" spans="1:12" ht="36" customHeight="1">
      <c r="A75" s="114"/>
      <c r="B75" s="107">
        <f>'Tax Invoice'!D70</f>
        <v>5</v>
      </c>
      <c r="C75" s="10" t="s">
        <v>748</v>
      </c>
      <c r="D75" s="10" t="s">
        <v>748</v>
      </c>
      <c r="E75" s="118" t="s">
        <v>26</v>
      </c>
      <c r="F75" s="132" t="s">
        <v>107</v>
      </c>
      <c r="G75" s="133"/>
      <c r="H75" s="11" t="s">
        <v>785</v>
      </c>
      <c r="I75" s="14">
        <f t="shared" si="2"/>
        <v>0.56000000000000005</v>
      </c>
      <c r="J75" s="14">
        <v>1.39</v>
      </c>
      <c r="K75" s="109">
        <f t="shared" si="3"/>
        <v>2.8000000000000003</v>
      </c>
      <c r="L75" s="115"/>
    </row>
    <row r="76" spans="1:12" ht="36" customHeight="1">
      <c r="A76" s="114"/>
      <c r="B76" s="107">
        <f>'Tax Invoice'!D71</f>
        <v>5</v>
      </c>
      <c r="C76" s="10" t="s">
        <v>748</v>
      </c>
      <c r="D76" s="10" t="s">
        <v>748</v>
      </c>
      <c r="E76" s="118" t="s">
        <v>26</v>
      </c>
      <c r="F76" s="132" t="s">
        <v>210</v>
      </c>
      <c r="G76" s="133"/>
      <c r="H76" s="11" t="s">
        <v>785</v>
      </c>
      <c r="I76" s="14">
        <f t="shared" si="2"/>
        <v>0.56000000000000005</v>
      </c>
      <c r="J76" s="14">
        <v>1.39</v>
      </c>
      <c r="K76" s="109">
        <f t="shared" si="3"/>
        <v>2.8000000000000003</v>
      </c>
      <c r="L76" s="115"/>
    </row>
    <row r="77" spans="1:12" ht="36" customHeight="1">
      <c r="A77" s="114"/>
      <c r="B77" s="107">
        <f>'Tax Invoice'!D72</f>
        <v>5</v>
      </c>
      <c r="C77" s="10" t="s">
        <v>748</v>
      </c>
      <c r="D77" s="10" t="s">
        <v>748</v>
      </c>
      <c r="E77" s="118" t="s">
        <v>26</v>
      </c>
      <c r="F77" s="132" t="s">
        <v>212</v>
      </c>
      <c r="G77" s="133"/>
      <c r="H77" s="11" t="s">
        <v>785</v>
      </c>
      <c r="I77" s="14">
        <f t="shared" si="2"/>
        <v>0.56000000000000005</v>
      </c>
      <c r="J77" s="14">
        <v>1.39</v>
      </c>
      <c r="K77" s="109">
        <f t="shared" si="3"/>
        <v>2.8000000000000003</v>
      </c>
      <c r="L77" s="115"/>
    </row>
    <row r="78" spans="1:12" ht="24" customHeight="1">
      <c r="A78" s="114"/>
      <c r="B78" s="107">
        <f>'Tax Invoice'!D73</f>
        <v>100</v>
      </c>
      <c r="C78" s="10" t="s">
        <v>749</v>
      </c>
      <c r="D78" s="10" t="s">
        <v>749</v>
      </c>
      <c r="E78" s="118"/>
      <c r="F78" s="132"/>
      <c r="G78" s="133"/>
      <c r="H78" s="11" t="s">
        <v>750</v>
      </c>
      <c r="I78" s="14">
        <f t="shared" si="2"/>
        <v>0.08</v>
      </c>
      <c r="J78" s="14">
        <v>0.19</v>
      </c>
      <c r="K78" s="109">
        <f t="shared" si="3"/>
        <v>8</v>
      </c>
      <c r="L78" s="115"/>
    </row>
    <row r="79" spans="1:12" ht="24" customHeight="1">
      <c r="A79" s="114"/>
      <c r="B79" s="107">
        <f>'Tax Invoice'!D74</f>
        <v>60</v>
      </c>
      <c r="C79" s="10" t="s">
        <v>751</v>
      </c>
      <c r="D79" s="10" t="s">
        <v>751</v>
      </c>
      <c r="E79" s="118" t="s">
        <v>210</v>
      </c>
      <c r="F79" s="132"/>
      <c r="G79" s="133"/>
      <c r="H79" s="11" t="s">
        <v>752</v>
      </c>
      <c r="I79" s="14">
        <f t="shared" si="2"/>
        <v>9.9999999999999992E-2</v>
      </c>
      <c r="J79" s="14">
        <v>0.24</v>
      </c>
      <c r="K79" s="109">
        <f t="shared" si="3"/>
        <v>5.9999999999999991</v>
      </c>
      <c r="L79" s="115"/>
    </row>
    <row r="80" spans="1:12" ht="24" customHeight="1">
      <c r="A80" s="114"/>
      <c r="B80" s="107">
        <f>'Tax Invoice'!D75</f>
        <v>50</v>
      </c>
      <c r="C80" s="10" t="s">
        <v>751</v>
      </c>
      <c r="D80" s="10" t="s">
        <v>751</v>
      </c>
      <c r="E80" s="118" t="s">
        <v>212</v>
      </c>
      <c r="F80" s="132"/>
      <c r="G80" s="133"/>
      <c r="H80" s="11" t="s">
        <v>752</v>
      </c>
      <c r="I80" s="14">
        <f t="shared" si="2"/>
        <v>9.9999999999999992E-2</v>
      </c>
      <c r="J80" s="14">
        <v>0.24</v>
      </c>
      <c r="K80" s="109">
        <f t="shared" si="3"/>
        <v>5</v>
      </c>
      <c r="L80" s="115"/>
    </row>
    <row r="81" spans="1:12" ht="24" customHeight="1">
      <c r="A81" s="114"/>
      <c r="B81" s="107">
        <f>'Tax Invoice'!D76</f>
        <v>50</v>
      </c>
      <c r="C81" s="10" t="s">
        <v>751</v>
      </c>
      <c r="D81" s="10" t="s">
        <v>751</v>
      </c>
      <c r="E81" s="118" t="s">
        <v>214</v>
      </c>
      <c r="F81" s="132"/>
      <c r="G81" s="133"/>
      <c r="H81" s="11" t="s">
        <v>752</v>
      </c>
      <c r="I81" s="14">
        <f t="shared" si="2"/>
        <v>9.9999999999999992E-2</v>
      </c>
      <c r="J81" s="14">
        <v>0.24</v>
      </c>
      <c r="K81" s="109">
        <f t="shared" si="3"/>
        <v>5</v>
      </c>
      <c r="L81" s="115"/>
    </row>
    <row r="82" spans="1:12" ht="24" customHeight="1">
      <c r="A82" s="114"/>
      <c r="B82" s="107">
        <f>'Tax Invoice'!D77</f>
        <v>50</v>
      </c>
      <c r="C82" s="10" t="s">
        <v>751</v>
      </c>
      <c r="D82" s="10" t="s">
        <v>751</v>
      </c>
      <c r="E82" s="118" t="s">
        <v>311</v>
      </c>
      <c r="F82" s="132"/>
      <c r="G82" s="133"/>
      <c r="H82" s="11" t="s">
        <v>752</v>
      </c>
      <c r="I82" s="14">
        <f t="shared" si="2"/>
        <v>9.9999999999999992E-2</v>
      </c>
      <c r="J82" s="14">
        <v>0.24</v>
      </c>
      <c r="K82" s="109">
        <f t="shared" si="3"/>
        <v>5</v>
      </c>
      <c r="L82" s="115"/>
    </row>
    <row r="83" spans="1:12" ht="24" customHeight="1">
      <c r="A83" s="114"/>
      <c r="B83" s="107">
        <f>'Tax Invoice'!D78</f>
        <v>40</v>
      </c>
      <c r="C83" s="10" t="s">
        <v>753</v>
      </c>
      <c r="D83" s="10" t="s">
        <v>753</v>
      </c>
      <c r="E83" s="118" t="s">
        <v>110</v>
      </c>
      <c r="F83" s="132"/>
      <c r="G83" s="133"/>
      <c r="H83" s="11" t="s">
        <v>754</v>
      </c>
      <c r="I83" s="14">
        <f t="shared" si="2"/>
        <v>0.26</v>
      </c>
      <c r="J83" s="14">
        <v>0.65</v>
      </c>
      <c r="K83" s="109">
        <f t="shared" si="3"/>
        <v>10.4</v>
      </c>
      <c r="L83" s="115"/>
    </row>
    <row r="84" spans="1:12" ht="24" customHeight="1">
      <c r="A84" s="114"/>
      <c r="B84" s="107">
        <f>'Tax Invoice'!D79</f>
        <v>40</v>
      </c>
      <c r="C84" s="10" t="s">
        <v>753</v>
      </c>
      <c r="D84" s="10" t="s">
        <v>753</v>
      </c>
      <c r="E84" s="118" t="s">
        <v>484</v>
      </c>
      <c r="F84" s="132"/>
      <c r="G84" s="133"/>
      <c r="H84" s="11" t="s">
        <v>754</v>
      </c>
      <c r="I84" s="14">
        <f t="shared" si="2"/>
        <v>0.26</v>
      </c>
      <c r="J84" s="14">
        <v>0.65</v>
      </c>
      <c r="K84" s="109">
        <f t="shared" si="3"/>
        <v>10.4</v>
      </c>
      <c r="L84" s="115"/>
    </row>
    <row r="85" spans="1:12" ht="24" customHeight="1">
      <c r="A85" s="114"/>
      <c r="B85" s="107">
        <f>'Tax Invoice'!D80</f>
        <v>40</v>
      </c>
      <c r="C85" s="10" t="s">
        <v>753</v>
      </c>
      <c r="D85" s="10" t="s">
        <v>753</v>
      </c>
      <c r="E85" s="118" t="s">
        <v>723</v>
      </c>
      <c r="F85" s="132"/>
      <c r="G85" s="133"/>
      <c r="H85" s="11" t="s">
        <v>754</v>
      </c>
      <c r="I85" s="14">
        <f t="shared" si="2"/>
        <v>0.26</v>
      </c>
      <c r="J85" s="14">
        <v>0.65</v>
      </c>
      <c r="K85" s="109">
        <f t="shared" si="3"/>
        <v>10.4</v>
      </c>
      <c r="L85" s="115"/>
    </row>
    <row r="86" spans="1:12" ht="24" customHeight="1">
      <c r="A86" s="114"/>
      <c r="B86" s="107">
        <f>'Tax Invoice'!D81</f>
        <v>5</v>
      </c>
      <c r="C86" s="10" t="s">
        <v>755</v>
      </c>
      <c r="D86" s="10" t="s">
        <v>755</v>
      </c>
      <c r="E86" s="118" t="s">
        <v>26</v>
      </c>
      <c r="F86" s="132" t="s">
        <v>210</v>
      </c>
      <c r="G86" s="133"/>
      <c r="H86" s="11" t="s">
        <v>756</v>
      </c>
      <c r="I86" s="14">
        <f t="shared" si="2"/>
        <v>0.38</v>
      </c>
      <c r="J86" s="14">
        <v>0.93</v>
      </c>
      <c r="K86" s="109">
        <f t="shared" si="3"/>
        <v>1.9</v>
      </c>
      <c r="L86" s="115"/>
    </row>
    <row r="87" spans="1:12" ht="24" customHeight="1">
      <c r="A87" s="114"/>
      <c r="B87" s="107">
        <f>'Tax Invoice'!D82</f>
        <v>5</v>
      </c>
      <c r="C87" s="10" t="s">
        <v>755</v>
      </c>
      <c r="D87" s="10" t="s">
        <v>755</v>
      </c>
      <c r="E87" s="118" t="s">
        <v>26</v>
      </c>
      <c r="F87" s="132" t="s">
        <v>214</v>
      </c>
      <c r="G87" s="133"/>
      <c r="H87" s="11" t="s">
        <v>756</v>
      </c>
      <c r="I87" s="14">
        <f t="shared" ref="I87:I113" si="4">ROUNDUP(J87*$N$1,2)</f>
        <v>0.38</v>
      </c>
      <c r="J87" s="14">
        <v>0.93</v>
      </c>
      <c r="K87" s="109">
        <f t="shared" ref="K87:K113" si="5">I87*B87</f>
        <v>1.9</v>
      </c>
      <c r="L87" s="115"/>
    </row>
    <row r="88" spans="1:12" ht="24" customHeight="1">
      <c r="A88" s="114"/>
      <c r="B88" s="107">
        <f>'Tax Invoice'!D83</f>
        <v>50</v>
      </c>
      <c r="C88" s="10" t="s">
        <v>65</v>
      </c>
      <c r="D88" s="10" t="s">
        <v>65</v>
      </c>
      <c r="E88" s="118" t="s">
        <v>25</v>
      </c>
      <c r="F88" s="132"/>
      <c r="G88" s="133"/>
      <c r="H88" s="11" t="s">
        <v>757</v>
      </c>
      <c r="I88" s="14">
        <f t="shared" si="4"/>
        <v>0.64</v>
      </c>
      <c r="J88" s="14">
        <v>1.59</v>
      </c>
      <c r="K88" s="109">
        <f t="shared" si="5"/>
        <v>32</v>
      </c>
      <c r="L88" s="115"/>
    </row>
    <row r="89" spans="1:12" ht="24" customHeight="1">
      <c r="A89" s="114"/>
      <c r="B89" s="107">
        <f>'Tax Invoice'!D84</f>
        <v>50</v>
      </c>
      <c r="C89" s="10" t="s">
        <v>758</v>
      </c>
      <c r="D89" s="10" t="s">
        <v>758</v>
      </c>
      <c r="E89" s="118" t="s">
        <v>23</v>
      </c>
      <c r="F89" s="132"/>
      <c r="G89" s="133"/>
      <c r="H89" s="11" t="s">
        <v>759</v>
      </c>
      <c r="I89" s="14">
        <f t="shared" si="4"/>
        <v>9.9999999999999992E-2</v>
      </c>
      <c r="J89" s="14">
        <v>0.24</v>
      </c>
      <c r="K89" s="109">
        <f t="shared" si="5"/>
        <v>5</v>
      </c>
      <c r="L89" s="115"/>
    </row>
    <row r="90" spans="1:12" ht="24" customHeight="1">
      <c r="A90" s="114"/>
      <c r="B90" s="107">
        <f>'Tax Invoice'!D85</f>
        <v>50</v>
      </c>
      <c r="C90" s="10" t="s">
        <v>758</v>
      </c>
      <c r="D90" s="10" t="s">
        <v>758</v>
      </c>
      <c r="E90" s="118" t="s">
        <v>25</v>
      </c>
      <c r="F90" s="132"/>
      <c r="G90" s="133"/>
      <c r="H90" s="11" t="s">
        <v>759</v>
      </c>
      <c r="I90" s="14">
        <f t="shared" si="4"/>
        <v>9.9999999999999992E-2</v>
      </c>
      <c r="J90" s="14">
        <v>0.24</v>
      </c>
      <c r="K90" s="109">
        <f t="shared" si="5"/>
        <v>5</v>
      </c>
      <c r="L90" s="115"/>
    </row>
    <row r="91" spans="1:12" ht="24" customHeight="1">
      <c r="A91" s="114"/>
      <c r="B91" s="107">
        <f>'Tax Invoice'!D86</f>
        <v>50</v>
      </c>
      <c r="C91" s="10" t="s">
        <v>758</v>
      </c>
      <c r="D91" s="10" t="s">
        <v>758</v>
      </c>
      <c r="E91" s="118" t="s">
        <v>26</v>
      </c>
      <c r="F91" s="132"/>
      <c r="G91" s="133"/>
      <c r="H91" s="11" t="s">
        <v>759</v>
      </c>
      <c r="I91" s="14">
        <f t="shared" si="4"/>
        <v>9.9999999999999992E-2</v>
      </c>
      <c r="J91" s="14">
        <v>0.24</v>
      </c>
      <c r="K91" s="109">
        <f t="shared" si="5"/>
        <v>5</v>
      </c>
      <c r="L91" s="115"/>
    </row>
    <row r="92" spans="1:12" ht="24" customHeight="1">
      <c r="A92" s="114"/>
      <c r="B92" s="107">
        <f>'Tax Invoice'!D87</f>
        <v>50</v>
      </c>
      <c r="C92" s="10" t="s">
        <v>760</v>
      </c>
      <c r="D92" s="10" t="s">
        <v>760</v>
      </c>
      <c r="E92" s="118" t="s">
        <v>23</v>
      </c>
      <c r="F92" s="132"/>
      <c r="G92" s="133"/>
      <c r="H92" s="11" t="s">
        <v>761</v>
      </c>
      <c r="I92" s="14">
        <f t="shared" si="4"/>
        <v>9.9999999999999992E-2</v>
      </c>
      <c r="J92" s="14">
        <v>0.24</v>
      </c>
      <c r="K92" s="109">
        <f t="shared" si="5"/>
        <v>5</v>
      </c>
      <c r="L92" s="115"/>
    </row>
    <row r="93" spans="1:12" ht="24" customHeight="1">
      <c r="A93" s="114"/>
      <c r="B93" s="107">
        <f>'Tax Invoice'!D88</f>
        <v>50</v>
      </c>
      <c r="C93" s="10" t="s">
        <v>760</v>
      </c>
      <c r="D93" s="10" t="s">
        <v>760</v>
      </c>
      <c r="E93" s="118" t="s">
        <v>26</v>
      </c>
      <c r="F93" s="132"/>
      <c r="G93" s="133"/>
      <c r="H93" s="11" t="s">
        <v>761</v>
      </c>
      <c r="I93" s="14">
        <f t="shared" si="4"/>
        <v>9.9999999999999992E-2</v>
      </c>
      <c r="J93" s="14">
        <v>0.24</v>
      </c>
      <c r="K93" s="109">
        <f t="shared" si="5"/>
        <v>5</v>
      </c>
      <c r="L93" s="115"/>
    </row>
    <row r="94" spans="1:12" ht="24" customHeight="1">
      <c r="A94" s="114"/>
      <c r="B94" s="107">
        <f>'Tax Invoice'!D89</f>
        <v>5</v>
      </c>
      <c r="C94" s="10" t="s">
        <v>762</v>
      </c>
      <c r="D94" s="10" t="s">
        <v>779</v>
      </c>
      <c r="E94" s="118" t="s">
        <v>239</v>
      </c>
      <c r="F94" s="132" t="s">
        <v>763</v>
      </c>
      <c r="G94" s="133"/>
      <c r="H94" s="11" t="s">
        <v>764</v>
      </c>
      <c r="I94" s="14">
        <f t="shared" si="4"/>
        <v>0.72</v>
      </c>
      <c r="J94" s="14">
        <v>1.79</v>
      </c>
      <c r="K94" s="109">
        <f t="shared" si="5"/>
        <v>3.5999999999999996</v>
      </c>
      <c r="L94" s="115"/>
    </row>
    <row r="95" spans="1:12" ht="24" customHeight="1">
      <c r="A95" s="114"/>
      <c r="B95" s="107">
        <f>'Tax Invoice'!D90</f>
        <v>5</v>
      </c>
      <c r="C95" s="10" t="s">
        <v>762</v>
      </c>
      <c r="D95" s="10" t="s">
        <v>780</v>
      </c>
      <c r="E95" s="118" t="s">
        <v>239</v>
      </c>
      <c r="F95" s="132" t="s">
        <v>765</v>
      </c>
      <c r="G95" s="133"/>
      <c r="H95" s="11" t="s">
        <v>764</v>
      </c>
      <c r="I95" s="14">
        <f t="shared" si="4"/>
        <v>0.88</v>
      </c>
      <c r="J95" s="14">
        <v>2.19</v>
      </c>
      <c r="K95" s="109">
        <f t="shared" si="5"/>
        <v>4.4000000000000004</v>
      </c>
      <c r="L95" s="115"/>
    </row>
    <row r="96" spans="1:12" ht="24" customHeight="1">
      <c r="A96" s="114"/>
      <c r="B96" s="107">
        <f>'Tax Invoice'!D91</f>
        <v>5</v>
      </c>
      <c r="C96" s="10" t="s">
        <v>762</v>
      </c>
      <c r="D96" s="10" t="s">
        <v>781</v>
      </c>
      <c r="E96" s="118" t="s">
        <v>239</v>
      </c>
      <c r="F96" s="132" t="s">
        <v>766</v>
      </c>
      <c r="G96" s="133"/>
      <c r="H96" s="11" t="s">
        <v>764</v>
      </c>
      <c r="I96" s="14">
        <f t="shared" si="4"/>
        <v>1.1200000000000001</v>
      </c>
      <c r="J96" s="14">
        <v>2.79</v>
      </c>
      <c r="K96" s="109">
        <f t="shared" si="5"/>
        <v>5.6000000000000005</v>
      </c>
      <c r="L96" s="115"/>
    </row>
    <row r="97" spans="1:12" ht="24" customHeight="1">
      <c r="A97" s="114"/>
      <c r="B97" s="107">
        <f>'Tax Invoice'!D92</f>
        <v>5</v>
      </c>
      <c r="C97" s="10" t="s">
        <v>762</v>
      </c>
      <c r="D97" s="10" t="s">
        <v>782</v>
      </c>
      <c r="E97" s="118" t="s">
        <v>239</v>
      </c>
      <c r="F97" s="132" t="s">
        <v>767</v>
      </c>
      <c r="G97" s="133"/>
      <c r="H97" s="11" t="s">
        <v>764</v>
      </c>
      <c r="I97" s="14">
        <f t="shared" si="4"/>
        <v>1.44</v>
      </c>
      <c r="J97" s="14">
        <v>3.59</v>
      </c>
      <c r="K97" s="109">
        <f t="shared" si="5"/>
        <v>7.1999999999999993</v>
      </c>
      <c r="L97" s="115"/>
    </row>
    <row r="98" spans="1:12" ht="24" customHeight="1">
      <c r="A98" s="114"/>
      <c r="B98" s="107">
        <f>'Tax Invoice'!D93</f>
        <v>5</v>
      </c>
      <c r="C98" s="10" t="s">
        <v>762</v>
      </c>
      <c r="D98" s="10" t="s">
        <v>783</v>
      </c>
      <c r="E98" s="118" t="s">
        <v>239</v>
      </c>
      <c r="F98" s="132" t="s">
        <v>768</v>
      </c>
      <c r="G98" s="133"/>
      <c r="H98" s="11" t="s">
        <v>764</v>
      </c>
      <c r="I98" s="14">
        <f t="shared" si="4"/>
        <v>1.84</v>
      </c>
      <c r="J98" s="14">
        <v>4.59</v>
      </c>
      <c r="K98" s="109">
        <f t="shared" si="5"/>
        <v>9.2000000000000011</v>
      </c>
      <c r="L98" s="115"/>
    </row>
    <row r="99" spans="1:12" ht="24" customHeight="1">
      <c r="A99" s="114"/>
      <c r="B99" s="107">
        <f>'Tax Invoice'!D94</f>
        <v>100</v>
      </c>
      <c r="C99" s="10" t="s">
        <v>769</v>
      </c>
      <c r="D99" s="10" t="s">
        <v>769</v>
      </c>
      <c r="E99" s="118"/>
      <c r="F99" s="132"/>
      <c r="G99" s="133"/>
      <c r="H99" s="11" t="s">
        <v>770</v>
      </c>
      <c r="I99" s="14">
        <f t="shared" si="4"/>
        <v>0.25</v>
      </c>
      <c r="J99" s="14">
        <v>0.61</v>
      </c>
      <c r="K99" s="109">
        <f t="shared" si="5"/>
        <v>25</v>
      </c>
      <c r="L99" s="115"/>
    </row>
    <row r="100" spans="1:12" ht="24" customHeight="1">
      <c r="A100" s="114"/>
      <c r="B100" s="107">
        <f>'Tax Invoice'!D95</f>
        <v>3</v>
      </c>
      <c r="C100" s="10" t="s">
        <v>771</v>
      </c>
      <c r="D100" s="10" t="s">
        <v>771</v>
      </c>
      <c r="E100" s="118" t="s">
        <v>107</v>
      </c>
      <c r="F100" s="132"/>
      <c r="G100" s="133"/>
      <c r="H100" s="11" t="s">
        <v>772</v>
      </c>
      <c r="I100" s="14">
        <f t="shared" si="4"/>
        <v>1.48</v>
      </c>
      <c r="J100" s="14">
        <v>3.7</v>
      </c>
      <c r="K100" s="109">
        <f t="shared" si="5"/>
        <v>4.4399999999999995</v>
      </c>
      <c r="L100" s="115"/>
    </row>
    <row r="101" spans="1:12" ht="24" customHeight="1">
      <c r="A101" s="114"/>
      <c r="B101" s="107">
        <f>'Tax Invoice'!D96</f>
        <v>3</v>
      </c>
      <c r="C101" s="10" t="s">
        <v>771</v>
      </c>
      <c r="D101" s="10" t="s">
        <v>771</v>
      </c>
      <c r="E101" s="118" t="s">
        <v>210</v>
      </c>
      <c r="F101" s="132"/>
      <c r="G101" s="133"/>
      <c r="H101" s="11" t="s">
        <v>772</v>
      </c>
      <c r="I101" s="14">
        <f t="shared" si="4"/>
        <v>1.48</v>
      </c>
      <c r="J101" s="14">
        <v>3.7</v>
      </c>
      <c r="K101" s="109">
        <f t="shared" si="5"/>
        <v>4.4399999999999995</v>
      </c>
      <c r="L101" s="115"/>
    </row>
    <row r="102" spans="1:12" ht="24" customHeight="1">
      <c r="A102" s="114"/>
      <c r="B102" s="107">
        <f>'Tax Invoice'!D97</f>
        <v>3</v>
      </c>
      <c r="C102" s="10" t="s">
        <v>771</v>
      </c>
      <c r="D102" s="10" t="s">
        <v>771</v>
      </c>
      <c r="E102" s="118" t="s">
        <v>212</v>
      </c>
      <c r="F102" s="132"/>
      <c r="G102" s="133"/>
      <c r="H102" s="11" t="s">
        <v>772</v>
      </c>
      <c r="I102" s="14">
        <f t="shared" si="4"/>
        <v>1.48</v>
      </c>
      <c r="J102" s="14">
        <v>3.7</v>
      </c>
      <c r="K102" s="109">
        <f t="shared" si="5"/>
        <v>4.4399999999999995</v>
      </c>
      <c r="L102" s="115"/>
    </row>
    <row r="103" spans="1:12" ht="24" customHeight="1">
      <c r="A103" s="114"/>
      <c r="B103" s="107">
        <f>'Tax Invoice'!D98</f>
        <v>3</v>
      </c>
      <c r="C103" s="10" t="s">
        <v>771</v>
      </c>
      <c r="D103" s="10" t="s">
        <v>771</v>
      </c>
      <c r="E103" s="118" t="s">
        <v>213</v>
      </c>
      <c r="F103" s="132"/>
      <c r="G103" s="133"/>
      <c r="H103" s="11" t="s">
        <v>772</v>
      </c>
      <c r="I103" s="14">
        <f t="shared" si="4"/>
        <v>1.48</v>
      </c>
      <c r="J103" s="14">
        <v>3.7</v>
      </c>
      <c r="K103" s="109">
        <f t="shared" si="5"/>
        <v>4.4399999999999995</v>
      </c>
      <c r="L103" s="115"/>
    </row>
    <row r="104" spans="1:12" ht="24" customHeight="1">
      <c r="A104" s="114"/>
      <c r="B104" s="107">
        <f>'Tax Invoice'!D99</f>
        <v>3</v>
      </c>
      <c r="C104" s="10" t="s">
        <v>771</v>
      </c>
      <c r="D104" s="10" t="s">
        <v>771</v>
      </c>
      <c r="E104" s="118" t="s">
        <v>214</v>
      </c>
      <c r="F104" s="132"/>
      <c r="G104" s="133"/>
      <c r="H104" s="11" t="s">
        <v>772</v>
      </c>
      <c r="I104" s="14">
        <f t="shared" si="4"/>
        <v>1.48</v>
      </c>
      <c r="J104" s="14">
        <v>3.7</v>
      </c>
      <c r="K104" s="109">
        <f t="shared" si="5"/>
        <v>4.4399999999999995</v>
      </c>
      <c r="L104" s="115"/>
    </row>
    <row r="105" spans="1:12" ht="24" customHeight="1">
      <c r="A105" s="114"/>
      <c r="B105" s="107">
        <f>'Tax Invoice'!D100</f>
        <v>3</v>
      </c>
      <c r="C105" s="10" t="s">
        <v>771</v>
      </c>
      <c r="D105" s="10" t="s">
        <v>771</v>
      </c>
      <c r="E105" s="118" t="s">
        <v>311</v>
      </c>
      <c r="F105" s="132"/>
      <c r="G105" s="133"/>
      <c r="H105" s="11" t="s">
        <v>772</v>
      </c>
      <c r="I105" s="14">
        <f t="shared" si="4"/>
        <v>1.48</v>
      </c>
      <c r="J105" s="14">
        <v>3.7</v>
      </c>
      <c r="K105" s="109">
        <f t="shared" si="5"/>
        <v>4.4399999999999995</v>
      </c>
      <c r="L105" s="115"/>
    </row>
    <row r="106" spans="1:12" ht="24" customHeight="1">
      <c r="A106" s="114"/>
      <c r="B106" s="107">
        <f>'Tax Invoice'!D101</f>
        <v>5</v>
      </c>
      <c r="C106" s="10" t="s">
        <v>773</v>
      </c>
      <c r="D106" s="10" t="s">
        <v>773</v>
      </c>
      <c r="E106" s="118" t="s">
        <v>107</v>
      </c>
      <c r="F106" s="132"/>
      <c r="G106" s="133"/>
      <c r="H106" s="11" t="s">
        <v>774</v>
      </c>
      <c r="I106" s="14">
        <f t="shared" si="4"/>
        <v>1.31</v>
      </c>
      <c r="J106" s="14">
        <v>3.26</v>
      </c>
      <c r="K106" s="109">
        <f t="shared" si="5"/>
        <v>6.5500000000000007</v>
      </c>
      <c r="L106" s="115"/>
    </row>
    <row r="107" spans="1:12" ht="24" customHeight="1">
      <c r="A107" s="114"/>
      <c r="B107" s="107">
        <f>'Tax Invoice'!D102</f>
        <v>5</v>
      </c>
      <c r="C107" s="10" t="s">
        <v>773</v>
      </c>
      <c r="D107" s="10" t="s">
        <v>773</v>
      </c>
      <c r="E107" s="118" t="s">
        <v>210</v>
      </c>
      <c r="F107" s="132"/>
      <c r="G107" s="133"/>
      <c r="H107" s="11" t="s">
        <v>774</v>
      </c>
      <c r="I107" s="14">
        <f t="shared" si="4"/>
        <v>1.31</v>
      </c>
      <c r="J107" s="14">
        <v>3.26</v>
      </c>
      <c r="K107" s="109">
        <f t="shared" si="5"/>
        <v>6.5500000000000007</v>
      </c>
      <c r="L107" s="115"/>
    </row>
    <row r="108" spans="1:12" ht="24" customHeight="1">
      <c r="A108" s="114"/>
      <c r="B108" s="107">
        <f>'Tax Invoice'!D103</f>
        <v>5</v>
      </c>
      <c r="C108" s="10" t="s">
        <v>773</v>
      </c>
      <c r="D108" s="10" t="s">
        <v>773</v>
      </c>
      <c r="E108" s="118" t="s">
        <v>212</v>
      </c>
      <c r="F108" s="132"/>
      <c r="G108" s="133"/>
      <c r="H108" s="11" t="s">
        <v>774</v>
      </c>
      <c r="I108" s="14">
        <f t="shared" si="4"/>
        <v>1.31</v>
      </c>
      <c r="J108" s="14">
        <v>3.26</v>
      </c>
      <c r="K108" s="109">
        <f t="shared" si="5"/>
        <v>6.5500000000000007</v>
      </c>
      <c r="L108" s="115"/>
    </row>
    <row r="109" spans="1:12" ht="24" customHeight="1">
      <c r="A109" s="114"/>
      <c r="B109" s="107">
        <f>'Tax Invoice'!D104</f>
        <v>5</v>
      </c>
      <c r="C109" s="10" t="s">
        <v>773</v>
      </c>
      <c r="D109" s="10" t="s">
        <v>773</v>
      </c>
      <c r="E109" s="118" t="s">
        <v>311</v>
      </c>
      <c r="F109" s="132"/>
      <c r="G109" s="133"/>
      <c r="H109" s="11" t="s">
        <v>774</v>
      </c>
      <c r="I109" s="14">
        <f t="shared" si="4"/>
        <v>1.31</v>
      </c>
      <c r="J109" s="14">
        <v>3.26</v>
      </c>
      <c r="K109" s="109">
        <f t="shared" si="5"/>
        <v>6.5500000000000007</v>
      </c>
      <c r="L109" s="115"/>
    </row>
    <row r="110" spans="1:12" ht="24" customHeight="1">
      <c r="A110" s="114"/>
      <c r="B110" s="107">
        <f>'Tax Invoice'!D105</f>
        <v>10</v>
      </c>
      <c r="C110" s="10" t="s">
        <v>775</v>
      </c>
      <c r="D110" s="10" t="s">
        <v>775</v>
      </c>
      <c r="E110" s="118" t="s">
        <v>23</v>
      </c>
      <c r="F110" s="132"/>
      <c r="G110" s="133"/>
      <c r="H110" s="11" t="s">
        <v>776</v>
      </c>
      <c r="I110" s="14">
        <f t="shared" si="4"/>
        <v>0.5</v>
      </c>
      <c r="J110" s="14">
        <v>1.24</v>
      </c>
      <c r="K110" s="109">
        <f t="shared" si="5"/>
        <v>5</v>
      </c>
      <c r="L110" s="115"/>
    </row>
    <row r="111" spans="1:12" ht="24" customHeight="1">
      <c r="A111" s="114"/>
      <c r="B111" s="107">
        <f>'Tax Invoice'!D106</f>
        <v>5</v>
      </c>
      <c r="C111" s="10" t="s">
        <v>775</v>
      </c>
      <c r="D111" s="10" t="s">
        <v>775</v>
      </c>
      <c r="E111" s="118" t="s">
        <v>25</v>
      </c>
      <c r="F111" s="132"/>
      <c r="G111" s="133"/>
      <c r="H111" s="11" t="s">
        <v>776</v>
      </c>
      <c r="I111" s="14">
        <f t="shared" si="4"/>
        <v>0.5</v>
      </c>
      <c r="J111" s="14">
        <v>1.24</v>
      </c>
      <c r="K111" s="109">
        <f t="shared" si="5"/>
        <v>2.5</v>
      </c>
      <c r="L111" s="115"/>
    </row>
    <row r="112" spans="1:12" ht="24" customHeight="1">
      <c r="A112" s="114"/>
      <c r="B112" s="107">
        <f>'Tax Invoice'!D107</f>
        <v>10</v>
      </c>
      <c r="C112" s="10" t="s">
        <v>775</v>
      </c>
      <c r="D112" s="10" t="s">
        <v>775</v>
      </c>
      <c r="E112" s="118" t="s">
        <v>26</v>
      </c>
      <c r="F112" s="132"/>
      <c r="G112" s="133"/>
      <c r="H112" s="11" t="s">
        <v>776</v>
      </c>
      <c r="I112" s="14">
        <f t="shared" si="4"/>
        <v>0.5</v>
      </c>
      <c r="J112" s="14">
        <v>1.24</v>
      </c>
      <c r="K112" s="109">
        <f t="shared" si="5"/>
        <v>5</v>
      </c>
      <c r="L112" s="115"/>
    </row>
    <row r="113" spans="1:12" ht="24" customHeight="1">
      <c r="A113" s="114"/>
      <c r="B113" s="108">
        <f>'Tax Invoice'!D108</f>
        <v>10</v>
      </c>
      <c r="C113" s="12" t="s">
        <v>775</v>
      </c>
      <c r="D113" s="12" t="s">
        <v>775</v>
      </c>
      <c r="E113" s="119" t="s">
        <v>27</v>
      </c>
      <c r="F113" s="142"/>
      <c r="G113" s="143"/>
      <c r="H113" s="13" t="s">
        <v>776</v>
      </c>
      <c r="I113" s="15">
        <f t="shared" si="4"/>
        <v>0.5</v>
      </c>
      <c r="J113" s="15">
        <v>1.24</v>
      </c>
      <c r="K113" s="110">
        <f t="shared" si="5"/>
        <v>5</v>
      </c>
      <c r="L113" s="115"/>
    </row>
    <row r="114" spans="1:12" ht="12.75" customHeight="1">
      <c r="A114" s="114"/>
      <c r="B114" s="127"/>
      <c r="C114" s="127"/>
      <c r="D114" s="127"/>
      <c r="E114" s="127"/>
      <c r="F114" s="127"/>
      <c r="G114" s="127"/>
      <c r="H114" s="127"/>
      <c r="I114" s="128" t="s">
        <v>255</v>
      </c>
      <c r="J114" s="128" t="s">
        <v>255</v>
      </c>
      <c r="K114" s="129">
        <f>SUM(K23:K113)</f>
        <v>531.70999999999981</v>
      </c>
      <c r="L114" s="115"/>
    </row>
    <row r="115" spans="1:12" ht="12.75" customHeight="1">
      <c r="A115" s="114"/>
      <c r="B115" s="127"/>
      <c r="C115" s="127"/>
      <c r="D115" s="127"/>
      <c r="E115" s="127"/>
      <c r="F115" s="127"/>
      <c r="G115" s="127"/>
      <c r="H115" s="127"/>
      <c r="I115" s="128" t="s">
        <v>790</v>
      </c>
      <c r="J115" s="128" t="s">
        <v>184</v>
      </c>
      <c r="K115" s="129">
        <v>0</v>
      </c>
      <c r="L115" s="115"/>
    </row>
    <row r="116" spans="1:12" ht="12.75" hidden="1" customHeight="1" outlineLevel="1">
      <c r="A116" s="114"/>
      <c r="B116" s="127"/>
      <c r="C116" s="127"/>
      <c r="D116" s="127"/>
      <c r="E116" s="127"/>
      <c r="F116" s="127"/>
      <c r="G116" s="127"/>
      <c r="H116" s="127"/>
      <c r="I116" s="128" t="s">
        <v>185</v>
      </c>
      <c r="J116" s="128" t="s">
        <v>185</v>
      </c>
      <c r="K116" s="129">
        <f>Invoice!J115</f>
        <v>0</v>
      </c>
      <c r="L116" s="115"/>
    </row>
    <row r="117" spans="1:12" ht="12.75" customHeight="1" collapsed="1">
      <c r="A117" s="114"/>
      <c r="B117" s="127"/>
      <c r="C117" s="127"/>
      <c r="D117" s="127"/>
      <c r="E117" s="127"/>
      <c r="F117" s="127"/>
      <c r="G117" s="127"/>
      <c r="H117" s="127"/>
      <c r="I117" s="128" t="s">
        <v>257</v>
      </c>
      <c r="J117" s="128" t="s">
        <v>257</v>
      </c>
      <c r="K117" s="129">
        <f>SUM(K114:K116)</f>
        <v>531.70999999999981</v>
      </c>
      <c r="L117" s="115"/>
    </row>
    <row r="118" spans="1:12" ht="12.75" customHeight="1">
      <c r="A118" s="6"/>
      <c r="B118" s="7"/>
      <c r="C118" s="7"/>
      <c r="D118" s="7"/>
      <c r="E118" s="7"/>
      <c r="F118" s="7"/>
      <c r="G118" s="7"/>
      <c r="H118" s="7" t="s">
        <v>791</v>
      </c>
      <c r="I118" s="7"/>
      <c r="J118" s="7"/>
      <c r="K118" s="7"/>
      <c r="L118" s="8"/>
    </row>
    <row r="119" spans="1:12" ht="12.75" customHeight="1"/>
    <row r="120" spans="1:12" ht="12.75" customHeight="1"/>
    <row r="121" spans="1:12" ht="12.75" customHeight="1"/>
    <row r="122" spans="1:12" ht="12.75" customHeight="1"/>
    <row r="123" spans="1:12" ht="12.75" customHeight="1"/>
    <row r="124" spans="1:12" ht="12.75" customHeight="1"/>
    <row r="125" spans="1:12" ht="12.75" customHeight="1"/>
  </sheetData>
  <mergeCells count="95">
    <mergeCell ref="F111:G111"/>
    <mergeCell ref="F112:G112"/>
    <mergeCell ref="F113:G113"/>
    <mergeCell ref="F106:G106"/>
    <mergeCell ref="F107:G107"/>
    <mergeCell ref="F108:G108"/>
    <mergeCell ref="F109:G109"/>
    <mergeCell ref="F110:G110"/>
    <mergeCell ref="F101:G101"/>
    <mergeCell ref="F102:G102"/>
    <mergeCell ref="F103:G103"/>
    <mergeCell ref="F104:G104"/>
    <mergeCell ref="F105:G105"/>
    <mergeCell ref="F96:G96"/>
    <mergeCell ref="F97:G97"/>
    <mergeCell ref="F98:G98"/>
    <mergeCell ref="F99:G99"/>
    <mergeCell ref="F100:G100"/>
    <mergeCell ref="F91:G91"/>
    <mergeCell ref="F92:G92"/>
    <mergeCell ref="F93:G93"/>
    <mergeCell ref="F94:G94"/>
    <mergeCell ref="F95:G95"/>
    <mergeCell ref="F86:G86"/>
    <mergeCell ref="F87:G87"/>
    <mergeCell ref="F88:G88"/>
    <mergeCell ref="F89:G89"/>
    <mergeCell ref="F90:G90"/>
    <mergeCell ref="F81:G81"/>
    <mergeCell ref="F82:G82"/>
    <mergeCell ref="F83:G83"/>
    <mergeCell ref="F84:G84"/>
    <mergeCell ref="F85:G85"/>
    <mergeCell ref="F76:G76"/>
    <mergeCell ref="F77:G77"/>
    <mergeCell ref="F78:G78"/>
    <mergeCell ref="F79:G79"/>
    <mergeCell ref="F80:G80"/>
    <mergeCell ref="F71:G71"/>
    <mergeCell ref="F72:G72"/>
    <mergeCell ref="F73:G73"/>
    <mergeCell ref="F74:G74"/>
    <mergeCell ref="F75:G75"/>
    <mergeCell ref="F66:G66"/>
    <mergeCell ref="F67:G67"/>
    <mergeCell ref="F68:G68"/>
    <mergeCell ref="F69:G69"/>
    <mergeCell ref="F70:G70"/>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F25:G25"/>
    <mergeCell ref="F26:G26"/>
    <mergeCell ref="F24:G24"/>
    <mergeCell ref="F29:G29"/>
    <mergeCell ref="F30:G30"/>
    <mergeCell ref="F27:G27"/>
    <mergeCell ref="F28:G28"/>
    <mergeCell ref="F34:G34"/>
    <mergeCell ref="F35:G35"/>
    <mergeCell ref="F31:G31"/>
    <mergeCell ref="F32:G32"/>
    <mergeCell ref="F33:G33"/>
    <mergeCell ref="F20:G20"/>
    <mergeCell ref="F21:G21"/>
    <mergeCell ref="F23:G23"/>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N20" sqref="N20"/>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1303.8999999999999</v>
      </c>
      <c r="O2" s="21" t="s">
        <v>259</v>
      </c>
    </row>
    <row r="3" spans="1:15" s="21" customFormat="1" ht="15" customHeight="1" thickBot="1">
      <c r="A3" s="22" t="s">
        <v>151</v>
      </c>
      <c r="G3" s="28">
        <v>45189</v>
      </c>
      <c r="H3" s="29"/>
      <c r="N3" s="21">
        <v>1303.8999999999999</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Dung Nguyen</v>
      </c>
      <c r="B10" s="37"/>
      <c r="C10" s="37"/>
      <c r="D10" s="37"/>
      <c r="F10" s="38" t="str">
        <f>'Copy paste to Here'!B10</f>
        <v>Dung Nguyen</v>
      </c>
      <c r="G10" s="39"/>
      <c r="H10" s="40"/>
      <c r="K10" s="95" t="s">
        <v>276</v>
      </c>
      <c r="L10" s="35" t="s">
        <v>276</v>
      </c>
      <c r="M10" s="21">
        <v>1</v>
      </c>
    </row>
    <row r="11" spans="1:15" s="21" customFormat="1" ht="15.75" thickBot="1">
      <c r="A11" s="41" t="str">
        <f>'Copy paste to Here'!G11</f>
        <v>149 Au Co, Tay Ho</v>
      </c>
      <c r="B11" s="42"/>
      <c r="C11" s="42"/>
      <c r="D11" s="42"/>
      <c r="F11" s="43" t="str">
        <f>'Copy paste to Here'!B11</f>
        <v>149 Au Co, Tay Ho</v>
      </c>
      <c r="G11" s="44"/>
      <c r="H11" s="45"/>
      <c r="K11" s="93" t="s">
        <v>158</v>
      </c>
      <c r="L11" s="46" t="s">
        <v>159</v>
      </c>
      <c r="M11" s="21">
        <f>VLOOKUP(G3,[1]Sheet1!$A$9:$I$7290,2,FALSE)</f>
        <v>35.97</v>
      </c>
    </row>
    <row r="12" spans="1:15" s="21" customFormat="1" ht="15.75" thickBot="1">
      <c r="A12" s="41" t="str">
        <f>'Copy paste to Here'!G12</f>
        <v>10000 Ha Noi</v>
      </c>
      <c r="B12" s="42"/>
      <c r="C12" s="42"/>
      <c r="D12" s="42"/>
      <c r="E12" s="89"/>
      <c r="F12" s="43" t="str">
        <f>'Copy paste to Here'!B12</f>
        <v>10000 Ha Noi</v>
      </c>
      <c r="G12" s="44"/>
      <c r="H12" s="45"/>
      <c r="K12" s="93" t="s">
        <v>160</v>
      </c>
      <c r="L12" s="46" t="s">
        <v>133</v>
      </c>
      <c r="M12" s="21">
        <f>VLOOKUP(G3,[1]Sheet1!$A$9:$I$7290,3,FALSE)</f>
        <v>38.229999999999997</v>
      </c>
    </row>
    <row r="13" spans="1:15" s="21" customFormat="1" ht="15.75" thickBot="1">
      <c r="A13" s="41" t="str">
        <f>'Copy paste to Here'!G13</f>
        <v>Vietnam</v>
      </c>
      <c r="B13" s="42"/>
      <c r="C13" s="42"/>
      <c r="D13" s="42"/>
      <c r="E13" s="111" t="s">
        <v>159</v>
      </c>
      <c r="F13" s="43" t="str">
        <f>'Copy paste to Here'!B13</f>
        <v>Vietnam</v>
      </c>
      <c r="G13" s="44"/>
      <c r="H13" s="45"/>
      <c r="K13" s="93" t="s">
        <v>161</v>
      </c>
      <c r="L13" s="46" t="s">
        <v>162</v>
      </c>
      <c r="M13" s="113">
        <f>VLOOKUP(G3,[1]Sheet1!$A$9:$I$7290,4,FALSE)</f>
        <v>44.33</v>
      </c>
    </row>
    <row r="14" spans="1:15" s="21" customFormat="1" ht="15.75" thickBot="1">
      <c r="A14" s="41" t="str">
        <f>'Copy paste to Here'!G14</f>
        <v xml:space="preserve"> </v>
      </c>
      <c r="B14" s="42"/>
      <c r="C14" s="42"/>
      <c r="D14" s="42"/>
      <c r="E14" s="111">
        <f>VLOOKUP(J9,$L$10:$M$17,2,FALSE)</f>
        <v>35.97</v>
      </c>
      <c r="F14" s="43">
        <f>'Copy paste to Here'!B14</f>
        <v>0</v>
      </c>
      <c r="G14" s="44"/>
      <c r="H14" s="45"/>
      <c r="K14" s="93" t="s">
        <v>163</v>
      </c>
      <c r="L14" s="46" t="s">
        <v>164</v>
      </c>
      <c r="M14" s="21">
        <f>VLOOKUP(G3,[1]Sheet1!$A$9:$I$7290,5,FALSE)</f>
        <v>22.83</v>
      </c>
    </row>
    <row r="15" spans="1:15" s="21" customFormat="1" ht="15.75" thickBot="1">
      <c r="A15" s="47"/>
      <c r="F15" s="48" t="str">
        <f>'Copy paste to Here'!B15</f>
        <v xml:space="preserve"> </v>
      </c>
      <c r="G15" s="49"/>
      <c r="H15" s="50"/>
      <c r="K15" s="94" t="s">
        <v>165</v>
      </c>
      <c r="L15" s="51" t="s">
        <v>166</v>
      </c>
      <c r="M15" s="21">
        <f>VLOOKUP(G3,[1]Sheet1!$A$9:$I$7290,6,FALSE)</f>
        <v>26.56</v>
      </c>
    </row>
    <row r="16" spans="1:15" s="21" customFormat="1" ht="13.7" customHeight="1" thickBot="1">
      <c r="A16" s="52"/>
      <c r="K16" s="94" t="s">
        <v>167</v>
      </c>
      <c r="L16" s="51" t="s">
        <v>168</v>
      </c>
      <c r="M16" s="21">
        <f>VLOOKUP(G3,[1]Sheet1!$A$9:$I$7290,7,FALSE)</f>
        <v>21.1</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316L steel eyebrow barbell, 16g (1.2mm) with two 3mm balls &amp; Length: 8mm  &amp;  </v>
      </c>
      <c r="B18" s="57" t="str">
        <f>'Copy paste to Here'!C22</f>
        <v>BBEB</v>
      </c>
      <c r="C18" s="57" t="s">
        <v>104</v>
      </c>
      <c r="D18" s="58">
        <f>Invoice!B22</f>
        <v>500</v>
      </c>
      <c r="E18" s="59">
        <f>'Shipping Invoice'!J23*$N$1</f>
        <v>0.16</v>
      </c>
      <c r="F18" s="59">
        <f>D18*E18</f>
        <v>80</v>
      </c>
      <c r="G18" s="60">
        <f>E18*$E$14</f>
        <v>5.7552000000000003</v>
      </c>
      <c r="H18" s="61">
        <f>D18*G18</f>
        <v>2877.6000000000004</v>
      </c>
    </row>
    <row r="19" spans="1:13" s="62" customFormat="1" ht="36">
      <c r="A19" s="112" t="str">
        <f>IF((LEN('Copy paste to Here'!G23))&gt;5,((CONCATENATE('Copy paste to Here'!G23," &amp; ",'Copy paste to Here'!D23,"  &amp;  ",'Copy paste to Here'!E23))),"Empty Cell")</f>
        <v>Surgical steel belly banana, 14g (1.6mm) with a 6mm bezel set jewel ball and an upper 5mm plain steel ball &amp; Length: 10mm  &amp;  Crystal Color: Clear</v>
      </c>
      <c r="B19" s="57" t="str">
        <f>'Copy paste to Here'!C23</f>
        <v>BN1CS</v>
      </c>
      <c r="C19" s="57" t="s">
        <v>715</v>
      </c>
      <c r="D19" s="58">
        <f>Invoice!B23</f>
        <v>20</v>
      </c>
      <c r="E19" s="59">
        <f>'Shipping Invoice'!J24*$N$1</f>
        <v>0.69</v>
      </c>
      <c r="F19" s="59">
        <f t="shared" ref="F19:F82" si="0">D19*E19</f>
        <v>13.799999999999999</v>
      </c>
      <c r="G19" s="60">
        <f t="shared" ref="G19:G82" si="1">E19*$E$14</f>
        <v>24.819299999999998</v>
      </c>
      <c r="H19" s="63">
        <f t="shared" ref="H19:H82" si="2">D19*G19</f>
        <v>496.38599999999997</v>
      </c>
    </row>
    <row r="20" spans="1:13" s="62" customFormat="1" ht="36">
      <c r="A20" s="56" t="str">
        <f>IF((LEN('Copy paste to Here'!G24))&gt;5,((CONCATENATE('Copy paste to Here'!G24," &amp; ",'Copy paste to Here'!D24,"  &amp;  ",'Copy paste to Here'!E24))),"Empty Cell")</f>
        <v>Surgical steel belly banana, 14g (1.6mm) with a 6mm bezel set jewel ball and an upper 5mm plain steel ball &amp; Length: 10mm  &amp;  Crystal Color: AB</v>
      </c>
      <c r="B20" s="57" t="str">
        <f>'Copy paste to Here'!C24</f>
        <v>BN1CS</v>
      </c>
      <c r="C20" s="57" t="s">
        <v>715</v>
      </c>
      <c r="D20" s="58">
        <f>Invoice!B24</f>
        <v>20</v>
      </c>
      <c r="E20" s="59">
        <f>'Shipping Invoice'!J25*$N$1</f>
        <v>0.69</v>
      </c>
      <c r="F20" s="59">
        <f t="shared" si="0"/>
        <v>13.799999999999999</v>
      </c>
      <c r="G20" s="60">
        <f t="shared" si="1"/>
        <v>24.819299999999998</v>
      </c>
      <c r="H20" s="63">
        <f t="shared" si="2"/>
        <v>496.38599999999997</v>
      </c>
    </row>
    <row r="21" spans="1:13" s="62" customFormat="1" ht="36">
      <c r="A21" s="56" t="str">
        <f>IF((LEN('Copy paste to Here'!G25))&gt;5,((CONCATENATE('Copy paste to Here'!G25," &amp; ",'Copy paste to Here'!D25,"  &amp;  ",'Copy paste to Here'!E25))),"Empty Cell")</f>
        <v>Surgical steel belly banana, 14g (1.6mm) with a 6mm bezel set jewel ball and an upper 5mm plain steel ball &amp; Length: 10mm  &amp;  Crystal Color: Light Sapphire</v>
      </c>
      <c r="B21" s="57" t="str">
        <f>'Copy paste to Here'!C25</f>
        <v>BN1CS</v>
      </c>
      <c r="C21" s="57" t="s">
        <v>715</v>
      </c>
      <c r="D21" s="58">
        <f>Invoice!B25</f>
        <v>20</v>
      </c>
      <c r="E21" s="59">
        <f>'Shipping Invoice'!J26*$N$1</f>
        <v>0.69</v>
      </c>
      <c r="F21" s="59">
        <f t="shared" si="0"/>
        <v>13.799999999999999</v>
      </c>
      <c r="G21" s="60">
        <f t="shared" si="1"/>
        <v>24.819299999999998</v>
      </c>
      <c r="H21" s="63">
        <f t="shared" si="2"/>
        <v>496.38599999999997</v>
      </c>
    </row>
    <row r="22" spans="1:13" s="62" customFormat="1" ht="36">
      <c r="A22" s="56" t="str">
        <f>IF((LEN('Copy paste to Here'!G26))&gt;5,((CONCATENATE('Copy paste to Here'!G26," &amp; ",'Copy paste to Here'!D26,"  &amp;  ",'Copy paste to Here'!E26))),"Empty Cell")</f>
        <v>Surgical steel belly banana, 14g (1.6mm) with a 6mm bezel set jewel ball and an upper 5mm plain steel ball &amp; Length: 10mm  &amp;  Crystal Color: Aquamarine</v>
      </c>
      <c r="B22" s="57" t="str">
        <f>'Copy paste to Here'!C26</f>
        <v>BN1CS</v>
      </c>
      <c r="C22" s="57" t="s">
        <v>715</v>
      </c>
      <c r="D22" s="58">
        <f>Invoice!B26</f>
        <v>20</v>
      </c>
      <c r="E22" s="59">
        <f>'Shipping Invoice'!J27*$N$1</f>
        <v>0.69</v>
      </c>
      <c r="F22" s="59">
        <f t="shared" si="0"/>
        <v>13.799999999999999</v>
      </c>
      <c r="G22" s="60">
        <f t="shared" si="1"/>
        <v>24.819299999999998</v>
      </c>
      <c r="H22" s="63">
        <f t="shared" si="2"/>
        <v>496.38599999999997</v>
      </c>
    </row>
    <row r="23" spans="1:13" s="62" customFormat="1" ht="36">
      <c r="A23" s="56" t="str">
        <f>IF((LEN('Copy paste to Here'!G27))&gt;5,((CONCATENATE('Copy paste to Here'!G27," &amp; ",'Copy paste to Here'!D27,"  &amp;  ",'Copy paste to Here'!E27))),"Empty Cell")</f>
        <v>Surgical steel belly banana, 14g (1.6mm) with a 6mm bezel set jewel ball and an upper 5mm plain steel ball &amp; Length: 12mm  &amp;  Crystal Color: Clear</v>
      </c>
      <c r="B23" s="57" t="str">
        <f>'Copy paste to Here'!C27</f>
        <v>BN1CS</v>
      </c>
      <c r="C23" s="57" t="s">
        <v>715</v>
      </c>
      <c r="D23" s="58">
        <f>Invoice!B27</f>
        <v>20</v>
      </c>
      <c r="E23" s="59">
        <f>'Shipping Invoice'!J28*$N$1</f>
        <v>0.69</v>
      </c>
      <c r="F23" s="59">
        <f t="shared" si="0"/>
        <v>13.799999999999999</v>
      </c>
      <c r="G23" s="60">
        <f t="shared" si="1"/>
        <v>24.819299999999998</v>
      </c>
      <c r="H23" s="63">
        <f t="shared" si="2"/>
        <v>496.38599999999997</v>
      </c>
    </row>
    <row r="24" spans="1:13" s="62" customFormat="1" ht="36">
      <c r="A24" s="56" t="str">
        <f>IF((LEN('Copy paste to Here'!G28))&gt;5,((CONCATENATE('Copy paste to Here'!G28," &amp; ",'Copy paste to Here'!D28,"  &amp;  ",'Copy paste to Here'!E28))),"Empty Cell")</f>
        <v>Surgical steel belly banana, 14g (1.6mm) with a 6mm bezel set jewel ball and an upper 5mm plain steel ball &amp; Length: 12mm  &amp;  Crystal Color: AB</v>
      </c>
      <c r="B24" s="57" t="str">
        <f>'Copy paste to Here'!C28</f>
        <v>BN1CS</v>
      </c>
      <c r="C24" s="57" t="s">
        <v>715</v>
      </c>
      <c r="D24" s="58">
        <f>Invoice!B28</f>
        <v>20</v>
      </c>
      <c r="E24" s="59">
        <f>'Shipping Invoice'!J29*$N$1</f>
        <v>0.69</v>
      </c>
      <c r="F24" s="59">
        <f t="shared" si="0"/>
        <v>13.799999999999999</v>
      </c>
      <c r="G24" s="60">
        <f t="shared" si="1"/>
        <v>24.819299999999998</v>
      </c>
      <c r="H24" s="63">
        <f t="shared" si="2"/>
        <v>496.38599999999997</v>
      </c>
    </row>
    <row r="25" spans="1:13" s="62" customFormat="1" ht="36">
      <c r="A25" s="56" t="str">
        <f>IF((LEN('Copy paste to Here'!G29))&gt;5,((CONCATENATE('Copy paste to Here'!G29," &amp; ",'Copy paste to Here'!D29,"  &amp;  ",'Copy paste to Here'!E29))),"Empty Cell")</f>
        <v>Surgical steel belly banana, 14g (1.6mm) with a 6mm bezel set jewel ball and an upper 5mm plain steel ball &amp; Length: 12mm  &amp;  Crystal Color: Light Sapphire</v>
      </c>
      <c r="B25" s="57" t="str">
        <f>'Copy paste to Here'!C29</f>
        <v>BN1CS</v>
      </c>
      <c r="C25" s="57" t="s">
        <v>715</v>
      </c>
      <c r="D25" s="58">
        <f>Invoice!B29</f>
        <v>20</v>
      </c>
      <c r="E25" s="59">
        <f>'Shipping Invoice'!J30*$N$1</f>
        <v>0.69</v>
      </c>
      <c r="F25" s="59">
        <f t="shared" si="0"/>
        <v>13.799999999999999</v>
      </c>
      <c r="G25" s="60">
        <f t="shared" si="1"/>
        <v>24.819299999999998</v>
      </c>
      <c r="H25" s="63">
        <f t="shared" si="2"/>
        <v>496.38599999999997</v>
      </c>
    </row>
    <row r="26" spans="1:13" s="62" customFormat="1" ht="36">
      <c r="A26" s="56" t="str">
        <f>IF((LEN('Copy paste to Here'!G30))&gt;5,((CONCATENATE('Copy paste to Here'!G30," &amp; ",'Copy paste to Here'!D30,"  &amp;  ",'Copy paste to Here'!E30))),"Empty Cell")</f>
        <v>Surgical steel belly banana, 14g (1.6mm) with a 6mm bezel set jewel ball and an upper 5mm plain steel ball &amp; Length: 12mm  &amp;  Crystal Color: Aquamarine</v>
      </c>
      <c r="B26" s="57" t="str">
        <f>'Copy paste to Here'!C30</f>
        <v>BN1CS</v>
      </c>
      <c r="C26" s="57" t="s">
        <v>715</v>
      </c>
      <c r="D26" s="58">
        <f>Invoice!B30</f>
        <v>20</v>
      </c>
      <c r="E26" s="59">
        <f>'Shipping Invoice'!J31*$N$1</f>
        <v>0.69</v>
      </c>
      <c r="F26" s="59">
        <f t="shared" si="0"/>
        <v>13.799999999999999</v>
      </c>
      <c r="G26" s="60">
        <f t="shared" si="1"/>
        <v>24.819299999999998</v>
      </c>
      <c r="H26" s="63">
        <f t="shared" si="2"/>
        <v>496.38599999999997</v>
      </c>
    </row>
    <row r="27" spans="1:13" s="62" customFormat="1" ht="36">
      <c r="A27" s="56" t="str">
        <f>IF((LEN('Copy paste to Here'!G31))&gt;5,((CONCATENATE('Copy paste to Here'!G31," &amp; ",'Copy paste to Here'!D31,"  &amp;  ",'Copy paste to Here'!E31))),"Empty Cell")</f>
        <v>Surgical steel belly banana, 14g (1.6mm) with an 7mm prong set round CZ stone(cup part is made from silver plated brass) &amp; Length: 10mm  &amp;  Cz Color: Clear</v>
      </c>
      <c r="B27" s="57" t="str">
        <f>'Copy paste to Here'!C31</f>
        <v>BNRDZ</v>
      </c>
      <c r="C27" s="57" t="s">
        <v>717</v>
      </c>
      <c r="D27" s="58">
        <f>Invoice!B31</f>
        <v>5</v>
      </c>
      <c r="E27" s="59">
        <f>'Shipping Invoice'!J32*$N$1</f>
        <v>1.3</v>
      </c>
      <c r="F27" s="59">
        <f t="shared" si="0"/>
        <v>6.5</v>
      </c>
      <c r="G27" s="60">
        <f t="shared" si="1"/>
        <v>46.761000000000003</v>
      </c>
      <c r="H27" s="63">
        <f t="shared" si="2"/>
        <v>233.80500000000001</v>
      </c>
    </row>
    <row r="28" spans="1:13" s="62" customFormat="1" ht="36">
      <c r="A28" s="56" t="str">
        <f>IF((LEN('Copy paste to Here'!G32))&gt;5,((CONCATENATE('Copy paste to Here'!G32," &amp; ",'Copy paste to Here'!D32,"  &amp;  ",'Copy paste to Here'!E32))),"Empty Cell")</f>
        <v>Surgical steel belly banana, 14g (1.6mm) with an 7mm prong set round CZ stone(cup part is made from silver plated brass) &amp; Length: 10mm  &amp;  Cz Color: Rose</v>
      </c>
      <c r="B28" s="57" t="str">
        <f>'Copy paste to Here'!C32</f>
        <v>BNRDZ</v>
      </c>
      <c r="C28" s="57" t="s">
        <v>717</v>
      </c>
      <c r="D28" s="58">
        <f>Invoice!B32</f>
        <v>5</v>
      </c>
      <c r="E28" s="59">
        <f>'Shipping Invoice'!J33*$N$1</f>
        <v>1.3</v>
      </c>
      <c r="F28" s="59">
        <f t="shared" si="0"/>
        <v>6.5</v>
      </c>
      <c r="G28" s="60">
        <f t="shared" si="1"/>
        <v>46.761000000000003</v>
      </c>
      <c r="H28" s="63">
        <f t="shared" si="2"/>
        <v>233.80500000000001</v>
      </c>
    </row>
    <row r="29" spans="1:13" s="62" customFormat="1" ht="36">
      <c r="A29" s="56" t="str">
        <f>IF((LEN('Copy paste to Here'!G33))&gt;5,((CONCATENATE('Copy paste to Here'!G33," &amp; ",'Copy paste to Here'!D33,"  &amp;  ",'Copy paste to Here'!E33))),"Empty Cell")</f>
        <v>Surgical steel belly banana, 14g (1.6mm) with an 7mm prong set round CZ stone(cup part is made from silver plated brass) &amp; Length: 12mm  &amp;  Cz Color: Clear</v>
      </c>
      <c r="B29" s="57" t="str">
        <f>'Copy paste to Here'!C33</f>
        <v>BNRDZ</v>
      </c>
      <c r="C29" s="57" t="s">
        <v>717</v>
      </c>
      <c r="D29" s="58">
        <f>Invoice!B33</f>
        <v>5</v>
      </c>
      <c r="E29" s="59">
        <f>'Shipping Invoice'!J34*$N$1</f>
        <v>1.3</v>
      </c>
      <c r="F29" s="59">
        <f t="shared" si="0"/>
        <v>6.5</v>
      </c>
      <c r="G29" s="60">
        <f t="shared" si="1"/>
        <v>46.761000000000003</v>
      </c>
      <c r="H29" s="63">
        <f t="shared" si="2"/>
        <v>233.80500000000001</v>
      </c>
    </row>
    <row r="30" spans="1:13" s="62" customFormat="1" ht="36">
      <c r="A30" s="56" t="str">
        <f>IF((LEN('Copy paste to Here'!G34))&gt;5,((CONCATENATE('Copy paste to Here'!G34," &amp; ",'Copy paste to Here'!D34,"  &amp;  ",'Copy paste to Here'!E34))),"Empty Cell")</f>
        <v>Surgical steel belly banana, 14g (1.6mm) with an 7mm prong set round CZ stone(cup part is made from silver plated brass) &amp; Length: 12mm  &amp;  Cz Color: Rose</v>
      </c>
      <c r="B30" s="57" t="str">
        <f>'Copy paste to Here'!C34</f>
        <v>BNRDZ</v>
      </c>
      <c r="C30" s="57" t="s">
        <v>717</v>
      </c>
      <c r="D30" s="58">
        <f>Invoice!B34</f>
        <v>5</v>
      </c>
      <c r="E30" s="59">
        <f>'Shipping Invoice'!J35*$N$1</f>
        <v>1.3</v>
      </c>
      <c r="F30" s="59">
        <f t="shared" si="0"/>
        <v>6.5</v>
      </c>
      <c r="G30" s="60">
        <f t="shared" si="1"/>
        <v>46.761000000000003</v>
      </c>
      <c r="H30" s="63">
        <f t="shared" si="2"/>
        <v>233.80500000000001</v>
      </c>
    </row>
    <row r="31" spans="1:13" s="62" customFormat="1" ht="25.5">
      <c r="A31" s="56" t="str">
        <f>IF((LEN('Copy paste to Here'!G35))&gt;5,((CONCATENATE('Copy paste to Here'!G35," &amp; ",'Copy paste to Here'!D35,"  &amp;  ",'Copy paste to Here'!E35))),"Empty Cell")</f>
        <v xml:space="preserve">Board with 120 pcs. of 316L steel nose screws, 18g (1mm) with 2mm round crystal tops in clear color &amp;   &amp;  </v>
      </c>
      <c r="B31" s="57" t="str">
        <f>'Copy paste to Here'!C35</f>
        <v>BRNSC18C</v>
      </c>
      <c r="C31" s="57" t="s">
        <v>719</v>
      </c>
      <c r="D31" s="58">
        <f>Invoice!B35</f>
        <v>1</v>
      </c>
      <c r="E31" s="59">
        <f>'Shipping Invoice'!J36*$N$1</f>
        <v>26.05</v>
      </c>
      <c r="F31" s="59">
        <f t="shared" si="0"/>
        <v>26.05</v>
      </c>
      <c r="G31" s="60">
        <f t="shared" si="1"/>
        <v>937.01850000000002</v>
      </c>
      <c r="H31" s="63">
        <f t="shared" si="2"/>
        <v>937.01850000000002</v>
      </c>
    </row>
    <row r="32" spans="1:13" s="62" customFormat="1" ht="24">
      <c r="A32" s="56" t="str">
        <f>IF((LEN('Copy paste to Here'!G36))&gt;5,((CONCATENATE('Copy paste to Here'!G36," &amp; ",'Copy paste to Here'!D36,"  &amp;  ",'Copy paste to Here'!E36))),"Empty Cell")</f>
        <v>Premium PVD plated surgical steel circular barbell, 16g (1.2mm) with two 3mm balls &amp; Length: 6mm  &amp;  Color: Black</v>
      </c>
      <c r="B32" s="57" t="str">
        <f>'Copy paste to Here'!C36</f>
        <v>CBETB</v>
      </c>
      <c r="C32" s="57" t="s">
        <v>721</v>
      </c>
      <c r="D32" s="58">
        <f>Invoice!B36</f>
        <v>5</v>
      </c>
      <c r="E32" s="59">
        <f>'Shipping Invoice'!J37*$N$1</f>
        <v>0.59</v>
      </c>
      <c r="F32" s="59">
        <f t="shared" si="0"/>
        <v>2.9499999999999997</v>
      </c>
      <c r="G32" s="60">
        <f t="shared" si="1"/>
        <v>21.222299999999997</v>
      </c>
      <c r="H32" s="63">
        <f t="shared" si="2"/>
        <v>106.11149999999998</v>
      </c>
    </row>
    <row r="33" spans="1:8" s="62" customFormat="1" ht="24">
      <c r="A33" s="56" t="str">
        <f>IF((LEN('Copy paste to Here'!G37))&gt;5,((CONCATENATE('Copy paste to Here'!G37," &amp; ",'Copy paste to Here'!D37,"  &amp;  ",'Copy paste to Here'!E37))),"Empty Cell")</f>
        <v>Premium PVD plated surgical steel circular barbell, 16g (1.2mm) with two 3mm balls &amp; Length: 6mm  &amp;  Color: Blue</v>
      </c>
      <c r="B33" s="57" t="str">
        <f>'Copy paste to Here'!C37</f>
        <v>CBETB</v>
      </c>
      <c r="C33" s="57" t="s">
        <v>721</v>
      </c>
      <c r="D33" s="58">
        <f>Invoice!B37</f>
        <v>5</v>
      </c>
      <c r="E33" s="59">
        <f>'Shipping Invoice'!J38*$N$1</f>
        <v>0.59</v>
      </c>
      <c r="F33" s="59">
        <f t="shared" si="0"/>
        <v>2.9499999999999997</v>
      </c>
      <c r="G33" s="60">
        <f t="shared" si="1"/>
        <v>21.222299999999997</v>
      </c>
      <c r="H33" s="63">
        <f t="shared" si="2"/>
        <v>106.11149999999998</v>
      </c>
    </row>
    <row r="34" spans="1:8" s="62" customFormat="1" ht="24">
      <c r="A34" s="56" t="str">
        <f>IF((LEN('Copy paste to Here'!G38))&gt;5,((CONCATENATE('Copy paste to Here'!G38," &amp; ",'Copy paste to Here'!D38,"  &amp;  ",'Copy paste to Here'!E38))),"Empty Cell")</f>
        <v>Premium PVD plated surgical steel circular barbell, 16g (1.2mm) with two 3mm balls &amp; Length: 6mm  &amp;  Color: Rainbow</v>
      </c>
      <c r="B34" s="57" t="str">
        <f>'Copy paste to Here'!C38</f>
        <v>CBETB</v>
      </c>
      <c r="C34" s="57" t="s">
        <v>721</v>
      </c>
      <c r="D34" s="58">
        <f>Invoice!B38</f>
        <v>5</v>
      </c>
      <c r="E34" s="59">
        <f>'Shipping Invoice'!J39*$N$1</f>
        <v>0.59</v>
      </c>
      <c r="F34" s="59">
        <f t="shared" si="0"/>
        <v>2.9499999999999997</v>
      </c>
      <c r="G34" s="60">
        <f t="shared" si="1"/>
        <v>21.222299999999997</v>
      </c>
      <c r="H34" s="63">
        <f t="shared" si="2"/>
        <v>106.11149999999998</v>
      </c>
    </row>
    <row r="35" spans="1:8" s="62" customFormat="1" ht="24">
      <c r="A35" s="56" t="str">
        <f>IF((LEN('Copy paste to Here'!G39))&gt;5,((CONCATENATE('Copy paste to Here'!G39," &amp; ",'Copy paste to Here'!D39,"  &amp;  ",'Copy paste to Here'!E39))),"Empty Cell")</f>
        <v>Premium PVD plated surgical steel circular barbell, 16g (1.2mm) with two 3mm balls &amp; Length: 6mm  &amp;  Color: Green</v>
      </c>
      <c r="B35" s="57" t="str">
        <f>'Copy paste to Here'!C39</f>
        <v>CBETB</v>
      </c>
      <c r="C35" s="57" t="s">
        <v>721</v>
      </c>
      <c r="D35" s="58">
        <f>Invoice!B39</f>
        <v>5</v>
      </c>
      <c r="E35" s="59">
        <f>'Shipping Invoice'!J40*$N$1</f>
        <v>0.59</v>
      </c>
      <c r="F35" s="59">
        <f t="shared" si="0"/>
        <v>2.9499999999999997</v>
      </c>
      <c r="G35" s="60">
        <f t="shared" si="1"/>
        <v>21.222299999999997</v>
      </c>
      <c r="H35" s="63">
        <f t="shared" si="2"/>
        <v>106.11149999999998</v>
      </c>
    </row>
    <row r="36" spans="1:8" s="62" customFormat="1" ht="24">
      <c r="A36" s="56" t="str">
        <f>IF((LEN('Copy paste to Here'!G40))&gt;5,((CONCATENATE('Copy paste to Here'!G40," &amp; ",'Copy paste to Here'!D40,"  &amp;  ",'Copy paste to Here'!E40))),"Empty Cell")</f>
        <v>Premium PVD plated surgical steel circular barbell, 16g (1.2mm) with two 3mm balls &amp; Length: 8mm  &amp;  Color: Black</v>
      </c>
      <c r="B36" s="57" t="str">
        <f>'Copy paste to Here'!C40</f>
        <v>CBETB</v>
      </c>
      <c r="C36" s="57" t="s">
        <v>721</v>
      </c>
      <c r="D36" s="58">
        <f>Invoice!B40</f>
        <v>5</v>
      </c>
      <c r="E36" s="59">
        <f>'Shipping Invoice'!J41*$N$1</f>
        <v>0.59</v>
      </c>
      <c r="F36" s="59">
        <f t="shared" si="0"/>
        <v>2.9499999999999997</v>
      </c>
      <c r="G36" s="60">
        <f t="shared" si="1"/>
        <v>21.222299999999997</v>
      </c>
      <c r="H36" s="63">
        <f t="shared" si="2"/>
        <v>106.11149999999998</v>
      </c>
    </row>
    <row r="37" spans="1:8" s="62" customFormat="1" ht="24">
      <c r="A37" s="56" t="str">
        <f>IF((LEN('Copy paste to Here'!G41))&gt;5,((CONCATENATE('Copy paste to Here'!G41," &amp; ",'Copy paste to Here'!D41,"  &amp;  ",'Copy paste to Here'!E41))),"Empty Cell")</f>
        <v>Premium PVD plated surgical steel circular barbell, 16g (1.2mm) with two 3mm balls &amp; Length: 8mm  &amp;  Color: Blue</v>
      </c>
      <c r="B37" s="57" t="str">
        <f>'Copy paste to Here'!C41</f>
        <v>CBETB</v>
      </c>
      <c r="C37" s="57" t="s">
        <v>721</v>
      </c>
      <c r="D37" s="58">
        <f>Invoice!B41</f>
        <v>5</v>
      </c>
      <c r="E37" s="59">
        <f>'Shipping Invoice'!J42*$N$1</f>
        <v>0.59</v>
      </c>
      <c r="F37" s="59">
        <f t="shared" si="0"/>
        <v>2.9499999999999997</v>
      </c>
      <c r="G37" s="60">
        <f t="shared" si="1"/>
        <v>21.222299999999997</v>
      </c>
      <c r="H37" s="63">
        <f t="shared" si="2"/>
        <v>106.11149999999998</v>
      </c>
    </row>
    <row r="38" spans="1:8" s="62" customFormat="1" ht="24">
      <c r="A38" s="56" t="str">
        <f>IF((LEN('Copy paste to Here'!G42))&gt;5,((CONCATENATE('Copy paste to Here'!G42," &amp; ",'Copy paste to Here'!D42,"  &amp;  ",'Copy paste to Here'!E42))),"Empty Cell")</f>
        <v>Premium PVD plated surgical steel circular barbell, 16g (1.2mm) with two 3mm balls &amp; Length: 8mm  &amp;  Color: Rainbow</v>
      </c>
      <c r="B38" s="57" t="str">
        <f>'Copy paste to Here'!C42</f>
        <v>CBETB</v>
      </c>
      <c r="C38" s="57" t="s">
        <v>721</v>
      </c>
      <c r="D38" s="58">
        <f>Invoice!B42</f>
        <v>5</v>
      </c>
      <c r="E38" s="59">
        <f>'Shipping Invoice'!J43*$N$1</f>
        <v>0.59</v>
      </c>
      <c r="F38" s="59">
        <f t="shared" si="0"/>
        <v>2.9499999999999997</v>
      </c>
      <c r="G38" s="60">
        <f t="shared" si="1"/>
        <v>21.222299999999997</v>
      </c>
      <c r="H38" s="63">
        <f t="shared" si="2"/>
        <v>106.11149999999998</v>
      </c>
    </row>
    <row r="39" spans="1:8" s="62" customFormat="1" ht="24">
      <c r="A39" s="56" t="str">
        <f>IF((LEN('Copy paste to Here'!G43))&gt;5,((CONCATENATE('Copy paste to Here'!G43," &amp; ",'Copy paste to Here'!D43,"  &amp;  ",'Copy paste to Here'!E43))),"Empty Cell")</f>
        <v>Premium PVD plated surgical steel circular barbell, 16g (1.2mm) with two 3mm balls &amp; Length: 10mm  &amp;  Color: Blue</v>
      </c>
      <c r="B39" s="57" t="str">
        <f>'Copy paste to Here'!C43</f>
        <v>CBETB</v>
      </c>
      <c r="C39" s="57" t="s">
        <v>721</v>
      </c>
      <c r="D39" s="58">
        <f>Invoice!B43</f>
        <v>5</v>
      </c>
      <c r="E39" s="59">
        <f>'Shipping Invoice'!J44*$N$1</f>
        <v>0.59</v>
      </c>
      <c r="F39" s="59">
        <f t="shared" si="0"/>
        <v>2.9499999999999997</v>
      </c>
      <c r="G39" s="60">
        <f t="shared" si="1"/>
        <v>21.222299999999997</v>
      </c>
      <c r="H39" s="63">
        <f t="shared" si="2"/>
        <v>106.11149999999998</v>
      </c>
    </row>
    <row r="40" spans="1:8" s="62" customFormat="1" ht="24">
      <c r="A40" s="56" t="str">
        <f>IF((LEN('Copy paste to Here'!G44))&gt;5,((CONCATENATE('Copy paste to Here'!G44," &amp; ",'Copy paste to Here'!D44,"  &amp;  ",'Copy paste to Here'!E44))),"Empty Cell")</f>
        <v>Premium PVD plated surgical steel circular barbell, 16g (1.2mm) with two 3mm balls &amp; Length: 10mm  &amp;  Color: Rainbow</v>
      </c>
      <c r="B40" s="57" t="str">
        <f>'Copy paste to Here'!C44</f>
        <v>CBETB</v>
      </c>
      <c r="C40" s="57" t="s">
        <v>721</v>
      </c>
      <c r="D40" s="58">
        <f>Invoice!B44</f>
        <v>5</v>
      </c>
      <c r="E40" s="59">
        <f>'Shipping Invoice'!J45*$N$1</f>
        <v>0.59</v>
      </c>
      <c r="F40" s="59">
        <f t="shared" si="0"/>
        <v>2.9499999999999997</v>
      </c>
      <c r="G40" s="60">
        <f t="shared" si="1"/>
        <v>21.222299999999997</v>
      </c>
      <c r="H40" s="63">
        <f t="shared" si="2"/>
        <v>106.11149999999998</v>
      </c>
    </row>
    <row r="41" spans="1:8" s="62" customFormat="1" ht="24">
      <c r="A41" s="56" t="str">
        <f>IF((LEN('Copy paste to Here'!G45))&gt;5,((CONCATENATE('Copy paste to Here'!G45," &amp; ",'Copy paste to Here'!D45,"  &amp;  ",'Copy paste to Here'!E45))),"Empty Cell")</f>
        <v>Premium PVD plated surgical steel circular barbell, 16g (1.2mm) with two 3mm balls &amp; Length: 10mm  &amp;  Color: Light blue</v>
      </c>
      <c r="B41" s="57" t="str">
        <f>'Copy paste to Here'!C45</f>
        <v>CBETB</v>
      </c>
      <c r="C41" s="57" t="s">
        <v>721</v>
      </c>
      <c r="D41" s="58">
        <f>Invoice!B45</f>
        <v>5</v>
      </c>
      <c r="E41" s="59">
        <f>'Shipping Invoice'!J46*$N$1</f>
        <v>0.59</v>
      </c>
      <c r="F41" s="59">
        <f t="shared" si="0"/>
        <v>2.9499999999999997</v>
      </c>
      <c r="G41" s="60">
        <f t="shared" si="1"/>
        <v>21.222299999999997</v>
      </c>
      <c r="H41" s="63">
        <f t="shared" si="2"/>
        <v>106.11149999999998</v>
      </c>
    </row>
    <row r="42" spans="1:8" s="62" customFormat="1" ht="36">
      <c r="A42" s="56" t="str">
        <f>IF((LEN('Copy paste to Here'!G46))&gt;5,((CONCATENATE('Copy paste to Here'!G46," &amp; ",'Copy paste to Here'!D46,"  &amp;  ",'Copy paste to Here'!E46))),"Empty Cell")</f>
        <v>316L steel hinged ball closure ring, 1.2mm (16g) with a 3mm crystal ball, inner diameter 6mm. The crystal is not bezel set, it is glued in very high quality. &amp; Crystal Color: Clear  &amp;  Length: 6mm</v>
      </c>
      <c r="B42" s="57" t="str">
        <f>'Copy paste to Here'!C46</f>
        <v>HBCRJ16</v>
      </c>
      <c r="C42" s="57" t="s">
        <v>724</v>
      </c>
      <c r="D42" s="58">
        <f>Invoice!B46</f>
        <v>5</v>
      </c>
      <c r="E42" s="59">
        <f>'Shipping Invoice'!J47*$N$1</f>
        <v>1.79</v>
      </c>
      <c r="F42" s="59">
        <f t="shared" si="0"/>
        <v>8.9499999999999993</v>
      </c>
      <c r="G42" s="60">
        <f t="shared" si="1"/>
        <v>64.386300000000006</v>
      </c>
      <c r="H42" s="63">
        <f t="shared" si="2"/>
        <v>321.93150000000003</v>
      </c>
    </row>
    <row r="43" spans="1:8" s="62" customFormat="1" ht="36">
      <c r="A43" s="56" t="str">
        <f>IF((LEN('Copy paste to Here'!G47))&gt;5,((CONCATENATE('Copy paste to Here'!G47," &amp; ",'Copy paste to Here'!D47,"  &amp;  ",'Copy paste to Here'!E47))),"Empty Cell")</f>
        <v>316L steel hinged ball closure ring, 1.2mm (16g) with a 3mm crystal ball, inner diameter 6mm. The crystal is not bezel set, it is glued in very high quality. &amp; Crystal Color: AB  &amp;  Length: 6mm</v>
      </c>
      <c r="B43" s="57" t="str">
        <f>'Copy paste to Here'!C47</f>
        <v>HBCRJ16</v>
      </c>
      <c r="C43" s="57" t="s">
        <v>724</v>
      </c>
      <c r="D43" s="58">
        <f>Invoice!B47</f>
        <v>5</v>
      </c>
      <c r="E43" s="59">
        <f>'Shipping Invoice'!J48*$N$1</f>
        <v>1.79</v>
      </c>
      <c r="F43" s="59">
        <f t="shared" si="0"/>
        <v>8.9499999999999993</v>
      </c>
      <c r="G43" s="60">
        <f t="shared" si="1"/>
        <v>64.386300000000006</v>
      </c>
      <c r="H43" s="63">
        <f t="shared" si="2"/>
        <v>321.93150000000003</v>
      </c>
    </row>
    <row r="44" spans="1:8" s="62" customFormat="1" ht="36">
      <c r="A44" s="56" t="str">
        <f>IF((LEN('Copy paste to Here'!G48))&gt;5,((CONCATENATE('Copy paste to Here'!G48," &amp; ",'Copy paste to Here'!D48,"  &amp;  ",'Copy paste to Here'!E48))),"Empty Cell")</f>
        <v>316L steel hinged ball closure ring, 1.2mm (16g) with a 3mm crystal ball, inner diameter 6mm. The crystal is not bezel set, it is glued in very high quality. &amp; Crystal Color: Rose  &amp;  Length: 6mm</v>
      </c>
      <c r="B44" s="57" t="str">
        <f>'Copy paste to Here'!C48</f>
        <v>HBCRJ16</v>
      </c>
      <c r="C44" s="57" t="s">
        <v>724</v>
      </c>
      <c r="D44" s="58">
        <f>Invoice!B48</f>
        <v>5</v>
      </c>
      <c r="E44" s="59">
        <f>'Shipping Invoice'!J49*$N$1</f>
        <v>1.79</v>
      </c>
      <c r="F44" s="59">
        <f t="shared" si="0"/>
        <v>8.9499999999999993</v>
      </c>
      <c r="G44" s="60">
        <f t="shared" si="1"/>
        <v>64.386300000000006</v>
      </c>
      <c r="H44" s="63">
        <f t="shared" si="2"/>
        <v>321.93150000000003</v>
      </c>
    </row>
    <row r="45" spans="1:8" s="62" customFormat="1" ht="48">
      <c r="A45" s="56" t="str">
        <f>IF((LEN('Copy paste to Here'!G49))&gt;5,((CONCATENATE('Copy paste to Here'!G49," &amp; ",'Copy paste to Here'!D49,"  &amp;  ",'Copy paste to Here'!E49))),"Empty Cell")</f>
        <v>316L steel hinged ball closure ring, 1.2mm (16g) with a 3mm crystal ball, inner diameter 6mm. The crystal is not bezel set, it is glued in very high quality. &amp; Crystal Color: Light Sapphire  &amp;  Length: 6mm</v>
      </c>
      <c r="B45" s="57" t="str">
        <f>'Copy paste to Here'!C49</f>
        <v>HBCRJ16</v>
      </c>
      <c r="C45" s="57" t="s">
        <v>724</v>
      </c>
      <c r="D45" s="58">
        <f>Invoice!B49</f>
        <v>5</v>
      </c>
      <c r="E45" s="59">
        <f>'Shipping Invoice'!J50*$N$1</f>
        <v>1.79</v>
      </c>
      <c r="F45" s="59">
        <f t="shared" si="0"/>
        <v>8.9499999999999993</v>
      </c>
      <c r="G45" s="60">
        <f t="shared" si="1"/>
        <v>64.386300000000006</v>
      </c>
      <c r="H45" s="63">
        <f t="shared" si="2"/>
        <v>321.93150000000003</v>
      </c>
    </row>
    <row r="46" spans="1:8" s="62" customFormat="1" ht="24">
      <c r="A46" s="56" t="str">
        <f>IF((LEN('Copy paste to Here'!G50))&gt;5,((CONCATENATE('Copy paste to Here'!G50," &amp; ",'Copy paste to Here'!D50,"  &amp;  ",'Copy paste to Here'!E50))),"Empty Cell")</f>
        <v xml:space="preserve">Surgical steel heart shaped ball closure ring, 16g (1.2mm) with 3mm bezel set crystal closure ball &amp; Crystal Color: Clear  &amp;  </v>
      </c>
      <c r="B46" s="57" t="str">
        <f>'Copy paste to Here'!C50</f>
        <v>HCCR16</v>
      </c>
      <c r="C46" s="57" t="s">
        <v>726</v>
      </c>
      <c r="D46" s="58">
        <f>Invoice!B50</f>
        <v>15</v>
      </c>
      <c r="E46" s="59">
        <f>'Shipping Invoice'!J51*$N$1</f>
        <v>0.54</v>
      </c>
      <c r="F46" s="59">
        <f t="shared" si="0"/>
        <v>8.1000000000000014</v>
      </c>
      <c r="G46" s="60">
        <f t="shared" si="1"/>
        <v>19.4238</v>
      </c>
      <c r="H46" s="63">
        <f t="shared" si="2"/>
        <v>291.35699999999997</v>
      </c>
    </row>
    <row r="47" spans="1:8" s="62" customFormat="1" ht="24">
      <c r="A47" s="56" t="str">
        <f>IF((LEN('Copy paste to Here'!G51))&gt;5,((CONCATENATE('Copy paste to Here'!G51," &amp; ",'Copy paste to Here'!D51,"  &amp;  ",'Copy paste to Here'!E51))),"Empty Cell")</f>
        <v xml:space="preserve">Surgical steel heart shaped ball closure ring, 16g (1.2mm) with 3mm bezel set crystal closure ball &amp; Crystal Color: AB  &amp;  </v>
      </c>
      <c r="B47" s="57" t="str">
        <f>'Copy paste to Here'!C51</f>
        <v>HCCR16</v>
      </c>
      <c r="C47" s="57" t="s">
        <v>726</v>
      </c>
      <c r="D47" s="58">
        <f>Invoice!B51</f>
        <v>15</v>
      </c>
      <c r="E47" s="59">
        <f>'Shipping Invoice'!J52*$N$1</f>
        <v>0.54</v>
      </c>
      <c r="F47" s="59">
        <f t="shared" si="0"/>
        <v>8.1000000000000014</v>
      </c>
      <c r="G47" s="60">
        <f t="shared" si="1"/>
        <v>19.4238</v>
      </c>
      <c r="H47" s="63">
        <f t="shared" si="2"/>
        <v>291.35699999999997</v>
      </c>
    </row>
    <row r="48" spans="1:8" s="62" customFormat="1" ht="24">
      <c r="A48" s="56" t="str">
        <f>IF((LEN('Copy paste to Here'!G52))&gt;5,((CONCATENATE('Copy paste to Here'!G52," &amp; ",'Copy paste to Here'!D52,"  &amp;  ",'Copy paste to Here'!E52))),"Empty Cell")</f>
        <v xml:space="preserve">Surgical steel heart shaped ball closure ring, 16g (1.2mm) with 3mm bezel set crystal closure ball &amp; Crystal Color: Sapphire  &amp;  </v>
      </c>
      <c r="B48" s="57" t="str">
        <f>'Copy paste to Here'!C52</f>
        <v>HCCR16</v>
      </c>
      <c r="C48" s="57" t="s">
        <v>726</v>
      </c>
      <c r="D48" s="58">
        <f>Invoice!B52</f>
        <v>15</v>
      </c>
      <c r="E48" s="59">
        <f>'Shipping Invoice'!J53*$N$1</f>
        <v>0.54</v>
      </c>
      <c r="F48" s="59">
        <f t="shared" si="0"/>
        <v>8.1000000000000014</v>
      </c>
      <c r="G48" s="60">
        <f t="shared" si="1"/>
        <v>19.4238</v>
      </c>
      <c r="H48" s="63">
        <f t="shared" si="2"/>
        <v>291.35699999999997</v>
      </c>
    </row>
    <row r="49" spans="1:8" s="62" customFormat="1" ht="24">
      <c r="A49" s="56" t="str">
        <f>IF((LEN('Copy paste to Here'!G53))&gt;5,((CONCATENATE('Copy paste to Here'!G53," &amp; ",'Copy paste to Here'!D53,"  &amp;  ",'Copy paste to Here'!E53))),"Empty Cell")</f>
        <v xml:space="preserve">Surgical steel heart shaped ball closure ring, 16g (1.2mm) with 3mm bezel set crystal closure ball &amp; Crystal Color: Peridot  &amp;  </v>
      </c>
      <c r="B49" s="57" t="str">
        <f>'Copy paste to Here'!C53</f>
        <v>HCCR16</v>
      </c>
      <c r="C49" s="57" t="s">
        <v>726</v>
      </c>
      <c r="D49" s="58">
        <f>Invoice!B53</f>
        <v>15</v>
      </c>
      <c r="E49" s="59">
        <f>'Shipping Invoice'!J54*$N$1</f>
        <v>0.54</v>
      </c>
      <c r="F49" s="59">
        <f t="shared" si="0"/>
        <v>8.1000000000000014</v>
      </c>
      <c r="G49" s="60">
        <f t="shared" si="1"/>
        <v>19.4238</v>
      </c>
      <c r="H49" s="63">
        <f t="shared" si="2"/>
        <v>291.35699999999997</v>
      </c>
    </row>
    <row r="50" spans="1:8" s="62" customFormat="1" ht="24">
      <c r="A50" s="56" t="str">
        <f>IF((LEN('Copy paste to Here'!G54))&gt;5,((CONCATENATE('Copy paste to Here'!G54," &amp; ",'Copy paste to Here'!D54,"  &amp;  ",'Copy paste to Here'!E54))),"Empty Cell")</f>
        <v xml:space="preserve">Surgical steel heart shaped ball closure ring, 16g (1.2mm) with 3mm closure ball &amp;   &amp;  </v>
      </c>
      <c r="B50" s="57" t="str">
        <f>'Copy paste to Here'!C54</f>
        <v>HCR16</v>
      </c>
      <c r="C50" s="57" t="s">
        <v>728</v>
      </c>
      <c r="D50" s="58">
        <f>Invoice!B54</f>
        <v>20</v>
      </c>
      <c r="E50" s="59">
        <f>'Shipping Invoice'!J55*$N$1</f>
        <v>0.39</v>
      </c>
      <c r="F50" s="59">
        <f t="shared" si="0"/>
        <v>7.8000000000000007</v>
      </c>
      <c r="G50" s="60">
        <f t="shared" si="1"/>
        <v>14.0283</v>
      </c>
      <c r="H50" s="63">
        <f t="shared" si="2"/>
        <v>280.56599999999997</v>
      </c>
    </row>
    <row r="51" spans="1:8" s="62" customFormat="1" ht="25.5">
      <c r="A51" s="56" t="str">
        <f>IF((LEN('Copy paste to Here'!G55))&gt;5,((CONCATENATE('Copy paste to Here'!G55," &amp; ",'Copy paste to Here'!D55,"  &amp;  ",'Copy paste to Here'!E55))),"Empty Cell")</f>
        <v>Surgical steel labret, 18g (1mm) with a tiny 2.5mm bezel set jewel ball &amp; Size: 6mm  &amp;  Crystal Color: AB</v>
      </c>
      <c r="B51" s="57" t="str">
        <f>'Copy paste to Here'!C55</f>
        <v>LB18JB25</v>
      </c>
      <c r="C51" s="57" t="s">
        <v>730</v>
      </c>
      <c r="D51" s="58">
        <f>Invoice!B55</f>
        <v>20</v>
      </c>
      <c r="E51" s="59">
        <f>'Shipping Invoice'!J56*$N$1</f>
        <v>0.44</v>
      </c>
      <c r="F51" s="59">
        <f t="shared" si="0"/>
        <v>8.8000000000000007</v>
      </c>
      <c r="G51" s="60">
        <f t="shared" si="1"/>
        <v>15.8268</v>
      </c>
      <c r="H51" s="63">
        <f t="shared" si="2"/>
        <v>316.536</v>
      </c>
    </row>
    <row r="52" spans="1:8" s="62" customFormat="1" ht="25.5">
      <c r="A52" s="56" t="str">
        <f>IF((LEN('Copy paste to Here'!G56))&gt;5,((CONCATENATE('Copy paste to Here'!G56," &amp; ",'Copy paste to Here'!D56,"  &amp;  ",'Copy paste to Here'!E56))),"Empty Cell")</f>
        <v>Surgical steel labret, 18g (1mm) with a tiny 2.5mm bezel set jewel ball &amp; Size: 6mm  &amp;  Cz Color: Clear</v>
      </c>
      <c r="B52" s="57" t="str">
        <f>'Copy paste to Here'!C56</f>
        <v>LB18JB25</v>
      </c>
      <c r="C52" s="57" t="s">
        <v>730</v>
      </c>
      <c r="D52" s="58">
        <f>Invoice!B56</f>
        <v>20</v>
      </c>
      <c r="E52" s="59">
        <f>'Shipping Invoice'!J57*$N$1</f>
        <v>0.44</v>
      </c>
      <c r="F52" s="59">
        <f t="shared" si="0"/>
        <v>8.8000000000000007</v>
      </c>
      <c r="G52" s="60">
        <f t="shared" si="1"/>
        <v>15.8268</v>
      </c>
      <c r="H52" s="63">
        <f t="shared" si="2"/>
        <v>316.536</v>
      </c>
    </row>
    <row r="53" spans="1:8" s="62" customFormat="1" ht="25.5">
      <c r="A53" s="56" t="str">
        <f>IF((LEN('Copy paste to Here'!G57))&gt;5,((CONCATENATE('Copy paste to Here'!G57," &amp; ",'Copy paste to Here'!D57,"  &amp;  ",'Copy paste to Here'!E57))),"Empty Cell")</f>
        <v>Surgical steel labret, 18g (1mm) with a tiny 2.5mm bezel set jewel ball &amp; Size: 8mm  &amp;  Crystal Color: AB</v>
      </c>
      <c r="B53" s="57" t="str">
        <f>'Copy paste to Here'!C57</f>
        <v>LB18JB25</v>
      </c>
      <c r="C53" s="57" t="s">
        <v>730</v>
      </c>
      <c r="D53" s="58">
        <f>Invoice!B57</f>
        <v>20</v>
      </c>
      <c r="E53" s="59">
        <f>'Shipping Invoice'!J58*$N$1</f>
        <v>0.44</v>
      </c>
      <c r="F53" s="59">
        <f t="shared" si="0"/>
        <v>8.8000000000000007</v>
      </c>
      <c r="G53" s="60">
        <f t="shared" si="1"/>
        <v>15.8268</v>
      </c>
      <c r="H53" s="63">
        <f t="shared" si="2"/>
        <v>316.536</v>
      </c>
    </row>
    <row r="54" spans="1:8" s="62" customFormat="1" ht="25.5">
      <c r="A54" s="56" t="str">
        <f>IF((LEN('Copy paste to Here'!G58))&gt;5,((CONCATENATE('Copy paste to Here'!G58," &amp; ",'Copy paste to Here'!D58,"  &amp;  ",'Copy paste to Here'!E58))),"Empty Cell")</f>
        <v>Surgical steel labret, 18g (1mm) with a tiny 2.5mm bezel set jewel ball &amp; Size: 8mm  &amp;  Cz Color: Clear</v>
      </c>
      <c r="B54" s="57" t="str">
        <f>'Copy paste to Here'!C58</f>
        <v>LB18JB25</v>
      </c>
      <c r="C54" s="57" t="s">
        <v>730</v>
      </c>
      <c r="D54" s="58">
        <f>Invoice!B58</f>
        <v>20</v>
      </c>
      <c r="E54" s="59">
        <f>'Shipping Invoice'!J59*$N$1</f>
        <v>0.44</v>
      </c>
      <c r="F54" s="59">
        <f t="shared" si="0"/>
        <v>8.8000000000000007</v>
      </c>
      <c r="G54" s="60">
        <f t="shared" si="1"/>
        <v>15.8268</v>
      </c>
      <c r="H54" s="63">
        <f t="shared" si="2"/>
        <v>316.536</v>
      </c>
    </row>
    <row r="55" spans="1:8" s="62" customFormat="1" ht="24">
      <c r="A55" s="56" t="str">
        <f>IF((LEN('Copy paste to Here'!G59))&gt;5,((CONCATENATE('Copy paste to Here'!G59," &amp; ",'Copy paste to Here'!D59,"  &amp;  ",'Copy paste to Here'!E59))),"Empty Cell")</f>
        <v xml:space="preserve">Surgical steel labret, 18g (1mm) with a 2mm ball &amp; Length: 6mm  &amp;  </v>
      </c>
      <c r="B55" s="57" t="str">
        <f>'Copy paste to Here'!C59</f>
        <v>LBB2</v>
      </c>
      <c r="C55" s="57" t="s">
        <v>732</v>
      </c>
      <c r="D55" s="58">
        <f>Invoice!B59</f>
        <v>70</v>
      </c>
      <c r="E55" s="59">
        <f>'Shipping Invoice'!J60*$N$1</f>
        <v>0.28999999999999998</v>
      </c>
      <c r="F55" s="59">
        <f t="shared" si="0"/>
        <v>20.299999999999997</v>
      </c>
      <c r="G55" s="60">
        <f t="shared" si="1"/>
        <v>10.431299999999998</v>
      </c>
      <c r="H55" s="63">
        <f t="shared" si="2"/>
        <v>730.19099999999992</v>
      </c>
    </row>
    <row r="56" spans="1:8" s="62" customFormat="1" ht="24">
      <c r="A56" s="56" t="str">
        <f>IF((LEN('Copy paste to Here'!G60))&gt;5,((CONCATENATE('Copy paste to Here'!G60," &amp; ",'Copy paste to Here'!D60,"  &amp;  ",'Copy paste to Here'!E60))),"Empty Cell")</f>
        <v xml:space="preserve">Surgical steel labret, 18g (1mm) with a 2mm ball &amp; Length: 8mm  &amp;  </v>
      </c>
      <c r="B56" s="57" t="str">
        <f>'Copy paste to Here'!C60</f>
        <v>LBB2</v>
      </c>
      <c r="C56" s="57" t="s">
        <v>732</v>
      </c>
      <c r="D56" s="58">
        <f>Invoice!B60</f>
        <v>70</v>
      </c>
      <c r="E56" s="59">
        <f>'Shipping Invoice'!J61*$N$1</f>
        <v>0.28999999999999998</v>
      </c>
      <c r="F56" s="59">
        <f t="shared" si="0"/>
        <v>20.299999999999997</v>
      </c>
      <c r="G56" s="60">
        <f t="shared" si="1"/>
        <v>10.431299999999998</v>
      </c>
      <c r="H56" s="63">
        <f t="shared" si="2"/>
        <v>730.19099999999992</v>
      </c>
    </row>
    <row r="57" spans="1:8" s="62" customFormat="1" ht="24">
      <c r="A57" s="56" t="str">
        <f>IF((LEN('Copy paste to Here'!G61))&gt;5,((CONCATENATE('Copy paste to Here'!G61," &amp; ",'Copy paste to Here'!D61,"  &amp;  ",'Copy paste to Here'!E61))),"Empty Cell")</f>
        <v xml:space="preserve">Surgical steel labret, 16g (1.2mm) with a 3mm ball &amp; Length: 8mm  &amp;  </v>
      </c>
      <c r="B57" s="57" t="str">
        <f>'Copy paste to Here'!C61</f>
        <v>LBB3</v>
      </c>
      <c r="C57" s="57" t="s">
        <v>656</v>
      </c>
      <c r="D57" s="58">
        <f>Invoice!B61</f>
        <v>500</v>
      </c>
      <c r="E57" s="59">
        <f>'Shipping Invoice'!J62*$N$1</f>
        <v>0.17</v>
      </c>
      <c r="F57" s="59">
        <f t="shared" si="0"/>
        <v>85</v>
      </c>
      <c r="G57" s="60">
        <f t="shared" si="1"/>
        <v>6.1149000000000004</v>
      </c>
      <c r="H57" s="63">
        <f t="shared" si="2"/>
        <v>3057.4500000000003</v>
      </c>
    </row>
    <row r="58" spans="1:8" s="62" customFormat="1" ht="48">
      <c r="A58" s="56" t="str">
        <f>IF((LEN('Copy paste to Here'!G62))&gt;5,((CONCATENATE('Copy paste to Here'!G62," &amp; ",'Copy paste to Here'!D62,"  &amp;  ",'Copy paste to Here'!E62))),"Empty Cell")</f>
        <v>Internally threaded 316L steel labret, 16g (1.2mm) with a upper 2 -5mm prong set round CZ stone (attachments are made from surgical steel) &amp; Length: 5mm with 2mm top part  &amp;  Cz Color: Clear</v>
      </c>
      <c r="B58" s="57" t="str">
        <f>'Copy paste to Here'!C62</f>
        <v>LBCZIN</v>
      </c>
      <c r="C58" s="57" t="s">
        <v>777</v>
      </c>
      <c r="D58" s="58">
        <f>Invoice!B62</f>
        <v>10</v>
      </c>
      <c r="E58" s="59">
        <f>'Shipping Invoice'!J63*$N$1</f>
        <v>1.1499999999999999</v>
      </c>
      <c r="F58" s="59">
        <f t="shared" si="0"/>
        <v>11.5</v>
      </c>
      <c r="G58" s="60">
        <f t="shared" si="1"/>
        <v>41.365499999999997</v>
      </c>
      <c r="H58" s="63">
        <f t="shared" si="2"/>
        <v>413.65499999999997</v>
      </c>
    </row>
    <row r="59" spans="1:8" s="62" customFormat="1" ht="48">
      <c r="A59" s="56" t="str">
        <f>IF((LEN('Copy paste to Here'!G63))&gt;5,((CONCATENATE('Copy paste to Here'!G63," &amp; ",'Copy paste to Here'!D63,"  &amp;  ",'Copy paste to Here'!E63))),"Empty Cell")</f>
        <v>Internally threaded 316L steel labret, 16g (1.2mm) with a upper 2 -5mm prong set round CZ stone (attachments are made from surgical steel) &amp; Length: 5mm with 2mm top part  &amp;  Cz Color: Amethyst</v>
      </c>
      <c r="B59" s="57" t="str">
        <f>'Copy paste to Here'!C63</f>
        <v>LBCZIN</v>
      </c>
      <c r="C59" s="57" t="s">
        <v>777</v>
      </c>
      <c r="D59" s="58">
        <f>Invoice!B63</f>
        <v>5</v>
      </c>
      <c r="E59" s="59">
        <f>'Shipping Invoice'!J64*$N$1</f>
        <v>1.1499999999999999</v>
      </c>
      <c r="F59" s="59">
        <f t="shared" si="0"/>
        <v>5.75</v>
      </c>
      <c r="G59" s="60">
        <f t="shared" si="1"/>
        <v>41.365499999999997</v>
      </c>
      <c r="H59" s="63">
        <f t="shared" si="2"/>
        <v>206.82749999999999</v>
      </c>
    </row>
    <row r="60" spans="1:8" s="62" customFormat="1" ht="36">
      <c r="A60" s="56" t="str">
        <f>IF((LEN('Copy paste to Here'!G64))&gt;5,((CONCATENATE('Copy paste to Here'!G64," &amp; ",'Copy paste to Here'!D64,"  &amp;  ",'Copy paste to Here'!E64))),"Empty Cell")</f>
        <v>Internally threaded 316L steel labret, 16g (1.2mm) with a upper 2 -5mm prong set round CZ stone (attachments are made from surgical steel) &amp; Length: 5mm with 2mm top part  &amp;  Cz Color: AB</v>
      </c>
      <c r="B60" s="57" t="str">
        <f>'Copy paste to Here'!C64</f>
        <v>LBCZIN</v>
      </c>
      <c r="C60" s="57" t="s">
        <v>777</v>
      </c>
      <c r="D60" s="58">
        <f>Invoice!B64</f>
        <v>10</v>
      </c>
      <c r="E60" s="59">
        <f>'Shipping Invoice'!J65*$N$1</f>
        <v>1.1499999999999999</v>
      </c>
      <c r="F60" s="59">
        <f t="shared" si="0"/>
        <v>11.5</v>
      </c>
      <c r="G60" s="60">
        <f t="shared" si="1"/>
        <v>41.365499999999997</v>
      </c>
      <c r="H60" s="63">
        <f t="shared" si="2"/>
        <v>413.65499999999997</v>
      </c>
    </row>
    <row r="61" spans="1:8" s="62" customFormat="1" ht="48">
      <c r="A61" s="56" t="str">
        <f>IF((LEN('Copy paste to Here'!G65))&gt;5,((CONCATENATE('Copy paste to Here'!G65," &amp; ",'Copy paste to Here'!D65,"  &amp;  ",'Copy paste to Here'!E65))),"Empty Cell")</f>
        <v>Surgical steel internally threaded labret, 16g (1.2mm) with synthetic opal flat head sized 3mm to 5mm, in a surgical steel cup, for triple tragus piercings &amp; Length: 6mm with 3mm top part  &amp;  Color: Clear</v>
      </c>
      <c r="B61" s="57" t="str">
        <f>'Copy paste to Here'!C65</f>
        <v>LBIO</v>
      </c>
      <c r="C61" s="57" t="s">
        <v>778</v>
      </c>
      <c r="D61" s="58">
        <f>Invoice!B65</f>
        <v>10</v>
      </c>
      <c r="E61" s="59">
        <f>'Shipping Invoice'!J66*$N$1</f>
        <v>1.1399999999999999</v>
      </c>
      <c r="F61" s="59">
        <f t="shared" si="0"/>
        <v>11.399999999999999</v>
      </c>
      <c r="G61" s="60">
        <f t="shared" si="1"/>
        <v>41.005799999999994</v>
      </c>
      <c r="H61" s="63">
        <f t="shared" si="2"/>
        <v>410.05799999999994</v>
      </c>
    </row>
    <row r="62" spans="1:8" s="62" customFormat="1" ht="48">
      <c r="A62" s="56" t="str">
        <f>IF((LEN('Copy paste to Here'!G66))&gt;5,((CONCATENATE('Copy paste to Here'!G66," &amp; ",'Copy paste to Here'!D66,"  &amp;  ",'Copy paste to Here'!E66))),"Empty Cell")</f>
        <v>Surgical steel internally threaded labret, 16g (1.2mm) with synthetic opal flat head sized 3mm to 5mm, in a surgical steel cup, for triple tragus piercings &amp; Length: 6mm with 3mm top part  &amp;  Color: Light blue</v>
      </c>
      <c r="B62" s="57" t="str">
        <f>'Copy paste to Here'!C66</f>
        <v>LBIO</v>
      </c>
      <c r="C62" s="57" t="s">
        <v>778</v>
      </c>
      <c r="D62" s="58">
        <f>Invoice!B66</f>
        <v>15</v>
      </c>
      <c r="E62" s="59">
        <f>'Shipping Invoice'!J67*$N$1</f>
        <v>1.1399999999999999</v>
      </c>
      <c r="F62" s="59">
        <f t="shared" si="0"/>
        <v>17.099999999999998</v>
      </c>
      <c r="G62" s="60">
        <f t="shared" si="1"/>
        <v>41.005799999999994</v>
      </c>
      <c r="H62" s="63">
        <f t="shared" si="2"/>
        <v>615.08699999999988</v>
      </c>
    </row>
    <row r="63" spans="1:8" s="62" customFormat="1" ht="48">
      <c r="A63" s="56" t="str">
        <f>IF((LEN('Copy paste to Here'!G67))&gt;5,((CONCATENATE('Copy paste to Here'!G67," &amp; ",'Copy paste to Here'!D67,"  &amp;  ",'Copy paste to Here'!E67))),"Empty Cell")</f>
        <v>Surgical steel internally threaded labret, 16g (1.2mm) with synthetic opal flat head sized 3mm to 5mm, in a surgical steel cup, for triple tragus piercings &amp; Length: 6mm with 3mm top part  &amp;  Color: Green</v>
      </c>
      <c r="B63" s="57" t="str">
        <f>'Copy paste to Here'!C67</f>
        <v>LBIO</v>
      </c>
      <c r="C63" s="57" t="s">
        <v>778</v>
      </c>
      <c r="D63" s="58">
        <f>Invoice!B67</f>
        <v>15</v>
      </c>
      <c r="E63" s="59">
        <f>'Shipping Invoice'!J68*$N$1</f>
        <v>1.1399999999999999</v>
      </c>
      <c r="F63" s="59">
        <f t="shared" si="0"/>
        <v>17.099999999999998</v>
      </c>
      <c r="G63" s="60">
        <f t="shared" si="1"/>
        <v>41.005799999999994</v>
      </c>
      <c r="H63" s="63">
        <f t="shared" si="2"/>
        <v>615.08699999999988</v>
      </c>
    </row>
    <row r="64" spans="1:8" s="62" customFormat="1" ht="48">
      <c r="A64" s="56" t="str">
        <f>IF((LEN('Copy paste to Here'!G68))&gt;5,((CONCATENATE('Copy paste to Here'!G68," &amp; ",'Copy paste to Here'!D68,"  &amp;  ",'Copy paste to Here'!E68))),"Empty Cell")</f>
        <v>Surgical steel internally threaded labret, 16g (1.2mm) with synthetic opal flat head sized 3mm to 5mm, in a surgical steel cup, for triple tragus piercings &amp; Length: 6mm with 3mm top part  &amp;  Color: Pink</v>
      </c>
      <c r="B64" s="57" t="str">
        <f>'Copy paste to Here'!C68</f>
        <v>LBIO</v>
      </c>
      <c r="C64" s="57" t="s">
        <v>778</v>
      </c>
      <c r="D64" s="58">
        <f>Invoice!B68</f>
        <v>15</v>
      </c>
      <c r="E64" s="59">
        <f>'Shipping Invoice'!J69*$N$1</f>
        <v>1.1399999999999999</v>
      </c>
      <c r="F64" s="59">
        <f t="shared" si="0"/>
        <v>17.099999999999998</v>
      </c>
      <c r="G64" s="60">
        <f t="shared" si="1"/>
        <v>41.005799999999994</v>
      </c>
      <c r="H64" s="63">
        <f t="shared" si="2"/>
        <v>615.08699999999988</v>
      </c>
    </row>
    <row r="65" spans="1:8" s="62" customFormat="1" ht="24">
      <c r="A65" s="56" t="str">
        <f>IF((LEN('Copy paste to Here'!G69))&gt;5,((CONCATENATE('Copy paste to Here'!G69," &amp; ",'Copy paste to Here'!D69,"  &amp;  ",'Copy paste to Here'!E69))),"Empty Cell")</f>
        <v>316L steel labret, 16g (1.2mm) with a 3mm synthetic opal ball &amp; Length: 8mm  &amp;  Color: Blue</v>
      </c>
      <c r="B65" s="57" t="str">
        <f>'Copy paste to Here'!C69</f>
        <v>LBOP3</v>
      </c>
      <c r="C65" s="57" t="s">
        <v>742</v>
      </c>
      <c r="D65" s="58">
        <f>Invoice!B69</f>
        <v>10</v>
      </c>
      <c r="E65" s="59">
        <f>'Shipping Invoice'!J70*$N$1</f>
        <v>1.71</v>
      </c>
      <c r="F65" s="59">
        <f t="shared" si="0"/>
        <v>17.100000000000001</v>
      </c>
      <c r="G65" s="60">
        <f t="shared" si="1"/>
        <v>61.508699999999997</v>
      </c>
      <c r="H65" s="63">
        <f t="shared" si="2"/>
        <v>615.08699999999999</v>
      </c>
    </row>
    <row r="66" spans="1:8" s="62" customFormat="1" ht="24">
      <c r="A66" s="56" t="str">
        <f>IF((LEN('Copy paste to Here'!G70))&gt;5,((CONCATENATE('Copy paste to Here'!G70," &amp; ",'Copy paste to Here'!D70,"  &amp;  ",'Copy paste to Here'!E70))),"Empty Cell")</f>
        <v>316L steel labret, 16g (1.2mm) with a 3mm synthetic opal ball &amp; Length: 8mm  &amp;  Color: Light blue</v>
      </c>
      <c r="B66" s="57" t="str">
        <f>'Copy paste to Here'!C70</f>
        <v>LBOP3</v>
      </c>
      <c r="C66" s="57" t="s">
        <v>742</v>
      </c>
      <c r="D66" s="58">
        <f>Invoice!B70</f>
        <v>10</v>
      </c>
      <c r="E66" s="59">
        <f>'Shipping Invoice'!J71*$N$1</f>
        <v>1.71</v>
      </c>
      <c r="F66" s="59">
        <f t="shared" si="0"/>
        <v>17.100000000000001</v>
      </c>
      <c r="G66" s="60">
        <f t="shared" si="1"/>
        <v>61.508699999999997</v>
      </c>
      <c r="H66" s="63">
        <f t="shared" si="2"/>
        <v>615.08699999999999</v>
      </c>
    </row>
    <row r="67" spans="1:8" s="62" customFormat="1" ht="24">
      <c r="A67" s="56" t="str">
        <f>IF((LEN('Copy paste to Here'!G71))&gt;5,((CONCATENATE('Copy paste to Here'!G71," &amp; ",'Copy paste to Here'!D71,"  &amp;  ",'Copy paste to Here'!E71))),"Empty Cell")</f>
        <v>316L steel labret, 16g (1.2mm) with a 3mm synthetic opal ball &amp; Length: 8mm  &amp;  Color: Lavender</v>
      </c>
      <c r="B67" s="57" t="str">
        <f>'Copy paste to Here'!C71</f>
        <v>LBOP3</v>
      </c>
      <c r="C67" s="57" t="s">
        <v>742</v>
      </c>
      <c r="D67" s="58">
        <f>Invoice!B71</f>
        <v>10</v>
      </c>
      <c r="E67" s="59">
        <f>'Shipping Invoice'!J72*$N$1</f>
        <v>1.71</v>
      </c>
      <c r="F67" s="59">
        <f t="shared" si="0"/>
        <v>17.100000000000001</v>
      </c>
      <c r="G67" s="60">
        <f t="shared" si="1"/>
        <v>61.508699999999997</v>
      </c>
      <c r="H67" s="63">
        <f t="shared" si="2"/>
        <v>615.08699999999999</v>
      </c>
    </row>
    <row r="68" spans="1:8" s="62" customFormat="1" ht="24">
      <c r="A68" s="56" t="str">
        <f>IF((LEN('Copy paste to Here'!G72))&gt;5,((CONCATENATE('Copy paste to Here'!G72," &amp; ",'Copy paste to Here'!D72,"  &amp;  ",'Copy paste to Here'!E72))),"Empty Cell")</f>
        <v>316L steel labret, 16g (1.2mm) with a 3mm synthetic opal ball &amp; Length: 8mm  &amp;  Color: Light pink</v>
      </c>
      <c r="B68" s="57" t="str">
        <f>'Copy paste to Here'!C72</f>
        <v>LBOP3</v>
      </c>
      <c r="C68" s="57" t="s">
        <v>742</v>
      </c>
      <c r="D68" s="58">
        <f>Invoice!B72</f>
        <v>10</v>
      </c>
      <c r="E68" s="59">
        <f>'Shipping Invoice'!J73*$N$1</f>
        <v>1.71</v>
      </c>
      <c r="F68" s="59">
        <f t="shared" si="0"/>
        <v>17.100000000000001</v>
      </c>
      <c r="G68" s="60">
        <f t="shared" si="1"/>
        <v>61.508699999999997</v>
      </c>
      <c r="H68" s="63">
        <f t="shared" si="2"/>
        <v>615.08699999999999</v>
      </c>
    </row>
    <row r="69" spans="1:8" s="62" customFormat="1" ht="36">
      <c r="A69" s="56" t="str">
        <f>IF((LEN('Copy paste to Here'!G73))&gt;5,((CONCATENATE('Copy paste to Here'!G73," &amp; ",'Copy paste to Here'!D73,"  &amp;  ",'Copy paste to Here'!E73))),"Empty Cell")</f>
        <v>Surgical steel belly banana, 14g (1.6mm) with a lower two color crystal studded flower design &amp; Length: 10mm  &amp;  Color: # 2 in picture</v>
      </c>
      <c r="B69" s="57" t="str">
        <f>'Copy paste to Here'!C73</f>
        <v>MCD378</v>
      </c>
      <c r="C69" s="57" t="s">
        <v>746</v>
      </c>
      <c r="D69" s="58">
        <f>Invoice!B73</f>
        <v>5</v>
      </c>
      <c r="E69" s="59">
        <f>'Shipping Invoice'!J74*$N$1</f>
        <v>1.46</v>
      </c>
      <c r="F69" s="59">
        <f t="shared" si="0"/>
        <v>7.3</v>
      </c>
      <c r="G69" s="60">
        <f t="shared" si="1"/>
        <v>52.516199999999998</v>
      </c>
      <c r="H69" s="63">
        <f t="shared" si="2"/>
        <v>262.58100000000002</v>
      </c>
    </row>
    <row r="70" spans="1:8" s="62" customFormat="1" ht="36">
      <c r="A70" s="56" t="str">
        <f>IF((LEN('Copy paste to Here'!G74))&gt;5,((CONCATENATE('Copy paste to Here'!G74," &amp; ",'Copy paste to Here'!D74,"  &amp;  ",'Copy paste to Here'!E74))),"Empty Cell")</f>
        <v>Surgical steel belly banana, 14g (1.6mm) with an 8mm bezel set jewel ball and a dangling crystal tulip flower design - length 3/8'' (10mm) &amp; Length: 10mm  &amp;  Crystal Color: Clear</v>
      </c>
      <c r="B70" s="57" t="str">
        <f>'Copy paste to Here'!C74</f>
        <v>MCDTU1</v>
      </c>
      <c r="C70" s="57" t="s">
        <v>748</v>
      </c>
      <c r="D70" s="58">
        <f>Invoice!B74</f>
        <v>5</v>
      </c>
      <c r="E70" s="59">
        <f>'Shipping Invoice'!J75*$N$1</f>
        <v>1.39</v>
      </c>
      <c r="F70" s="59">
        <f t="shared" si="0"/>
        <v>6.9499999999999993</v>
      </c>
      <c r="G70" s="60">
        <f t="shared" si="1"/>
        <v>49.998299999999993</v>
      </c>
      <c r="H70" s="63">
        <f t="shared" si="2"/>
        <v>249.99149999999997</v>
      </c>
    </row>
    <row r="71" spans="1:8" s="62" customFormat="1" ht="36">
      <c r="A71" s="56" t="str">
        <f>IF((LEN('Copy paste to Here'!G75))&gt;5,((CONCATENATE('Copy paste to Here'!G75," &amp; ",'Copy paste to Here'!D75,"  &amp;  ",'Copy paste to Here'!E75))),"Empty Cell")</f>
        <v>Surgical steel belly banana, 14g (1.6mm) with an 8mm bezel set jewel ball and a dangling crystal tulip flower design - length 3/8'' (10mm) &amp; Length: 10mm  &amp;  Crystal Color: AB</v>
      </c>
      <c r="B71" s="57" t="str">
        <f>'Copy paste to Here'!C75</f>
        <v>MCDTU1</v>
      </c>
      <c r="C71" s="57" t="s">
        <v>748</v>
      </c>
      <c r="D71" s="58">
        <f>Invoice!B75</f>
        <v>5</v>
      </c>
      <c r="E71" s="59">
        <f>'Shipping Invoice'!J76*$N$1</f>
        <v>1.39</v>
      </c>
      <c r="F71" s="59">
        <f t="shared" si="0"/>
        <v>6.9499999999999993</v>
      </c>
      <c r="G71" s="60">
        <f t="shared" si="1"/>
        <v>49.998299999999993</v>
      </c>
      <c r="H71" s="63">
        <f t="shared" si="2"/>
        <v>249.99149999999997</v>
      </c>
    </row>
    <row r="72" spans="1:8" s="62" customFormat="1" ht="36">
      <c r="A72" s="56" t="str">
        <f>IF((LEN('Copy paste to Here'!G76))&gt;5,((CONCATENATE('Copy paste to Here'!G76," &amp; ",'Copy paste to Here'!D76,"  &amp;  ",'Copy paste to Here'!E76))),"Empty Cell")</f>
        <v>Surgical steel belly banana, 14g (1.6mm) with an 8mm bezel set jewel ball and a dangling crystal tulip flower design - length 3/8'' (10mm) &amp; Length: 10mm  &amp;  Crystal Color: Rose</v>
      </c>
      <c r="B72" s="57" t="str">
        <f>'Copy paste to Here'!C76</f>
        <v>MCDTU1</v>
      </c>
      <c r="C72" s="57" t="s">
        <v>748</v>
      </c>
      <c r="D72" s="58">
        <f>Invoice!B76</f>
        <v>5</v>
      </c>
      <c r="E72" s="59">
        <f>'Shipping Invoice'!J77*$N$1</f>
        <v>1.39</v>
      </c>
      <c r="F72" s="59">
        <f t="shared" si="0"/>
        <v>6.9499999999999993</v>
      </c>
      <c r="G72" s="60">
        <f t="shared" si="1"/>
        <v>49.998299999999993</v>
      </c>
      <c r="H72" s="63">
        <f t="shared" si="2"/>
        <v>249.99149999999997</v>
      </c>
    </row>
    <row r="73" spans="1:8" s="62" customFormat="1" ht="24">
      <c r="A73" s="56" t="str">
        <f>IF((LEN('Copy paste to Here'!G77))&gt;5,((CONCATENATE('Copy paste to Here'!G77," &amp; ",'Copy paste to Here'!D77,"  &amp;  ",'Copy paste to Here'!E77))),"Empty Cell")</f>
        <v xml:space="preserve">High polished surgical steel nose screw, 1mm (18g) with 2mm ball shaped top &amp;   &amp;  </v>
      </c>
      <c r="B73" s="57" t="str">
        <f>'Copy paste to Here'!C77</f>
        <v>NSB18</v>
      </c>
      <c r="C73" s="57" t="s">
        <v>749</v>
      </c>
      <c r="D73" s="58">
        <f>Invoice!B77</f>
        <v>100</v>
      </c>
      <c r="E73" s="59">
        <f>'Shipping Invoice'!J78*$N$1</f>
        <v>0.19</v>
      </c>
      <c r="F73" s="59">
        <f t="shared" si="0"/>
        <v>19</v>
      </c>
      <c r="G73" s="60">
        <f t="shared" si="1"/>
        <v>6.8342999999999998</v>
      </c>
      <c r="H73" s="63">
        <f t="shared" si="2"/>
        <v>683.43</v>
      </c>
    </row>
    <row r="74" spans="1:8" s="62" customFormat="1" ht="24">
      <c r="A74" s="56" t="str">
        <f>IF((LEN('Copy paste to Here'!G78))&gt;5,((CONCATENATE('Copy paste to Here'!G78," &amp; ",'Copy paste to Here'!D78,"  &amp;  ",'Copy paste to Here'!E78))),"Empty Cell")</f>
        <v xml:space="preserve">Surgical steel nose screw, 18g (1mm) with a 2mm round crystal top &amp; Crystal Color: AB  &amp;  </v>
      </c>
      <c r="B74" s="57" t="str">
        <f>'Copy paste to Here'!C78</f>
        <v>NSC18</v>
      </c>
      <c r="C74" s="57" t="s">
        <v>751</v>
      </c>
      <c r="D74" s="58">
        <f>Invoice!B78</f>
        <v>60</v>
      </c>
      <c r="E74" s="59">
        <f>'Shipping Invoice'!J79*$N$1</f>
        <v>0.24</v>
      </c>
      <c r="F74" s="59">
        <f t="shared" si="0"/>
        <v>14.399999999999999</v>
      </c>
      <c r="G74" s="60">
        <f t="shared" si="1"/>
        <v>8.6327999999999996</v>
      </c>
      <c r="H74" s="63">
        <f t="shared" si="2"/>
        <v>517.96799999999996</v>
      </c>
    </row>
    <row r="75" spans="1:8" s="62" customFormat="1" ht="24">
      <c r="A75" s="56" t="str">
        <f>IF((LEN('Copy paste to Here'!G79))&gt;5,((CONCATENATE('Copy paste to Here'!G79," &amp; ",'Copy paste to Here'!D79,"  &amp;  ",'Copy paste to Here'!E79))),"Empty Cell")</f>
        <v xml:space="preserve">Surgical steel nose screw, 18g (1mm) with a 2mm round crystal top &amp; Crystal Color: Rose  &amp;  </v>
      </c>
      <c r="B75" s="57" t="str">
        <f>'Copy paste to Here'!C79</f>
        <v>NSC18</v>
      </c>
      <c r="C75" s="57" t="s">
        <v>751</v>
      </c>
      <c r="D75" s="58">
        <f>Invoice!B79</f>
        <v>50</v>
      </c>
      <c r="E75" s="59">
        <f>'Shipping Invoice'!J80*$N$1</f>
        <v>0.24</v>
      </c>
      <c r="F75" s="59">
        <f t="shared" si="0"/>
        <v>12</v>
      </c>
      <c r="G75" s="60">
        <f t="shared" si="1"/>
        <v>8.6327999999999996</v>
      </c>
      <c r="H75" s="63">
        <f t="shared" si="2"/>
        <v>431.64</v>
      </c>
    </row>
    <row r="76" spans="1:8" s="62" customFormat="1" ht="24">
      <c r="A76" s="56" t="str">
        <f>IF((LEN('Copy paste to Here'!G80))&gt;5,((CONCATENATE('Copy paste to Here'!G80," &amp; ",'Copy paste to Here'!D80,"  &amp;  ",'Copy paste to Here'!E80))),"Empty Cell")</f>
        <v xml:space="preserve">Surgical steel nose screw, 18g (1mm) with a 2mm round crystal top &amp; Crystal Color: Aquamarine  &amp;  </v>
      </c>
      <c r="B76" s="57" t="str">
        <f>'Copy paste to Here'!C80</f>
        <v>NSC18</v>
      </c>
      <c r="C76" s="57" t="s">
        <v>751</v>
      </c>
      <c r="D76" s="58">
        <f>Invoice!B80</f>
        <v>50</v>
      </c>
      <c r="E76" s="59">
        <f>'Shipping Invoice'!J81*$N$1</f>
        <v>0.24</v>
      </c>
      <c r="F76" s="59">
        <f t="shared" si="0"/>
        <v>12</v>
      </c>
      <c r="G76" s="60">
        <f t="shared" si="1"/>
        <v>8.6327999999999996</v>
      </c>
      <c r="H76" s="63">
        <f t="shared" si="2"/>
        <v>431.64</v>
      </c>
    </row>
    <row r="77" spans="1:8" s="62" customFormat="1" ht="24">
      <c r="A77" s="56" t="str">
        <f>IF((LEN('Copy paste to Here'!G81))&gt;5,((CONCATENATE('Copy paste to Here'!G81," &amp; ",'Copy paste to Here'!D81,"  &amp;  ",'Copy paste to Here'!E81))),"Empty Cell")</f>
        <v xml:space="preserve">Surgical steel nose screw, 18g (1mm) with a 2mm round crystal top &amp; Crystal Color: Peridot  &amp;  </v>
      </c>
      <c r="B77" s="57" t="str">
        <f>'Copy paste to Here'!C81</f>
        <v>NSC18</v>
      </c>
      <c r="C77" s="57" t="s">
        <v>751</v>
      </c>
      <c r="D77" s="58">
        <f>Invoice!B81</f>
        <v>50</v>
      </c>
      <c r="E77" s="59">
        <f>'Shipping Invoice'!J82*$N$1</f>
        <v>0.24</v>
      </c>
      <c r="F77" s="59">
        <f t="shared" si="0"/>
        <v>12</v>
      </c>
      <c r="G77" s="60">
        <f t="shared" si="1"/>
        <v>8.6327999999999996</v>
      </c>
      <c r="H77" s="63">
        <f t="shared" si="2"/>
        <v>431.64</v>
      </c>
    </row>
    <row r="78" spans="1:8" s="62" customFormat="1" ht="25.5">
      <c r="A78" s="56" t="str">
        <f>IF((LEN('Copy paste to Here'!G82))&gt;5,((CONCATENATE('Copy paste to Here'!G82," &amp; ",'Copy paste to Here'!D82,"  &amp;  ",'Copy paste to Here'!E82))),"Empty Cell")</f>
        <v xml:space="preserve">Surgical steel nose screw, 18g (1.0mm) with 1.5mm round synthetic opal top &amp; Color: Clear  &amp;  </v>
      </c>
      <c r="B78" s="57" t="str">
        <f>'Copy paste to Here'!C82</f>
        <v>NSCOP18</v>
      </c>
      <c r="C78" s="57" t="s">
        <v>753</v>
      </c>
      <c r="D78" s="58">
        <f>Invoice!B82</f>
        <v>40</v>
      </c>
      <c r="E78" s="59">
        <f>'Shipping Invoice'!J83*$N$1</f>
        <v>0.65</v>
      </c>
      <c r="F78" s="59">
        <f t="shared" si="0"/>
        <v>26</v>
      </c>
      <c r="G78" s="60">
        <f t="shared" si="1"/>
        <v>23.380500000000001</v>
      </c>
      <c r="H78" s="63">
        <f t="shared" si="2"/>
        <v>935.22</v>
      </c>
    </row>
    <row r="79" spans="1:8" s="62" customFormat="1" ht="25.5">
      <c r="A79" s="56" t="str">
        <f>IF((LEN('Copy paste to Here'!G83))&gt;5,((CONCATENATE('Copy paste to Here'!G83," &amp; ",'Copy paste to Here'!D83,"  &amp;  ",'Copy paste to Here'!E83))),"Empty Cell")</f>
        <v xml:space="preserve">Surgical steel nose screw, 18g (1.0mm) with 1.5mm round synthetic opal top &amp; Color: Light blue  &amp;  </v>
      </c>
      <c r="B79" s="57" t="str">
        <f>'Copy paste to Here'!C83</f>
        <v>NSCOP18</v>
      </c>
      <c r="C79" s="57" t="s">
        <v>753</v>
      </c>
      <c r="D79" s="58">
        <f>Invoice!B83</f>
        <v>40</v>
      </c>
      <c r="E79" s="59">
        <f>'Shipping Invoice'!J84*$N$1</f>
        <v>0.65</v>
      </c>
      <c r="F79" s="59">
        <f t="shared" si="0"/>
        <v>26</v>
      </c>
      <c r="G79" s="60">
        <f t="shared" si="1"/>
        <v>23.380500000000001</v>
      </c>
      <c r="H79" s="63">
        <f t="shared" si="2"/>
        <v>935.22</v>
      </c>
    </row>
    <row r="80" spans="1:8" s="62" customFormat="1" ht="25.5">
      <c r="A80" s="56" t="str">
        <f>IF((LEN('Copy paste to Here'!G84))&gt;5,((CONCATENATE('Copy paste to Here'!G84," &amp; ",'Copy paste to Here'!D84,"  &amp;  ",'Copy paste to Here'!E84))),"Empty Cell")</f>
        <v xml:space="preserve">Surgical steel nose screw, 18g (1.0mm) with 1.5mm round synthetic opal top &amp; Color: Green  &amp;  </v>
      </c>
      <c r="B80" s="57" t="str">
        <f>'Copy paste to Here'!C84</f>
        <v>NSCOP18</v>
      </c>
      <c r="C80" s="57" t="s">
        <v>753</v>
      </c>
      <c r="D80" s="58">
        <f>Invoice!B84</f>
        <v>40</v>
      </c>
      <c r="E80" s="59">
        <f>'Shipping Invoice'!J85*$N$1</f>
        <v>0.65</v>
      </c>
      <c r="F80" s="59">
        <f t="shared" si="0"/>
        <v>26</v>
      </c>
      <c r="G80" s="60">
        <f t="shared" si="1"/>
        <v>23.380500000000001</v>
      </c>
      <c r="H80" s="63">
        <f t="shared" si="2"/>
        <v>935.22</v>
      </c>
    </row>
    <row r="81" spans="1:8" s="62" customFormat="1" ht="24">
      <c r="A81" s="56" t="str">
        <f>IF((LEN('Copy paste to Here'!G85))&gt;5,((CONCATENATE('Copy paste to Here'!G85," &amp; ",'Copy paste to Here'!D85,"  &amp;  ",'Copy paste to Here'!E85))),"Empty Cell")</f>
        <v>Surgical steel belly banana, 14g (1.6mm) with a lower filigran butterfly design with crystals &amp; Length: 10mm  &amp;  Crystal Color: AB</v>
      </c>
      <c r="B81" s="57" t="str">
        <f>'Copy paste to Here'!C85</f>
        <v>SE013</v>
      </c>
      <c r="C81" s="57" t="s">
        <v>755</v>
      </c>
      <c r="D81" s="58">
        <f>Invoice!B85</f>
        <v>5</v>
      </c>
      <c r="E81" s="59">
        <f>'Shipping Invoice'!J86*$N$1</f>
        <v>0.93</v>
      </c>
      <c r="F81" s="59">
        <f t="shared" si="0"/>
        <v>4.6500000000000004</v>
      </c>
      <c r="G81" s="60">
        <f t="shared" si="1"/>
        <v>33.452100000000002</v>
      </c>
      <c r="H81" s="63">
        <f t="shared" si="2"/>
        <v>167.26050000000001</v>
      </c>
    </row>
    <row r="82" spans="1:8" s="62" customFormat="1" ht="36">
      <c r="A82" s="56" t="str">
        <f>IF((LEN('Copy paste to Here'!G86))&gt;5,((CONCATENATE('Copy paste to Here'!G86," &amp; ",'Copy paste to Here'!D86,"  &amp;  ",'Copy paste to Here'!E86))),"Empty Cell")</f>
        <v>Surgical steel belly banana, 14g (1.6mm) with a lower filigran butterfly design with crystals &amp; Length: 10mm  &amp;  Crystal Color: Aquamarine</v>
      </c>
      <c r="B82" s="57" t="str">
        <f>'Copy paste to Here'!C86</f>
        <v>SE013</v>
      </c>
      <c r="C82" s="57" t="s">
        <v>755</v>
      </c>
      <c r="D82" s="58">
        <f>Invoice!B86</f>
        <v>5</v>
      </c>
      <c r="E82" s="59">
        <f>'Shipping Invoice'!J87*$N$1</f>
        <v>0.93</v>
      </c>
      <c r="F82" s="59">
        <f t="shared" si="0"/>
        <v>4.6500000000000004</v>
      </c>
      <c r="G82" s="60">
        <f t="shared" si="1"/>
        <v>33.452100000000002</v>
      </c>
      <c r="H82" s="63">
        <f t="shared" si="2"/>
        <v>167.26050000000001</v>
      </c>
    </row>
    <row r="83" spans="1:8" s="62" customFormat="1" ht="24">
      <c r="A83" s="56" t="str">
        <f>IF((LEN('Copy paste to Here'!G87))&gt;5,((CONCATENATE('Copy paste to Here'!G87," &amp; ",'Copy paste to Here'!D87,"  &amp;  ",'Copy paste to Here'!E87))),"Empty Cell")</f>
        <v xml:space="preserve">High polished surgical steel hinged segment ring, 16g (1.2mm) &amp; Length: 8mm  &amp;  </v>
      </c>
      <c r="B83" s="57" t="str">
        <f>'Copy paste to Here'!C87</f>
        <v>SEGH16</v>
      </c>
      <c r="C83" s="57" t="s">
        <v>65</v>
      </c>
      <c r="D83" s="58">
        <f>Invoice!B87</f>
        <v>50</v>
      </c>
      <c r="E83" s="59">
        <f>'Shipping Invoice'!J88*$N$1</f>
        <v>1.59</v>
      </c>
      <c r="F83" s="59">
        <f t="shared" ref="F83:F146" si="3">D83*E83</f>
        <v>79.5</v>
      </c>
      <c r="G83" s="60">
        <f t="shared" ref="G83:G146" si="4">E83*$E$14</f>
        <v>57.192300000000003</v>
      </c>
      <c r="H83" s="63">
        <f t="shared" ref="H83:H146" si="5">D83*G83</f>
        <v>2859.6150000000002</v>
      </c>
    </row>
    <row r="84" spans="1:8" s="62" customFormat="1" ht="24">
      <c r="A84" s="56" t="str">
        <f>IF((LEN('Copy paste to Here'!G88))&gt;5,((CONCATENATE('Copy paste to Here'!G88," &amp; ",'Copy paste to Here'!D88,"  &amp;  ",'Copy paste to Here'!E88))),"Empty Cell")</f>
        <v xml:space="preserve">High polished annealed 316L steel seamless hoop ring, 16g (1.2mm) &amp; Length: 6mm  &amp;  </v>
      </c>
      <c r="B84" s="57" t="str">
        <f>'Copy paste to Here'!C88</f>
        <v>SEL16</v>
      </c>
      <c r="C84" s="57" t="s">
        <v>758</v>
      </c>
      <c r="D84" s="58">
        <f>Invoice!B88</f>
        <v>50</v>
      </c>
      <c r="E84" s="59">
        <f>'Shipping Invoice'!J89*$N$1</f>
        <v>0.24</v>
      </c>
      <c r="F84" s="59">
        <f t="shared" si="3"/>
        <v>12</v>
      </c>
      <c r="G84" s="60">
        <f t="shared" si="4"/>
        <v>8.6327999999999996</v>
      </c>
      <c r="H84" s="63">
        <f t="shared" si="5"/>
        <v>431.64</v>
      </c>
    </row>
    <row r="85" spans="1:8" s="62" customFormat="1" ht="24">
      <c r="A85" s="56" t="str">
        <f>IF((LEN('Copy paste to Here'!G89))&gt;5,((CONCATENATE('Copy paste to Here'!G89," &amp; ",'Copy paste to Here'!D89,"  &amp;  ",'Copy paste to Here'!E89))),"Empty Cell")</f>
        <v xml:space="preserve">High polished annealed 316L steel seamless hoop ring, 16g (1.2mm) &amp; Length: 8mm  &amp;  </v>
      </c>
      <c r="B85" s="57" t="str">
        <f>'Copy paste to Here'!C89</f>
        <v>SEL16</v>
      </c>
      <c r="C85" s="57" t="s">
        <v>758</v>
      </c>
      <c r="D85" s="58">
        <f>Invoice!B89</f>
        <v>50</v>
      </c>
      <c r="E85" s="59">
        <f>'Shipping Invoice'!J90*$N$1</f>
        <v>0.24</v>
      </c>
      <c r="F85" s="59">
        <f t="shared" si="3"/>
        <v>12</v>
      </c>
      <c r="G85" s="60">
        <f t="shared" si="4"/>
        <v>8.6327999999999996</v>
      </c>
      <c r="H85" s="63">
        <f t="shared" si="5"/>
        <v>431.64</v>
      </c>
    </row>
    <row r="86" spans="1:8" s="62" customFormat="1" ht="24">
      <c r="A86" s="56" t="str">
        <f>IF((LEN('Copy paste to Here'!G90))&gt;5,((CONCATENATE('Copy paste to Here'!G90," &amp; ",'Copy paste to Here'!D90,"  &amp;  ",'Copy paste to Here'!E90))),"Empty Cell")</f>
        <v xml:space="preserve">High polished annealed 316L steel seamless hoop ring, 16g (1.2mm) &amp; Length: 10mm  &amp;  </v>
      </c>
      <c r="B86" s="57" t="str">
        <f>'Copy paste to Here'!C90</f>
        <v>SEL16</v>
      </c>
      <c r="C86" s="57" t="s">
        <v>758</v>
      </c>
      <c r="D86" s="58">
        <f>Invoice!B90</f>
        <v>50</v>
      </c>
      <c r="E86" s="59">
        <f>'Shipping Invoice'!J91*$N$1</f>
        <v>0.24</v>
      </c>
      <c r="F86" s="59">
        <f t="shared" si="3"/>
        <v>12</v>
      </c>
      <c r="G86" s="60">
        <f t="shared" si="4"/>
        <v>8.6327999999999996</v>
      </c>
      <c r="H86" s="63">
        <f t="shared" si="5"/>
        <v>431.64</v>
      </c>
    </row>
    <row r="87" spans="1:8" s="62" customFormat="1" ht="24">
      <c r="A87" s="56" t="str">
        <f>IF((LEN('Copy paste to Here'!G91))&gt;5,((CONCATENATE('Copy paste to Here'!G91," &amp; ",'Copy paste to Here'!D91,"  &amp;  ",'Copy paste to Here'!E91))),"Empty Cell")</f>
        <v xml:space="preserve">High polished annealed 316L steel seamless hoop ring, 18g (1mm) &amp; Length: 6mm  &amp;  </v>
      </c>
      <c r="B87" s="57" t="str">
        <f>'Copy paste to Here'!C91</f>
        <v>SEL18</v>
      </c>
      <c r="C87" s="57" t="s">
        <v>760</v>
      </c>
      <c r="D87" s="58">
        <f>Invoice!B91</f>
        <v>50</v>
      </c>
      <c r="E87" s="59">
        <f>'Shipping Invoice'!J92*$N$1</f>
        <v>0.24</v>
      </c>
      <c r="F87" s="59">
        <f t="shared" si="3"/>
        <v>12</v>
      </c>
      <c r="G87" s="60">
        <f t="shared" si="4"/>
        <v>8.6327999999999996</v>
      </c>
      <c r="H87" s="63">
        <f t="shared" si="5"/>
        <v>431.64</v>
      </c>
    </row>
    <row r="88" spans="1:8" s="62" customFormat="1" ht="24">
      <c r="A88" s="56" t="str">
        <f>IF((LEN('Copy paste to Here'!G92))&gt;5,((CONCATENATE('Copy paste to Here'!G92," &amp; ",'Copy paste to Here'!D92,"  &amp;  ",'Copy paste to Here'!E92))),"Empty Cell")</f>
        <v xml:space="preserve">High polished annealed 316L steel seamless hoop ring, 18g (1mm) &amp; Length: 10mm  &amp;  </v>
      </c>
      <c r="B88" s="57" t="str">
        <f>'Copy paste to Here'!C92</f>
        <v>SEL18</v>
      </c>
      <c r="C88" s="57" t="s">
        <v>760</v>
      </c>
      <c r="D88" s="58">
        <f>Invoice!B92</f>
        <v>50</v>
      </c>
      <c r="E88" s="59">
        <f>'Shipping Invoice'!J93*$N$1</f>
        <v>0.24</v>
      </c>
      <c r="F88" s="59">
        <f t="shared" si="3"/>
        <v>12</v>
      </c>
      <c r="G88" s="60">
        <f t="shared" si="4"/>
        <v>8.6327999999999996</v>
      </c>
      <c r="H88" s="63">
        <f t="shared" si="5"/>
        <v>431.64</v>
      </c>
    </row>
    <row r="89" spans="1:8" s="62" customFormat="1" ht="24">
      <c r="A89" s="56" t="str">
        <f>IF((LEN('Copy paste to Here'!G93))&gt;5,((CONCATENATE('Copy paste to Here'!G93," &amp; ",'Copy paste to Here'!D93,"  &amp;  ",'Copy paste to Here'!E93))),"Empty Cell")</f>
        <v>Surgical steel double flare flesh tunnel with internal screw-fit and big central CZ stone &amp; Cz Color: Clear  &amp;  Gauge: 6mm</v>
      </c>
      <c r="B89" s="57" t="str">
        <f>'Copy paste to Here'!C93</f>
        <v>SHPRZ</v>
      </c>
      <c r="C89" s="57" t="s">
        <v>779</v>
      </c>
      <c r="D89" s="58">
        <f>Invoice!B93</f>
        <v>5</v>
      </c>
      <c r="E89" s="59">
        <f>'Shipping Invoice'!J94*$N$1</f>
        <v>1.79</v>
      </c>
      <c r="F89" s="59">
        <f t="shared" si="3"/>
        <v>8.9499999999999993</v>
      </c>
      <c r="G89" s="60">
        <f t="shared" si="4"/>
        <v>64.386300000000006</v>
      </c>
      <c r="H89" s="63">
        <f t="shared" si="5"/>
        <v>321.93150000000003</v>
      </c>
    </row>
    <row r="90" spans="1:8" s="62" customFormat="1" ht="24">
      <c r="A90" s="56" t="str">
        <f>IF((LEN('Copy paste to Here'!G94))&gt;5,((CONCATENATE('Copy paste to Here'!G94," &amp; ",'Copy paste to Here'!D94,"  &amp;  ",'Copy paste to Here'!E94))),"Empty Cell")</f>
        <v>Surgical steel double flare flesh tunnel with internal screw-fit and big central CZ stone &amp; Cz Color: Clear  &amp;  Gauge: 8mm</v>
      </c>
      <c r="B90" s="57" t="str">
        <f>'Copy paste to Here'!C94</f>
        <v>SHPRZ</v>
      </c>
      <c r="C90" s="57" t="s">
        <v>780</v>
      </c>
      <c r="D90" s="58">
        <f>Invoice!B94</f>
        <v>5</v>
      </c>
      <c r="E90" s="59">
        <f>'Shipping Invoice'!J95*$N$1</f>
        <v>2.19</v>
      </c>
      <c r="F90" s="59">
        <f t="shared" si="3"/>
        <v>10.95</v>
      </c>
      <c r="G90" s="60">
        <f t="shared" si="4"/>
        <v>78.774299999999997</v>
      </c>
      <c r="H90" s="63">
        <f t="shared" si="5"/>
        <v>393.87149999999997</v>
      </c>
    </row>
    <row r="91" spans="1:8" s="62" customFormat="1" ht="24">
      <c r="A91" s="56" t="str">
        <f>IF((LEN('Copy paste to Here'!G95))&gt;5,((CONCATENATE('Copy paste to Here'!G95," &amp; ",'Copy paste to Here'!D95,"  &amp;  ",'Copy paste to Here'!E95))),"Empty Cell")</f>
        <v>Surgical steel double flare flesh tunnel with internal screw-fit and big central CZ stone &amp; Cz Color: Clear  &amp;  Gauge: 10mm</v>
      </c>
      <c r="B91" s="57" t="str">
        <f>'Copy paste to Here'!C95</f>
        <v>SHPRZ</v>
      </c>
      <c r="C91" s="57" t="s">
        <v>781</v>
      </c>
      <c r="D91" s="58">
        <f>Invoice!B95</f>
        <v>5</v>
      </c>
      <c r="E91" s="59">
        <f>'Shipping Invoice'!J96*$N$1</f>
        <v>2.79</v>
      </c>
      <c r="F91" s="59">
        <f t="shared" si="3"/>
        <v>13.95</v>
      </c>
      <c r="G91" s="60">
        <f t="shared" si="4"/>
        <v>100.3563</v>
      </c>
      <c r="H91" s="63">
        <f t="shared" si="5"/>
        <v>501.78150000000005</v>
      </c>
    </row>
    <row r="92" spans="1:8" s="62" customFormat="1" ht="25.5">
      <c r="A92" s="56" t="str">
        <f>IF((LEN('Copy paste to Here'!G96))&gt;5,((CONCATENATE('Copy paste to Here'!G96," &amp; ",'Copy paste to Here'!D96,"  &amp;  ",'Copy paste to Here'!E96))),"Empty Cell")</f>
        <v>Surgical steel double flare flesh tunnel with internal screw-fit and big central CZ stone &amp; Cz Color: Clear  &amp;  Gauge: 12mm</v>
      </c>
      <c r="B92" s="57" t="str">
        <f>'Copy paste to Here'!C96</f>
        <v>SHPRZ</v>
      </c>
      <c r="C92" s="57" t="s">
        <v>782</v>
      </c>
      <c r="D92" s="58">
        <f>Invoice!B96</f>
        <v>5</v>
      </c>
      <c r="E92" s="59">
        <f>'Shipping Invoice'!J97*$N$1</f>
        <v>3.59</v>
      </c>
      <c r="F92" s="59">
        <f t="shared" si="3"/>
        <v>17.95</v>
      </c>
      <c r="G92" s="60">
        <f t="shared" si="4"/>
        <v>129.13229999999999</v>
      </c>
      <c r="H92" s="63">
        <f t="shared" si="5"/>
        <v>645.66149999999993</v>
      </c>
    </row>
    <row r="93" spans="1:8" s="62" customFormat="1" ht="25.5">
      <c r="A93" s="56" t="str">
        <f>IF((LEN('Copy paste to Here'!G97))&gt;5,((CONCATENATE('Copy paste to Here'!G97," &amp; ",'Copy paste to Here'!D97,"  &amp;  ",'Copy paste to Here'!E97))),"Empty Cell")</f>
        <v>Surgical steel double flare flesh tunnel with internal screw-fit and big central CZ stone &amp; Cz Color: Clear  &amp;  Gauge: 14mm</v>
      </c>
      <c r="B93" s="57" t="str">
        <f>'Copy paste to Here'!C97</f>
        <v>SHPRZ</v>
      </c>
      <c r="C93" s="57" t="s">
        <v>783</v>
      </c>
      <c r="D93" s="58">
        <f>Invoice!B97</f>
        <v>5</v>
      </c>
      <c r="E93" s="59">
        <f>'Shipping Invoice'!J98*$N$1</f>
        <v>4.59</v>
      </c>
      <c r="F93" s="59">
        <f t="shared" si="3"/>
        <v>22.95</v>
      </c>
      <c r="G93" s="60">
        <f t="shared" si="4"/>
        <v>165.10229999999999</v>
      </c>
      <c r="H93" s="63">
        <f t="shared" si="5"/>
        <v>825.51149999999996</v>
      </c>
    </row>
    <row r="94" spans="1:8" s="62" customFormat="1" ht="24">
      <c r="A94" s="56" t="str">
        <f>IF((LEN('Copy paste to Here'!G98))&gt;5,((CONCATENATE('Copy paste to Here'!G98," &amp; ",'Copy paste to Here'!D98,"  &amp;  ",'Copy paste to Here'!E98))),"Empty Cell")</f>
        <v xml:space="preserve">Pack of 10 pcs. of 3mm high polished surgical steel balls with 1.2mm threading (16g) &amp;   &amp;  </v>
      </c>
      <c r="B94" s="57" t="str">
        <f>'Copy paste to Here'!C98</f>
        <v>XBAL3</v>
      </c>
      <c r="C94" s="57" t="s">
        <v>769</v>
      </c>
      <c r="D94" s="58">
        <f>Invoice!B98</f>
        <v>100</v>
      </c>
      <c r="E94" s="59">
        <f>'Shipping Invoice'!J99*$N$1</f>
        <v>0.61</v>
      </c>
      <c r="F94" s="59">
        <f t="shared" si="3"/>
        <v>61</v>
      </c>
      <c r="G94" s="60">
        <f t="shared" si="4"/>
        <v>21.941699999999997</v>
      </c>
      <c r="H94" s="63">
        <f t="shared" si="5"/>
        <v>2194.1699999999996</v>
      </c>
    </row>
    <row r="95" spans="1:8" s="62" customFormat="1" ht="24">
      <c r="A95" s="56" t="str">
        <f>IF((LEN('Copy paste to Here'!G99))&gt;5,((CONCATENATE('Copy paste to Here'!G99," &amp; ",'Copy paste to Here'!D99,"  &amp;  ",'Copy paste to Here'!E99))),"Empty Cell")</f>
        <v xml:space="preserve">Pack of 10 pcs. of 3mm surgical steel half jewel balls with bezel set crystal with 1.2mm threading (16g) &amp; Crystal Color: Clear  &amp;  </v>
      </c>
      <c r="B95" s="57" t="str">
        <f>'Copy paste to Here'!C99</f>
        <v>XHJB3</v>
      </c>
      <c r="C95" s="57" t="s">
        <v>771</v>
      </c>
      <c r="D95" s="58">
        <f>Invoice!B99</f>
        <v>3</v>
      </c>
      <c r="E95" s="59">
        <f>'Shipping Invoice'!J100*$N$1</f>
        <v>3.7</v>
      </c>
      <c r="F95" s="59">
        <f t="shared" si="3"/>
        <v>11.100000000000001</v>
      </c>
      <c r="G95" s="60">
        <f t="shared" si="4"/>
        <v>133.089</v>
      </c>
      <c r="H95" s="63">
        <f t="shared" si="5"/>
        <v>399.267</v>
      </c>
    </row>
    <row r="96" spans="1:8" s="62" customFormat="1" ht="24">
      <c r="A96" s="56" t="str">
        <f>IF((LEN('Copy paste to Here'!G100))&gt;5,((CONCATENATE('Copy paste to Here'!G100," &amp; ",'Copy paste to Here'!D100,"  &amp;  ",'Copy paste to Here'!E100))),"Empty Cell")</f>
        <v xml:space="preserve">Pack of 10 pcs. of 3mm surgical steel half jewel balls with bezel set crystal with 1.2mm threading (16g) &amp; Crystal Color: AB  &amp;  </v>
      </c>
      <c r="B96" s="57" t="str">
        <f>'Copy paste to Here'!C100</f>
        <v>XHJB3</v>
      </c>
      <c r="C96" s="57" t="s">
        <v>771</v>
      </c>
      <c r="D96" s="58">
        <f>Invoice!B100</f>
        <v>3</v>
      </c>
      <c r="E96" s="59">
        <f>'Shipping Invoice'!J101*$N$1</f>
        <v>3.7</v>
      </c>
      <c r="F96" s="59">
        <f t="shared" si="3"/>
        <v>11.100000000000001</v>
      </c>
      <c r="G96" s="60">
        <f t="shared" si="4"/>
        <v>133.089</v>
      </c>
      <c r="H96" s="63">
        <f t="shared" si="5"/>
        <v>399.267</v>
      </c>
    </row>
    <row r="97" spans="1:8" s="62" customFormat="1" ht="24">
      <c r="A97" s="56" t="str">
        <f>IF((LEN('Copy paste to Here'!G101))&gt;5,((CONCATENATE('Copy paste to Here'!G101," &amp; ",'Copy paste to Here'!D101,"  &amp;  ",'Copy paste to Here'!E101))),"Empty Cell")</f>
        <v xml:space="preserve">Pack of 10 pcs. of 3mm surgical steel half jewel balls with bezel set crystal with 1.2mm threading (16g) &amp; Crystal Color: Rose  &amp;  </v>
      </c>
      <c r="B97" s="57" t="str">
        <f>'Copy paste to Here'!C101</f>
        <v>XHJB3</v>
      </c>
      <c r="C97" s="57" t="s">
        <v>771</v>
      </c>
      <c r="D97" s="58">
        <f>Invoice!B101</f>
        <v>3</v>
      </c>
      <c r="E97" s="59">
        <f>'Shipping Invoice'!J102*$N$1</f>
        <v>3.7</v>
      </c>
      <c r="F97" s="59">
        <f t="shared" si="3"/>
        <v>11.100000000000001</v>
      </c>
      <c r="G97" s="60">
        <f t="shared" si="4"/>
        <v>133.089</v>
      </c>
      <c r="H97" s="63">
        <f t="shared" si="5"/>
        <v>399.267</v>
      </c>
    </row>
    <row r="98" spans="1:8" s="62" customFormat="1" ht="36">
      <c r="A98" s="56" t="str">
        <f>IF((LEN('Copy paste to Here'!G102))&gt;5,((CONCATENATE('Copy paste to Here'!G102," &amp; ",'Copy paste to Here'!D102,"  &amp;  ",'Copy paste to Here'!E102))),"Empty Cell")</f>
        <v xml:space="preserve">Pack of 10 pcs. of 3mm surgical steel half jewel balls with bezel set crystal with 1.2mm threading (16g) &amp; Crystal Color: Light Sapphire  &amp;  </v>
      </c>
      <c r="B98" s="57" t="str">
        <f>'Copy paste to Here'!C102</f>
        <v>XHJB3</v>
      </c>
      <c r="C98" s="57" t="s">
        <v>771</v>
      </c>
      <c r="D98" s="58">
        <f>Invoice!B102</f>
        <v>3</v>
      </c>
      <c r="E98" s="59">
        <f>'Shipping Invoice'!J103*$N$1</f>
        <v>3.7</v>
      </c>
      <c r="F98" s="59">
        <f t="shared" si="3"/>
        <v>11.100000000000001</v>
      </c>
      <c r="G98" s="60">
        <f t="shared" si="4"/>
        <v>133.089</v>
      </c>
      <c r="H98" s="63">
        <f t="shared" si="5"/>
        <v>399.267</v>
      </c>
    </row>
    <row r="99" spans="1:8" s="62" customFormat="1" ht="36">
      <c r="A99" s="56" t="str">
        <f>IF((LEN('Copy paste to Here'!G103))&gt;5,((CONCATENATE('Copy paste to Here'!G103," &amp; ",'Copy paste to Here'!D103,"  &amp;  ",'Copy paste to Here'!E103))),"Empty Cell")</f>
        <v xml:space="preserve">Pack of 10 pcs. of 3mm surgical steel half jewel balls with bezel set crystal with 1.2mm threading (16g) &amp; Crystal Color: Aquamarine  &amp;  </v>
      </c>
      <c r="B99" s="57" t="str">
        <f>'Copy paste to Here'!C103</f>
        <v>XHJB3</v>
      </c>
      <c r="C99" s="57" t="s">
        <v>771</v>
      </c>
      <c r="D99" s="58">
        <f>Invoice!B103</f>
        <v>3</v>
      </c>
      <c r="E99" s="59">
        <f>'Shipping Invoice'!J104*$N$1</f>
        <v>3.7</v>
      </c>
      <c r="F99" s="59">
        <f t="shared" si="3"/>
        <v>11.100000000000001</v>
      </c>
      <c r="G99" s="60">
        <f t="shared" si="4"/>
        <v>133.089</v>
      </c>
      <c r="H99" s="63">
        <f t="shared" si="5"/>
        <v>399.267</v>
      </c>
    </row>
    <row r="100" spans="1:8" s="62" customFormat="1" ht="24">
      <c r="A100" s="56" t="str">
        <f>IF((LEN('Copy paste to Here'!G104))&gt;5,((CONCATENATE('Copy paste to Here'!G104," &amp; ",'Copy paste to Here'!D104,"  &amp;  ",'Copy paste to Here'!E104))),"Empty Cell")</f>
        <v xml:space="preserve">Pack of 10 pcs. of 3mm surgical steel half jewel balls with bezel set crystal with 1.2mm threading (16g) &amp; Crystal Color: Peridot  &amp;  </v>
      </c>
      <c r="B100" s="57" t="str">
        <f>'Copy paste to Here'!C104</f>
        <v>XHJB3</v>
      </c>
      <c r="C100" s="57" t="s">
        <v>771</v>
      </c>
      <c r="D100" s="58">
        <f>Invoice!B104</f>
        <v>3</v>
      </c>
      <c r="E100" s="59">
        <f>'Shipping Invoice'!J105*$N$1</f>
        <v>3.7</v>
      </c>
      <c r="F100" s="59">
        <f t="shared" si="3"/>
        <v>11.100000000000001</v>
      </c>
      <c r="G100" s="60">
        <f t="shared" si="4"/>
        <v>133.089</v>
      </c>
      <c r="H100" s="63">
        <f t="shared" si="5"/>
        <v>399.267</v>
      </c>
    </row>
    <row r="101" spans="1:8" s="62" customFormat="1" ht="24">
      <c r="A101" s="56" t="str">
        <f>IF((LEN('Copy paste to Here'!G105))&gt;5,((CONCATENATE('Copy paste to Here'!G105," &amp; ",'Copy paste to Here'!D105,"  &amp;  ",'Copy paste to Here'!E105))),"Empty Cell")</f>
        <v xml:space="preserve">Pack of 10 pcs. of surgical steel balls with tiny 2.5mm bezel set crystals with 1.2mm threading (16g) &amp; Crystal Color: Clear  &amp;  </v>
      </c>
      <c r="B101" s="57" t="str">
        <f>'Copy paste to Here'!C105</f>
        <v>XJB25</v>
      </c>
      <c r="C101" s="57" t="s">
        <v>773</v>
      </c>
      <c r="D101" s="58">
        <f>Invoice!B105</f>
        <v>5</v>
      </c>
      <c r="E101" s="59">
        <f>'Shipping Invoice'!J106*$N$1</f>
        <v>3.26</v>
      </c>
      <c r="F101" s="59">
        <f t="shared" si="3"/>
        <v>16.299999999999997</v>
      </c>
      <c r="G101" s="60">
        <f t="shared" si="4"/>
        <v>117.26219999999999</v>
      </c>
      <c r="H101" s="63">
        <f t="shared" si="5"/>
        <v>586.31099999999992</v>
      </c>
    </row>
    <row r="102" spans="1:8" s="62" customFormat="1" ht="24">
      <c r="A102" s="56" t="str">
        <f>IF((LEN('Copy paste to Here'!G106))&gt;5,((CONCATENATE('Copy paste to Here'!G106," &amp; ",'Copy paste to Here'!D106,"  &amp;  ",'Copy paste to Here'!E106))),"Empty Cell")</f>
        <v xml:space="preserve">Pack of 10 pcs. of surgical steel balls with tiny 2.5mm bezel set crystals with 1.2mm threading (16g) &amp; Crystal Color: AB  &amp;  </v>
      </c>
      <c r="B102" s="57" t="str">
        <f>'Copy paste to Here'!C106</f>
        <v>XJB25</v>
      </c>
      <c r="C102" s="57" t="s">
        <v>773</v>
      </c>
      <c r="D102" s="58">
        <f>Invoice!B106</f>
        <v>5</v>
      </c>
      <c r="E102" s="59">
        <f>'Shipping Invoice'!J107*$N$1</f>
        <v>3.26</v>
      </c>
      <c r="F102" s="59">
        <f t="shared" si="3"/>
        <v>16.299999999999997</v>
      </c>
      <c r="G102" s="60">
        <f t="shared" si="4"/>
        <v>117.26219999999999</v>
      </c>
      <c r="H102" s="63">
        <f t="shared" si="5"/>
        <v>586.31099999999992</v>
      </c>
    </row>
    <row r="103" spans="1:8" s="62" customFormat="1" ht="24">
      <c r="A103" s="56" t="str">
        <f>IF((LEN('Copy paste to Here'!G107))&gt;5,((CONCATENATE('Copy paste to Here'!G107," &amp; ",'Copy paste to Here'!D107,"  &amp;  ",'Copy paste to Here'!E107))),"Empty Cell")</f>
        <v xml:space="preserve">Pack of 10 pcs. of surgical steel balls with tiny 2.5mm bezel set crystals with 1.2mm threading (16g) &amp; Crystal Color: Rose  &amp;  </v>
      </c>
      <c r="B103" s="57" t="str">
        <f>'Copy paste to Here'!C107</f>
        <v>XJB25</v>
      </c>
      <c r="C103" s="57" t="s">
        <v>773</v>
      </c>
      <c r="D103" s="58">
        <f>Invoice!B107</f>
        <v>5</v>
      </c>
      <c r="E103" s="59">
        <f>'Shipping Invoice'!J108*$N$1</f>
        <v>3.26</v>
      </c>
      <c r="F103" s="59">
        <f t="shared" si="3"/>
        <v>16.299999999999997</v>
      </c>
      <c r="G103" s="60">
        <f t="shared" si="4"/>
        <v>117.26219999999999</v>
      </c>
      <c r="H103" s="63">
        <f t="shared" si="5"/>
        <v>586.31099999999992</v>
      </c>
    </row>
    <row r="104" spans="1:8" s="62" customFormat="1" ht="24">
      <c r="A104" s="56" t="str">
        <f>IF((LEN('Copy paste to Here'!G108))&gt;5,((CONCATENATE('Copy paste to Here'!G108," &amp; ",'Copy paste to Here'!D108,"  &amp;  ",'Copy paste to Here'!E108))),"Empty Cell")</f>
        <v xml:space="preserve">Pack of 10 pcs. of surgical steel balls with tiny 2.5mm bezel set crystals with 1.2mm threading (16g) &amp; Crystal Color: Peridot  &amp;  </v>
      </c>
      <c r="B104" s="57" t="str">
        <f>'Copy paste to Here'!C108</f>
        <v>XJB25</v>
      </c>
      <c r="C104" s="57" t="s">
        <v>773</v>
      </c>
      <c r="D104" s="58">
        <f>Invoice!B108</f>
        <v>5</v>
      </c>
      <c r="E104" s="59">
        <f>'Shipping Invoice'!J109*$N$1</f>
        <v>3.26</v>
      </c>
      <c r="F104" s="59">
        <f t="shared" si="3"/>
        <v>16.299999999999997</v>
      </c>
      <c r="G104" s="60">
        <f t="shared" si="4"/>
        <v>117.26219999999999</v>
      </c>
      <c r="H104" s="63">
        <f t="shared" si="5"/>
        <v>586.31099999999992</v>
      </c>
    </row>
    <row r="105" spans="1:8" s="62" customFormat="1" ht="36">
      <c r="A105" s="56" t="str">
        <f>IF((LEN('Copy paste to Here'!G109))&gt;5,((CONCATENATE('Copy paste to Here'!G109," &amp; ",'Copy paste to Here'!D109,"  &amp;  ",'Copy paste to Here'!E109))),"Empty Cell")</f>
        <v xml:space="preserve">Pack of 10 steel posts for labrets - 1.2mm threading (16g), selectable length ”body jewelry parts” (4mm base of labret) &amp; Length: 6mm  &amp;  </v>
      </c>
      <c r="B105" s="57" t="str">
        <f>'Copy paste to Here'!C109</f>
        <v>XLB16G</v>
      </c>
      <c r="C105" s="57" t="s">
        <v>775</v>
      </c>
      <c r="D105" s="58">
        <f>Invoice!B109</f>
        <v>10</v>
      </c>
      <c r="E105" s="59">
        <f>'Shipping Invoice'!J110*$N$1</f>
        <v>1.24</v>
      </c>
      <c r="F105" s="59">
        <f t="shared" si="3"/>
        <v>12.4</v>
      </c>
      <c r="G105" s="60">
        <f t="shared" si="4"/>
        <v>44.602799999999995</v>
      </c>
      <c r="H105" s="63">
        <f t="shared" si="5"/>
        <v>446.02799999999996</v>
      </c>
    </row>
    <row r="106" spans="1:8" s="62" customFormat="1" ht="36">
      <c r="A106" s="56" t="str">
        <f>IF((LEN('Copy paste to Here'!G110))&gt;5,((CONCATENATE('Copy paste to Here'!G110," &amp; ",'Copy paste to Here'!D110,"  &amp;  ",'Copy paste to Here'!E110))),"Empty Cell")</f>
        <v xml:space="preserve">Pack of 10 steel posts for labrets - 1.2mm threading (16g), selectable length ”body jewelry parts” (4mm base of labret) &amp; Length: 8mm  &amp;  </v>
      </c>
      <c r="B106" s="57" t="str">
        <f>'Copy paste to Here'!C110</f>
        <v>XLB16G</v>
      </c>
      <c r="C106" s="57" t="s">
        <v>775</v>
      </c>
      <c r="D106" s="58">
        <f>Invoice!B110</f>
        <v>5</v>
      </c>
      <c r="E106" s="59">
        <f>'Shipping Invoice'!J111*$N$1</f>
        <v>1.24</v>
      </c>
      <c r="F106" s="59">
        <f t="shared" si="3"/>
        <v>6.2</v>
      </c>
      <c r="G106" s="60">
        <f t="shared" si="4"/>
        <v>44.602799999999995</v>
      </c>
      <c r="H106" s="63">
        <f t="shared" si="5"/>
        <v>223.01399999999998</v>
      </c>
    </row>
    <row r="107" spans="1:8" s="62" customFormat="1" ht="36">
      <c r="A107" s="56" t="str">
        <f>IF((LEN('Copy paste to Here'!G111))&gt;5,((CONCATENATE('Copy paste to Here'!G111," &amp; ",'Copy paste to Here'!D111,"  &amp;  ",'Copy paste to Here'!E111))),"Empty Cell")</f>
        <v xml:space="preserve">Pack of 10 steel posts for labrets - 1.2mm threading (16g), selectable length ”body jewelry parts” (4mm base of labret) &amp; Length: 10mm  &amp;  </v>
      </c>
      <c r="B107" s="57" t="str">
        <f>'Copy paste to Here'!C111</f>
        <v>XLB16G</v>
      </c>
      <c r="C107" s="57" t="s">
        <v>775</v>
      </c>
      <c r="D107" s="58">
        <f>Invoice!B111</f>
        <v>10</v>
      </c>
      <c r="E107" s="59">
        <f>'Shipping Invoice'!J112*$N$1</f>
        <v>1.24</v>
      </c>
      <c r="F107" s="59">
        <f t="shared" si="3"/>
        <v>12.4</v>
      </c>
      <c r="G107" s="60">
        <f t="shared" si="4"/>
        <v>44.602799999999995</v>
      </c>
      <c r="H107" s="63">
        <f t="shared" si="5"/>
        <v>446.02799999999996</v>
      </c>
    </row>
    <row r="108" spans="1:8" s="62" customFormat="1" ht="36">
      <c r="A108" s="56" t="str">
        <f>IF((LEN('Copy paste to Here'!G112))&gt;5,((CONCATENATE('Copy paste to Here'!G112," &amp; ",'Copy paste to Here'!D112,"  &amp;  ",'Copy paste to Here'!E112))),"Empty Cell")</f>
        <v xml:space="preserve">Pack of 10 steel posts for labrets - 1.2mm threading (16g), selectable length ”body jewelry parts” (4mm base of labret) &amp; Length: 12mm  &amp;  </v>
      </c>
      <c r="B108" s="57" t="str">
        <f>'Copy paste to Here'!C112</f>
        <v>XLB16G</v>
      </c>
      <c r="C108" s="57" t="s">
        <v>775</v>
      </c>
      <c r="D108" s="58">
        <f>Invoice!B112</f>
        <v>10</v>
      </c>
      <c r="E108" s="59">
        <f>'Shipping Invoice'!J113*$N$1</f>
        <v>1.24</v>
      </c>
      <c r="F108" s="59">
        <f t="shared" si="3"/>
        <v>12.4</v>
      </c>
      <c r="G108" s="60">
        <f t="shared" si="4"/>
        <v>44.602799999999995</v>
      </c>
      <c r="H108" s="63">
        <f t="shared" si="5"/>
        <v>446.02799999999996</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1303.8999999999999</v>
      </c>
      <c r="G1000" s="60"/>
      <c r="H1000" s="61">
        <f t="shared" ref="H1000:H1007" si="49">F1000*$E$14</f>
        <v>46901.282999999996</v>
      </c>
    </row>
    <row r="1001" spans="1:8" s="62" customFormat="1">
      <c r="A1001" s="56" t="str">
        <f>Invoice!I114</f>
        <v>Discount (3% for Orders over 800 USD):</v>
      </c>
      <c r="B1001" s="75"/>
      <c r="C1001" s="75"/>
      <c r="D1001" s="76"/>
      <c r="E1001" s="67"/>
      <c r="F1001" s="59">
        <f>Invoice!J114</f>
        <v>-37.86</v>
      </c>
      <c r="G1001" s="60"/>
      <c r="H1001" s="61">
        <f t="shared" si="49"/>
        <v>-1361.8242</v>
      </c>
    </row>
    <row r="1002" spans="1:8" s="62" customFormat="1" outlineLevel="1">
      <c r="A1002" s="56" t="str">
        <f>Invoice!I115</f>
        <v>Delivered by Gab (pay by receiver by cash):</v>
      </c>
      <c r="B1002" s="75"/>
      <c r="C1002" s="75"/>
      <c r="D1002" s="76"/>
      <c r="E1002" s="67"/>
      <c r="F1002" s="59">
        <f>Invoice!J115</f>
        <v>0</v>
      </c>
      <c r="G1002" s="60"/>
      <c r="H1002" s="61">
        <f t="shared" si="49"/>
        <v>0</v>
      </c>
    </row>
    <row r="1003" spans="1:8" s="62" customFormat="1">
      <c r="A1003" s="56" t="str">
        <f>'[2]Copy paste to Here'!T4</f>
        <v>Total:</v>
      </c>
      <c r="B1003" s="75"/>
      <c r="C1003" s="75"/>
      <c r="D1003" s="76"/>
      <c r="E1003" s="67"/>
      <c r="F1003" s="59">
        <f>SUM(F1000:F1002)</f>
        <v>1266.04</v>
      </c>
      <c r="G1003" s="60"/>
      <c r="H1003" s="61">
        <f t="shared" si="49"/>
        <v>45539.4588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46901.282999999996</v>
      </c>
    </row>
    <row r="1010" spans="1:8" s="21" customFormat="1">
      <c r="A1010" s="22"/>
      <c r="E1010" s="21" t="s">
        <v>177</v>
      </c>
      <c r="H1010" s="84">
        <f>(SUMIF($A$1000:$A$1008,"Total:",$H$1000:$H$1008))</f>
        <v>45539.4588</v>
      </c>
    </row>
    <row r="1011" spans="1:8" s="21" customFormat="1">
      <c r="E1011" s="21" t="s">
        <v>178</v>
      </c>
      <c r="H1011" s="85">
        <f>H1013-H1012</f>
        <v>42560.24</v>
      </c>
    </row>
    <row r="1012" spans="1:8" s="21" customFormat="1">
      <c r="E1012" s="21" t="s">
        <v>179</v>
      </c>
      <c r="H1012" s="85">
        <f>ROUND((H1013*7)/107,2)</f>
        <v>2979.22</v>
      </c>
    </row>
    <row r="1013" spans="1:8" s="21" customFormat="1">
      <c r="E1013" s="22" t="s">
        <v>180</v>
      </c>
      <c r="H1013" s="86">
        <f>ROUND((SUMIF($A$1000:$A$1008,"Total:",$H$1000:$H$1008)),2)</f>
        <v>45539.46</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91"/>
  <sheetViews>
    <sheetView workbookViewId="0">
      <selection activeCell="A5" sqref="A5"/>
    </sheetView>
  </sheetViews>
  <sheetFormatPr defaultRowHeight="15"/>
  <sheetData>
    <row r="1" spans="1:1">
      <c r="A1" s="2" t="s">
        <v>104</v>
      </c>
    </row>
    <row r="2" spans="1:1">
      <c r="A2" s="2" t="s">
        <v>715</v>
      </c>
    </row>
    <row r="3" spans="1:1">
      <c r="A3" s="2" t="s">
        <v>715</v>
      </c>
    </row>
    <row r="4" spans="1:1">
      <c r="A4" s="2" t="s">
        <v>715</v>
      </c>
    </row>
    <row r="5" spans="1:1">
      <c r="A5" s="2" t="s">
        <v>715</v>
      </c>
    </row>
    <row r="6" spans="1:1">
      <c r="A6" s="2" t="s">
        <v>715</v>
      </c>
    </row>
    <row r="7" spans="1:1">
      <c r="A7" s="2" t="s">
        <v>715</v>
      </c>
    </row>
    <row r="8" spans="1:1">
      <c r="A8" s="2" t="s">
        <v>715</v>
      </c>
    </row>
    <row r="9" spans="1:1">
      <c r="A9" s="2" t="s">
        <v>715</v>
      </c>
    </row>
    <row r="10" spans="1:1">
      <c r="A10" s="2" t="s">
        <v>717</v>
      </c>
    </row>
    <row r="11" spans="1:1">
      <c r="A11" s="2" t="s">
        <v>717</v>
      </c>
    </row>
    <row r="12" spans="1:1">
      <c r="A12" s="2" t="s">
        <v>717</v>
      </c>
    </row>
    <row r="13" spans="1:1">
      <c r="A13" s="2" t="s">
        <v>717</v>
      </c>
    </row>
    <row r="14" spans="1:1">
      <c r="A14" s="2" t="s">
        <v>719</v>
      </c>
    </row>
    <row r="15" spans="1:1">
      <c r="A15" s="2" t="s">
        <v>721</v>
      </c>
    </row>
    <row r="16" spans="1:1">
      <c r="A16" s="2" t="s">
        <v>721</v>
      </c>
    </row>
    <row r="17" spans="1:1">
      <c r="A17" s="2" t="s">
        <v>721</v>
      </c>
    </row>
    <row r="18" spans="1:1">
      <c r="A18" s="2" t="s">
        <v>721</v>
      </c>
    </row>
    <row r="19" spans="1:1">
      <c r="A19" s="2" t="s">
        <v>721</v>
      </c>
    </row>
    <row r="20" spans="1:1">
      <c r="A20" s="2" t="s">
        <v>721</v>
      </c>
    </row>
    <row r="21" spans="1:1">
      <c r="A21" s="2" t="s">
        <v>721</v>
      </c>
    </row>
    <row r="22" spans="1:1">
      <c r="A22" s="2" t="s">
        <v>721</v>
      </c>
    </row>
    <row r="23" spans="1:1">
      <c r="A23" s="2" t="s">
        <v>721</v>
      </c>
    </row>
    <row r="24" spans="1:1">
      <c r="A24" s="2" t="s">
        <v>721</v>
      </c>
    </row>
    <row r="25" spans="1:1">
      <c r="A25" s="2" t="s">
        <v>724</v>
      </c>
    </row>
    <row r="26" spans="1:1">
      <c r="A26" s="2" t="s">
        <v>724</v>
      </c>
    </row>
    <row r="27" spans="1:1">
      <c r="A27" s="2" t="s">
        <v>724</v>
      </c>
    </row>
    <row r="28" spans="1:1">
      <c r="A28" s="2" t="s">
        <v>724</v>
      </c>
    </row>
    <row r="29" spans="1:1">
      <c r="A29" s="2" t="s">
        <v>726</v>
      </c>
    </row>
    <row r="30" spans="1:1">
      <c r="A30" s="2" t="s">
        <v>726</v>
      </c>
    </row>
    <row r="31" spans="1:1">
      <c r="A31" s="2" t="s">
        <v>726</v>
      </c>
    </row>
    <row r="32" spans="1:1">
      <c r="A32" s="2" t="s">
        <v>726</v>
      </c>
    </row>
    <row r="33" spans="1:1">
      <c r="A33" s="2" t="s">
        <v>728</v>
      </c>
    </row>
    <row r="34" spans="1:1">
      <c r="A34" s="2" t="s">
        <v>730</v>
      </c>
    </row>
    <row r="35" spans="1:1">
      <c r="A35" s="2" t="s">
        <v>730</v>
      </c>
    </row>
    <row r="36" spans="1:1">
      <c r="A36" s="2" t="s">
        <v>730</v>
      </c>
    </row>
    <row r="37" spans="1:1">
      <c r="A37" s="2" t="s">
        <v>730</v>
      </c>
    </row>
    <row r="38" spans="1:1">
      <c r="A38" s="2" t="s">
        <v>732</v>
      </c>
    </row>
    <row r="39" spans="1:1">
      <c r="A39" s="2" t="s">
        <v>732</v>
      </c>
    </row>
    <row r="40" spans="1:1">
      <c r="A40" s="2" t="s">
        <v>656</v>
      </c>
    </row>
    <row r="41" spans="1:1">
      <c r="A41" s="2" t="s">
        <v>777</v>
      </c>
    </row>
    <row r="42" spans="1:1">
      <c r="A42" s="2" t="s">
        <v>777</v>
      </c>
    </row>
    <row r="43" spans="1:1">
      <c r="A43" s="2" t="s">
        <v>777</v>
      </c>
    </row>
    <row r="44" spans="1:1">
      <c r="A44" s="2" t="s">
        <v>778</v>
      </c>
    </row>
    <row r="45" spans="1:1">
      <c r="A45" s="2" t="s">
        <v>778</v>
      </c>
    </row>
    <row r="46" spans="1:1">
      <c r="A46" s="2" t="s">
        <v>778</v>
      </c>
    </row>
    <row r="47" spans="1:1">
      <c r="A47" s="2" t="s">
        <v>778</v>
      </c>
    </row>
    <row r="48" spans="1:1">
      <c r="A48" s="2" t="s">
        <v>742</v>
      </c>
    </row>
    <row r="49" spans="1:1">
      <c r="A49" s="2" t="s">
        <v>742</v>
      </c>
    </row>
    <row r="50" spans="1:1">
      <c r="A50" s="2" t="s">
        <v>742</v>
      </c>
    </row>
    <row r="51" spans="1:1">
      <c r="A51" s="2" t="s">
        <v>742</v>
      </c>
    </row>
    <row r="52" spans="1:1">
      <c r="A52" s="2" t="s">
        <v>746</v>
      </c>
    </row>
    <row r="53" spans="1:1">
      <c r="A53" s="2" t="s">
        <v>748</v>
      </c>
    </row>
    <row r="54" spans="1:1">
      <c r="A54" s="2" t="s">
        <v>748</v>
      </c>
    </row>
    <row r="55" spans="1:1">
      <c r="A55" s="2" t="s">
        <v>748</v>
      </c>
    </row>
    <row r="56" spans="1:1">
      <c r="A56" s="2" t="s">
        <v>749</v>
      </c>
    </row>
    <row r="57" spans="1:1">
      <c r="A57" s="2" t="s">
        <v>751</v>
      </c>
    </row>
    <row r="58" spans="1:1">
      <c r="A58" s="2" t="s">
        <v>751</v>
      </c>
    </row>
    <row r="59" spans="1:1">
      <c r="A59" s="2" t="s">
        <v>751</v>
      </c>
    </row>
    <row r="60" spans="1:1">
      <c r="A60" s="2" t="s">
        <v>751</v>
      </c>
    </row>
    <row r="61" spans="1:1">
      <c r="A61" s="2" t="s">
        <v>753</v>
      </c>
    </row>
    <row r="62" spans="1:1">
      <c r="A62" s="2" t="s">
        <v>753</v>
      </c>
    </row>
    <row r="63" spans="1:1">
      <c r="A63" s="2" t="s">
        <v>753</v>
      </c>
    </row>
    <row r="64" spans="1:1">
      <c r="A64" s="2" t="s">
        <v>755</v>
      </c>
    </row>
    <row r="65" spans="1:1">
      <c r="A65" s="2" t="s">
        <v>755</v>
      </c>
    </row>
    <row r="66" spans="1:1">
      <c r="A66" s="2" t="s">
        <v>65</v>
      </c>
    </row>
    <row r="67" spans="1:1">
      <c r="A67" s="2" t="s">
        <v>758</v>
      </c>
    </row>
    <row r="68" spans="1:1">
      <c r="A68" s="2" t="s">
        <v>758</v>
      </c>
    </row>
    <row r="69" spans="1:1">
      <c r="A69" s="2" t="s">
        <v>758</v>
      </c>
    </row>
    <row r="70" spans="1:1">
      <c r="A70" s="2" t="s">
        <v>760</v>
      </c>
    </row>
    <row r="71" spans="1:1">
      <c r="A71" s="2" t="s">
        <v>760</v>
      </c>
    </row>
    <row r="72" spans="1:1">
      <c r="A72" s="2" t="s">
        <v>779</v>
      </c>
    </row>
    <row r="73" spans="1:1">
      <c r="A73" s="2" t="s">
        <v>780</v>
      </c>
    </row>
    <row r="74" spans="1:1">
      <c r="A74" s="2" t="s">
        <v>781</v>
      </c>
    </row>
    <row r="75" spans="1:1">
      <c r="A75" s="2" t="s">
        <v>782</v>
      </c>
    </row>
    <row r="76" spans="1:1">
      <c r="A76" s="2" t="s">
        <v>783</v>
      </c>
    </row>
    <row r="77" spans="1:1">
      <c r="A77" s="2" t="s">
        <v>769</v>
      </c>
    </row>
    <row r="78" spans="1:1">
      <c r="A78" s="2" t="s">
        <v>771</v>
      </c>
    </row>
    <row r="79" spans="1:1">
      <c r="A79" s="2" t="s">
        <v>771</v>
      </c>
    </row>
    <row r="80" spans="1:1">
      <c r="A80" s="2" t="s">
        <v>771</v>
      </c>
    </row>
    <row r="81" spans="1:1">
      <c r="A81" s="2" t="s">
        <v>771</v>
      </c>
    </row>
    <row r="82" spans="1:1">
      <c r="A82" s="2" t="s">
        <v>771</v>
      </c>
    </row>
    <row r="83" spans="1:1">
      <c r="A83" s="2" t="s">
        <v>771</v>
      </c>
    </row>
    <row r="84" spans="1:1">
      <c r="A84" s="2" t="s">
        <v>773</v>
      </c>
    </row>
    <row r="85" spans="1:1">
      <c r="A85" s="2" t="s">
        <v>773</v>
      </c>
    </row>
    <row r="86" spans="1:1">
      <c r="A86" s="2" t="s">
        <v>773</v>
      </c>
    </row>
    <row r="87" spans="1:1">
      <c r="A87" s="2" t="s">
        <v>773</v>
      </c>
    </row>
    <row r="88" spans="1:1">
      <c r="A88" s="2" t="s">
        <v>775</v>
      </c>
    </row>
    <row r="89" spans="1:1">
      <c r="A89" s="2" t="s">
        <v>775</v>
      </c>
    </row>
    <row r="90" spans="1:1">
      <c r="A90" s="2" t="s">
        <v>775</v>
      </c>
    </row>
    <row r="91" spans="1:1">
      <c r="A91" s="2" t="s">
        <v>775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2023-09-20T09:04:04Z</cp:lastPrinted>
  <dcterms:created xsi:type="dcterms:W3CDTF">2009-06-02T18:56:54Z</dcterms:created>
  <dcterms:modified xsi:type="dcterms:W3CDTF">2023-09-20T09:04:21Z</dcterms:modified>
</cp:coreProperties>
</file>