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4D587276-B1E6-4C76-B704-ED2658BC3FAE}"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Invoice!$A$1:$K$108</definedName>
    <definedName name="_xlnm.Print_Area" localSheetId="2">'Shipping Invoice'!$A$1:$L$101</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8" i="2" l="1"/>
  <c r="K99" i="7" l="1"/>
  <c r="K14" i="7"/>
  <c r="K17" i="7"/>
  <c r="K10" i="7"/>
  <c r="I94" i="7"/>
  <c r="I92" i="7"/>
  <c r="I91" i="7"/>
  <c r="B90" i="7"/>
  <c r="B89" i="7"/>
  <c r="I88" i="7"/>
  <c r="I87" i="7"/>
  <c r="I84" i="7"/>
  <c r="I82" i="7"/>
  <c r="I81" i="7"/>
  <c r="B78" i="7"/>
  <c r="I77" i="7"/>
  <c r="I76" i="7"/>
  <c r="I73" i="7"/>
  <c r="I71" i="7"/>
  <c r="I70" i="7"/>
  <c r="I67" i="7"/>
  <c r="B65" i="7"/>
  <c r="I65" i="7"/>
  <c r="I62" i="7"/>
  <c r="I60" i="7"/>
  <c r="I59" i="7"/>
  <c r="I56" i="7"/>
  <c r="I54" i="7"/>
  <c r="I53" i="7"/>
  <c r="B52" i="7"/>
  <c r="I51" i="7"/>
  <c r="I49" i="7"/>
  <c r="B48" i="7"/>
  <c r="I46" i="7"/>
  <c r="I44" i="7"/>
  <c r="I43" i="7"/>
  <c r="B42" i="7"/>
  <c r="I41" i="7"/>
  <c r="I39" i="7"/>
  <c r="I38" i="7"/>
  <c r="I35" i="7"/>
  <c r="I33" i="7"/>
  <c r="I32" i="7"/>
  <c r="I29" i="7"/>
  <c r="I27" i="7"/>
  <c r="I26" i="7"/>
  <c r="B24" i="7"/>
  <c r="I24" i="7"/>
  <c r="B23" i="7"/>
  <c r="I23" i="7"/>
  <c r="I22" i="7"/>
  <c r="I95" i="7"/>
  <c r="N1" i="6"/>
  <c r="E91" i="6" s="1"/>
  <c r="F1002" i="6"/>
  <c r="F1001" i="6"/>
  <c r="D92" i="6"/>
  <c r="B96" i="7" s="1"/>
  <c r="D91" i="6"/>
  <c r="B95" i="7" s="1"/>
  <c r="D90" i="6"/>
  <c r="B94" i="7" s="1"/>
  <c r="D89" i="6"/>
  <c r="B93" i="7" s="1"/>
  <c r="D88" i="6"/>
  <c r="B92" i="7" s="1"/>
  <c r="K92" i="7" s="1"/>
  <c r="D87" i="6"/>
  <c r="B91" i="7" s="1"/>
  <c r="D86" i="6"/>
  <c r="D85" i="6"/>
  <c r="D84" i="6"/>
  <c r="B88" i="7" s="1"/>
  <c r="D83" i="6"/>
  <c r="B87" i="7" s="1"/>
  <c r="D82" i="6"/>
  <c r="B86" i="7" s="1"/>
  <c r="D81" i="6"/>
  <c r="B85" i="7" s="1"/>
  <c r="D80" i="6"/>
  <c r="B84" i="7" s="1"/>
  <c r="K84" i="7" s="1"/>
  <c r="D79" i="6"/>
  <c r="B83" i="7" s="1"/>
  <c r="D78" i="6"/>
  <c r="B82" i="7" s="1"/>
  <c r="D77" i="6"/>
  <c r="B81" i="7" s="1"/>
  <c r="D76" i="6"/>
  <c r="B80" i="7" s="1"/>
  <c r="D75" i="6"/>
  <c r="B79" i="7" s="1"/>
  <c r="D74" i="6"/>
  <c r="D73" i="6"/>
  <c r="B77" i="7" s="1"/>
  <c r="D72" i="6"/>
  <c r="B76" i="7" s="1"/>
  <c r="D71" i="6"/>
  <c r="B75" i="7" s="1"/>
  <c r="D70" i="6"/>
  <c r="B74" i="7" s="1"/>
  <c r="D69" i="6"/>
  <c r="B73" i="7" s="1"/>
  <c r="D68" i="6"/>
  <c r="B72" i="7" s="1"/>
  <c r="D67" i="6"/>
  <c r="B71" i="7" s="1"/>
  <c r="K71" i="7" s="1"/>
  <c r="D66" i="6"/>
  <c r="B70" i="7" s="1"/>
  <c r="D65" i="6"/>
  <c r="B69" i="7" s="1"/>
  <c r="D64" i="6"/>
  <c r="B68" i="7" s="1"/>
  <c r="D63" i="6"/>
  <c r="B67" i="7" s="1"/>
  <c r="D62" i="6"/>
  <c r="B66" i="7" s="1"/>
  <c r="D61" i="6"/>
  <c r="D60" i="6"/>
  <c r="B64" i="7" s="1"/>
  <c r="D59" i="6"/>
  <c r="B63" i="7" s="1"/>
  <c r="D58" i="6"/>
  <c r="B62" i="7" s="1"/>
  <c r="K62" i="7" s="1"/>
  <c r="D57" i="6"/>
  <c r="B61" i="7" s="1"/>
  <c r="D56" i="6"/>
  <c r="B60" i="7" s="1"/>
  <c r="K60" i="7" s="1"/>
  <c r="D55" i="6"/>
  <c r="B59" i="7" s="1"/>
  <c r="K59" i="7" s="1"/>
  <c r="D54" i="6"/>
  <c r="B58" i="7" s="1"/>
  <c r="D53" i="6"/>
  <c r="B57" i="7" s="1"/>
  <c r="D52" i="6"/>
  <c r="B56" i="7" s="1"/>
  <c r="K56" i="7" s="1"/>
  <c r="D51" i="6"/>
  <c r="B55" i="7" s="1"/>
  <c r="D50" i="6"/>
  <c r="B54" i="7" s="1"/>
  <c r="D49" i="6"/>
  <c r="B53" i="7" s="1"/>
  <c r="D48" i="6"/>
  <c r="D47" i="6"/>
  <c r="B51" i="7" s="1"/>
  <c r="D46" i="6"/>
  <c r="B50" i="7" s="1"/>
  <c r="D45" i="6"/>
  <c r="B49" i="7" s="1"/>
  <c r="D44" i="6"/>
  <c r="D43" i="6"/>
  <c r="B47" i="7" s="1"/>
  <c r="D42" i="6"/>
  <c r="B46" i="7" s="1"/>
  <c r="D41" i="6"/>
  <c r="B45" i="7" s="1"/>
  <c r="D40" i="6"/>
  <c r="B44" i="7" s="1"/>
  <c r="D39" i="6"/>
  <c r="B43" i="7" s="1"/>
  <c r="D38" i="6"/>
  <c r="D37" i="6"/>
  <c r="B41" i="7" s="1"/>
  <c r="K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K29" i="7" s="1"/>
  <c r="D24" i="6"/>
  <c r="B28" i="7" s="1"/>
  <c r="D23" i="6"/>
  <c r="B27" i="7" s="1"/>
  <c r="D22" i="6"/>
  <c r="B26" i="7" s="1"/>
  <c r="D21" i="6"/>
  <c r="B25" i="7" s="1"/>
  <c r="D20" i="6"/>
  <c r="D19" i="6"/>
  <c r="D18" i="6"/>
  <c r="B22" i="7" s="1"/>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97" i="2" s="1"/>
  <c r="A1007" i="6"/>
  <c r="A1006" i="6"/>
  <c r="A1005" i="6"/>
  <c r="F1004" i="6"/>
  <c r="A1004" i="6"/>
  <c r="A1003" i="6"/>
  <c r="K35" i="7" l="1"/>
  <c r="K53" i="7"/>
  <c r="K77" i="7"/>
  <c r="K54" i="7"/>
  <c r="K95" i="7"/>
  <c r="K96" i="7"/>
  <c r="K26" i="7"/>
  <c r="K38" i="7"/>
  <c r="K22" i="7"/>
  <c r="K46" i="7"/>
  <c r="K70" i="7"/>
  <c r="K76" i="7"/>
  <c r="K82" i="7"/>
  <c r="K88" i="7"/>
  <c r="K94" i="7"/>
  <c r="I25" i="7"/>
  <c r="I31" i="7"/>
  <c r="K31" i="7" s="1"/>
  <c r="I37" i="7"/>
  <c r="I48" i="7"/>
  <c r="K48" i="7" s="1"/>
  <c r="K52" i="7"/>
  <c r="I58" i="7"/>
  <c r="K58" i="7" s="1"/>
  <c r="I64" i="7"/>
  <c r="K64" i="7" s="1"/>
  <c r="I69" i="7"/>
  <c r="K69" i="7" s="1"/>
  <c r="I75" i="7"/>
  <c r="I80" i="7"/>
  <c r="I86" i="7"/>
  <c r="K86" i="7" s="1"/>
  <c r="K90" i="7"/>
  <c r="I96" i="7"/>
  <c r="K65" i="7"/>
  <c r="K25" i="7"/>
  <c r="K37" i="7"/>
  <c r="K43" i="7"/>
  <c r="K49" i="7"/>
  <c r="K67" i="7"/>
  <c r="K73" i="7"/>
  <c r="K79" i="7"/>
  <c r="K91" i="7"/>
  <c r="K23" i="7"/>
  <c r="I28" i="7"/>
  <c r="K28" i="7" s="1"/>
  <c r="I34" i="7"/>
  <c r="K34" i="7" s="1"/>
  <c r="I40" i="7"/>
  <c r="K40" i="7" s="1"/>
  <c r="I45" i="7"/>
  <c r="I50" i="7"/>
  <c r="K50" i="7" s="1"/>
  <c r="I55" i="7"/>
  <c r="K55" i="7" s="1"/>
  <c r="I61" i="7"/>
  <c r="K61" i="7" s="1"/>
  <c r="I66" i="7"/>
  <c r="K66" i="7" s="1"/>
  <c r="I72" i="7"/>
  <c r="K72" i="7" s="1"/>
  <c r="I78" i="7"/>
  <c r="K78" i="7" s="1"/>
  <c r="I83" i="7"/>
  <c r="K83" i="7" s="1"/>
  <c r="I89" i="7"/>
  <c r="K89" i="7" s="1"/>
  <c r="I93" i="7"/>
  <c r="K93" i="7" s="1"/>
  <c r="K32" i="7"/>
  <c r="K44" i="7"/>
  <c r="K80" i="7"/>
  <c r="K27" i="7"/>
  <c r="K33" i="7"/>
  <c r="K39" i="7"/>
  <c r="K45" i="7"/>
  <c r="K51" i="7"/>
  <c r="K75" i="7"/>
  <c r="K81" i="7"/>
  <c r="K87" i="7"/>
  <c r="K24" i="7"/>
  <c r="I30" i="7"/>
  <c r="K30" i="7" s="1"/>
  <c r="I36" i="7"/>
  <c r="K36" i="7" s="1"/>
  <c r="I42" i="7"/>
  <c r="K42" i="7" s="1"/>
  <c r="I47" i="7"/>
  <c r="K47" i="7" s="1"/>
  <c r="I52" i="7"/>
  <c r="I57" i="7"/>
  <c r="K57" i="7" s="1"/>
  <c r="I63" i="7"/>
  <c r="K63" i="7" s="1"/>
  <c r="I68" i="7"/>
  <c r="K68" i="7" s="1"/>
  <c r="I74" i="7"/>
  <c r="K74" i="7" s="1"/>
  <c r="I79" i="7"/>
  <c r="I85" i="7"/>
  <c r="K85" i="7" s="1"/>
  <c r="I90" i="7"/>
  <c r="E43" i="6"/>
  <c r="E20" i="6"/>
  <c r="E26" i="6"/>
  <c r="E32" i="6"/>
  <c r="E38" i="6"/>
  <c r="E44" i="6"/>
  <c r="E50" i="6"/>
  <c r="E56" i="6"/>
  <c r="E62" i="6"/>
  <c r="E68" i="6"/>
  <c r="E74" i="6"/>
  <c r="E80" i="6"/>
  <c r="E86" i="6"/>
  <c r="E92" i="6"/>
  <c r="E21" i="6"/>
  <c r="E39" i="6"/>
  <c r="E81" i="6"/>
  <c r="E27" i="6"/>
  <c r="E33" i="6"/>
  <c r="E45" i="6"/>
  <c r="E51" i="6"/>
  <c r="E57" i="6"/>
  <c r="E63" i="6"/>
  <c r="E69" i="6"/>
  <c r="E75" i="6"/>
  <c r="E87" i="6"/>
  <c r="E22" i="6"/>
  <c r="E28" i="6"/>
  <c r="E34" i="6"/>
  <c r="E40" i="6"/>
  <c r="E46" i="6"/>
  <c r="E52" i="6"/>
  <c r="E58" i="6"/>
  <c r="E64" i="6"/>
  <c r="E70" i="6"/>
  <c r="E76" i="6"/>
  <c r="E82" i="6"/>
  <c r="E88" i="6"/>
  <c r="E23" i="6"/>
  <c r="E29" i="6"/>
  <c r="E35" i="6"/>
  <c r="E41" i="6"/>
  <c r="E47" i="6"/>
  <c r="E53" i="6"/>
  <c r="E59" i="6"/>
  <c r="E65" i="6"/>
  <c r="E71" i="6"/>
  <c r="E77" i="6"/>
  <c r="E83" i="6"/>
  <c r="E89" i="6"/>
  <c r="E18" i="6"/>
  <c r="E24" i="6"/>
  <c r="E30" i="6"/>
  <c r="E36" i="6"/>
  <c r="E42" i="6"/>
  <c r="E48" i="6"/>
  <c r="E54" i="6"/>
  <c r="E60" i="6"/>
  <c r="E66" i="6"/>
  <c r="E72" i="6"/>
  <c r="E78" i="6"/>
  <c r="E84" i="6"/>
  <c r="E90" i="6"/>
  <c r="E19" i="6"/>
  <c r="E25" i="6"/>
  <c r="E31" i="6"/>
  <c r="E37" i="6"/>
  <c r="E49" i="6"/>
  <c r="E55" i="6"/>
  <c r="E61" i="6"/>
  <c r="E67" i="6"/>
  <c r="E73" i="6"/>
  <c r="E79" i="6"/>
  <c r="E85" i="6"/>
  <c r="J100" i="2"/>
  <c r="B97" i="7"/>
  <c r="M11" i="6"/>
  <c r="I104" i="2" s="1"/>
  <c r="K97" i="7"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100" i="7" l="1"/>
  <c r="K98" i="7"/>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03" i="2" s="1"/>
  <c r="I107" i="2" l="1"/>
  <c r="I105" i="2" s="1"/>
  <c r="I108" i="2"/>
  <c r="I106"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<sst xmlns="http://schemas.openxmlformats.org/spreadsheetml/2006/main" count="2983" uniqueCount="825">
  <si>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</si>
  <si>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</si>
  <si>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</si>
  <si>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</si>
  <si>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</si>
  <si>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</si>
  <si>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</si>
  <si>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</si>
  <si>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</si>
  <si>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</si>
  <si>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</si>
  <si>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</si>
  <si>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</si>
  <si>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</si>
  <si>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</si>
  <si>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</si>
  <si>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</si>
  <si>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</si>
  <si>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</si>
  <si>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</si>
  <si>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</si>
  <si>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</si>
  <si>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</si>
  <si>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</si>
  <si>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</si>
  <si>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</si>
  <si>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</si>
  <si>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</si>
  <si>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</si>
  <si>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</si>
  <si>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</si>
  <si>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</si>
  <si>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</si>
  <si>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</si>
  <si>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</si>
  <si>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</si>
  <si>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</si>
  <si>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</si>
  <si>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</si>
  <si>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</si>
  <si>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</si>
  <si>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</si>
  <si>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</si>
  <si>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</si>
  <si>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</si>
  <si>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</si>
  <si>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</si>
  <si>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</si>
  <si>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</si>
  <si>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</si>
  <si>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</si>
  <si>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</si>
  <si>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</si>
  <si>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</si>
  <si>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</si>
  <si>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</si>
  <si>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</si>
  <si>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</si>
  <si>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</si>
  <si>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</si>
  <si>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</si>
  <si>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</si>
  <si>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</si>
  <si>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</si>
  <si>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</si>
  <si>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</si>
  <si>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</si>
  <si>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</si>
  <si>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</si>
  <si>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</si>
  <si>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</si>
  <si>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</si>
  <si>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</si>
  <si>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</si>
  <si>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</si>
  <si>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</si>
  <si>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</si>
  <si>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</si>
  <si>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</si>
  <si>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</si>
  <si>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</si>
  <si>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</si>
  <si>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</si>
  <si>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</si>
  <si>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</si>
  <si>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</si>
  <si>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</si>
  <si>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</si>
  <si>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</si>
  <si>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</si>
  <si>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</si>
  <si>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</si>
  <si>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</si>
  <si>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</si>
  <si>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</si>
  <si>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</si>
  <si>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</si>
  <si>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</si>
  <si>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</si>
  <si>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</si>
  <si>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</si>
  <si>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</si>
  <si>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</si>
  <si>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</si>
  <si>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</si>
  <si>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</si>
  <si>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</si>
  <si>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</si>
  <si>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</si>
  <si>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</si>
  <si>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</si>
  <si>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</si>
  <si>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</si>
  <si>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</si>
  <si>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</si>
  <si>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</si>
  <si>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</si>
  <si>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</si>
  <si>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</si>
  <si>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</si>
  <si>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</si>
  <si>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</si>
  <si>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</si>
  <si>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</si>
  <si>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</si>
  <si>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</si>
  <si>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</si>
  <si>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</si>
  <si>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</si>
  <si>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</si>
  <si>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</si>
  <si>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</si>
  <si>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</si>
  <si>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</si>
  <si>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</si>
  <si>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</si>
  <si>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</si>
  <si>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</si>
  <si>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</si>
  <si>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</si>
  <si>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</si>
  <si>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</si>
  <si>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</si>
  <si>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</si>
  <si>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</si>
  <si>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</si>
  <si>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</si>
  <si>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</si>
  <si>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</si>
  <si>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</si>
  <si>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</si>
  <si>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</si>
  <si>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</si>
  <si>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</si>
  <si>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</si>
  <si>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</si>
  <si>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</si>
  <si>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</si>
  <si>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</si>
  <si>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</si>
  <si>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</si>
  <si>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</si>
  <si>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</si>
  <si>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</si>
  <si>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</si>
  <si>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</si>
  <si>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</si>
  <si>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</si>
  <si>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</si>
  <si>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</si>
  <si>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</si>
  <si>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</si>
  <si>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</si>
  <si>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</si>
  <si>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</si>
  <si>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</si>
  <si>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</si>
  <si>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</si>
  <si>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</si>
  <si>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</si>
  <si>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</si>
  <si>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</si>
  <si>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</si>
  <si>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</si>
  <si>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</si>
  <si>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</si>
  <si>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</si>
  <si>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</si>
  <si>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</si>
  <si>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</si>
  <si>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</si>
  <si>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</si>
  <si>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</si>
  <si>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</si>
  <si>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</si>
  <si>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</si>
  <si>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</si>
  <si>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</si>
  <si>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</si>
  <si>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</si>
  <si>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</si>
  <si>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</si>
  <si>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</si>
  <si>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</si>
  <si>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</si>
  <si>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</si>
  <si>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</si>
  <si>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</si>
  <si>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</si>
  <si>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</si>
  <si>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</si>
  <si>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</si>
  <si>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</si>
  <si>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</si>
  <si>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</si>
  <si>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</si>
  <si>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</si>
  <si>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</si>
  <si>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</si>
  <si>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</si>
  <si>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</si>
  <si>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</si>
  <si>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</si>
  <si>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</si>
  <si>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</si>
  <si>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</si>
  <si>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</si>
  <si>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</si>
  <si>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</si>
  <si>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</si>
  <si>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</si>
  <si>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</si>
  <si>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</si>
  <si>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</si>
  <si>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</si>
  <si>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</si>
  <si>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</si>
  <si>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</si>
  <si>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</si>
  <si>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</si>
  <si>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</si>
  <si>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</si>
  <si>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</si>
  <si>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</si>
  <si>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</si>
  <si>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</si>
  <si>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</si>
  <si>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</si>
  <si>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</si>
  <si>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</si>
  <si>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</si>
  <si>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</si>
  <si>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</si>
  <si>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</si>
  <si>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</si>
  <si>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</si>
  <si>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</si>
  <si>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</si>
  <si>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</si>
  <si>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</si>
  <si>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</si>
  <si>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</si>
  <si>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</si>
  <si>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</si>
  <si>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</si>
  <si>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</si>
  <si>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</si>
  <si>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</si>
  <si>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</si>
  <si>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</si>
  <si>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</si>
  <si>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</si>
  <si>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</si>
  <si>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</si>
  <si>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</si>
  <si>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</si>
  <si>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</si>
  <si>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</si>
  <si>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</si>
  <si>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</si>
  <si>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</si>
  <si>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</si>
  <si>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</si>
  <si>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</si>
  <si>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</si>
  <si>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</si>
  <si>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</si>
  <si>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</si>
  <si>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</si>
  <si>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</si>
  <si>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</si>
  <si>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</si>
  <si>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</si>
  <si>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</si>
  <si>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</si>
  <si>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</si>
  <si>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</si>
  <si>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</si>
  <si>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</si>
  <si>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</si>
  <si>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</si>
  <si>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</si>
  <si>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</si>
  <si>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</si>
  <si>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</si>
  <si>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</si>
  <si>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</si>
  <si>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</si>
  <si>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</si>
  <si>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</si>
  <si>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</si>
  <si>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</si>
  <si>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</si>
  <si>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</si>
  <si>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</si>
  <si>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</si>
  <si>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</si>
  <si>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</si>
  <si>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</si>
  <si>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</si>
  <si>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</si>
  <si>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</si>
  <si>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</si>
  <si>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</si>
  <si>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</si>
  <si>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</si>
  <si>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</si>
  <si>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</si>
  <si>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</si>
  <si>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</si>
  <si>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</si>
  <si>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</si>
  <si>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</si>
  <si>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</si>
  <si>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</si>
  <si>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</si>
  <si>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</si>
  <si>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</si>
  <si>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</si>
  <si>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</si>
  <si>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</si>
  <si>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</si>
  <si>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</si>
  <si>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</si>
  <si>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</si>
  <si>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</si>
  <si>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</si>
  <si>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</si>
  <si>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</si>
  <si>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</si>
  <si>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</si>
  <si>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</si>
  <si>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</si>
  <si>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</si>
  <si>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</si>
  <si>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</si>
  <si>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</si>
  <si>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</si>
  <si>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</si>
  <si>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</si>
  <si>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</si>
  <si>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</si>
  <si>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</si>
  <si>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</si>
  <si>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</si>
  <si>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</si>
  <si>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</si>
  <si>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</si>
  <si>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</si>
  <si>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</si>
  <si>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</si>
  <si>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</si>
  <si>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</si>
  <si>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</si>
  <si>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</si>
  <si>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</si>
  <si>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</si>
  <si>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</si>
  <si>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</si>
  <si>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</si>
  <si>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</si>
  <si>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</si>
  <si>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</si>
  <si>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</si>
  <si>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</si>
  <si>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</si>
  <si>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</si>
  <si>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</si>
  <si>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</si>
  <si>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</si>
  <si>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</si>
  <si>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</si>
  <si>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</si>
  <si>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</si>
  <si>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</si>
  <si>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</si>
  <si>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</si>
  <si>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</si>
  <si>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</si>
  <si>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</si>
  <si>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</si>
  <si>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</si>
  <si>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</si>
  <si>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</si>
  <si>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</si>
  <si>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</si>
  <si>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</si>
  <si>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</si>
  <si>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</si>
  <si>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</si>
  <si>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</si>
  <si>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</si>
  <si>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</si>
  <si>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</si>
  <si>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</si>
  <si>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</si>
  <si>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</si>
  <si>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</si>
  <si>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</si>
  <si>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</si>
  <si>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</si>
  <si>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</si>
  <si>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</si>
  <si>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</si>
  <si>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</si>
  <si>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</si>
  <si>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</si>
  <si>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</si>
  <si>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</si>
  <si>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</si>
  <si>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</si>
  <si>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</si>
  <si>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</si>
  <si>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</si>
  <si>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</si>
  <si>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</si>
  <si>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</si>
  <si>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</si>
  <si>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</si>
  <si>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</si>
  <si>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</si>
  <si>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</si>
  <si>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</si>
  <si>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</si>
  <si>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</si>
  <si>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</si>
  <si>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</si>
  <si>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</si>
  <si>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</si>
  <si>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</si>
  <si>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</si>
  <si>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</si>
  <si>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</si>
  <si>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</si>
  <si>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</si>
  <si>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</si>
  <si>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</si>
  <si>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</si>
  <si>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</si>
  <si>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</si>
  <si>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</si>
  <si>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</si>
  <si>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</si>
  <si>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</si>
  <si>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</si>
  <si>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</si>
  <si>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</si>
  <si>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</si>
  <si>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</si>
  <si>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</si>
  <si>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</si>
  <si>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</si>
  <si>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</si>
  <si>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</si>
  <si>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</si>
  <si>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</si>
  <si>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</si>
  <si>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</si>
  <si>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</si>
  <si>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</si>
  <si>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</si>
  <si>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</si>
  <si>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</si>
  <si>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</si>
  <si>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</si>
  <si>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</si>
  <si>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</si>
  <si>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</si>
  <si>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</si>
  <si>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</si>
  <si>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</si>
  <si>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</si>
  <si>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</si>
  <si>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</si>
  <si>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</si>
  <si>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</si>
  <si>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</si>
  <si>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</si>
  <si>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</si>
  <si>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</si>
  <si>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</si>
  <si>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</si>
  <si>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</si>
  <si>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</si>
  <si>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</si>
  <si>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</si>
  <si>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</si>
  <si>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</si>
  <si>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</si>
  <si>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</si>
  <si>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</si>
  <si>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</si>
  <si>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</si>
  <si>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</si>
  <si>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</si>
  <si>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</si>
  <si>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</si>
  <si>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</si>
  <si>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</si>
  <si>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</si>
  <si>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</si>
  <si>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</si>
  <si>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</si>
  <si>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</si>
  <si>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</si>
  <si>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</si>
  <si>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</si>
  <si>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</si>
  <si>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</si>
  <si>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</si>
  <si>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</si>
  <si>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</si>
  <si>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</si>
  <si>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</si>
  <si>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</si>
  <si>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</si>
  <si>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</si>
  <si>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</si>
  <si>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</si>
  <si>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</si>
  <si>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</si>
  <si>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</si>
  <si>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</si>
  <si>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</si>
  <si>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</si>
  <si>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</si>
  <si>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</si>
  <si>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</si>
  <si>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</si>
  <si>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</si>
  <si>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</si>
  <si>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</si>
  <si>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</si>
  <si>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</si>
  <si>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</si>
  <si>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</si>
  <si>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</si>
  <si>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</si>
  <si>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</si>
  <si>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</si>
  <si>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</si>
  <si>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</si>
  <si>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</si>
  <si>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</si>
  <si>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</si>
  <si>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</si>
  <si>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</si>
  <si>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</si>
  <si>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</si>
  <si>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</si>
  <si>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</si>
  <si>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</si>
  <si>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</si>
  <si>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</si>
  <si>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</si>
  <si>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</si>
  <si>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</si>
  <si>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</si>
  <si>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</si>
  <si>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</si>
  <si>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</si>
  <si>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</si>
  <si>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</si>
  <si>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</si>
  <si>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</si>
  <si>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</si>
  <si>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</si>
  <si>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</si>
  <si>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</si>
  <si>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</si>
  <si>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</si>
  <si>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</si>
  <si>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</si>
  <si>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</si>
  <si>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</si>
  <si>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</si>
  <si>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</si>
  <si>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</si>
  <si>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</si>
  <si>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</si>
  <si>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</si>
  <si>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</si>
  <si>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</si>
  <si>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</si>
  <si>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</si>
  <si>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</si>
  <si>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</si>
  <si>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</si>
  <si>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</si>
  <si>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</si>
  <si>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</si>
  <si>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</si>
  <si>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</si>
  <si>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</si>
  <si>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</si>
  <si>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</si>
  <si>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</si>
  <si>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</si>
  <si>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</si>
  <si>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</si>
  <si>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</si>
  <si>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</si>
  <si>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</si>
  <si>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</si>
  <si>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</si>
  <si>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</si>
  <si>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</si>
  <si>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</si>
  <si>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</si>
  <si>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</si>
  <si>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</si>
  <si>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</si>
  <si>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</si>
  <si>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</si>
  <si>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</si>
  <si>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</si>
  <si>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</si>
  <si>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</si>
  <si>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</si>
  <si>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</si>
  <si>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</si>
  <si>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</si>
  <si>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</si>
  <si>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</si>
  <si>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</si>
  <si>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</si>
  <si>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</si>
  <si>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</si>
  <si>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</si>
  <si>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</si>
  <si>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</si>
  <si>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</si>
  <si>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</si>
  <si>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</si>
  <si>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</si>
  <si>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</si>
  <si>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</si>
  <si>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</si>
  <si>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</si>
  <si>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</si>
  <si>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</si>
  <si>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</si>
  <si>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</si>
  <si>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</si>
  <si>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</si>
  <si>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</si>
  <si>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</si>
  <si>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</si>
  <si>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</si>
  <si>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</si>
  <si>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</si>
  <si>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</si>
  <si>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</si>
  <si>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</si>
  <si>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</si>
  <si>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</si>
  <si>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</si>
  <si>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</si>
  <si>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</si>
  <si>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</si>
  <si>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</si>
  <si>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</si>
  <si>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</si>
  <si>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</si>
  <si>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</si>
  <si>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</si>
  <si>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</si>
  <si>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</si>
  <si>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</si>
  <si>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</si>
  <si>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</si>
  <si>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</si>
  <si>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</si>
  <si>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</si>
  <si>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</si>
  <si>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</si>
  <si>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</si>
  <si>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</si>
  <si>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</si>
  <si>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</si>
  <si>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</si>
  <si>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</si>
  <si>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</si>
  <si>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</si>
  <si>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</si>
  <si>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</si>
  <si>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</si>
  <si>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</si>
  <si>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fashionland pty ltd</t>
  </si>
  <si>
    <t>Tracy Zhang</t>
  </si>
  <si>
    <t>27 sylvan ave</t>
  </si>
  <si>
    <t>2070 East Lindfield</t>
  </si>
  <si>
    <t>Australia</t>
  </si>
  <si>
    <t>Tel: +61 433180390</t>
  </si>
  <si>
    <t>Email: fashionland.aus@hotmail.com</t>
  </si>
  <si>
    <t>316L steel eyebrow barbell, 16g (1.2mm) with two 3mm balls</t>
  </si>
  <si>
    <t>Length: 16mm with 4mm jewel balls</t>
  </si>
  <si>
    <t>316L steel nipple barbell, 1.6mm (14g) with two forward facing 5mm or 6mm jewel balls</t>
  </si>
  <si>
    <t>Surgical steel nipple barbell, 14g (1.6mm) with two 4mm balls</t>
  </si>
  <si>
    <t>BN1CG</t>
  </si>
  <si>
    <t>Surgical steel belly banana, 14g (1.6mm) with an 8mm bezel set jewel ball and an upper 5mm plain steel ball using original Czech Preciosa crystals.</t>
  </si>
  <si>
    <t>BNB3</t>
  </si>
  <si>
    <t>Surgical steel banana, 14g (1.6mm) with two 3mm balls</t>
  </si>
  <si>
    <t>BNEB</t>
  </si>
  <si>
    <t>Surgical steel eyebrow banana, 16g (1.2mm) with two 3mm balls</t>
  </si>
  <si>
    <t>BNRDZ8T</t>
  </si>
  <si>
    <t>Color: Rose-gold</t>
  </si>
  <si>
    <t>BRSSQ3</t>
  </si>
  <si>
    <t>Display with 12 pairs of 925 sterling silver ear studs with clear prong set square CZ stones in 3mm - 5mm</t>
  </si>
  <si>
    <t>ERHOPT</t>
  </si>
  <si>
    <t>Length: Thickness 2mm - 8mm length</t>
  </si>
  <si>
    <t>One pair of PVD plated 316L steel huggie earrings, inner diameter from 8mm to 10mm with 2mm and 2.5mm thickness</t>
  </si>
  <si>
    <t>Length: Thickness 2mm - 10mm length</t>
  </si>
  <si>
    <t>HBCRCT16</t>
  </si>
  <si>
    <t>Color: Gold Anodized w/ Clear crystal</t>
  </si>
  <si>
    <t>Anodized 316L steel hinged ball closure ring, 16g (1.2mm) with 3mm ball with bezel set crystal</t>
  </si>
  <si>
    <t>HBCRJ16</t>
  </si>
  <si>
    <t>316L steel hinged ball closure ring, 1.2mm (16g) with a 3mm crystal ball, inner diameter 6mm. The crystal is not bezel set, it is glued in very high quality.</t>
  </si>
  <si>
    <t>LBTB3</t>
  </si>
  <si>
    <t>Premium PVD plated surgical steel labret, 16g (1.2mm) with a 3mm ball</t>
  </si>
  <si>
    <t>LBTC3</t>
  </si>
  <si>
    <t>Anodized surgical steel labret, 16g (1.2mm) with a 3mm bezel set jewel ball</t>
  </si>
  <si>
    <t>Color: Rose gold Anodized w/ Clear crystal</t>
  </si>
  <si>
    <t>LBTTB3</t>
  </si>
  <si>
    <t>Rose gold PVD plated surgical steel labret, 16g (1.2mm) with a 3mm ball</t>
  </si>
  <si>
    <t>MCD713</t>
  </si>
  <si>
    <t>316L steel belly banana, 14g (1.6mm) with an 8mm prong set CZ stone and a dangling long drop shaped SwarovskiⓇ crystal</t>
  </si>
  <si>
    <t>MCDZ407</t>
  </si>
  <si>
    <t>Surgical steel belly banana, 14g (1.6mm) with an 8mm round prong set CZ stone and a dangling 8mm round CZ stone</t>
  </si>
  <si>
    <t>MCDZ418</t>
  </si>
  <si>
    <t>Surgical steel belly banana, 14g (1.6mm) with an 8mm round prong set CZ stone and dangling triple CZ chains (dangling is made from silver plated brass)</t>
  </si>
  <si>
    <t>MDGZ519</t>
  </si>
  <si>
    <t>Gold anodized 316L steel belly banana, 14g (1.6mm) with an 8mm round prong set CZ stone and a dangling 8mm prong set round CZ stone</t>
  </si>
  <si>
    <t>MDK710</t>
  </si>
  <si>
    <t>Size: 6x10mm</t>
  </si>
  <si>
    <t>Gold anodized 316L steel belly banana, 1.6mm (14g) with 5mm upper ball and 8mm prong set round Cubic Zirconia (CZ) stone with 6*10mm and 9*15mm dangling drop shape crystal (cup part is made from gold plated brass)</t>
  </si>
  <si>
    <t>MDRZ419</t>
  </si>
  <si>
    <t>Rose gold plated 316l steel belly banana, 14g (1.6mm) with a lower 8mm prong set cubic zirconia stone and a dangling heart shape with round CZ stone in the middle (dangling part is made from rose gold plated brass)</t>
  </si>
  <si>
    <t>NYCZBXC</t>
  </si>
  <si>
    <t>High polished surgical steel hinged segment ring, 16g (1.2mm)</t>
  </si>
  <si>
    <t>SEGH18</t>
  </si>
  <si>
    <t>High polished surgical steel hinged segment ring, 18g (1.0mm)</t>
  </si>
  <si>
    <t>PVD plated surgical steel hinged segment ring, 16g (1.2mm)</t>
  </si>
  <si>
    <t>SEGHT18</t>
  </si>
  <si>
    <t xml:space="preserve">PVD plated surgical steel hinged segment ring, 18g (1.0mm) </t>
  </si>
  <si>
    <t>SGSH44</t>
  </si>
  <si>
    <t>316L steel hinged segment ring, 1.2mm (16g) with Cubic Zirconia (CZ) stones between pyramid cut studs, inner diameter from 8mm to 10mm</t>
  </si>
  <si>
    <t>SGSH44T</t>
  </si>
  <si>
    <t>Color: Gold 8mm</t>
  </si>
  <si>
    <t>PVD plated 316L steel hinged segment ring, 1.2mm (16g) with Cubic Zirconia (CZ) stones between pyramid cut studs, inner diameter from 8mm to 10mm</t>
  </si>
  <si>
    <t>Color: Rose Gold 8mm</t>
  </si>
  <si>
    <t>SGSH8</t>
  </si>
  <si>
    <t>316L steel hinged segment ring, 1.2mm (16g) with double rings design and inner diameter from 8mm to 12mm</t>
  </si>
  <si>
    <t>SGTSH12</t>
  </si>
  <si>
    <t>Anodized 316L steel hinged segment ring, 1.2mm (16g) with plain ring and twisted wire ring design, inner diameter from 8mm to 12mm</t>
  </si>
  <si>
    <t>SGTSH28</t>
  </si>
  <si>
    <t>Color: High Polish 8mm</t>
  </si>
  <si>
    <t>PVD plated 316L steel hinged segment ring, 1.2mm (16g) with Cubic Zirconia (CZ) stones at the side</t>
  </si>
  <si>
    <t>SGTSH29</t>
  </si>
  <si>
    <t>PVD plated 316L steel hinged segment ring, 1.2mm (16g) with forward facing Cubic Zirconia (CZ) stones</t>
  </si>
  <si>
    <t>SGTSH30</t>
  </si>
  <si>
    <t>PVD plated 316L steel hinged segment ring, 1.2mm (16g) with leaves design Cubic Zirconia (CZ) stones</t>
  </si>
  <si>
    <t>SGTSH6</t>
  </si>
  <si>
    <t>PVD plated 316L steel hinged segment ring, 1.2mm (16g) with triple rings design and inner diameter from 8mm to 12mm</t>
  </si>
  <si>
    <t>SGTSH8</t>
  </si>
  <si>
    <t>PVD plated 316L steel hinged segment ring, 1.2mm (16g) with double rings design and inner diameter from 8mm to 12mm</t>
  </si>
  <si>
    <t>TLBCZIN</t>
  </si>
  <si>
    <t>316L steel internal threading Tragus Labret post, 16g (1.2mm) with an upper 2mm to 5mm prong set round CZ stone for triple tragus piercings</t>
  </si>
  <si>
    <t>TLBIRC</t>
  </si>
  <si>
    <t>316L steel internally threaded tragus labret, 16g (1.2mm) with bezel set jewel flat head sized 1.5mm to 4mm for triple tragus piercings</t>
  </si>
  <si>
    <t>ULBIN28</t>
  </si>
  <si>
    <t>Titanium G23 internally threaded labret, 1.2mm (16g) with five Cubic Zirconia (CZ) stones cluster and surrounding beaded balls design</t>
  </si>
  <si>
    <t>BBNP2C4</t>
  </si>
  <si>
    <t>ERHOPTX2X8</t>
  </si>
  <si>
    <t>ERHOPTX2X10</t>
  </si>
  <si>
    <t>MDK710S</t>
  </si>
  <si>
    <t>SGSH44X16S8</t>
  </si>
  <si>
    <t>SGSH44X16S10</t>
  </si>
  <si>
    <t>SGSH44TX16G8</t>
  </si>
  <si>
    <t>SGSH44TX16R8</t>
  </si>
  <si>
    <t>SGSH8A</t>
  </si>
  <si>
    <t>SGTSH12A</t>
  </si>
  <si>
    <t>SGSH28X16S8</t>
  </si>
  <si>
    <t>SGTSH28X16R8</t>
  </si>
  <si>
    <t>SGTSH29X16G8</t>
  </si>
  <si>
    <t>SGSH30X16S8</t>
  </si>
  <si>
    <t>SGTSH30X16R8</t>
  </si>
  <si>
    <t>SGTSH6A</t>
  </si>
  <si>
    <t>SGTSH8A</t>
  </si>
  <si>
    <t>TLBCZIN3</t>
  </si>
  <si>
    <t>TLBIRC3</t>
  </si>
  <si>
    <t>TLBIRC4</t>
  </si>
  <si>
    <t>One Thousand Four Hundred Two and 26 cents AUD</t>
  </si>
  <si>
    <t>PVD plated 316L steel casting belly banana, 1.6mm (14g) with 8mm prong set Cubic Zirconia (CZ) stone and 5mm plain upper ball - length 3/8'' (10mm)</t>
  </si>
  <si>
    <t>Display box with 52 pcs. of 925 sterling silver ''Bend it yourself'' nose studs, 22g (0.6mm) with 2mm round clear prong set CZ stones (in standard packing or in vacuum sealed packing to prevent tarnishing)</t>
  </si>
  <si>
    <t>Exchange Rate AUD-THB</t>
  </si>
  <si>
    <t>Total Order USD</t>
  </si>
  <si>
    <t>Total Invoice USD</t>
  </si>
  <si>
    <t>Didi</t>
  </si>
  <si>
    <t>Fashionland Pty Ltd</t>
  </si>
  <si>
    <r>
      <t xml:space="preserve">Discount 20% as per </t>
    </r>
    <r>
      <rPr>
        <b/>
        <sz val="10"/>
        <color indexed="8"/>
        <rFont val="Arial"/>
        <family val="2"/>
      </rPr>
      <t>Silver Membership</t>
    </r>
    <r>
      <rPr>
        <sz val="10"/>
        <color indexed="8"/>
        <rFont val="Arial"/>
        <family val="2"/>
      </rPr>
      <t xml:space="preserve">: </t>
    </r>
  </si>
  <si>
    <t>Free Shipping to Australia via DHL due to order over 350 USD:</t>
  </si>
  <si>
    <t>One Thousand One Hundred Fifty Six and 50 cents AUD</t>
  </si>
  <si>
    <t>Five Hundred Seventy Nine and 06 cents AUD</t>
  </si>
  <si>
    <t xml:space="preserve">Discount 20% as per Silver Membership: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</si>
</sst>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428">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applyNumberFormat="0" applyFill="0" applyBorder="0" applyAlignment="0" applyProtection="0"/>
  </cellStyleXfs>
  <cellXfs count="142">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4428">
    <cellStyle name="Comma 2" xfId="7" xr:uid="{DCA535D0-9FE3-42F7-875C-A5FC62100210}"/>
    <cellStyle name="Comma 2 2" xfId="4401" xr:uid="{CBFD3A7B-FC44-47B6-A54B-B3B21518D243}"/>
    <cellStyle name="Comma 3" xfId="4289" xr:uid="{1F856BCA-4EDA-41EE-A886-1954BD8F9050}"/>
    <cellStyle name="Comma 3 2" xfId="4403" xr:uid="{1C53486A-7FB4-4697-BF4A-38194559A2FA}"/>
    <cellStyle name="Currency 10" xfId="8" xr:uid="{F9CA29FF-E5D6-45DC-A208-1F6B124DDC0B}"/>
    <cellStyle name="Currency 10 2" xfId="9" xr:uid="{80163554-6C7B-4724-8ED2-074D46ACB5D6}"/>
    <cellStyle name="Currency 10 2 2" xfId="3666" xr:uid="{2293A0FA-7899-4D6C-B2FC-4F38DB7084FF}"/>
    <cellStyle name="Currency 10 3" xfId="10" xr:uid="{E9E8982A-CEC1-46BD-986E-B19C9BCD049C}"/>
    <cellStyle name="Currency 10 3 2" xfId="3667" xr:uid="{3F0386CA-49A7-477F-8063-5587A772DEFF}"/>
    <cellStyle name="Currency 10 4" xfId="3668" xr:uid="{F364A846-0ED1-4D6F-A576-3E0B2D511BAC}"/>
    <cellStyle name="Currency 11" xfId="11" xr:uid="{94968A72-F5F6-46FD-8C6C-81D19CD3C9F9}"/>
    <cellStyle name="Currency 11 2" xfId="12" xr:uid="{39AB7DFB-FBA3-4FC8-9E77-AC5259ED5D96}"/>
    <cellStyle name="Currency 11 2 2" xfId="3669" xr:uid="{331C038B-E229-4D92-B7AF-2E3815C364E3}"/>
    <cellStyle name="Currency 11 3" xfId="13" xr:uid="{C6664271-F4D8-4DC9-B53E-957856E3AF70}"/>
    <cellStyle name="Currency 11 3 2" xfId="3670" xr:uid="{D96ADD1B-619E-4C92-BA42-126DDD1FC5C2}"/>
    <cellStyle name="Currency 11 4" xfId="3671" xr:uid="{B565A10D-45FF-480F-AC16-DFAF0830E7E2}"/>
    <cellStyle name="Currency 11 5" xfId="4290" xr:uid="{A90E387C-D6B4-4C21-850F-9A4A34793C56}"/>
    <cellStyle name="Currency 12" xfId="14" xr:uid="{1BA7BAEF-64AC-4300-BA3C-752F081A05B3}"/>
    <cellStyle name="Currency 12 2" xfId="15" xr:uid="{1440195B-394D-42CA-80E4-D0881E1CD92F}"/>
    <cellStyle name="Currency 12 2 2" xfId="3672" xr:uid="{97FC9FCA-0388-4E24-98A5-CAE7DECAF85E}"/>
    <cellStyle name="Currency 12 3" xfId="3673" xr:uid="{548752E5-5D99-4062-A56F-25CE6BEF181B}"/>
    <cellStyle name="Currency 13" xfId="16" xr:uid="{0454EC5E-C54A-4D4D-A2C2-372211A39A84}"/>
    <cellStyle name="Currency 13 2" xfId="4292" xr:uid="{7888A77F-6F4E-46DA-B267-A05AFAF32254}"/>
    <cellStyle name="Currency 13 3" xfId="4293" xr:uid="{F1CBB511-E2A1-4660-A86A-F78D1C4D9389}"/>
    <cellStyle name="Currency 13 4" xfId="4291" xr:uid="{8E588ACB-C928-44F9-8F17-B278E8C0956D}"/>
    <cellStyle name="Currency 14" xfId="17" xr:uid="{680483F8-7036-47EB-B247-972C4B351EFB}"/>
    <cellStyle name="Currency 14 2" xfId="3674" xr:uid="{19D93AAF-7F48-4AC6-B8FD-FB4FF272D6E4}"/>
    <cellStyle name="Currency 15" xfId="4385" xr:uid="{C908D7DC-B736-4D06-81D6-1193D0272E5A}"/>
    <cellStyle name="Currency 17" xfId="4294" xr:uid="{E328BEEA-321E-411E-97AB-AE9DC91AA319}"/>
    <cellStyle name="Currency 2" xfId="18" xr:uid="{14738267-9AC5-420F-8370-7979E9590B2B}"/>
    <cellStyle name="Currency 2 2" xfId="19" xr:uid="{A4C63461-776A-4185-99CA-B452235124A0}"/>
    <cellStyle name="Currency 2 2 2" xfId="20" xr:uid="{813ADFD8-FE62-4406-B59F-1F8334421399}"/>
    <cellStyle name="Currency 2 2 2 2" xfId="21" xr:uid="{ADE6EEDC-7975-49FA-9ED0-B0FB61C7855E}"/>
    <cellStyle name="Currency 2 2 2 3" xfId="22" xr:uid="{CB42CBBE-2B75-48CF-8DA2-F046844AD053}"/>
    <cellStyle name="Currency 2 2 2 3 2" xfId="3675" xr:uid="{A5062849-8D4A-4222-9604-34063A1965FA}"/>
    <cellStyle name="Currency 2 2 2 4" xfId="3676" xr:uid="{937C1E07-D78D-4D38-8F59-43ED54150784}"/>
    <cellStyle name="Currency 2 2 3" xfId="3677" xr:uid="{4DDD65D5-56A7-4947-837B-31C94BDE6536}"/>
    <cellStyle name="Currency 2 3" xfId="23" xr:uid="{4C47B675-4183-4B30-B101-9586F362E2BA}"/>
    <cellStyle name="Currency 2 3 2" xfId="3678" xr:uid="{9BB13EEF-D06F-44FC-A646-C23BDD82C4DE}"/>
    <cellStyle name="Currency 2 4" xfId="3679" xr:uid="{D5CDB0AE-14F5-49AC-981D-53523DEC6857}"/>
    <cellStyle name="Currency 3" xfId="24" xr:uid="{178E9FB9-3F27-435D-8F22-0463AEA8CBD1}"/>
    <cellStyle name="Currency 3 2" xfId="25" xr:uid="{66C14D2D-F18C-4489-8EAB-328A943699ED}"/>
    <cellStyle name="Currency 3 2 2" xfId="3680" xr:uid="{A3E55425-F86A-4580-835D-C99E60FDEE16}"/>
    <cellStyle name="Currency 3 3" xfId="26" xr:uid="{CC9D146A-6191-45FA-B450-BA7C032CC455}"/>
    <cellStyle name="Currency 3 3 2" xfId="3681" xr:uid="{DBC21214-A723-464B-B5FC-D0EF4D0B27E0}"/>
    <cellStyle name="Currency 3 4" xfId="27" xr:uid="{D9EF5602-D583-4ACB-A52E-E0037086CDEC}"/>
    <cellStyle name="Currency 3 4 2" xfId="3682" xr:uid="{3A61A764-C776-43B5-80C5-E809832EB65F}"/>
    <cellStyle name="Currency 3 5" xfId="3683" xr:uid="{5BABB84F-8AB6-45B3-89A1-E60802B8F9FF}"/>
    <cellStyle name="Currency 4" xfId="28" xr:uid="{A8D9BCBC-098C-41B7-943F-A4032ECD6263}"/>
    <cellStyle name="Currency 4 2" xfId="29" xr:uid="{ABBF967C-39AC-4F9E-B2FD-570798DA3336}"/>
    <cellStyle name="Currency 4 2 2" xfId="3684" xr:uid="{8F5C438A-CF57-4626-9910-3A962422D473}"/>
    <cellStyle name="Currency 4 3" xfId="30" xr:uid="{648B2D65-E093-4BD4-A432-4FB68BFFBB8D}"/>
    <cellStyle name="Currency 4 3 2" xfId="3685" xr:uid="{34B4F821-E008-4655-A90E-5A832C170588}"/>
    <cellStyle name="Currency 4 4" xfId="3686" xr:uid="{C0F38503-E2D7-4695-8B6D-ED69E7D7228E}"/>
    <cellStyle name="Currency 4 5" xfId="4295" xr:uid="{2D003984-C939-4E14-A7BF-7B779FC21C39}"/>
    <cellStyle name="Currency 5" xfId="31" xr:uid="{531FBA52-0F22-4F31-A540-EB31BA546370}"/>
    <cellStyle name="Currency 5 2" xfId="32" xr:uid="{ECEE9305-5D1E-4582-AEC6-A5AC5E45D613}"/>
    <cellStyle name="Currency 5 2 2" xfId="3687" xr:uid="{F9709A9C-998D-4A05-B876-18F1BBA70924}"/>
    <cellStyle name="Currency 5 3" xfId="4296" xr:uid="{DB865CD7-9E6D-48D9-BDF1-C8E93FD0B813}"/>
    <cellStyle name="Currency 6" xfId="33" xr:uid="{E6460C16-7C1D-458E-96CC-056B569659B0}"/>
    <cellStyle name="Currency 6 2" xfId="3688" xr:uid="{6A5DF1C1-6039-4E41-971C-808B9102DE5B}"/>
    <cellStyle name="Currency 6 3" xfId="4297" xr:uid="{F402B332-5575-49F6-B8A2-ED8EAE8B42E3}"/>
    <cellStyle name="Currency 7" xfId="34" xr:uid="{E05E7698-8B68-47F7-AF0C-761AF295FB1D}"/>
    <cellStyle name="Currency 7 2" xfId="35" xr:uid="{F53C37AB-D37F-460C-ABDA-77C71F2FD098}"/>
    <cellStyle name="Currency 7 2 2" xfId="3689" xr:uid="{B94AB2FC-3431-4EC7-9E77-E9640651387D}"/>
    <cellStyle name="Currency 7 3" xfId="3690" xr:uid="{D2417445-6B0B-414C-A684-49EB9C44055C}"/>
    <cellStyle name="Currency 8" xfId="36" xr:uid="{64DC3F2C-C12D-4001-9D24-C740E6E6F97B}"/>
    <cellStyle name="Currency 8 2" xfId="37" xr:uid="{AD6C2AFD-DA08-4375-9D89-FDA106776D82}"/>
    <cellStyle name="Currency 8 2 2" xfId="3691" xr:uid="{6B7172C0-9FFE-4D56-9A0C-6BF479D54B15}"/>
    <cellStyle name="Currency 8 3" xfId="38" xr:uid="{6B378C2F-C3BD-4C3A-94B0-34016A727732}"/>
    <cellStyle name="Currency 8 3 2" xfId="3692" xr:uid="{301BF67F-F31A-4458-A164-81148104C456}"/>
    <cellStyle name="Currency 8 4" xfId="39" xr:uid="{4DE1D3D3-996C-4E4B-9477-F63D550171B1}"/>
    <cellStyle name="Currency 8 4 2" xfId="3693" xr:uid="{FBD36BDE-FBE4-494D-BB64-6CC99C5D8A86}"/>
    <cellStyle name="Currency 8 5" xfId="3694" xr:uid="{B3A67F69-CE85-4C97-B18A-D8D4DB0A2589}"/>
    <cellStyle name="Currency 9" xfId="40" xr:uid="{B63B3108-1B84-490B-B081-82963AE8C50C}"/>
    <cellStyle name="Currency 9 2" xfId="41" xr:uid="{A0B4937C-C3F5-470F-BB15-604E2F142F58}"/>
    <cellStyle name="Currency 9 2 2" xfId="3695" xr:uid="{E7465EBB-F0EA-42BD-8070-006521D20ED5}"/>
    <cellStyle name="Currency 9 3" xfId="42" xr:uid="{600EF2E0-DE59-41AB-8494-A87EA1BA1137}"/>
    <cellStyle name="Currency 9 3 2" xfId="3696" xr:uid="{2654F191-0842-4ADB-8DCA-4E0B301C1CE8}"/>
    <cellStyle name="Currency 9 4" xfId="3697" xr:uid="{32C6973D-40B2-4461-80FD-904A49821A24}"/>
    <cellStyle name="Currency 9 5" xfId="4298" xr:uid="{845FCEBF-3CFC-4CAA-8AE2-3B23697A8387}"/>
    <cellStyle name="Hyperlink 2" xfId="6" xr:uid="{6CFFD761-E1C4-4FFC-9C82-FDD569F38491}"/>
    <cellStyle name="Hyperlink 3" xfId="184" xr:uid="{3B2D6906-E2C2-4F6D-82ED-0DFFD44AD30D}"/>
    <cellStyle name="Hyperlink 3 2" xfId="4386" xr:uid="{C08421B7-C513-41BA-88E9-FC6D1A538E4A}"/>
    <cellStyle name="Hyperlink 3 3" xfId="4299" xr:uid="{23A54E72-8CAF-4A45-838E-C7A7A609FF37}"/>
    <cellStyle name="Hyperlink 4" xfId="4300" xr:uid="{E974ED66-7D08-4711-A4F2-54293E9B9E4D}"/>
    <cellStyle name="Normal" xfId="0" builtinId="0"/>
    <cellStyle name="Normal 10" xfId="43" xr:uid="{8BE0EF86-9F0E-48E5-96D1-B687919470B7}"/>
    <cellStyle name="Normal 10 10" xfId="191" xr:uid="{1A2CC9B0-AE73-4ADD-A140-BBF83D11C405}"/>
    <cellStyle name="Normal 10 10 2" xfId="192" xr:uid="{4080783B-A9D4-4558-AA39-991ED14D04ED}"/>
    <cellStyle name="Normal 10 10 2 2" xfId="4302" xr:uid="{E2273F74-37D6-41E1-A596-C3D58BC2CC3F}"/>
    <cellStyle name="Normal 10 10 3" xfId="193" xr:uid="{97AE0CF6-0703-4C9A-ACA1-06B95FC9089C}"/>
    <cellStyle name="Normal 10 10 4" xfId="194" xr:uid="{12F7478C-3DAF-4EA7-A6D7-38A07CC26419}"/>
    <cellStyle name="Normal 10 11" xfId="195" xr:uid="{3D0079C9-03CD-44F8-96CA-9380DFB0AF3F}"/>
    <cellStyle name="Normal 10 11 2" xfId="196" xr:uid="{CF9E8779-311D-4320-A369-943BCC1D97AD}"/>
    <cellStyle name="Normal 10 11 3" xfId="197" xr:uid="{5C8B12D3-B634-4490-80C2-3F1A05628355}"/>
    <cellStyle name="Normal 10 11 4" xfId="198" xr:uid="{96D21A9B-7C85-4746-87AF-5AFF548F9F28}"/>
    <cellStyle name="Normal 10 12" xfId="199" xr:uid="{3FF6D722-5E2A-41A2-9A27-1EA510DBB370}"/>
    <cellStyle name="Normal 10 12 2" xfId="200" xr:uid="{F6528964-64C2-4954-908A-0A551DEB1D98}"/>
    <cellStyle name="Normal 10 13" xfId="201" xr:uid="{38ECD3A2-05AE-4F3F-ACDF-CA9CB6435F68}"/>
    <cellStyle name="Normal 10 14" xfId="202" xr:uid="{F788ECB6-8F1C-46FA-ACA1-0992B851652C}"/>
    <cellStyle name="Normal 10 15" xfId="203" xr:uid="{7AEDE38B-A509-417C-B1BC-A77094AB66F0}"/>
    <cellStyle name="Normal 10 2" xfId="44" xr:uid="{7E9AC6F3-94A3-4532-84C0-386A7990F1F5}"/>
    <cellStyle name="Normal 10 2 10" xfId="204" xr:uid="{B7859ECC-B51F-4A9D-8DDC-EAF537E40C7C}"/>
    <cellStyle name="Normal 10 2 11" xfId="205" xr:uid="{B4940124-B740-426D-A6F2-01E1BB37598F}"/>
    <cellStyle name="Normal 10 2 2" xfId="45" xr:uid="{19D4E4ED-091A-4F7C-9AF1-499F495CFE36}"/>
    <cellStyle name="Normal 10 2 2 2" xfId="46" xr:uid="{C3CE1E8D-9C17-4617-83A1-6091224C8250}"/>
    <cellStyle name="Normal 10 2 2 2 2" xfId="206" xr:uid="{A05A9F91-F17B-424E-8A14-495EEE3E7795}"/>
    <cellStyle name="Normal 10 2 2 2 2 2" xfId="207" xr:uid="{FB2F7E8E-0761-483B-A467-748A6DE80A42}"/>
    <cellStyle name="Normal 10 2 2 2 2 2 2" xfId="208" xr:uid="{87E5F06D-2594-467F-AFBF-6D310D7A27B8}"/>
    <cellStyle name="Normal 10 2 2 2 2 2 2 2" xfId="3738" xr:uid="{8E7FCCB4-A185-49B7-B1B5-2B53E6B8958C}"/>
    <cellStyle name="Normal 10 2 2 2 2 2 2 2 2" xfId="3739" xr:uid="{ED0B1E0B-CA1D-483E-AD18-DC571BE1E030}"/>
    <cellStyle name="Normal 10 2 2 2 2 2 2 3" xfId="3740" xr:uid="{16BD0598-40BC-42AA-9F75-42DD260DD5C4}"/>
    <cellStyle name="Normal 10 2 2 2 2 2 3" xfId="209" xr:uid="{D28DEDFB-215A-47CF-B09A-3627BE160F51}"/>
    <cellStyle name="Normal 10 2 2 2 2 2 3 2" xfId="3741" xr:uid="{8C47DB2D-814D-4130-B69E-A7468D562AE0}"/>
    <cellStyle name="Normal 10 2 2 2 2 2 4" xfId="210" xr:uid="{E96993CC-EAC9-4E62-93A7-DBC32B35DF2A}"/>
    <cellStyle name="Normal 10 2 2 2 2 3" xfId="211" xr:uid="{47E0E03F-2B97-46BC-A2C5-4667E5C4456E}"/>
    <cellStyle name="Normal 10 2 2 2 2 3 2" xfId="212" xr:uid="{730F4649-3CB1-480D-8A56-E65C59DAEFAA}"/>
    <cellStyle name="Normal 10 2 2 2 2 3 2 2" xfId="3742" xr:uid="{7F886B7A-C569-470D-87ED-9C750BFA48C1}"/>
    <cellStyle name="Normal 10 2 2 2 2 3 3" xfId="213" xr:uid="{E85F293C-6236-42C7-A001-4603D6B8B327}"/>
    <cellStyle name="Normal 10 2 2 2 2 3 4" xfId="214" xr:uid="{7978E37E-ECB0-46AD-86A0-E7B72F9294E8}"/>
    <cellStyle name="Normal 10 2 2 2 2 4" xfId="215" xr:uid="{6AE5C971-9E34-4E9F-83FD-C8CAEB10DB82}"/>
    <cellStyle name="Normal 10 2 2 2 2 4 2" xfId="3743" xr:uid="{DA8DA9B5-9DB4-4400-A349-587FE688D42B}"/>
    <cellStyle name="Normal 10 2 2 2 2 5" xfId="216" xr:uid="{65F20EDD-74C8-4525-A3F8-7C7F0B8A17FD}"/>
    <cellStyle name="Normal 10 2 2 2 2 6" xfId="217" xr:uid="{731A19AA-69F4-431F-B0B1-F21242D95EBA}"/>
    <cellStyle name="Normal 10 2 2 2 3" xfId="218" xr:uid="{0D2A95BE-200C-4A04-8AD2-E28C4BFF2FA7}"/>
    <cellStyle name="Normal 10 2 2 2 3 2" xfId="219" xr:uid="{7C710DC5-3780-4FC8-ABDD-F4BA3FC7C5DB}"/>
    <cellStyle name="Normal 10 2 2 2 3 2 2" xfId="220" xr:uid="{F3593600-7B9F-4397-89EA-8B9FCA8DF38B}"/>
    <cellStyle name="Normal 10 2 2 2 3 2 2 2" xfId="3744" xr:uid="{E99EC47E-B500-41FB-A021-7784583E947D}"/>
    <cellStyle name="Normal 10 2 2 2 3 2 2 2 2" xfId="3745" xr:uid="{8308C892-D970-4213-8D64-0278C212E08D}"/>
    <cellStyle name="Normal 10 2 2 2 3 2 2 3" xfId="3746" xr:uid="{2973C6DD-3B2D-40B7-89BA-83CBF65630B3}"/>
    <cellStyle name="Normal 10 2 2 2 3 2 3" xfId="221" xr:uid="{EFC05447-B57B-44F0-86E6-028D355ADB39}"/>
    <cellStyle name="Normal 10 2 2 2 3 2 3 2" xfId="3747" xr:uid="{B8CEDB34-FAF2-40E3-B27A-9D13D5B3D493}"/>
    <cellStyle name="Normal 10 2 2 2 3 2 4" xfId="222" xr:uid="{E7F47D6C-94E5-45BE-A6C0-C093BF91F7EF}"/>
    <cellStyle name="Normal 10 2 2 2 3 3" xfId="223" xr:uid="{D98A66C3-6C6A-4369-AA93-8921ADFA67BF}"/>
    <cellStyle name="Normal 10 2 2 2 3 3 2" xfId="3748" xr:uid="{9EF04DFA-D40F-4826-9DB2-98171F60E18B}"/>
    <cellStyle name="Normal 10 2 2 2 3 3 2 2" xfId="3749" xr:uid="{64552295-B19A-4D93-BDEE-99F517120AB4}"/>
    <cellStyle name="Normal 10 2 2 2 3 3 3" xfId="3750" xr:uid="{3C7EA889-1BA0-4EF9-BA98-780262E6C690}"/>
    <cellStyle name="Normal 10 2 2 2 3 4" xfId="224" xr:uid="{27847440-CF7E-44D3-9C00-C88C477AF7FA}"/>
    <cellStyle name="Normal 10 2 2 2 3 4 2" xfId="3751" xr:uid="{997EB6C6-350D-45A0-8E5A-05194BC35457}"/>
    <cellStyle name="Normal 10 2 2 2 3 5" xfId="225" xr:uid="{B6BB4ACB-82BA-40C5-B7EC-DAF91DAA877F}"/>
    <cellStyle name="Normal 10 2 2 2 4" xfId="226" xr:uid="{D98B04FF-5133-4292-958A-D04C1C6EDAB2}"/>
    <cellStyle name="Normal 10 2 2 2 4 2" xfId="227" xr:uid="{8AA57C0F-1381-44BE-8569-67711B80FA66}"/>
    <cellStyle name="Normal 10 2 2 2 4 2 2" xfId="3752" xr:uid="{B83DB3A0-4B3D-4DD0-89AF-53054B3F5E69}"/>
    <cellStyle name="Normal 10 2 2 2 4 2 2 2" xfId="3753" xr:uid="{26C16A92-3907-43AC-8337-10441050841A}"/>
    <cellStyle name="Normal 10 2 2 2 4 2 3" xfId="3754" xr:uid="{8869EAC6-3F2C-4CE3-8786-50B3031F1974}"/>
    <cellStyle name="Normal 10 2 2 2 4 3" xfId="228" xr:uid="{5F0863BE-3D9D-48C5-9191-9BFAD4FC8C90}"/>
    <cellStyle name="Normal 10 2 2 2 4 3 2" xfId="3755" xr:uid="{AE26659C-A457-4CF0-9A3D-93599E37EEE9}"/>
    <cellStyle name="Normal 10 2 2 2 4 4" xfId="229" xr:uid="{E634D20D-8CF4-4922-B585-B63E3CC4B475}"/>
    <cellStyle name="Normal 10 2 2 2 5" xfId="230" xr:uid="{267EA672-4164-43E3-9B3E-6C407EA8F66D}"/>
    <cellStyle name="Normal 10 2 2 2 5 2" xfId="231" xr:uid="{52416F4E-D80C-4694-87F5-FC8E024B3E8D}"/>
    <cellStyle name="Normal 10 2 2 2 5 2 2" xfId="3756" xr:uid="{4BE05F95-6BC2-400E-9B2B-3EF2B714B8D0}"/>
    <cellStyle name="Normal 10 2 2 2 5 3" xfId="232" xr:uid="{AB1A5078-8998-4FCA-8808-50CBE63F7BEB}"/>
    <cellStyle name="Normal 10 2 2 2 5 4" xfId="233" xr:uid="{E480766C-914D-4D26-B9F3-C5A58B16DADA}"/>
    <cellStyle name="Normal 10 2 2 2 6" xfId="234" xr:uid="{4AA5261D-851B-4C0E-9DD6-CFF3003A9A0D}"/>
    <cellStyle name="Normal 10 2 2 2 6 2" xfId="3757" xr:uid="{7CFFCC4E-0B1F-4410-AA64-32E2FABCAAFD}"/>
    <cellStyle name="Normal 10 2 2 2 7" xfId="235" xr:uid="{522ECF14-B712-4FF8-A41F-ACF0737376AF}"/>
    <cellStyle name="Normal 10 2 2 2 8" xfId="236" xr:uid="{0D1B0D7C-392D-4066-8EA7-DE8A014F3844}"/>
    <cellStyle name="Normal 10 2 2 3" xfId="237" xr:uid="{5C660FAC-02CD-4338-A9F2-1ABBE5B055D7}"/>
    <cellStyle name="Normal 10 2 2 3 2" xfId="238" xr:uid="{C7DA734C-8060-4ADC-8E02-9E23F21DEF3E}"/>
    <cellStyle name="Normal 10 2 2 3 2 2" xfId="239" xr:uid="{3696BDC5-6198-44AB-8529-8183EC86FF26}"/>
    <cellStyle name="Normal 10 2 2 3 2 2 2" xfId="3758" xr:uid="{4FB5FE79-B52D-4F5B-8512-C52738197ACE}"/>
    <cellStyle name="Normal 10 2 2 3 2 2 2 2" xfId="3759" xr:uid="{13F990D4-7A76-4292-8FA1-851EA11C3ADF}"/>
    <cellStyle name="Normal 10 2 2 3 2 2 3" xfId="3760" xr:uid="{1125FF4F-EBFA-434F-8072-6F45035F76D5}"/>
    <cellStyle name="Normal 10 2 2 3 2 3" xfId="240" xr:uid="{BD069C16-338A-4105-86D4-83CE9394E60F}"/>
    <cellStyle name="Normal 10 2 2 3 2 3 2" xfId="3761" xr:uid="{15525EA5-C963-429D-880E-D78E53DBD021}"/>
    <cellStyle name="Normal 10 2 2 3 2 4" xfId="241" xr:uid="{0B681A73-0352-4863-9F67-12F481F40FF8}"/>
    <cellStyle name="Normal 10 2 2 3 3" xfId="242" xr:uid="{56EE272A-9A27-4349-837C-96B90C656A44}"/>
    <cellStyle name="Normal 10 2 2 3 3 2" xfId="243" xr:uid="{BFF5EEA2-B5B1-4EA1-AD21-6A930757D72F}"/>
    <cellStyle name="Normal 10 2 2 3 3 2 2" xfId="3762" xr:uid="{0AEA038A-01A9-4B28-8AA3-2D89A7656CD6}"/>
    <cellStyle name="Normal 10 2 2 3 3 3" xfId="244" xr:uid="{7F14DA1E-C9EB-4C2A-8FA0-683EAC0C5A8E}"/>
    <cellStyle name="Normal 10 2 2 3 3 4" xfId="245" xr:uid="{98B526CA-1D8E-44FE-A88F-ED0FC0F4F2F1}"/>
    <cellStyle name="Normal 10 2 2 3 4" xfId="246" xr:uid="{606FF577-F15D-4C1B-8E14-195299C99832}"/>
    <cellStyle name="Normal 10 2 2 3 4 2" xfId="3763" xr:uid="{191CDC5C-6165-4149-8CDD-F1742128F0DD}"/>
    <cellStyle name="Normal 10 2 2 3 5" xfId="247" xr:uid="{CE3410F4-85CB-448B-B9C3-4FAD4440E8B2}"/>
    <cellStyle name="Normal 10 2 2 3 6" xfId="248" xr:uid="{323A02FE-F346-4DAA-AF1D-A5F454F3F75F}"/>
    <cellStyle name="Normal 10 2 2 4" xfId="249" xr:uid="{649C03DF-66A6-42FD-BC75-169C348B7BC6}"/>
    <cellStyle name="Normal 10 2 2 4 2" xfId="250" xr:uid="{855FF451-B130-4BB9-9A22-0FDD46EE98C0}"/>
    <cellStyle name="Normal 10 2 2 4 2 2" xfId="251" xr:uid="{620B0F78-E2ED-4677-B2C4-14934A8BD741}"/>
    <cellStyle name="Normal 10 2 2 4 2 2 2" xfId="3764" xr:uid="{F34958B7-7D18-4536-9D02-0E076E65B45D}"/>
    <cellStyle name="Normal 10 2 2 4 2 2 2 2" xfId="3765" xr:uid="{4BDA1F6A-C881-4D09-B42C-2EFFE6BC5EB1}"/>
    <cellStyle name="Normal 10 2 2 4 2 2 3" xfId="3766" xr:uid="{C3EA7291-38E1-4558-9B43-F9A1A37BA1D0}"/>
    <cellStyle name="Normal 10 2 2 4 2 3" xfId="252" xr:uid="{0F7D38C3-E0CB-4565-8D58-708FC2AB9EAA}"/>
    <cellStyle name="Normal 10 2 2 4 2 3 2" xfId="3767" xr:uid="{1AA42C26-F0E8-48A9-8D4A-145550FADAA7}"/>
    <cellStyle name="Normal 10 2 2 4 2 4" xfId="253" xr:uid="{86E1AC57-5D32-4CDC-A796-50545494B20B}"/>
    <cellStyle name="Normal 10 2 2 4 3" xfId="254" xr:uid="{BBA1938D-30C1-435A-93D7-44BD43464BF8}"/>
    <cellStyle name="Normal 10 2 2 4 3 2" xfId="3768" xr:uid="{5B48700C-6AF5-498D-8E3F-7777999729D2}"/>
    <cellStyle name="Normal 10 2 2 4 3 2 2" xfId="3769" xr:uid="{74BF45C8-EACD-4B78-8E6C-A6411FBC89DF}"/>
    <cellStyle name="Normal 10 2 2 4 3 3" xfId="3770" xr:uid="{8E0A2015-06B1-4D93-933C-1D14352090AD}"/>
    <cellStyle name="Normal 10 2 2 4 4" xfId="255" xr:uid="{517C13B1-8A12-4A61-9FEF-5F145D8B20A4}"/>
    <cellStyle name="Normal 10 2 2 4 4 2" xfId="3771" xr:uid="{9E014496-425C-4E8D-8044-C799AF356DC0}"/>
    <cellStyle name="Normal 10 2 2 4 5" xfId="256" xr:uid="{F3F17100-3573-4854-9114-C6F1622F9B11}"/>
    <cellStyle name="Normal 10 2 2 5" xfId="257" xr:uid="{FA217B00-8F67-4ABA-B57D-83BBD68E3392}"/>
    <cellStyle name="Normal 10 2 2 5 2" xfId="258" xr:uid="{3F3248CA-EE0D-4731-B17E-33828E973AFF}"/>
    <cellStyle name="Normal 10 2 2 5 2 2" xfId="3772" xr:uid="{79DEF2EF-CAD6-4ECE-AB7E-9BF788C5C064}"/>
    <cellStyle name="Normal 10 2 2 5 2 2 2" xfId="3773" xr:uid="{6BC25A39-DF55-415C-B779-88ABA0B4A41B}"/>
    <cellStyle name="Normal 10 2 2 5 2 3" xfId="3774" xr:uid="{1BAD1193-0FAE-47D6-A441-F9EE2D01ECE8}"/>
    <cellStyle name="Normal 10 2 2 5 3" xfId="259" xr:uid="{DE86AE7C-709A-4F73-8556-B991EECD13D2}"/>
    <cellStyle name="Normal 10 2 2 5 3 2" xfId="3775" xr:uid="{B4E81044-7A8E-4FAF-BE24-309D93A0B4E9}"/>
    <cellStyle name="Normal 10 2 2 5 4" xfId="260" xr:uid="{82E8C263-03C6-4415-8B79-CBAF38FDB8C6}"/>
    <cellStyle name="Normal 10 2 2 6" xfId="261" xr:uid="{F9AD6D11-FD24-424A-813F-E122C3DBDB7B}"/>
    <cellStyle name="Normal 10 2 2 6 2" xfId="262" xr:uid="{4E77DD4C-FACF-4AB3-AFD6-27C98F534F16}"/>
    <cellStyle name="Normal 10 2 2 6 2 2" xfId="3776" xr:uid="{ACF38912-1839-4D68-82A4-8076FB4DA557}"/>
    <cellStyle name="Normal 10 2 2 6 2 3" xfId="4304" xr:uid="{6B308705-4093-416E-B42F-02F8A0051B8E}"/>
    <cellStyle name="Normal 10 2 2 6 3" xfId="263" xr:uid="{3D5883E8-3B7D-4A72-9913-6A2E4C42E8DD}"/>
    <cellStyle name="Normal 10 2 2 6 4" xfId="264" xr:uid="{9F076D43-A05F-4D58-BDBA-613EE194BA4E}"/>
    <cellStyle name="Normal 10 2 2 7" xfId="265" xr:uid="{756430B3-3D8B-4797-B9AB-02A413CCAADD}"/>
    <cellStyle name="Normal 10 2 2 7 2" xfId="3777" xr:uid="{A981E0CC-AB17-4E78-B8D3-D121ABA9D080}"/>
    <cellStyle name="Normal 10 2 2 8" xfId="266" xr:uid="{FE8F1961-1AE1-435F-8947-B379296AFE6C}"/>
    <cellStyle name="Normal 10 2 2 9" xfId="267" xr:uid="{746C51B0-8CC5-4F53-9773-D0DD10D133B0}"/>
    <cellStyle name="Normal 10 2 3" xfId="47" xr:uid="{FE21BDBA-69F4-48F2-95AF-F8C1113FC175}"/>
    <cellStyle name="Normal 10 2 3 2" xfId="48" xr:uid="{026AC3ED-8C53-4299-AAC3-864A9C6CF9BB}"/>
    <cellStyle name="Normal 10 2 3 2 2" xfId="268" xr:uid="{272B93B2-0956-482F-B99D-9BBBFFA91083}"/>
    <cellStyle name="Normal 10 2 3 2 2 2" xfId="269" xr:uid="{5254584E-9CF2-4DC5-9DF8-840D7F1852AD}"/>
    <cellStyle name="Normal 10 2 3 2 2 2 2" xfId="3778" xr:uid="{24F61D67-6193-4C4C-844B-00B1A8AF8533}"/>
    <cellStyle name="Normal 10 2 3 2 2 2 2 2" xfId="3779" xr:uid="{1B2E7D00-B6B2-420A-AB4A-025ED2266897}"/>
    <cellStyle name="Normal 10 2 3 2 2 2 3" xfId="3780" xr:uid="{05EB4CF5-7675-4AF0-B342-F5BEDA687D5C}"/>
    <cellStyle name="Normal 10 2 3 2 2 3" xfId="270" xr:uid="{5CFB8EE1-2FE8-45EF-9942-17CAE9BA1A2F}"/>
    <cellStyle name="Normal 10 2 3 2 2 3 2" xfId="3781" xr:uid="{DA3B42C0-31A0-45C5-BAE4-580A535C1EFC}"/>
    <cellStyle name="Normal 10 2 3 2 2 4" xfId="271" xr:uid="{10498018-B4CB-470C-BFAE-8B8623F3C9DE}"/>
    <cellStyle name="Normal 10 2 3 2 3" xfId="272" xr:uid="{2A115D4A-A37D-4759-AAE5-06B7A16DBA30}"/>
    <cellStyle name="Normal 10 2 3 2 3 2" xfId="273" xr:uid="{39D040C8-7C71-49F9-B8E6-D26FD990420A}"/>
    <cellStyle name="Normal 10 2 3 2 3 2 2" xfId="3782" xr:uid="{03354644-227C-49E1-A55A-314F195A74AC}"/>
    <cellStyle name="Normal 10 2 3 2 3 3" xfId="274" xr:uid="{EF5AFC8C-892F-43E8-8888-0F14F9E0BA4B}"/>
    <cellStyle name="Normal 10 2 3 2 3 4" xfId="275" xr:uid="{0A0CDA24-2398-471E-9FBB-21D6C79E076C}"/>
    <cellStyle name="Normal 10 2 3 2 4" xfId="276" xr:uid="{672F26A7-289B-4829-8904-3C9AC037941C}"/>
    <cellStyle name="Normal 10 2 3 2 4 2" xfId="3783" xr:uid="{22DA6AB1-8366-4BF2-B416-3B32CE623F10}"/>
    <cellStyle name="Normal 10 2 3 2 5" xfId="277" xr:uid="{D5DC8714-7EFD-44B3-BF3B-FAD8F5087949}"/>
    <cellStyle name="Normal 10 2 3 2 6" xfId="278" xr:uid="{541E6244-B260-4CCC-A420-9A974D1E4787}"/>
    <cellStyle name="Normal 10 2 3 3" xfId="279" xr:uid="{0C0D9027-15F9-4C29-BB85-4FC563008EB5}"/>
    <cellStyle name="Normal 10 2 3 3 2" xfId="280" xr:uid="{A2CA62B0-15AB-4FBB-A990-070A06EB9AA2}"/>
    <cellStyle name="Normal 10 2 3 3 2 2" xfId="281" xr:uid="{A69EC9DD-6C54-4FB5-8F22-7C92268D0E1E}"/>
    <cellStyle name="Normal 10 2 3 3 2 2 2" xfId="3784" xr:uid="{32FCFFDE-A0CE-4D23-A64B-84E81B44FFC9}"/>
    <cellStyle name="Normal 10 2 3 3 2 2 2 2" xfId="3785" xr:uid="{BF31EDB0-4AB1-412C-B77B-6288ACBB9AAC}"/>
    <cellStyle name="Normal 10 2 3 3 2 2 3" xfId="3786" xr:uid="{7090EF47-340F-4327-AEF2-0EDC0F699C14}"/>
    <cellStyle name="Normal 10 2 3 3 2 3" xfId="282" xr:uid="{8F7CD1D8-44B9-4720-937A-44F85ABD43C2}"/>
    <cellStyle name="Normal 10 2 3 3 2 3 2" xfId="3787" xr:uid="{7D3138EA-C647-4B04-B21B-39CF67D900CD}"/>
    <cellStyle name="Normal 10 2 3 3 2 4" xfId="283" xr:uid="{0B3E4193-3599-4ACA-8539-88CD93569CEC}"/>
    <cellStyle name="Normal 10 2 3 3 3" xfId="284" xr:uid="{A6B8E642-F5A4-4E6D-B27D-5310CC39B638}"/>
    <cellStyle name="Normal 10 2 3 3 3 2" xfId="3788" xr:uid="{D1957289-2B8C-4CEE-9225-1730F12F7A88}"/>
    <cellStyle name="Normal 10 2 3 3 3 2 2" xfId="3789" xr:uid="{F878CC10-8D46-4D62-83B5-7D7F7013DFF2}"/>
    <cellStyle name="Normal 10 2 3 3 3 3" xfId="3790" xr:uid="{8D4A087C-EA0F-4B19-9FDA-715CB9B886D8}"/>
    <cellStyle name="Normal 10 2 3 3 4" xfId="285" xr:uid="{E6E9BB92-DAE2-4BD8-B959-1E21E9010866}"/>
    <cellStyle name="Normal 10 2 3 3 4 2" xfId="3791" xr:uid="{2F12A972-4FB5-4B9B-B4DB-E0A067BE965A}"/>
    <cellStyle name="Normal 10 2 3 3 5" xfId="286" xr:uid="{CB308FB5-02AF-4A76-A53A-02CA28A3A0B8}"/>
    <cellStyle name="Normal 10 2 3 4" xfId="287" xr:uid="{786514AB-FA50-4BA4-88DB-69A98A45E61E}"/>
    <cellStyle name="Normal 10 2 3 4 2" xfId="288" xr:uid="{8AED3751-3E59-4589-B6BF-89FCA051B861}"/>
    <cellStyle name="Normal 10 2 3 4 2 2" xfId="3792" xr:uid="{7BCD6899-B4E4-4328-8C39-0BF3AB0DCC15}"/>
    <cellStyle name="Normal 10 2 3 4 2 2 2" xfId="3793" xr:uid="{3FE56EAC-4073-4F71-B3C4-F2FDC12B6CE5}"/>
    <cellStyle name="Normal 10 2 3 4 2 3" xfId="3794" xr:uid="{40DDBE5A-2D6D-4B06-A94A-3A32B205C951}"/>
    <cellStyle name="Normal 10 2 3 4 3" xfId="289" xr:uid="{3F34CB93-14AF-4718-80A3-C48304EDC83D}"/>
    <cellStyle name="Normal 10 2 3 4 3 2" xfId="3795" xr:uid="{405811D4-5F74-41F7-8D4B-64B2338CA1FF}"/>
    <cellStyle name="Normal 10 2 3 4 4" xfId="290" xr:uid="{4AA4590B-C928-4E9D-BEF8-C18DD1366CA5}"/>
    <cellStyle name="Normal 10 2 3 5" xfId="291" xr:uid="{6077EAF5-1B79-4CFF-9CBC-0DC52B76AA72}"/>
    <cellStyle name="Normal 10 2 3 5 2" xfId="292" xr:uid="{753CA907-21F9-4C3C-A069-DC50670A1622}"/>
    <cellStyle name="Normal 10 2 3 5 2 2" xfId="3796" xr:uid="{C3050588-3D33-4083-BA97-DAB096084397}"/>
    <cellStyle name="Normal 10 2 3 5 2 3" xfId="4305" xr:uid="{F71CC732-7DF7-4406-BD92-1E1FE8AC864C}"/>
    <cellStyle name="Normal 10 2 3 5 3" xfId="293" xr:uid="{3C948EB8-F2D9-4356-87D1-D2D49E91F15F}"/>
    <cellStyle name="Normal 10 2 3 5 4" xfId="294" xr:uid="{479D8D55-4B3D-4E07-95E2-27DAF990AC8D}"/>
    <cellStyle name="Normal 10 2 3 6" xfId="295" xr:uid="{36567CB7-40E2-483E-AF7F-427D9F0E5F95}"/>
    <cellStyle name="Normal 10 2 3 6 2" xfId="3797" xr:uid="{ED7FB077-7D91-4D8B-9EBA-8E9679FE484C}"/>
    <cellStyle name="Normal 10 2 3 7" xfId="296" xr:uid="{2689805E-9DAC-484E-B2A6-7D28F03212D8}"/>
    <cellStyle name="Normal 10 2 3 8" xfId="297" xr:uid="{5F1765F4-B3A9-4475-BADE-A7335201D824}"/>
    <cellStyle name="Normal 10 2 4" xfId="49" xr:uid="{710FC12D-9F8C-4195-B5D7-FC54A8A1DF87}"/>
    <cellStyle name="Normal 10 2 4 2" xfId="298" xr:uid="{6E7F597D-964A-44E6-BA2C-06D841AF5B44}"/>
    <cellStyle name="Normal 10 2 4 2 2" xfId="299" xr:uid="{7EAC769D-BDAB-4742-B9C2-E25C72611ADE}"/>
    <cellStyle name="Normal 10 2 4 2 2 2" xfId="300" xr:uid="{96FF0281-5793-45AB-966F-AB6C37805EF5}"/>
    <cellStyle name="Normal 10 2 4 2 2 2 2" xfId="3798" xr:uid="{75ACA9BC-9385-4C86-9143-275420296734}"/>
    <cellStyle name="Normal 10 2 4 2 2 3" xfId="301" xr:uid="{05F4D492-0C57-4430-AD3A-7BE36ED663A4}"/>
    <cellStyle name="Normal 10 2 4 2 2 4" xfId="302" xr:uid="{C560E7E9-E8EF-4B87-938E-5197107ADF6F}"/>
    <cellStyle name="Normal 10 2 4 2 3" xfId="303" xr:uid="{B8FAE594-7F82-489C-9595-D6792FB58311}"/>
    <cellStyle name="Normal 10 2 4 2 3 2" xfId="3799" xr:uid="{1EED1BF4-9762-4BD2-BEC7-1A20768F3A05}"/>
    <cellStyle name="Normal 10 2 4 2 4" xfId="304" xr:uid="{5FF0446C-B0E4-4E1F-8AEC-FD55D04799A9}"/>
    <cellStyle name="Normal 10 2 4 2 5" xfId="305" xr:uid="{9D2FD0B6-5E8A-46CD-B62D-BEF5F2055558}"/>
    <cellStyle name="Normal 10 2 4 3" xfId="306" xr:uid="{140053E0-6343-46A0-B1A5-1C035086088D}"/>
    <cellStyle name="Normal 10 2 4 3 2" xfId="307" xr:uid="{E3B35188-1EC9-417B-AF00-750B64DE26F1}"/>
    <cellStyle name="Normal 10 2 4 3 2 2" xfId="3800" xr:uid="{2F945536-31F6-41C2-9A64-5E7C9D10BA51}"/>
    <cellStyle name="Normal 10 2 4 3 3" xfId="308" xr:uid="{BA487249-F4D2-4A34-9C09-45F822011B1A}"/>
    <cellStyle name="Normal 10 2 4 3 4" xfId="309" xr:uid="{102D2F86-F637-45E9-9449-FFE553121868}"/>
    <cellStyle name="Normal 10 2 4 4" xfId="310" xr:uid="{38FEFFBC-9285-4FD9-A6E4-2599E194EAAE}"/>
    <cellStyle name="Normal 10 2 4 4 2" xfId="311" xr:uid="{A6DED553-1E9B-4D43-8869-1A81B5DB3EF4}"/>
    <cellStyle name="Normal 10 2 4 4 3" xfId="312" xr:uid="{EAEDBD2F-AD9D-42C2-888D-A3B89B462053}"/>
    <cellStyle name="Normal 10 2 4 4 4" xfId="313" xr:uid="{47E6BECA-BDA9-4EAA-AB42-D679E7E1535F}"/>
    <cellStyle name="Normal 10 2 4 5" xfId="314" xr:uid="{637A7CD1-D931-4ABD-A037-E7E1ADC4702E}"/>
    <cellStyle name="Normal 10 2 4 6" xfId="315" xr:uid="{841BBF19-DCC4-4D4D-9CB6-F26F8859E52A}"/>
    <cellStyle name="Normal 10 2 4 7" xfId="316" xr:uid="{B72725F4-81F7-48F0-BA02-1EF4C7C6CC0F}"/>
    <cellStyle name="Normal 10 2 5" xfId="317" xr:uid="{CEC59FE8-58D1-4E72-AAAD-D72AC1835623}"/>
    <cellStyle name="Normal 10 2 5 2" xfId="318" xr:uid="{DEB9B3A2-E50A-4AE1-8B0B-84710596DE16}"/>
    <cellStyle name="Normal 10 2 5 2 2" xfId="319" xr:uid="{C53C9BE6-3616-4335-9FDF-EE2D7D5C3D58}"/>
    <cellStyle name="Normal 10 2 5 2 2 2" xfId="3801" xr:uid="{D339F4F0-2695-4399-8CB4-889A33DCC19A}"/>
    <cellStyle name="Normal 10 2 5 2 2 2 2" xfId="3802" xr:uid="{35314A03-FE3C-4D70-BCBA-E5A299BD01B9}"/>
    <cellStyle name="Normal 10 2 5 2 2 3" xfId="3803" xr:uid="{12F83C7A-8BBE-4A80-97AC-FB957D876568}"/>
    <cellStyle name="Normal 10 2 5 2 3" xfId="320" xr:uid="{371CBF00-05AF-45C3-BBDE-82FB768E65B7}"/>
    <cellStyle name="Normal 10 2 5 2 3 2" xfId="3804" xr:uid="{F9502FDF-9A2C-4EF3-9B8E-D7ED394AEB89}"/>
    <cellStyle name="Normal 10 2 5 2 4" xfId="321" xr:uid="{D993FD3F-A4B1-4E7A-8611-1A1EDD413F3C}"/>
    <cellStyle name="Normal 10 2 5 3" xfId="322" xr:uid="{C1DB27C3-5802-4D57-AA21-67F7F9243C47}"/>
    <cellStyle name="Normal 10 2 5 3 2" xfId="323" xr:uid="{256E9747-2A5D-4516-A078-EF59244F3D1B}"/>
    <cellStyle name="Normal 10 2 5 3 2 2" xfId="3805" xr:uid="{B32178AD-562A-4542-89E5-A476D3FCB39E}"/>
    <cellStyle name="Normal 10 2 5 3 3" xfId="324" xr:uid="{AFBFFB14-4F1E-404E-A55C-3FE74B490768}"/>
    <cellStyle name="Normal 10 2 5 3 4" xfId="325" xr:uid="{E07EC662-589C-425E-9F71-46C7504E552A}"/>
    <cellStyle name="Normal 10 2 5 4" xfId="326" xr:uid="{4629AF92-2925-4C83-98EA-66A4970B8C79}"/>
    <cellStyle name="Normal 10 2 5 4 2" xfId="3806" xr:uid="{32375542-A2FB-4E12-A6DC-D8EB0CFBBC7A}"/>
    <cellStyle name="Normal 10 2 5 5" xfId="327" xr:uid="{7AE0BC2D-C154-4609-9F2A-49EA0B275B1B}"/>
    <cellStyle name="Normal 10 2 5 6" xfId="328" xr:uid="{6A1DF778-C062-434D-9701-E36B299B770D}"/>
    <cellStyle name="Normal 10 2 6" xfId="329" xr:uid="{2126B084-E3A9-4547-89DA-B6AEFF5D3193}"/>
    <cellStyle name="Normal 10 2 6 2" xfId="330" xr:uid="{E6FA0C58-A6A3-430F-B418-4EB2F4087EFD}"/>
    <cellStyle name="Normal 10 2 6 2 2" xfId="331" xr:uid="{0C59F751-4E6F-4E1E-B296-0BE622726AFB}"/>
    <cellStyle name="Normal 10 2 6 2 2 2" xfId="3807" xr:uid="{9650BC92-0B55-456B-840D-0ED53D12AAFD}"/>
    <cellStyle name="Normal 10 2 6 2 3" xfId="332" xr:uid="{628AF5C9-4416-42DD-9F70-B65F6D07C848}"/>
    <cellStyle name="Normal 10 2 6 2 4" xfId="333" xr:uid="{E5094734-4994-4608-BE80-4E6CAAD35725}"/>
    <cellStyle name="Normal 10 2 6 3" xfId="334" xr:uid="{811199E6-C2ED-4FF0-BAA0-58CDB4DBDF11}"/>
    <cellStyle name="Normal 10 2 6 3 2" xfId="3808" xr:uid="{DE41C8C2-D5EB-4981-862F-D00C3C57DDB6}"/>
    <cellStyle name="Normal 10 2 6 4" xfId="335" xr:uid="{4E224321-9A1E-46CB-B85F-6291571326EC}"/>
    <cellStyle name="Normal 10 2 6 5" xfId="336" xr:uid="{FD3ECE58-7397-472C-99C0-88263CAC6301}"/>
    <cellStyle name="Normal 10 2 7" xfId="337" xr:uid="{B5BC9497-A97B-4474-BCD9-452AA0676DBC}"/>
    <cellStyle name="Normal 10 2 7 2" xfId="338" xr:uid="{5C4F5E24-9C15-40FD-A774-FDEB3ECC83C3}"/>
    <cellStyle name="Normal 10 2 7 2 2" xfId="3809" xr:uid="{777D9455-1A6C-4472-B33E-5C7BC6D057EB}"/>
    <cellStyle name="Normal 10 2 7 2 3" xfId="4303" xr:uid="{ECA3588F-FF31-4F6D-9CD6-B59C4E75D3C2}"/>
    <cellStyle name="Normal 10 2 7 3" xfId="339" xr:uid="{8766A953-44F6-4638-BFD7-9B23FE0C9637}"/>
    <cellStyle name="Normal 10 2 7 4" xfId="340" xr:uid="{10139443-AEFA-4FE6-88D9-68A679E4F10F}"/>
    <cellStyle name="Normal 10 2 8" xfId="341" xr:uid="{F90D8EB2-B7C0-41A0-9040-6A856CE4E071}"/>
    <cellStyle name="Normal 10 2 8 2" xfId="342" xr:uid="{BA5F17DA-4588-40B8-813F-CB57E18E4535}"/>
    <cellStyle name="Normal 10 2 8 3" xfId="343" xr:uid="{AFCFE186-4CCF-407E-B019-2D6BEA25914C}"/>
    <cellStyle name="Normal 10 2 8 4" xfId="344" xr:uid="{695B6C4D-CE3A-40A8-9CE7-7348194F2869}"/>
    <cellStyle name="Normal 10 2 9" xfId="345" xr:uid="{305CE7EA-44A4-403F-ABB0-A8D25F3A74A1}"/>
    <cellStyle name="Normal 10 3" xfId="50" xr:uid="{AAB53E85-765F-4102-89FB-6E8BFD0E5F03}"/>
    <cellStyle name="Normal 10 3 10" xfId="346" xr:uid="{02D79C60-6B61-4B80-98CD-C5F13A0BB97E}"/>
    <cellStyle name="Normal 10 3 11" xfId="347" xr:uid="{21743362-ECDB-43F6-9D94-02DA35794060}"/>
    <cellStyle name="Normal 10 3 2" xfId="51" xr:uid="{0297B32E-9961-4F78-A6B2-DE4A0A83A01B}"/>
    <cellStyle name="Normal 10 3 2 2" xfId="52" xr:uid="{5EC51CAC-B9A4-4503-B1D5-8A3E04B69874}"/>
    <cellStyle name="Normal 10 3 2 2 2" xfId="348" xr:uid="{3A4991BD-4E89-42D3-9C71-9E47E24C90C5}"/>
    <cellStyle name="Normal 10 3 2 2 2 2" xfId="349" xr:uid="{70E237D6-9F62-4260-B59F-104EBA1CA019}"/>
    <cellStyle name="Normal 10 3 2 2 2 2 2" xfId="350" xr:uid="{E7B1124A-C320-44CE-91E3-775726424CC9}"/>
    <cellStyle name="Normal 10 3 2 2 2 2 2 2" xfId="3810" xr:uid="{11BE372F-D33A-421B-A780-E3E8E7273257}"/>
    <cellStyle name="Normal 10 3 2 2 2 2 3" xfId="351" xr:uid="{3209EFE4-926D-446E-B4DB-08C670D7A695}"/>
    <cellStyle name="Normal 10 3 2 2 2 2 4" xfId="352" xr:uid="{A5CD6478-E726-40BE-B07A-64F79DC6FE67}"/>
    <cellStyle name="Normal 10 3 2 2 2 3" xfId="353" xr:uid="{5A206967-997F-4389-A4CE-C2A0B028EFE6}"/>
    <cellStyle name="Normal 10 3 2 2 2 3 2" xfId="354" xr:uid="{E5533444-C95D-4EB0-8775-D652BFB8A4C1}"/>
    <cellStyle name="Normal 10 3 2 2 2 3 3" xfId="355" xr:uid="{2B493818-BA68-40FF-B4B0-DDB6B4BEDF5C}"/>
    <cellStyle name="Normal 10 3 2 2 2 3 4" xfId="356" xr:uid="{5C9C5E4E-33CD-458B-80AD-07BEEAE2A78D}"/>
    <cellStyle name="Normal 10 3 2 2 2 4" xfId="357" xr:uid="{D3A641BD-27DD-49D0-BAF3-0E44A386DCD3}"/>
    <cellStyle name="Normal 10 3 2 2 2 5" xfId="358" xr:uid="{FA737BAB-E324-4F52-A1D1-391AE71AAF8A}"/>
    <cellStyle name="Normal 10 3 2 2 2 6" xfId="359" xr:uid="{84F8FEEB-E3C3-422C-9985-51F8BA909222}"/>
    <cellStyle name="Normal 10 3 2 2 3" xfId="360" xr:uid="{CE34B04B-45E8-43AD-A69D-B7DA0DEE67E0}"/>
    <cellStyle name="Normal 10 3 2 2 3 2" xfId="361" xr:uid="{342E1216-CF9C-4FAB-9B47-E9F73C5ECD9A}"/>
    <cellStyle name="Normal 10 3 2 2 3 2 2" xfId="362" xr:uid="{26C65E4D-D7CF-4F51-9A3E-9D167DF5529F}"/>
    <cellStyle name="Normal 10 3 2 2 3 2 3" xfId="363" xr:uid="{746EE8C1-0119-4325-9758-6C90BFABD4EC}"/>
    <cellStyle name="Normal 10 3 2 2 3 2 4" xfId="364" xr:uid="{2A60A211-0012-4E89-A8D3-C85078C70EE2}"/>
    <cellStyle name="Normal 10 3 2 2 3 3" xfId="365" xr:uid="{E9F2918D-0F2D-4AA8-B9F4-8F20EE95E659}"/>
    <cellStyle name="Normal 10 3 2 2 3 4" xfId="366" xr:uid="{7185F03E-371D-4E62-B2F7-8D114F6FF53C}"/>
    <cellStyle name="Normal 10 3 2 2 3 5" xfId="367" xr:uid="{FFE3CEFB-22C6-4BED-B2DC-E36AA12EAAF5}"/>
    <cellStyle name="Normal 10 3 2 2 4" xfId="368" xr:uid="{8CC6A084-5D23-4751-8D8B-D1CF2245498E}"/>
    <cellStyle name="Normal 10 3 2 2 4 2" xfId="369" xr:uid="{4E1C946B-C073-4FF0-9B7C-F53D42B421B0}"/>
    <cellStyle name="Normal 10 3 2 2 4 3" xfId="370" xr:uid="{A111E30F-271B-4255-9E68-F05A4D4DE02D}"/>
    <cellStyle name="Normal 10 3 2 2 4 4" xfId="371" xr:uid="{5D9AEF9C-2A93-4D98-9397-F7CD173F8CFE}"/>
    <cellStyle name="Normal 10 3 2 2 5" xfId="372" xr:uid="{E99A5B58-CECA-4D36-BD0F-BFB080B95AF2}"/>
    <cellStyle name="Normal 10 3 2 2 5 2" xfId="373" xr:uid="{8DE9FDF6-572B-4F28-A6D2-3906191B0361}"/>
    <cellStyle name="Normal 10 3 2 2 5 3" xfId="374" xr:uid="{4D0BA305-7654-47E3-8F1B-63D5E84B5CA8}"/>
    <cellStyle name="Normal 10 3 2 2 5 4" xfId="375" xr:uid="{F2FAED55-3BCD-4E63-AA0C-D2EF038D2464}"/>
    <cellStyle name="Normal 10 3 2 2 6" xfId="376" xr:uid="{1B071591-5B28-407D-B569-3A07BCB92550}"/>
    <cellStyle name="Normal 10 3 2 2 7" xfId="377" xr:uid="{A6FD4605-E74F-4C4D-B21E-1E413C304955}"/>
    <cellStyle name="Normal 10 3 2 2 8" xfId="378" xr:uid="{C7F1647E-F29A-40A1-A912-CB1CB893B865}"/>
    <cellStyle name="Normal 10 3 2 3" xfId="379" xr:uid="{03FAD27B-E6B6-45EB-840E-38121EDD67CF}"/>
    <cellStyle name="Normal 10 3 2 3 2" xfId="380" xr:uid="{F5F8CF6C-8FF8-475B-9E2C-941F107CECD4}"/>
    <cellStyle name="Normal 10 3 2 3 2 2" xfId="381" xr:uid="{7B3AF8DC-AEF3-4FB8-8226-C83BEA271F4A}"/>
    <cellStyle name="Normal 10 3 2 3 2 2 2" xfId="3811" xr:uid="{9F60F15B-BD99-499D-8DBA-462AAC6B5C30}"/>
    <cellStyle name="Normal 10 3 2 3 2 2 2 2" xfId="3812" xr:uid="{5AEE96A2-7600-48C1-A860-CA29000C5774}"/>
    <cellStyle name="Normal 10 3 2 3 2 2 3" xfId="3813" xr:uid="{C6BE517E-03B6-45EE-9C52-2E4F5126AF00}"/>
    <cellStyle name="Normal 10 3 2 3 2 3" xfId="382" xr:uid="{6CDFF1B4-6687-4EC9-B97D-524874AFE1B7}"/>
    <cellStyle name="Normal 10 3 2 3 2 3 2" xfId="3814" xr:uid="{785D86FC-0C51-4293-890E-7217F1A662B2}"/>
    <cellStyle name="Normal 10 3 2 3 2 4" xfId="383" xr:uid="{23EFD67F-8180-448C-A1A4-36C8598F0883}"/>
    <cellStyle name="Normal 10 3 2 3 3" xfId="384" xr:uid="{EDB8040B-3479-48DC-A8FB-387B3AE18AFC}"/>
    <cellStyle name="Normal 10 3 2 3 3 2" xfId="385" xr:uid="{D288C84F-84CA-4EB7-9E2F-C8D1E41D1200}"/>
    <cellStyle name="Normal 10 3 2 3 3 2 2" xfId="3815" xr:uid="{FBFE59F1-3D1E-4869-8BAB-636EE6DC8452}"/>
    <cellStyle name="Normal 10 3 2 3 3 3" xfId="386" xr:uid="{21D2B9FB-1618-43F9-88A9-B6E1A1E5A03F}"/>
    <cellStyle name="Normal 10 3 2 3 3 4" xfId="387" xr:uid="{193ECC81-32C3-4B56-AD8C-4C39843DE130}"/>
    <cellStyle name="Normal 10 3 2 3 4" xfId="388" xr:uid="{B549A38A-A6A5-4F02-9F03-8CE96FA99EA5}"/>
    <cellStyle name="Normal 10 3 2 3 4 2" xfId="3816" xr:uid="{4F3EC0ED-7444-4CB1-A99F-9ABEDD260A04}"/>
    <cellStyle name="Normal 10 3 2 3 5" xfId="389" xr:uid="{34AE06A3-5487-4BD6-9A7E-DEFCAEEB3E84}"/>
    <cellStyle name="Normal 10 3 2 3 6" xfId="390" xr:uid="{6537F96B-11E3-42F9-8479-30031378FED4}"/>
    <cellStyle name="Normal 10 3 2 4" xfId="391" xr:uid="{4E110C68-3D49-40B2-B225-1E5A83F46484}"/>
    <cellStyle name="Normal 10 3 2 4 2" xfId="392" xr:uid="{4367863B-59C9-4C28-9FC0-3217B3022F68}"/>
    <cellStyle name="Normal 10 3 2 4 2 2" xfId="393" xr:uid="{F72B64CB-A204-4DA3-8FF7-DA7AE2C71C22}"/>
    <cellStyle name="Normal 10 3 2 4 2 2 2" xfId="3817" xr:uid="{F06D95C8-4F25-45FF-95B2-2A0B4AA6AA58}"/>
    <cellStyle name="Normal 10 3 2 4 2 3" xfId="394" xr:uid="{1900BB93-16C2-4B91-B78B-88698A998582}"/>
    <cellStyle name="Normal 10 3 2 4 2 4" xfId="395" xr:uid="{C056A1A5-6CCB-43A7-995F-199934D224D0}"/>
    <cellStyle name="Normal 10 3 2 4 3" xfId="396" xr:uid="{4E1CAABD-8D8D-41F7-B3D3-812B6D236CF0}"/>
    <cellStyle name="Normal 10 3 2 4 3 2" xfId="3818" xr:uid="{AC0655C5-635F-4400-AD43-D97EB78116FC}"/>
    <cellStyle name="Normal 10 3 2 4 4" xfId="397" xr:uid="{0BF9FBE7-04DA-47F6-8988-E462538F5031}"/>
    <cellStyle name="Normal 10 3 2 4 5" xfId="398" xr:uid="{2835B0E0-A298-4921-990B-C70522084AF5}"/>
    <cellStyle name="Normal 10 3 2 5" xfId="399" xr:uid="{0F1152A4-9DFC-4C7B-8766-61C90D2E37B6}"/>
    <cellStyle name="Normal 10 3 2 5 2" xfId="400" xr:uid="{D61B03A5-424D-4C4A-86D2-187D99D84395}"/>
    <cellStyle name="Normal 10 3 2 5 2 2" xfId="3819" xr:uid="{72B37F68-CD4F-45E9-8F0D-BC05BECA996B}"/>
    <cellStyle name="Normal 10 3 2 5 3" xfId="401" xr:uid="{DA321E9C-935A-42A6-96A8-53B2173F91FF}"/>
    <cellStyle name="Normal 10 3 2 5 4" xfId="402" xr:uid="{70BD41BB-EECE-433E-9DDC-BB5F31D0CFB1}"/>
    <cellStyle name="Normal 10 3 2 6" xfId="403" xr:uid="{0FD4F890-978F-4161-BF22-68C2E5DF0940}"/>
    <cellStyle name="Normal 10 3 2 6 2" xfId="404" xr:uid="{60FE76DB-F308-476C-8FAE-F24564E07979}"/>
    <cellStyle name="Normal 10 3 2 6 3" xfId="405" xr:uid="{4D0794A7-8B41-4619-B325-F9A34FB8B3E2}"/>
    <cellStyle name="Normal 10 3 2 6 4" xfId="406" xr:uid="{B319B8B0-108D-4774-82F1-20E38873AF2A}"/>
    <cellStyle name="Normal 10 3 2 7" xfId="407" xr:uid="{58244CE0-04DE-47FB-A8EC-0D1DFD9611A0}"/>
    <cellStyle name="Normal 10 3 2 8" xfId="408" xr:uid="{4722BD6E-867D-4A98-81E0-07340A7B9E83}"/>
    <cellStyle name="Normal 10 3 2 9" xfId="409" xr:uid="{F9301C7A-17E6-42DD-9B52-F536799CB910}"/>
    <cellStyle name="Normal 10 3 3" xfId="53" xr:uid="{E9CD78F5-03D9-45A6-9DFA-22D7BE0A84F2}"/>
    <cellStyle name="Normal 10 3 3 2" xfId="54" xr:uid="{4AF038F9-1AC4-47A9-A662-D4F12D632320}"/>
    <cellStyle name="Normal 10 3 3 2 2" xfId="410" xr:uid="{134B6F45-6388-4820-9566-E9C46CF8ED1C}"/>
    <cellStyle name="Normal 10 3 3 2 2 2" xfId="411" xr:uid="{F68BDB6C-5160-40B1-BDB1-2CDF1C975A22}"/>
    <cellStyle name="Normal 10 3 3 2 2 2 2" xfId="3820" xr:uid="{0044FE7D-B1D8-404C-A2AF-97BC50972A4B}"/>
    <cellStyle name="Normal 10 3 3 2 2 3" xfId="412" xr:uid="{CD2BE0FA-0E78-463F-84FE-DBFBC458760D}"/>
    <cellStyle name="Normal 10 3 3 2 2 4" xfId="413" xr:uid="{0CE086C6-E145-442F-B27E-98A78F45783E}"/>
    <cellStyle name="Normal 10 3 3 2 3" xfId="414" xr:uid="{26CF757E-82C9-4064-A99E-FAE4CF6DF13B}"/>
    <cellStyle name="Normal 10 3 3 2 3 2" xfId="415" xr:uid="{31FB8F96-E64C-4852-8E34-03E9771A3D5E}"/>
    <cellStyle name="Normal 10 3 3 2 3 3" xfId="416" xr:uid="{0CD3F7D5-5D09-4547-AFAC-A206009E2C9C}"/>
    <cellStyle name="Normal 10 3 3 2 3 4" xfId="417" xr:uid="{3CC407F3-87A4-4556-82B9-E5A0E55E1527}"/>
    <cellStyle name="Normal 10 3 3 2 4" xfId="418" xr:uid="{5A88F567-E4D6-4B82-9FD3-6FC879C7E61C}"/>
    <cellStyle name="Normal 10 3 3 2 5" xfId="419" xr:uid="{99CECE1C-5262-470E-B301-CF1CBD81A4E2}"/>
    <cellStyle name="Normal 10 3 3 2 6" xfId="420" xr:uid="{177D0752-D10D-49F9-8651-C745FEB018F6}"/>
    <cellStyle name="Normal 10 3 3 3" xfId="421" xr:uid="{DB1C43A4-3DA4-438E-A19B-2590CCA48885}"/>
    <cellStyle name="Normal 10 3 3 3 2" xfId="422" xr:uid="{74A0EA26-8061-4918-BD76-9403BBDDF0C8}"/>
    <cellStyle name="Normal 10 3 3 3 2 2" xfId="423" xr:uid="{C7CDDB34-4D37-47D3-84AB-2FD875E85B93}"/>
    <cellStyle name="Normal 10 3 3 3 2 3" xfId="424" xr:uid="{4CDCE0E5-C6CD-4549-B041-31DA66E96D1F}"/>
    <cellStyle name="Normal 10 3 3 3 2 4" xfId="425" xr:uid="{77BF53CB-407C-4E60-B234-6A7930B53832}"/>
    <cellStyle name="Normal 10 3 3 3 3" xfId="426" xr:uid="{F0941064-FDC4-4D77-B956-20A4411D08F5}"/>
    <cellStyle name="Normal 10 3 3 3 4" xfId="427" xr:uid="{B577A0CC-15A2-438A-AB12-05B41EB985C1}"/>
    <cellStyle name="Normal 10 3 3 3 5" xfId="428" xr:uid="{FF2B1241-40A4-4542-8C51-3A8528EB1835}"/>
    <cellStyle name="Normal 10 3 3 4" xfId="429" xr:uid="{D97A00E1-6961-4F35-94E4-ED1440607546}"/>
    <cellStyle name="Normal 10 3 3 4 2" xfId="430" xr:uid="{0ABB8724-81EE-42B8-8070-C26738C2D689}"/>
    <cellStyle name="Normal 10 3 3 4 3" xfId="431" xr:uid="{FA936D5A-D45F-4514-81FC-18CB73104782}"/>
    <cellStyle name="Normal 10 3 3 4 4" xfId="432" xr:uid="{DA611B3D-644C-49EA-92A5-A9F21D87036A}"/>
    <cellStyle name="Normal 10 3 3 5" xfId="433" xr:uid="{BA1C56B5-D70E-4260-A63D-7140B8511416}"/>
    <cellStyle name="Normal 10 3 3 5 2" xfId="434" xr:uid="{1C86DF78-CEC4-4C7B-B3B1-F079E00A4C4C}"/>
    <cellStyle name="Normal 10 3 3 5 3" xfId="435" xr:uid="{72994735-FC0B-452B-A224-93282C3FE46E}"/>
    <cellStyle name="Normal 10 3 3 5 4" xfId="436" xr:uid="{9779DD71-8F88-4427-9618-308E6CE6B0EC}"/>
    <cellStyle name="Normal 10 3 3 6" xfId="437" xr:uid="{51054911-B8C1-4F38-BA67-3E0D13B76618}"/>
    <cellStyle name="Normal 10 3 3 7" xfId="438" xr:uid="{E52E22F4-0444-44AD-8742-88B4A1AECFB8}"/>
    <cellStyle name="Normal 10 3 3 8" xfId="439" xr:uid="{D7C12EB0-F78F-499F-B1D3-750FB0CB9AAC}"/>
    <cellStyle name="Normal 10 3 4" xfId="55" xr:uid="{7C5CCEC1-5CE2-4876-9AB4-7DE1899344FD}"/>
    <cellStyle name="Normal 10 3 4 2" xfId="440" xr:uid="{E92BFB37-B475-46FA-8C38-231445D6649E}"/>
    <cellStyle name="Normal 10 3 4 2 2" xfId="441" xr:uid="{98AC001E-F5A7-4CE2-A526-E36945B485D6}"/>
    <cellStyle name="Normal 10 3 4 2 2 2" xfId="442" xr:uid="{3C2BCDF3-A5AE-4239-BA1A-2B6548A538FF}"/>
    <cellStyle name="Normal 10 3 4 2 2 2 2" xfId="3821" xr:uid="{C05A64B0-AAD2-4517-961D-FC32E0BA815D}"/>
    <cellStyle name="Normal 10 3 4 2 2 3" xfId="443" xr:uid="{2E756A6B-43C5-49A0-9A3C-B1B3047D147A}"/>
    <cellStyle name="Normal 10 3 4 2 2 4" xfId="444" xr:uid="{08060E19-032A-4EA2-832E-017440C766A9}"/>
    <cellStyle name="Normal 10 3 4 2 3" xfId="445" xr:uid="{6904E4CF-9370-4DD7-9420-674249D841C3}"/>
    <cellStyle name="Normal 10 3 4 2 3 2" xfId="3822" xr:uid="{3037A415-6D85-44F1-8325-11EAB50FC564}"/>
    <cellStyle name="Normal 10 3 4 2 4" xfId="446" xr:uid="{EB50F796-3D10-440B-8157-8AA46C9D60A2}"/>
    <cellStyle name="Normal 10 3 4 2 5" xfId="447" xr:uid="{0B327C5E-3E8A-4FC2-90C7-7997A7AD04F0}"/>
    <cellStyle name="Normal 10 3 4 3" xfId="448" xr:uid="{5B709062-E501-4300-8C1A-FF5635C34BC2}"/>
    <cellStyle name="Normal 10 3 4 3 2" xfId="449" xr:uid="{82BD17E3-C0DD-440F-A596-58351B2F6314}"/>
    <cellStyle name="Normal 10 3 4 3 2 2" xfId="3823" xr:uid="{3E487CFD-80EA-4077-AA05-B034015E836E}"/>
    <cellStyle name="Normal 10 3 4 3 3" xfId="450" xr:uid="{DACFB994-EB17-4F90-8F19-0DA9EF1D56B7}"/>
    <cellStyle name="Normal 10 3 4 3 4" xfId="451" xr:uid="{C5479BFF-09ED-4D11-B981-036E86AE2BF1}"/>
    <cellStyle name="Normal 10 3 4 4" xfId="452" xr:uid="{C424B92A-B77C-4AAE-A2F3-7001A569527A}"/>
    <cellStyle name="Normal 10 3 4 4 2" xfId="453" xr:uid="{3FFCDE67-8557-4460-8EA0-5B6968D5CEDD}"/>
    <cellStyle name="Normal 10 3 4 4 3" xfId="454" xr:uid="{7186906A-7DF7-4722-84D4-0672160C76F3}"/>
    <cellStyle name="Normal 10 3 4 4 4" xfId="455" xr:uid="{EE3B2D13-39B1-4939-84F6-90399DA9F692}"/>
    <cellStyle name="Normal 10 3 4 5" xfId="456" xr:uid="{26B8B3E4-CE36-4EDE-BE9B-48BCBD80AB42}"/>
    <cellStyle name="Normal 10 3 4 6" xfId="457" xr:uid="{93DFABE7-4555-4A8D-90C6-4B91FEAE5205}"/>
    <cellStyle name="Normal 10 3 4 7" xfId="458" xr:uid="{65529CFB-A3FD-414B-BC02-674C6D50FDB7}"/>
    <cellStyle name="Normal 10 3 5" xfId="459" xr:uid="{E52828F4-0BD5-4F08-B888-0EC598DFA743}"/>
    <cellStyle name="Normal 10 3 5 2" xfId="460" xr:uid="{C93A47F2-5564-4A3D-9D87-3F86FD88F1FA}"/>
    <cellStyle name="Normal 10 3 5 2 2" xfId="461" xr:uid="{72393544-EFC3-40B5-AA58-378943940513}"/>
    <cellStyle name="Normal 10 3 5 2 2 2" xfId="3824" xr:uid="{931A8F87-DC10-4B50-93BD-9DFF4ADA2E45}"/>
    <cellStyle name="Normal 10 3 5 2 3" xfId="462" xr:uid="{FCE0322E-BDF5-48F0-B303-1F6C6CAB59FE}"/>
    <cellStyle name="Normal 10 3 5 2 4" xfId="463" xr:uid="{9694BAA1-C9AE-45B8-AEAE-4951BDDFA63D}"/>
    <cellStyle name="Normal 10 3 5 3" xfId="464" xr:uid="{452EFE0B-6EE5-40B7-835E-6340D1B8D388}"/>
    <cellStyle name="Normal 10 3 5 3 2" xfId="465" xr:uid="{59055152-47DF-44C8-9065-DABC5FA5759A}"/>
    <cellStyle name="Normal 10 3 5 3 3" xfId="466" xr:uid="{D70DCC31-154B-4F8D-B472-F2879249A485}"/>
    <cellStyle name="Normal 10 3 5 3 4" xfId="467" xr:uid="{312BBB11-E85D-4D77-B0DA-927DBDEDC81E}"/>
    <cellStyle name="Normal 10 3 5 4" xfId="468" xr:uid="{83A59E64-2AE0-49F7-8D8C-118E5B8211E8}"/>
    <cellStyle name="Normal 10 3 5 5" xfId="469" xr:uid="{0A7D4639-1383-4D80-8D83-3DADB190BC1C}"/>
    <cellStyle name="Normal 10 3 5 6" xfId="470" xr:uid="{77F64815-5020-4775-BB24-00B3C5907A1A}"/>
    <cellStyle name="Normal 10 3 6" xfId="471" xr:uid="{532164F6-9572-46F1-A426-662EADE03D1A}"/>
    <cellStyle name="Normal 10 3 6 2" xfId="472" xr:uid="{26D155F4-0C33-4195-89A8-9A5C88974982}"/>
    <cellStyle name="Normal 10 3 6 2 2" xfId="473" xr:uid="{F5FE4541-83FC-4EF8-8481-AA1401EA8B07}"/>
    <cellStyle name="Normal 10 3 6 2 3" xfId="474" xr:uid="{D8AD3065-ED84-4F83-B8C4-E7EC4D8EA198}"/>
    <cellStyle name="Normal 10 3 6 2 4" xfId="475" xr:uid="{16F819A0-6E42-44D7-A51E-799BB7B60F8D}"/>
    <cellStyle name="Normal 10 3 6 3" xfId="476" xr:uid="{655F4B1B-3EC3-4954-AE03-543F479957B8}"/>
    <cellStyle name="Normal 10 3 6 4" xfId="477" xr:uid="{C96AD899-04EE-437B-B3F9-14A15DD7D8F4}"/>
    <cellStyle name="Normal 10 3 6 5" xfId="478" xr:uid="{59D7DAD5-7B31-43CA-8BB9-ADE631A2E3CB}"/>
    <cellStyle name="Normal 10 3 7" xfId="479" xr:uid="{58FE4F6B-8182-43CF-B84B-D81ED7CF54E7}"/>
    <cellStyle name="Normal 10 3 7 2" xfId="480" xr:uid="{47F7B672-BFC2-461B-AA68-F38E129F71AE}"/>
    <cellStyle name="Normal 10 3 7 3" xfId="481" xr:uid="{B1AA173A-9256-4AEB-8DB6-FD7AFE1387FB}"/>
    <cellStyle name="Normal 10 3 7 4" xfId="482" xr:uid="{34F8ED41-D7BB-47FD-BA63-E0BB2128D1D4}"/>
    <cellStyle name="Normal 10 3 8" xfId="483" xr:uid="{E7BF58B4-B198-46EA-BC5C-9D7F8AA06334}"/>
    <cellStyle name="Normal 10 3 8 2" xfId="484" xr:uid="{DD5FAD29-0F33-460A-AD63-1E8AB58F5F77}"/>
    <cellStyle name="Normal 10 3 8 3" xfId="485" xr:uid="{E21584F5-FB4D-416C-8FCB-C2118532A5CA}"/>
    <cellStyle name="Normal 10 3 8 4" xfId="486" xr:uid="{A8553CD2-912D-4BCE-BEBF-B9B8BEC8079A}"/>
    <cellStyle name="Normal 10 3 9" xfId="487" xr:uid="{3E0E9FE9-466F-46DF-A82B-6A6B87556CC8}"/>
    <cellStyle name="Normal 10 4" xfId="56" xr:uid="{D718BB5B-DA58-4C05-9CC8-A4731A1A60A3}"/>
    <cellStyle name="Normal 10 4 10" xfId="488" xr:uid="{627DCD3D-89D2-4F66-A2C1-C44BF1C643C0}"/>
    <cellStyle name="Normal 10 4 11" xfId="489" xr:uid="{55D97BEC-D485-4FCF-A717-E0E304593C85}"/>
    <cellStyle name="Normal 10 4 2" xfId="57" xr:uid="{B996BB98-3770-45B9-A49B-C38D715D7BD9}"/>
    <cellStyle name="Normal 10 4 2 2" xfId="490" xr:uid="{1FF68B72-6FE7-42F2-82AF-90979FD1A61A}"/>
    <cellStyle name="Normal 10 4 2 2 2" xfId="491" xr:uid="{5DDEEC39-191F-4DF4-8286-5B6CBA48A8E8}"/>
    <cellStyle name="Normal 10 4 2 2 2 2" xfId="492" xr:uid="{EC2356C7-9D04-4928-9B25-09572DA43768}"/>
    <cellStyle name="Normal 10 4 2 2 2 2 2" xfId="493" xr:uid="{1C734A19-028C-45D0-AC88-250E19E45046}"/>
    <cellStyle name="Normal 10 4 2 2 2 2 3" xfId="494" xr:uid="{012CCE1C-A1F4-4B18-99D5-637879151B98}"/>
    <cellStyle name="Normal 10 4 2 2 2 2 4" xfId="495" xr:uid="{D8969794-5F51-419B-A1DA-21A4E2B057D9}"/>
    <cellStyle name="Normal 10 4 2 2 2 3" xfId="496" xr:uid="{B8FA4976-781B-4322-B73A-E6F2401B77AA}"/>
    <cellStyle name="Normal 10 4 2 2 2 3 2" xfId="497" xr:uid="{08701195-B6DE-4B0D-9AB5-F5FAA69C9B27}"/>
    <cellStyle name="Normal 10 4 2 2 2 3 3" xfId="498" xr:uid="{06BA8317-4EE8-4138-9A0B-806F70982F58}"/>
    <cellStyle name="Normal 10 4 2 2 2 3 4" xfId="499" xr:uid="{DC7C607E-3319-4D23-8094-8624C02E6112}"/>
    <cellStyle name="Normal 10 4 2 2 2 4" xfId="500" xr:uid="{87C6CEF3-AEF8-4E01-BE94-812F43A1842C}"/>
    <cellStyle name="Normal 10 4 2 2 2 5" xfId="501" xr:uid="{57E9FAB9-2650-4E91-92A9-A5D4EFE26D09}"/>
    <cellStyle name="Normal 10 4 2 2 2 6" xfId="502" xr:uid="{0516C9E6-FAEE-44B3-A41D-CAB85FD06ACF}"/>
    <cellStyle name="Normal 10 4 2 2 3" xfId="503" xr:uid="{38DFF82B-FFFF-4A60-9BAA-64E343487C48}"/>
    <cellStyle name="Normal 10 4 2 2 3 2" xfId="504" xr:uid="{F88E5485-3559-46EA-9A0E-F0B93CBD8D44}"/>
    <cellStyle name="Normal 10 4 2 2 3 2 2" xfId="505" xr:uid="{7EC8E445-85E9-42BE-A346-D942E075BFA7}"/>
    <cellStyle name="Normal 10 4 2 2 3 2 3" xfId="506" xr:uid="{1FE7EF88-3B5B-4A56-A15E-8E2FABF5BC3D}"/>
    <cellStyle name="Normal 10 4 2 2 3 2 4" xfId="507" xr:uid="{E216B371-EA9E-4AC2-B472-0653A5CC582B}"/>
    <cellStyle name="Normal 10 4 2 2 3 3" xfId="508" xr:uid="{930A0571-7F86-4752-ACB5-F187551CEA9F}"/>
    <cellStyle name="Normal 10 4 2 2 3 4" xfId="509" xr:uid="{D1A51179-D00C-4290-A804-DDB6175BADA9}"/>
    <cellStyle name="Normal 10 4 2 2 3 5" xfId="510" xr:uid="{89EEC970-D627-41CF-9CE1-551CF646D0F7}"/>
    <cellStyle name="Normal 10 4 2 2 4" xfId="511" xr:uid="{397CB8C6-BDE1-4B9A-A17D-AFC6CB84A7D8}"/>
    <cellStyle name="Normal 10 4 2 2 4 2" xfId="512" xr:uid="{E375EDDB-A3FB-4B8A-8293-D32FF22CA630}"/>
    <cellStyle name="Normal 10 4 2 2 4 3" xfId="513" xr:uid="{72797509-97F1-49DE-B03C-7025D390B4B2}"/>
    <cellStyle name="Normal 10 4 2 2 4 4" xfId="514" xr:uid="{D90DF8C2-E1F7-474D-A271-991381052913}"/>
    <cellStyle name="Normal 10 4 2 2 5" xfId="515" xr:uid="{AC1E1386-ADC7-40F6-8694-0F39E70D917A}"/>
    <cellStyle name="Normal 10 4 2 2 5 2" xfId="516" xr:uid="{F98496C5-7D20-4008-B1C3-FB56C4C81F61}"/>
    <cellStyle name="Normal 10 4 2 2 5 3" xfId="517" xr:uid="{EB31611E-FDB5-454B-B6E5-C2E2515833C7}"/>
    <cellStyle name="Normal 10 4 2 2 5 4" xfId="518" xr:uid="{AA21C40B-0217-41FE-BDCE-094FA6739134}"/>
    <cellStyle name="Normal 10 4 2 2 6" xfId="519" xr:uid="{BD363E97-4ED9-41EE-9B99-5FB66862A769}"/>
    <cellStyle name="Normal 10 4 2 2 7" xfId="520" xr:uid="{7E0D4FEE-71CA-4263-BB53-3BF080DB6301}"/>
    <cellStyle name="Normal 10 4 2 2 8" xfId="521" xr:uid="{B19AD2C0-9C50-450B-9155-AACD7C9BE6C7}"/>
    <cellStyle name="Normal 10 4 2 3" xfId="522" xr:uid="{FD029D13-E40C-4257-BA27-1DD5F99BEDB9}"/>
    <cellStyle name="Normal 10 4 2 3 2" xfId="523" xr:uid="{B567996E-8460-4879-B2CB-6E146662667F}"/>
    <cellStyle name="Normal 10 4 2 3 2 2" xfId="524" xr:uid="{BE619550-6504-4A9D-981C-945797BDA2B3}"/>
    <cellStyle name="Normal 10 4 2 3 2 3" xfId="525" xr:uid="{D2BA7BA2-7717-48BF-B15D-C4681A955052}"/>
    <cellStyle name="Normal 10 4 2 3 2 4" xfId="526" xr:uid="{736E3F7B-D982-4321-9E71-4DA6F44CE38E}"/>
    <cellStyle name="Normal 10 4 2 3 3" xfId="527" xr:uid="{C95C4FDB-3546-4974-9133-2DFBFE18B4D2}"/>
    <cellStyle name="Normal 10 4 2 3 3 2" xfId="528" xr:uid="{792CD032-8513-4ABE-9537-69A537199A7D}"/>
    <cellStyle name="Normal 10 4 2 3 3 3" xfId="529" xr:uid="{914F6A6C-2248-4B6D-B737-F2B070546BF3}"/>
    <cellStyle name="Normal 10 4 2 3 3 4" xfId="530" xr:uid="{8666C2F4-1D5A-4649-87DB-47F32FF28357}"/>
    <cellStyle name="Normal 10 4 2 3 4" xfId="531" xr:uid="{EC33B86C-2F28-42D1-A174-C4C02AA686A9}"/>
    <cellStyle name="Normal 10 4 2 3 5" xfId="532" xr:uid="{A68B17E5-C6E1-4EBE-8E29-6A9452337DD7}"/>
    <cellStyle name="Normal 10 4 2 3 6" xfId="533" xr:uid="{E1D49DA6-54C7-4D06-98D6-BAD5806DA9E0}"/>
    <cellStyle name="Normal 10 4 2 4" xfId="534" xr:uid="{66A09AEC-F1BA-477D-9D62-C3DD43C0C76F}"/>
    <cellStyle name="Normal 10 4 2 4 2" xfId="535" xr:uid="{5A7DA4F8-FCCF-49FB-9652-B7908B3DCEDF}"/>
    <cellStyle name="Normal 10 4 2 4 2 2" xfId="536" xr:uid="{C0C569BA-D8AE-412E-AFAB-302C98459457}"/>
    <cellStyle name="Normal 10 4 2 4 2 3" xfId="537" xr:uid="{172A7403-4AB0-4DD2-BA62-41064E068D7B}"/>
    <cellStyle name="Normal 10 4 2 4 2 4" xfId="538" xr:uid="{E41927C2-C4E3-4F8B-A55F-56CAB42770D1}"/>
    <cellStyle name="Normal 10 4 2 4 3" xfId="539" xr:uid="{CF47CAD5-F2C1-4FFB-8FBD-16B232A969BA}"/>
    <cellStyle name="Normal 10 4 2 4 4" xfId="540" xr:uid="{BED9B5E3-12DB-4129-B77D-E74C5556E556}"/>
    <cellStyle name="Normal 10 4 2 4 5" xfId="541" xr:uid="{6F915FC3-69D7-46BA-8294-76B22E1DDFA8}"/>
    <cellStyle name="Normal 10 4 2 5" xfId="542" xr:uid="{C256284B-2BFD-4B74-9A2E-913F1E3C0B04}"/>
    <cellStyle name="Normal 10 4 2 5 2" xfId="543" xr:uid="{6A0C898D-220A-43FC-A059-145FD27B520F}"/>
    <cellStyle name="Normal 10 4 2 5 3" xfId="544" xr:uid="{B195CC12-4C38-4120-8D6D-AD09964EF743}"/>
    <cellStyle name="Normal 10 4 2 5 4" xfId="545" xr:uid="{FF34192A-AC13-4B3B-BC81-39B731160412}"/>
    <cellStyle name="Normal 10 4 2 6" xfId="546" xr:uid="{645A1A3D-8B54-46AF-9309-F80E68C66A1A}"/>
    <cellStyle name="Normal 10 4 2 6 2" xfId="547" xr:uid="{14FEF1C7-51DD-430C-A90C-59CFC08F5992}"/>
    <cellStyle name="Normal 10 4 2 6 3" xfId="548" xr:uid="{AF8CB5F0-F8E5-4529-BF42-A602AEB9E9B2}"/>
    <cellStyle name="Normal 10 4 2 6 4" xfId="549" xr:uid="{B4FB7486-9F91-4F51-B0E3-73D77949FE9B}"/>
    <cellStyle name="Normal 10 4 2 7" xfId="550" xr:uid="{C4AC246C-D652-46DB-AECC-543B257549ED}"/>
    <cellStyle name="Normal 10 4 2 8" xfId="551" xr:uid="{648D3CED-C1CA-4781-80F5-BD99FEE45003}"/>
    <cellStyle name="Normal 10 4 2 9" xfId="552" xr:uid="{82086B0B-5DFC-4086-97F8-A1E1A97D5C26}"/>
    <cellStyle name="Normal 10 4 3" xfId="553" xr:uid="{7C385B44-4FAD-432A-8E1C-C36AC4F7C583}"/>
    <cellStyle name="Normal 10 4 3 2" xfId="554" xr:uid="{E1A01DE3-5589-4907-80C4-442649AB2F72}"/>
    <cellStyle name="Normal 10 4 3 2 2" xfId="555" xr:uid="{3B819967-02C1-4AA8-A547-E372C8E6CA70}"/>
    <cellStyle name="Normal 10 4 3 2 2 2" xfId="556" xr:uid="{0248AA1A-DAC8-4477-9D16-DD14830BA9F6}"/>
    <cellStyle name="Normal 10 4 3 2 2 2 2" xfId="3825" xr:uid="{F44DF407-E5FB-48E1-B593-5E646AEB6954}"/>
    <cellStyle name="Normal 10 4 3 2 2 3" xfId="557" xr:uid="{52DF99E3-7ADE-4856-8199-393F51C47104}"/>
    <cellStyle name="Normal 10 4 3 2 2 4" xfId="558" xr:uid="{3C514C2D-DAF7-4644-B128-71952C66AEA3}"/>
    <cellStyle name="Normal 10 4 3 2 3" xfId="559" xr:uid="{B31C6B68-6AF8-4940-94FC-C3441D9DCE38}"/>
    <cellStyle name="Normal 10 4 3 2 3 2" xfId="560" xr:uid="{55DBFB23-6545-4F56-B94C-A9915DE7B18D}"/>
    <cellStyle name="Normal 10 4 3 2 3 3" xfId="561" xr:uid="{2055AFB7-7F6F-48BF-9DE5-FD1882E050C2}"/>
    <cellStyle name="Normal 10 4 3 2 3 4" xfId="562" xr:uid="{77060BF8-9497-4595-B296-C827AA72BD95}"/>
    <cellStyle name="Normal 10 4 3 2 4" xfId="563" xr:uid="{83DF66B5-4C10-4081-AEB3-6F0215C3A2DC}"/>
    <cellStyle name="Normal 10 4 3 2 5" xfId="564" xr:uid="{6650DCE5-0C38-474A-95AD-6CD4FE487B03}"/>
    <cellStyle name="Normal 10 4 3 2 6" xfId="565" xr:uid="{8C614DA6-4404-4B69-BDDA-7C477CE8A925}"/>
    <cellStyle name="Normal 10 4 3 3" xfId="566" xr:uid="{80FAC97F-FD09-4F18-8C8F-8E8C030C2B4C}"/>
    <cellStyle name="Normal 10 4 3 3 2" xfId="567" xr:uid="{4F18136D-E12E-4FB5-9278-5471C291F394}"/>
    <cellStyle name="Normal 10 4 3 3 2 2" xfId="568" xr:uid="{78A85AB7-8EA8-4240-A556-0F0B7A5D182D}"/>
    <cellStyle name="Normal 10 4 3 3 2 3" xfId="569" xr:uid="{234BB88E-6276-4E5C-93C5-7852F9D61655}"/>
    <cellStyle name="Normal 10 4 3 3 2 4" xfId="570" xr:uid="{B59A0B6F-674E-4DCB-A6A9-5D6EDE229A5E}"/>
    <cellStyle name="Normal 10 4 3 3 3" xfId="571" xr:uid="{48961658-0A33-4E92-AA9E-1237C4AEA59B}"/>
    <cellStyle name="Normal 10 4 3 3 4" xfId="572" xr:uid="{FB004D38-D1DA-4BE7-B3C4-8B4967599964}"/>
    <cellStyle name="Normal 10 4 3 3 5" xfId="573" xr:uid="{82EBF5B1-0854-46E3-800E-B8135123898B}"/>
    <cellStyle name="Normal 10 4 3 4" xfId="574" xr:uid="{ACD8ED87-7AAE-41C1-8E8D-2B781DE8A993}"/>
    <cellStyle name="Normal 10 4 3 4 2" xfId="575" xr:uid="{3B22B7B8-B23E-45B1-895E-9D6700C573E8}"/>
    <cellStyle name="Normal 10 4 3 4 3" xfId="576" xr:uid="{722DC94B-8DE2-4DC7-B272-81DC26C4D6AE}"/>
    <cellStyle name="Normal 10 4 3 4 4" xfId="577" xr:uid="{28FC0B5A-02B7-4A9E-8699-CBDCEA2007CF}"/>
    <cellStyle name="Normal 10 4 3 5" xfId="578" xr:uid="{1050E493-0C91-4B4A-88F4-E65957A20287}"/>
    <cellStyle name="Normal 10 4 3 5 2" xfId="579" xr:uid="{19F6BC79-AD47-4F45-B5F4-C59750A82FBF}"/>
    <cellStyle name="Normal 10 4 3 5 3" xfId="580" xr:uid="{67F1B646-1921-44B3-A043-239A94290F88}"/>
    <cellStyle name="Normal 10 4 3 5 4" xfId="581" xr:uid="{D27AEE9E-E99C-4CA7-BF90-603149DF19BD}"/>
    <cellStyle name="Normal 10 4 3 6" xfId="582" xr:uid="{4C9CD268-9FEA-4932-915E-BE848EBE6E6F}"/>
    <cellStyle name="Normal 10 4 3 7" xfId="583" xr:uid="{7D89C364-FE3F-4A92-9DFF-579181894CA0}"/>
    <cellStyle name="Normal 10 4 3 8" xfId="584" xr:uid="{2B5148FE-DEC4-4862-A199-10A1F7F89BB8}"/>
    <cellStyle name="Normal 10 4 4" xfId="585" xr:uid="{8A4B3C9E-A532-4502-B979-48A988BF53DA}"/>
    <cellStyle name="Normal 10 4 4 2" xfId="586" xr:uid="{0569F598-E3B7-4A83-96D4-8A2A457AE5B0}"/>
    <cellStyle name="Normal 10 4 4 2 2" xfId="587" xr:uid="{4BE91323-F405-4DE1-A358-8432E8A6C954}"/>
    <cellStyle name="Normal 10 4 4 2 2 2" xfId="588" xr:uid="{4E8B4065-58AB-470F-A8CD-908694ADE3C5}"/>
    <cellStyle name="Normal 10 4 4 2 2 3" xfId="589" xr:uid="{34DF9D88-C631-46F6-932F-B0DFCE3BA8BC}"/>
    <cellStyle name="Normal 10 4 4 2 2 4" xfId="590" xr:uid="{89B71F85-ACFE-45A2-8DB2-BE679935C230}"/>
    <cellStyle name="Normal 10 4 4 2 3" xfId="591" xr:uid="{FEEFEA3D-EAB6-4CE4-B993-8EF64455F730}"/>
    <cellStyle name="Normal 10 4 4 2 4" xfId="592" xr:uid="{813D59C3-B2E9-4814-AC08-CAA8D2AABBC2}"/>
    <cellStyle name="Normal 10 4 4 2 5" xfId="593" xr:uid="{778F947E-D22B-49DA-97D2-36973B1957D6}"/>
    <cellStyle name="Normal 10 4 4 3" xfId="594" xr:uid="{460C2B86-2218-4E45-9A7D-7F747C4C76AC}"/>
    <cellStyle name="Normal 10 4 4 3 2" xfId="595" xr:uid="{4D0D1373-76FE-44CD-B2CD-A90764EED94E}"/>
    <cellStyle name="Normal 10 4 4 3 3" xfId="596" xr:uid="{7B59F485-1F6C-4A2A-886A-636DCC959A44}"/>
    <cellStyle name="Normal 10 4 4 3 4" xfId="597" xr:uid="{625A91D2-4831-4CD9-9DF4-8BDBAAD90D47}"/>
    <cellStyle name="Normal 10 4 4 4" xfId="598" xr:uid="{01234248-2189-4705-A5A5-4FF4A3644AE2}"/>
    <cellStyle name="Normal 10 4 4 4 2" xfId="599" xr:uid="{BEA4B2B0-8081-472C-BDA9-646A221576D0}"/>
    <cellStyle name="Normal 10 4 4 4 3" xfId="600" xr:uid="{4E3298F4-CB17-4923-81CA-5105F803E2D4}"/>
    <cellStyle name="Normal 10 4 4 4 4" xfId="601" xr:uid="{A1B08A8D-04D6-4D85-98F7-52431C8FFADE}"/>
    <cellStyle name="Normal 10 4 4 5" xfId="602" xr:uid="{B0BF59CB-4A96-42FD-A530-A6AC655A5258}"/>
    <cellStyle name="Normal 10 4 4 6" xfId="603" xr:uid="{7C3143C6-C9A3-4AE5-B14C-CA4EA651CEA9}"/>
    <cellStyle name="Normal 10 4 4 7" xfId="604" xr:uid="{98938683-ACA3-4AEE-BAB0-A82BACB77402}"/>
    <cellStyle name="Normal 10 4 5" xfId="605" xr:uid="{4265270F-F6B7-4ABB-A545-1D227F6D72DA}"/>
    <cellStyle name="Normal 10 4 5 2" xfId="606" xr:uid="{9339FF32-6FF4-46C9-9618-FD3A232558ED}"/>
    <cellStyle name="Normal 10 4 5 2 2" xfId="607" xr:uid="{F21E93E3-CC2B-4349-968D-7AE077A3F681}"/>
    <cellStyle name="Normal 10 4 5 2 3" xfId="608" xr:uid="{A6199E9F-8DC8-4022-B172-CE8863A11F0B}"/>
    <cellStyle name="Normal 10 4 5 2 4" xfId="609" xr:uid="{DD13CB09-3E1F-4217-9190-0712F287CB81}"/>
    <cellStyle name="Normal 10 4 5 3" xfId="610" xr:uid="{654CB1F6-F808-4275-BF2B-4E490EC00720}"/>
    <cellStyle name="Normal 10 4 5 3 2" xfId="611" xr:uid="{487D4DAE-1605-4034-8566-C6E0148087A8}"/>
    <cellStyle name="Normal 10 4 5 3 3" xfId="612" xr:uid="{5CF49C8E-B3D4-4761-A1E4-7613DED40901}"/>
    <cellStyle name="Normal 10 4 5 3 4" xfId="613" xr:uid="{CC15601B-9883-4F42-B2FF-B0835E97F7CD}"/>
    <cellStyle name="Normal 10 4 5 4" xfId="614" xr:uid="{2621524C-8E79-4401-AA7A-70A50AE0CA66}"/>
    <cellStyle name="Normal 10 4 5 5" xfId="615" xr:uid="{1733468D-3FB7-41D8-AEE8-11FBC143799A}"/>
    <cellStyle name="Normal 10 4 5 6" xfId="616" xr:uid="{CD640306-7B25-4185-9BD8-2B40D17FA46E}"/>
    <cellStyle name="Normal 10 4 6" xfId="617" xr:uid="{AFDA082D-0F0F-424B-8762-72F57C68F3DA}"/>
    <cellStyle name="Normal 10 4 6 2" xfId="618" xr:uid="{62F67555-4249-40B5-9A63-836B49027019}"/>
    <cellStyle name="Normal 10 4 6 2 2" xfId="619" xr:uid="{84F7EB3E-8200-4356-BC5C-AB49D8E27A67}"/>
    <cellStyle name="Normal 10 4 6 2 3" xfId="620" xr:uid="{96142A0D-7340-458E-8A2E-8D5B9F944827}"/>
    <cellStyle name="Normal 10 4 6 2 4" xfId="621" xr:uid="{79BC08EC-8473-42A8-8806-DE9FE6C02132}"/>
    <cellStyle name="Normal 10 4 6 3" xfId="622" xr:uid="{70AD2729-199A-47A0-8A33-A35D022F563E}"/>
    <cellStyle name="Normal 10 4 6 4" xfId="623" xr:uid="{20C2554B-6D25-490E-BC95-5D1F4BDB40E8}"/>
    <cellStyle name="Normal 10 4 6 5" xfId="624" xr:uid="{1FDDE9C3-8E59-46A2-8E01-BDDC9CC6C11A}"/>
    <cellStyle name="Normal 10 4 7" xfId="625" xr:uid="{A0DA63B3-8D20-421A-A391-C2E9BFDDF496}"/>
    <cellStyle name="Normal 10 4 7 2" xfId="626" xr:uid="{E428012A-CE3A-401D-B9D5-2AA74EB67B37}"/>
    <cellStyle name="Normal 10 4 7 3" xfId="627" xr:uid="{836EB9BF-C1F3-4375-80B3-11C46078727D}"/>
    <cellStyle name="Normal 10 4 7 4" xfId="628" xr:uid="{C4EAC1CA-7304-4283-86FB-1825AACED756}"/>
    <cellStyle name="Normal 10 4 8" xfId="629" xr:uid="{A5E66F96-4243-4E8A-BC7F-DB318854E908}"/>
    <cellStyle name="Normal 10 4 8 2" xfId="630" xr:uid="{CFE6BD5F-9C55-476F-A7CC-BB6C7025A2EA}"/>
    <cellStyle name="Normal 10 4 8 3" xfId="631" xr:uid="{0A363857-7A54-4367-B13B-6D0D4F40F832}"/>
    <cellStyle name="Normal 10 4 8 4" xfId="632" xr:uid="{B980D5D2-68E1-4B62-B45B-5F51A4DAF0BE}"/>
    <cellStyle name="Normal 10 4 9" xfId="633" xr:uid="{044E6EC7-BA6C-47C2-AC12-C83A3FE80B2A}"/>
    <cellStyle name="Normal 10 5" xfId="58" xr:uid="{4FA73321-9F4F-4E54-AAB7-E7055BB33713}"/>
    <cellStyle name="Normal 10 5 2" xfId="59" xr:uid="{F4E4C097-D7AE-4CFA-BABC-7B412E81688C}"/>
    <cellStyle name="Normal 10 5 2 2" xfId="634" xr:uid="{9C8A52C1-B359-4E21-92BA-9CCD3A17EF49}"/>
    <cellStyle name="Normal 10 5 2 2 2" xfId="635" xr:uid="{CF34D457-93F5-4A6C-8286-20DF4954439E}"/>
    <cellStyle name="Normal 10 5 2 2 2 2" xfId="636" xr:uid="{EBE1A606-9A96-49C7-ACC8-8F650741EA10}"/>
    <cellStyle name="Normal 10 5 2 2 2 3" xfId="637" xr:uid="{2E330B63-FCB6-41C0-A957-5279A82EF67A}"/>
    <cellStyle name="Normal 10 5 2 2 2 4" xfId="638" xr:uid="{F39808BE-111D-4F28-B03F-3495D8F3F296}"/>
    <cellStyle name="Normal 10 5 2 2 3" xfId="639" xr:uid="{C0315EBA-858A-4AA6-8730-F4F38FD9408E}"/>
    <cellStyle name="Normal 10 5 2 2 3 2" xfId="640" xr:uid="{7E6DCCD6-7B02-45F9-9FCD-7B9CFBCD2763}"/>
    <cellStyle name="Normal 10 5 2 2 3 3" xfId="641" xr:uid="{B5C15CB2-02C5-4E89-829A-EA417079AA90}"/>
    <cellStyle name="Normal 10 5 2 2 3 4" xfId="642" xr:uid="{70410C00-889C-4372-975D-C7D467BAEFD0}"/>
    <cellStyle name="Normal 10 5 2 2 4" xfId="643" xr:uid="{C5810A46-E133-4C59-9625-A82576140925}"/>
    <cellStyle name="Normal 10 5 2 2 5" xfId="644" xr:uid="{57C21BE9-7644-4112-990B-85C11A8C30E8}"/>
    <cellStyle name="Normal 10 5 2 2 6" xfId="645" xr:uid="{43099BF2-E1FB-4031-A315-02FCCBDC49A1}"/>
    <cellStyle name="Normal 10 5 2 3" xfId="646" xr:uid="{77E05CBD-4D55-4677-9C63-DE5F728EC9EF}"/>
    <cellStyle name="Normal 10 5 2 3 2" xfId="647" xr:uid="{D43E17A4-8F85-4ADA-B9A9-6576584E5B2D}"/>
    <cellStyle name="Normal 10 5 2 3 2 2" xfId="648" xr:uid="{DBF73B89-FF75-487D-99C4-2400FF916E0D}"/>
    <cellStyle name="Normal 10 5 2 3 2 3" xfId="649" xr:uid="{E44C2F07-9D6B-4613-8495-D78B69B7F72A}"/>
    <cellStyle name="Normal 10 5 2 3 2 4" xfId="650" xr:uid="{F099591A-341C-47FA-8805-964BFA06FF4A}"/>
    <cellStyle name="Normal 10 5 2 3 3" xfId="651" xr:uid="{978B0A5E-26C1-4E9A-A5FA-553036391224}"/>
    <cellStyle name="Normal 10 5 2 3 4" xfId="652" xr:uid="{FC693E77-291F-4449-9497-60E7D34C6FD9}"/>
    <cellStyle name="Normal 10 5 2 3 5" xfId="653" xr:uid="{BE34B490-3BFB-43AA-A0F8-2A2D84C9B6E9}"/>
    <cellStyle name="Normal 10 5 2 4" xfId="654" xr:uid="{2A4F0CFE-C944-4220-BDB0-E194427A5F9E}"/>
    <cellStyle name="Normal 10 5 2 4 2" xfId="655" xr:uid="{CB6C154A-165A-4EA4-8581-2EB79926A212}"/>
    <cellStyle name="Normal 10 5 2 4 3" xfId="656" xr:uid="{24E64B31-5164-49BB-9DB9-22E0CF936C98}"/>
    <cellStyle name="Normal 10 5 2 4 4" xfId="657" xr:uid="{1EE6F982-9C3B-457D-A89C-4A0AC2A3A61A}"/>
    <cellStyle name="Normal 10 5 2 5" xfId="658" xr:uid="{F4D99B70-3C19-4306-950B-73A2125908FA}"/>
    <cellStyle name="Normal 10 5 2 5 2" xfId="659" xr:uid="{52CEC5B2-0D43-40C3-BF23-4768BE1FD678}"/>
    <cellStyle name="Normal 10 5 2 5 3" xfId="660" xr:uid="{F8244075-E946-45F3-9A7D-1413A33D3615}"/>
    <cellStyle name="Normal 10 5 2 5 4" xfId="661" xr:uid="{1A551032-FD1D-476E-A66A-7463BD72FFAF}"/>
    <cellStyle name="Normal 10 5 2 6" xfId="662" xr:uid="{9DBC1FD7-C9E0-45D7-82F8-4FC902C8B329}"/>
    <cellStyle name="Normal 10 5 2 7" xfId="663" xr:uid="{68882D6B-626D-4B6F-B092-3148729CE060}"/>
    <cellStyle name="Normal 10 5 2 8" xfId="664" xr:uid="{E73FE286-2430-4E25-865A-B2411B9A543A}"/>
    <cellStyle name="Normal 10 5 3" xfId="665" xr:uid="{3598D25B-A01E-4E22-B7F1-AE015047EBD6}"/>
    <cellStyle name="Normal 10 5 3 2" xfId="666" xr:uid="{8703D0EA-9CD0-4020-889E-96D7AD337147}"/>
    <cellStyle name="Normal 10 5 3 2 2" xfId="667" xr:uid="{38980405-FB2E-4119-A9E1-78DE7826A4DA}"/>
    <cellStyle name="Normal 10 5 3 2 3" xfId="668" xr:uid="{AFAF861F-CC9C-4DCF-9907-C93F9365BA1A}"/>
    <cellStyle name="Normal 10 5 3 2 4" xfId="669" xr:uid="{2C4592A5-2114-4518-9E4D-D98CC29828A0}"/>
    <cellStyle name="Normal 10 5 3 3" xfId="670" xr:uid="{C2F7C17D-C374-452F-A309-30E169F55735}"/>
    <cellStyle name="Normal 10 5 3 3 2" xfId="671" xr:uid="{D04488A9-6BFD-49A1-BE98-370CCC2EE213}"/>
    <cellStyle name="Normal 10 5 3 3 3" xfId="672" xr:uid="{73CB86E9-52AC-4CAE-BCB2-967714CE9607}"/>
    <cellStyle name="Normal 10 5 3 3 4" xfId="673" xr:uid="{8F88B73B-5DCB-477E-923F-D3F848FF0B77}"/>
    <cellStyle name="Normal 10 5 3 4" xfId="674" xr:uid="{6F7CA335-3D4B-423B-8249-BF37C7F7A41E}"/>
    <cellStyle name="Normal 10 5 3 5" xfId="675" xr:uid="{C70B7741-EE78-4C73-97ED-458B483485A0}"/>
    <cellStyle name="Normal 10 5 3 6" xfId="676" xr:uid="{74DF0DCD-8077-4B84-9BCC-D608C4CC5E05}"/>
    <cellStyle name="Normal 10 5 4" xfId="677" xr:uid="{B700DB85-5C9B-4D4D-A668-275B1232A814}"/>
    <cellStyle name="Normal 10 5 4 2" xfId="678" xr:uid="{DF0421CF-A01F-4B35-9C11-16C056E8CE6C}"/>
    <cellStyle name="Normal 10 5 4 2 2" xfId="679" xr:uid="{A5B0EBD2-6231-4F4B-96FE-E5ADC527717E}"/>
    <cellStyle name="Normal 10 5 4 2 3" xfId="680" xr:uid="{BCD957ED-0B8C-4822-9EBC-0740DC6AA06A}"/>
    <cellStyle name="Normal 10 5 4 2 4" xfId="681" xr:uid="{B1F750DF-9AAA-4AE9-8FEC-0D152AD20234}"/>
    <cellStyle name="Normal 10 5 4 3" xfId="682" xr:uid="{AB1CF42F-E1D5-486B-BFA5-A066B585F3C0}"/>
    <cellStyle name="Normal 10 5 4 4" xfId="683" xr:uid="{8CC735C9-AE7E-4EB5-B16D-414271D0E49E}"/>
    <cellStyle name="Normal 10 5 4 5" xfId="684" xr:uid="{458C7B26-5740-4998-9E30-FD384777090C}"/>
    <cellStyle name="Normal 10 5 5" xfId="685" xr:uid="{6E02A51C-EFDD-4221-BE28-7844181506C8}"/>
    <cellStyle name="Normal 10 5 5 2" xfId="686" xr:uid="{BBE9E485-A99E-4E8F-ADD3-79EFCF76BCAC}"/>
    <cellStyle name="Normal 10 5 5 3" xfId="687" xr:uid="{523F7FB4-B2CC-4E91-B324-E15DD40A6B35}"/>
    <cellStyle name="Normal 10 5 5 4" xfId="688" xr:uid="{241DA076-9A7C-4428-8D01-36025494219E}"/>
    <cellStyle name="Normal 10 5 6" xfId="689" xr:uid="{E3E05302-CE3A-40BD-ABB5-62B92CA7BBAD}"/>
    <cellStyle name="Normal 10 5 6 2" xfId="690" xr:uid="{F1701117-3524-4EB8-8575-A03BA258108A}"/>
    <cellStyle name="Normal 10 5 6 3" xfId="691" xr:uid="{C24D6E8F-5832-445B-B199-9E91E6E1E7C9}"/>
    <cellStyle name="Normal 10 5 6 4" xfId="692" xr:uid="{1FA4004D-A0A3-4E23-B99C-2667A8A3454B}"/>
    <cellStyle name="Normal 10 5 7" xfId="693" xr:uid="{D03B1BBB-B1AC-42ED-8A9F-E1D9964187C4}"/>
    <cellStyle name="Normal 10 5 8" xfId="694" xr:uid="{20F8DAF5-F4D4-4B24-8CB8-C9A09ABB19EC}"/>
    <cellStyle name="Normal 10 5 9" xfId="695" xr:uid="{8E1ED14C-C6BB-413E-8C79-8A79993B1B36}"/>
    <cellStyle name="Normal 10 6" xfId="60" xr:uid="{C949AAFE-5CD7-46D7-BDFE-CE25FCB70A8B}"/>
    <cellStyle name="Normal 10 6 2" xfId="696" xr:uid="{67F5F65D-593F-4CFA-BC4C-A69DA6FD5A64}"/>
    <cellStyle name="Normal 10 6 2 2" xfId="697" xr:uid="{6A2EA4B9-AF85-441C-846B-0C3AF7664626}"/>
    <cellStyle name="Normal 10 6 2 2 2" xfId="698" xr:uid="{AD10CE46-CA0E-47FC-A54C-E45CF67064B1}"/>
    <cellStyle name="Normal 10 6 2 2 2 2" xfId="3826" xr:uid="{9733D9A3-E23C-4F1B-B8F2-5D66C4911760}"/>
    <cellStyle name="Normal 10 6 2 2 3" xfId="699" xr:uid="{78F4A473-7D13-46C9-9CC8-D8BA950E059A}"/>
    <cellStyle name="Normal 10 6 2 2 4" xfId="700" xr:uid="{101AC3C0-A17F-4A52-B28A-24F083196206}"/>
    <cellStyle name="Normal 10 6 2 3" xfId="701" xr:uid="{21B44ED7-6942-40E8-BDDC-15397DBE4918}"/>
    <cellStyle name="Normal 10 6 2 3 2" xfId="702" xr:uid="{275472E7-EE3A-4EB0-94CC-235EF063DBD7}"/>
    <cellStyle name="Normal 10 6 2 3 3" xfId="703" xr:uid="{DB536969-4AFB-4ACA-A765-15A4DA245316}"/>
    <cellStyle name="Normal 10 6 2 3 4" xfId="704" xr:uid="{2564484A-2AE5-451C-BBE5-7647B12A5743}"/>
    <cellStyle name="Normal 10 6 2 4" xfId="705" xr:uid="{2B3A7B7A-2369-42D4-8E9F-B8E6A235D788}"/>
    <cellStyle name="Normal 10 6 2 5" xfId="706" xr:uid="{C39D7FF0-4E73-4F85-A846-539BCDE6826E}"/>
    <cellStyle name="Normal 10 6 2 6" xfId="707" xr:uid="{CF6BE8AD-DA1D-4B52-992D-AF400E4EEB5E}"/>
    <cellStyle name="Normal 10 6 3" xfId="708" xr:uid="{108553BB-956F-4CCF-AF09-4A974E2695CB}"/>
    <cellStyle name="Normal 10 6 3 2" xfId="709" xr:uid="{4C461C10-9816-4864-9D5D-FC93DC6F5054}"/>
    <cellStyle name="Normal 10 6 3 2 2" xfId="710" xr:uid="{A7FD583E-63D2-4C7D-A3FF-210D776F1B6E}"/>
    <cellStyle name="Normal 10 6 3 2 3" xfId="711" xr:uid="{A7183B0C-79B4-4F2D-981E-E1A58313CCD8}"/>
    <cellStyle name="Normal 10 6 3 2 4" xfId="712" xr:uid="{6D4F6E70-BC43-4A07-AFA7-F341D7D484E5}"/>
    <cellStyle name="Normal 10 6 3 3" xfId="713" xr:uid="{FE8B039B-81AA-497B-A064-BA38C4E5C8CF}"/>
    <cellStyle name="Normal 10 6 3 4" xfId="714" xr:uid="{C52392A8-EB35-4BA7-89E3-DC67A7942239}"/>
    <cellStyle name="Normal 10 6 3 5" xfId="715" xr:uid="{05D82579-197E-45B8-98D8-F8504262DB95}"/>
    <cellStyle name="Normal 10 6 4" xfId="716" xr:uid="{DFCCEBFE-3537-47F6-BCDE-01397BBF6C1B}"/>
    <cellStyle name="Normal 10 6 4 2" xfId="717" xr:uid="{88EA3D3B-269E-4A72-ABF4-B7ED516C841F}"/>
    <cellStyle name="Normal 10 6 4 3" xfId="718" xr:uid="{41546AF1-18E6-4B4C-B87A-42B3DCBD259B}"/>
    <cellStyle name="Normal 10 6 4 4" xfId="719" xr:uid="{E6587BD3-7582-4973-9570-09CA8CE73C45}"/>
    <cellStyle name="Normal 10 6 5" xfId="720" xr:uid="{63BC42EB-5E18-4D5D-9307-ED3125F25B0E}"/>
    <cellStyle name="Normal 10 6 5 2" xfId="721" xr:uid="{F314217F-F9C6-448F-B0F6-3D46BF9296C9}"/>
    <cellStyle name="Normal 10 6 5 3" xfId="722" xr:uid="{782421CE-0DF4-4A38-9917-96A89FA0BF25}"/>
    <cellStyle name="Normal 10 6 5 4" xfId="723" xr:uid="{0E440683-1239-40EE-8213-07C179CF5508}"/>
    <cellStyle name="Normal 10 6 6" xfId="724" xr:uid="{FC709231-A5BF-4D3B-AE66-F0EDD772B545}"/>
    <cellStyle name="Normal 10 6 7" xfId="725" xr:uid="{E687C29A-7550-47F2-B07B-56E79113A534}"/>
    <cellStyle name="Normal 10 6 8" xfId="726" xr:uid="{2DBE8F02-E787-41CB-9665-6AB6AD0531F5}"/>
    <cellStyle name="Normal 10 7" xfId="727" xr:uid="{8E103A99-5ADC-4985-8FA2-72A581D9A6C8}"/>
    <cellStyle name="Normal 10 7 2" xfId="728" xr:uid="{3E46E8A9-D82C-454B-B623-869749FC6A85}"/>
    <cellStyle name="Normal 10 7 2 2" xfId="729" xr:uid="{F55BE042-625D-496B-BF79-F0981A1F506F}"/>
    <cellStyle name="Normal 10 7 2 2 2" xfId="730" xr:uid="{17226FF5-B1F3-40DE-8677-E0B2D83E25C6}"/>
    <cellStyle name="Normal 10 7 2 2 3" xfId="731" xr:uid="{B59BFAD4-DFB6-4888-A213-4483CE56B9ED}"/>
    <cellStyle name="Normal 10 7 2 2 4" xfId="732" xr:uid="{F4F0294B-A75C-49D5-B9BA-F21492F032FD}"/>
    <cellStyle name="Normal 10 7 2 3" xfId="733" xr:uid="{9132C231-C7F0-4BAA-9B64-CFCEBD98E87B}"/>
    <cellStyle name="Normal 10 7 2 4" xfId="734" xr:uid="{15D080C2-A8D7-4AA8-9C3F-93A0D6708782}"/>
    <cellStyle name="Normal 10 7 2 5" xfId="735" xr:uid="{C616AC2A-F80B-4E24-AEDD-74EEF529188A}"/>
    <cellStyle name="Normal 10 7 3" xfId="736" xr:uid="{A6E79800-BBDE-4899-9E4B-9C5811B8E78E}"/>
    <cellStyle name="Normal 10 7 3 2" xfId="737" xr:uid="{6EE4E2FC-0D98-4613-9448-5D67693203A5}"/>
    <cellStyle name="Normal 10 7 3 3" xfId="738" xr:uid="{C773E84C-D175-47D7-8B35-CFC78D3C4DE6}"/>
    <cellStyle name="Normal 10 7 3 4" xfId="739" xr:uid="{3EC1CAEC-7BEF-45C0-A926-013F57153E94}"/>
    <cellStyle name="Normal 10 7 4" xfId="740" xr:uid="{48EFADE8-BA21-4C58-B1E6-41264D15E87D}"/>
    <cellStyle name="Normal 10 7 4 2" xfId="741" xr:uid="{FD23C59E-5DEE-4C33-B2A6-3F5A1CBF5763}"/>
    <cellStyle name="Normal 10 7 4 3" xfId="742" xr:uid="{E566B9B2-919F-419C-9EDF-3DB919591328}"/>
    <cellStyle name="Normal 10 7 4 4" xfId="743" xr:uid="{523A34E3-0906-4F36-BC4A-C203E115D89A}"/>
    <cellStyle name="Normal 10 7 5" xfId="744" xr:uid="{5CFD05A0-9672-40A2-BCCB-B3225AAB7CEE}"/>
    <cellStyle name="Normal 10 7 6" xfId="745" xr:uid="{D1D1581C-3825-4C4B-8F99-95E924D43CC3}"/>
    <cellStyle name="Normal 10 7 7" xfId="746" xr:uid="{81A5986E-C94D-4E49-9162-397E0CAB0DC0}"/>
    <cellStyle name="Normal 10 8" xfId="747" xr:uid="{E5106F96-5CFD-4A28-A6AA-6AA8C14D5E62}"/>
    <cellStyle name="Normal 10 8 2" xfId="748" xr:uid="{1B638838-2DDA-4907-94A9-A8B50682A030}"/>
    <cellStyle name="Normal 10 8 2 2" xfId="749" xr:uid="{AA279337-66FC-454F-AAA2-5D25291CAB7C}"/>
    <cellStyle name="Normal 10 8 2 3" xfId="750" xr:uid="{623A11AA-E0E0-43B2-8EA6-BBB5B83F1EB2}"/>
    <cellStyle name="Normal 10 8 2 4" xfId="751" xr:uid="{4FDA744E-60A6-4F94-AF05-9ACB8E6DE7B6}"/>
    <cellStyle name="Normal 10 8 3" xfId="752" xr:uid="{AA726C5B-2C6D-4BD4-A92C-C017EC3ED971}"/>
    <cellStyle name="Normal 10 8 3 2" xfId="753" xr:uid="{FE2DF8EC-C2B6-4834-9CAB-21AC87787F5F}"/>
    <cellStyle name="Normal 10 8 3 3" xfId="754" xr:uid="{FD934069-F4AA-4AB8-AB5A-23E36523F0EC}"/>
    <cellStyle name="Normal 10 8 3 4" xfId="755" xr:uid="{5D62A851-BF8C-448A-9BB4-CF075B4D1316}"/>
    <cellStyle name="Normal 10 8 4" xfId="756" xr:uid="{D4E2192D-BBDD-4215-8B6E-8A6C91744FC5}"/>
    <cellStyle name="Normal 10 8 5" xfId="757" xr:uid="{F9003661-0FB4-4DE6-B9B3-490FB3F5D0D0}"/>
    <cellStyle name="Normal 10 8 6" xfId="758" xr:uid="{84F26DED-3D91-470B-AF9B-7BFAB20BEF98}"/>
    <cellStyle name="Normal 10 9" xfId="759" xr:uid="{86D77C4C-94DD-41F8-8E93-4E8397CF4FA3}"/>
    <cellStyle name="Normal 10 9 2" xfId="760" xr:uid="{64A5492A-7C4C-41E4-9F66-34E624524557}"/>
    <cellStyle name="Normal 10 9 2 2" xfId="761" xr:uid="{044EDA4C-7705-4D07-B31A-125852BBEF33}"/>
    <cellStyle name="Normal 10 9 2 2 2" xfId="4301" xr:uid="{AEB0175A-9FF5-4FD3-86D2-385A8B6ED99C}"/>
    <cellStyle name="Normal 10 9 2 3" xfId="762" xr:uid="{AFAEE0F7-FD77-47C9-B9DE-607D1A749B9B}"/>
    <cellStyle name="Normal 10 9 2 4" xfId="763" xr:uid="{FD8973AB-7098-4E1E-B255-1382FCF14287}"/>
    <cellStyle name="Normal 10 9 3" xfId="764" xr:uid="{483275D0-612C-4A68-9BA1-D0D2B5B41C68}"/>
    <cellStyle name="Normal 10 9 4" xfId="765" xr:uid="{80475B0F-452D-46DC-B733-5F6337480C3C}"/>
    <cellStyle name="Normal 10 9 5" xfId="766" xr:uid="{5A406129-4F20-4B9B-B89A-87ADD4D00711}"/>
    <cellStyle name="Normal 11" xfId="61" xr:uid="{9BD0973E-B430-4574-A3ED-3ED1C8358377}"/>
    <cellStyle name="Normal 11 2" xfId="3698" xr:uid="{ECD7667A-1AA7-4467-A489-3EB36ED3CF6D}"/>
    <cellStyle name="Normal 11 3" xfId="4306" xr:uid="{9CE20127-8D21-4191-A716-6A23A2272211}"/>
    <cellStyle name="Normal 12" xfId="62" xr:uid="{E464A5DE-9A22-47B3-BEF7-295B179D771E}"/>
    <cellStyle name="Normal 12 2" xfId="3699" xr:uid="{19A9F069-59BD-48CF-9407-AB39B02FF250}"/>
    <cellStyle name="Normal 13" xfId="63" xr:uid="{2E2EE088-731A-428D-9D1D-ED2BE49BF3D6}"/>
    <cellStyle name="Normal 13 2" xfId="64" xr:uid="{F1D6DA66-15CE-43D3-A500-55D3048BFFB2}"/>
    <cellStyle name="Normal 13 2 2" xfId="3700" xr:uid="{BD1CB1BB-FBBE-409C-9F9B-011AFAEB8EEB}"/>
    <cellStyle name="Normal 13 2 3" xfId="4308" xr:uid="{D50D300B-0EC6-427B-A3E7-89F2AAC13622}"/>
    <cellStyle name="Normal 13 3" xfId="3701" xr:uid="{7AE075B7-E5F2-43AE-AA0B-1B9D9D91F625}"/>
    <cellStyle name="Normal 13 3 2" xfId="4392" xr:uid="{A81ECD2E-3E12-4C89-BE95-0B883018CA31}"/>
    <cellStyle name="Normal 13 3 3" xfId="4309" xr:uid="{0FCB2EC9-D3C4-4E3D-BE6A-3E8F2988F6D0}"/>
    <cellStyle name="Normal 13 4" xfId="4310" xr:uid="{BD4DFA81-B7D7-4F26-AEBF-09B949C42B6A}"/>
    <cellStyle name="Normal 13 5" xfId="4307" xr:uid="{6D136EAE-B506-4562-9787-3C337328327A}"/>
    <cellStyle name="Normal 14" xfId="65" xr:uid="{0C419D1E-9619-48AF-8960-C63F7203C7EF}"/>
    <cellStyle name="Normal 14 18" xfId="4312" xr:uid="{BD2A43AB-887C-42C8-A147-2D8474612C8D}"/>
    <cellStyle name="Normal 14 2" xfId="185" xr:uid="{885421F0-4FE5-4EAD-ADD9-3397711BA934}"/>
    <cellStyle name="Normal 14 2 2" xfId="186" xr:uid="{95B0DDB7-4DE6-434E-B6D1-DF072082AF3B}"/>
    <cellStyle name="Normal 14 2 2 2" xfId="3702" xr:uid="{5CA16E4B-1DDA-4C55-ACBD-1DF4426C4DD5}"/>
    <cellStyle name="Normal 14 2 3" xfId="3703" xr:uid="{CFADABA3-ECFC-47B5-8B68-37B5D8DC8DFA}"/>
    <cellStyle name="Normal 14 3" xfId="3704" xr:uid="{75AE29A4-B1D9-4485-9F73-2F3D6DB9AB21}"/>
    <cellStyle name="Normal 14 4" xfId="4311" xr:uid="{D591547A-4F3F-4E1B-BBD2-73D2B2CA5AAB}"/>
    <cellStyle name="Normal 15" xfId="66" xr:uid="{9768CF14-F933-465A-B0DA-0821B14FD10B}"/>
    <cellStyle name="Normal 15 2" xfId="67" xr:uid="{BF219F51-7FE7-48AD-8E90-8EFC7303E24E}"/>
    <cellStyle name="Normal 15 2 2" xfId="3705" xr:uid="{7A485B80-E30B-4E07-AC60-7FDD6F649CCB}"/>
    <cellStyle name="Normal 15 3" xfId="3706" xr:uid="{E8586ED5-9BB9-4031-A2CD-D3465C974BAC}"/>
    <cellStyle name="Normal 15 3 2" xfId="4393" xr:uid="{74438E95-C4D1-4610-94D3-AFE251F5671A}"/>
    <cellStyle name="Normal 15 3 3" xfId="4314" xr:uid="{B6703A1F-06AA-4F2D-BD86-7D7EFE91736F}"/>
    <cellStyle name="Normal 15 4" xfId="4313" xr:uid="{81851416-512B-49BF-8DCF-9690055CBF4F}"/>
    <cellStyle name="Normal 16" xfId="68" xr:uid="{F4AF83C0-29E0-4BDD-9182-F545EF6999D2}"/>
    <cellStyle name="Normal 16 2" xfId="3707" xr:uid="{07588280-E337-48FD-862F-F5C55B6B7A3C}"/>
    <cellStyle name="Normal 16 2 2" xfId="4394" xr:uid="{1B41D0D7-0D4A-4BBE-84DD-4E76E4D81AED}"/>
    <cellStyle name="Normal 16 2 3" xfId="4315" xr:uid="{C7290755-ED91-46AC-8551-32A9BA4F7A8F}"/>
    <cellStyle name="Normal 17" xfId="69" xr:uid="{FA1FD4CA-8B22-477E-A0BA-2EDA13081EB7}"/>
    <cellStyle name="Normal 17 2" xfId="3708" xr:uid="{EC893BE9-EF28-4B02-97F0-0461A1C4084D}"/>
    <cellStyle name="Normal 17 2 2" xfId="4395" xr:uid="{6AB4F2B6-B746-4DE1-9A16-470F0C164947}"/>
    <cellStyle name="Normal 17 2 3" xfId="4317" xr:uid="{67DB52D0-BE26-4D6C-AB18-70457DE1CB4C}"/>
    <cellStyle name="Normal 17 3" xfId="4318" xr:uid="{56C93BA9-3C36-42AA-9EED-9F4A969B0FB5}"/>
    <cellStyle name="Normal 17 4" xfId="4316" xr:uid="{3DADAA0C-3E98-4994-8634-BAF4B42C704D}"/>
    <cellStyle name="Normal 18" xfId="70" xr:uid="{997C6AED-B45B-40C4-951E-B057103B8B30}"/>
    <cellStyle name="Normal 18 2" xfId="3709" xr:uid="{9FCAB1A5-3246-485E-A130-C31A123F0A21}"/>
    <cellStyle name="Normal 18 3" xfId="4319" xr:uid="{D71BB6D5-9789-4883-9E62-65B8F06A1EF2}"/>
    <cellStyle name="Normal 19" xfId="71" xr:uid="{CDC4D773-7110-441C-B449-E84B1F51AAD1}"/>
    <cellStyle name="Normal 19 2" xfId="72" xr:uid="{162E1AE7-BCA4-4AC7-8B67-48E27DA0CADA}"/>
    <cellStyle name="Normal 19 2 2" xfId="3710" xr:uid="{B1DC4A1B-D7BE-43C0-83AB-04D96BB88CAB}"/>
    <cellStyle name="Normal 19 3" xfId="3711" xr:uid="{585A7845-4D0F-4073-AF24-D7B482E34932}"/>
    <cellStyle name="Normal 2" xfId="3" xr:uid="{0035700C-F3A5-4A6F-B63A-5CE25669DEE2}"/>
    <cellStyle name="Normal 2 2" xfId="73" xr:uid="{AA9E509E-4350-42D9-BFEA-C6DD5CAD53D8}"/>
    <cellStyle name="Normal 2 2 2" xfId="74" xr:uid="{261DF002-47D7-4145-93A0-E5BAF3CCBCE7}"/>
    <cellStyle name="Normal 2 2 2 2" xfId="3712" xr:uid="{BA37D7FE-3023-4BFE-8742-0D5D279FBC86}"/>
    <cellStyle name="Normal 2 2 3" xfId="3713" xr:uid="{2F02C2AF-5C6D-4831-A674-F52ED138B654}"/>
    <cellStyle name="Normal 2 2 3 2" xfId="4427" xr:uid="{09422943-8277-4B41-A36E-35BB097850D7}"/>
    <cellStyle name="Normal 2 2 4" xfId="4320" xr:uid="{C91F8AF9-2932-4584-BAEB-E9D11A307590}"/>
    <cellStyle name="Normal 2 3" xfId="75" xr:uid="{260297F5-7322-4C64-A568-A1AA86E76FDE}"/>
    <cellStyle name="Normal 2 3 2" xfId="76" xr:uid="{C0A49C6D-D065-4F5D-9871-6C3C505B97B8}"/>
    <cellStyle name="Normal 2 3 2 2" xfId="3714" xr:uid="{529A10BE-1CF1-4713-998F-9A835078D322}"/>
    <cellStyle name="Normal 2 3 2 3" xfId="4322" xr:uid="{E723D366-0CB5-4272-A7F1-DD90A19FDA36}"/>
    <cellStyle name="Normal 2 3 3" xfId="77" xr:uid="{F8F4A2BD-7FCE-417B-9BD6-88BE88E5181C}"/>
    <cellStyle name="Normal 2 3 4" xfId="78" xr:uid="{7FA42E10-A1B2-452D-8D1C-89CF9B0245D7}"/>
    <cellStyle name="Normal 2 3 5" xfId="3715" xr:uid="{4C6804E3-434E-44A6-81E7-3B57EFC4829B}"/>
    <cellStyle name="Normal 2 3 6" xfId="4321" xr:uid="{5C534091-9802-43E4-A3A7-325FD6057EC5}"/>
    <cellStyle name="Normal 2 4" xfId="79" xr:uid="{BEAE19DD-5D05-4185-807E-49EA8C29BDE7}"/>
    <cellStyle name="Normal 2 4 2" xfId="80" xr:uid="{8DF952AE-1424-41AE-A719-936CD35A5BBA}"/>
    <cellStyle name="Normal 2 4 3" xfId="3716" xr:uid="{BE1E20D4-5218-49F8-A915-1EEAEB7DEA87}"/>
    <cellStyle name="Normal 2 5" xfId="3717" xr:uid="{17D1772D-4E06-4808-8ABF-6107831FA98B}"/>
    <cellStyle name="Normal 2 5 2" xfId="3732" xr:uid="{681077D9-5F9F-4D41-BB81-CC80E9C276A6}"/>
    <cellStyle name="Normal 2 6" xfId="3733" xr:uid="{D3688F2C-3BB0-4DDC-BFAC-6131480BEFD9}"/>
    <cellStyle name="Normal 20" xfId="187" xr:uid="{6981B4B8-611A-4A60-8283-58488122C883}"/>
    <cellStyle name="Normal 20 2" xfId="3718" xr:uid="{BE418E4C-4E88-4852-AFC9-F6A649BCBBD0}"/>
    <cellStyle name="Normal 20 2 2" xfId="3719" xr:uid="{0803C93C-CDB3-401F-BEED-EBF96B4E0AF2}"/>
    <cellStyle name="Normal 20 2 2 2" xfId="4396" xr:uid="{41106E15-B340-46BD-81E5-1F13E1B5980D}"/>
    <cellStyle name="Normal 20 2 2 3" xfId="4388" xr:uid="{8876BC5C-0543-4D2C-9374-918124B38C33}"/>
    <cellStyle name="Normal 20 2 3" xfId="4391" xr:uid="{1A376881-1242-4CBF-A135-FE3731524EB6}"/>
    <cellStyle name="Normal 20 2 4" xfId="4387" xr:uid="{505DF32C-E8BE-4A81-A08A-D429EB34EC2E}"/>
    <cellStyle name="Normal 20 3" xfId="3827" xr:uid="{9ED2F391-58CC-41C1-B658-03C5CF783683}"/>
    <cellStyle name="Normal 20 4" xfId="4323" xr:uid="{A5A4CF37-E4E7-462F-847A-11ED3B40D3E6}"/>
    <cellStyle name="Normal 20 5" xfId="4404" xr:uid="{304C55E7-6D33-48BC-85CD-E5FDE5D837F9}"/>
    <cellStyle name="Normal 21" xfId="188" xr:uid="{925B9806-0982-4272-9CB8-3797BB3D637F}"/>
    <cellStyle name="Normal 21 2" xfId="3720" xr:uid="{22D7C850-1C21-4933-8408-DF892C44876B}"/>
    <cellStyle name="Normal 21 2 2" xfId="3721" xr:uid="{DDAA7E24-12E0-4C6E-8ABB-FFE9371E28C1}"/>
    <cellStyle name="Normal 21 3" xfId="4324" xr:uid="{EC9BDB03-A680-4024-864C-1CFCC2BB8617}"/>
    <cellStyle name="Normal 22" xfId="767" xr:uid="{1027F629-FF4F-46BC-A0A5-C6B385C32D56}"/>
    <cellStyle name="Normal 22 2" xfId="3662" xr:uid="{3D09B2B8-D52F-46EC-94BD-900433227BA3}"/>
    <cellStyle name="Normal 22 3" xfId="3661" xr:uid="{07C34320-3088-4237-BD96-D083EDF8EA69}"/>
    <cellStyle name="Normal 22 3 2" xfId="4325" xr:uid="{949369C7-F52B-495A-8000-4A6E5A76631F}"/>
    <cellStyle name="Normal 22 4" xfId="3665" xr:uid="{DEE712DC-6FF1-4047-BBD9-6383E9E66FA9}"/>
    <cellStyle name="Normal 22 4 2" xfId="4402" xr:uid="{21D20227-BE12-4D61-83E6-4C8CBEC54140}"/>
    <cellStyle name="Normal 22 4 3" xfId="4406" xr:uid="{4CAACE0C-DB58-4559-9B10-27ABF8A94092}"/>
    <cellStyle name="Normal 22 4 4" xfId="4405" xr:uid="{6F83C777-8B0A-422C-B4B9-077D221CFB55}"/>
    <cellStyle name="Normal 23" xfId="3722" xr:uid="{4C80AA6B-81BD-426A-A13E-296EDB9F9D13}"/>
    <cellStyle name="Normal 23 2" xfId="4282" xr:uid="{B6364B5A-7CEA-430B-A4C0-94A8D35DAC3B}"/>
    <cellStyle name="Normal 23 2 2" xfId="4327" xr:uid="{29975C72-537D-4819-8133-52B902AF8D32}"/>
    <cellStyle name="Normal 23 3" xfId="4397" xr:uid="{49F02980-48D9-4EC8-A0E0-8B227EEB2F37}"/>
    <cellStyle name="Normal 23 4" xfId="4326" xr:uid="{EC047A1D-493E-4403-AB68-FE1A961069A0}"/>
    <cellStyle name="Normal 24" xfId="3723" xr:uid="{966DC854-50C4-4B42-8D77-3777CB38BF17}"/>
    <cellStyle name="Normal 24 2" xfId="3724" xr:uid="{DE7D4E55-07BE-4C40-833E-AC12E4EE39DC}"/>
    <cellStyle name="Normal 24 2 2" xfId="4399" xr:uid="{E6DA7594-A10E-4F43-8351-875F21F16007}"/>
    <cellStyle name="Normal 24 2 3" xfId="4329" xr:uid="{BB2B0405-40E1-4ACA-9F2B-C6F7F2AAE54F}"/>
    <cellStyle name="Normal 24 3" xfId="4398" xr:uid="{A44DD1E6-8672-425F-99DC-2A0F7D2E3FCA}"/>
    <cellStyle name="Normal 24 4" xfId="4328" xr:uid="{FD4B165A-D371-4A81-9595-88373EF3B349}"/>
    <cellStyle name="Normal 25" xfId="3731" xr:uid="{33AC88F9-148C-4B2D-83B6-FBA2D11DF5E6}"/>
    <cellStyle name="Normal 25 2" xfId="4331" xr:uid="{8E97970C-F89C-4DB7-9CA3-76702BB8C780}"/>
    <cellStyle name="Normal 25 3" xfId="4400" xr:uid="{75F119A6-A1CF-4AAF-BF7C-1D665766B907}"/>
    <cellStyle name="Normal 25 4" xfId="4330" xr:uid="{CD2C1134-2ADE-44E2-AD68-B64855CADB3A}"/>
    <cellStyle name="Normal 26" xfId="4280" xr:uid="{48640A93-D816-42ED-AE23-C3F0CECB0A9A}"/>
    <cellStyle name="Normal 26 2" xfId="4281" xr:uid="{B37CE5A7-4944-42E9-9D80-54AA772327DB}"/>
    <cellStyle name="Normal 26 2 2" xfId="4333" xr:uid="{5E16D64D-066A-48BC-89CA-C0FE77780199}"/>
    <cellStyle name="Normal 26 3" xfId="4332" xr:uid="{34B20B6A-0277-478F-B6B8-59052C603AB6}"/>
    <cellStyle name="Normal 27" xfId="4334" xr:uid="{6EDB795A-0C00-407D-BAC5-0D6A803CDD97}"/>
    <cellStyle name="Normal 27 2" xfId="4335" xr:uid="{0496552A-32E6-4BE9-B6BD-1F91B4994492}"/>
    <cellStyle name="Normal 28" xfId="4336" xr:uid="{78285BAC-C0E2-4882-ABBE-2D591CE2F6AD}"/>
    <cellStyle name="Normal 28 2" xfId="4337" xr:uid="{F1F61E22-7309-41EE-9A9E-3AA7FDAE24E7}"/>
    <cellStyle name="Normal 28 3" xfId="4338" xr:uid="{D1512464-EDBC-43A8-BEC8-0201E99ED568}"/>
    <cellStyle name="Normal 29" xfId="4339" xr:uid="{4E01A5ED-A71F-4547-A2D9-C9FF7B981020}"/>
    <cellStyle name="Normal 29 2" xfId="4340" xr:uid="{918C2234-FAF0-4DDB-8541-7C51F6630935}"/>
    <cellStyle name="Normal 3" xfId="2" xr:uid="{665067A7-73F8-4B7E-BFD2-7BB3B9468366}"/>
    <cellStyle name="Normal 3 2" xfId="81" xr:uid="{C4009D99-AE22-4873-BF31-F9DD4C16FEF2}"/>
    <cellStyle name="Normal 3 2 2" xfId="82" xr:uid="{115705E4-F0AF-4884-ABB3-C5F0AB40EF0B}"/>
    <cellStyle name="Normal 3 2 2 2" xfId="3725" xr:uid="{3A59823F-9EBF-4266-85CA-21B45824B937}"/>
    <cellStyle name="Normal 3 2 3" xfId="83" xr:uid="{058C1DD0-9FEE-48EC-8B7A-C40B7169EF06}"/>
    <cellStyle name="Normal 3 2 4" xfId="3726" xr:uid="{812E80DC-1A30-4B2F-BD56-0F4944809BA8}"/>
    <cellStyle name="Normal 3 3" xfId="84" xr:uid="{21C902EE-9629-4C5B-8539-13DAE3FE4C97}"/>
    <cellStyle name="Normal 3 3 2" xfId="3727" xr:uid="{E214B46E-DC8B-44EB-AADB-111D099496E1}"/>
    <cellStyle name="Normal 3 4" xfId="85" xr:uid="{ABBDE59B-34EF-4403-BA80-5DBE94A14208}"/>
    <cellStyle name="Normal 3 4 2" xfId="4284" xr:uid="{33A989C8-E76A-41DC-A7D6-D05311F7510C}"/>
    <cellStyle name="Normal 3 5" xfId="4283" xr:uid="{0B6331D5-5103-4782-8C36-EFE991219791}"/>
    <cellStyle name="Normal 30" xfId="4341" xr:uid="{0E13D5AF-1BA8-4D01-B1F1-03B37151465B}"/>
    <cellStyle name="Normal 30 2" xfId="4342" xr:uid="{5DD529C9-A384-415E-9CD9-2CC32534BFE3}"/>
    <cellStyle name="Normal 31" xfId="4343" xr:uid="{A298AD44-6DCE-4309-B210-C5756FE6BD28}"/>
    <cellStyle name="Normal 31 2" xfId="4344" xr:uid="{017F13F1-23A8-4EB5-8185-A206F7ABB835}"/>
    <cellStyle name="Normal 32" xfId="4345" xr:uid="{FDCCDFBB-B8DC-47CF-B2AB-AFACFC0AE724}"/>
    <cellStyle name="Normal 33" xfId="4346" xr:uid="{659A9355-65DC-4CA8-B5AA-572FE20522CB}"/>
    <cellStyle name="Normal 33 2" xfId="4347" xr:uid="{F3A15424-E753-4E23-9D4C-66F962CBEA5B}"/>
    <cellStyle name="Normal 34" xfId="4348" xr:uid="{A9595FE7-6ABF-441C-87B8-48E368F6ED35}"/>
    <cellStyle name="Normal 34 2" xfId="4349" xr:uid="{8F0CA06E-8455-4070-8226-E7EA90C913ED}"/>
    <cellStyle name="Normal 35" xfId="4350" xr:uid="{C9A74577-1DFB-4E66-8860-3DC46F35CD01}"/>
    <cellStyle name="Normal 35 2" xfId="4351" xr:uid="{F859FEBA-EA61-4530-A68B-0D50041B79B7}"/>
    <cellStyle name="Normal 36" xfId="4352" xr:uid="{26E599D8-3529-4B8F-9665-CD6BAAF2DEA5}"/>
    <cellStyle name="Normal 36 2" xfId="4353" xr:uid="{8F899F1C-F5DC-413D-9C08-6A967EF0C856}"/>
    <cellStyle name="Normal 37" xfId="4354" xr:uid="{51E0F9FD-EDE5-4FB1-98A8-766FB101E287}"/>
    <cellStyle name="Normal 37 2" xfId="4355" xr:uid="{3856A642-E28C-4ECB-B772-E06EE314CCF0}"/>
    <cellStyle name="Normal 38" xfId="4356" xr:uid="{26A4A30E-999E-40D5-BA38-7DB9EFB5D4E3}"/>
    <cellStyle name="Normal 38 2" xfId="4357" xr:uid="{EBE133F0-E317-4E7B-B983-1F1496D10581}"/>
    <cellStyle name="Normal 39" xfId="4358" xr:uid="{4A7F4E36-1BEF-454D-906C-67A18474D83B}"/>
    <cellStyle name="Normal 39 2" xfId="4359" xr:uid="{37430FF9-804F-435C-861D-589B15721790}"/>
    <cellStyle name="Normal 39 2 2" xfId="4360" xr:uid="{99995DFE-FEFE-4A7C-987A-F953E90DA82E}"/>
    <cellStyle name="Normal 39 3" xfId="4361" xr:uid="{8EF39A57-A1D6-4CA1-ACF8-82AE530A33EA}"/>
    <cellStyle name="Normal 4" xfId="86" xr:uid="{5392A427-ECC5-4797-87A5-10CE897E0A3E}"/>
    <cellStyle name="Normal 4 2" xfId="87" xr:uid="{50B9C80D-8453-4C64-83AB-7A1DB404F322}"/>
    <cellStyle name="Normal 4 2 2" xfId="88" xr:uid="{34F96476-F482-4660-9EAF-B9DA2BDC7AEF}"/>
    <cellStyle name="Normal 4 2 2 2" xfId="768" xr:uid="{22159047-7353-4691-9858-1CAC77572ABF}"/>
    <cellStyle name="Normal 4 2 2 3" xfId="769" xr:uid="{8280E181-F603-45FF-9093-FDE3B9770AF2}"/>
    <cellStyle name="Normal 4 2 2 4" xfId="770" xr:uid="{5E109539-6798-42C3-A8CC-DF3675931A4F}"/>
    <cellStyle name="Normal 4 2 2 4 2" xfId="771" xr:uid="{F5EE3FA4-ACA9-48D7-85CC-8EC8DEF2D403}"/>
    <cellStyle name="Normal 4 2 2 4 3" xfId="772" xr:uid="{31C04839-DA57-4371-8B8A-07B982883D49}"/>
    <cellStyle name="Normal 4 2 2 4 3 2" xfId="773" xr:uid="{3C8BABA2-BCB2-4D98-A79E-ECC39E088E63}"/>
    <cellStyle name="Normal 4 2 2 4 3 3" xfId="3664" xr:uid="{A2450C33-8635-4EC9-A29F-F13B0B21901E}"/>
    <cellStyle name="Normal 4 2 3" xfId="4275" xr:uid="{AE1BB4AE-18FD-4DA8-8A82-3ED3C0597DFE}"/>
    <cellStyle name="Normal 4 2 3 2" xfId="4286" xr:uid="{2731F0E3-661A-4F82-A42F-32E83E76712A}"/>
    <cellStyle name="Normal 4 2 4" xfId="4276" xr:uid="{91AEF3CB-7DF7-4F10-B2CC-6035FCD6E049}"/>
    <cellStyle name="Normal 4 2 4 2" xfId="4363" xr:uid="{909EDE55-90C6-427A-9D6E-55F6E144D3F4}"/>
    <cellStyle name="Normal 4 2 5" xfId="3828" xr:uid="{9BBEA8BF-C98C-4205-B9B6-0A3570DD7705}"/>
    <cellStyle name="Normal 4 3" xfId="189" xr:uid="{AF17227F-3EBE-4590-9C82-EADEDED6CC8C}"/>
    <cellStyle name="Normal 4 3 2" xfId="190" xr:uid="{12C0A82D-E116-4971-B9EB-B1EA8F60A54B}"/>
    <cellStyle name="Normal 4 3 2 2" xfId="774" xr:uid="{F84C4F91-F460-4177-BB49-E646DE320780}"/>
    <cellStyle name="Normal 4 3 2 3" xfId="3829" xr:uid="{6B6E8B58-0E2A-4C00-AB5F-D9BAC860E638}"/>
    <cellStyle name="Normal 4 3 3" xfId="775" xr:uid="{2A2C1B99-ADD5-4D62-B7F3-21151A6C7B9C}"/>
    <cellStyle name="Normal 4 3 3 2" xfId="4425" xr:uid="{E65846DF-3EAA-4CC7-8D83-3E23B40A20EB}"/>
    <cellStyle name="Normal 4 3 4" xfId="776" xr:uid="{E2CABF39-B24E-4736-A153-ED4DFFE9794A}"/>
    <cellStyle name="Normal 4 3 5" xfId="777" xr:uid="{3C593CA1-CD9B-4D21-BA3B-5237BDBD6769}"/>
    <cellStyle name="Normal 4 3 5 2" xfId="778" xr:uid="{CCE9685B-5250-43A3-A2C7-3EF3455409DA}"/>
    <cellStyle name="Normal 4 3 5 3" xfId="779" xr:uid="{34D2E86F-C9F0-4529-8B94-0115BF92ED19}"/>
    <cellStyle name="Normal 4 3 5 3 2" xfId="780" xr:uid="{9D6AFF3D-E37E-451B-9021-844A03F242DF}"/>
    <cellStyle name="Normal 4 3 5 3 3" xfId="3663" xr:uid="{1FE10224-6233-40BF-A65E-F23E0A29D77B}"/>
    <cellStyle name="Normal 4 3 6" xfId="3735" xr:uid="{742E79BC-5937-4018-B1A4-CE18008A42CE}"/>
    <cellStyle name="Normal 4 4" xfId="3734" xr:uid="{6E54B21C-10B7-4855-B6EF-3A3FC6DC1F6E}"/>
    <cellStyle name="Normal 4 4 2" xfId="4277" xr:uid="{687EFCA0-0489-4B76-A5AE-08C8710FFF28}"/>
    <cellStyle name="Normal 4 4 3" xfId="4285" xr:uid="{B367B2B8-5300-4E56-A391-7AF7A829DCE0}"/>
    <cellStyle name="Normal 4 4 3 2" xfId="4288" xr:uid="{497A9BD8-2762-49EA-9F94-4AE6A33BA325}"/>
    <cellStyle name="Normal 4 4 3 3" xfId="4287" xr:uid="{33BA8F54-8A86-4543-880E-F560D5C6C5A3}"/>
    <cellStyle name="Normal 4 5" xfId="4278" xr:uid="{C9F7BDA2-A96A-4B0D-8D83-67556D782566}"/>
    <cellStyle name="Normal 4 5 2" xfId="4362" xr:uid="{2B90FEF7-C5A1-4291-96AA-5261AC6245BA}"/>
    <cellStyle name="Normal 4 6" xfId="4279" xr:uid="{E839955E-CC85-4513-A00C-04AC921BADBD}"/>
    <cellStyle name="Normal 4 7" xfId="3737" xr:uid="{E552EA99-3160-4BD2-9B82-88329953F1D2}"/>
    <cellStyle name="Normal 40" xfId="4364" xr:uid="{1CC48D8C-E152-4997-BE8E-ED59F65096AB}"/>
    <cellStyle name="Normal 40 2" xfId="4365" xr:uid="{32FB0DD3-AC37-4685-A709-C361745B7A3A}"/>
    <cellStyle name="Normal 40 2 2" xfId="4366" xr:uid="{A620F60F-A9ED-46CA-9024-FE173AFDCBA8}"/>
    <cellStyle name="Normal 40 3" xfId="4367" xr:uid="{7682E06A-E40E-4945-98F0-1A893155AB16}"/>
    <cellStyle name="Normal 41" xfId="4368" xr:uid="{F927F42F-D131-4F65-A081-50918ABD71AC}"/>
    <cellStyle name="Normal 41 2" xfId="4369" xr:uid="{623AB4B1-B592-48E3-8F3D-B826FDB1F0BF}"/>
    <cellStyle name="Normal 42" xfId="4370" xr:uid="{F1E229AB-3F39-449B-9F78-3F472D92DDCF}"/>
    <cellStyle name="Normal 42 2" xfId="4371" xr:uid="{552BCCF0-DEE1-48F6-BE2A-1C7D3BB29AB9}"/>
    <cellStyle name="Normal 43" xfId="4372" xr:uid="{DE85B6B5-66BF-47E3-B594-72FCB98EE5DE}"/>
    <cellStyle name="Normal 43 2" xfId="4373" xr:uid="{DC91386A-ECC7-45A4-BE88-6067C58686C8}"/>
    <cellStyle name="Normal 44" xfId="4383" xr:uid="{8C9984AC-186C-4908-A3A9-646590AD0B28}"/>
    <cellStyle name="Normal 44 2" xfId="4384" xr:uid="{B100B93E-8A43-4C7F-9D45-AD18C925159E}"/>
    <cellStyle name="Normal 45" xfId="4426" xr:uid="{CD7A0941-5316-4B6C-9522-26EE3394A1E5}"/>
    <cellStyle name="Normal 5" xfId="89" xr:uid="{FC8F6DD5-4464-44B0-807B-1C0D44D211F9}"/>
    <cellStyle name="Normal 5 10" xfId="781" xr:uid="{6DB97F86-BC31-497F-8FB0-8B7BCD6BD731}"/>
    <cellStyle name="Normal 5 10 2" xfId="782" xr:uid="{BACF3E83-8F4F-411F-88A6-EFED07EF5420}"/>
    <cellStyle name="Normal 5 10 2 2" xfId="783" xr:uid="{C79B6FC9-17EE-4101-A908-DB96D6337D54}"/>
    <cellStyle name="Normal 5 10 2 3" xfId="784" xr:uid="{59A836D2-F406-41B1-8602-945AC44B909B}"/>
    <cellStyle name="Normal 5 10 2 4" xfId="785" xr:uid="{466838DE-C37D-405B-B536-E5B9B7270ABC}"/>
    <cellStyle name="Normal 5 10 3" xfId="786" xr:uid="{F1F429C1-2EA8-45C6-830B-06A17C9A0061}"/>
    <cellStyle name="Normal 5 10 3 2" xfId="787" xr:uid="{D178149B-F8BA-4C33-813B-35A8B1FD398F}"/>
    <cellStyle name="Normal 5 10 3 3" xfId="788" xr:uid="{33F1AC79-9DC6-4C09-8EDA-C5FBE15C0D2B}"/>
    <cellStyle name="Normal 5 10 3 4" xfId="789" xr:uid="{405D12DA-281D-4248-B8A1-25BB1342D531}"/>
    <cellStyle name="Normal 5 10 4" xfId="790" xr:uid="{C3140524-37DA-4AC4-B263-E19287C62A76}"/>
    <cellStyle name="Normal 5 10 5" xfId="791" xr:uid="{B9514382-84B2-483B-87A9-B1E9D8B91BED}"/>
    <cellStyle name="Normal 5 10 6" xfId="792" xr:uid="{E96DBCD9-6AA0-4DF3-A3E0-A3E071545B24}"/>
    <cellStyle name="Normal 5 11" xfId="793" xr:uid="{A25B3F25-1593-48BE-B6FC-9E3375BD6A8E}"/>
    <cellStyle name="Normal 5 11 2" xfId="794" xr:uid="{42DE6B74-4252-41D2-BD1F-DD170B868C75}"/>
    <cellStyle name="Normal 5 11 2 2" xfId="795" xr:uid="{979D2E75-E06D-42CF-AFC9-872B12B5874E}"/>
    <cellStyle name="Normal 5 11 2 2 2" xfId="4374" xr:uid="{7CC4C148-66FD-4220-94F7-9F35DCA14631}"/>
    <cellStyle name="Normal 5 11 2 3" xfId="796" xr:uid="{DA83678D-C3C8-48AA-9299-D0802A013E6B}"/>
    <cellStyle name="Normal 5 11 2 4" xfId="797" xr:uid="{6BA64E15-3393-4E1C-AB21-5FF2A3E7434A}"/>
    <cellStyle name="Normal 5 11 3" xfId="798" xr:uid="{8FE4414B-1EFB-497D-BBBD-678063643DBD}"/>
    <cellStyle name="Normal 5 11 4" xfId="799" xr:uid="{B3EE5A8F-9E7C-4762-A5B0-CD0E5B4D0D1B}"/>
    <cellStyle name="Normal 5 11 5" xfId="800" xr:uid="{67EBC04A-E890-4613-9514-2E14F003FCE2}"/>
    <cellStyle name="Normal 5 12" xfId="801" xr:uid="{9625F632-D7EE-4DD2-ACE0-18BAAB3FA250}"/>
    <cellStyle name="Normal 5 12 2" xfId="802" xr:uid="{27BE3166-2577-4EEB-8B0D-9AA94341C25F}"/>
    <cellStyle name="Normal 5 12 3" xfId="803" xr:uid="{8BE350CE-1BE0-4697-AEA4-A235DD587B4D}"/>
    <cellStyle name="Normal 5 12 4" xfId="804" xr:uid="{6165B8EE-4E96-49BA-902E-FD4EE9D22E5D}"/>
    <cellStyle name="Normal 5 13" xfId="805" xr:uid="{CDAD90FF-DB4C-451F-8486-A691880D4FD9}"/>
    <cellStyle name="Normal 5 13 2" xfId="806" xr:uid="{E8B19AFB-9CB4-4C83-A8D4-AEEB90258B13}"/>
    <cellStyle name="Normal 5 13 3" xfId="807" xr:uid="{EC27E7F3-90A4-4B64-A0D5-2A8025FF0937}"/>
    <cellStyle name="Normal 5 13 4" xfId="808" xr:uid="{203A37B4-986B-4748-B6A4-59E64F0475C7}"/>
    <cellStyle name="Normal 5 14" xfId="809" xr:uid="{1B2E2519-9705-4620-9124-689BD4A83D49}"/>
    <cellStyle name="Normal 5 14 2" xfId="810" xr:uid="{83D14486-0AC3-489F-B620-B988A41F8057}"/>
    <cellStyle name="Normal 5 15" xfId="811" xr:uid="{EAF0BAB9-B8B2-434E-8612-BB919ABEB25D}"/>
    <cellStyle name="Normal 5 16" xfId="812" xr:uid="{6AF40905-3550-4298-897C-3BCD894B95A6}"/>
    <cellStyle name="Normal 5 17" xfId="813" xr:uid="{CC5BB501-89E0-46E5-BED8-DBA61D20487E}"/>
    <cellStyle name="Normal 5 2" xfId="90" xr:uid="{52670E90-D109-4826-A150-229E7C54D710}"/>
    <cellStyle name="Normal 5 2 2" xfId="3728" xr:uid="{156A449B-7BA6-4C16-9586-C35268EE6D27}"/>
    <cellStyle name="Normal 5 2 2 2" xfId="4409" xr:uid="{281720B5-DD29-4DBD-A6BF-740A78C32C85}"/>
    <cellStyle name="Normal 5 2 2 2 2" xfId="4410" xr:uid="{0843F29D-C87B-4108-A145-498AEF6F0A98}"/>
    <cellStyle name="Normal 5 2 2 2 2 2" xfId="4411" xr:uid="{B94092C6-B072-4641-950B-72278A7A8FA6}"/>
    <cellStyle name="Normal 5 2 2 2 3" xfId="4412" xr:uid="{A85CF713-4CF2-4E16-BE16-69602E073DF6}"/>
    <cellStyle name="Normal 5 2 2 3" xfId="4413" xr:uid="{074C3E0B-CF8E-4235-B16E-6AB964684513}"/>
    <cellStyle name="Normal 5 2 2 3 2" xfId="4414" xr:uid="{2B3540B0-1EAA-4DE8-9FD0-1F7B0D6AD653}"/>
    <cellStyle name="Normal 5 2 2 4" xfId="4415" xr:uid="{42C93952-C09D-49CD-AF30-B2BA67BC1E63}"/>
    <cellStyle name="Normal 5 2 2 5" xfId="4424" xr:uid="{6C46D7D6-7314-47BE-8B79-8EF685B3F89E}"/>
    <cellStyle name="Normal 5 2 2 6" xfId="4408" xr:uid="{BE5D29DF-15A5-446F-9183-ECFF576308C3}"/>
    <cellStyle name="Normal 5 2 3" xfId="4375" xr:uid="{A114087C-AA46-4345-A8A0-E7D0D55D105B}"/>
    <cellStyle name="Normal 5 2 3 2" xfId="4417" xr:uid="{C4408E93-F26B-4649-B884-12B506E63CA1}"/>
    <cellStyle name="Normal 5 2 3 2 2" xfId="4418" xr:uid="{6D35ED28-03C8-4ED1-9303-6CA2D688A64B}"/>
    <cellStyle name="Normal 5 2 3 3" xfId="4419" xr:uid="{362752F1-249C-45C4-BA09-A2577F0FF18F}"/>
    <cellStyle name="Normal 5 2 3 4" xfId="4423" xr:uid="{2F663AF1-787E-4FC5-860E-A044D52BD385}"/>
    <cellStyle name="Normal 5 2 3 5" xfId="4416" xr:uid="{27C97FEF-6EE5-496C-A1E7-795A1964CA48}"/>
    <cellStyle name="Normal 5 2 4" xfId="4420" xr:uid="{2FE3C20E-A5DD-4A91-8B5A-7E5E0CED1345}"/>
    <cellStyle name="Normal 5 2 4 2" xfId="4421" xr:uid="{6E4FA29A-FAF0-49EC-85A9-3DFEB1744389}"/>
    <cellStyle name="Normal 5 2 5" xfId="4422" xr:uid="{8A5F89BE-C8A4-41E4-B3E4-B1858E61C4F4}"/>
    <cellStyle name="Normal 5 2 6" xfId="4407" xr:uid="{7D511D3C-7D96-4724-B1F7-CABADE7B7959}"/>
    <cellStyle name="Normal 5 3" xfId="91" xr:uid="{EC91474C-0EBD-4045-8C38-A7AE688792C3}"/>
    <cellStyle name="Normal 5 3 2" xfId="4377" xr:uid="{5DBDD76E-1065-41D8-9BDC-5657413948B3}"/>
    <cellStyle name="Normal 5 3 3" xfId="4376" xr:uid="{E71D8251-6A2F-4B5F-B19A-821E3D41767B}"/>
    <cellStyle name="Normal 5 4" xfId="92" xr:uid="{53B393FB-2B75-4AED-9151-77390E735FCA}"/>
    <cellStyle name="Normal 5 4 10" xfId="814" xr:uid="{BC5A9D5E-E131-4069-87E6-1A06919804BB}"/>
    <cellStyle name="Normal 5 4 11" xfId="815" xr:uid="{19BCCF8A-D4CB-4E37-8ACE-9038FA9114D8}"/>
    <cellStyle name="Normal 5 4 2" xfId="93" xr:uid="{6B2EDC1D-C0DA-4E97-828C-18DB17F373D6}"/>
    <cellStyle name="Normal 5 4 2 2" xfId="94" xr:uid="{C49D889B-0137-433D-AB29-68AEBC9BE9F4}"/>
    <cellStyle name="Normal 5 4 2 2 2" xfId="816" xr:uid="{71110879-158A-4417-ACE9-6C77D01FF4D2}"/>
    <cellStyle name="Normal 5 4 2 2 2 2" xfId="817" xr:uid="{256DCEA9-B561-432F-AA9E-651961486FBA}"/>
    <cellStyle name="Normal 5 4 2 2 2 2 2" xfId="818" xr:uid="{CE0FCB34-9C31-4845-92A5-1F4DBC4E34D6}"/>
    <cellStyle name="Normal 5 4 2 2 2 2 2 2" xfId="3830" xr:uid="{5DD23AB2-D865-4A1A-AF38-F51AC3EF6744}"/>
    <cellStyle name="Normal 5 4 2 2 2 2 2 2 2" xfId="3831" xr:uid="{5B5E0A07-7548-47B1-B3A5-8A004613C3AA}"/>
    <cellStyle name="Normal 5 4 2 2 2 2 2 3" xfId="3832" xr:uid="{EBA93DA2-1A37-4162-A372-26903FF39E03}"/>
    <cellStyle name="Normal 5 4 2 2 2 2 3" xfId="819" xr:uid="{1B7F697E-BD1A-4DCA-BC72-DC38C7D7CB3A}"/>
    <cellStyle name="Normal 5 4 2 2 2 2 3 2" xfId="3833" xr:uid="{77E92B7E-96CF-43C6-BCD2-8D2F8CE7063E}"/>
    <cellStyle name="Normal 5 4 2 2 2 2 4" xfId="820" xr:uid="{BF61FF6A-A70C-4250-A027-5EA4E94CA76D}"/>
    <cellStyle name="Normal 5 4 2 2 2 3" xfId="821" xr:uid="{703332D0-8AAF-480E-8B96-080D4FB4FE9E}"/>
    <cellStyle name="Normal 5 4 2 2 2 3 2" xfId="822" xr:uid="{559EE3C5-2F7F-41D7-AB12-2DE993F57C13}"/>
    <cellStyle name="Normal 5 4 2 2 2 3 2 2" xfId="3834" xr:uid="{B4FD7A76-D340-474A-A739-684796D66F66}"/>
    <cellStyle name="Normal 5 4 2 2 2 3 3" xfId="823" xr:uid="{3C083888-035C-41EA-B97A-B0A43FD7A06E}"/>
    <cellStyle name="Normal 5 4 2 2 2 3 4" xfId="824" xr:uid="{E133F441-CD53-41D9-A5CD-B3424F100880}"/>
    <cellStyle name="Normal 5 4 2 2 2 4" xfId="825" xr:uid="{D4245EE4-3F98-4CA7-8B53-F2E2A9C3048B}"/>
    <cellStyle name="Normal 5 4 2 2 2 4 2" xfId="3835" xr:uid="{F844049B-0D19-4401-90A1-B5DD92735B9D}"/>
    <cellStyle name="Normal 5 4 2 2 2 5" xfId="826" xr:uid="{47928415-5CDC-48BB-A78A-CC9E532110A1}"/>
    <cellStyle name="Normal 5 4 2 2 2 6" xfId="827" xr:uid="{A8120B7A-98E2-4569-9BB6-4D21E8C0CA95}"/>
    <cellStyle name="Normal 5 4 2 2 3" xfId="828" xr:uid="{C9E1217A-7A12-4BB1-B0C8-866BD1A5C656}"/>
    <cellStyle name="Normal 5 4 2 2 3 2" xfId="829" xr:uid="{E9EE1D6A-AEA3-4A70-91C8-307DD44B74B6}"/>
    <cellStyle name="Normal 5 4 2 2 3 2 2" xfId="830" xr:uid="{C0F57D8C-1909-42F6-888A-368D024DAE97}"/>
    <cellStyle name="Normal 5 4 2 2 3 2 2 2" xfId="3836" xr:uid="{8018D5BA-4592-47AB-9697-D45074F0F123}"/>
    <cellStyle name="Normal 5 4 2 2 3 2 2 2 2" xfId="3837" xr:uid="{FCBCE834-A03F-45F2-A437-BDE985E65BD3}"/>
    <cellStyle name="Normal 5 4 2 2 3 2 2 3" xfId="3838" xr:uid="{3D08A632-799D-45BD-9646-AD500ED397E8}"/>
    <cellStyle name="Normal 5 4 2 2 3 2 3" xfId="831" xr:uid="{D429ED4B-3133-4269-A492-7B9BB2F2230D}"/>
    <cellStyle name="Normal 5 4 2 2 3 2 3 2" xfId="3839" xr:uid="{38C5491B-0F92-4794-8860-E53C0BC29564}"/>
    <cellStyle name="Normal 5 4 2 2 3 2 4" xfId="832" xr:uid="{6E609C72-B7A4-472D-B1E6-B17D04D7234E}"/>
    <cellStyle name="Normal 5 4 2 2 3 3" xfId="833" xr:uid="{10775EE7-84A1-4EC7-AD1B-DCAC0AB446B4}"/>
    <cellStyle name="Normal 5 4 2 2 3 3 2" xfId="3840" xr:uid="{A5DE4FB8-0748-4CE7-BC8E-CAAD1B49FB70}"/>
    <cellStyle name="Normal 5 4 2 2 3 3 2 2" xfId="3841" xr:uid="{9BCA39C4-7C4E-47E0-9D11-8DFCB0B35DB4}"/>
    <cellStyle name="Normal 5 4 2 2 3 3 3" xfId="3842" xr:uid="{CD479594-9113-4F0F-83E2-DB2FB2AAC36E}"/>
    <cellStyle name="Normal 5 4 2 2 3 4" xfId="834" xr:uid="{13F7B84E-CC11-44B7-AFE1-F2A2161D4EAD}"/>
    <cellStyle name="Normal 5 4 2 2 3 4 2" xfId="3843" xr:uid="{CF2D7543-C24D-43F0-94F6-8E4D211DD6F0}"/>
    <cellStyle name="Normal 5 4 2 2 3 5" xfId="835" xr:uid="{1DBAED77-511E-4F18-B6B4-789E457C048B}"/>
    <cellStyle name="Normal 5 4 2 2 4" xfId="836" xr:uid="{216AF64B-9CC1-44EF-9C1A-606ADE3FC89A}"/>
    <cellStyle name="Normal 5 4 2 2 4 2" xfId="837" xr:uid="{FD48D449-6C44-4F78-8BD3-D2D380116BE5}"/>
    <cellStyle name="Normal 5 4 2 2 4 2 2" xfId="3844" xr:uid="{002B31A7-DE96-4A91-AC7E-5412F3DFEA65}"/>
    <cellStyle name="Normal 5 4 2 2 4 2 2 2" xfId="3845" xr:uid="{39428F99-80C3-4759-A115-2A286F5B78C9}"/>
    <cellStyle name="Normal 5 4 2 2 4 2 3" xfId="3846" xr:uid="{7F0A4A49-E58B-4468-93B7-8AEA311E755F}"/>
    <cellStyle name="Normal 5 4 2 2 4 3" xfId="838" xr:uid="{33536B99-1394-434E-9745-65EE5F9884AD}"/>
    <cellStyle name="Normal 5 4 2 2 4 3 2" xfId="3847" xr:uid="{C0958290-F394-458D-8573-3804A6CEBC20}"/>
    <cellStyle name="Normal 5 4 2 2 4 4" xfId="839" xr:uid="{016FCD3B-4519-4C27-ADDB-8DAFE7A25F9A}"/>
    <cellStyle name="Normal 5 4 2 2 5" xfId="840" xr:uid="{C87A23D1-367A-40F7-B4F0-58B4F402C542}"/>
    <cellStyle name="Normal 5 4 2 2 5 2" xfId="841" xr:uid="{3B67DCD5-FF58-450A-9A45-8E848E12F647}"/>
    <cellStyle name="Normal 5 4 2 2 5 2 2" xfId="3848" xr:uid="{245D71CF-F9D1-4FE4-B557-CBC619A202BF}"/>
    <cellStyle name="Normal 5 4 2 2 5 3" xfId="842" xr:uid="{746A9AA9-AEAE-4291-A760-FFD64CA6F23B}"/>
    <cellStyle name="Normal 5 4 2 2 5 4" xfId="843" xr:uid="{76061CE6-739A-4CB8-A58E-801EB229EC04}"/>
    <cellStyle name="Normal 5 4 2 2 6" xfId="844" xr:uid="{663317CF-75F4-4074-BD65-0B521AF5BC0F}"/>
    <cellStyle name="Normal 5 4 2 2 6 2" xfId="3849" xr:uid="{2DAB66CC-0F4D-4714-BBD0-AF2A0EF3E641}"/>
    <cellStyle name="Normal 5 4 2 2 7" xfId="845" xr:uid="{A4408ED8-6CF0-4319-BE0C-6EEAD5EA4C0F}"/>
    <cellStyle name="Normal 5 4 2 2 8" xfId="846" xr:uid="{69FF0E94-1ABB-4E93-9965-6AE1C0B0F188}"/>
    <cellStyle name="Normal 5 4 2 3" xfId="847" xr:uid="{444C81D6-ED15-4B50-993B-27BE6B6374B2}"/>
    <cellStyle name="Normal 5 4 2 3 2" xfId="848" xr:uid="{BECEEF6D-16DA-4EBE-AC14-929187B09BBD}"/>
    <cellStyle name="Normal 5 4 2 3 2 2" xfId="849" xr:uid="{6303328A-5438-4ECC-94FF-3E6A51A7CA75}"/>
    <cellStyle name="Normal 5 4 2 3 2 2 2" xfId="3850" xr:uid="{E528AD5C-2D07-4752-8090-500C2A71007B}"/>
    <cellStyle name="Normal 5 4 2 3 2 2 2 2" xfId="3851" xr:uid="{90DF737C-B332-44D0-9DF0-134B2E1AEB7F}"/>
    <cellStyle name="Normal 5 4 2 3 2 2 3" xfId="3852" xr:uid="{AA9E1B4A-E6E9-4BB1-A55D-FA98372AFBED}"/>
    <cellStyle name="Normal 5 4 2 3 2 3" xfId="850" xr:uid="{6B8C92AB-CF78-4FD8-82A0-089811445697}"/>
    <cellStyle name="Normal 5 4 2 3 2 3 2" xfId="3853" xr:uid="{7BDC08E5-1B34-4FE8-8F51-68BB161F679B}"/>
    <cellStyle name="Normal 5 4 2 3 2 4" xfId="851" xr:uid="{4C5084F0-BAF5-45DB-B11C-A693ED8A583C}"/>
    <cellStyle name="Normal 5 4 2 3 3" xfId="852" xr:uid="{FB646FF4-EEEF-441E-A7F5-1628E6E08C5D}"/>
    <cellStyle name="Normal 5 4 2 3 3 2" xfId="853" xr:uid="{0A89ABAF-2F35-4B6C-97D1-D89591E41639}"/>
    <cellStyle name="Normal 5 4 2 3 3 2 2" xfId="3854" xr:uid="{4B4631E7-D6BC-4294-95A0-62777C0055DC}"/>
    <cellStyle name="Normal 5 4 2 3 3 3" xfId="854" xr:uid="{AACC1973-8D71-405F-B4A3-68FDA14D4DDC}"/>
    <cellStyle name="Normal 5 4 2 3 3 4" xfId="855" xr:uid="{AB860037-4413-4A55-AD72-1DFE49625430}"/>
    <cellStyle name="Normal 5 4 2 3 4" xfId="856" xr:uid="{8E83F34E-68F8-4B26-A65D-BFA2033C0844}"/>
    <cellStyle name="Normal 5 4 2 3 4 2" xfId="3855" xr:uid="{7B436B5F-3A2C-46B8-B455-9C6A057CC584}"/>
    <cellStyle name="Normal 5 4 2 3 5" xfId="857" xr:uid="{1A3F3F30-BFCF-4E8D-B1E9-AA817DAD06B8}"/>
    <cellStyle name="Normal 5 4 2 3 6" xfId="858" xr:uid="{9D086893-72CB-405D-A3B9-8DF448073F71}"/>
    <cellStyle name="Normal 5 4 2 4" xfId="859" xr:uid="{427F1CEB-814C-4261-9F50-2E35AA066E3E}"/>
    <cellStyle name="Normal 5 4 2 4 2" xfId="860" xr:uid="{E5D8FAC6-FCDE-46E2-96EA-C341B8D7994F}"/>
    <cellStyle name="Normal 5 4 2 4 2 2" xfId="861" xr:uid="{C4DB9290-45DD-4274-A76C-C6B202ADB6C0}"/>
    <cellStyle name="Normal 5 4 2 4 2 2 2" xfId="3856" xr:uid="{C49CA34B-6E3B-4703-A502-9243C0DF1E28}"/>
    <cellStyle name="Normal 5 4 2 4 2 2 2 2" xfId="3857" xr:uid="{D07B9737-2169-41B0-B99B-4AA33983250E}"/>
    <cellStyle name="Normal 5 4 2 4 2 2 3" xfId="3858" xr:uid="{F165E97E-0F32-4AE7-BB14-014BF67C4E1F}"/>
    <cellStyle name="Normal 5 4 2 4 2 3" xfId="862" xr:uid="{3590EE88-9093-4AB7-BC83-737FFA0EDF14}"/>
    <cellStyle name="Normal 5 4 2 4 2 3 2" xfId="3859" xr:uid="{2D818FEC-6FCA-4AEF-900F-6FE6460D27AE}"/>
    <cellStyle name="Normal 5 4 2 4 2 4" xfId="863" xr:uid="{FFF9A8C4-8D82-4088-8E4C-BCBC65085553}"/>
    <cellStyle name="Normal 5 4 2 4 3" xfId="864" xr:uid="{41FFC4FD-A427-43C0-9A16-353AC9D76D6F}"/>
    <cellStyle name="Normal 5 4 2 4 3 2" xfId="3860" xr:uid="{A3B1E23B-F36E-4668-BDBF-DD52E2ED3D07}"/>
    <cellStyle name="Normal 5 4 2 4 3 2 2" xfId="3861" xr:uid="{4417749F-EC53-4319-86E7-5710BE0B1896}"/>
    <cellStyle name="Normal 5 4 2 4 3 3" xfId="3862" xr:uid="{567F986A-B68C-40D2-A0D6-AA385B8024A6}"/>
    <cellStyle name="Normal 5 4 2 4 4" xfId="865" xr:uid="{2B14F0BA-1E5A-40E7-AAB9-F0F4B51D9CC8}"/>
    <cellStyle name="Normal 5 4 2 4 4 2" xfId="3863" xr:uid="{244AF73A-F02A-4926-A6D9-76AF407047D4}"/>
    <cellStyle name="Normal 5 4 2 4 5" xfId="866" xr:uid="{4D920ACE-B764-4159-8CCE-10AB3D7DE855}"/>
    <cellStyle name="Normal 5 4 2 5" xfId="867" xr:uid="{48D00931-06A1-4144-B5E5-26AFD86D5EAD}"/>
    <cellStyle name="Normal 5 4 2 5 2" xfId="868" xr:uid="{E418B1C4-F1D3-44A8-A1C0-DBED61FD9601}"/>
    <cellStyle name="Normal 5 4 2 5 2 2" xfId="3864" xr:uid="{B37C07C0-FD65-47E0-9884-EC7FA7308AB0}"/>
    <cellStyle name="Normal 5 4 2 5 2 2 2" xfId="3865" xr:uid="{9699EF9B-E88F-4744-86A9-CB178F35A517}"/>
    <cellStyle name="Normal 5 4 2 5 2 3" xfId="3866" xr:uid="{80D8CC3B-41A1-4184-BF4C-3C539DA8AADA}"/>
    <cellStyle name="Normal 5 4 2 5 3" xfId="869" xr:uid="{D9D979AD-86C6-4778-BDC0-FA4A2CDA198F}"/>
    <cellStyle name="Normal 5 4 2 5 3 2" xfId="3867" xr:uid="{E4395A2F-DF05-45C8-A3C5-BC70D0B5EE84}"/>
    <cellStyle name="Normal 5 4 2 5 4" xfId="870" xr:uid="{7C83E987-C7B4-4705-8B97-43FBF890E79D}"/>
    <cellStyle name="Normal 5 4 2 6" xfId="871" xr:uid="{479F2D0D-FF55-421A-A318-EB22577AE9F6}"/>
    <cellStyle name="Normal 5 4 2 6 2" xfId="872" xr:uid="{0CE60020-F2FB-4B84-9938-2AE512F020E5}"/>
    <cellStyle name="Normal 5 4 2 6 2 2" xfId="3868" xr:uid="{B1FFCCF5-B08B-43CD-8405-DE327A8F0BD5}"/>
    <cellStyle name="Normal 5 4 2 6 2 3" xfId="4390" xr:uid="{BFE0A6D2-DD1E-4C14-9191-975D6D6A8EC1}"/>
    <cellStyle name="Normal 5 4 2 6 3" xfId="873" xr:uid="{89EB2696-A9F4-4F55-9BA5-E0E76934535C}"/>
    <cellStyle name="Normal 5 4 2 6 4" xfId="874" xr:uid="{10BA3E70-FFD9-497A-AD2E-2712F69BD3B9}"/>
    <cellStyle name="Normal 5 4 2 7" xfId="875" xr:uid="{1B7B4C57-0947-4651-A663-ED2455892C01}"/>
    <cellStyle name="Normal 5 4 2 7 2" xfId="3869" xr:uid="{375091DF-146A-412B-9338-01D1CFBBB8CA}"/>
    <cellStyle name="Normal 5 4 2 8" xfId="876" xr:uid="{5E8F7BCD-CF30-41FE-8A03-C026A59B3ADD}"/>
    <cellStyle name="Normal 5 4 2 9" xfId="877" xr:uid="{44C5790E-8981-4594-AD32-6B9714E3BD59}"/>
    <cellStyle name="Normal 5 4 3" xfId="95" xr:uid="{DDC47F02-85A0-4238-A579-02A0F78296A8}"/>
    <cellStyle name="Normal 5 4 3 2" xfId="96" xr:uid="{6ECD4452-F103-4BE8-88F5-835F078847B2}"/>
    <cellStyle name="Normal 5 4 3 2 2" xfId="878" xr:uid="{73A40751-5BE8-47A5-B6D0-12490C6F95CE}"/>
    <cellStyle name="Normal 5 4 3 2 2 2" xfId="879" xr:uid="{FBFA9D83-B8C5-42F5-82FB-C1582947A719}"/>
    <cellStyle name="Normal 5 4 3 2 2 2 2" xfId="3870" xr:uid="{BDF66185-8A5A-4301-8466-D96939101130}"/>
    <cellStyle name="Normal 5 4 3 2 2 2 2 2" xfId="3871" xr:uid="{531303E3-A008-42FA-AE83-88F69C10397B}"/>
    <cellStyle name="Normal 5 4 3 2 2 2 3" xfId="3872" xr:uid="{4D035055-4DC4-46BF-8EDA-88AC451C0CE4}"/>
    <cellStyle name="Normal 5 4 3 2 2 3" xfId="880" xr:uid="{07035E6D-2D5D-4354-9424-89360BAEC9FB}"/>
    <cellStyle name="Normal 5 4 3 2 2 3 2" xfId="3873" xr:uid="{48D0F81C-3350-4B45-8289-E770BEC58001}"/>
    <cellStyle name="Normal 5 4 3 2 2 4" xfId="881" xr:uid="{BBC8AC36-1C18-440B-B352-D80EF21874B3}"/>
    <cellStyle name="Normal 5 4 3 2 3" xfId="882" xr:uid="{ACD9B3E7-A890-4EC7-A92D-891CF77F8636}"/>
    <cellStyle name="Normal 5 4 3 2 3 2" xfId="883" xr:uid="{1ACA556C-AECC-4715-95DB-64D4BB0C0FDC}"/>
    <cellStyle name="Normal 5 4 3 2 3 2 2" xfId="3874" xr:uid="{465D2160-5F1F-42D2-A434-5E4EA1BF8AD1}"/>
    <cellStyle name="Normal 5 4 3 2 3 3" xfId="884" xr:uid="{D2A7AA4E-380B-489B-961B-6C49CD4F17CF}"/>
    <cellStyle name="Normal 5 4 3 2 3 4" xfId="885" xr:uid="{892A7963-4825-451F-8D6B-E8623765047A}"/>
    <cellStyle name="Normal 5 4 3 2 4" xfId="886" xr:uid="{4812B6E2-128D-45DA-8793-0DF4AD380938}"/>
    <cellStyle name="Normal 5 4 3 2 4 2" xfId="3875" xr:uid="{118319A0-E35D-49D7-9338-DBB70F20279F}"/>
    <cellStyle name="Normal 5 4 3 2 5" xfId="887" xr:uid="{D418906A-55E5-4B08-9D7E-20643348FFB3}"/>
    <cellStyle name="Normal 5 4 3 2 6" xfId="888" xr:uid="{82D69C6A-B4DD-4A22-8E85-91C69BF46599}"/>
    <cellStyle name="Normal 5 4 3 3" xfId="889" xr:uid="{758AD0AA-A355-4673-A4B7-59B717231D02}"/>
    <cellStyle name="Normal 5 4 3 3 2" xfId="890" xr:uid="{47D55884-50B3-4A24-B1FF-B34A1D30D979}"/>
    <cellStyle name="Normal 5 4 3 3 2 2" xfId="891" xr:uid="{83417E09-A842-41A5-81CD-0306E1369A8A}"/>
    <cellStyle name="Normal 5 4 3 3 2 2 2" xfId="3876" xr:uid="{ABEE0BE7-BCCA-4E87-861E-5C0DA71DBE9B}"/>
    <cellStyle name="Normal 5 4 3 3 2 2 2 2" xfId="3877" xr:uid="{78E3655A-2782-4399-B4D1-21C4904085E7}"/>
    <cellStyle name="Normal 5 4 3 3 2 2 3" xfId="3878" xr:uid="{9506AC81-0AF6-43CC-8FC0-9CCF90FAF3AE}"/>
    <cellStyle name="Normal 5 4 3 3 2 3" xfId="892" xr:uid="{F9D571AB-D192-43FA-9787-109569CD5C3F}"/>
    <cellStyle name="Normal 5 4 3 3 2 3 2" xfId="3879" xr:uid="{465B887D-E78B-4715-A746-827866ED309F}"/>
    <cellStyle name="Normal 5 4 3 3 2 4" xfId="893" xr:uid="{6E0066ED-8D34-43F1-8BAE-BEC4140A4104}"/>
    <cellStyle name="Normal 5 4 3 3 3" xfId="894" xr:uid="{D13F91B6-9E12-4CAD-9BC6-7C1962FF1750}"/>
    <cellStyle name="Normal 5 4 3 3 3 2" xfId="3880" xr:uid="{6E88AFCE-D0AF-4416-B57F-15585A108418}"/>
    <cellStyle name="Normal 5 4 3 3 3 2 2" xfId="3881" xr:uid="{7B0671EF-F143-4AB2-9C37-4FF609B955A0}"/>
    <cellStyle name="Normal 5 4 3 3 3 3" xfId="3882" xr:uid="{BF54EE26-7F24-404B-91B8-3B9267C8A84E}"/>
    <cellStyle name="Normal 5 4 3 3 4" xfId="895" xr:uid="{E24B1481-604C-4528-80EE-51F04976F473}"/>
    <cellStyle name="Normal 5 4 3 3 4 2" xfId="3883" xr:uid="{FE966895-2D1E-4BE5-ADCC-5E4E2B26D685}"/>
    <cellStyle name="Normal 5 4 3 3 5" xfId="896" xr:uid="{FE577293-9B6D-4F06-A534-1DFC39FC384D}"/>
    <cellStyle name="Normal 5 4 3 4" xfId="897" xr:uid="{61D677C8-C26A-4084-A255-A128404E507C}"/>
    <cellStyle name="Normal 5 4 3 4 2" xfId="898" xr:uid="{8780431E-F12A-46ED-8B2D-B00B9F83CC9E}"/>
    <cellStyle name="Normal 5 4 3 4 2 2" xfId="3884" xr:uid="{1D40325D-DB33-4324-9214-A6380C99E732}"/>
    <cellStyle name="Normal 5 4 3 4 2 2 2" xfId="3885" xr:uid="{73227C10-6B82-49F9-93D1-32339F349AB4}"/>
    <cellStyle name="Normal 5 4 3 4 2 3" xfId="3886" xr:uid="{14691D34-025D-478D-AE18-F4B6A256AB3A}"/>
    <cellStyle name="Normal 5 4 3 4 3" xfId="899" xr:uid="{E28CE5C4-56A5-4EF1-8078-67C2D5078EC6}"/>
    <cellStyle name="Normal 5 4 3 4 3 2" xfId="3887" xr:uid="{4635A961-CC0B-41DC-939E-63F1BDA5CC42}"/>
    <cellStyle name="Normal 5 4 3 4 4" xfId="900" xr:uid="{D59CC0B1-4727-4D07-9BCF-8597F4D79E49}"/>
    <cellStyle name="Normal 5 4 3 5" xfId="901" xr:uid="{4683FA38-8E5F-4D3E-AAE0-F27CAB48FB74}"/>
    <cellStyle name="Normal 5 4 3 5 2" xfId="902" xr:uid="{0444738C-7687-4164-BC27-1774210EEA3A}"/>
    <cellStyle name="Normal 5 4 3 5 2 2" xfId="3888" xr:uid="{7E78B4C2-0936-49E9-8DB6-8C021DCAB6D8}"/>
    <cellStyle name="Normal 5 4 3 5 3" xfId="903" xr:uid="{40D0E6FB-3D05-4383-9F96-13412377C752}"/>
    <cellStyle name="Normal 5 4 3 5 4" xfId="904" xr:uid="{DC3E9E7B-C2D4-4D62-8A1A-3B030D083E25}"/>
    <cellStyle name="Normal 5 4 3 6" xfId="905" xr:uid="{0903C7D1-2A98-4B73-9DB2-CF3BB414BD01}"/>
    <cellStyle name="Normal 5 4 3 6 2" xfId="3889" xr:uid="{DF9677DF-995F-4E1C-9150-88B71ABDFF91}"/>
    <cellStyle name="Normal 5 4 3 7" xfId="906" xr:uid="{CF54C5AB-61DD-47F5-8B46-040CDDE88C91}"/>
    <cellStyle name="Normal 5 4 3 8" xfId="907" xr:uid="{764281E5-2E2C-404B-AB40-0896B33412A3}"/>
    <cellStyle name="Normal 5 4 4" xfId="97" xr:uid="{D37F164B-30E0-4C99-A4A0-A7CD2EECB662}"/>
    <cellStyle name="Normal 5 4 4 2" xfId="908" xr:uid="{A09592E8-99A7-48CB-B531-29A35326CEC2}"/>
    <cellStyle name="Normal 5 4 4 2 2" xfId="909" xr:uid="{1339DF0A-A6B5-4A39-89FA-7384BC60C5B1}"/>
    <cellStyle name="Normal 5 4 4 2 2 2" xfId="910" xr:uid="{0CCF870B-9F54-44A6-84FA-4E2F1E25EBAE}"/>
    <cellStyle name="Normal 5 4 4 2 2 2 2" xfId="3890" xr:uid="{2BED9B2A-2386-4C1E-BD26-399A18E7C182}"/>
    <cellStyle name="Normal 5 4 4 2 2 3" xfId="911" xr:uid="{4E232E87-BA8D-46A7-8730-C75E35CE90D2}"/>
    <cellStyle name="Normal 5 4 4 2 2 4" xfId="912" xr:uid="{5754A41A-4BFF-479A-9113-51C462D638B4}"/>
    <cellStyle name="Normal 5 4 4 2 3" xfId="913" xr:uid="{DAFB1B4E-614A-4682-A6E7-1A89C4DEB46B}"/>
    <cellStyle name="Normal 5 4 4 2 3 2" xfId="3891" xr:uid="{FE908832-764F-4C85-A8E0-5848A65EE873}"/>
    <cellStyle name="Normal 5 4 4 2 4" xfId="914" xr:uid="{298CEFB7-B89B-4F61-BF40-AA67FD7C0044}"/>
    <cellStyle name="Normal 5 4 4 2 5" xfId="915" xr:uid="{EDB20C7D-8260-4AC2-8197-A018479721E9}"/>
    <cellStyle name="Normal 5 4 4 3" xfId="916" xr:uid="{B7C6C90B-C337-41EE-A9D3-D888C489A283}"/>
    <cellStyle name="Normal 5 4 4 3 2" xfId="917" xr:uid="{C9B338B4-E4D3-4332-922A-EDA1A7A9BA54}"/>
    <cellStyle name="Normal 5 4 4 3 2 2" xfId="3892" xr:uid="{1B579F89-13A5-4B6A-98FA-29697C8373E1}"/>
    <cellStyle name="Normal 5 4 4 3 3" xfId="918" xr:uid="{C1C65519-4340-46A9-BC55-2CA7F96774B0}"/>
    <cellStyle name="Normal 5 4 4 3 4" xfId="919" xr:uid="{D2BD752E-8A64-4941-8131-6320F7F16C72}"/>
    <cellStyle name="Normal 5 4 4 4" xfId="920" xr:uid="{5C74C9DE-0FE6-4512-BB97-CB4E089C4853}"/>
    <cellStyle name="Normal 5 4 4 4 2" xfId="921" xr:uid="{18FE6CED-5A03-494A-91EF-D7BC07778CC3}"/>
    <cellStyle name="Normal 5 4 4 4 3" xfId="922" xr:uid="{87282FB6-E464-4A60-8B01-0E7D53E16132}"/>
    <cellStyle name="Normal 5 4 4 4 4" xfId="923" xr:uid="{F964E73E-7C81-4356-B200-E7B320FDFACB}"/>
    <cellStyle name="Normal 5 4 4 5" xfId="924" xr:uid="{5773A8D2-268C-4299-AF2B-48E16393EC2E}"/>
    <cellStyle name="Normal 5 4 4 6" xfId="925" xr:uid="{083B177F-FA95-4D30-9A69-6F53671042FB}"/>
    <cellStyle name="Normal 5 4 4 7" xfId="926" xr:uid="{26E7C275-2816-474D-BEA0-8546EB7E685E}"/>
    <cellStyle name="Normal 5 4 5" xfId="927" xr:uid="{0131890C-E758-4AED-999B-D7521444C7A9}"/>
    <cellStyle name="Normal 5 4 5 2" xfId="928" xr:uid="{F3C6C988-00E9-4A3A-9D0D-78CC3D9E3BFD}"/>
    <cellStyle name="Normal 5 4 5 2 2" xfId="929" xr:uid="{995FAFDD-6C85-47C2-A413-986E120BF7CA}"/>
    <cellStyle name="Normal 5 4 5 2 2 2" xfId="3893" xr:uid="{43B0473A-2018-46EF-95B5-47039DDB922B}"/>
    <cellStyle name="Normal 5 4 5 2 2 2 2" xfId="3894" xr:uid="{9E090487-E1B4-43AC-B0F9-C4E45F439793}"/>
    <cellStyle name="Normal 5 4 5 2 2 3" xfId="3895" xr:uid="{83CF1D7C-69FE-4EC6-932D-A8FA5F7B4583}"/>
    <cellStyle name="Normal 5 4 5 2 3" xfId="930" xr:uid="{4B4D4248-AA2D-4489-8D25-AA51A44E48AF}"/>
    <cellStyle name="Normal 5 4 5 2 3 2" xfId="3896" xr:uid="{2EFEEAAA-DAB5-4DB6-B943-131963BB7409}"/>
    <cellStyle name="Normal 5 4 5 2 4" xfId="931" xr:uid="{68CA816E-72DE-4BF1-BA41-EB3CFAFFD0F5}"/>
    <cellStyle name="Normal 5 4 5 3" xfId="932" xr:uid="{592D7FFC-FFE5-4014-9076-2106C6A33755}"/>
    <cellStyle name="Normal 5 4 5 3 2" xfId="933" xr:uid="{1E468B10-6767-4C14-A8AE-4561A0A62EB1}"/>
    <cellStyle name="Normal 5 4 5 3 2 2" xfId="3897" xr:uid="{560FEE64-C9DE-4D26-885D-696558BD0122}"/>
    <cellStyle name="Normal 5 4 5 3 3" xfId="934" xr:uid="{C081E518-8D27-4799-9ABF-CC66A1EE27C1}"/>
    <cellStyle name="Normal 5 4 5 3 4" xfId="935" xr:uid="{B5282F2A-66C9-4EDD-9EBB-78C7C2FC0FEE}"/>
    <cellStyle name="Normal 5 4 5 4" xfId="936" xr:uid="{F5AA71A6-42D3-4B2A-8EE8-811682848074}"/>
    <cellStyle name="Normal 5 4 5 4 2" xfId="3898" xr:uid="{F8A13F79-3D9F-4871-806A-1302D0B16F45}"/>
    <cellStyle name="Normal 5 4 5 5" xfId="937" xr:uid="{F5B5397F-EF62-47EF-B4D7-219981475C04}"/>
    <cellStyle name="Normal 5 4 5 6" xfId="938" xr:uid="{95050C81-E3DB-4006-93B2-5BC9137305A4}"/>
    <cellStyle name="Normal 5 4 6" xfId="939" xr:uid="{B2F8259C-CBA5-4972-B8BC-7558FE95D683}"/>
    <cellStyle name="Normal 5 4 6 2" xfId="940" xr:uid="{55560F50-4799-4FF5-83D4-685190B44936}"/>
    <cellStyle name="Normal 5 4 6 2 2" xfId="941" xr:uid="{FD7803A1-5B79-47BF-A1AE-BEFFA6A19C7D}"/>
    <cellStyle name="Normal 5 4 6 2 2 2" xfId="3899" xr:uid="{000A2416-87BD-4815-8AD0-AB4A1479A8EE}"/>
    <cellStyle name="Normal 5 4 6 2 3" xfId="942" xr:uid="{013B7283-5723-492A-878B-FFB2C99A1376}"/>
    <cellStyle name="Normal 5 4 6 2 4" xfId="943" xr:uid="{364F865F-FAAB-41CE-A9D8-27FC9033F6C9}"/>
    <cellStyle name="Normal 5 4 6 3" xfId="944" xr:uid="{0DBBAD3E-93BC-4261-B6A5-60AD7D137CFE}"/>
    <cellStyle name="Normal 5 4 6 3 2" xfId="3900" xr:uid="{3215B369-CCCA-4589-BD89-908E8245D7E2}"/>
    <cellStyle name="Normal 5 4 6 4" xfId="945" xr:uid="{C1F00B87-BCCA-40B2-81BC-340CF2D6D3CA}"/>
    <cellStyle name="Normal 5 4 6 5" xfId="946" xr:uid="{2A780B98-50E2-450F-838C-AEBA1CF0CC48}"/>
    <cellStyle name="Normal 5 4 7" xfId="947" xr:uid="{0662C9E9-D2BC-45ED-8B3C-6FF24F6E726E}"/>
    <cellStyle name="Normal 5 4 7 2" xfId="948" xr:uid="{92BDC8FD-B1A9-4EA1-A344-C9D0C847ED24}"/>
    <cellStyle name="Normal 5 4 7 2 2" xfId="3901" xr:uid="{77D6EAE7-B985-4334-BF82-A1964F30518B}"/>
    <cellStyle name="Normal 5 4 7 2 3" xfId="4389" xr:uid="{3DE21C7C-9CC6-4406-884E-BECE0A27104E}"/>
    <cellStyle name="Normal 5 4 7 3" xfId="949" xr:uid="{B1021E73-1805-4F96-A3D0-581808AB3B64}"/>
    <cellStyle name="Normal 5 4 7 4" xfId="950" xr:uid="{C5968F7A-8D04-4487-B0A9-9D5791EBD9F5}"/>
    <cellStyle name="Normal 5 4 8" xfId="951" xr:uid="{46E4ABFE-400B-4F73-899C-29268C4A083A}"/>
    <cellStyle name="Normal 5 4 8 2" xfId="952" xr:uid="{3C8390C6-97F4-4AC1-857F-EAB44C690DBA}"/>
    <cellStyle name="Normal 5 4 8 3" xfId="953" xr:uid="{89D4DAF3-8EC6-4576-90F9-E70240052B23}"/>
    <cellStyle name="Normal 5 4 8 4" xfId="954" xr:uid="{E7E7C6EB-2938-4FD7-9842-7F7FAC6A009F}"/>
    <cellStyle name="Normal 5 4 9" xfId="955" xr:uid="{4901DB97-A2B6-4234-8BC7-53C0B55DC30B}"/>
    <cellStyle name="Normal 5 5" xfId="98" xr:uid="{175893F6-5A39-43E5-B1AF-138A33626710}"/>
    <cellStyle name="Normal 5 5 10" xfId="956" xr:uid="{C3C0B982-80D7-42E0-AC14-B72656346198}"/>
    <cellStyle name="Normal 5 5 11" xfId="957" xr:uid="{28033B5F-EE5E-43A3-83A3-B0ACEFC616D4}"/>
    <cellStyle name="Normal 5 5 2" xfId="99" xr:uid="{850E0769-3049-4A12-BC74-C211FED4447E}"/>
    <cellStyle name="Normal 5 5 2 2" xfId="100" xr:uid="{1F5B3FF3-78C5-4A50-B525-10575E15242E}"/>
    <cellStyle name="Normal 5 5 2 2 2" xfId="958" xr:uid="{26576297-ED55-4B76-9E3C-4FF491EA955E}"/>
    <cellStyle name="Normal 5 5 2 2 2 2" xfId="959" xr:uid="{3E214636-7F3D-4C03-B640-D48BCBB2AD43}"/>
    <cellStyle name="Normal 5 5 2 2 2 2 2" xfId="960" xr:uid="{CF0EAC70-A76D-46BC-BD9D-384E3F5C38C4}"/>
    <cellStyle name="Normal 5 5 2 2 2 2 2 2" xfId="3902" xr:uid="{90D6BD1A-1B22-45BD-BC7F-C37AFCE1CDAC}"/>
    <cellStyle name="Normal 5 5 2 2 2 2 3" xfId="961" xr:uid="{0FA5CD5D-EC95-43E0-A450-6BEF332564D1}"/>
    <cellStyle name="Normal 5 5 2 2 2 2 4" xfId="962" xr:uid="{A4D87CE8-26A5-41E4-AE76-E3B47BE0BBA2}"/>
    <cellStyle name="Normal 5 5 2 2 2 3" xfId="963" xr:uid="{4BBA6D0C-1783-4D9C-A2E6-E213145AB88D}"/>
    <cellStyle name="Normal 5 5 2 2 2 3 2" xfId="964" xr:uid="{7137A882-42FE-4341-8E69-4A5EA1DD3C91}"/>
    <cellStyle name="Normal 5 5 2 2 2 3 3" xfId="965" xr:uid="{2E8B040E-3B5E-42AA-8589-30A1C47279F3}"/>
    <cellStyle name="Normal 5 5 2 2 2 3 4" xfId="966" xr:uid="{812EE073-A220-47F7-ACB5-7518A54BD1FF}"/>
    <cellStyle name="Normal 5 5 2 2 2 4" xfId="967" xr:uid="{DD921920-38E9-4124-A74A-20C17C9A6123}"/>
    <cellStyle name="Normal 5 5 2 2 2 5" xfId="968" xr:uid="{FEEDFD87-489C-4342-B94D-3203E2B1C4AD}"/>
    <cellStyle name="Normal 5 5 2 2 2 6" xfId="969" xr:uid="{4941D5A5-F44B-4A08-AB5E-E5A382165449}"/>
    <cellStyle name="Normal 5 5 2 2 3" xfId="970" xr:uid="{A68F95AB-53E8-422F-ADBA-6A22E92FD1D9}"/>
    <cellStyle name="Normal 5 5 2 2 3 2" xfId="971" xr:uid="{8C471407-3D36-42F3-926F-8EDBE382F0D7}"/>
    <cellStyle name="Normal 5 5 2 2 3 2 2" xfId="972" xr:uid="{6DB67750-62C1-4212-ACE8-67D1A58CECC4}"/>
    <cellStyle name="Normal 5 5 2 2 3 2 3" xfId="973" xr:uid="{4A8755BD-20C6-4691-A6DB-7EBBEF34F674}"/>
    <cellStyle name="Normal 5 5 2 2 3 2 4" xfId="974" xr:uid="{42B39D69-B0CC-4AD9-AF66-E21FFBC3BB5D}"/>
    <cellStyle name="Normal 5 5 2 2 3 3" xfId="975" xr:uid="{0334E60F-2044-422B-BBFE-DC9852D16B9A}"/>
    <cellStyle name="Normal 5 5 2 2 3 4" xfId="976" xr:uid="{B0473949-3CBA-403E-9B12-E98301928B50}"/>
    <cellStyle name="Normal 5 5 2 2 3 5" xfId="977" xr:uid="{656615A1-48F0-47BB-9BBE-F6EF2032BB10}"/>
    <cellStyle name="Normal 5 5 2 2 4" xfId="978" xr:uid="{9EB92F4D-CCDE-41CA-BBC8-FA885560023D}"/>
    <cellStyle name="Normal 5 5 2 2 4 2" xfId="979" xr:uid="{425363C9-1EA5-4F8E-90A3-CAF31A8695C4}"/>
    <cellStyle name="Normal 5 5 2 2 4 3" xfId="980" xr:uid="{23CE6D12-1D53-4685-94C4-5559A28C7969}"/>
    <cellStyle name="Normal 5 5 2 2 4 4" xfId="981" xr:uid="{7C6E1751-DE6B-40A9-8B3E-7F6F89A70459}"/>
    <cellStyle name="Normal 5 5 2 2 5" xfId="982" xr:uid="{FF956423-D2CC-4D7F-8CA2-E6337516801D}"/>
    <cellStyle name="Normal 5 5 2 2 5 2" xfId="983" xr:uid="{26D02D97-B325-4BDF-BBE9-0F2ACE3C3655}"/>
    <cellStyle name="Normal 5 5 2 2 5 3" xfId="984" xr:uid="{9111B73C-D1BF-493F-A6C2-C37BFE496A7A}"/>
    <cellStyle name="Normal 5 5 2 2 5 4" xfId="985" xr:uid="{8C194EBA-8502-4B2D-858B-7195228CDA78}"/>
    <cellStyle name="Normal 5 5 2 2 6" xfId="986" xr:uid="{800C5E5B-1142-405F-BB68-15AC11E54D7A}"/>
    <cellStyle name="Normal 5 5 2 2 7" xfId="987" xr:uid="{37667D3B-69B6-450F-8743-11C4FE6DF2FF}"/>
    <cellStyle name="Normal 5 5 2 2 8" xfId="988" xr:uid="{82634FF5-0480-4001-B627-BBD2E36CC9C3}"/>
    <cellStyle name="Normal 5 5 2 3" xfId="989" xr:uid="{B11EA62E-4AE2-4CC0-8D7C-9A4DEDD4F16A}"/>
    <cellStyle name="Normal 5 5 2 3 2" xfId="990" xr:uid="{A9E93174-BC18-4D74-AD79-F04703D1B9A0}"/>
    <cellStyle name="Normal 5 5 2 3 2 2" xfId="991" xr:uid="{FAE11AFA-1E33-43B1-9459-A95F9AC29188}"/>
    <cellStyle name="Normal 5 5 2 3 2 2 2" xfId="3903" xr:uid="{691C57B2-D326-458F-9952-3C64DA5460B4}"/>
    <cellStyle name="Normal 5 5 2 3 2 2 2 2" xfId="3904" xr:uid="{43D87466-FA66-432F-8C12-2C80F168A846}"/>
    <cellStyle name="Normal 5 5 2 3 2 2 3" xfId="3905" xr:uid="{50A37814-A8A2-4216-949E-2FBF47E3011A}"/>
    <cellStyle name="Normal 5 5 2 3 2 3" xfId="992" xr:uid="{B972909F-6D03-4FFC-9C77-178E566169AE}"/>
    <cellStyle name="Normal 5 5 2 3 2 3 2" xfId="3906" xr:uid="{0C437FFD-B0FB-4D18-9EF2-CECA7708EB01}"/>
    <cellStyle name="Normal 5 5 2 3 2 4" xfId="993" xr:uid="{6DB933A7-8970-445B-9B17-01DF846FB2D0}"/>
    <cellStyle name="Normal 5 5 2 3 3" xfId="994" xr:uid="{18700AC9-5FE1-4865-A23B-83F161D9F684}"/>
    <cellStyle name="Normal 5 5 2 3 3 2" xfId="995" xr:uid="{7A65EE95-9903-43A4-A186-E94131B4D92F}"/>
    <cellStyle name="Normal 5 5 2 3 3 2 2" xfId="3907" xr:uid="{4E773429-733F-4CF2-B5EF-32D4B0E9F52F}"/>
    <cellStyle name="Normal 5 5 2 3 3 3" xfId="996" xr:uid="{0B7853EA-598B-4300-BD87-A186E8CD8A91}"/>
    <cellStyle name="Normal 5 5 2 3 3 4" xfId="997" xr:uid="{0C5D13A8-17AD-4531-85AF-FECA2C05269F}"/>
    <cellStyle name="Normal 5 5 2 3 4" xfId="998" xr:uid="{4DA5DE4C-BC46-4D92-BA5C-AEA3BB0EDFEC}"/>
    <cellStyle name="Normal 5 5 2 3 4 2" xfId="3908" xr:uid="{6C9CEEBB-C821-4795-B72D-9264A72734DB}"/>
    <cellStyle name="Normal 5 5 2 3 5" xfId="999" xr:uid="{BC8E87CD-347D-4A5D-B3C4-4F936074AB80}"/>
    <cellStyle name="Normal 5 5 2 3 6" xfId="1000" xr:uid="{1A6981B7-2AF0-4346-A768-307FA558D65F}"/>
    <cellStyle name="Normal 5 5 2 4" xfId="1001" xr:uid="{8DE41222-CAD6-464F-B991-824F27965B25}"/>
    <cellStyle name="Normal 5 5 2 4 2" xfId="1002" xr:uid="{191F9081-142C-4632-B2CB-0CE44D798CB5}"/>
    <cellStyle name="Normal 5 5 2 4 2 2" xfId="1003" xr:uid="{FB822EA3-4270-4D77-9039-42D7C5C25205}"/>
    <cellStyle name="Normal 5 5 2 4 2 2 2" xfId="3909" xr:uid="{B8F71139-1F01-40E5-898E-D46D4A1BBF37}"/>
    <cellStyle name="Normal 5 5 2 4 2 3" xfId="1004" xr:uid="{176A78D9-FDD5-43FA-BACA-C4D7356B5289}"/>
    <cellStyle name="Normal 5 5 2 4 2 4" xfId="1005" xr:uid="{9DCFDD0A-19FA-4E23-9B18-67C214AD5C7A}"/>
    <cellStyle name="Normal 5 5 2 4 3" xfId="1006" xr:uid="{E03CD44A-DEF7-4CE8-9B29-00481B8367DD}"/>
    <cellStyle name="Normal 5 5 2 4 3 2" xfId="3910" xr:uid="{1E92A1E4-690C-411F-AABF-2BFB0301D905}"/>
    <cellStyle name="Normal 5 5 2 4 4" xfId="1007" xr:uid="{187330F8-530C-4DE6-BFF6-22D85D2EF14A}"/>
    <cellStyle name="Normal 5 5 2 4 5" xfId="1008" xr:uid="{4D6C4194-3174-4297-BD88-E7E5758AB9E2}"/>
    <cellStyle name="Normal 5 5 2 5" xfId="1009" xr:uid="{59A777FD-E3C4-4FA4-8C09-9AC1B011A5FA}"/>
    <cellStyle name="Normal 5 5 2 5 2" xfId="1010" xr:uid="{C7FCEAE3-A203-430D-A790-D9F35F0830BA}"/>
    <cellStyle name="Normal 5 5 2 5 2 2" xfId="3911" xr:uid="{0D439552-E03E-4A1D-88B2-EF0516CF139A}"/>
    <cellStyle name="Normal 5 5 2 5 3" xfId="1011" xr:uid="{5BA50837-87D1-4809-962C-AC3AA940A86F}"/>
    <cellStyle name="Normal 5 5 2 5 4" xfId="1012" xr:uid="{0B051406-7AD5-4B1E-9606-3CFABD38300C}"/>
    <cellStyle name="Normal 5 5 2 6" xfId="1013" xr:uid="{C9612DAA-CDC5-4815-9941-93AB9007A673}"/>
    <cellStyle name="Normal 5 5 2 6 2" xfId="1014" xr:uid="{EC020AC0-AB5B-4EEA-ABD7-C46A5DAFF7E1}"/>
    <cellStyle name="Normal 5 5 2 6 3" xfId="1015" xr:uid="{2005508C-9F67-4849-82A3-93B9113DC0DD}"/>
    <cellStyle name="Normal 5 5 2 6 4" xfId="1016" xr:uid="{A3B93EFA-1B6B-404C-A3C7-3A3DA234D290}"/>
    <cellStyle name="Normal 5 5 2 7" xfId="1017" xr:uid="{A3EB9BD5-8C51-436E-B610-98ADC0AA3065}"/>
    <cellStyle name="Normal 5 5 2 8" xfId="1018" xr:uid="{B50D9575-F5C3-4088-961B-BA93BEAF818E}"/>
    <cellStyle name="Normal 5 5 2 9" xfId="1019" xr:uid="{BF9400F1-8D9E-4ED3-9988-D926CE974085}"/>
    <cellStyle name="Normal 5 5 3" xfId="101" xr:uid="{7484200B-D6B1-4ED8-A5BF-88D992E33637}"/>
    <cellStyle name="Normal 5 5 3 2" xfId="102" xr:uid="{FCE6FB0F-D693-4164-B7EB-33A2C4CFEAF2}"/>
    <cellStyle name="Normal 5 5 3 2 2" xfId="1020" xr:uid="{12A040C1-28A2-4E57-B68F-0D84F0EE084F}"/>
    <cellStyle name="Normal 5 5 3 2 2 2" xfId="1021" xr:uid="{4E75825F-BFEA-4D63-B40F-E693F563045D}"/>
    <cellStyle name="Normal 5 5 3 2 2 2 2" xfId="3912" xr:uid="{5F0CF066-5CC5-4292-846A-C0BADD3C6420}"/>
    <cellStyle name="Normal 5 5 3 2 2 3" xfId="1022" xr:uid="{5C401442-E2EC-4E9F-9BDC-070640E776C9}"/>
    <cellStyle name="Normal 5 5 3 2 2 4" xfId="1023" xr:uid="{8AD4109B-F1C0-4B2E-8445-AD573278DEA4}"/>
    <cellStyle name="Normal 5 5 3 2 3" xfId="1024" xr:uid="{0236723F-6E2B-46AE-928B-E52F5F5C1D6E}"/>
    <cellStyle name="Normal 5 5 3 2 3 2" xfId="1025" xr:uid="{72806D39-1212-4956-BF7F-D2E868109DDF}"/>
    <cellStyle name="Normal 5 5 3 2 3 3" xfId="1026" xr:uid="{6D530FA4-0FC7-4430-8AFA-46293DC88F4C}"/>
    <cellStyle name="Normal 5 5 3 2 3 4" xfId="1027" xr:uid="{6989DBEF-F83A-4A86-AC45-20184A2C3F43}"/>
    <cellStyle name="Normal 5 5 3 2 4" xfId="1028" xr:uid="{E0A3A754-6E38-4A34-A810-864061454A97}"/>
    <cellStyle name="Normal 5 5 3 2 5" xfId="1029" xr:uid="{CA1DD612-FB0B-468A-AB0E-DA0679D2C8F7}"/>
    <cellStyle name="Normal 5 5 3 2 6" xfId="1030" xr:uid="{23DC9916-FCA2-41B4-A394-12ABB2F0E2B4}"/>
    <cellStyle name="Normal 5 5 3 3" xfId="1031" xr:uid="{F4B2A297-B2C3-494A-A5D5-51554DA75921}"/>
    <cellStyle name="Normal 5 5 3 3 2" xfId="1032" xr:uid="{C2EDB576-B25F-4E93-8620-6B6AB7BF616F}"/>
    <cellStyle name="Normal 5 5 3 3 2 2" xfId="1033" xr:uid="{D51AC9C7-AE15-4C51-876F-410101D4311E}"/>
    <cellStyle name="Normal 5 5 3 3 2 3" xfId="1034" xr:uid="{477131B1-EE69-4A3B-9012-F799E6EE61C0}"/>
    <cellStyle name="Normal 5 5 3 3 2 4" xfId="1035" xr:uid="{26DC248F-FCD8-4DAF-BA3C-26CA4C8576DE}"/>
    <cellStyle name="Normal 5 5 3 3 3" xfId="1036" xr:uid="{4A5CCD03-8347-46E9-966B-90C7A1C913A6}"/>
    <cellStyle name="Normal 5 5 3 3 4" xfId="1037" xr:uid="{F24C3337-7B69-4E54-A241-2E4507449213}"/>
    <cellStyle name="Normal 5 5 3 3 5" xfId="1038" xr:uid="{73B4E77A-99C0-4A24-8A68-40FB9AB85A87}"/>
    <cellStyle name="Normal 5 5 3 4" xfId="1039" xr:uid="{F1B21D19-ACC5-4277-BE7A-FA6A01453E2E}"/>
    <cellStyle name="Normal 5 5 3 4 2" xfId="1040" xr:uid="{03EDA5B4-EDCE-4B39-A886-B998059AD2A0}"/>
    <cellStyle name="Normal 5 5 3 4 3" xfId="1041" xr:uid="{A7C6CD0D-271F-4FE2-B871-B552E23FC88A}"/>
    <cellStyle name="Normal 5 5 3 4 4" xfId="1042" xr:uid="{26D79A6B-39A0-41B0-A124-8143213FF0F9}"/>
    <cellStyle name="Normal 5 5 3 5" xfId="1043" xr:uid="{9EC8766B-2E0B-4F75-A8AC-947BCC03AF32}"/>
    <cellStyle name="Normal 5 5 3 5 2" xfId="1044" xr:uid="{0492FDE2-89E7-41ED-91B6-5AD5EB42E977}"/>
    <cellStyle name="Normal 5 5 3 5 3" xfId="1045" xr:uid="{5C36E6AA-432C-442C-8183-42E714459BBC}"/>
    <cellStyle name="Normal 5 5 3 5 4" xfId="1046" xr:uid="{C048DED3-4CE6-467C-A95C-AC6496690BCB}"/>
    <cellStyle name="Normal 5 5 3 6" xfId="1047" xr:uid="{B2D4280A-5A5B-40C9-8E1D-07479EBDED5F}"/>
    <cellStyle name="Normal 5 5 3 7" xfId="1048" xr:uid="{2B80569E-8816-40A6-BD79-D4B10D05422A}"/>
    <cellStyle name="Normal 5 5 3 8" xfId="1049" xr:uid="{A14D92F5-4B2D-47F3-9E8C-95EE3787FFB4}"/>
    <cellStyle name="Normal 5 5 4" xfId="103" xr:uid="{4A584F20-55C0-483D-8F03-F025A4CB0D67}"/>
    <cellStyle name="Normal 5 5 4 2" xfId="1050" xr:uid="{F8DFBFA1-123E-4E2D-9C43-6FB2DD304DDB}"/>
    <cellStyle name="Normal 5 5 4 2 2" xfId="1051" xr:uid="{C1027761-E00C-4086-8C9B-8DD55CB302C4}"/>
    <cellStyle name="Normal 5 5 4 2 2 2" xfId="1052" xr:uid="{3FDAAAB2-52B6-466D-BDFC-8E3DCC0FDD67}"/>
    <cellStyle name="Normal 5 5 4 2 2 2 2" xfId="3913" xr:uid="{95C48FAF-BBF3-4177-9A14-4325DDCF95BB}"/>
    <cellStyle name="Normal 5 5 4 2 2 3" xfId="1053" xr:uid="{28A34BC4-F4A3-43DD-9700-9A67903E6CA1}"/>
    <cellStyle name="Normal 5 5 4 2 2 4" xfId="1054" xr:uid="{CFC7311E-2BED-4DD0-BD78-2B2BC74BDAE6}"/>
    <cellStyle name="Normal 5 5 4 2 3" xfId="1055" xr:uid="{115A810B-C7CD-43D4-9EE8-225FB6624EC9}"/>
    <cellStyle name="Normal 5 5 4 2 3 2" xfId="3914" xr:uid="{4653BB13-51DF-4B84-9DDD-21F533DFE413}"/>
    <cellStyle name="Normal 5 5 4 2 4" xfId="1056" xr:uid="{82B939A2-2670-4697-9D8B-7CE22506F543}"/>
    <cellStyle name="Normal 5 5 4 2 5" xfId="1057" xr:uid="{5F66953D-656A-403A-A950-393216AE322A}"/>
    <cellStyle name="Normal 5 5 4 3" xfId="1058" xr:uid="{DD10F3F3-D50E-45EE-9F4F-2FD8C29DEDFD}"/>
    <cellStyle name="Normal 5 5 4 3 2" xfId="1059" xr:uid="{A68F5FB4-4C2A-43A3-93A6-180AB83BA83C}"/>
    <cellStyle name="Normal 5 5 4 3 2 2" xfId="3915" xr:uid="{20FC91E1-F830-40BE-80B3-3669DB12538C}"/>
    <cellStyle name="Normal 5 5 4 3 3" xfId="1060" xr:uid="{21006A6A-458B-4218-9197-86337A62C0F7}"/>
    <cellStyle name="Normal 5 5 4 3 4" xfId="1061" xr:uid="{FB3AD2F5-6AC8-4962-BFE8-E724E2426677}"/>
    <cellStyle name="Normal 5 5 4 4" xfId="1062" xr:uid="{B1665D30-D8A7-4879-A123-5231F40081C1}"/>
    <cellStyle name="Normal 5 5 4 4 2" xfId="1063" xr:uid="{5AE82C73-3DE0-4FA4-BB0A-99F737059EEC}"/>
    <cellStyle name="Normal 5 5 4 4 3" xfId="1064" xr:uid="{52272078-020E-484E-84CF-2A4DDFCC8A08}"/>
    <cellStyle name="Normal 5 5 4 4 4" xfId="1065" xr:uid="{F5865D76-CD96-4B83-ABE6-1668851627FB}"/>
    <cellStyle name="Normal 5 5 4 5" xfId="1066" xr:uid="{DFDA62DB-9629-4EA1-A5F6-26946988A503}"/>
    <cellStyle name="Normal 5 5 4 6" xfId="1067" xr:uid="{4AFBD068-3E13-49FA-9036-AE48F7B7FB31}"/>
    <cellStyle name="Normal 5 5 4 7" xfId="1068" xr:uid="{48A62EB9-14DC-4A11-814C-46DBA99A0E7C}"/>
    <cellStyle name="Normal 5 5 5" xfId="1069" xr:uid="{D8EC6657-A6D8-4A25-894E-DECBD459437D}"/>
    <cellStyle name="Normal 5 5 5 2" xfId="1070" xr:uid="{43486AFA-E1E7-439C-96A4-609391AB308F}"/>
    <cellStyle name="Normal 5 5 5 2 2" xfId="1071" xr:uid="{6C5C244A-C975-41A8-B88A-F03A9BC15547}"/>
    <cellStyle name="Normal 5 5 5 2 2 2" xfId="3916" xr:uid="{1E5833C1-56BD-45E8-A76B-10DAE7C5C4F6}"/>
    <cellStyle name="Normal 5 5 5 2 3" xfId="1072" xr:uid="{8ECCDF99-73C3-4BB1-A202-A60D9C97F828}"/>
    <cellStyle name="Normal 5 5 5 2 4" xfId="1073" xr:uid="{DB247F57-17EE-4344-90C6-8BE8124AD6E4}"/>
    <cellStyle name="Normal 5 5 5 3" xfId="1074" xr:uid="{916EB067-A3AA-493C-80A8-461C5D7B21FB}"/>
    <cellStyle name="Normal 5 5 5 3 2" xfId="1075" xr:uid="{EB952438-27D5-4EEE-9641-D84A329061A2}"/>
    <cellStyle name="Normal 5 5 5 3 3" xfId="1076" xr:uid="{39E43C5A-ACC7-4468-9490-3E69D9120CA0}"/>
    <cellStyle name="Normal 5 5 5 3 4" xfId="1077" xr:uid="{4B98D192-1A2F-4938-AB52-3112F4D5A686}"/>
    <cellStyle name="Normal 5 5 5 4" xfId="1078" xr:uid="{BF2BA56E-ED80-435B-95FB-83DAEDC2490C}"/>
    <cellStyle name="Normal 5 5 5 5" xfId="1079" xr:uid="{3A492560-B2AC-4DF0-97C3-0A293CCAEE19}"/>
    <cellStyle name="Normal 5 5 5 6" xfId="1080" xr:uid="{35DEAF85-F6E6-4186-BDAB-42BA1970B786}"/>
    <cellStyle name="Normal 5 5 6" xfId="1081" xr:uid="{91E6BC5E-4E65-403D-9FD2-96A42A46739A}"/>
    <cellStyle name="Normal 5 5 6 2" xfId="1082" xr:uid="{423C7FF8-C377-4A0C-BE86-021C10AF21D6}"/>
    <cellStyle name="Normal 5 5 6 2 2" xfId="1083" xr:uid="{3B4B9890-1C56-4F67-8E13-4B1B58553EA8}"/>
    <cellStyle name="Normal 5 5 6 2 3" xfId="1084" xr:uid="{001FE20A-CED0-47F7-918E-2F5E98152D88}"/>
    <cellStyle name="Normal 5 5 6 2 4" xfId="1085" xr:uid="{726F5782-F804-4634-BB1D-2CFB623A2841}"/>
    <cellStyle name="Normal 5 5 6 3" xfId="1086" xr:uid="{42AF2B06-1E9A-48F3-9334-7A03F55ABF8C}"/>
    <cellStyle name="Normal 5 5 6 4" xfId="1087" xr:uid="{FABA20FF-08D4-487A-B30F-024FF440FF0B}"/>
    <cellStyle name="Normal 5 5 6 5" xfId="1088" xr:uid="{4722C791-9F87-4AD7-B904-EFC7AFC3C112}"/>
    <cellStyle name="Normal 5 5 7" xfId="1089" xr:uid="{45E73A6E-7618-42F9-AA51-BF83998A12E6}"/>
    <cellStyle name="Normal 5 5 7 2" xfId="1090" xr:uid="{3DC2AF6E-345A-4325-AA5D-978717FE8E9B}"/>
    <cellStyle name="Normal 5 5 7 3" xfId="1091" xr:uid="{6508BD49-4215-4E86-8F2B-51FAE4A411F8}"/>
    <cellStyle name="Normal 5 5 7 4" xfId="1092" xr:uid="{DF3088C9-D0E4-4E3A-BD9D-B64BEB5622AF}"/>
    <cellStyle name="Normal 5 5 8" xfId="1093" xr:uid="{107D70B9-B284-4D58-B978-AD1AAFF4E01F}"/>
    <cellStyle name="Normal 5 5 8 2" xfId="1094" xr:uid="{51FA0B29-2219-41C8-8A6A-BD1A7B7A6CD6}"/>
    <cellStyle name="Normal 5 5 8 3" xfId="1095" xr:uid="{7246FB58-1FAB-4EB6-88B0-2FC1B29CF426}"/>
    <cellStyle name="Normal 5 5 8 4" xfId="1096" xr:uid="{536AD1BA-95A8-4E55-B123-D5B79237F14E}"/>
    <cellStyle name="Normal 5 5 9" xfId="1097" xr:uid="{C1570A40-74C1-4D29-8FEC-BABF8B861AD1}"/>
    <cellStyle name="Normal 5 6" xfId="104" xr:uid="{15436997-9A1D-43ED-835B-80BCF0EA3777}"/>
    <cellStyle name="Normal 5 6 10" xfId="1098" xr:uid="{44274D3F-8569-4B47-9FE0-C332C7A5048B}"/>
    <cellStyle name="Normal 5 6 11" xfId="1099" xr:uid="{8563704F-7BD0-4201-BB9E-6C9D25730EE7}"/>
    <cellStyle name="Normal 5 6 2" xfId="105" xr:uid="{93E68763-F5C6-4361-ABB2-0AC7F3F23442}"/>
    <cellStyle name="Normal 5 6 2 2" xfId="1100" xr:uid="{E65EDE22-50A1-490D-90BB-888AB752A6AB}"/>
    <cellStyle name="Normal 5 6 2 2 2" xfId="1101" xr:uid="{66681768-3681-4FDC-9014-8B808BDEEE2B}"/>
    <cellStyle name="Normal 5 6 2 2 2 2" xfId="1102" xr:uid="{F60007AA-E199-4B5E-B1CC-E157D4FB7B12}"/>
    <cellStyle name="Normal 5 6 2 2 2 2 2" xfId="1103" xr:uid="{2B4536F0-10FA-4DF2-A2D1-84019C6C6E5B}"/>
    <cellStyle name="Normal 5 6 2 2 2 2 3" xfId="1104" xr:uid="{11BA239B-A6CC-4FB9-B340-B00B4E39D889}"/>
    <cellStyle name="Normal 5 6 2 2 2 2 4" xfId="1105" xr:uid="{CE36600C-336C-4F7E-B8E8-EEAF9BDD531D}"/>
    <cellStyle name="Normal 5 6 2 2 2 3" xfId="1106" xr:uid="{DBB9C907-EC3B-4EE0-8501-648ECD678CD3}"/>
    <cellStyle name="Normal 5 6 2 2 2 3 2" xfId="1107" xr:uid="{3A91315D-695C-4F51-A061-D59296DA04E0}"/>
    <cellStyle name="Normal 5 6 2 2 2 3 3" xfId="1108" xr:uid="{4BB31274-601E-4CAE-98E2-8061F67F335B}"/>
    <cellStyle name="Normal 5 6 2 2 2 3 4" xfId="1109" xr:uid="{85B105CA-0D47-4C2D-81A5-11120E4B03E0}"/>
    <cellStyle name="Normal 5 6 2 2 2 4" xfId="1110" xr:uid="{DB82CEC2-C4F6-4D17-8CB2-E0577778006B}"/>
    <cellStyle name="Normal 5 6 2 2 2 5" xfId="1111" xr:uid="{93D787DF-337C-4F5E-ADA1-DCDAA19969C6}"/>
    <cellStyle name="Normal 5 6 2 2 2 6" xfId="1112" xr:uid="{164F67AA-A5B3-4BC2-8CC5-0385083A9F9E}"/>
    <cellStyle name="Normal 5 6 2 2 3" xfId="1113" xr:uid="{AAF19474-F5AA-46F1-BD76-6DB43DB5D144}"/>
    <cellStyle name="Normal 5 6 2 2 3 2" xfId="1114" xr:uid="{10B06175-D6CD-42E9-8BA2-84A849C35818}"/>
    <cellStyle name="Normal 5 6 2 2 3 2 2" xfId="1115" xr:uid="{E2131544-26AF-4053-9730-E2DD6F3AE450}"/>
    <cellStyle name="Normal 5 6 2 2 3 2 3" xfId="1116" xr:uid="{44E5BC47-EBD7-4496-AAE5-43A50052B53E}"/>
    <cellStyle name="Normal 5 6 2 2 3 2 4" xfId="1117" xr:uid="{47586E5A-1AA5-4DB7-B016-DC0D049C57CC}"/>
    <cellStyle name="Normal 5 6 2 2 3 3" xfId="1118" xr:uid="{C7F6A571-5D27-42DF-80B2-D1A2E55272CF}"/>
    <cellStyle name="Normal 5 6 2 2 3 4" xfId="1119" xr:uid="{1EA986EC-EDDB-4D08-AA74-6D610C0B8E9A}"/>
    <cellStyle name="Normal 5 6 2 2 3 5" xfId="1120" xr:uid="{6885143E-3031-4EC9-8DB8-F46B1C1E5ABB}"/>
    <cellStyle name="Normal 5 6 2 2 4" xfId="1121" xr:uid="{FA72373D-C6C4-4A11-B829-C3A38EDD5D5D}"/>
    <cellStyle name="Normal 5 6 2 2 4 2" xfId="1122" xr:uid="{2749723F-5B87-4D5D-9F3F-774A72A8727D}"/>
    <cellStyle name="Normal 5 6 2 2 4 3" xfId="1123" xr:uid="{EA49B6E1-71FB-452F-B7C4-6D845E745DB9}"/>
    <cellStyle name="Normal 5 6 2 2 4 4" xfId="1124" xr:uid="{F634FF4E-2B71-4205-92F2-F336A431B8D3}"/>
    <cellStyle name="Normal 5 6 2 2 5" xfId="1125" xr:uid="{2E8ECFB7-90EB-4B0F-BD75-69C1043589A5}"/>
    <cellStyle name="Normal 5 6 2 2 5 2" xfId="1126" xr:uid="{E5ED15B5-FB7E-475D-AC50-F14DAC4FFD1A}"/>
    <cellStyle name="Normal 5 6 2 2 5 3" xfId="1127" xr:uid="{7AA474C7-DBF8-41F1-9751-BA75F6382F9B}"/>
    <cellStyle name="Normal 5 6 2 2 5 4" xfId="1128" xr:uid="{9F246E30-1CD9-4761-95B5-CDADF54D3527}"/>
    <cellStyle name="Normal 5 6 2 2 6" xfId="1129" xr:uid="{9C9FDC9D-66F5-4950-8276-C06AF621251B}"/>
    <cellStyle name="Normal 5 6 2 2 7" xfId="1130" xr:uid="{8579F8A3-163F-471B-BB83-E652A1082E8B}"/>
    <cellStyle name="Normal 5 6 2 2 8" xfId="1131" xr:uid="{F3AE5129-7957-42E3-8587-2B5F8C0116D6}"/>
    <cellStyle name="Normal 5 6 2 3" xfId="1132" xr:uid="{9CFBBB5C-16F7-4076-A578-CF041A78872E}"/>
    <cellStyle name="Normal 5 6 2 3 2" xfId="1133" xr:uid="{93F14B13-F349-417D-AD1B-0F3B4340D1F7}"/>
    <cellStyle name="Normal 5 6 2 3 2 2" xfId="1134" xr:uid="{867D66A2-684C-4DBA-94F5-B2F95577D4BF}"/>
    <cellStyle name="Normal 5 6 2 3 2 3" xfId="1135" xr:uid="{01BE56CC-8BB5-416C-90FD-F92B842C20CF}"/>
    <cellStyle name="Normal 5 6 2 3 2 4" xfId="1136" xr:uid="{5912CA8D-9288-47B3-9F2C-A5D9F653DC9A}"/>
    <cellStyle name="Normal 5 6 2 3 3" xfId="1137" xr:uid="{BF5432B6-3E46-4528-A296-AC1DCD7421B8}"/>
    <cellStyle name="Normal 5 6 2 3 3 2" xfId="1138" xr:uid="{9F1F7FEF-F4B5-42A3-9424-4922FEE9D545}"/>
    <cellStyle name="Normal 5 6 2 3 3 3" xfId="1139" xr:uid="{B049845D-6931-4835-A48D-17F087ADFCA1}"/>
    <cellStyle name="Normal 5 6 2 3 3 4" xfId="1140" xr:uid="{A2D669D0-9CFB-449F-B3A4-CCA52A65D3B1}"/>
    <cellStyle name="Normal 5 6 2 3 4" xfId="1141" xr:uid="{C36FBBF0-5CBD-48F8-AE0A-428A61A1EC3E}"/>
    <cellStyle name="Normal 5 6 2 3 5" xfId="1142" xr:uid="{21E0938C-9CC2-4924-91C2-EE23E296F552}"/>
    <cellStyle name="Normal 5 6 2 3 6" xfId="1143" xr:uid="{0DDD953C-0C35-4A26-B0DF-E89A5F6773AB}"/>
    <cellStyle name="Normal 5 6 2 4" xfId="1144" xr:uid="{3FFC8BC8-EBB5-4330-A887-E8AB15C3C3AE}"/>
    <cellStyle name="Normal 5 6 2 4 2" xfId="1145" xr:uid="{74391253-B0BE-484E-B8C5-ACCD538DB8AF}"/>
    <cellStyle name="Normal 5 6 2 4 2 2" xfId="1146" xr:uid="{34497B21-F0E7-4948-AD0D-03666DFD4DFC}"/>
    <cellStyle name="Normal 5 6 2 4 2 3" xfId="1147" xr:uid="{AFE36FB8-D15E-4B2B-883F-662E3B187064}"/>
    <cellStyle name="Normal 5 6 2 4 2 4" xfId="1148" xr:uid="{CE1FBE1E-8553-411A-9862-700687705B26}"/>
    <cellStyle name="Normal 5 6 2 4 3" xfId="1149" xr:uid="{3CAE6FA1-0F01-4CA1-84F9-2A6DB74108E1}"/>
    <cellStyle name="Normal 5 6 2 4 4" xfId="1150" xr:uid="{73E9BF7B-E385-48C3-94B3-DE88A80D8CC9}"/>
    <cellStyle name="Normal 5 6 2 4 5" xfId="1151" xr:uid="{B7ABED2D-BE61-463E-9267-54F46F207AC4}"/>
    <cellStyle name="Normal 5 6 2 5" xfId="1152" xr:uid="{0F2EB062-4086-4D86-936D-1930179749DF}"/>
    <cellStyle name="Normal 5 6 2 5 2" xfId="1153" xr:uid="{45F3E94B-1F3F-4414-8CB5-5559857024CB}"/>
    <cellStyle name="Normal 5 6 2 5 3" xfId="1154" xr:uid="{1B33573E-AD3E-4AC0-AA7D-ACE37E418B25}"/>
    <cellStyle name="Normal 5 6 2 5 4" xfId="1155" xr:uid="{1269379A-E371-4FAF-B001-5103354154BE}"/>
    <cellStyle name="Normal 5 6 2 6" xfId="1156" xr:uid="{5D0FF208-3B7A-4DF0-B1EB-54E9A979250D}"/>
    <cellStyle name="Normal 5 6 2 6 2" xfId="1157" xr:uid="{F60EB1C8-B12A-464D-B997-8A604B8EFAF4}"/>
    <cellStyle name="Normal 5 6 2 6 3" xfId="1158" xr:uid="{E4F9326E-5953-4162-9F8E-C0ED22F15C5B}"/>
    <cellStyle name="Normal 5 6 2 6 4" xfId="1159" xr:uid="{38FE49AA-7EEF-4D91-92BA-A7D6BC3B1FB6}"/>
    <cellStyle name="Normal 5 6 2 7" xfId="1160" xr:uid="{1BBD6F46-5E94-409B-BC2D-74740B88F914}"/>
    <cellStyle name="Normal 5 6 2 8" xfId="1161" xr:uid="{9D79AB75-0179-488F-8E47-41A05E1E817B}"/>
    <cellStyle name="Normal 5 6 2 9" xfId="1162" xr:uid="{4DC6F692-4C15-4F58-B5D4-57B2DC3A23C0}"/>
    <cellStyle name="Normal 5 6 3" xfId="1163" xr:uid="{FDAF4499-CE30-422F-A225-C2FA315FF8E9}"/>
    <cellStyle name="Normal 5 6 3 2" xfId="1164" xr:uid="{BF2E29F7-951F-462A-B42C-6DE47AA47C55}"/>
    <cellStyle name="Normal 5 6 3 2 2" xfId="1165" xr:uid="{0413128D-6259-46F0-A7B5-861B7198E5F7}"/>
    <cellStyle name="Normal 5 6 3 2 2 2" xfId="1166" xr:uid="{EA8EC3EE-96AF-4D7C-B2EA-9B607340CE0F}"/>
    <cellStyle name="Normal 5 6 3 2 2 2 2" xfId="3917" xr:uid="{3E19D9A0-A762-4282-AAF7-F8A0FC340666}"/>
    <cellStyle name="Normal 5 6 3 2 2 3" xfId="1167" xr:uid="{1E970265-CD95-473A-BA06-8332FB6C3824}"/>
    <cellStyle name="Normal 5 6 3 2 2 4" xfId="1168" xr:uid="{85945017-C234-4727-980F-2CF710BB1150}"/>
    <cellStyle name="Normal 5 6 3 2 3" xfId="1169" xr:uid="{2557830B-D3E7-4322-B39C-101680F4F4CB}"/>
    <cellStyle name="Normal 5 6 3 2 3 2" xfId="1170" xr:uid="{D30B77E0-C433-495B-A357-F6B5F1711F12}"/>
    <cellStyle name="Normal 5 6 3 2 3 3" xfId="1171" xr:uid="{917231CC-7B68-4025-BC28-ED0036F92818}"/>
    <cellStyle name="Normal 5 6 3 2 3 4" xfId="1172" xr:uid="{33C874AA-45B6-4D1C-9BD3-7305C0003C87}"/>
    <cellStyle name="Normal 5 6 3 2 4" xfId="1173" xr:uid="{84E2210A-D713-44B3-B7E6-678EC99F1567}"/>
    <cellStyle name="Normal 5 6 3 2 5" xfId="1174" xr:uid="{0BE6709A-7150-40EA-B504-304BA796CAC6}"/>
    <cellStyle name="Normal 5 6 3 2 6" xfId="1175" xr:uid="{09FCFC75-F963-4ECE-8650-712EE4CAE6F6}"/>
    <cellStyle name="Normal 5 6 3 3" xfId="1176" xr:uid="{6E5E5B62-3831-4D21-8AF0-AF0C01E4AF03}"/>
    <cellStyle name="Normal 5 6 3 3 2" xfId="1177" xr:uid="{2D8DBEB6-3BF1-418C-9F84-24E10A2BDB96}"/>
    <cellStyle name="Normal 5 6 3 3 2 2" xfId="1178" xr:uid="{D85FAB65-108D-4E8E-96D1-528D925BBF0E}"/>
    <cellStyle name="Normal 5 6 3 3 2 3" xfId="1179" xr:uid="{1C88B0C7-194A-44B0-878F-84B63B509683}"/>
    <cellStyle name="Normal 5 6 3 3 2 4" xfId="1180" xr:uid="{30CE0686-0066-4257-9D7C-0E5F37D9D678}"/>
    <cellStyle name="Normal 5 6 3 3 3" xfId="1181" xr:uid="{BE6D626E-468D-423C-A23E-AFACAEA2D889}"/>
    <cellStyle name="Normal 5 6 3 3 4" xfId="1182" xr:uid="{6F607AF6-0ED9-4700-A827-3528BAB74E05}"/>
    <cellStyle name="Normal 5 6 3 3 5" xfId="1183" xr:uid="{D749DA64-3138-4FFE-956D-11A038EC89CC}"/>
    <cellStyle name="Normal 5 6 3 4" xfId="1184" xr:uid="{1C209A4D-DAF5-4DDC-B672-1AE13871ECEC}"/>
    <cellStyle name="Normal 5 6 3 4 2" xfId="1185" xr:uid="{65CF7213-A600-4B4A-868E-D1C9BBCC1C5E}"/>
    <cellStyle name="Normal 5 6 3 4 3" xfId="1186" xr:uid="{0D9A4B54-9329-4606-8AB9-F4B028D41D7B}"/>
    <cellStyle name="Normal 5 6 3 4 4" xfId="1187" xr:uid="{D7975A4C-03F6-46D5-8F7D-91CCA013FBE2}"/>
    <cellStyle name="Normal 5 6 3 5" xfId="1188" xr:uid="{9368E2DD-81BF-4A15-9814-4F8F6489E60D}"/>
    <cellStyle name="Normal 5 6 3 5 2" xfId="1189" xr:uid="{7FBBE094-2430-44C7-84D8-BC17507D0185}"/>
    <cellStyle name="Normal 5 6 3 5 3" xfId="1190" xr:uid="{D9D84120-582C-4FA9-8B16-B2A86E5DC873}"/>
    <cellStyle name="Normal 5 6 3 5 4" xfId="1191" xr:uid="{9FD9DB1E-DFE7-4BFF-BC1A-8529E5E8C364}"/>
    <cellStyle name="Normal 5 6 3 6" xfId="1192" xr:uid="{6C31D26D-4B08-4CBF-848C-651FF1E9D120}"/>
    <cellStyle name="Normal 5 6 3 7" xfId="1193" xr:uid="{98EA528E-9AA4-4A3F-B2DA-1C4847BAB20E}"/>
    <cellStyle name="Normal 5 6 3 8" xfId="1194" xr:uid="{F6B0DB92-B066-4D8E-8716-52278601D6B3}"/>
    <cellStyle name="Normal 5 6 4" xfId="1195" xr:uid="{B1D7AB64-A189-4EE3-961E-496301DED126}"/>
    <cellStyle name="Normal 5 6 4 2" xfId="1196" xr:uid="{F456938E-FD12-4F15-9B82-68BC3B9C1CAF}"/>
    <cellStyle name="Normal 5 6 4 2 2" xfId="1197" xr:uid="{043A7FA7-6EF5-4873-BB40-A99CF8BD98FC}"/>
    <cellStyle name="Normal 5 6 4 2 2 2" xfId="1198" xr:uid="{FB0B6524-49A2-43FC-A40D-000CE1362FEC}"/>
    <cellStyle name="Normal 5 6 4 2 2 3" xfId="1199" xr:uid="{42D25385-801D-4E2C-906E-18D4F8096F65}"/>
    <cellStyle name="Normal 5 6 4 2 2 4" xfId="1200" xr:uid="{F721185B-7C20-4EB5-B69E-B04C6C9E05FC}"/>
    <cellStyle name="Normal 5 6 4 2 3" xfId="1201" xr:uid="{CDF4345A-1187-4ABB-A768-F2F3A225C862}"/>
    <cellStyle name="Normal 5 6 4 2 4" xfId="1202" xr:uid="{8462CF4E-EB97-405B-B535-853C432F6F73}"/>
    <cellStyle name="Normal 5 6 4 2 5" xfId="1203" xr:uid="{9C4DC5E1-3C9A-4953-B984-07E7A4444EB9}"/>
    <cellStyle name="Normal 5 6 4 3" xfId="1204" xr:uid="{F75F1BE7-DF03-49E9-9C87-2535897496E2}"/>
    <cellStyle name="Normal 5 6 4 3 2" xfId="1205" xr:uid="{3AFC64D6-8EB3-4A45-B9E2-2F9A7B66A8EC}"/>
    <cellStyle name="Normal 5 6 4 3 3" xfId="1206" xr:uid="{AB82FA1A-C591-4203-B749-C77670D94F19}"/>
    <cellStyle name="Normal 5 6 4 3 4" xfId="1207" xr:uid="{03581491-DA49-45E2-A303-2517D66444E4}"/>
    <cellStyle name="Normal 5 6 4 4" xfId="1208" xr:uid="{CE761A8E-2210-4269-91C7-89F0996922A1}"/>
    <cellStyle name="Normal 5 6 4 4 2" xfId="1209" xr:uid="{B21EE485-1C1A-4DFB-8E45-C7AD5000006D}"/>
    <cellStyle name="Normal 5 6 4 4 3" xfId="1210" xr:uid="{BAB49BC4-1850-4114-989A-51ACD28390A1}"/>
    <cellStyle name="Normal 5 6 4 4 4" xfId="1211" xr:uid="{981977FB-114A-432F-BA4F-ABBEBDE7C507}"/>
    <cellStyle name="Normal 5 6 4 5" xfId="1212" xr:uid="{4E2305A3-7223-4970-A417-DD298DA5B4B8}"/>
    <cellStyle name="Normal 5 6 4 6" xfId="1213" xr:uid="{1B4EB2C9-A35E-410C-ACB0-408359A66EC1}"/>
    <cellStyle name="Normal 5 6 4 7" xfId="1214" xr:uid="{A2465973-1F5E-4770-B136-8E4537A8479B}"/>
    <cellStyle name="Normal 5 6 5" xfId="1215" xr:uid="{576BC8BD-914D-4A68-B42A-B89AFD0636BD}"/>
    <cellStyle name="Normal 5 6 5 2" xfId="1216" xr:uid="{D90D2F2E-4B9D-40D6-83D0-00B7C22BD5AA}"/>
    <cellStyle name="Normal 5 6 5 2 2" xfId="1217" xr:uid="{DA32C71B-F18A-4CBE-A91A-54D981546DE0}"/>
    <cellStyle name="Normal 5 6 5 2 3" xfId="1218" xr:uid="{00A9B77F-694B-4582-BE49-E655A5E3AB43}"/>
    <cellStyle name="Normal 5 6 5 2 4" xfId="1219" xr:uid="{5AEAF095-BF6C-4DEF-A387-71E39EF7DB09}"/>
    <cellStyle name="Normal 5 6 5 3" xfId="1220" xr:uid="{0FA811BA-454E-4538-A684-C3251F698C39}"/>
    <cellStyle name="Normal 5 6 5 3 2" xfId="1221" xr:uid="{863F76E9-4B17-4181-8736-7A249AB34096}"/>
    <cellStyle name="Normal 5 6 5 3 3" xfId="1222" xr:uid="{038C5A19-4038-4FEA-A3AE-9A71BF170F70}"/>
    <cellStyle name="Normal 5 6 5 3 4" xfId="1223" xr:uid="{087CE4A4-F945-4C8C-868A-5D533615D6A4}"/>
    <cellStyle name="Normal 5 6 5 4" xfId="1224" xr:uid="{66A11854-7966-455C-9DE0-8A53C857C511}"/>
    <cellStyle name="Normal 5 6 5 5" xfId="1225" xr:uid="{6AD142C4-E599-43B1-A0CD-01854B9E0A10}"/>
    <cellStyle name="Normal 5 6 5 6" xfId="1226" xr:uid="{CABE4C0F-D7E8-4C69-8174-68EF530C7FAA}"/>
    <cellStyle name="Normal 5 6 6" xfId="1227" xr:uid="{12A1C244-3D44-4383-8486-453A1E1AC27D}"/>
    <cellStyle name="Normal 5 6 6 2" xfId="1228" xr:uid="{EFD8BFD0-F934-4BCC-9BF0-2570AFB9AD97}"/>
    <cellStyle name="Normal 5 6 6 2 2" xfId="1229" xr:uid="{198B5865-947A-40A0-8C17-33E9869FCF3D}"/>
    <cellStyle name="Normal 5 6 6 2 3" xfId="1230" xr:uid="{1A726EBE-637B-49FA-99DD-99BF79E67488}"/>
    <cellStyle name="Normal 5 6 6 2 4" xfId="1231" xr:uid="{F94984CD-C5FA-4560-A449-F56323E51D4E}"/>
    <cellStyle name="Normal 5 6 6 3" xfId="1232" xr:uid="{8533B938-52C4-454C-B476-267062133584}"/>
    <cellStyle name="Normal 5 6 6 4" xfId="1233" xr:uid="{0CBC8F6B-A956-4FD9-9ED1-8FA7B30A0D34}"/>
    <cellStyle name="Normal 5 6 6 5" xfId="1234" xr:uid="{05C88E56-C6AC-45ED-BDF7-B6A82816047B}"/>
    <cellStyle name="Normal 5 6 7" xfId="1235" xr:uid="{BEF50B9A-A370-4252-B37F-E85966C0CF3D}"/>
    <cellStyle name="Normal 5 6 7 2" xfId="1236" xr:uid="{B7F32F85-406A-49A2-B2CD-827CF9CF83E4}"/>
    <cellStyle name="Normal 5 6 7 3" xfId="1237" xr:uid="{8713C50B-502B-485A-ADB1-EE885DEAEE3A}"/>
    <cellStyle name="Normal 5 6 7 4" xfId="1238" xr:uid="{B9F3BB43-C413-42B7-9046-5905950C0E06}"/>
    <cellStyle name="Normal 5 6 8" xfId="1239" xr:uid="{E12A4A61-E91D-47B6-95C4-35C0D3BDC5FF}"/>
    <cellStyle name="Normal 5 6 8 2" xfId="1240" xr:uid="{1F94614B-6E74-4873-821A-64D3C1C5886C}"/>
    <cellStyle name="Normal 5 6 8 3" xfId="1241" xr:uid="{25CEE1D1-7FC6-4C76-BBB9-9952EA852CBC}"/>
    <cellStyle name="Normal 5 6 8 4" xfId="1242" xr:uid="{D7A53243-16D7-4BB8-8EF3-691D26731430}"/>
    <cellStyle name="Normal 5 6 9" xfId="1243" xr:uid="{EDB32E22-BC53-482B-ABC2-35784BCDC61F}"/>
    <cellStyle name="Normal 5 7" xfId="106" xr:uid="{D7200C41-FD8C-4053-97CE-20AC89E5B74D}"/>
    <cellStyle name="Normal 5 7 2" xfId="107" xr:uid="{1F67D1A6-ABD2-4084-ADD3-6EF28B897933}"/>
    <cellStyle name="Normal 5 7 2 2" xfId="1244" xr:uid="{87FA266B-0C22-42D2-A7FA-A50E0472FB6E}"/>
    <cellStyle name="Normal 5 7 2 2 2" xfId="1245" xr:uid="{0B384563-FD2C-480F-B5BA-D7949E6DCB7B}"/>
    <cellStyle name="Normal 5 7 2 2 2 2" xfId="1246" xr:uid="{DB665031-3916-41DE-9323-897FFD2FAA07}"/>
    <cellStyle name="Normal 5 7 2 2 2 3" xfId="1247" xr:uid="{5ABC4FAB-584C-4A55-8207-3A5A2DE1393A}"/>
    <cellStyle name="Normal 5 7 2 2 2 4" xfId="1248" xr:uid="{26599821-8CFD-4408-B74E-9E630844FC5D}"/>
    <cellStyle name="Normal 5 7 2 2 3" xfId="1249" xr:uid="{A4378406-2E03-4C41-B704-2A8CD77E9E2F}"/>
    <cellStyle name="Normal 5 7 2 2 3 2" xfId="1250" xr:uid="{E1376373-6EE7-44C0-A259-DC2B616EB3CA}"/>
    <cellStyle name="Normal 5 7 2 2 3 3" xfId="1251" xr:uid="{DEC259F0-D957-4875-8CAD-EEBD2E5F7111}"/>
    <cellStyle name="Normal 5 7 2 2 3 4" xfId="1252" xr:uid="{7904DBE5-7036-4769-8B3E-A159628F06E0}"/>
    <cellStyle name="Normal 5 7 2 2 4" xfId="1253" xr:uid="{FD8129AE-2B1C-4BF3-8A17-2FC6873173BC}"/>
    <cellStyle name="Normal 5 7 2 2 5" xfId="1254" xr:uid="{09D2CE6C-5F30-407F-9158-233E0C14B1F9}"/>
    <cellStyle name="Normal 5 7 2 2 6" xfId="1255" xr:uid="{EA4CB44A-0380-4B9B-B6E0-4F4C8EFC4433}"/>
    <cellStyle name="Normal 5 7 2 3" xfId="1256" xr:uid="{36555CE2-1A0C-4DFA-9C3A-7B1D47FE88FF}"/>
    <cellStyle name="Normal 5 7 2 3 2" xfId="1257" xr:uid="{55C65D52-5333-4DCA-BE49-E6D7F41AF0D0}"/>
    <cellStyle name="Normal 5 7 2 3 2 2" xfId="1258" xr:uid="{0E7B2619-A2FB-4F91-B7BF-8E907AAA4271}"/>
    <cellStyle name="Normal 5 7 2 3 2 3" xfId="1259" xr:uid="{09F5747D-234E-4AB2-8BDC-BACD7ED8B5E0}"/>
    <cellStyle name="Normal 5 7 2 3 2 4" xfId="1260" xr:uid="{86AC51E3-7524-4C58-AD64-771645267BFA}"/>
    <cellStyle name="Normal 5 7 2 3 3" xfId="1261" xr:uid="{DB8E80F6-D8EE-4DB6-8735-5938458A3EB6}"/>
    <cellStyle name="Normal 5 7 2 3 4" xfId="1262" xr:uid="{6DAC5BC0-C9D4-4826-A5F3-784C5864658F}"/>
    <cellStyle name="Normal 5 7 2 3 5" xfId="1263" xr:uid="{DC280AC8-ACAA-4A1C-A233-99E7CBA91F01}"/>
    <cellStyle name="Normal 5 7 2 4" xfId="1264" xr:uid="{051BB495-8CD9-4F38-88EF-F021AE186630}"/>
    <cellStyle name="Normal 5 7 2 4 2" xfId="1265" xr:uid="{432F5559-BE3F-4EC6-AEB7-F2CF7C806DDD}"/>
    <cellStyle name="Normal 5 7 2 4 3" xfId="1266" xr:uid="{9B8F2040-CD2E-4466-BB4C-7EF547E3438F}"/>
    <cellStyle name="Normal 5 7 2 4 4" xfId="1267" xr:uid="{6F406220-8AEC-4A10-BBEC-FBC6CBF5D495}"/>
    <cellStyle name="Normal 5 7 2 5" xfId="1268" xr:uid="{97266099-E9A5-4C67-ADDC-D1D950258099}"/>
    <cellStyle name="Normal 5 7 2 5 2" xfId="1269" xr:uid="{9DAE3654-2C2E-46D9-9DF6-118CFDD520C0}"/>
    <cellStyle name="Normal 5 7 2 5 3" xfId="1270" xr:uid="{4CAB3746-8FD3-432B-80E6-13DAF7811503}"/>
    <cellStyle name="Normal 5 7 2 5 4" xfId="1271" xr:uid="{F4AFCED4-78D2-48B5-9E8D-2F9111CE0F26}"/>
    <cellStyle name="Normal 5 7 2 6" xfId="1272" xr:uid="{92488C0E-98CD-4347-AEA4-0E2CD555CFBA}"/>
    <cellStyle name="Normal 5 7 2 7" xfId="1273" xr:uid="{90449872-0034-4F2B-BC7A-EE201F808F74}"/>
    <cellStyle name="Normal 5 7 2 8" xfId="1274" xr:uid="{93FA9139-71D2-44C2-AC11-D3C0A1079012}"/>
    <cellStyle name="Normal 5 7 3" xfId="1275" xr:uid="{7C7DCDDB-E0B1-48E1-BA82-61B17A60F8FA}"/>
    <cellStyle name="Normal 5 7 3 2" xfId="1276" xr:uid="{1E2C9711-4598-4ABE-9ACC-1E8AAB977F34}"/>
    <cellStyle name="Normal 5 7 3 2 2" xfId="1277" xr:uid="{402B2BF6-6222-450E-9E26-EA88C1D2D83D}"/>
    <cellStyle name="Normal 5 7 3 2 3" xfId="1278" xr:uid="{9D2E1ECB-80D9-4183-83A8-DEF317E56D2B}"/>
    <cellStyle name="Normal 5 7 3 2 4" xfId="1279" xr:uid="{1951A55E-AC61-40DA-9AB3-B4B04121CEDF}"/>
    <cellStyle name="Normal 5 7 3 3" xfId="1280" xr:uid="{925FF247-BDBC-419D-B6F3-2FC93F8B5F3C}"/>
    <cellStyle name="Normal 5 7 3 3 2" xfId="1281" xr:uid="{040E866C-3920-47FF-9814-9C03DF8797C6}"/>
    <cellStyle name="Normal 5 7 3 3 3" xfId="1282" xr:uid="{C94C79AE-01AE-4829-9B85-F7650CA5EACD}"/>
    <cellStyle name="Normal 5 7 3 3 4" xfId="1283" xr:uid="{986C7B07-1E3C-41E8-9815-9CB2FDFD20AB}"/>
    <cellStyle name="Normal 5 7 3 4" xfId="1284" xr:uid="{525CD477-67D5-441D-BD72-12692060DB55}"/>
    <cellStyle name="Normal 5 7 3 5" xfId="1285" xr:uid="{E2FD0F27-4D34-4F5E-AAB1-334B043A269C}"/>
    <cellStyle name="Normal 5 7 3 6" xfId="1286" xr:uid="{F039FEA0-749D-487A-93A4-878E3DFC8C09}"/>
    <cellStyle name="Normal 5 7 4" xfId="1287" xr:uid="{6A478748-E989-454A-951C-8C8B7EE26151}"/>
    <cellStyle name="Normal 5 7 4 2" xfId="1288" xr:uid="{2BC893CA-D8AE-4C8E-BABF-E6652B1D865B}"/>
    <cellStyle name="Normal 5 7 4 2 2" xfId="1289" xr:uid="{8BAF864D-D52D-4F95-9CC5-D20A5DA4B290}"/>
    <cellStyle name="Normal 5 7 4 2 3" xfId="1290" xr:uid="{0DEA4321-E4E9-4A5B-BDE4-F7F1F51D7705}"/>
    <cellStyle name="Normal 5 7 4 2 4" xfId="1291" xr:uid="{E5CB3244-6359-4B8F-8201-908024ECE259}"/>
    <cellStyle name="Normal 5 7 4 3" xfId="1292" xr:uid="{A60425D0-39B4-4ABC-A1C6-166937D0BA86}"/>
    <cellStyle name="Normal 5 7 4 4" xfId="1293" xr:uid="{5BBFF231-D41D-4C8B-AB3B-E7F2BE991393}"/>
    <cellStyle name="Normal 5 7 4 5" xfId="1294" xr:uid="{0E3581F9-30AB-47C2-B82A-15995C7B5B68}"/>
    <cellStyle name="Normal 5 7 5" xfId="1295" xr:uid="{992B6DF2-78C0-4A42-A19A-58E5731A87F7}"/>
    <cellStyle name="Normal 5 7 5 2" xfId="1296" xr:uid="{F4793EFF-41C9-4B63-8C41-A385644F2EDC}"/>
    <cellStyle name="Normal 5 7 5 3" xfId="1297" xr:uid="{B6492666-92AA-421A-AAFB-F72D120AD3E0}"/>
    <cellStyle name="Normal 5 7 5 4" xfId="1298" xr:uid="{1D8A3BDE-8665-485F-B4D7-7BB4B0411C0D}"/>
    <cellStyle name="Normal 5 7 6" xfId="1299" xr:uid="{2D649D27-66B7-4744-BFC4-2FA3FD55F9D0}"/>
    <cellStyle name="Normal 5 7 6 2" xfId="1300" xr:uid="{CCAF5063-68E8-4143-BAA3-595E5F27FE9C}"/>
    <cellStyle name="Normal 5 7 6 3" xfId="1301" xr:uid="{1E050B91-5638-4C17-B2D9-82DDA3DB02E2}"/>
    <cellStyle name="Normal 5 7 6 4" xfId="1302" xr:uid="{8A7878C9-9B06-4361-8446-6A29E1DD0480}"/>
    <cellStyle name="Normal 5 7 7" xfId="1303" xr:uid="{5D4CF9D7-FAC2-4B9A-8026-46196E8655EB}"/>
    <cellStyle name="Normal 5 7 8" xfId="1304" xr:uid="{8E6D9602-1AE4-43BF-933E-E250FF130DC8}"/>
    <cellStyle name="Normal 5 7 9" xfId="1305" xr:uid="{E48EBE71-A87A-41E5-A6DA-ABC6E905946C}"/>
    <cellStyle name="Normal 5 8" xfId="108" xr:uid="{553C3DE3-86D6-4A0D-B5B4-F825D9DFAE82}"/>
    <cellStyle name="Normal 5 8 2" xfId="1306" xr:uid="{0AD4DB82-2F0F-44D6-9BF8-D9B3FB71AEDC}"/>
    <cellStyle name="Normal 5 8 2 2" xfId="1307" xr:uid="{30F2C36E-F8AB-478A-B815-B973AC38E4F1}"/>
    <cellStyle name="Normal 5 8 2 2 2" xfId="1308" xr:uid="{5637462B-F6DC-4D24-82E4-074BB62CA955}"/>
    <cellStyle name="Normal 5 8 2 2 2 2" xfId="3918" xr:uid="{BA25B34B-589C-4A51-BCF6-21C569E3F624}"/>
    <cellStyle name="Normal 5 8 2 2 3" xfId="1309" xr:uid="{4B92D81A-A6E4-403C-B84B-B1DF926468EA}"/>
    <cellStyle name="Normal 5 8 2 2 4" xfId="1310" xr:uid="{B55B3874-2A65-4F90-9673-A121FE802DFD}"/>
    <cellStyle name="Normal 5 8 2 3" xfId="1311" xr:uid="{11A958BB-1F42-4D9B-B429-9C0F4A4B3737}"/>
    <cellStyle name="Normal 5 8 2 3 2" xfId="1312" xr:uid="{546FE4D5-254C-4562-B9AB-56CA32C228EC}"/>
    <cellStyle name="Normal 5 8 2 3 3" xfId="1313" xr:uid="{29BEF301-500F-49C6-BEDB-9D5D3884F217}"/>
    <cellStyle name="Normal 5 8 2 3 4" xfId="1314" xr:uid="{1FD9BE98-BA2F-458B-8D5A-C0F1D1DA6EF3}"/>
    <cellStyle name="Normal 5 8 2 4" xfId="1315" xr:uid="{8D2F3EC7-4CD7-49D1-B78B-2FE739267769}"/>
    <cellStyle name="Normal 5 8 2 5" xfId="1316" xr:uid="{C27F6350-99C3-4A6F-AE50-B2FB7380305C}"/>
    <cellStyle name="Normal 5 8 2 6" xfId="1317" xr:uid="{975221D0-EF14-435D-AC13-FE5092008B13}"/>
    <cellStyle name="Normal 5 8 3" xfId="1318" xr:uid="{AA84B671-6FFD-40F7-9E03-48ABF9376356}"/>
    <cellStyle name="Normal 5 8 3 2" xfId="1319" xr:uid="{28358142-D05C-4047-8B09-ACF247D5F6EF}"/>
    <cellStyle name="Normal 5 8 3 2 2" xfId="1320" xr:uid="{83C680F9-3BF4-4163-8F13-0D759B6C167F}"/>
    <cellStyle name="Normal 5 8 3 2 3" xfId="1321" xr:uid="{F088D259-49E4-46CA-9693-D3727B4367BC}"/>
    <cellStyle name="Normal 5 8 3 2 4" xfId="1322" xr:uid="{0268E842-C01D-4D49-8355-5290057D3510}"/>
    <cellStyle name="Normal 5 8 3 3" xfId="1323" xr:uid="{59E8E70E-C650-41F2-9B5D-483C35A4EB2C}"/>
    <cellStyle name="Normal 5 8 3 4" xfId="1324" xr:uid="{79324D92-4A1F-491D-979C-51A90F11C22C}"/>
    <cellStyle name="Normal 5 8 3 5" xfId="1325" xr:uid="{C88CE663-22A6-4274-B42B-962E918BC6D1}"/>
    <cellStyle name="Normal 5 8 4" xfId="1326" xr:uid="{3838CBCF-3DD3-419B-BD7E-B66E0FDAFD71}"/>
    <cellStyle name="Normal 5 8 4 2" xfId="1327" xr:uid="{4C4DB314-C185-4EB5-8C14-9F573D93DCC6}"/>
    <cellStyle name="Normal 5 8 4 3" xfId="1328" xr:uid="{57518CAC-ED7D-42A2-B578-F4EBFEC254F5}"/>
    <cellStyle name="Normal 5 8 4 4" xfId="1329" xr:uid="{7D61652C-9609-4B1E-B5C6-41CFE2899CC9}"/>
    <cellStyle name="Normal 5 8 5" xfId="1330" xr:uid="{2FA451A0-1D53-4FF2-A7CC-C6568B520D2D}"/>
    <cellStyle name="Normal 5 8 5 2" xfId="1331" xr:uid="{4A47D0A0-D3AB-4F1E-88C8-67E45D510D2E}"/>
    <cellStyle name="Normal 5 8 5 3" xfId="1332" xr:uid="{E2886A2D-353E-4D43-A585-DA7D1CD26D27}"/>
    <cellStyle name="Normal 5 8 5 4" xfId="1333" xr:uid="{0816AFDA-DA64-41D5-9B6D-39EEB71CD3C2}"/>
    <cellStyle name="Normal 5 8 6" xfId="1334" xr:uid="{BB1CEC5E-2E96-4284-8D11-1C95B5D70850}"/>
    <cellStyle name="Normal 5 8 7" xfId="1335" xr:uid="{98A2C72D-86F9-4C78-84AB-FAB2A6663AF9}"/>
    <cellStyle name="Normal 5 8 8" xfId="1336" xr:uid="{F3254E8C-848A-47BB-8ACC-E3AC5667DA95}"/>
    <cellStyle name="Normal 5 9" xfId="1337" xr:uid="{0FE74C75-32EF-4F5C-9B93-8CD5E4156E62}"/>
    <cellStyle name="Normal 5 9 2" xfId="1338" xr:uid="{7282B3F1-4183-41DC-B3A0-771333067380}"/>
    <cellStyle name="Normal 5 9 2 2" xfId="1339" xr:uid="{3F3BC474-69F1-4685-89C2-FC482FC90E5E}"/>
    <cellStyle name="Normal 5 9 2 2 2" xfId="1340" xr:uid="{99E4E1DF-24CB-4369-98FB-8480E94EDF1A}"/>
    <cellStyle name="Normal 5 9 2 2 3" xfId="1341" xr:uid="{78706D41-2178-4050-B14A-1BB8BF841054}"/>
    <cellStyle name="Normal 5 9 2 2 4" xfId="1342" xr:uid="{BC45504F-EBFD-4AC8-BE80-2F656524659E}"/>
    <cellStyle name="Normal 5 9 2 3" xfId="1343" xr:uid="{BF59B583-C6B1-4217-B000-1BC4BDD77025}"/>
    <cellStyle name="Normal 5 9 2 4" xfId="1344" xr:uid="{69A296D3-7F0E-4C30-A96C-1CF3944EC754}"/>
    <cellStyle name="Normal 5 9 2 5" xfId="1345" xr:uid="{438EE618-B810-4450-913D-B7DE6EFAE483}"/>
    <cellStyle name="Normal 5 9 3" xfId="1346" xr:uid="{FD84C8DA-338F-4141-9E44-40F51B1D123C}"/>
    <cellStyle name="Normal 5 9 3 2" xfId="1347" xr:uid="{F0CA9F35-602D-4B19-B53B-FB997E93A041}"/>
    <cellStyle name="Normal 5 9 3 3" xfId="1348" xr:uid="{5EF77D55-C4B3-4BCC-A2C5-3AB18323D98D}"/>
    <cellStyle name="Normal 5 9 3 4" xfId="1349" xr:uid="{0147F948-92E9-425F-810A-FFC04E89FA7E}"/>
    <cellStyle name="Normal 5 9 4" xfId="1350" xr:uid="{DEF70D25-1964-456C-B6DA-3B563AC3A1CA}"/>
    <cellStyle name="Normal 5 9 4 2" xfId="1351" xr:uid="{477B4CBF-2440-4EB9-9B42-A7AE7AF589B9}"/>
    <cellStyle name="Normal 5 9 4 3" xfId="1352" xr:uid="{58B2F2AE-F19B-45CC-90B6-791F6C520D9D}"/>
    <cellStyle name="Normal 5 9 4 4" xfId="1353" xr:uid="{1521243B-4BEC-4CC1-89C8-F9EBC2B20FF9}"/>
    <cellStyle name="Normal 5 9 5" xfId="1354" xr:uid="{1DA3ADB0-0FDC-48E6-9367-CB29B951F239}"/>
    <cellStyle name="Normal 5 9 6" xfId="1355" xr:uid="{35DCA534-A933-4B9A-BF56-3A2764EED83B}"/>
    <cellStyle name="Normal 5 9 7" xfId="1356" xr:uid="{DC4CB315-F724-45DD-8BA1-86F213152789}"/>
    <cellStyle name="Normal 6" xfId="109" xr:uid="{D404A761-F05D-49CF-AA5C-86775BB16A3C}"/>
    <cellStyle name="Normal 6 10" xfId="1357" xr:uid="{878FFF35-FD9B-4C3F-AE2E-F1C451323081}"/>
    <cellStyle name="Normal 6 10 2" xfId="1358" xr:uid="{24D7267C-0DF8-415D-95DD-8024C3EDFC3D}"/>
    <cellStyle name="Normal 6 10 2 2" xfId="1359" xr:uid="{1ECA286A-16C3-4978-8F3A-93044BE8EB27}"/>
    <cellStyle name="Normal 6 10 2 3" xfId="1360" xr:uid="{7FF2EFC8-8E18-4C53-B34B-5110B08FD113}"/>
    <cellStyle name="Normal 6 10 2 4" xfId="1361" xr:uid="{3899CFFA-08E9-4728-A152-D3D0EED91084}"/>
    <cellStyle name="Normal 6 10 3" xfId="1362" xr:uid="{F965CAA7-2EEB-47E8-972F-E9EF8C85775D}"/>
    <cellStyle name="Normal 6 10 4" xfId="1363" xr:uid="{3A883315-25AC-4256-BC54-61389E824064}"/>
    <cellStyle name="Normal 6 10 5" xfId="1364" xr:uid="{6F5A75E8-FB91-4595-9CF9-CC72DD0E6DF9}"/>
    <cellStyle name="Normal 6 11" xfId="1365" xr:uid="{1D7AD716-8EDD-4908-908D-886161B8EE49}"/>
    <cellStyle name="Normal 6 11 2" xfId="1366" xr:uid="{1AEB44CA-FC53-42CB-A3C5-FEBFF3E6F62B}"/>
    <cellStyle name="Normal 6 11 3" xfId="1367" xr:uid="{D17FF2F2-1AF1-480B-9F04-AB69C0E17C38}"/>
    <cellStyle name="Normal 6 11 4" xfId="1368" xr:uid="{4BBCF1E4-FCE7-4C09-A9B1-3C926FBFC9E2}"/>
    <cellStyle name="Normal 6 12" xfId="1369" xr:uid="{ECAFE00C-2DEF-402A-9319-121485B2D7A9}"/>
    <cellStyle name="Normal 6 12 2" xfId="1370" xr:uid="{43106708-B028-4DEF-A9CE-53323BB97692}"/>
    <cellStyle name="Normal 6 12 3" xfId="1371" xr:uid="{5B662EB2-8909-48E9-B822-3B5142008999}"/>
    <cellStyle name="Normal 6 12 4" xfId="1372" xr:uid="{A7019638-09FD-46DF-B372-C51029196C8C}"/>
    <cellStyle name="Normal 6 13" xfId="1373" xr:uid="{C31D379D-9F81-4C4A-9D30-7BD99D598954}"/>
    <cellStyle name="Normal 6 13 2" xfId="1374" xr:uid="{D3DE15FD-9AAA-4DBD-836D-9E563CF8253D}"/>
    <cellStyle name="Normal 6 13 3" xfId="3736" xr:uid="{9F56DFD1-9C03-4A67-BC69-F3E040D5594B}"/>
    <cellStyle name="Normal 6 14" xfId="1375" xr:uid="{632BB77E-D97B-44F0-89C5-BA049585B8D7}"/>
    <cellStyle name="Normal 6 15" xfId="1376" xr:uid="{53CE36CF-E935-4DA7-8A53-D0E0E8D174E0}"/>
    <cellStyle name="Normal 6 16" xfId="1377" xr:uid="{ACCCF676-CD60-421F-B13E-476799E55E0D}"/>
    <cellStyle name="Normal 6 2" xfId="110" xr:uid="{21191F31-77FB-42BE-899A-C91EDBAA2C13}"/>
    <cellStyle name="Normal 6 2 2" xfId="3729" xr:uid="{AB04B5E6-0DD8-4798-8A26-0F4203B49A79}"/>
    <cellStyle name="Normal 6 3" xfId="111" xr:uid="{3E8D1CD0-A60B-4225-94FD-8435021AC605}"/>
    <cellStyle name="Normal 6 3 10" xfId="1378" xr:uid="{4C73E7C7-5F4A-4D03-ADB0-E50F7F509326}"/>
    <cellStyle name="Normal 6 3 11" xfId="1379" xr:uid="{95C2C15A-1A75-4B57-A4ED-BF83C0E37C03}"/>
    <cellStyle name="Normal 6 3 2" xfId="112" xr:uid="{BEB75FCA-32FC-440F-9FE8-F219A08F5CC7}"/>
    <cellStyle name="Normal 6 3 2 2" xfId="113" xr:uid="{54C25E7B-7335-497D-8D31-850E2F7D4E18}"/>
    <cellStyle name="Normal 6 3 2 2 2" xfId="1380" xr:uid="{7848E4B5-5C8D-46CB-B589-F6965B6CC52E}"/>
    <cellStyle name="Normal 6 3 2 2 2 2" xfId="1381" xr:uid="{2B4FCD0D-233B-4419-981A-CED13A3C9A72}"/>
    <cellStyle name="Normal 6 3 2 2 2 2 2" xfId="1382" xr:uid="{68B6E6AE-1C1F-4982-A310-243CCC51FBB6}"/>
    <cellStyle name="Normal 6 3 2 2 2 2 2 2" xfId="3919" xr:uid="{EC9FA8EE-DF3B-49A1-9AC0-28F77FFF671C}"/>
    <cellStyle name="Normal 6 3 2 2 2 2 2 2 2" xfId="3920" xr:uid="{DC071036-96EB-4136-B946-A1613B7D00C3}"/>
    <cellStyle name="Normal 6 3 2 2 2 2 2 3" xfId="3921" xr:uid="{73DFA127-AA60-47F9-8364-AE857AE0ABCF}"/>
    <cellStyle name="Normal 6 3 2 2 2 2 3" xfId="1383" xr:uid="{B381BB2E-9994-416A-9FC1-FEEED72541BA}"/>
    <cellStyle name="Normal 6 3 2 2 2 2 3 2" xfId="3922" xr:uid="{7CF480B7-6E8B-462E-9C62-0211AE37FC8F}"/>
    <cellStyle name="Normal 6 3 2 2 2 2 4" xfId="1384" xr:uid="{D6864A7A-EBEB-4903-A585-BAC5032A1EBB}"/>
    <cellStyle name="Normal 6 3 2 2 2 3" xfId="1385" xr:uid="{0A39FB64-DB1F-473B-9578-CA3E2F354955}"/>
    <cellStyle name="Normal 6 3 2 2 2 3 2" xfId="1386" xr:uid="{B8B3DD7B-7CF7-4BE6-BCC7-309F586460F3}"/>
    <cellStyle name="Normal 6 3 2 2 2 3 2 2" xfId="3923" xr:uid="{B3ACB3C2-17ED-4CD6-BD9E-F8A71AE5621D}"/>
    <cellStyle name="Normal 6 3 2 2 2 3 3" xfId="1387" xr:uid="{3AE008A4-FEA8-40E4-827C-302A5CBE543E}"/>
    <cellStyle name="Normal 6 3 2 2 2 3 4" xfId="1388" xr:uid="{7E722BD5-01FA-4087-ADEC-EA8C737AC150}"/>
    <cellStyle name="Normal 6 3 2 2 2 4" xfId="1389" xr:uid="{16AE30BA-91A3-4175-B81D-370458E4CF56}"/>
    <cellStyle name="Normal 6 3 2 2 2 4 2" xfId="3924" xr:uid="{0F2AE118-4F5E-42B2-9FDD-D21244263292}"/>
    <cellStyle name="Normal 6 3 2 2 2 5" xfId="1390" xr:uid="{BC42A8CD-EC07-41ED-8662-DB00ECB9B29B}"/>
    <cellStyle name="Normal 6 3 2 2 2 6" xfId="1391" xr:uid="{7089051E-100A-49CC-8ED4-E845CA455DCE}"/>
    <cellStyle name="Normal 6 3 2 2 3" xfId="1392" xr:uid="{59CBFC49-0817-49AC-8BAA-6DBBD8E6E9D0}"/>
    <cellStyle name="Normal 6 3 2 2 3 2" xfId="1393" xr:uid="{0DE4E24C-148F-472E-92AD-39747700729C}"/>
    <cellStyle name="Normal 6 3 2 2 3 2 2" xfId="1394" xr:uid="{4253C6DC-FCAD-435C-950F-E635F0BFC82E}"/>
    <cellStyle name="Normal 6 3 2 2 3 2 2 2" xfId="3925" xr:uid="{61C70381-65AE-4B16-8B81-A4429EBAAAF2}"/>
    <cellStyle name="Normal 6 3 2 2 3 2 2 2 2" xfId="3926" xr:uid="{6C749144-1D4C-4E52-9D07-D5651C4645EA}"/>
    <cellStyle name="Normal 6 3 2 2 3 2 2 3" xfId="3927" xr:uid="{CC4A1895-3141-4C90-A9A6-F43BBFE5543F}"/>
    <cellStyle name="Normal 6 3 2 2 3 2 3" xfId="1395" xr:uid="{B492DF71-3A56-4B26-84DA-E577312EEB82}"/>
    <cellStyle name="Normal 6 3 2 2 3 2 3 2" xfId="3928" xr:uid="{63BDF16C-6968-436A-A953-052F49B82653}"/>
    <cellStyle name="Normal 6 3 2 2 3 2 4" xfId="1396" xr:uid="{4B659550-994B-403A-8449-30A26BC9DACE}"/>
    <cellStyle name="Normal 6 3 2 2 3 3" xfId="1397" xr:uid="{A5E5BB87-17EC-4308-B0D6-7C428A65682D}"/>
    <cellStyle name="Normal 6 3 2 2 3 3 2" xfId="3929" xr:uid="{C53D91D1-1964-4485-B311-AB8EAC643DF6}"/>
    <cellStyle name="Normal 6 3 2 2 3 3 2 2" xfId="3930" xr:uid="{B65A6F3F-9D69-448C-9A59-8A286E24060C}"/>
    <cellStyle name="Normal 6 3 2 2 3 3 3" xfId="3931" xr:uid="{974F4E41-B265-4DD1-BC1B-34AE0CD331A0}"/>
    <cellStyle name="Normal 6 3 2 2 3 4" xfId="1398" xr:uid="{EDA5F7BB-03FD-4421-BB9C-F55344F2BF3C}"/>
    <cellStyle name="Normal 6 3 2 2 3 4 2" xfId="3932" xr:uid="{F33E24D2-40DA-4795-8C0D-974770FF00CD}"/>
    <cellStyle name="Normal 6 3 2 2 3 5" xfId="1399" xr:uid="{8B34629E-3A37-4A1D-B599-8DC678F8EFF0}"/>
    <cellStyle name="Normal 6 3 2 2 4" xfId="1400" xr:uid="{4E4869D6-6922-4805-89B7-6A13BF05D0EB}"/>
    <cellStyle name="Normal 6 3 2 2 4 2" xfId="1401" xr:uid="{C5D8B754-E368-45DF-85FE-41C01FFE162A}"/>
    <cellStyle name="Normal 6 3 2 2 4 2 2" xfId="3933" xr:uid="{94E3C9E9-FAF9-4223-B55D-6ED795C129D7}"/>
    <cellStyle name="Normal 6 3 2 2 4 2 2 2" xfId="3934" xr:uid="{B94546AF-185C-4DDF-9ADA-B0C3B2703525}"/>
    <cellStyle name="Normal 6 3 2 2 4 2 3" xfId="3935" xr:uid="{B2237A3D-9680-4BC4-B53C-CADD1B0E18DC}"/>
    <cellStyle name="Normal 6 3 2 2 4 3" xfId="1402" xr:uid="{6341B7A6-E347-488E-926E-56E205955550}"/>
    <cellStyle name="Normal 6 3 2 2 4 3 2" xfId="3936" xr:uid="{3B824942-6BE5-4DA1-B60C-1F0C905279DC}"/>
    <cellStyle name="Normal 6 3 2 2 4 4" xfId="1403" xr:uid="{BB09996E-DACB-4EBE-8F9E-52941F325DED}"/>
    <cellStyle name="Normal 6 3 2 2 5" xfId="1404" xr:uid="{2D3E2F18-3C97-4133-AA86-FBFA1FF4E534}"/>
    <cellStyle name="Normal 6 3 2 2 5 2" xfId="1405" xr:uid="{8C24F16C-2D24-4F85-B530-DA9C97296DDB}"/>
    <cellStyle name="Normal 6 3 2 2 5 2 2" xfId="3937" xr:uid="{5BF3DD63-DB91-48D8-AA56-9FF988B3E4D2}"/>
    <cellStyle name="Normal 6 3 2 2 5 3" xfId="1406" xr:uid="{7EFE9EE8-4DB3-44FF-8C8C-6EA15526B834}"/>
    <cellStyle name="Normal 6 3 2 2 5 4" xfId="1407" xr:uid="{8DFAEBE5-74EA-42D3-9318-0D1B30262F3B}"/>
    <cellStyle name="Normal 6 3 2 2 6" xfId="1408" xr:uid="{5D29E1E7-4B57-417A-968B-FB78B53480B7}"/>
    <cellStyle name="Normal 6 3 2 2 6 2" xfId="3938" xr:uid="{2FCEE1A4-C7D8-4CA3-A887-F986E7D3D93D}"/>
    <cellStyle name="Normal 6 3 2 2 7" xfId="1409" xr:uid="{2FEA68DA-7CC2-44FC-BEDC-165A72CC8F45}"/>
    <cellStyle name="Normal 6 3 2 2 8" xfId="1410" xr:uid="{1C139784-2E93-4230-B913-AD09F8FFB5FC}"/>
    <cellStyle name="Normal 6 3 2 3" xfId="1411" xr:uid="{A64D8E3C-2FC2-4B9D-8CC0-CB923F443FA1}"/>
    <cellStyle name="Normal 6 3 2 3 2" xfId="1412" xr:uid="{1C0B07CF-6DD2-4952-BA37-68AFC67CA13A}"/>
    <cellStyle name="Normal 6 3 2 3 2 2" xfId="1413" xr:uid="{FCFEE41D-25C9-477C-B9D2-733F6D1E61BE}"/>
    <cellStyle name="Normal 6 3 2 3 2 2 2" xfId="3939" xr:uid="{77A41E0B-200F-4217-9821-4B870B79A222}"/>
    <cellStyle name="Normal 6 3 2 3 2 2 2 2" xfId="3940" xr:uid="{1A0E97D5-39B2-469B-ACA2-980C24AD3161}"/>
    <cellStyle name="Normal 6 3 2 3 2 2 3" xfId="3941" xr:uid="{99982095-1711-4760-BA8C-BDCC429EE5B9}"/>
    <cellStyle name="Normal 6 3 2 3 2 3" xfId="1414" xr:uid="{EC50CDAE-ABC1-410D-9EB8-79186FE29FF0}"/>
    <cellStyle name="Normal 6 3 2 3 2 3 2" xfId="3942" xr:uid="{21D89908-8A0D-46A9-86A0-6F612FF9349F}"/>
    <cellStyle name="Normal 6 3 2 3 2 4" xfId="1415" xr:uid="{6652E879-CFAC-427B-8735-6B95701F21B4}"/>
    <cellStyle name="Normal 6 3 2 3 3" xfId="1416" xr:uid="{639CEBAC-EEA0-45D1-8D25-53622B6D81C1}"/>
    <cellStyle name="Normal 6 3 2 3 3 2" xfId="1417" xr:uid="{F450BAE8-2770-43BC-BE21-EB6E0B33290A}"/>
    <cellStyle name="Normal 6 3 2 3 3 2 2" xfId="3943" xr:uid="{88E8DE69-A0DB-4C41-B2A6-CE7932C6D4C6}"/>
    <cellStyle name="Normal 6 3 2 3 3 3" xfId="1418" xr:uid="{83E1238B-362B-44AB-AE15-5F3351243C11}"/>
    <cellStyle name="Normal 6 3 2 3 3 4" xfId="1419" xr:uid="{3DD1481F-4E53-42E7-940D-4D979F18901C}"/>
    <cellStyle name="Normal 6 3 2 3 4" xfId="1420" xr:uid="{04A67EAF-A935-42E8-807C-605C4BFDF4ED}"/>
    <cellStyle name="Normal 6 3 2 3 4 2" xfId="3944" xr:uid="{5F7BEB95-5F38-4B1F-B693-E8F58797F60B}"/>
    <cellStyle name="Normal 6 3 2 3 5" xfId="1421" xr:uid="{CD8FBE92-26E1-4C5A-8686-E80BEBF5269A}"/>
    <cellStyle name="Normal 6 3 2 3 6" xfId="1422" xr:uid="{5470660F-A1BD-46C0-A21C-FBBFD275DA3E}"/>
    <cellStyle name="Normal 6 3 2 4" xfId="1423" xr:uid="{60FDD8AA-7FD8-467D-AF5D-45F0DBF60132}"/>
    <cellStyle name="Normal 6 3 2 4 2" xfId="1424" xr:uid="{7A838D2D-4C98-4836-AB47-5ED8150E4F6F}"/>
    <cellStyle name="Normal 6 3 2 4 2 2" xfId="1425" xr:uid="{F98AF7CA-EAC7-4DD0-92CD-EE83403050EB}"/>
    <cellStyle name="Normal 6 3 2 4 2 2 2" xfId="3945" xr:uid="{77736AE9-2318-4B08-A2D4-A6DC6FB73F2C}"/>
    <cellStyle name="Normal 6 3 2 4 2 2 2 2" xfId="3946" xr:uid="{A712959C-3AC0-40AD-BF2D-0C3165B4784F}"/>
    <cellStyle name="Normal 6 3 2 4 2 2 3" xfId="3947" xr:uid="{3E26873C-D108-47ED-86E3-486CC589BF5E}"/>
    <cellStyle name="Normal 6 3 2 4 2 3" xfId="1426" xr:uid="{CFF0B8B2-FCEB-43C0-9A0D-6BC8F69CBF9D}"/>
    <cellStyle name="Normal 6 3 2 4 2 3 2" xfId="3948" xr:uid="{FD111A53-2556-4EB4-B2DE-1E41158A7931}"/>
    <cellStyle name="Normal 6 3 2 4 2 4" xfId="1427" xr:uid="{5CC147F8-9B5D-46EF-AD8B-C78674E28652}"/>
    <cellStyle name="Normal 6 3 2 4 3" xfId="1428" xr:uid="{2EE4E993-DAEF-44A1-B5BA-8E99E8539AF3}"/>
    <cellStyle name="Normal 6 3 2 4 3 2" xfId="3949" xr:uid="{22C85518-5600-4F62-9B14-927424F21207}"/>
    <cellStyle name="Normal 6 3 2 4 3 2 2" xfId="3950" xr:uid="{697BEE99-2AC9-49EB-8697-27EA67371894}"/>
    <cellStyle name="Normal 6 3 2 4 3 3" xfId="3951" xr:uid="{5AFD4D8E-3D12-4D5D-A916-23282CD94D63}"/>
    <cellStyle name="Normal 6 3 2 4 4" xfId="1429" xr:uid="{E490A756-7DD1-4D09-8EE8-24A781179653}"/>
    <cellStyle name="Normal 6 3 2 4 4 2" xfId="3952" xr:uid="{3CB76F44-DBB5-49A2-99BA-120767B5EEE8}"/>
    <cellStyle name="Normal 6 3 2 4 5" xfId="1430" xr:uid="{D7C41CC9-D97F-4ACC-94A9-9362F7CD4846}"/>
    <cellStyle name="Normal 6 3 2 5" xfId="1431" xr:uid="{D278CAE9-D81A-49AE-9EF7-2A6209115E68}"/>
    <cellStyle name="Normal 6 3 2 5 2" xfId="1432" xr:uid="{A1146E71-4CEB-40A6-9925-6340E61FAC4D}"/>
    <cellStyle name="Normal 6 3 2 5 2 2" xfId="3953" xr:uid="{7F189044-F2ED-41CF-A8B1-7367F09D979D}"/>
    <cellStyle name="Normal 6 3 2 5 2 2 2" xfId="3954" xr:uid="{979AD4A6-B95F-4531-BBD8-62C0AA05E8F5}"/>
    <cellStyle name="Normal 6 3 2 5 2 3" xfId="3955" xr:uid="{7FC42F5A-1A64-4250-B652-19C35F674A43}"/>
    <cellStyle name="Normal 6 3 2 5 3" xfId="1433" xr:uid="{89EB36C1-33BB-4274-BAA3-2DA124B97097}"/>
    <cellStyle name="Normal 6 3 2 5 3 2" xfId="3956" xr:uid="{EDDEFF5B-9015-40A6-B38C-3717F9F901B4}"/>
    <cellStyle name="Normal 6 3 2 5 4" xfId="1434" xr:uid="{3B0D3B45-D448-46EB-AD6B-E074BC893482}"/>
    <cellStyle name="Normal 6 3 2 6" xfId="1435" xr:uid="{741DB28F-09FD-474D-9BF9-460A42609B50}"/>
    <cellStyle name="Normal 6 3 2 6 2" xfId="1436" xr:uid="{00D81C79-C92B-42A4-9B50-04CD2FDB60A0}"/>
    <cellStyle name="Normal 6 3 2 6 2 2" xfId="3957" xr:uid="{1F21B419-98A5-4D61-A503-E681D16BD5D7}"/>
    <cellStyle name="Normal 6 3 2 6 3" xfId="1437" xr:uid="{71A16020-5760-41F2-9579-F2B301508A76}"/>
    <cellStyle name="Normal 6 3 2 6 4" xfId="1438" xr:uid="{399811F3-200F-4258-A103-77E5B10F2F33}"/>
    <cellStyle name="Normal 6 3 2 7" xfId="1439" xr:uid="{2D6DA20E-BB2D-4756-81A6-050465E27C38}"/>
    <cellStyle name="Normal 6 3 2 7 2" xfId="3958" xr:uid="{43F427E3-1AC5-4566-AE6D-D7239B1DA516}"/>
    <cellStyle name="Normal 6 3 2 8" xfId="1440" xr:uid="{0899C7B7-A879-4252-8DE5-C53CC4EB694B}"/>
    <cellStyle name="Normal 6 3 2 9" xfId="1441" xr:uid="{1E6E123F-886E-4929-8D41-B4ECAE4924C8}"/>
    <cellStyle name="Normal 6 3 3" xfId="114" xr:uid="{8FDF6CCD-CAAD-44F1-AB51-F45636430527}"/>
    <cellStyle name="Normal 6 3 3 2" xfId="115" xr:uid="{F75474AD-4908-4353-94F9-703D1E112619}"/>
    <cellStyle name="Normal 6 3 3 2 2" xfId="1442" xr:uid="{06BD3496-4652-4C99-A4EE-F0F7A63FBC1F}"/>
    <cellStyle name="Normal 6 3 3 2 2 2" xfId="1443" xr:uid="{43292BDC-1C1E-44E5-8DCF-2CC244A79604}"/>
    <cellStyle name="Normal 6 3 3 2 2 2 2" xfId="3959" xr:uid="{BC7A11D0-2773-4F9D-B554-33A3B8D92FCF}"/>
    <cellStyle name="Normal 6 3 3 2 2 2 2 2" xfId="3960" xr:uid="{6891564D-FC68-44C0-BEB3-4E66DA73E538}"/>
    <cellStyle name="Normal 6 3 3 2 2 2 3" xfId="3961" xr:uid="{8DB40F14-D0B5-4AC9-B306-D914E5F61E19}"/>
    <cellStyle name="Normal 6 3 3 2 2 3" xfId="1444" xr:uid="{ADE43418-6092-496A-8A89-8CDF5BE3B11C}"/>
    <cellStyle name="Normal 6 3 3 2 2 3 2" xfId="3962" xr:uid="{975C7CD9-3F35-4978-A332-38E6AE438DEA}"/>
    <cellStyle name="Normal 6 3 3 2 2 4" xfId="1445" xr:uid="{6923CBE7-244A-49EF-8554-B0100D6DE05D}"/>
    <cellStyle name="Normal 6 3 3 2 3" xfId="1446" xr:uid="{CD98E9A0-4E1B-4445-B892-6818A2ED87C5}"/>
    <cellStyle name="Normal 6 3 3 2 3 2" xfId="1447" xr:uid="{C0D16EFE-3964-4C6E-95F8-E08E0242E0EC}"/>
    <cellStyle name="Normal 6 3 3 2 3 2 2" xfId="3963" xr:uid="{F231E262-4AF4-49DD-8E89-A2C0B1564430}"/>
    <cellStyle name="Normal 6 3 3 2 3 3" xfId="1448" xr:uid="{EAF1CCC9-4E2B-4CBA-87B6-932C944316EA}"/>
    <cellStyle name="Normal 6 3 3 2 3 4" xfId="1449" xr:uid="{CD7C57CC-108F-4072-94C7-82366B6DDAD8}"/>
    <cellStyle name="Normal 6 3 3 2 4" xfId="1450" xr:uid="{EDA99179-8A15-4738-871C-F9B8F4CB8942}"/>
    <cellStyle name="Normal 6 3 3 2 4 2" xfId="3964" xr:uid="{EE850B37-6432-47D8-A8E1-5C2292F833B7}"/>
    <cellStyle name="Normal 6 3 3 2 5" xfId="1451" xr:uid="{794CA7C4-4E36-462A-A199-999BFF6A4B30}"/>
    <cellStyle name="Normal 6 3 3 2 6" xfId="1452" xr:uid="{B24851F0-3D5F-43BF-BE1C-C6810E94150C}"/>
    <cellStyle name="Normal 6 3 3 3" xfId="1453" xr:uid="{2BA9BE15-B20D-4B0D-A3F4-B254AAF17A14}"/>
    <cellStyle name="Normal 6 3 3 3 2" xfId="1454" xr:uid="{D4035062-4E97-4971-8801-3A8CC36C8E8B}"/>
    <cellStyle name="Normal 6 3 3 3 2 2" xfId="1455" xr:uid="{20BC06C8-9440-4C16-9A51-5E48ADF33A39}"/>
    <cellStyle name="Normal 6 3 3 3 2 2 2" xfId="3965" xr:uid="{7935685D-BACD-4DEF-BD64-E7701AA9F7FC}"/>
    <cellStyle name="Normal 6 3 3 3 2 2 2 2" xfId="3966" xr:uid="{EAE62AC1-2A9C-4981-A16D-ECD534582A58}"/>
    <cellStyle name="Normal 6 3 3 3 2 2 3" xfId="3967" xr:uid="{B3A6177E-FF61-4DE8-A456-0FC244B7995C}"/>
    <cellStyle name="Normal 6 3 3 3 2 3" xfId="1456" xr:uid="{FC93292C-1081-41A4-AB50-A4CDB8C05BB2}"/>
    <cellStyle name="Normal 6 3 3 3 2 3 2" xfId="3968" xr:uid="{424557A2-40F2-4EDA-9764-21DE1C06CA38}"/>
    <cellStyle name="Normal 6 3 3 3 2 4" xfId="1457" xr:uid="{152AD3A4-B311-4EA9-90C4-699385AEF3C8}"/>
    <cellStyle name="Normal 6 3 3 3 3" xfId="1458" xr:uid="{FFB0CF8D-C51C-4546-BDDB-2D5154968532}"/>
    <cellStyle name="Normal 6 3 3 3 3 2" xfId="3969" xr:uid="{07BCE478-05FD-45EE-AE52-0F115309F3EB}"/>
    <cellStyle name="Normal 6 3 3 3 3 2 2" xfId="3970" xr:uid="{5FEAEEC7-E7E1-482E-83A9-F25EDF451573}"/>
    <cellStyle name="Normal 6 3 3 3 3 3" xfId="3971" xr:uid="{0ABB4671-1BE6-4218-AEB4-604EC5B8F6D6}"/>
    <cellStyle name="Normal 6 3 3 3 4" xfId="1459" xr:uid="{7F5316A2-B4B8-4FE5-8DD1-D31DDFF945B0}"/>
    <cellStyle name="Normal 6 3 3 3 4 2" xfId="3972" xr:uid="{B45EA774-34AF-433F-96B3-728082C7C51E}"/>
    <cellStyle name="Normal 6 3 3 3 5" xfId="1460" xr:uid="{F9E29034-BC31-45D9-B0C3-0E5103BB2DF3}"/>
    <cellStyle name="Normal 6 3 3 4" xfId="1461" xr:uid="{C9FC43C0-8B05-4C41-9FD5-8E686FB8B160}"/>
    <cellStyle name="Normal 6 3 3 4 2" xfId="1462" xr:uid="{7663D654-F972-4018-9B18-256ED582EF6C}"/>
    <cellStyle name="Normal 6 3 3 4 2 2" xfId="3973" xr:uid="{F754667D-AF34-4796-8BAE-94AC02155623}"/>
    <cellStyle name="Normal 6 3 3 4 2 2 2" xfId="3974" xr:uid="{50E4161C-AD38-4666-947B-BED4B4DAF1BF}"/>
    <cellStyle name="Normal 6 3 3 4 2 3" xfId="3975" xr:uid="{09C0DB1D-62AB-44A0-A78F-FC46493F3E81}"/>
    <cellStyle name="Normal 6 3 3 4 3" xfId="1463" xr:uid="{774F4F43-B68C-4CCF-9030-E4B11CDFD598}"/>
    <cellStyle name="Normal 6 3 3 4 3 2" xfId="3976" xr:uid="{23768DBC-2BAD-4BA9-B610-5A8269677EC6}"/>
    <cellStyle name="Normal 6 3 3 4 4" xfId="1464" xr:uid="{7DD79904-41BD-4E15-941D-38B72FB6AF89}"/>
    <cellStyle name="Normal 6 3 3 5" xfId="1465" xr:uid="{CDF753D6-F466-4F5B-9A86-4E61B6D2CA8E}"/>
    <cellStyle name="Normal 6 3 3 5 2" xfId="1466" xr:uid="{D9B738E5-BE56-4ABB-8E00-21320946B646}"/>
    <cellStyle name="Normal 6 3 3 5 2 2" xfId="3977" xr:uid="{8D4D4933-2237-4CA2-8A03-B356A59971FD}"/>
    <cellStyle name="Normal 6 3 3 5 3" xfId="1467" xr:uid="{1ED11870-5EC5-441B-AEDE-73DBA5A2376E}"/>
    <cellStyle name="Normal 6 3 3 5 4" xfId="1468" xr:uid="{7FAD3B68-1D32-45C2-9C71-0440FF63C767}"/>
    <cellStyle name="Normal 6 3 3 6" xfId="1469" xr:uid="{571A8714-C92F-4428-B002-BEF50EA137F1}"/>
    <cellStyle name="Normal 6 3 3 6 2" xfId="3978" xr:uid="{6691227B-8BFE-45DB-B4A5-68EA04849D78}"/>
    <cellStyle name="Normal 6 3 3 7" xfId="1470" xr:uid="{D15E955C-1CA3-45B2-BBFC-47256BC07554}"/>
    <cellStyle name="Normal 6 3 3 8" xfId="1471" xr:uid="{862FD80B-68FB-4028-A9CD-2034B0503192}"/>
    <cellStyle name="Normal 6 3 4" xfId="116" xr:uid="{AA89B345-529B-43B7-958B-1E3F575E52E2}"/>
    <cellStyle name="Normal 6 3 4 2" xfId="1472" xr:uid="{5B9A03AB-B438-4483-88D0-D5DD5FFF0E50}"/>
    <cellStyle name="Normal 6 3 4 2 2" xfId="1473" xr:uid="{44786DAB-45B1-4906-B68C-09EB59FEE291}"/>
    <cellStyle name="Normal 6 3 4 2 2 2" xfId="1474" xr:uid="{921B8E07-A6FD-45BD-90A8-1AC6D93CEE9D}"/>
    <cellStyle name="Normal 6 3 4 2 2 2 2" xfId="3979" xr:uid="{069C4BB0-0E3C-4858-96DA-4AE7D6F28781}"/>
    <cellStyle name="Normal 6 3 4 2 2 3" xfId="1475" xr:uid="{5E17AA53-8B5C-4EE6-8AF6-298B8B17BBF2}"/>
    <cellStyle name="Normal 6 3 4 2 2 4" xfId="1476" xr:uid="{3E2F7FDD-B46E-4F8B-BE7A-316FF3DEB010}"/>
    <cellStyle name="Normal 6 3 4 2 3" xfId="1477" xr:uid="{74BF430A-D2CB-4052-8AED-879923109C0F}"/>
    <cellStyle name="Normal 6 3 4 2 3 2" xfId="3980" xr:uid="{A2CDB0ED-B419-46FF-8942-C8E515AF2065}"/>
    <cellStyle name="Normal 6 3 4 2 4" xfId="1478" xr:uid="{4D298B85-C55C-428D-89A7-8523EC3F24CB}"/>
    <cellStyle name="Normal 6 3 4 2 5" xfId="1479" xr:uid="{4831DF41-E97C-4AFB-8D3E-D68BE0338D80}"/>
    <cellStyle name="Normal 6 3 4 3" xfId="1480" xr:uid="{FB7C12B4-5F0F-4482-927F-C0FD6093D095}"/>
    <cellStyle name="Normal 6 3 4 3 2" xfId="1481" xr:uid="{755300D4-22A9-43FC-94AC-368D217CD1D0}"/>
    <cellStyle name="Normal 6 3 4 3 2 2" xfId="3981" xr:uid="{E5E2D4A6-2914-4508-B7DB-BB4409BE0489}"/>
    <cellStyle name="Normal 6 3 4 3 3" xfId="1482" xr:uid="{3AE50D44-734B-40D2-9E1A-1D5815CAFABE}"/>
    <cellStyle name="Normal 6 3 4 3 4" xfId="1483" xr:uid="{31A4EB25-3708-44C4-9789-628B8CF78834}"/>
    <cellStyle name="Normal 6 3 4 4" xfId="1484" xr:uid="{1C969E4A-521A-488C-A411-EE536BF1012D}"/>
    <cellStyle name="Normal 6 3 4 4 2" xfId="1485" xr:uid="{AA967B3D-A5CC-4DE0-B258-AA5D5C110479}"/>
    <cellStyle name="Normal 6 3 4 4 3" xfId="1486" xr:uid="{44565B0D-D4F0-4DFE-9FA3-0E6132FDF510}"/>
    <cellStyle name="Normal 6 3 4 4 4" xfId="1487" xr:uid="{0B515A64-91D1-4EFB-B642-FA0651B1BB8D}"/>
    <cellStyle name="Normal 6 3 4 5" xfId="1488" xr:uid="{CDAE61AA-9E16-4B8E-92B2-BFA8DC5323B4}"/>
    <cellStyle name="Normal 6 3 4 6" xfId="1489" xr:uid="{59FA8808-F9B1-42B0-8CCF-BEFBB0084483}"/>
    <cellStyle name="Normal 6 3 4 7" xfId="1490" xr:uid="{502A50E2-84B3-41D6-9BCD-217EA16F5B20}"/>
    <cellStyle name="Normal 6 3 5" xfId="1491" xr:uid="{E8A7F67C-4E03-498C-A283-BDA299F16849}"/>
    <cellStyle name="Normal 6 3 5 2" xfId="1492" xr:uid="{81EB45B7-B8D7-4BC2-A7B0-AB47CD52CB3E}"/>
    <cellStyle name="Normal 6 3 5 2 2" xfId="1493" xr:uid="{DEA6B5E6-D68D-423D-B194-4784FA30A4D5}"/>
    <cellStyle name="Normal 6 3 5 2 2 2" xfId="3982" xr:uid="{0CC62836-14FE-4275-8766-A998633BA43C}"/>
    <cellStyle name="Normal 6 3 5 2 2 2 2" xfId="3983" xr:uid="{4DDBEF3F-BCE3-42D0-86A0-05B9B7E622E0}"/>
    <cellStyle name="Normal 6 3 5 2 2 3" xfId="3984" xr:uid="{9DBA727D-FA68-4080-BDB6-F515022A6979}"/>
    <cellStyle name="Normal 6 3 5 2 3" xfId="1494" xr:uid="{7A97A61C-C071-463B-AA1A-CDCF61F67A7E}"/>
    <cellStyle name="Normal 6 3 5 2 3 2" xfId="3985" xr:uid="{901B5E5F-05A9-42BD-88C2-F107ECB6AB6D}"/>
    <cellStyle name="Normal 6 3 5 2 4" xfId="1495" xr:uid="{0BB620FE-4848-4BD3-A8BF-836276D5ECDB}"/>
    <cellStyle name="Normal 6 3 5 3" xfId="1496" xr:uid="{3206BC37-0125-4036-ACB9-7ACD740C2EC9}"/>
    <cellStyle name="Normal 6 3 5 3 2" xfId="1497" xr:uid="{CB33F501-EDAF-4206-8139-73112CDF47ED}"/>
    <cellStyle name="Normal 6 3 5 3 2 2" xfId="3986" xr:uid="{9AB68B54-29A3-4F01-BE7A-D6B2C3CA57D9}"/>
    <cellStyle name="Normal 6 3 5 3 3" xfId="1498" xr:uid="{E89D43B2-162F-4538-BD5C-B5BA7F65E6B6}"/>
    <cellStyle name="Normal 6 3 5 3 4" xfId="1499" xr:uid="{917E833B-CEF5-4FF4-9BCA-742ACADE5E1D}"/>
    <cellStyle name="Normal 6 3 5 4" xfId="1500" xr:uid="{0EFF0D5C-43E3-4211-B542-020206285836}"/>
    <cellStyle name="Normal 6 3 5 4 2" xfId="3987" xr:uid="{A2A3AE12-1A5E-437F-9C17-C0370507C99E}"/>
    <cellStyle name="Normal 6 3 5 5" xfId="1501" xr:uid="{4EE4BF0E-86BA-4B51-BB93-313F4B005DA2}"/>
    <cellStyle name="Normal 6 3 5 6" xfId="1502" xr:uid="{BA646BC9-8320-4BD0-AE3C-8A12DB899C6E}"/>
    <cellStyle name="Normal 6 3 6" xfId="1503" xr:uid="{3B0F145C-07E3-49A9-9003-1B293EFE4B0A}"/>
    <cellStyle name="Normal 6 3 6 2" xfId="1504" xr:uid="{24728644-B0F1-4CCF-80BD-F2CCEB04D49A}"/>
    <cellStyle name="Normal 6 3 6 2 2" xfId="1505" xr:uid="{BB4B2F75-739E-45BF-9816-892142728AF4}"/>
    <cellStyle name="Normal 6 3 6 2 2 2" xfId="3988" xr:uid="{4434EBA0-6985-465F-BECE-87B39E1DF60D}"/>
    <cellStyle name="Normal 6 3 6 2 3" xfId="1506" xr:uid="{C695DCCE-1867-4C3F-BF81-232D33BA0623}"/>
    <cellStyle name="Normal 6 3 6 2 4" xfId="1507" xr:uid="{004D0033-858F-4BB4-A257-E07FF4DEF896}"/>
    <cellStyle name="Normal 6 3 6 3" xfId="1508" xr:uid="{181625FA-F2A2-40C2-83E3-30CFFC34C603}"/>
    <cellStyle name="Normal 6 3 6 3 2" xfId="3989" xr:uid="{3DD29F09-9ABE-4233-BB15-29D87EAE8BD5}"/>
    <cellStyle name="Normal 6 3 6 4" xfId="1509" xr:uid="{E929CCC8-0E56-4E83-97AB-FD89086D5577}"/>
    <cellStyle name="Normal 6 3 6 5" xfId="1510" xr:uid="{BAE5D615-A6F7-4EDF-B186-8B61F2C531A5}"/>
    <cellStyle name="Normal 6 3 7" xfId="1511" xr:uid="{42DD50F3-F6BF-4D80-8BED-0A8C4E6CCC73}"/>
    <cellStyle name="Normal 6 3 7 2" xfId="1512" xr:uid="{DE342EBF-F0B5-4885-A566-0251E3E15F77}"/>
    <cellStyle name="Normal 6 3 7 2 2" xfId="3990" xr:uid="{6916B1CE-4FD1-4DD2-8581-056C1A7A7116}"/>
    <cellStyle name="Normal 6 3 7 3" xfId="1513" xr:uid="{60BAFD1F-8684-4EC2-989C-3CE9477FAADE}"/>
    <cellStyle name="Normal 6 3 7 4" xfId="1514" xr:uid="{BA5C2064-7F84-4567-B798-DAFE2E45C2A4}"/>
    <cellStyle name="Normal 6 3 8" xfId="1515" xr:uid="{4420247F-B76E-4589-A816-9832AD88F130}"/>
    <cellStyle name="Normal 6 3 8 2" xfId="1516" xr:uid="{6736A479-23A0-4AA7-86FF-835168A2C643}"/>
    <cellStyle name="Normal 6 3 8 3" xfId="1517" xr:uid="{095BE0DC-2299-484E-B764-2E8064285E21}"/>
    <cellStyle name="Normal 6 3 8 4" xfId="1518" xr:uid="{45B8A1B7-62B7-4E8F-94AF-212847F15C2D}"/>
    <cellStyle name="Normal 6 3 9" xfId="1519" xr:uid="{034FF0E5-1697-4546-89C8-0C79830A0DDF}"/>
    <cellStyle name="Normal 6 4" xfId="117" xr:uid="{8C49CC45-A52A-4856-A62D-61974FF447F5}"/>
    <cellStyle name="Normal 6 4 10" xfId="1520" xr:uid="{9DBF173C-C428-4FEA-BFF7-E9E1890167F0}"/>
    <cellStyle name="Normal 6 4 11" xfId="1521" xr:uid="{88147844-D959-4256-BB7D-4B475D770739}"/>
    <cellStyle name="Normal 6 4 2" xfId="118" xr:uid="{2B4E10EB-B330-47BC-B2CC-A5BAC50E5579}"/>
    <cellStyle name="Normal 6 4 2 2" xfId="119" xr:uid="{1711576B-149F-4B46-A142-1A495D9BFF6A}"/>
    <cellStyle name="Normal 6 4 2 2 2" xfId="1522" xr:uid="{145CA1EB-1B6E-4746-AEAB-A2B71E91DC23}"/>
    <cellStyle name="Normal 6 4 2 2 2 2" xfId="1523" xr:uid="{22ABDCB2-5AB6-43D0-B73A-9B6D28250B9F}"/>
    <cellStyle name="Normal 6 4 2 2 2 2 2" xfId="1524" xr:uid="{CD2CB69A-9798-4B04-9C92-EB1010A2A2D5}"/>
    <cellStyle name="Normal 6 4 2 2 2 2 2 2" xfId="3991" xr:uid="{FCF61F74-5B54-4002-A967-99D3156B8A94}"/>
    <cellStyle name="Normal 6 4 2 2 2 2 3" xfId="1525" xr:uid="{5F75F72D-8CBF-4B70-A900-7DD764D433E1}"/>
    <cellStyle name="Normal 6 4 2 2 2 2 4" xfId="1526" xr:uid="{E622BE04-3545-4D72-8040-AA77A6072929}"/>
    <cellStyle name="Normal 6 4 2 2 2 3" xfId="1527" xr:uid="{C9E3805E-F761-4945-AB9D-642835CC6C3C}"/>
    <cellStyle name="Normal 6 4 2 2 2 3 2" xfId="1528" xr:uid="{CAD10A83-0CD4-4F7B-907A-27C30011B105}"/>
    <cellStyle name="Normal 6 4 2 2 2 3 3" xfId="1529" xr:uid="{BAEFFEE1-149B-45A6-851A-4DD5E2A577C5}"/>
    <cellStyle name="Normal 6 4 2 2 2 3 4" xfId="1530" xr:uid="{A4061ECE-3BE5-4852-978F-7EC52E762C34}"/>
    <cellStyle name="Normal 6 4 2 2 2 4" xfId="1531" xr:uid="{237C62E4-A8C9-4837-B229-80A5004CDD8A}"/>
    <cellStyle name="Normal 6 4 2 2 2 5" xfId="1532" xr:uid="{6A0EDB5A-D3EA-49B9-BA3F-964B40A2746A}"/>
    <cellStyle name="Normal 6 4 2 2 2 6" xfId="1533" xr:uid="{046BF528-D1F7-4BF4-A4EB-CD11D6D10B1A}"/>
    <cellStyle name="Normal 6 4 2 2 3" xfId="1534" xr:uid="{B4F80382-0A67-4A33-BA0F-981ACCB657BD}"/>
    <cellStyle name="Normal 6 4 2 2 3 2" xfId="1535" xr:uid="{F3BC01B8-534D-4AF5-BC02-7852A7FAC4B1}"/>
    <cellStyle name="Normal 6 4 2 2 3 2 2" xfId="1536" xr:uid="{6937068C-8EEB-40DF-B3AA-8B598D2F7C61}"/>
    <cellStyle name="Normal 6 4 2 2 3 2 3" xfId="1537" xr:uid="{7D476320-55DF-44FF-B28A-8A475CC72F4D}"/>
    <cellStyle name="Normal 6 4 2 2 3 2 4" xfId="1538" xr:uid="{27B1924D-6796-48F1-8B89-BBA124DC339C}"/>
    <cellStyle name="Normal 6 4 2 2 3 3" xfId="1539" xr:uid="{D8B58B6D-9935-4BD7-8039-8478D362CCD7}"/>
    <cellStyle name="Normal 6 4 2 2 3 4" xfId="1540" xr:uid="{F44D4B03-09C7-48BF-9B3F-DED4D1572FF0}"/>
    <cellStyle name="Normal 6 4 2 2 3 5" xfId="1541" xr:uid="{30A615C4-F804-4728-9AD4-11996E524A0D}"/>
    <cellStyle name="Normal 6 4 2 2 4" xfId="1542" xr:uid="{9A1666C4-F3A2-45A3-960D-E9D305E0EE58}"/>
    <cellStyle name="Normal 6 4 2 2 4 2" xfId="1543" xr:uid="{B88E12A3-B3A2-4D82-8997-F22665922C74}"/>
    <cellStyle name="Normal 6 4 2 2 4 3" xfId="1544" xr:uid="{F5D46E1C-FCBA-42AF-92EC-413B829633C2}"/>
    <cellStyle name="Normal 6 4 2 2 4 4" xfId="1545" xr:uid="{C9EFE380-8A52-4E08-891B-7557BD66F842}"/>
    <cellStyle name="Normal 6 4 2 2 5" xfId="1546" xr:uid="{480BA76F-B43D-4F47-BAF0-7CB981B70D39}"/>
    <cellStyle name="Normal 6 4 2 2 5 2" xfId="1547" xr:uid="{4EC90DD0-D6A4-4F3B-B078-914C5389FC1E}"/>
    <cellStyle name="Normal 6 4 2 2 5 3" xfId="1548" xr:uid="{C003221F-0EE0-47D9-930C-11E2864B9355}"/>
    <cellStyle name="Normal 6 4 2 2 5 4" xfId="1549" xr:uid="{E3A12E9F-56D2-4AAC-9035-0060FF5AAB5B}"/>
    <cellStyle name="Normal 6 4 2 2 6" xfId="1550" xr:uid="{86EDA4A1-563A-47D1-8E44-8CEC432EB240}"/>
    <cellStyle name="Normal 6 4 2 2 7" xfId="1551" xr:uid="{D3F38F3D-0894-49AF-AAFF-F1CAA6F68EB3}"/>
    <cellStyle name="Normal 6 4 2 2 8" xfId="1552" xr:uid="{50C0507F-D4EA-42B8-9DA7-993021D255BA}"/>
    <cellStyle name="Normal 6 4 2 3" xfId="1553" xr:uid="{81207CA2-1DE1-422F-8A36-DF7F159B7E0F}"/>
    <cellStyle name="Normal 6 4 2 3 2" xfId="1554" xr:uid="{73871886-414E-484B-82C8-7535A7034DAA}"/>
    <cellStyle name="Normal 6 4 2 3 2 2" xfId="1555" xr:uid="{D7BBEBFF-19CC-4F62-9D7E-0758005E5478}"/>
    <cellStyle name="Normal 6 4 2 3 2 2 2" xfId="3992" xr:uid="{FA13A9C2-27BA-4C5A-841C-F16AF05362ED}"/>
    <cellStyle name="Normal 6 4 2 3 2 2 2 2" xfId="3993" xr:uid="{0A91E386-E245-404D-8A53-D0CCBF2B17DB}"/>
    <cellStyle name="Normal 6 4 2 3 2 2 3" xfId="3994" xr:uid="{FEB274D4-B85C-474D-A337-0103D2AAE676}"/>
    <cellStyle name="Normal 6 4 2 3 2 3" xfId="1556" xr:uid="{E747371B-93FC-4B1A-AD34-C6AD71E00E9C}"/>
    <cellStyle name="Normal 6 4 2 3 2 3 2" xfId="3995" xr:uid="{E377A289-E4ED-43A7-ACDF-0029C20C435B}"/>
    <cellStyle name="Normal 6 4 2 3 2 4" xfId="1557" xr:uid="{2A1B140F-4FCF-4651-8E5D-FC105F3E1050}"/>
    <cellStyle name="Normal 6 4 2 3 3" xfId="1558" xr:uid="{49E28AD0-6BC6-4662-9E5D-5A56B64FA0B3}"/>
    <cellStyle name="Normal 6 4 2 3 3 2" xfId="1559" xr:uid="{FCC6E335-780C-4004-8760-5955F615F85B}"/>
    <cellStyle name="Normal 6 4 2 3 3 2 2" xfId="3996" xr:uid="{8A7857A5-9778-4239-B1AB-18E5FBA2D09E}"/>
    <cellStyle name="Normal 6 4 2 3 3 3" xfId="1560" xr:uid="{FC08A0C2-9039-4AB3-BE1D-CBF32A2A8352}"/>
    <cellStyle name="Normal 6 4 2 3 3 4" xfId="1561" xr:uid="{4390F66B-BC84-4D4E-ACDA-687C693A7DA9}"/>
    <cellStyle name="Normal 6 4 2 3 4" xfId="1562" xr:uid="{9FD89C1E-3731-452D-8615-59E30B735B5F}"/>
    <cellStyle name="Normal 6 4 2 3 4 2" xfId="3997" xr:uid="{A57C3CD7-8998-4CD7-9AFF-43F3F78E21AE}"/>
    <cellStyle name="Normal 6 4 2 3 5" xfId="1563" xr:uid="{1BCC8C46-FFAC-4FCE-9E04-2DE489F91538}"/>
    <cellStyle name="Normal 6 4 2 3 6" xfId="1564" xr:uid="{A76CDD05-FF5C-42A3-99B0-32C5EF0F9371}"/>
    <cellStyle name="Normal 6 4 2 4" xfId="1565" xr:uid="{2142C3C9-9C02-4ADD-9E90-86195D88211E}"/>
    <cellStyle name="Normal 6 4 2 4 2" xfId="1566" xr:uid="{BFF800EF-358D-4E52-B547-4D563B1A1E2B}"/>
    <cellStyle name="Normal 6 4 2 4 2 2" xfId="1567" xr:uid="{D3BE222C-59C1-4698-A3D4-DDF06FBE27D6}"/>
    <cellStyle name="Normal 6 4 2 4 2 2 2" xfId="3998" xr:uid="{5D810C0A-4057-46FF-A740-81B361515DDA}"/>
    <cellStyle name="Normal 6 4 2 4 2 3" xfId="1568" xr:uid="{0FA0B9C9-8D07-46C8-BF75-284F35E564F4}"/>
    <cellStyle name="Normal 6 4 2 4 2 4" xfId="1569" xr:uid="{ABC25FB3-AB77-4E3A-8891-CD272C3B4F03}"/>
    <cellStyle name="Normal 6 4 2 4 3" xfId="1570" xr:uid="{B9BBE33D-17C5-40DC-A447-1F6043BEB4D4}"/>
    <cellStyle name="Normal 6 4 2 4 3 2" xfId="3999" xr:uid="{0ADF1584-2585-401F-833A-82E35071E423}"/>
    <cellStyle name="Normal 6 4 2 4 4" xfId="1571" xr:uid="{1D4B0488-F83A-4376-8C31-E30E78A756F0}"/>
    <cellStyle name="Normal 6 4 2 4 5" xfId="1572" xr:uid="{89268880-2F5E-4C1D-9CCA-AF8A08B5C8CD}"/>
    <cellStyle name="Normal 6 4 2 5" xfId="1573" xr:uid="{79D1DABA-E3B5-4E29-A56C-6103C46F8C65}"/>
    <cellStyle name="Normal 6 4 2 5 2" xfId="1574" xr:uid="{48FCFC11-73F9-4021-B3DE-81500432F078}"/>
    <cellStyle name="Normal 6 4 2 5 2 2" xfId="4000" xr:uid="{1DCDC61A-69EB-4215-8D72-D72AEE413ADC}"/>
    <cellStyle name="Normal 6 4 2 5 3" xfId="1575" xr:uid="{C72A3EBA-B99A-4F7B-8E75-A0F6DC4649BC}"/>
    <cellStyle name="Normal 6 4 2 5 4" xfId="1576" xr:uid="{1592F721-1594-4FFB-859E-FE694F3D1E8F}"/>
    <cellStyle name="Normal 6 4 2 6" xfId="1577" xr:uid="{D22D4007-EEF5-4012-8A9E-A7670A9FA096}"/>
    <cellStyle name="Normal 6 4 2 6 2" xfId="1578" xr:uid="{38F4BB5E-8E03-433D-B445-760BF0AA45D4}"/>
    <cellStyle name="Normal 6 4 2 6 3" xfId="1579" xr:uid="{4CA3DAAF-D848-4799-9521-2A0589118FC5}"/>
    <cellStyle name="Normal 6 4 2 6 4" xfId="1580" xr:uid="{65C30A8F-9A0B-4DA0-AB1E-B230043DE914}"/>
    <cellStyle name="Normal 6 4 2 7" xfId="1581" xr:uid="{84F0E9FD-9793-49C1-A07E-30CF661EF3CC}"/>
    <cellStyle name="Normal 6 4 2 8" xfId="1582" xr:uid="{D1E77488-F28F-428F-A74D-70C77967C230}"/>
    <cellStyle name="Normal 6 4 2 9" xfId="1583" xr:uid="{7A305A18-C996-4927-ABD3-57B55923ACA5}"/>
    <cellStyle name="Normal 6 4 3" xfId="120" xr:uid="{5CD90762-5A51-472A-9C7F-F38B8732F726}"/>
    <cellStyle name="Normal 6 4 3 2" xfId="121" xr:uid="{8D5DB2CF-4FA0-4B8F-9E48-CCEEA305F456}"/>
    <cellStyle name="Normal 6 4 3 2 2" xfId="1584" xr:uid="{7F3C5F96-6D94-4124-91C8-3550E7039BFE}"/>
    <cellStyle name="Normal 6 4 3 2 2 2" xfId="1585" xr:uid="{4A23DE08-D442-45AA-A77F-F107485EE936}"/>
    <cellStyle name="Normal 6 4 3 2 2 2 2" xfId="4001" xr:uid="{ED3032C6-F99F-4FD2-AC1C-785C3C1D1268}"/>
    <cellStyle name="Normal 6 4 3 2 2 3" xfId="1586" xr:uid="{5ED74D50-0E77-4AE4-8595-DB9768E06D09}"/>
    <cellStyle name="Normal 6 4 3 2 2 4" xfId="1587" xr:uid="{B9B01BA6-D01A-45DB-B31D-42621D5D23BE}"/>
    <cellStyle name="Normal 6 4 3 2 3" xfId="1588" xr:uid="{1C08153B-96B6-433A-8E77-99A8B6FC9633}"/>
    <cellStyle name="Normal 6 4 3 2 3 2" xfId="1589" xr:uid="{5FB22F9A-4984-4321-9008-D2FA57562750}"/>
    <cellStyle name="Normal 6 4 3 2 3 3" xfId="1590" xr:uid="{020047E7-093B-47F4-8B9D-C36C10469D7E}"/>
    <cellStyle name="Normal 6 4 3 2 3 4" xfId="1591" xr:uid="{8BA7DD1A-D3CC-48FD-9BF6-8B80B33EECCC}"/>
    <cellStyle name="Normal 6 4 3 2 4" xfId="1592" xr:uid="{9E7D48E5-9B97-4C48-8C4D-E65DC5EEF55B}"/>
    <cellStyle name="Normal 6 4 3 2 5" xfId="1593" xr:uid="{A2EE4154-D07C-4369-97D3-3D153FD56FFB}"/>
    <cellStyle name="Normal 6 4 3 2 6" xfId="1594" xr:uid="{006D760E-051F-40DC-9659-D8C906EBD43E}"/>
    <cellStyle name="Normal 6 4 3 3" xfId="1595" xr:uid="{88502082-2252-4986-B3C4-394B50AC48FF}"/>
    <cellStyle name="Normal 6 4 3 3 2" xfId="1596" xr:uid="{9A0A9F6D-DD08-475F-9576-90D886F4C7C7}"/>
    <cellStyle name="Normal 6 4 3 3 2 2" xfId="1597" xr:uid="{B7E9650E-CE48-45C7-9DCD-A7B313FC7604}"/>
    <cellStyle name="Normal 6 4 3 3 2 3" xfId="1598" xr:uid="{FE4213D5-0E21-48D8-B6AB-EF977E71EE9C}"/>
    <cellStyle name="Normal 6 4 3 3 2 4" xfId="1599" xr:uid="{799058EE-8E14-4173-A369-8EC7510D0FAE}"/>
    <cellStyle name="Normal 6 4 3 3 3" xfId="1600" xr:uid="{23D4DE5E-B627-4D75-9E95-9933372A7DF5}"/>
    <cellStyle name="Normal 6 4 3 3 4" xfId="1601" xr:uid="{6191C9F4-3D27-4D11-A502-A3EF8CC99B66}"/>
    <cellStyle name="Normal 6 4 3 3 5" xfId="1602" xr:uid="{47B9FA3E-1E5B-4E4F-8F2A-52DDBE6624F3}"/>
    <cellStyle name="Normal 6 4 3 4" xfId="1603" xr:uid="{4E321F26-24CB-496B-B620-991AC7BEF671}"/>
    <cellStyle name="Normal 6 4 3 4 2" xfId="1604" xr:uid="{31AB11B1-1C42-4CD5-95CC-AC0C24D48E9D}"/>
    <cellStyle name="Normal 6 4 3 4 3" xfId="1605" xr:uid="{14B86E1C-E095-4058-B739-FE3AA406343D}"/>
    <cellStyle name="Normal 6 4 3 4 4" xfId="1606" xr:uid="{1DCBF1C2-019D-45B8-9768-472350310585}"/>
    <cellStyle name="Normal 6 4 3 5" xfId="1607" xr:uid="{D9AB4B05-95DF-4F09-95B3-6041D3FEFC87}"/>
    <cellStyle name="Normal 6 4 3 5 2" xfId="1608" xr:uid="{56A8E9A3-506B-4CA0-94A9-F3DC43F07FA5}"/>
    <cellStyle name="Normal 6 4 3 5 3" xfId="1609" xr:uid="{3365356E-A375-4DFC-9A68-92348C45E15A}"/>
    <cellStyle name="Normal 6 4 3 5 4" xfId="1610" xr:uid="{0AEACA00-9990-43DF-BF54-277F902F4421}"/>
    <cellStyle name="Normal 6 4 3 6" xfId="1611" xr:uid="{0ABB6123-C9BE-4766-9F4B-F57715DF55E4}"/>
    <cellStyle name="Normal 6 4 3 7" xfId="1612" xr:uid="{8DD84590-BF92-4945-8365-DC256B327C6D}"/>
    <cellStyle name="Normal 6 4 3 8" xfId="1613" xr:uid="{12782052-4139-486E-A396-360A09784F32}"/>
    <cellStyle name="Normal 6 4 4" xfId="122" xr:uid="{CDB03F8B-42A2-4F01-822C-9D79CCAFFE98}"/>
    <cellStyle name="Normal 6 4 4 2" xfId="1614" xr:uid="{FB300D49-A7B4-4E17-916B-BEDF0FBD5E3A}"/>
    <cellStyle name="Normal 6 4 4 2 2" xfId="1615" xr:uid="{1A8A0F5E-B92C-49AC-AA22-FB232E3BB6D1}"/>
    <cellStyle name="Normal 6 4 4 2 2 2" xfId="1616" xr:uid="{F95A04B9-C2A6-4DC8-A448-1B6CC6E734EC}"/>
    <cellStyle name="Normal 6 4 4 2 2 2 2" xfId="4002" xr:uid="{09D62CA3-E5C9-4502-9798-3A3C30987A04}"/>
    <cellStyle name="Normal 6 4 4 2 2 3" xfId="1617" xr:uid="{D3C24CC0-C853-4FB1-BC83-2486D03D73DA}"/>
    <cellStyle name="Normal 6 4 4 2 2 4" xfId="1618" xr:uid="{6F04B86B-82E5-40A8-BBB3-70983D253586}"/>
    <cellStyle name="Normal 6 4 4 2 3" xfId="1619" xr:uid="{68B64F39-2B12-4CAA-9654-8F1CDE59FF10}"/>
    <cellStyle name="Normal 6 4 4 2 3 2" xfId="4003" xr:uid="{E5AD733E-BB4F-4060-A068-E28CF5CB5CB8}"/>
    <cellStyle name="Normal 6 4 4 2 4" xfId="1620" xr:uid="{D4E73981-57DD-46A9-BA0F-BDF147FA019F}"/>
    <cellStyle name="Normal 6 4 4 2 5" xfId="1621" xr:uid="{E674AB72-D470-4430-9BAC-BDC59094F108}"/>
    <cellStyle name="Normal 6 4 4 3" xfId="1622" xr:uid="{186FD0BB-6A37-4196-AA9A-094D60E7B02B}"/>
    <cellStyle name="Normal 6 4 4 3 2" xfId="1623" xr:uid="{5890C3EB-2AB1-4E86-A717-8A7E7FEF8C05}"/>
    <cellStyle name="Normal 6 4 4 3 2 2" xfId="4004" xr:uid="{9F7FF852-0644-4826-B0A5-4EE6A7C3A9AD}"/>
    <cellStyle name="Normal 6 4 4 3 3" xfId="1624" xr:uid="{A96C8BED-D4BF-4DD7-B287-3CAE4D1E5508}"/>
    <cellStyle name="Normal 6 4 4 3 4" xfId="1625" xr:uid="{EC1F59D6-11FC-4C17-A862-A1049B9D4E89}"/>
    <cellStyle name="Normal 6 4 4 4" xfId="1626" xr:uid="{17D063D7-AF23-49C8-9D36-314E8934CE5C}"/>
    <cellStyle name="Normal 6 4 4 4 2" xfId="1627" xr:uid="{0C77F453-E17E-42B0-A97E-C321C3B61B59}"/>
    <cellStyle name="Normal 6 4 4 4 3" xfId="1628" xr:uid="{6A65576F-0E5A-48C6-928F-06E8B5D3B22B}"/>
    <cellStyle name="Normal 6 4 4 4 4" xfId="1629" xr:uid="{75D1C614-CC2F-4861-903E-D89428C23A0C}"/>
    <cellStyle name="Normal 6 4 4 5" xfId="1630" xr:uid="{6EBFC9C0-9171-489B-9058-0BFBCBF2FB72}"/>
    <cellStyle name="Normal 6 4 4 6" xfId="1631" xr:uid="{0DC45E53-F9A0-4797-B057-752DCDE0931E}"/>
    <cellStyle name="Normal 6 4 4 7" xfId="1632" xr:uid="{3C9746FB-2657-46A8-BF15-25165ED97A97}"/>
    <cellStyle name="Normal 6 4 5" xfId="1633" xr:uid="{067ACE09-A716-47BD-923F-0049CC0F6019}"/>
    <cellStyle name="Normal 6 4 5 2" xfId="1634" xr:uid="{286A0432-4977-4AB7-82DD-32DADE0206BA}"/>
    <cellStyle name="Normal 6 4 5 2 2" xfId="1635" xr:uid="{B48E6D1A-82B8-43FB-8123-5DC43D46DAA5}"/>
    <cellStyle name="Normal 6 4 5 2 2 2" xfId="4005" xr:uid="{DC8CB668-3969-4F67-A268-7D9303839031}"/>
    <cellStyle name="Normal 6 4 5 2 3" xfId="1636" xr:uid="{C3C9413B-3663-46E1-B11D-D2D59C76FD6C}"/>
    <cellStyle name="Normal 6 4 5 2 4" xfId="1637" xr:uid="{88FD399F-3993-4315-BB31-A2FB387C6344}"/>
    <cellStyle name="Normal 6 4 5 3" xfId="1638" xr:uid="{60CBF873-956B-4216-B514-8675D7DF2A0F}"/>
    <cellStyle name="Normal 6 4 5 3 2" xfId="1639" xr:uid="{FAAE4C96-59B9-4604-A785-67DE20C30CB8}"/>
    <cellStyle name="Normal 6 4 5 3 3" xfId="1640" xr:uid="{23E69A39-6FC1-41CC-AF79-92BEED276A9F}"/>
    <cellStyle name="Normal 6 4 5 3 4" xfId="1641" xr:uid="{590E51B9-EB6E-47BB-A9C4-5204FF69A05D}"/>
    <cellStyle name="Normal 6 4 5 4" xfId="1642" xr:uid="{C386E94D-C5F2-4C7A-9322-E5BCE2F0C131}"/>
    <cellStyle name="Normal 6 4 5 5" xfId="1643" xr:uid="{7E9DE906-7063-4F07-90F9-23AC85AA5E62}"/>
    <cellStyle name="Normal 6 4 5 6" xfId="1644" xr:uid="{517AAFB4-F964-4734-B55B-39D641083E4D}"/>
    <cellStyle name="Normal 6 4 6" xfId="1645" xr:uid="{971468F8-BFAB-4D6F-93C1-6DB57923BF34}"/>
    <cellStyle name="Normal 6 4 6 2" xfId="1646" xr:uid="{6D9D8885-4A13-42AD-B155-126EC8E7CB34}"/>
    <cellStyle name="Normal 6 4 6 2 2" xfId="1647" xr:uid="{93ADE7E3-F3FB-4B72-AE62-AD9A2C6EC84F}"/>
    <cellStyle name="Normal 6 4 6 2 3" xfId="1648" xr:uid="{129FEE92-12BD-48AA-BF4E-0A1996473781}"/>
    <cellStyle name="Normal 6 4 6 2 4" xfId="1649" xr:uid="{056D41E7-18D2-46EA-A776-42A46E92E902}"/>
    <cellStyle name="Normal 6 4 6 3" xfId="1650" xr:uid="{3B5694C9-1529-4489-A245-87A0984E1F91}"/>
    <cellStyle name="Normal 6 4 6 4" xfId="1651" xr:uid="{13F03A2E-64F7-4D00-887C-209B9FDD3E58}"/>
    <cellStyle name="Normal 6 4 6 5" xfId="1652" xr:uid="{C091D80D-865E-4147-8A11-419BC7DE4A34}"/>
    <cellStyle name="Normal 6 4 7" xfId="1653" xr:uid="{638D8BFB-5D8E-4061-93E9-029BCA1BBB6C}"/>
    <cellStyle name="Normal 6 4 7 2" xfId="1654" xr:uid="{4FE5191E-CD69-43F3-A234-1A70AE524BDE}"/>
    <cellStyle name="Normal 6 4 7 3" xfId="1655" xr:uid="{D6BEFEF3-7062-4E97-91E2-785739C05084}"/>
    <cellStyle name="Normal 6 4 7 3 2" xfId="4378" xr:uid="{1571822D-DE0B-4D04-A61E-AE5078858C07}"/>
    <cellStyle name="Normal 6 4 7 4" xfId="1656" xr:uid="{4E9DC222-1C45-4062-BD5D-022441D3DAD8}"/>
    <cellStyle name="Normal 6 4 8" xfId="1657" xr:uid="{0F4CA2A9-63DF-4CBA-80EB-0521643C46E7}"/>
    <cellStyle name="Normal 6 4 8 2" xfId="1658" xr:uid="{60319666-1883-4F21-9B77-89FAD58A91D4}"/>
    <cellStyle name="Normal 6 4 8 3" xfId="1659" xr:uid="{19BB0C92-6443-4794-B1ED-1A131F37E1AA}"/>
    <cellStyle name="Normal 6 4 8 4" xfId="1660" xr:uid="{3876D4D8-F47A-4C6C-BA81-D8DE0E59425C}"/>
    <cellStyle name="Normal 6 4 9" xfId="1661" xr:uid="{23457A1D-2EF4-4C88-AB3D-C2BBC659C583}"/>
    <cellStyle name="Normal 6 5" xfId="123" xr:uid="{42832D08-8AE7-47DD-89CE-F5D7640934B9}"/>
    <cellStyle name="Normal 6 5 10" xfId="1662" xr:uid="{24A0E2B6-2107-4930-BFDF-B6A65B2E0CA0}"/>
    <cellStyle name="Normal 6 5 11" xfId="1663" xr:uid="{11F7B35B-594A-46F0-9CD1-3762F621AD1F}"/>
    <cellStyle name="Normal 6 5 2" xfId="124" xr:uid="{4CA1A7B5-C008-4E6A-BCD0-FE935C1B60EE}"/>
    <cellStyle name="Normal 6 5 2 2" xfId="1664" xr:uid="{14EE60DB-79E8-4250-99B6-0DDD59566764}"/>
    <cellStyle name="Normal 6 5 2 2 2" xfId="1665" xr:uid="{E442F754-CB09-46FB-825F-B3F1562C2355}"/>
    <cellStyle name="Normal 6 5 2 2 2 2" xfId="1666" xr:uid="{C8FE02D7-45D7-4CB0-85CC-6622B04A2435}"/>
    <cellStyle name="Normal 6 5 2 2 2 2 2" xfId="1667" xr:uid="{B928D9F2-A5D3-426C-BE28-C14CD017EC03}"/>
    <cellStyle name="Normal 6 5 2 2 2 2 3" xfId="1668" xr:uid="{0F585BE1-18BE-4472-9DF5-04A53153178F}"/>
    <cellStyle name="Normal 6 5 2 2 2 2 4" xfId="1669" xr:uid="{AA91292F-DAB8-4147-BEAE-955BDB49F2C4}"/>
    <cellStyle name="Normal 6 5 2 2 2 3" xfId="1670" xr:uid="{B6F2A563-2EDE-4DE5-8B04-E117EA8EE3BB}"/>
    <cellStyle name="Normal 6 5 2 2 2 3 2" xfId="1671" xr:uid="{AD730F79-9DB2-4CD5-AB1F-1ED87223FC04}"/>
    <cellStyle name="Normal 6 5 2 2 2 3 3" xfId="1672" xr:uid="{F0E1959E-B068-4130-ADDA-F18DFB4B5BAD}"/>
    <cellStyle name="Normal 6 5 2 2 2 3 4" xfId="1673" xr:uid="{E78CEE69-400A-4D24-BD09-BE15CEF069BF}"/>
    <cellStyle name="Normal 6 5 2 2 2 4" xfId="1674" xr:uid="{702677B3-9FA1-4D66-84FF-44FFF1B72D82}"/>
    <cellStyle name="Normal 6 5 2 2 2 5" xfId="1675" xr:uid="{5D2CC2EF-CC44-4ABD-A1D5-F2F679E7A5BE}"/>
    <cellStyle name="Normal 6 5 2 2 2 6" xfId="1676" xr:uid="{E4DB73E0-A381-4AA2-8367-AD0B02E83B25}"/>
    <cellStyle name="Normal 6 5 2 2 3" xfId="1677" xr:uid="{B6DF6B73-F819-4EC9-83AE-41A02E39084B}"/>
    <cellStyle name="Normal 6 5 2 2 3 2" xfId="1678" xr:uid="{D03CEB51-336D-4A2D-AB3A-17E7252B4E1D}"/>
    <cellStyle name="Normal 6 5 2 2 3 2 2" xfId="1679" xr:uid="{8F36F54B-4679-4CB8-9717-BBA2B27FCB10}"/>
    <cellStyle name="Normal 6 5 2 2 3 2 3" xfId="1680" xr:uid="{5E03B7FA-EDD9-4837-85C6-BA1121A9305D}"/>
    <cellStyle name="Normal 6 5 2 2 3 2 4" xfId="1681" xr:uid="{A2723DEF-E154-452E-90DC-4B6B72D7AA80}"/>
    <cellStyle name="Normal 6 5 2 2 3 3" xfId="1682" xr:uid="{861C05CC-11F3-433E-BA95-786A1FE2CC9A}"/>
    <cellStyle name="Normal 6 5 2 2 3 4" xfId="1683" xr:uid="{89B08272-31F4-4CB7-A3D3-A076D84D7998}"/>
    <cellStyle name="Normal 6 5 2 2 3 5" xfId="1684" xr:uid="{6BA62F5F-4CBC-4A90-AE33-83B5DD0D8389}"/>
    <cellStyle name="Normal 6 5 2 2 4" xfId="1685" xr:uid="{ED86F352-9050-4DA9-A302-01427184DF6D}"/>
    <cellStyle name="Normal 6 5 2 2 4 2" xfId="1686" xr:uid="{4AB4D41D-0526-4C5E-8560-6F525CD8AE0D}"/>
    <cellStyle name="Normal 6 5 2 2 4 3" xfId="1687" xr:uid="{772973E3-DDB3-4A78-A390-F69AB5452C49}"/>
    <cellStyle name="Normal 6 5 2 2 4 4" xfId="1688" xr:uid="{C9D3EADB-231D-47A6-A768-1DA5A287B7F3}"/>
    <cellStyle name="Normal 6 5 2 2 5" xfId="1689" xr:uid="{075EF481-95DA-4638-B61D-2DAFA026F47D}"/>
    <cellStyle name="Normal 6 5 2 2 5 2" xfId="1690" xr:uid="{633FCEF0-9E2B-4ADD-96D3-41B5A49A7496}"/>
    <cellStyle name="Normal 6 5 2 2 5 3" xfId="1691" xr:uid="{0170510E-73FD-4F96-87EB-BFC5B976CB93}"/>
    <cellStyle name="Normal 6 5 2 2 5 4" xfId="1692" xr:uid="{17051827-F0CF-425C-9C2F-8D6F124244E3}"/>
    <cellStyle name="Normal 6 5 2 2 6" xfId="1693" xr:uid="{759A08C3-8413-41E8-A6E5-7A0F1788B1B8}"/>
    <cellStyle name="Normal 6 5 2 2 7" xfId="1694" xr:uid="{DF839088-5D4C-4D5E-9304-CCFE408DD9B8}"/>
    <cellStyle name="Normal 6 5 2 2 8" xfId="1695" xr:uid="{3A43C03C-E319-4981-ADD7-63CAA6889E4B}"/>
    <cellStyle name="Normal 6 5 2 3" xfId="1696" xr:uid="{310D5E68-AC3B-4F9E-A5CD-6DB0A64E66ED}"/>
    <cellStyle name="Normal 6 5 2 3 2" xfId="1697" xr:uid="{7DDC669A-1FA7-45D1-8851-C43B8B381731}"/>
    <cellStyle name="Normal 6 5 2 3 2 2" xfId="1698" xr:uid="{6293A080-BDFB-484F-B96B-F97F8D033BF8}"/>
    <cellStyle name="Normal 6 5 2 3 2 3" xfId="1699" xr:uid="{8B61D77C-4289-46F7-8DA3-8A137BEDD349}"/>
    <cellStyle name="Normal 6 5 2 3 2 4" xfId="1700" xr:uid="{E8E166F8-F294-4A03-8698-B84C3BA3A978}"/>
    <cellStyle name="Normal 6 5 2 3 3" xfId="1701" xr:uid="{2BB86BDA-200F-44CA-8F93-C69E329D9809}"/>
    <cellStyle name="Normal 6 5 2 3 3 2" xfId="1702" xr:uid="{F5C2F2C4-DA82-4758-AC2C-16A3A7D729C1}"/>
    <cellStyle name="Normal 6 5 2 3 3 3" xfId="1703" xr:uid="{2697CCD8-AC78-4236-AFCC-84EC6684D888}"/>
    <cellStyle name="Normal 6 5 2 3 3 4" xfId="1704" xr:uid="{D4B795D3-5B29-4F9C-9AB3-8A2F209BBDF3}"/>
    <cellStyle name="Normal 6 5 2 3 4" xfId="1705" xr:uid="{756028E5-94D4-4653-ABE9-F0FBF1024ABF}"/>
    <cellStyle name="Normal 6 5 2 3 5" xfId="1706" xr:uid="{3EE77591-F89C-42B9-9DA4-F35F2364625E}"/>
    <cellStyle name="Normal 6 5 2 3 6" xfId="1707" xr:uid="{260BA46C-64CB-4C1F-8831-A005D0DA42AC}"/>
    <cellStyle name="Normal 6 5 2 4" xfId="1708" xr:uid="{131BFE6E-57BC-4910-B17F-56B8192D3B92}"/>
    <cellStyle name="Normal 6 5 2 4 2" xfId="1709" xr:uid="{D7E2F586-05F7-431B-AEBA-81BAFF58B3D0}"/>
    <cellStyle name="Normal 6 5 2 4 2 2" xfId="1710" xr:uid="{6B201A3A-F64D-4437-B89A-565E123038CD}"/>
    <cellStyle name="Normal 6 5 2 4 2 3" xfId="1711" xr:uid="{F0BE601B-BECD-4391-B9C7-379E61EFE208}"/>
    <cellStyle name="Normal 6 5 2 4 2 4" xfId="1712" xr:uid="{29D3A6E8-4A89-4D67-B80C-85564F49AA1E}"/>
    <cellStyle name="Normal 6 5 2 4 3" xfId="1713" xr:uid="{7094A270-22D5-4131-8FB0-41827D14EEFA}"/>
    <cellStyle name="Normal 6 5 2 4 4" xfId="1714" xr:uid="{7E08A835-DA97-4962-991E-EF5816A36DF2}"/>
    <cellStyle name="Normal 6 5 2 4 5" xfId="1715" xr:uid="{48FCF9F8-619F-4A37-8920-7EC932AE37DB}"/>
    <cellStyle name="Normal 6 5 2 5" xfId="1716" xr:uid="{24B73A4D-83EB-4DE0-B909-DD49561BC8A7}"/>
    <cellStyle name="Normal 6 5 2 5 2" xfId="1717" xr:uid="{6CBB4EB6-57E8-4662-8590-D76CF7E1CA75}"/>
    <cellStyle name="Normal 6 5 2 5 3" xfId="1718" xr:uid="{4BE17D79-3FD6-40CF-B176-0B6C83854A6D}"/>
    <cellStyle name="Normal 6 5 2 5 4" xfId="1719" xr:uid="{8016F02D-F8D6-4FC7-9A54-7369C774D48D}"/>
    <cellStyle name="Normal 6 5 2 6" xfId="1720" xr:uid="{F538262E-7C5E-4DA8-B6A6-88B169220EDD}"/>
    <cellStyle name="Normal 6 5 2 6 2" xfId="1721" xr:uid="{B9850181-5F73-4BC0-85E6-173A7CA4518B}"/>
    <cellStyle name="Normal 6 5 2 6 3" xfId="1722" xr:uid="{9DA4D20D-DCAA-439C-8F59-BEF2466CECE9}"/>
    <cellStyle name="Normal 6 5 2 6 4" xfId="1723" xr:uid="{5BA53CE8-1ECB-402C-9F1F-54A812B79F1A}"/>
    <cellStyle name="Normal 6 5 2 7" xfId="1724" xr:uid="{93F940D6-E4AA-4BB6-94D3-BC1C68FAC7C4}"/>
    <cellStyle name="Normal 6 5 2 8" xfId="1725" xr:uid="{22549379-D6BE-4EF6-AAEF-0EC1A9CCD3A2}"/>
    <cellStyle name="Normal 6 5 2 9" xfId="1726" xr:uid="{69F45E0F-BC3D-444E-B5EC-3272AF5F4A94}"/>
    <cellStyle name="Normal 6 5 3" xfId="1727" xr:uid="{E3C6F5A0-0898-4421-BBD1-70204B407470}"/>
    <cellStyle name="Normal 6 5 3 2" xfId="1728" xr:uid="{1CEC805F-C5FA-4B56-ABCA-5D0A23B32B36}"/>
    <cellStyle name="Normal 6 5 3 2 2" xfId="1729" xr:uid="{E5FE0566-C8CF-4460-82EF-6F078F8AE185}"/>
    <cellStyle name="Normal 6 5 3 2 2 2" xfId="1730" xr:uid="{D50CE665-CA96-4F50-AB00-B64070F5BF0D}"/>
    <cellStyle name="Normal 6 5 3 2 2 2 2" xfId="4006" xr:uid="{420070BD-3FB7-4398-937D-C39EC8606DCB}"/>
    <cellStyle name="Normal 6 5 3 2 2 3" xfId="1731" xr:uid="{1BDF16FD-CA89-4C2B-AA39-6F17FBED73FF}"/>
    <cellStyle name="Normal 6 5 3 2 2 4" xfId="1732" xr:uid="{A9BF4FE1-299A-4AD6-BA8C-0611CA2A8865}"/>
    <cellStyle name="Normal 6 5 3 2 3" xfId="1733" xr:uid="{E4FBB063-DD54-417D-B58A-7B04C0474A23}"/>
    <cellStyle name="Normal 6 5 3 2 3 2" xfId="1734" xr:uid="{71E8AFB2-E1E6-4EEF-90B8-F418B528AE43}"/>
    <cellStyle name="Normal 6 5 3 2 3 3" xfId="1735" xr:uid="{5C64EB8C-16DC-4F2C-8788-3DBAB9ADB01A}"/>
    <cellStyle name="Normal 6 5 3 2 3 4" xfId="1736" xr:uid="{5DDAADA9-2141-461A-9095-ECDFB1CAA6D5}"/>
    <cellStyle name="Normal 6 5 3 2 4" xfId="1737" xr:uid="{BCF7BAB5-F17C-4643-9CF5-3FB74E3D6DAA}"/>
    <cellStyle name="Normal 6 5 3 2 5" xfId="1738" xr:uid="{C241877E-0B5B-4963-8377-594BF412B1CA}"/>
    <cellStyle name="Normal 6 5 3 2 6" xfId="1739" xr:uid="{249A34C6-7509-4532-BE37-0069FA65F89C}"/>
    <cellStyle name="Normal 6 5 3 3" xfId="1740" xr:uid="{0754BABD-90CD-4D4A-95C6-E555AEAFA841}"/>
    <cellStyle name="Normal 6 5 3 3 2" xfId="1741" xr:uid="{9BFB1BFF-B436-4E8A-97D1-CCB8ED2CAA26}"/>
    <cellStyle name="Normal 6 5 3 3 2 2" xfId="1742" xr:uid="{F95916F3-921E-4DBE-9DFA-D7D225594D2A}"/>
    <cellStyle name="Normal 6 5 3 3 2 3" xfId="1743" xr:uid="{15C7A902-CB9F-417A-A785-6750865049FA}"/>
    <cellStyle name="Normal 6 5 3 3 2 4" xfId="1744" xr:uid="{466E676F-F267-4ACF-BC10-EE2DC8FF96CE}"/>
    <cellStyle name="Normal 6 5 3 3 3" xfId="1745" xr:uid="{57B15889-0760-4849-92FA-A69F670C3F05}"/>
    <cellStyle name="Normal 6 5 3 3 4" xfId="1746" xr:uid="{E1111309-5A50-4BF6-8746-2336B84AB93C}"/>
    <cellStyle name="Normal 6 5 3 3 5" xfId="1747" xr:uid="{4FDBCAA2-6B0A-4D9F-9DAC-D9119690DB9C}"/>
    <cellStyle name="Normal 6 5 3 4" xfId="1748" xr:uid="{C8CF839F-1F33-49D4-8AE7-E176499550C4}"/>
    <cellStyle name="Normal 6 5 3 4 2" xfId="1749" xr:uid="{5DBE74C2-B309-4EB7-AAD5-674DE4D6315D}"/>
    <cellStyle name="Normal 6 5 3 4 3" xfId="1750" xr:uid="{AA2B7FE4-68E0-4EDF-BF89-E5AA26DA0FE2}"/>
    <cellStyle name="Normal 6 5 3 4 4" xfId="1751" xr:uid="{3DEF037B-807D-481C-9FF6-64846B9200FA}"/>
    <cellStyle name="Normal 6 5 3 5" xfId="1752" xr:uid="{B0E138A1-6FEF-4F32-98BE-837A02D737F8}"/>
    <cellStyle name="Normal 6 5 3 5 2" xfId="1753" xr:uid="{4F66C1E3-6C1E-4B14-851C-1F19A1311715}"/>
    <cellStyle name="Normal 6 5 3 5 3" xfId="1754" xr:uid="{F8A65924-D9EB-4608-8A4D-604D5B24968B}"/>
    <cellStyle name="Normal 6 5 3 5 4" xfId="1755" xr:uid="{74D35FC7-9603-4698-B492-F524FA994724}"/>
    <cellStyle name="Normal 6 5 3 6" xfId="1756" xr:uid="{FD9807C7-3330-4EAE-99FE-ABD040599C3E}"/>
    <cellStyle name="Normal 6 5 3 7" xfId="1757" xr:uid="{E55D804E-ECE4-4506-ACD5-425847F95660}"/>
    <cellStyle name="Normal 6 5 3 8" xfId="1758" xr:uid="{1314A35E-BA09-4B50-880D-148D2490521B}"/>
    <cellStyle name="Normal 6 5 4" xfId="1759" xr:uid="{5BF745D2-AF45-481A-A187-A4B4AB342A69}"/>
    <cellStyle name="Normal 6 5 4 2" xfId="1760" xr:uid="{54A40061-B8EC-4F27-9935-8869425E8931}"/>
    <cellStyle name="Normal 6 5 4 2 2" xfId="1761" xr:uid="{F770993F-4787-442E-80ED-4F7F03B9BB0B}"/>
    <cellStyle name="Normal 6 5 4 2 2 2" xfId="1762" xr:uid="{ADEC874F-BB75-4D0B-A57E-E3CC03A3FD7F}"/>
    <cellStyle name="Normal 6 5 4 2 2 3" xfId="1763" xr:uid="{32EBC8DD-911C-4AAF-B0AE-52DFD51DD3B4}"/>
    <cellStyle name="Normal 6 5 4 2 2 4" xfId="1764" xr:uid="{1C75750C-6F9D-4014-94E7-DC66C8A386A7}"/>
    <cellStyle name="Normal 6 5 4 2 3" xfId="1765" xr:uid="{C9E63A40-D626-4580-A558-28DAE604A854}"/>
    <cellStyle name="Normal 6 5 4 2 4" xfId="1766" xr:uid="{86BB9722-FBA8-4812-9B61-3EE9ECFF40DE}"/>
    <cellStyle name="Normal 6 5 4 2 5" xfId="1767" xr:uid="{FFDEDA92-13D3-427E-94B8-A335E6FB0EE6}"/>
    <cellStyle name="Normal 6 5 4 3" xfId="1768" xr:uid="{97BE1F5E-482E-4045-B2F4-8A3FC8E9C125}"/>
    <cellStyle name="Normal 6 5 4 3 2" xfId="1769" xr:uid="{37E05E76-4512-4CC4-ADFF-20FAE5D4387B}"/>
    <cellStyle name="Normal 6 5 4 3 3" xfId="1770" xr:uid="{009786C2-8454-4BB3-8F77-B537BD5D43F6}"/>
    <cellStyle name="Normal 6 5 4 3 4" xfId="1771" xr:uid="{0F5EC802-D804-4766-8B64-5C6FBAFFAA87}"/>
    <cellStyle name="Normal 6 5 4 4" xfId="1772" xr:uid="{ED98F1DA-3C9E-4219-A82B-09322992E823}"/>
    <cellStyle name="Normal 6 5 4 4 2" xfId="1773" xr:uid="{BB65A2EB-14AE-4FB6-99C4-799FBD6CB4BF}"/>
    <cellStyle name="Normal 6 5 4 4 3" xfId="1774" xr:uid="{0C2CA4D4-E544-4E4B-BED4-8680C030D096}"/>
    <cellStyle name="Normal 6 5 4 4 4" xfId="1775" xr:uid="{971ACAE1-E625-4F74-AEE5-638ED863B761}"/>
    <cellStyle name="Normal 6 5 4 5" xfId="1776" xr:uid="{9038A1B0-F8DD-4D0F-9DE4-E61B2022EDDC}"/>
    <cellStyle name="Normal 6 5 4 6" xfId="1777" xr:uid="{E59FC4CF-7222-40E2-B5AF-6BCD59870DE0}"/>
    <cellStyle name="Normal 6 5 4 7" xfId="1778" xr:uid="{B93FA1F9-B7C6-4CC2-9348-4A760089F54A}"/>
    <cellStyle name="Normal 6 5 5" xfId="1779" xr:uid="{0D719832-DA07-4EAF-9625-471F19A67F38}"/>
    <cellStyle name="Normal 6 5 5 2" xfId="1780" xr:uid="{62F39467-5774-4491-BE60-8D1469CA6B06}"/>
    <cellStyle name="Normal 6 5 5 2 2" xfId="1781" xr:uid="{994C430C-2A38-4FB5-9DAB-D227B0B370D4}"/>
    <cellStyle name="Normal 6 5 5 2 3" xfId="1782" xr:uid="{EF62AA82-C1B1-4243-BD32-06396530988A}"/>
    <cellStyle name="Normal 6 5 5 2 4" xfId="1783" xr:uid="{838D88FD-18E3-4AC0-9510-42468C77155D}"/>
    <cellStyle name="Normal 6 5 5 3" xfId="1784" xr:uid="{64E10740-1EA5-4D3F-87F1-52247677DF17}"/>
    <cellStyle name="Normal 6 5 5 3 2" xfId="1785" xr:uid="{7C543070-8A25-4C14-9D7D-F6E73406490A}"/>
    <cellStyle name="Normal 6 5 5 3 3" xfId="1786" xr:uid="{5A0CED21-321B-4C1C-80C1-3F09BD38811D}"/>
    <cellStyle name="Normal 6 5 5 3 4" xfId="1787" xr:uid="{6ED0934C-405C-4942-AC34-166D4AD434C5}"/>
    <cellStyle name="Normal 6 5 5 4" xfId="1788" xr:uid="{4836F863-E09E-4D04-A165-DDE23F6C9522}"/>
    <cellStyle name="Normal 6 5 5 5" xfId="1789" xr:uid="{48524B18-DD67-4DD5-AC2F-E03C9462FCA0}"/>
    <cellStyle name="Normal 6 5 5 6" xfId="1790" xr:uid="{6D65A145-45D3-49FF-9E82-5F620019343D}"/>
    <cellStyle name="Normal 6 5 6" xfId="1791" xr:uid="{5ADD9A1F-7FEB-49E3-967E-6FD65D97EF2F}"/>
    <cellStyle name="Normal 6 5 6 2" xfId="1792" xr:uid="{F8CC6E8A-1980-4DE6-8317-A6E1D15537B4}"/>
    <cellStyle name="Normal 6 5 6 2 2" xfId="1793" xr:uid="{5555EB73-8AC8-4C0B-A136-71453FC47135}"/>
    <cellStyle name="Normal 6 5 6 2 3" xfId="1794" xr:uid="{34745FD3-5E03-4DE7-B756-9DA17C09C1A1}"/>
    <cellStyle name="Normal 6 5 6 2 4" xfId="1795" xr:uid="{D0F52DE4-5206-44B4-BF04-CE6601C2F02D}"/>
    <cellStyle name="Normal 6 5 6 3" xfId="1796" xr:uid="{60254BC3-04BD-428B-928C-214E3470BCFE}"/>
    <cellStyle name="Normal 6 5 6 4" xfId="1797" xr:uid="{68425F13-44C7-4DCA-A962-0E15D2634B59}"/>
    <cellStyle name="Normal 6 5 6 5" xfId="1798" xr:uid="{21E9D3F0-5E7E-4F19-B8AC-0DBF2061DF6A}"/>
    <cellStyle name="Normal 6 5 7" xfId="1799" xr:uid="{1DA774A8-5ACD-4EB7-BFEA-45B3196813C3}"/>
    <cellStyle name="Normal 6 5 7 2" xfId="1800" xr:uid="{728F7811-AA25-4960-98DF-6A27BFA89AA1}"/>
    <cellStyle name="Normal 6 5 7 3" xfId="1801" xr:uid="{C723D61F-DD84-4D69-AD02-FD881C92AB0A}"/>
    <cellStyle name="Normal 6 5 7 4" xfId="1802" xr:uid="{3B8E7E14-4C47-45F1-A9B7-34E5AF7C21E9}"/>
    <cellStyle name="Normal 6 5 8" xfId="1803" xr:uid="{1C695910-5315-486B-A2C0-7044FB8C5DEF}"/>
    <cellStyle name="Normal 6 5 8 2" xfId="1804" xr:uid="{4A39E9E1-383C-48C6-9B1F-7F0F6B8B6714}"/>
    <cellStyle name="Normal 6 5 8 3" xfId="1805" xr:uid="{D3A9CA80-F46E-4E71-BE7F-395B7D99E607}"/>
    <cellStyle name="Normal 6 5 8 4" xfId="1806" xr:uid="{B13B5C2F-859D-446B-90DD-3C370A834CD1}"/>
    <cellStyle name="Normal 6 5 9" xfId="1807" xr:uid="{687F4806-A87F-40B9-AE7F-9461989CFB87}"/>
    <cellStyle name="Normal 6 6" xfId="125" xr:uid="{4A9BEA5F-E00A-4340-99E0-D9F753FFB07D}"/>
    <cellStyle name="Normal 6 6 2" xfId="126" xr:uid="{C003D12C-75A8-4EEF-80B9-D07A1FC0E3B6}"/>
    <cellStyle name="Normal 6 6 2 2" xfId="1808" xr:uid="{4EFBB10A-A7EC-4A4A-9944-AD7E7FB1AE1F}"/>
    <cellStyle name="Normal 6 6 2 2 2" xfId="1809" xr:uid="{1AE78796-1583-4F7D-97AD-8E53EBB7A8AA}"/>
    <cellStyle name="Normal 6 6 2 2 2 2" xfId="1810" xr:uid="{9606D776-9A1E-4F6D-B8F8-3A24093E362A}"/>
    <cellStyle name="Normal 6 6 2 2 2 3" xfId="1811" xr:uid="{FD7F4F32-DF93-48F3-A93C-D16C9D6035CC}"/>
    <cellStyle name="Normal 6 6 2 2 2 4" xfId="1812" xr:uid="{2CC01FE5-3B5A-418B-8614-F5327F7D48AB}"/>
    <cellStyle name="Normal 6 6 2 2 3" xfId="1813" xr:uid="{262D8E7E-C827-4EE1-B990-D8F61B9FF093}"/>
    <cellStyle name="Normal 6 6 2 2 3 2" xfId="1814" xr:uid="{14AE6888-77F2-4043-9B17-207F85904234}"/>
    <cellStyle name="Normal 6 6 2 2 3 3" xfId="1815" xr:uid="{FB3DFF0A-797A-4895-B9F4-C282D33A2B73}"/>
    <cellStyle name="Normal 6 6 2 2 3 4" xfId="1816" xr:uid="{A8ED4E0E-DD0B-4351-954D-028203DBEE31}"/>
    <cellStyle name="Normal 6 6 2 2 4" xfId="1817" xr:uid="{0914C233-4AF7-4A10-8385-75900588F47A}"/>
    <cellStyle name="Normal 6 6 2 2 5" xfId="1818" xr:uid="{934F5C9D-B985-4A85-8628-825962024AF5}"/>
    <cellStyle name="Normal 6 6 2 2 6" xfId="1819" xr:uid="{E4CC8E37-B795-4768-B493-740C18BF614E}"/>
    <cellStyle name="Normal 6 6 2 3" xfId="1820" xr:uid="{85F8E69E-94D9-45F3-BCC6-BB5CE0C580F1}"/>
    <cellStyle name="Normal 6 6 2 3 2" xfId="1821" xr:uid="{FB8D3842-390A-4BA7-86BF-B451E26FE791}"/>
    <cellStyle name="Normal 6 6 2 3 2 2" xfId="1822" xr:uid="{B70466B5-4FBF-4125-AE26-B504F335CCFC}"/>
    <cellStyle name="Normal 6 6 2 3 2 3" xfId="1823" xr:uid="{D58D1B47-FDA8-4488-9422-B2EA806F8C8A}"/>
    <cellStyle name="Normal 6 6 2 3 2 4" xfId="1824" xr:uid="{E02C5517-10E2-460F-A1D2-628364E241AB}"/>
    <cellStyle name="Normal 6 6 2 3 3" xfId="1825" xr:uid="{5CE1E8B0-F16F-435E-B61F-05075D150514}"/>
    <cellStyle name="Normal 6 6 2 3 4" xfId="1826" xr:uid="{9BA7C2FE-F3F9-424B-B0A5-AD94EE4BB21E}"/>
    <cellStyle name="Normal 6 6 2 3 5" xfId="1827" xr:uid="{37BA22DB-0412-466C-A1EF-18DC2EADA607}"/>
    <cellStyle name="Normal 6 6 2 4" xfId="1828" xr:uid="{086D221A-4612-49DC-9EE6-91C740F03FBB}"/>
    <cellStyle name="Normal 6 6 2 4 2" xfId="1829" xr:uid="{FDD8DFCD-0853-46B8-B43A-D23AE233BAC4}"/>
    <cellStyle name="Normal 6 6 2 4 3" xfId="1830" xr:uid="{632E9448-973F-4C23-8370-D6B55A467B3F}"/>
    <cellStyle name="Normal 6 6 2 4 4" xfId="1831" xr:uid="{4F87813D-26AA-482F-AFB4-4558F7CE818C}"/>
    <cellStyle name="Normal 6 6 2 5" xfId="1832" xr:uid="{65105D39-5303-4C23-B7AD-1DE1CDD42BE2}"/>
    <cellStyle name="Normal 6 6 2 5 2" xfId="1833" xr:uid="{EAF2E6EB-A4D2-4CAA-BCB0-CAEAAE8F0394}"/>
    <cellStyle name="Normal 6 6 2 5 3" xfId="1834" xr:uid="{7D5105F3-26CA-481F-832D-DCD286FEB26A}"/>
    <cellStyle name="Normal 6 6 2 5 4" xfId="1835" xr:uid="{8D851784-3200-4EAE-9905-D167DC06818E}"/>
    <cellStyle name="Normal 6 6 2 6" xfId="1836" xr:uid="{E0E4813C-54CA-4987-A787-95D3676A055E}"/>
    <cellStyle name="Normal 6 6 2 7" xfId="1837" xr:uid="{484FFFED-26C4-4DE5-A0F0-7C130639EC0E}"/>
    <cellStyle name="Normal 6 6 2 8" xfId="1838" xr:uid="{96252B24-ADCC-4055-BB6D-0C89505C4D9F}"/>
    <cellStyle name="Normal 6 6 3" xfId="1839" xr:uid="{7EB8D2BB-8DFD-4C74-A5B6-FFE2026AEE75}"/>
    <cellStyle name="Normal 6 6 3 2" xfId="1840" xr:uid="{59EC9480-5E56-43E7-8C01-3A12E455C051}"/>
    <cellStyle name="Normal 6 6 3 2 2" xfId="1841" xr:uid="{8949F30F-0997-42DE-B3C7-53B0AFE55652}"/>
    <cellStyle name="Normal 6 6 3 2 3" xfId="1842" xr:uid="{91908B7A-95C8-4349-9C50-09160083B956}"/>
    <cellStyle name="Normal 6 6 3 2 4" xfId="1843" xr:uid="{228B64D9-2B32-47FC-AFEF-1640201AA21F}"/>
    <cellStyle name="Normal 6 6 3 3" xfId="1844" xr:uid="{4215B784-291B-4B82-9A79-D2B413915C19}"/>
    <cellStyle name="Normal 6 6 3 3 2" xfId="1845" xr:uid="{9DAAE1BD-430D-4A7D-AB61-7CCE46D19C88}"/>
    <cellStyle name="Normal 6 6 3 3 3" xfId="1846" xr:uid="{71BC19B5-E69E-44FB-814F-DC677712A11C}"/>
    <cellStyle name="Normal 6 6 3 3 4" xfId="1847" xr:uid="{B9F54230-C094-4E53-8919-106F340A04B5}"/>
    <cellStyle name="Normal 6 6 3 4" xfId="1848" xr:uid="{BFE53372-9D1C-4081-B03D-BE9904AFA96C}"/>
    <cellStyle name="Normal 6 6 3 5" xfId="1849" xr:uid="{083DF3F2-B0D2-47ED-A3E9-199DC40F98CD}"/>
    <cellStyle name="Normal 6 6 3 6" xfId="1850" xr:uid="{E2FD4C4C-DDA8-4AFF-918C-EF6854FB3B82}"/>
    <cellStyle name="Normal 6 6 4" xfId="1851" xr:uid="{1F1DA588-4B6A-4239-B145-A54D17594C85}"/>
    <cellStyle name="Normal 6 6 4 2" xfId="1852" xr:uid="{7ADDAE70-77AE-48F2-B6B5-7944B6732CE1}"/>
    <cellStyle name="Normal 6 6 4 2 2" xfId="1853" xr:uid="{8C20A925-8B11-447A-B392-0F49A5009277}"/>
    <cellStyle name="Normal 6 6 4 2 3" xfId="1854" xr:uid="{833C9FD0-4BDD-495F-804D-D4E3DC86F0F0}"/>
    <cellStyle name="Normal 6 6 4 2 4" xfId="1855" xr:uid="{F2049DB9-8598-480B-83A7-CEB7A75F65EE}"/>
    <cellStyle name="Normal 6 6 4 3" xfId="1856" xr:uid="{8206861E-EEBF-4312-8110-F70641EB889F}"/>
    <cellStyle name="Normal 6 6 4 4" xfId="1857" xr:uid="{EB8BD0FD-6B65-4854-9D20-6F8D731648A6}"/>
    <cellStyle name="Normal 6 6 4 5" xfId="1858" xr:uid="{BA2ECC0F-7004-478C-A3CD-8C77863D3DD8}"/>
    <cellStyle name="Normal 6 6 5" xfId="1859" xr:uid="{C1B8CD7D-E7FA-4930-8B07-77ED4ED518A0}"/>
    <cellStyle name="Normal 6 6 5 2" xfId="1860" xr:uid="{E9D04EB7-3EF1-4336-941B-F2F6D565034C}"/>
    <cellStyle name="Normal 6 6 5 3" xfId="1861" xr:uid="{D96D626A-43E9-463C-9768-FAF3E1026F4D}"/>
    <cellStyle name="Normal 6 6 5 4" xfId="1862" xr:uid="{18B056EE-F08C-4306-82A2-C6033661EE7D}"/>
    <cellStyle name="Normal 6 6 6" xfId="1863" xr:uid="{32F02547-D6FC-4EC0-8F20-6423C53D400E}"/>
    <cellStyle name="Normal 6 6 6 2" xfId="1864" xr:uid="{AC919FEB-4554-464B-9EA6-C8A306BD6567}"/>
    <cellStyle name="Normal 6 6 6 3" xfId="1865" xr:uid="{8CE04682-B368-483C-8059-B8CAB6F8278B}"/>
    <cellStyle name="Normal 6 6 6 4" xfId="1866" xr:uid="{CAE901B0-A125-4B79-B293-B5A8A9901863}"/>
    <cellStyle name="Normal 6 6 7" xfId="1867" xr:uid="{E4BA4100-CA62-4606-939B-72CEDDDC0D26}"/>
    <cellStyle name="Normal 6 6 8" xfId="1868" xr:uid="{9E1E4C9D-98BD-445A-A034-1AEE14E2B323}"/>
    <cellStyle name="Normal 6 6 9" xfId="1869" xr:uid="{111BC833-0F92-4720-B56B-AFF3010E7E07}"/>
    <cellStyle name="Normal 6 7" xfId="127" xr:uid="{9C79BD78-B72D-4E58-B23D-1DC0C5C0C89C}"/>
    <cellStyle name="Normal 6 7 2" xfId="1870" xr:uid="{9DDA99D2-6722-4050-8368-6F0327950FBC}"/>
    <cellStyle name="Normal 6 7 2 2" xfId="1871" xr:uid="{B8E56630-9FAF-4EB1-B31C-1EE5123257B6}"/>
    <cellStyle name="Normal 6 7 2 2 2" xfId="1872" xr:uid="{05129E13-FF1D-4F4F-B9FA-D069BDF5B8FB}"/>
    <cellStyle name="Normal 6 7 2 2 2 2" xfId="4007" xr:uid="{1AC08A56-1C2E-42AC-95A5-F109C2CFF762}"/>
    <cellStyle name="Normal 6 7 2 2 3" xfId="1873" xr:uid="{0705BF18-1620-4978-8F19-4B67472DD9B4}"/>
    <cellStyle name="Normal 6 7 2 2 4" xfId="1874" xr:uid="{5D4080B8-C48B-4D28-AB6B-6655FABF9766}"/>
    <cellStyle name="Normal 6 7 2 3" xfId="1875" xr:uid="{04560329-0FAC-4C7A-BC9F-9324C8445876}"/>
    <cellStyle name="Normal 6 7 2 3 2" xfId="1876" xr:uid="{60759640-B308-4E7F-8EE0-45D256D4C3F7}"/>
    <cellStyle name="Normal 6 7 2 3 3" xfId="1877" xr:uid="{C65CC73D-C870-4C47-B115-40ED0A7D8298}"/>
    <cellStyle name="Normal 6 7 2 3 4" xfId="1878" xr:uid="{FB3386CE-E86E-4B65-AACA-D70E5C0A0C55}"/>
    <cellStyle name="Normal 6 7 2 4" xfId="1879" xr:uid="{4DA799B2-F757-4DD8-9B22-6FB30934FBBA}"/>
    <cellStyle name="Normal 6 7 2 5" xfId="1880" xr:uid="{176E63E0-5615-4E31-BC24-22279BFAF52A}"/>
    <cellStyle name="Normal 6 7 2 6" xfId="1881" xr:uid="{5F888A45-5EF6-4985-ADAC-9B93CBA67936}"/>
    <cellStyle name="Normal 6 7 3" xfId="1882" xr:uid="{15985A1A-63AA-4DF0-ADB2-6E09B085CB8D}"/>
    <cellStyle name="Normal 6 7 3 2" xfId="1883" xr:uid="{00D45DD5-4129-4BD3-8501-51DE16FF97F3}"/>
    <cellStyle name="Normal 6 7 3 2 2" xfId="1884" xr:uid="{712159F5-0941-4DEF-990C-8CDF80660A7B}"/>
    <cellStyle name="Normal 6 7 3 2 3" xfId="1885" xr:uid="{6600EBB2-DF88-4F8F-B16D-255E13254C8B}"/>
    <cellStyle name="Normal 6 7 3 2 4" xfId="1886" xr:uid="{1A4B63E8-CF11-44FD-842B-3E3B6D06D533}"/>
    <cellStyle name="Normal 6 7 3 3" xfId="1887" xr:uid="{7E0EF293-7259-4A85-8C42-E4CB0C6BF274}"/>
    <cellStyle name="Normal 6 7 3 4" xfId="1888" xr:uid="{1017EB18-ED11-471F-9C16-BE69ED0B24EE}"/>
    <cellStyle name="Normal 6 7 3 5" xfId="1889" xr:uid="{58BF8B95-914B-4DB2-81B1-6340B578EB6F}"/>
    <cellStyle name="Normal 6 7 4" xfId="1890" xr:uid="{2A845E1E-6C29-4CCA-9E6F-3B51707C8D2C}"/>
    <cellStyle name="Normal 6 7 4 2" xfId="1891" xr:uid="{B8C15BA1-A722-480A-875B-9CDD76352DB5}"/>
    <cellStyle name="Normal 6 7 4 3" xfId="1892" xr:uid="{22C0D72E-9C97-4E32-83D5-3F5E5DC114CE}"/>
    <cellStyle name="Normal 6 7 4 4" xfId="1893" xr:uid="{7CC4A71E-34BA-4B00-884E-C3E2F4E9083F}"/>
    <cellStyle name="Normal 6 7 5" xfId="1894" xr:uid="{DF816DFC-BB30-429F-AAE9-F530BB5DD492}"/>
    <cellStyle name="Normal 6 7 5 2" xfId="1895" xr:uid="{FBDE0AE4-ABE4-4BD9-99A6-2687E54F6C4E}"/>
    <cellStyle name="Normal 6 7 5 3" xfId="1896" xr:uid="{6D93C66C-0C75-4916-9E99-84EC045F233D}"/>
    <cellStyle name="Normal 6 7 5 4" xfId="1897" xr:uid="{3A2AF9E7-5933-4ADF-91F8-151FB85BF385}"/>
    <cellStyle name="Normal 6 7 6" xfId="1898" xr:uid="{F521C269-AA72-44C5-B871-174FCD2A66C9}"/>
    <cellStyle name="Normal 6 7 7" xfId="1899" xr:uid="{85CC8F94-BD70-49D7-9C69-AD14921DB245}"/>
    <cellStyle name="Normal 6 7 8" xfId="1900" xr:uid="{A10A637A-95D5-41DD-A092-03B3F56698A9}"/>
    <cellStyle name="Normal 6 8" xfId="1901" xr:uid="{0E48F896-6C69-4720-A18B-803714156978}"/>
    <cellStyle name="Normal 6 8 2" xfId="1902" xr:uid="{4518246E-191D-4036-8BB2-091998F3D656}"/>
    <cellStyle name="Normal 6 8 2 2" xfId="1903" xr:uid="{122297B2-54FF-480A-B7ED-0E1166CFE499}"/>
    <cellStyle name="Normal 6 8 2 2 2" xfId="1904" xr:uid="{949D836B-E861-4E13-9872-F004DD9735DC}"/>
    <cellStyle name="Normal 6 8 2 2 3" xfId="1905" xr:uid="{146B3605-20B2-482F-A489-DFF52B33FD19}"/>
    <cellStyle name="Normal 6 8 2 2 4" xfId="1906" xr:uid="{974FE8CA-3A84-4227-90A3-4AD4578CC025}"/>
    <cellStyle name="Normal 6 8 2 3" xfId="1907" xr:uid="{A305C107-89DD-4CA5-AF96-BB6EB8431FB0}"/>
    <cellStyle name="Normal 6 8 2 4" xfId="1908" xr:uid="{A579BD3D-000F-4EA5-B8B7-58F240D021CD}"/>
    <cellStyle name="Normal 6 8 2 5" xfId="1909" xr:uid="{5BA98522-B376-46C9-9737-417880B8AEA4}"/>
    <cellStyle name="Normal 6 8 3" xfId="1910" xr:uid="{8C3AAA22-1EC0-409F-B6AD-7496F578F3A5}"/>
    <cellStyle name="Normal 6 8 3 2" xfId="1911" xr:uid="{B78A7072-1593-4C62-902C-AB7F38D7F5D4}"/>
    <cellStyle name="Normal 6 8 3 3" xfId="1912" xr:uid="{07F847D9-103C-42BA-AEAF-585790207D7F}"/>
    <cellStyle name="Normal 6 8 3 4" xfId="1913" xr:uid="{58DDA1A4-C095-4FE7-8BCB-8B6B417B68E9}"/>
    <cellStyle name="Normal 6 8 4" xfId="1914" xr:uid="{54611D3F-4E80-417C-AD2D-E1CEF3183F51}"/>
    <cellStyle name="Normal 6 8 4 2" xfId="1915" xr:uid="{FEF1F221-C4C9-4A2F-874C-36C1EE7D9FE8}"/>
    <cellStyle name="Normal 6 8 4 3" xfId="1916" xr:uid="{63B4038F-6FA6-4F1D-A02A-572DA229EBE8}"/>
    <cellStyle name="Normal 6 8 4 4" xfId="1917" xr:uid="{A604AF42-7565-4654-8751-0741EC578187}"/>
    <cellStyle name="Normal 6 8 5" xfId="1918" xr:uid="{9C79F74E-8925-4421-BF7D-691A71FF1BD1}"/>
    <cellStyle name="Normal 6 8 6" xfId="1919" xr:uid="{79265894-14BF-4F2F-9AC8-60A57A2148B2}"/>
    <cellStyle name="Normal 6 8 7" xfId="1920" xr:uid="{87A83F43-5D50-4322-9F83-5D2992FF2BEC}"/>
    <cellStyle name="Normal 6 9" xfId="1921" xr:uid="{DDE6151C-C6EA-4D53-8685-234D5AE90736}"/>
    <cellStyle name="Normal 6 9 2" xfId="1922" xr:uid="{4F1AD170-4160-4761-9CD1-5839D428BCDA}"/>
    <cellStyle name="Normal 6 9 2 2" xfId="1923" xr:uid="{8D05A115-5477-4EDE-B95D-D77872FE02CA}"/>
    <cellStyle name="Normal 6 9 2 3" xfId="1924" xr:uid="{6510E700-BFC0-4B93-A7BB-6F909B793401}"/>
    <cellStyle name="Normal 6 9 2 4" xfId="1925" xr:uid="{EB3243CF-95C7-4E62-BD7B-EE591612424B}"/>
    <cellStyle name="Normal 6 9 3" xfId="1926" xr:uid="{F197C3E4-9409-4EE0-9A33-031B42A7C616}"/>
    <cellStyle name="Normal 6 9 3 2" xfId="1927" xr:uid="{81280477-6D14-4BFD-8F34-ADE563F4B7E9}"/>
    <cellStyle name="Normal 6 9 3 3" xfId="1928" xr:uid="{3D75A85A-FFB1-4E59-9646-64FAE5F62630}"/>
    <cellStyle name="Normal 6 9 3 4" xfId="1929" xr:uid="{3AFF5C01-1E35-48DE-8F08-CBD9F9424AC9}"/>
    <cellStyle name="Normal 6 9 4" xfId="1930" xr:uid="{C8531A6D-DCD0-44FA-9500-607835DDCFDE}"/>
    <cellStyle name="Normal 6 9 5" xfId="1931" xr:uid="{7DEE0E6D-6A1C-47A8-AEB3-1F2ECFD0D102}"/>
    <cellStyle name="Normal 6 9 6" xfId="1932" xr:uid="{390B7627-6D7E-474C-93FB-B5D3BEA82F19}"/>
    <cellStyle name="Normal 7" xfId="128" xr:uid="{BAEC3375-0164-43B0-81A5-079D88CFB7DE}"/>
    <cellStyle name="Normal 7 10" xfId="1933" xr:uid="{B316DF85-FA1C-4035-A307-88DA0F4E335E}"/>
    <cellStyle name="Normal 7 10 2" xfId="1934" xr:uid="{A3E89DF5-44A4-424A-B4DF-37A142E95FF0}"/>
    <cellStyle name="Normal 7 10 3" xfId="1935" xr:uid="{33D2D9D0-80C9-478A-A1A3-9717C6384C41}"/>
    <cellStyle name="Normal 7 10 4" xfId="1936" xr:uid="{54C2AB7E-0EC1-4F3D-83D8-F3F721711677}"/>
    <cellStyle name="Normal 7 11" xfId="1937" xr:uid="{7F9B6A27-F005-40E1-8111-BED43A4D37A3}"/>
    <cellStyle name="Normal 7 11 2" xfId="1938" xr:uid="{AB27533B-16E4-4B5C-B56D-BC9DA65E7506}"/>
    <cellStyle name="Normal 7 11 3" xfId="1939" xr:uid="{A23D9DDD-3C2D-43EF-AB99-0276957039A4}"/>
    <cellStyle name="Normal 7 11 4" xfId="1940" xr:uid="{15894651-BBEF-4790-AD79-C50913F02CFD}"/>
    <cellStyle name="Normal 7 12" xfId="1941" xr:uid="{D3D630A8-FBBC-4779-96DC-C0FD6A214221}"/>
    <cellStyle name="Normal 7 12 2" xfId="1942" xr:uid="{89299DF8-52D2-4703-9C99-94552214A4D4}"/>
    <cellStyle name="Normal 7 13" xfId="1943" xr:uid="{B221800F-6C8C-4176-942C-8127930796DC}"/>
    <cellStyle name="Normal 7 14" xfId="1944" xr:uid="{0A1EEC69-BE33-4223-9802-687B36312126}"/>
    <cellStyle name="Normal 7 15" xfId="1945" xr:uid="{A1E68E1D-30F3-496F-8EE2-0E48CBE252A5}"/>
    <cellStyle name="Normal 7 2" xfId="129" xr:uid="{99FEAE6F-B934-4E04-A7E9-69991E213800}"/>
    <cellStyle name="Normal 7 2 10" xfId="1946" xr:uid="{E3210AB6-D37C-43BB-9F75-EF52A6FEC596}"/>
    <cellStyle name="Normal 7 2 11" xfId="1947" xr:uid="{BF5C4A0D-98CC-4C0A-8615-8605D971D06D}"/>
    <cellStyle name="Normal 7 2 2" xfId="130" xr:uid="{FD7AB3FB-48D6-4388-A59D-6586AD4A3E1B}"/>
    <cellStyle name="Normal 7 2 2 2" xfId="131" xr:uid="{CC40A186-5B48-43EF-B255-41F1B288EF56}"/>
    <cellStyle name="Normal 7 2 2 2 2" xfId="1948" xr:uid="{40926A99-A285-4D97-A9FA-9E64A9F56D26}"/>
    <cellStyle name="Normal 7 2 2 2 2 2" xfId="1949" xr:uid="{BF7AE67E-0DFD-4B84-9BA7-E4BEFE09E5B2}"/>
    <cellStyle name="Normal 7 2 2 2 2 2 2" xfId="1950" xr:uid="{9254DD2E-3DCC-428E-A4E7-F39423DC0ECC}"/>
    <cellStyle name="Normal 7 2 2 2 2 2 2 2" xfId="4008" xr:uid="{361963F2-002A-4198-A498-FD74CAB01D84}"/>
    <cellStyle name="Normal 7 2 2 2 2 2 2 2 2" xfId="4009" xr:uid="{6113E724-2B6E-46EA-AA23-268135F53628}"/>
    <cellStyle name="Normal 7 2 2 2 2 2 2 3" xfId="4010" xr:uid="{FB1BF041-81AD-4C78-AF13-37CD3ED4DB2F}"/>
    <cellStyle name="Normal 7 2 2 2 2 2 3" xfId="1951" xr:uid="{94A35B24-C7AD-40A0-96E0-EAD15DD91BB7}"/>
    <cellStyle name="Normal 7 2 2 2 2 2 3 2" xfId="4011" xr:uid="{D105C790-1E6E-400B-898C-FFE21BD919FA}"/>
    <cellStyle name="Normal 7 2 2 2 2 2 4" xfId="1952" xr:uid="{27995157-4390-44AF-9C68-B9588882F4B8}"/>
    <cellStyle name="Normal 7 2 2 2 2 3" xfId="1953" xr:uid="{50D1DBCA-A116-4DB7-A44E-196A00EF4D26}"/>
    <cellStyle name="Normal 7 2 2 2 2 3 2" xfId="1954" xr:uid="{0CE37C8F-E215-4399-A673-0DEB4B197E0D}"/>
    <cellStyle name="Normal 7 2 2 2 2 3 2 2" xfId="4012" xr:uid="{96C9219D-22A9-4C91-9925-BD414FF3840F}"/>
    <cellStyle name="Normal 7 2 2 2 2 3 3" xfId="1955" xr:uid="{9534B363-E433-4C18-918F-72B944E4CF4B}"/>
    <cellStyle name="Normal 7 2 2 2 2 3 4" xfId="1956" xr:uid="{DC8CE44B-C6A8-4BB8-A7CC-7B7EB5D54B95}"/>
    <cellStyle name="Normal 7 2 2 2 2 4" xfId="1957" xr:uid="{4C7D22C1-0138-4292-843C-C2DFB441DDEB}"/>
    <cellStyle name="Normal 7 2 2 2 2 4 2" xfId="4013" xr:uid="{0DEDD2B5-F6B8-4CEC-B6E7-9D68F65B121F}"/>
    <cellStyle name="Normal 7 2 2 2 2 5" xfId="1958" xr:uid="{73794110-67E5-43BD-9C4E-23EF2550B689}"/>
    <cellStyle name="Normal 7 2 2 2 2 6" xfId="1959" xr:uid="{00FF6280-9550-4951-A650-F6E25D5DB6A4}"/>
    <cellStyle name="Normal 7 2 2 2 3" xfId="1960" xr:uid="{BD58EBF9-1677-495D-BF2B-ED1FE4B901A1}"/>
    <cellStyle name="Normal 7 2 2 2 3 2" xfId="1961" xr:uid="{EF244553-8F4C-4180-8F0D-B377F6574F57}"/>
    <cellStyle name="Normal 7 2 2 2 3 2 2" xfId="1962" xr:uid="{1885DE77-B196-4B32-8093-09E2FDFEF794}"/>
    <cellStyle name="Normal 7 2 2 2 3 2 2 2" xfId="4014" xr:uid="{A23F9EBF-7134-4D25-9E5E-F2A00F300EFF}"/>
    <cellStyle name="Normal 7 2 2 2 3 2 2 2 2" xfId="4015" xr:uid="{826549BE-4823-469B-ABA3-16741EFD28C5}"/>
    <cellStyle name="Normal 7 2 2 2 3 2 2 3" xfId="4016" xr:uid="{338B3FCE-2087-416E-95B3-DEAF57E4A6B9}"/>
    <cellStyle name="Normal 7 2 2 2 3 2 3" xfId="1963" xr:uid="{E925B2C3-11B2-4903-8598-33B28CBD238E}"/>
    <cellStyle name="Normal 7 2 2 2 3 2 3 2" xfId="4017" xr:uid="{2B255DD6-AD42-44B2-80DA-36BBB0FC5038}"/>
    <cellStyle name="Normal 7 2 2 2 3 2 4" xfId="1964" xr:uid="{C58559A3-674F-4F61-A772-B069B137F426}"/>
    <cellStyle name="Normal 7 2 2 2 3 3" xfId="1965" xr:uid="{28E96009-7D7B-4A88-9B42-4091E6682AFB}"/>
    <cellStyle name="Normal 7 2 2 2 3 3 2" xfId="4018" xr:uid="{CF51C4E8-9DD2-45E0-B86E-C052C706C0C6}"/>
    <cellStyle name="Normal 7 2 2 2 3 3 2 2" xfId="4019" xr:uid="{3B68DB12-35FD-4222-8DD6-C7F6F672ADB2}"/>
    <cellStyle name="Normal 7 2 2 2 3 3 3" xfId="4020" xr:uid="{E1CDE098-D788-41BB-93D7-DE09F4D04786}"/>
    <cellStyle name="Normal 7 2 2 2 3 4" xfId="1966" xr:uid="{6B8B2618-EDE7-4DA9-AD58-9B0C648E462E}"/>
    <cellStyle name="Normal 7 2 2 2 3 4 2" xfId="4021" xr:uid="{6773EDF2-4F3E-40A4-9491-33A721952BB1}"/>
    <cellStyle name="Normal 7 2 2 2 3 5" xfId="1967" xr:uid="{A914E32B-7472-46E6-9303-DD8154BC1800}"/>
    <cellStyle name="Normal 7 2 2 2 4" xfId="1968" xr:uid="{AB0129D6-5019-4A81-B815-EE6E8974ADFA}"/>
    <cellStyle name="Normal 7 2 2 2 4 2" xfId="1969" xr:uid="{D45AEC7B-131C-4373-AD6A-52047EC58990}"/>
    <cellStyle name="Normal 7 2 2 2 4 2 2" xfId="4022" xr:uid="{CC2CA9D5-D235-495B-ADB1-812AB17D0120}"/>
    <cellStyle name="Normal 7 2 2 2 4 2 2 2" xfId="4023" xr:uid="{7B231334-43F9-474F-AF15-A1751205862F}"/>
    <cellStyle name="Normal 7 2 2 2 4 2 3" xfId="4024" xr:uid="{8B37D47B-227A-45E8-A168-7BE3137095F6}"/>
    <cellStyle name="Normal 7 2 2 2 4 3" xfId="1970" xr:uid="{6D6C7116-82D7-495B-8559-ECF0EF324625}"/>
    <cellStyle name="Normal 7 2 2 2 4 3 2" xfId="4025" xr:uid="{852DA7B4-872C-4064-A640-0B53FCA52674}"/>
    <cellStyle name="Normal 7 2 2 2 4 4" xfId="1971" xr:uid="{139854A3-E7C2-47E8-8A64-E06B521EFC14}"/>
    <cellStyle name="Normal 7 2 2 2 5" xfId="1972" xr:uid="{C108E68C-F804-4725-86B7-2C2332B4B427}"/>
    <cellStyle name="Normal 7 2 2 2 5 2" xfId="1973" xr:uid="{79A82A09-5B14-40AA-8176-793827659698}"/>
    <cellStyle name="Normal 7 2 2 2 5 2 2" xfId="4026" xr:uid="{B0759054-1F58-4ABD-8C9D-E15DF514A62F}"/>
    <cellStyle name="Normal 7 2 2 2 5 3" xfId="1974" xr:uid="{EBB799A2-6D46-4EF8-8333-203D6E213A9A}"/>
    <cellStyle name="Normal 7 2 2 2 5 4" xfId="1975" xr:uid="{61DD159A-A179-4321-89AE-E4918E5CACBE}"/>
    <cellStyle name="Normal 7 2 2 2 6" xfId="1976" xr:uid="{35A4C6CD-7498-4CE8-92B6-A6F74A8F58B2}"/>
    <cellStyle name="Normal 7 2 2 2 6 2" xfId="4027" xr:uid="{941E9385-7D58-4F75-AA62-E899039E6AEC}"/>
    <cellStyle name="Normal 7 2 2 2 7" xfId="1977" xr:uid="{AB68753D-6913-4E42-85F0-58601B3F5D0B}"/>
    <cellStyle name="Normal 7 2 2 2 8" xfId="1978" xr:uid="{E7EF72DD-5700-4E04-9439-F56CB7A135EB}"/>
    <cellStyle name="Normal 7 2 2 3" xfId="1979" xr:uid="{10BE4190-24C0-4FD7-B267-6906F600C4AA}"/>
    <cellStyle name="Normal 7 2 2 3 2" xfId="1980" xr:uid="{4C205F2C-C00E-49AE-B15F-4714C67749B5}"/>
    <cellStyle name="Normal 7 2 2 3 2 2" xfId="1981" xr:uid="{0BEAF5EF-475F-4A18-B4E4-BB6767ABB2D6}"/>
    <cellStyle name="Normal 7 2 2 3 2 2 2" xfId="4028" xr:uid="{BF73C776-675D-4BD0-A123-473FEF02EDE7}"/>
    <cellStyle name="Normal 7 2 2 3 2 2 2 2" xfId="4029" xr:uid="{8D2A2FA4-FF71-488B-A9E5-AB3164F06E21}"/>
    <cellStyle name="Normal 7 2 2 3 2 2 3" xfId="4030" xr:uid="{4A7B96B7-36F7-48D2-A97D-46D667F26DDD}"/>
    <cellStyle name="Normal 7 2 2 3 2 3" xfId="1982" xr:uid="{88CCD3BF-A9A1-4479-B2F8-46EEB416E5AF}"/>
    <cellStyle name="Normal 7 2 2 3 2 3 2" xfId="4031" xr:uid="{A1DF1D64-D715-4B78-8855-E4C3395ECB18}"/>
    <cellStyle name="Normal 7 2 2 3 2 4" xfId="1983" xr:uid="{5E657598-2F25-476C-B308-7C7420BAE520}"/>
    <cellStyle name="Normal 7 2 2 3 3" xfId="1984" xr:uid="{5BC6D8B3-A8DB-4853-9C27-9DE8BBE531E2}"/>
    <cellStyle name="Normal 7 2 2 3 3 2" xfId="1985" xr:uid="{57AEF55C-B86F-4B4C-9AC1-92FCA3E22C17}"/>
    <cellStyle name="Normal 7 2 2 3 3 2 2" xfId="4032" xr:uid="{64D847D0-54DA-4CB8-9F9A-2F8A03C60FC1}"/>
    <cellStyle name="Normal 7 2 2 3 3 3" xfId="1986" xr:uid="{E85D2D97-BA79-4F79-9D07-0504DCCA434A}"/>
    <cellStyle name="Normal 7 2 2 3 3 4" xfId="1987" xr:uid="{E33050A7-1141-40C1-A90E-D0B598A9AB54}"/>
    <cellStyle name="Normal 7 2 2 3 4" xfId="1988" xr:uid="{AB296B3B-CE32-4B69-A927-8AFFFD5F9185}"/>
    <cellStyle name="Normal 7 2 2 3 4 2" xfId="4033" xr:uid="{10FC3B94-8923-44A3-9E77-E156330A5FED}"/>
    <cellStyle name="Normal 7 2 2 3 5" xfId="1989" xr:uid="{67B807A6-9060-4D93-9FF3-DB6BA7473922}"/>
    <cellStyle name="Normal 7 2 2 3 6" xfId="1990" xr:uid="{A6FBD6D5-F03E-429C-9E9C-3B9CA406E76A}"/>
    <cellStyle name="Normal 7 2 2 4" xfId="1991" xr:uid="{F0511B7C-E38F-4CBE-8DA5-5D2C3903B15A}"/>
    <cellStyle name="Normal 7 2 2 4 2" xfId="1992" xr:uid="{EEA5444A-BABB-47E5-B40D-BD7B567344CA}"/>
    <cellStyle name="Normal 7 2 2 4 2 2" xfId="1993" xr:uid="{180A3CCE-5374-44F5-8691-9E82BD235F74}"/>
    <cellStyle name="Normal 7 2 2 4 2 2 2" xfId="4034" xr:uid="{31C7AD8A-AAF2-4AB7-A59F-457968734D03}"/>
    <cellStyle name="Normal 7 2 2 4 2 2 2 2" xfId="4035" xr:uid="{CA14C8BD-7F13-4AD3-8DFE-EE596A6BEEB7}"/>
    <cellStyle name="Normal 7 2 2 4 2 2 3" xfId="4036" xr:uid="{B855165C-F12E-45A9-A821-4BC0934AF9FA}"/>
    <cellStyle name="Normal 7 2 2 4 2 3" xfId="1994" xr:uid="{D8E9FDA9-21A1-4E59-AB36-EA649B3F7570}"/>
    <cellStyle name="Normal 7 2 2 4 2 3 2" xfId="4037" xr:uid="{69A6462B-2B56-44BD-A317-49A2ADC56C0E}"/>
    <cellStyle name="Normal 7 2 2 4 2 4" xfId="1995" xr:uid="{88F3D5EB-1FB1-4144-9656-C0D25896D47F}"/>
    <cellStyle name="Normal 7 2 2 4 3" xfId="1996" xr:uid="{EF45D027-7CC8-409F-A946-362EBB78AC23}"/>
    <cellStyle name="Normal 7 2 2 4 3 2" xfId="4038" xr:uid="{AFF9D93B-4C89-456F-83F3-661DEF3F9735}"/>
    <cellStyle name="Normal 7 2 2 4 3 2 2" xfId="4039" xr:uid="{EF7D713B-3CAD-4723-91B7-46D210F9C8B2}"/>
    <cellStyle name="Normal 7 2 2 4 3 3" xfId="4040" xr:uid="{FC848445-C766-4C32-B884-EAB6914EBFE0}"/>
    <cellStyle name="Normal 7 2 2 4 4" xfId="1997" xr:uid="{3B8C1D34-4A5C-4F08-B019-DA50BD121E14}"/>
    <cellStyle name="Normal 7 2 2 4 4 2" xfId="4041" xr:uid="{828B39B2-52BD-4912-8396-22ABDCA027B9}"/>
    <cellStyle name="Normal 7 2 2 4 5" xfId="1998" xr:uid="{0826BFD2-BCC2-4D94-B3C1-F9DE065F4544}"/>
    <cellStyle name="Normal 7 2 2 5" xfId="1999" xr:uid="{3556288C-043C-4BF9-886B-B4C9FACAD60C}"/>
    <cellStyle name="Normal 7 2 2 5 2" xfId="2000" xr:uid="{EEBCC621-78E5-4A68-B813-D60CA623A256}"/>
    <cellStyle name="Normal 7 2 2 5 2 2" xfId="4042" xr:uid="{17E4FCFC-5949-4DAE-8F84-718F53A9E43F}"/>
    <cellStyle name="Normal 7 2 2 5 2 2 2" xfId="4043" xr:uid="{B38D0C7D-BACE-4E75-9423-B643AA72D071}"/>
    <cellStyle name="Normal 7 2 2 5 2 3" xfId="4044" xr:uid="{DF64F53B-FFF2-45CC-AF8E-C750F6FDBF81}"/>
    <cellStyle name="Normal 7 2 2 5 3" xfId="2001" xr:uid="{223D3A65-4D8D-4DCF-A3AE-0DED093D7CD5}"/>
    <cellStyle name="Normal 7 2 2 5 3 2" xfId="4045" xr:uid="{15318022-FB79-41E0-B552-9C1E0FB0A54D}"/>
    <cellStyle name="Normal 7 2 2 5 4" xfId="2002" xr:uid="{E35EBDD0-C35B-441C-ACD3-481C9E9B7BAF}"/>
    <cellStyle name="Normal 7 2 2 6" xfId="2003" xr:uid="{B9D9A139-9697-4D61-876C-D582FDD50F6C}"/>
    <cellStyle name="Normal 7 2 2 6 2" xfId="2004" xr:uid="{7AD5C399-8956-49EE-9ABF-ED03866CE361}"/>
    <cellStyle name="Normal 7 2 2 6 2 2" xfId="4046" xr:uid="{1622B8D0-4891-4038-8B83-785960A30EFC}"/>
    <cellStyle name="Normal 7 2 2 6 3" xfId="2005" xr:uid="{3B9FC3FC-3CDE-4F8A-B843-0FC3F533C82F}"/>
    <cellStyle name="Normal 7 2 2 6 4" xfId="2006" xr:uid="{6C0931E1-000E-4ECE-80BF-C3ED26BC8C44}"/>
    <cellStyle name="Normal 7 2 2 7" xfId="2007" xr:uid="{7F4E0017-FEDD-4948-AEB8-5C9460CFBE18}"/>
    <cellStyle name="Normal 7 2 2 7 2" xfId="4047" xr:uid="{2A2B307D-FFA2-4FEB-A619-B12EDA9E3D54}"/>
    <cellStyle name="Normal 7 2 2 8" xfId="2008" xr:uid="{BF574CA0-337A-41B5-B247-D7F4DC43E2E1}"/>
    <cellStyle name="Normal 7 2 2 9" xfId="2009" xr:uid="{8440EB81-7182-4E6E-B8D6-772C725BE4E8}"/>
    <cellStyle name="Normal 7 2 3" xfId="132" xr:uid="{F453E83E-7D58-4652-8F65-42DC40A3F36B}"/>
    <cellStyle name="Normal 7 2 3 2" xfId="133" xr:uid="{ABB20D99-7C00-4E6A-A817-1CA6557114DF}"/>
    <cellStyle name="Normal 7 2 3 2 2" xfId="2010" xr:uid="{432F5F11-1E20-4262-9054-E6C834E049E9}"/>
    <cellStyle name="Normal 7 2 3 2 2 2" xfId="2011" xr:uid="{E73D0414-412F-4DF2-A940-73679CDC3D7E}"/>
    <cellStyle name="Normal 7 2 3 2 2 2 2" xfId="4048" xr:uid="{4FF6F2E9-9663-4102-98CD-F3674A558F06}"/>
    <cellStyle name="Normal 7 2 3 2 2 2 2 2" xfId="4049" xr:uid="{FACC8FB5-A72B-4CFA-AC2F-571CB323D701}"/>
    <cellStyle name="Normal 7 2 3 2 2 2 3" xfId="4050" xr:uid="{27B42A0C-4228-4F08-A3E6-2D98AA08792E}"/>
    <cellStyle name="Normal 7 2 3 2 2 3" xfId="2012" xr:uid="{F8DE8657-E8AD-491B-93FF-7ABB164280B9}"/>
    <cellStyle name="Normal 7 2 3 2 2 3 2" xfId="4051" xr:uid="{16F0D20B-A63D-42D6-80B6-B3D8C09187DF}"/>
    <cellStyle name="Normal 7 2 3 2 2 4" xfId="2013" xr:uid="{BBC73D10-D28F-4D9A-B42B-D75B114C18B4}"/>
    <cellStyle name="Normal 7 2 3 2 3" xfId="2014" xr:uid="{C64F6093-BB66-49CA-A013-DE731AFCCBB5}"/>
    <cellStyle name="Normal 7 2 3 2 3 2" xfId="2015" xr:uid="{8F0756A7-001B-42D3-B16E-3960A0148CE5}"/>
    <cellStyle name="Normal 7 2 3 2 3 2 2" xfId="4052" xr:uid="{D24BC25D-29C5-4F09-8A2A-69CEE082B71C}"/>
    <cellStyle name="Normal 7 2 3 2 3 3" xfId="2016" xr:uid="{A49E22FB-49F0-4411-BF31-DB2C5AA4F353}"/>
    <cellStyle name="Normal 7 2 3 2 3 4" xfId="2017" xr:uid="{90B51494-7F76-41DA-AB10-57B123F4CE9E}"/>
    <cellStyle name="Normal 7 2 3 2 4" xfId="2018" xr:uid="{1D40CF87-8E7A-46C3-A16B-791737F2091A}"/>
    <cellStyle name="Normal 7 2 3 2 4 2" xfId="4053" xr:uid="{C1E6D4EF-E1D6-44EC-9ACA-8B81F8110EB4}"/>
    <cellStyle name="Normal 7 2 3 2 5" xfId="2019" xr:uid="{68FC94E1-BE29-44F8-BB92-43913EF91361}"/>
    <cellStyle name="Normal 7 2 3 2 6" xfId="2020" xr:uid="{044D1B7C-B2D8-438F-82D7-78E4D7296123}"/>
    <cellStyle name="Normal 7 2 3 3" xfId="2021" xr:uid="{A5474F90-3611-4C04-A429-1BF7B69DD0FB}"/>
    <cellStyle name="Normal 7 2 3 3 2" xfId="2022" xr:uid="{4F4F184D-970E-48A7-B346-96B9635C8A51}"/>
    <cellStyle name="Normal 7 2 3 3 2 2" xfId="2023" xr:uid="{A9AFFABF-71C6-4DD3-BA47-B63CC40C8914}"/>
    <cellStyle name="Normal 7 2 3 3 2 2 2" xfId="4054" xr:uid="{653957F9-5C35-4ECE-94E8-B99821BCBFCE}"/>
    <cellStyle name="Normal 7 2 3 3 2 2 2 2" xfId="4055" xr:uid="{04AFB760-EB5D-4EB2-AEE2-3E63D53EE3A0}"/>
    <cellStyle name="Normal 7 2 3 3 2 2 3" xfId="4056" xr:uid="{EB77C03A-978F-4F0F-9AAB-A9A647FC9CDF}"/>
    <cellStyle name="Normal 7 2 3 3 2 3" xfId="2024" xr:uid="{37AA8E90-A486-4830-9520-06534DB9761D}"/>
    <cellStyle name="Normal 7 2 3 3 2 3 2" xfId="4057" xr:uid="{05141F56-2261-402A-8D22-CB0185CE44D8}"/>
    <cellStyle name="Normal 7 2 3 3 2 4" xfId="2025" xr:uid="{AC7CC809-06ED-48ED-A4FD-336FECF2AF96}"/>
    <cellStyle name="Normal 7 2 3 3 3" xfId="2026" xr:uid="{2648E368-96F6-4DC8-9CAE-4568BEA1629B}"/>
    <cellStyle name="Normal 7 2 3 3 3 2" xfId="4058" xr:uid="{08776F78-8F96-4CD8-B79C-D257C37CF186}"/>
    <cellStyle name="Normal 7 2 3 3 3 2 2" xfId="4059" xr:uid="{3159D91B-9755-4F3D-8807-49F81E050E57}"/>
    <cellStyle name="Normal 7 2 3 3 3 3" xfId="4060" xr:uid="{C5A8C6AF-B16A-460D-9EF9-3F3D4604501C}"/>
    <cellStyle name="Normal 7 2 3 3 4" xfId="2027" xr:uid="{39E43294-7DAE-4CAC-BC70-14ED131CB066}"/>
    <cellStyle name="Normal 7 2 3 3 4 2" xfId="4061" xr:uid="{CFFE290D-DF1D-4704-8A60-EDB0BFC2EC8E}"/>
    <cellStyle name="Normal 7 2 3 3 5" xfId="2028" xr:uid="{F01FE8AD-487E-4520-A976-4B97BF59149B}"/>
    <cellStyle name="Normal 7 2 3 4" xfId="2029" xr:uid="{CA8E9EB3-05C1-4AF2-97A4-893AC7FBB4F7}"/>
    <cellStyle name="Normal 7 2 3 4 2" xfId="2030" xr:uid="{09FADFF6-D65A-468D-B454-0F16E8585DE1}"/>
    <cellStyle name="Normal 7 2 3 4 2 2" xfId="4062" xr:uid="{0AF80EAA-18A3-4BF2-B086-DCFBF1916F41}"/>
    <cellStyle name="Normal 7 2 3 4 2 2 2" xfId="4063" xr:uid="{3AD9F1DC-2781-4E50-AF1C-B94838A735F9}"/>
    <cellStyle name="Normal 7 2 3 4 2 3" xfId="4064" xr:uid="{A1DEFE18-B4B7-420B-BF82-BFD3480242D8}"/>
    <cellStyle name="Normal 7 2 3 4 3" xfId="2031" xr:uid="{035A3EEC-2E79-4272-B30B-23A0CEF56878}"/>
    <cellStyle name="Normal 7 2 3 4 3 2" xfId="4065" xr:uid="{28D0EFE5-A24C-470C-86F6-672E0ED81C0F}"/>
    <cellStyle name="Normal 7 2 3 4 4" xfId="2032" xr:uid="{E4C87FDD-94D9-4ABE-A326-80C28E3D4E7E}"/>
    <cellStyle name="Normal 7 2 3 5" xfId="2033" xr:uid="{1BB608DE-227C-477B-9401-D2078C17924E}"/>
    <cellStyle name="Normal 7 2 3 5 2" xfId="2034" xr:uid="{22D05741-9390-44F2-9B9D-2556872EEE7A}"/>
    <cellStyle name="Normal 7 2 3 5 2 2" xfId="4066" xr:uid="{3BC70FD3-F7E9-4491-B24E-AF50BE725AB0}"/>
    <cellStyle name="Normal 7 2 3 5 3" xfId="2035" xr:uid="{6829144A-3E0D-442A-97E9-8E84ADBB8910}"/>
    <cellStyle name="Normal 7 2 3 5 4" xfId="2036" xr:uid="{6922B86F-59FF-49E8-AA66-9BD7864A2983}"/>
    <cellStyle name="Normal 7 2 3 6" xfId="2037" xr:uid="{A3F65A8D-8CDD-41A8-83FF-3F2FA19D8752}"/>
    <cellStyle name="Normal 7 2 3 6 2" xfId="4067" xr:uid="{13299FE6-B08C-4885-99B9-489C46BE40A7}"/>
    <cellStyle name="Normal 7 2 3 7" xfId="2038" xr:uid="{39BE0C21-8490-4E66-A417-59522737943C}"/>
    <cellStyle name="Normal 7 2 3 8" xfId="2039" xr:uid="{EF264DB9-F06A-4E49-B36E-F49BD072E784}"/>
    <cellStyle name="Normal 7 2 4" xfId="134" xr:uid="{28A9B863-58A0-4618-93D6-D73F6F583A16}"/>
    <cellStyle name="Normal 7 2 4 2" xfId="2040" xr:uid="{8DED8F70-6B29-4C3C-A103-CC9180510F74}"/>
    <cellStyle name="Normal 7 2 4 2 2" xfId="2041" xr:uid="{764C7643-779D-45D3-B851-2A3006E0FF52}"/>
    <cellStyle name="Normal 7 2 4 2 2 2" xfId="2042" xr:uid="{33E48768-6D45-45C4-819C-E39016DE2250}"/>
    <cellStyle name="Normal 7 2 4 2 2 2 2" xfId="4068" xr:uid="{D81F7703-D4E7-4C69-A0F9-5DB387DD581C}"/>
    <cellStyle name="Normal 7 2 4 2 2 3" xfId="2043" xr:uid="{4477E97D-86A7-4B81-AB9E-F2CD8CF536D8}"/>
    <cellStyle name="Normal 7 2 4 2 2 4" xfId="2044" xr:uid="{120217D7-E769-4994-BFF9-E8208C3D4BC5}"/>
    <cellStyle name="Normal 7 2 4 2 3" xfId="2045" xr:uid="{15F56876-D661-482F-A1F8-5CA520781672}"/>
    <cellStyle name="Normal 7 2 4 2 3 2" xfId="4069" xr:uid="{D9B9AD3D-2488-4040-B616-E0F12A343551}"/>
    <cellStyle name="Normal 7 2 4 2 4" xfId="2046" xr:uid="{83AEFE12-DF56-495A-A71E-365C1C6AEAEF}"/>
    <cellStyle name="Normal 7 2 4 2 5" xfId="2047" xr:uid="{04A479EE-B8F8-4520-857A-75120DFBDA12}"/>
    <cellStyle name="Normal 7 2 4 3" xfId="2048" xr:uid="{6E0D7591-1BA3-47AE-8D42-6ADA9A6D1914}"/>
    <cellStyle name="Normal 7 2 4 3 2" xfId="2049" xr:uid="{C0F5F5D9-0CCA-40D7-BB1C-E7EF99DDBAF8}"/>
    <cellStyle name="Normal 7 2 4 3 2 2" xfId="4070" xr:uid="{93130A23-DA29-4E30-8914-D852ECA8C550}"/>
    <cellStyle name="Normal 7 2 4 3 3" xfId="2050" xr:uid="{E9C3394E-AB69-401C-8EDB-613E40D5B1EF}"/>
    <cellStyle name="Normal 7 2 4 3 4" xfId="2051" xr:uid="{3D30B15A-A721-45AC-AFFD-9D85AFF5AAB0}"/>
    <cellStyle name="Normal 7 2 4 4" xfId="2052" xr:uid="{7B547F73-9632-4ECF-B09D-72C2342DFBC3}"/>
    <cellStyle name="Normal 7 2 4 4 2" xfId="2053" xr:uid="{7F8E837A-5E93-4EFC-BC62-28C1D121DC2B}"/>
    <cellStyle name="Normal 7 2 4 4 3" xfId="2054" xr:uid="{0D1FC2DF-86B1-482F-96E2-869980EC8C9F}"/>
    <cellStyle name="Normal 7 2 4 4 4" xfId="2055" xr:uid="{55370705-E8E9-4E1D-85B8-03F0C40BBA7D}"/>
    <cellStyle name="Normal 7 2 4 5" xfId="2056" xr:uid="{471A56C9-3BE4-462B-970D-71A35EED74A3}"/>
    <cellStyle name="Normal 7 2 4 6" xfId="2057" xr:uid="{9B1FE76B-7E30-4BBC-8775-DDA1D03FEF68}"/>
    <cellStyle name="Normal 7 2 4 7" xfId="2058" xr:uid="{D8BCBD41-66ED-4ED6-9851-07798B0EAA3B}"/>
    <cellStyle name="Normal 7 2 5" xfId="2059" xr:uid="{9E77174B-BF2F-49D9-8D10-8F10DC166489}"/>
    <cellStyle name="Normal 7 2 5 2" xfId="2060" xr:uid="{D0CB1240-850E-4F42-9243-3A5FE3B704E8}"/>
    <cellStyle name="Normal 7 2 5 2 2" xfId="2061" xr:uid="{4B0745F2-C792-43FC-BF7D-A03384377BF5}"/>
    <cellStyle name="Normal 7 2 5 2 2 2" xfId="4071" xr:uid="{EA0D2507-0171-4DF9-8FE5-ABE8D06F1003}"/>
    <cellStyle name="Normal 7 2 5 2 2 2 2" xfId="4072" xr:uid="{DE891365-8CE4-4895-BFA0-DC19C803928E}"/>
    <cellStyle name="Normal 7 2 5 2 2 3" xfId="4073" xr:uid="{B4C6919F-4710-48CE-8568-48F6F9B866BD}"/>
    <cellStyle name="Normal 7 2 5 2 3" xfId="2062" xr:uid="{F4A053FB-DDE3-43F1-A91B-C7907EAD5C82}"/>
    <cellStyle name="Normal 7 2 5 2 3 2" xfId="4074" xr:uid="{4C4B7900-3E11-442E-9B50-DD0D1ADAA8C4}"/>
    <cellStyle name="Normal 7 2 5 2 4" xfId="2063" xr:uid="{06D3CB96-57FC-493B-BB1F-79B9C1FDAFEF}"/>
    <cellStyle name="Normal 7 2 5 3" xfId="2064" xr:uid="{7E60E2CE-4FEE-4A66-A8A3-56460E209394}"/>
    <cellStyle name="Normal 7 2 5 3 2" xfId="2065" xr:uid="{5407CE4C-0E02-4CE2-A458-69B5470D90EE}"/>
    <cellStyle name="Normal 7 2 5 3 2 2" xfId="4075" xr:uid="{0D83438C-6081-4C2F-B23F-22F50233DF37}"/>
    <cellStyle name="Normal 7 2 5 3 3" xfId="2066" xr:uid="{1084D7A8-0A8A-4F59-A5AB-BF1E46A8C908}"/>
    <cellStyle name="Normal 7 2 5 3 4" xfId="2067" xr:uid="{27E81394-5B02-42D2-B27F-FE3B46C04B81}"/>
    <cellStyle name="Normal 7 2 5 4" xfId="2068" xr:uid="{847E5B3A-D260-44F4-999B-950EF8CE2EE8}"/>
    <cellStyle name="Normal 7 2 5 4 2" xfId="4076" xr:uid="{C78178CD-0598-4C59-8B26-99E53E24EBD3}"/>
    <cellStyle name="Normal 7 2 5 5" xfId="2069" xr:uid="{1998CA57-8DD7-43A8-A346-32AA5927571A}"/>
    <cellStyle name="Normal 7 2 5 6" xfId="2070" xr:uid="{AB4B989D-A2BD-4416-9B7A-39869D0544F0}"/>
    <cellStyle name="Normal 7 2 6" xfId="2071" xr:uid="{202CD5D3-E0A8-4086-81FE-2E2C9D730CDC}"/>
    <cellStyle name="Normal 7 2 6 2" xfId="2072" xr:uid="{32C9C681-3B57-4449-8083-98587045CB20}"/>
    <cellStyle name="Normal 7 2 6 2 2" xfId="2073" xr:uid="{ED857CAD-AB28-4C6F-9262-D65E1E3B4A09}"/>
    <cellStyle name="Normal 7 2 6 2 2 2" xfId="4077" xr:uid="{80761579-730F-420D-AF89-CE77EE4A7205}"/>
    <cellStyle name="Normal 7 2 6 2 3" xfId="2074" xr:uid="{031C20EE-16B2-4411-A76E-3EC095A45B5A}"/>
    <cellStyle name="Normal 7 2 6 2 4" xfId="2075" xr:uid="{9EB4A8D2-2845-42A2-BE7E-83D00D11A5D1}"/>
    <cellStyle name="Normal 7 2 6 3" xfId="2076" xr:uid="{9D635784-3868-417D-A12B-DF9BBFA453A5}"/>
    <cellStyle name="Normal 7 2 6 3 2" xfId="4078" xr:uid="{CE7E09CF-AA70-468C-9C1F-3DE6F75C7791}"/>
    <cellStyle name="Normal 7 2 6 4" xfId="2077" xr:uid="{563C38B8-BD43-4676-9D57-CEB21E6C1798}"/>
    <cellStyle name="Normal 7 2 6 5" xfId="2078" xr:uid="{2BEC871E-40E5-4964-BB52-FC1E49A76071}"/>
    <cellStyle name="Normal 7 2 7" xfId="2079" xr:uid="{92E53BE6-C65B-4CD3-8CD8-CA2E1D6B3729}"/>
    <cellStyle name="Normal 7 2 7 2" xfId="2080" xr:uid="{FFAA972B-371F-4082-A8DD-97901C5BE258}"/>
    <cellStyle name="Normal 7 2 7 2 2" xfId="4079" xr:uid="{C4C6A2AC-9818-4245-ADA1-4145FFC1674E}"/>
    <cellStyle name="Normal 7 2 7 2 3" xfId="4380" xr:uid="{A10D6D46-527A-46ED-900C-E192FD2F4C7C}"/>
    <cellStyle name="Normal 7 2 7 3" xfId="2081" xr:uid="{D67E8B16-7E2A-4AEC-A844-46AF686A2384}"/>
    <cellStyle name="Normal 7 2 7 4" xfId="2082" xr:uid="{09DA76B3-4A16-475B-A9D9-72C6AF6F4580}"/>
    <cellStyle name="Normal 7 2 8" xfId="2083" xr:uid="{5C4B61E6-6285-4B1E-A950-D419A526A52F}"/>
    <cellStyle name="Normal 7 2 8 2" xfId="2084" xr:uid="{A7D008D3-8C05-4A7A-B1F4-81C61004C851}"/>
    <cellStyle name="Normal 7 2 8 3" xfId="2085" xr:uid="{37D93F00-AE98-42B6-8534-D07409D6FE07}"/>
    <cellStyle name="Normal 7 2 8 4" xfId="2086" xr:uid="{0BC887B7-3E6A-487B-9C43-E933DFE71F3A}"/>
    <cellStyle name="Normal 7 2 9" xfId="2087" xr:uid="{2C265FA6-5246-4C55-9D06-1FEBEF882A4E}"/>
    <cellStyle name="Normal 7 3" xfId="135" xr:uid="{5B6AB0E6-C125-4C49-9248-D2BC71378904}"/>
    <cellStyle name="Normal 7 3 10" xfId="2088" xr:uid="{97DF7687-9348-4D65-B0A1-F19E0F48739E}"/>
    <cellStyle name="Normal 7 3 11" xfId="2089" xr:uid="{0F27335C-204E-426B-97FB-6FAE6EEBCCED}"/>
    <cellStyle name="Normal 7 3 2" xfId="136" xr:uid="{4EEC5045-D283-46DD-9BA6-EB9500E68B1D}"/>
    <cellStyle name="Normal 7 3 2 2" xfId="137" xr:uid="{62B1B6E8-BC09-41C2-B398-CCCBBCAB914A}"/>
    <cellStyle name="Normal 7 3 2 2 2" xfId="2090" xr:uid="{A5A75DC6-24C0-4369-A3C7-A0FE905EA71F}"/>
    <cellStyle name="Normal 7 3 2 2 2 2" xfId="2091" xr:uid="{05994A3F-2E63-4F17-8AEE-D2A2CCEB6C8A}"/>
    <cellStyle name="Normal 7 3 2 2 2 2 2" xfId="2092" xr:uid="{095DC9F7-D7A6-4E03-8759-2349B81C0C35}"/>
    <cellStyle name="Normal 7 3 2 2 2 2 2 2" xfId="4080" xr:uid="{736870C0-ED00-4EA5-91A0-668413D409F8}"/>
    <cellStyle name="Normal 7 3 2 2 2 2 3" xfId="2093" xr:uid="{BBCFD10F-D1B6-4DD1-B640-762D49B81E48}"/>
    <cellStyle name="Normal 7 3 2 2 2 2 4" xfId="2094" xr:uid="{3F75F353-8F23-41E7-8F15-BDF80FF05D8E}"/>
    <cellStyle name="Normal 7 3 2 2 2 3" xfId="2095" xr:uid="{B3E0E465-7CEC-4F5E-BA51-E3A3CE87B9B5}"/>
    <cellStyle name="Normal 7 3 2 2 2 3 2" xfId="2096" xr:uid="{1A55D0FC-E014-45B5-AB3C-916B67D68311}"/>
    <cellStyle name="Normal 7 3 2 2 2 3 3" xfId="2097" xr:uid="{71B60C81-A5F0-40EA-A5EF-8D1934513268}"/>
    <cellStyle name="Normal 7 3 2 2 2 3 4" xfId="2098" xr:uid="{3FFFCA98-6F75-4DE5-B3A2-80CC974BF75A}"/>
    <cellStyle name="Normal 7 3 2 2 2 4" xfId="2099" xr:uid="{128CDE65-3230-4E9F-BF42-87C28ACE850E}"/>
    <cellStyle name="Normal 7 3 2 2 2 5" xfId="2100" xr:uid="{6374235B-DB74-4F25-BC5E-1006484D2FE0}"/>
    <cellStyle name="Normal 7 3 2 2 2 6" xfId="2101" xr:uid="{10326E88-F934-4EC5-8C67-1D9317A42005}"/>
    <cellStyle name="Normal 7 3 2 2 3" xfId="2102" xr:uid="{2BF82FE8-F380-413A-94B9-8294CF9DDD27}"/>
    <cellStyle name="Normal 7 3 2 2 3 2" xfId="2103" xr:uid="{C6672412-DAE0-419D-BD91-A1BDF7B9807D}"/>
    <cellStyle name="Normal 7 3 2 2 3 2 2" xfId="2104" xr:uid="{14E53403-4FDF-4A60-B8C4-365F52FA88AC}"/>
    <cellStyle name="Normal 7 3 2 2 3 2 3" xfId="2105" xr:uid="{5A81FB8E-F380-4980-9439-1A5561306392}"/>
    <cellStyle name="Normal 7 3 2 2 3 2 4" xfId="2106" xr:uid="{44E4BA20-186B-4237-909A-7D30B02307A8}"/>
    <cellStyle name="Normal 7 3 2 2 3 3" xfId="2107" xr:uid="{3EDC5136-D869-48A0-A889-E1235C25D95F}"/>
    <cellStyle name="Normal 7 3 2 2 3 4" xfId="2108" xr:uid="{1935FAD0-8FA5-45FD-A790-E6AF15245827}"/>
    <cellStyle name="Normal 7 3 2 2 3 5" xfId="2109" xr:uid="{4BDE0808-918A-4D43-90DF-58E190C2919A}"/>
    <cellStyle name="Normal 7 3 2 2 4" xfId="2110" xr:uid="{02815433-A719-41AB-9B87-9038772DFF15}"/>
    <cellStyle name="Normal 7 3 2 2 4 2" xfId="2111" xr:uid="{AB547A96-07AF-4239-869B-149890919003}"/>
    <cellStyle name="Normal 7 3 2 2 4 3" xfId="2112" xr:uid="{1326D372-281E-4181-8D08-21F1F68FA096}"/>
    <cellStyle name="Normal 7 3 2 2 4 4" xfId="2113" xr:uid="{C2FF7C6C-6908-442F-846B-17252E9CC7B1}"/>
    <cellStyle name="Normal 7 3 2 2 5" xfId="2114" xr:uid="{F35477E2-9211-46D3-A6E8-24F82EE507F4}"/>
    <cellStyle name="Normal 7 3 2 2 5 2" xfId="2115" xr:uid="{EC3E88E4-3893-4535-97B2-9B7CAC753349}"/>
    <cellStyle name="Normal 7 3 2 2 5 3" xfId="2116" xr:uid="{C0CC3A92-6925-474F-BD80-86F4C0417DEC}"/>
    <cellStyle name="Normal 7 3 2 2 5 4" xfId="2117" xr:uid="{19FFC894-B6CB-4294-B344-B9976880DBDE}"/>
    <cellStyle name="Normal 7 3 2 2 6" xfId="2118" xr:uid="{7B932D86-3A6D-4BF2-AD6B-03F949B223FB}"/>
    <cellStyle name="Normal 7 3 2 2 7" xfId="2119" xr:uid="{26A308D9-3BE3-4E60-B5B7-EDF14C4A8CAC}"/>
    <cellStyle name="Normal 7 3 2 2 8" xfId="2120" xr:uid="{910FE82D-EF5D-48F6-828C-F6B08F4DE14B}"/>
    <cellStyle name="Normal 7 3 2 3" xfId="2121" xr:uid="{F9B56DD8-A62E-452B-AC14-6A5855943A8E}"/>
    <cellStyle name="Normal 7 3 2 3 2" xfId="2122" xr:uid="{8D2654FD-A063-47F3-A8F0-673C2955CF2B}"/>
    <cellStyle name="Normal 7 3 2 3 2 2" xfId="2123" xr:uid="{65D8A5C9-BAD1-4901-B3A0-36B2AC081328}"/>
    <cellStyle name="Normal 7 3 2 3 2 2 2" xfId="4081" xr:uid="{A2AA9F79-F02E-439C-BC0D-A70DAFF5B158}"/>
    <cellStyle name="Normal 7 3 2 3 2 2 2 2" xfId="4082" xr:uid="{B396E2B4-4DA0-4F3C-9DAA-D24E6D3B14A0}"/>
    <cellStyle name="Normal 7 3 2 3 2 2 3" xfId="4083" xr:uid="{CDCA4550-A744-485A-91FA-7717DC4E9F0A}"/>
    <cellStyle name="Normal 7 3 2 3 2 3" xfId="2124" xr:uid="{B1E19F4B-3ECA-4E51-99B5-D84216FE3A58}"/>
    <cellStyle name="Normal 7 3 2 3 2 3 2" xfId="4084" xr:uid="{6CE789F8-57C5-4D2F-AAF1-9103C1C76256}"/>
    <cellStyle name="Normal 7 3 2 3 2 4" xfId="2125" xr:uid="{5DF34E2A-2A8E-4CBA-8AA3-08972EBCE13D}"/>
    <cellStyle name="Normal 7 3 2 3 3" xfId="2126" xr:uid="{4E78CD9F-37D3-407B-A333-36E5E5A02FF4}"/>
    <cellStyle name="Normal 7 3 2 3 3 2" xfId="2127" xr:uid="{5EA792F7-C279-4909-AA4B-D162E18EB3CC}"/>
    <cellStyle name="Normal 7 3 2 3 3 2 2" xfId="4085" xr:uid="{BAC5D704-D1FA-4D06-95E9-B6005EF7958F}"/>
    <cellStyle name="Normal 7 3 2 3 3 3" xfId="2128" xr:uid="{6A427287-E576-4096-89DC-A78F1AF35AF3}"/>
    <cellStyle name="Normal 7 3 2 3 3 4" xfId="2129" xr:uid="{43776D29-319D-45A3-AC83-5034D429065D}"/>
    <cellStyle name="Normal 7 3 2 3 4" xfId="2130" xr:uid="{9254261B-68A2-4878-9D7A-54A952BDD74D}"/>
    <cellStyle name="Normal 7 3 2 3 4 2" xfId="4086" xr:uid="{6AEA5813-B87E-44E2-83CF-A3AF401889DA}"/>
    <cellStyle name="Normal 7 3 2 3 5" xfId="2131" xr:uid="{2996F1A0-F95D-4373-84D3-A5AB7D140CC2}"/>
    <cellStyle name="Normal 7 3 2 3 6" xfId="2132" xr:uid="{B80FB230-F767-409F-B886-5BF0CD869B98}"/>
    <cellStyle name="Normal 7 3 2 4" xfId="2133" xr:uid="{5C9DB033-3B1C-46A4-874C-C0F71EB3241B}"/>
    <cellStyle name="Normal 7 3 2 4 2" xfId="2134" xr:uid="{FEA0775D-3D41-4AA2-979A-A277E85AA8F3}"/>
    <cellStyle name="Normal 7 3 2 4 2 2" xfId="2135" xr:uid="{826C9C15-A3AC-49DD-92BA-663B486343BC}"/>
    <cellStyle name="Normal 7 3 2 4 2 2 2" xfId="4087" xr:uid="{29AB8DBC-42C4-4187-88C9-6B6608E38279}"/>
    <cellStyle name="Normal 7 3 2 4 2 3" xfId="2136" xr:uid="{0FD2AA59-B4B4-457B-B1FA-F864E98B6B7F}"/>
    <cellStyle name="Normal 7 3 2 4 2 4" xfId="2137" xr:uid="{DE08436A-527B-4645-91D6-63DDBC400404}"/>
    <cellStyle name="Normal 7 3 2 4 3" xfId="2138" xr:uid="{DE1609E1-7DE8-4826-9097-FA7E626FA7F6}"/>
    <cellStyle name="Normal 7 3 2 4 3 2" xfId="4088" xr:uid="{2734CFB6-B3B5-4F22-ABC6-691AC5EA0DD9}"/>
    <cellStyle name="Normal 7 3 2 4 4" xfId="2139" xr:uid="{54ED1856-3722-464E-A33B-B8846F18EC08}"/>
    <cellStyle name="Normal 7 3 2 4 5" xfId="2140" xr:uid="{37C56B0F-9E31-4B08-96F9-643A0D403A5C}"/>
    <cellStyle name="Normal 7 3 2 5" xfId="2141" xr:uid="{12C51BCA-FFA9-4EB5-8111-AD63F51DC94D}"/>
    <cellStyle name="Normal 7 3 2 5 2" xfId="2142" xr:uid="{20D6631C-476A-4CAE-97C7-4C910F507850}"/>
    <cellStyle name="Normal 7 3 2 5 2 2" xfId="4089" xr:uid="{462C81C6-D887-47A7-A352-4D4CA77488FD}"/>
    <cellStyle name="Normal 7 3 2 5 3" xfId="2143" xr:uid="{AEB79856-37F8-4FB8-A394-A5BBA78E1400}"/>
    <cellStyle name="Normal 7 3 2 5 4" xfId="2144" xr:uid="{A99BAE2D-9F0D-4ED9-8B34-D3A5CD0D7A4B}"/>
    <cellStyle name="Normal 7 3 2 6" xfId="2145" xr:uid="{817B8C5E-46BA-4388-830A-2B2137DA7CD7}"/>
    <cellStyle name="Normal 7 3 2 6 2" xfId="2146" xr:uid="{2ABEC61B-BF0D-4AA8-BAF4-F4C50AFEC128}"/>
    <cellStyle name="Normal 7 3 2 6 3" xfId="2147" xr:uid="{454C6E52-4632-477D-AC52-5DF1606F331A}"/>
    <cellStyle name="Normal 7 3 2 6 4" xfId="2148" xr:uid="{2550DDE6-89A9-408C-8B08-333C62CE1069}"/>
    <cellStyle name="Normal 7 3 2 7" xfId="2149" xr:uid="{4CA5862A-86B6-4BAD-9A8A-C9D11F77158D}"/>
    <cellStyle name="Normal 7 3 2 8" xfId="2150" xr:uid="{80C4C2AB-2EEA-4EB6-BAF2-1A337D6D030D}"/>
    <cellStyle name="Normal 7 3 2 9" xfId="2151" xr:uid="{CD0C4B52-B392-412D-A982-2FC05225B16D}"/>
    <cellStyle name="Normal 7 3 3" xfId="138" xr:uid="{CD4FF4DE-6E29-41CB-8A5E-289AAF8010CE}"/>
    <cellStyle name="Normal 7 3 3 2" xfId="139" xr:uid="{3396D27D-EF10-423F-8D7B-B4B418FB91F0}"/>
    <cellStyle name="Normal 7 3 3 2 2" xfId="2152" xr:uid="{5EFDE818-65E9-44A8-AC87-95B521409CE3}"/>
    <cellStyle name="Normal 7 3 3 2 2 2" xfId="2153" xr:uid="{82DE92F4-9A2B-4522-964C-5D3E1699BF5C}"/>
    <cellStyle name="Normal 7 3 3 2 2 2 2" xfId="4090" xr:uid="{35847F7F-7BB1-4571-8B06-8C6B43D7BF7A}"/>
    <cellStyle name="Normal 7 3 3 2 2 3" xfId="2154" xr:uid="{9ADC5684-5D95-47DA-B55A-B39BC7895482}"/>
    <cellStyle name="Normal 7 3 3 2 2 4" xfId="2155" xr:uid="{08F7C074-32E5-4AA1-942B-2008353BEC91}"/>
    <cellStyle name="Normal 7 3 3 2 3" xfId="2156" xr:uid="{D8D9EB42-33F7-427D-B4C6-9C3973A6AD61}"/>
    <cellStyle name="Normal 7 3 3 2 3 2" xfId="2157" xr:uid="{87FE7332-E01F-4660-AE41-18CD327A4961}"/>
    <cellStyle name="Normal 7 3 3 2 3 3" xfId="2158" xr:uid="{5BC40DF8-EDE7-4254-A240-824EC1BBF4A4}"/>
    <cellStyle name="Normal 7 3 3 2 3 4" xfId="2159" xr:uid="{6A2716B9-3CFC-4B89-93F9-3AF91FD7CF4B}"/>
    <cellStyle name="Normal 7 3 3 2 4" xfId="2160" xr:uid="{07B835C4-4D65-40B6-9B41-49C58059A31D}"/>
    <cellStyle name="Normal 7 3 3 2 5" xfId="2161" xr:uid="{0BFCDB32-3D46-42FE-B6BD-CF37BA3A2E42}"/>
    <cellStyle name="Normal 7 3 3 2 6" xfId="2162" xr:uid="{CF8EC5B3-1E0C-411B-8D68-FD157FB7F1E9}"/>
    <cellStyle name="Normal 7 3 3 3" xfId="2163" xr:uid="{C0BA79A7-A35E-4A72-8AA8-318DEF683EE2}"/>
    <cellStyle name="Normal 7 3 3 3 2" xfId="2164" xr:uid="{96F4FACE-6F80-49F4-BCCC-0EE09DBA706A}"/>
    <cellStyle name="Normal 7 3 3 3 2 2" xfId="2165" xr:uid="{DC74C595-D071-483D-82E6-B96F775F0A28}"/>
    <cellStyle name="Normal 7 3 3 3 2 3" xfId="2166" xr:uid="{54EF1028-B37B-4E5B-BA2B-A422E3AA7554}"/>
    <cellStyle name="Normal 7 3 3 3 2 4" xfId="2167" xr:uid="{BDF1539F-96A6-4A78-8B87-9A8C56D2623D}"/>
    <cellStyle name="Normal 7 3 3 3 3" xfId="2168" xr:uid="{1B89E528-E9F8-44FA-BFE4-DF34D2CF987A}"/>
    <cellStyle name="Normal 7 3 3 3 4" xfId="2169" xr:uid="{720531BE-FA43-4EBA-AD6E-783EAD79970D}"/>
    <cellStyle name="Normal 7 3 3 3 5" xfId="2170" xr:uid="{49195063-E10A-4A06-BA0B-72416761C80C}"/>
    <cellStyle name="Normal 7 3 3 4" xfId="2171" xr:uid="{27CB6006-0B34-4327-B52A-999E664C67DD}"/>
    <cellStyle name="Normal 7 3 3 4 2" xfId="2172" xr:uid="{C3DCC887-7FA1-4058-925D-06B093DDA5DE}"/>
    <cellStyle name="Normal 7 3 3 4 3" xfId="2173" xr:uid="{1D3421B2-D687-4AF0-A7BF-CA97F22492F0}"/>
    <cellStyle name="Normal 7 3 3 4 4" xfId="2174" xr:uid="{CF243BBD-ABE8-4F48-84E4-2664BECAD044}"/>
    <cellStyle name="Normal 7 3 3 5" xfId="2175" xr:uid="{F1268A91-6502-49D5-BCB1-1A0B0C4DE1EA}"/>
    <cellStyle name="Normal 7 3 3 5 2" xfId="2176" xr:uid="{3E15DE8C-5D98-4CDA-B644-F715F9DB651A}"/>
    <cellStyle name="Normal 7 3 3 5 3" xfId="2177" xr:uid="{16BA52A7-F9CE-451D-AD46-C519844F5551}"/>
    <cellStyle name="Normal 7 3 3 5 4" xfId="2178" xr:uid="{1880BEB7-F386-467F-9274-189CA0367EDB}"/>
    <cellStyle name="Normal 7 3 3 6" xfId="2179" xr:uid="{E097951A-85AA-4C1B-A5EE-534672E9CC59}"/>
    <cellStyle name="Normal 7 3 3 7" xfId="2180" xr:uid="{37C4A0A8-EE8A-46E8-BA86-8E7A100C5999}"/>
    <cellStyle name="Normal 7 3 3 8" xfId="2181" xr:uid="{23EB10BE-5535-4F82-8524-E8393C4E1149}"/>
    <cellStyle name="Normal 7 3 4" xfId="140" xr:uid="{2F12AA85-0576-4F09-A0F8-58DE5D3005ED}"/>
    <cellStyle name="Normal 7 3 4 2" xfId="2182" xr:uid="{8D8A762F-D205-424F-9DF0-9A237837412F}"/>
    <cellStyle name="Normal 7 3 4 2 2" xfId="2183" xr:uid="{37CE006F-87D8-421B-A5D8-670BE63F3DD6}"/>
    <cellStyle name="Normal 7 3 4 2 2 2" xfId="2184" xr:uid="{1FD1F75B-2F45-4E59-B73A-543C509BE115}"/>
    <cellStyle name="Normal 7 3 4 2 2 2 2" xfId="4091" xr:uid="{8C793157-D4B9-4106-A1E1-644960FC1D3E}"/>
    <cellStyle name="Normal 7 3 4 2 2 3" xfId="2185" xr:uid="{6CFF1DD7-2BA2-4DA5-AEF6-00D7E3D1968A}"/>
    <cellStyle name="Normal 7 3 4 2 2 4" xfId="2186" xr:uid="{4E8A8DFC-DBA8-4A74-A5F5-C0C5980D46AC}"/>
    <cellStyle name="Normal 7 3 4 2 3" xfId="2187" xr:uid="{5BA71CB0-D4AF-470F-9A1E-4A6188ABE97A}"/>
    <cellStyle name="Normal 7 3 4 2 3 2" xfId="4092" xr:uid="{1C65AF75-41D9-45A2-B05E-823155B17461}"/>
    <cellStyle name="Normal 7 3 4 2 4" xfId="2188" xr:uid="{3E47EFEE-28EF-4F82-9237-056A036F8D37}"/>
    <cellStyle name="Normal 7 3 4 2 5" xfId="2189" xr:uid="{81280ADC-9D6C-4E4A-A46B-72AEC2312A94}"/>
    <cellStyle name="Normal 7 3 4 3" xfId="2190" xr:uid="{631D4CF4-37C3-4664-AA15-0925463D7199}"/>
    <cellStyle name="Normal 7 3 4 3 2" xfId="2191" xr:uid="{3ED6B554-D84F-4873-A74E-C902DF79781E}"/>
    <cellStyle name="Normal 7 3 4 3 2 2" xfId="4093" xr:uid="{C564F35B-1149-4649-BF6E-7CBDFB9FE7BC}"/>
    <cellStyle name="Normal 7 3 4 3 3" xfId="2192" xr:uid="{0F403E4F-BC7A-4C93-B12B-76B230DCA792}"/>
    <cellStyle name="Normal 7 3 4 3 4" xfId="2193" xr:uid="{F2502E87-7EA8-4898-B213-805680F6A834}"/>
    <cellStyle name="Normal 7 3 4 4" xfId="2194" xr:uid="{F0D1E8D7-4324-4704-822C-320D91EE723B}"/>
    <cellStyle name="Normal 7 3 4 4 2" xfId="2195" xr:uid="{80599562-4A59-48C1-87A0-BB227B2CD292}"/>
    <cellStyle name="Normal 7 3 4 4 3" xfId="2196" xr:uid="{D035402A-C0E9-41FF-AB9D-D67F16B3C5EB}"/>
    <cellStyle name="Normal 7 3 4 4 4" xfId="2197" xr:uid="{7CCAFD05-EADE-4496-A3E5-7EF34631EF26}"/>
    <cellStyle name="Normal 7 3 4 5" xfId="2198" xr:uid="{F111EA61-B4C0-4B12-8B39-B26BAA98F034}"/>
    <cellStyle name="Normal 7 3 4 6" xfId="2199" xr:uid="{8DD3E6D6-3BE9-499D-884F-91AFA795EA39}"/>
    <cellStyle name="Normal 7 3 4 7" xfId="2200" xr:uid="{070E4824-CF76-4A19-A4ED-832BFA7D39D2}"/>
    <cellStyle name="Normal 7 3 5" xfId="2201" xr:uid="{106B38A6-C1FC-4950-BA13-26DC456DDFEF}"/>
    <cellStyle name="Normal 7 3 5 2" xfId="2202" xr:uid="{8B61B933-0CF0-4FA4-8351-FFD6D8A3F692}"/>
    <cellStyle name="Normal 7 3 5 2 2" xfId="2203" xr:uid="{DB5A559E-F426-40DE-81FF-662E83F09DBD}"/>
    <cellStyle name="Normal 7 3 5 2 2 2" xfId="4094" xr:uid="{62D9A2A3-F792-40CC-ACC4-98C41AF44893}"/>
    <cellStyle name="Normal 7 3 5 2 3" xfId="2204" xr:uid="{2184415C-3561-4539-A167-57DF51490852}"/>
    <cellStyle name="Normal 7 3 5 2 4" xfId="2205" xr:uid="{120D2CA7-757E-4AD9-BF99-1AC674635D11}"/>
    <cellStyle name="Normal 7 3 5 3" xfId="2206" xr:uid="{BA33771C-E066-4094-97D7-CDCE7DF1EC7E}"/>
    <cellStyle name="Normal 7 3 5 3 2" xfId="2207" xr:uid="{0A0713EF-99B6-4620-A78C-259DD0078EFE}"/>
    <cellStyle name="Normal 7 3 5 3 3" xfId="2208" xr:uid="{D56DAAC7-4164-487A-8DEB-C878D02ED834}"/>
    <cellStyle name="Normal 7 3 5 3 4" xfId="2209" xr:uid="{7A399EF3-4CEF-4176-AC7E-EE850709FE1B}"/>
    <cellStyle name="Normal 7 3 5 4" xfId="2210" xr:uid="{23A9D0CF-B93C-4E48-8FE4-5665F3CC847A}"/>
    <cellStyle name="Normal 7 3 5 5" xfId="2211" xr:uid="{F1301114-B616-47A1-9349-B08BB13DCCEA}"/>
    <cellStyle name="Normal 7 3 5 6" xfId="2212" xr:uid="{A62A74F1-9A29-442D-984B-AF6A12E0F3E6}"/>
    <cellStyle name="Normal 7 3 6" xfId="2213" xr:uid="{396B9DA5-2EF7-4C6E-B4D1-E82551948FA8}"/>
    <cellStyle name="Normal 7 3 6 2" xfId="2214" xr:uid="{5896896E-242D-42DF-8771-742938F5FDA2}"/>
    <cellStyle name="Normal 7 3 6 2 2" xfId="2215" xr:uid="{3F84EA4B-305E-4C72-94FF-69F03BABF88C}"/>
    <cellStyle name="Normal 7 3 6 2 3" xfId="2216" xr:uid="{CB31A63C-E144-4DB4-9849-3BC6D60602C1}"/>
    <cellStyle name="Normal 7 3 6 2 4" xfId="2217" xr:uid="{B0ACC854-A95B-44B0-BAF9-F98DC98AB500}"/>
    <cellStyle name="Normal 7 3 6 3" xfId="2218" xr:uid="{AF4240BC-5FD4-421E-90EB-8D3CF324489F}"/>
    <cellStyle name="Normal 7 3 6 4" xfId="2219" xr:uid="{26F4351E-F23A-4270-9A91-99ACDEA347C7}"/>
    <cellStyle name="Normal 7 3 6 5" xfId="2220" xr:uid="{9DBE2452-0A76-44D9-AA06-F02A2CF351B7}"/>
    <cellStyle name="Normal 7 3 7" xfId="2221" xr:uid="{9D54781C-9B86-44DF-828B-A828DE2C8C23}"/>
    <cellStyle name="Normal 7 3 7 2" xfId="2222" xr:uid="{FC1383E0-40F7-439D-8E8A-7BB79F7AC9F0}"/>
    <cellStyle name="Normal 7 3 7 3" xfId="2223" xr:uid="{F6EC11FF-782C-4A4C-8551-A153D9BC2078}"/>
    <cellStyle name="Normal 7 3 7 4" xfId="2224" xr:uid="{1FC98131-BF41-4776-8C02-2F6374BF7C96}"/>
    <cellStyle name="Normal 7 3 8" xfId="2225" xr:uid="{6C689D4E-0D1D-4609-A742-D64F9C1DCF8C}"/>
    <cellStyle name="Normal 7 3 8 2" xfId="2226" xr:uid="{92A580C0-B9CA-4F04-8D85-E2BB163734D1}"/>
    <cellStyle name="Normal 7 3 8 3" xfId="2227" xr:uid="{6CFF3D6E-22D6-4301-A6D5-101F6CB0070C}"/>
    <cellStyle name="Normal 7 3 8 4" xfId="2228" xr:uid="{364DBCD1-D039-40E8-82B1-5D76C98A0CDE}"/>
    <cellStyle name="Normal 7 3 9" xfId="2229" xr:uid="{A302AB82-81D3-4266-96A8-BBA4BA33D48B}"/>
    <cellStyle name="Normal 7 4" xfId="141" xr:uid="{187FFE37-53F8-4C95-BE9B-EF17D2810050}"/>
    <cellStyle name="Normal 7 4 10" xfId="2230" xr:uid="{4648CE6F-E9A0-43D9-A536-BCB54FCED107}"/>
    <cellStyle name="Normal 7 4 11" xfId="2231" xr:uid="{E9D30B8B-42B0-4687-8F1F-D2BEF037FC92}"/>
    <cellStyle name="Normal 7 4 2" xfId="142" xr:uid="{1B10B454-26AC-449C-A3D6-E341973EBE27}"/>
    <cellStyle name="Normal 7 4 2 2" xfId="2232" xr:uid="{02CDF82D-83E3-443F-BE4F-F764DA19249E}"/>
    <cellStyle name="Normal 7 4 2 2 2" xfId="2233" xr:uid="{21DCD6BE-BCEB-4BF7-8945-2ED9C0950583}"/>
    <cellStyle name="Normal 7 4 2 2 2 2" xfId="2234" xr:uid="{4AE10C8F-60B2-4B2F-BDB8-5C9D9B7C5E58}"/>
    <cellStyle name="Normal 7 4 2 2 2 2 2" xfId="2235" xr:uid="{A8FF3513-C951-492F-B088-51A2F6CEE91C}"/>
    <cellStyle name="Normal 7 4 2 2 2 2 3" xfId="2236" xr:uid="{7471BABB-CDDE-45F8-A0CF-0374F8EEEC7D}"/>
    <cellStyle name="Normal 7 4 2 2 2 2 4" xfId="2237" xr:uid="{418599CD-013E-4692-99BC-F4016183ACA6}"/>
    <cellStyle name="Normal 7 4 2 2 2 3" xfId="2238" xr:uid="{8FF49FEC-CC61-4D95-B936-895A1753F452}"/>
    <cellStyle name="Normal 7 4 2 2 2 3 2" xfId="2239" xr:uid="{22B87A0D-7505-42ED-B7B0-52BB763E7F12}"/>
    <cellStyle name="Normal 7 4 2 2 2 3 3" xfId="2240" xr:uid="{EEFD8855-124E-482D-B5AA-1FF14205CD3C}"/>
    <cellStyle name="Normal 7 4 2 2 2 3 4" xfId="2241" xr:uid="{139ABBB5-FB45-462E-BDA5-1FACD00D8709}"/>
    <cellStyle name="Normal 7 4 2 2 2 4" xfId="2242" xr:uid="{7EFC4A88-365C-4FA1-8232-985D59A22F3C}"/>
    <cellStyle name="Normal 7 4 2 2 2 5" xfId="2243" xr:uid="{FC7E6054-819E-427E-B258-9888DAA48003}"/>
    <cellStyle name="Normal 7 4 2 2 2 6" xfId="2244" xr:uid="{A13E5F23-E98E-492E-93AC-08AFD74FE72D}"/>
    <cellStyle name="Normal 7 4 2 2 3" xfId="2245" xr:uid="{8E9BE86E-F775-46C8-90E2-F27D1EBABE61}"/>
    <cellStyle name="Normal 7 4 2 2 3 2" xfId="2246" xr:uid="{4F7665FF-3417-4A4E-AA8B-08C94258ECB5}"/>
    <cellStyle name="Normal 7 4 2 2 3 2 2" xfId="2247" xr:uid="{1CC4AE55-554E-499E-8A39-51EDF827EF83}"/>
    <cellStyle name="Normal 7 4 2 2 3 2 3" xfId="2248" xr:uid="{7BE417C8-EE95-48CE-8011-4DF03B507866}"/>
    <cellStyle name="Normal 7 4 2 2 3 2 4" xfId="2249" xr:uid="{0194BE16-DA7A-4204-AB9D-8590CD4F866D}"/>
    <cellStyle name="Normal 7 4 2 2 3 3" xfId="2250" xr:uid="{0EEEF4BB-773F-4D0E-B7D8-2BF767E05136}"/>
    <cellStyle name="Normal 7 4 2 2 3 4" xfId="2251" xr:uid="{6781466E-C6B7-466F-955F-5107FFFC7E41}"/>
    <cellStyle name="Normal 7 4 2 2 3 5" xfId="2252" xr:uid="{6192E9D1-D567-489C-8358-D0912598CD5A}"/>
    <cellStyle name="Normal 7 4 2 2 4" xfId="2253" xr:uid="{830CD2CB-E379-4130-AF98-EF96BB23C149}"/>
    <cellStyle name="Normal 7 4 2 2 4 2" xfId="2254" xr:uid="{8DB4BCCB-4487-4CB3-8FA0-8051D774D181}"/>
    <cellStyle name="Normal 7 4 2 2 4 3" xfId="2255" xr:uid="{22140905-0EBB-4BB8-B7BF-5BACABE57DD4}"/>
    <cellStyle name="Normal 7 4 2 2 4 4" xfId="2256" xr:uid="{399CAD22-CFD1-4E82-84E8-EC3AF29BEEC5}"/>
    <cellStyle name="Normal 7 4 2 2 5" xfId="2257" xr:uid="{7359253C-AF5F-4874-84A5-597D0B6C8137}"/>
    <cellStyle name="Normal 7 4 2 2 5 2" xfId="2258" xr:uid="{50E8F1C8-7C24-42C1-B032-85CA106AF734}"/>
    <cellStyle name="Normal 7 4 2 2 5 3" xfId="2259" xr:uid="{37F025C3-4F85-4BD7-9F81-0863462B4253}"/>
    <cellStyle name="Normal 7 4 2 2 5 4" xfId="2260" xr:uid="{917C6C5B-1C79-4D11-AB01-255C1C8FABF0}"/>
    <cellStyle name="Normal 7 4 2 2 6" xfId="2261" xr:uid="{B04EC471-0D37-41A3-84E3-D6743AE8025E}"/>
    <cellStyle name="Normal 7 4 2 2 7" xfId="2262" xr:uid="{455223DB-CD2D-4D15-924F-2C17D050B710}"/>
    <cellStyle name="Normal 7 4 2 2 8" xfId="2263" xr:uid="{2C4FA37C-487B-481B-BC37-CEAABA559264}"/>
    <cellStyle name="Normal 7 4 2 3" xfId="2264" xr:uid="{B9BBB6BF-988D-4F93-83FE-BD77E9BAAEF0}"/>
    <cellStyle name="Normal 7 4 2 3 2" xfId="2265" xr:uid="{22D5397C-14EC-4C4B-8CDC-98FE4C28B81D}"/>
    <cellStyle name="Normal 7 4 2 3 2 2" xfId="2266" xr:uid="{B5B5E9CB-5456-40BA-96B6-F26264159046}"/>
    <cellStyle name="Normal 7 4 2 3 2 3" xfId="2267" xr:uid="{091DAC42-93B7-4CC7-B527-BA06DD3FFDE3}"/>
    <cellStyle name="Normal 7 4 2 3 2 4" xfId="2268" xr:uid="{2394E646-6514-4273-A791-55BF42DAFEF6}"/>
    <cellStyle name="Normal 7 4 2 3 3" xfId="2269" xr:uid="{FB30B7EF-E5DC-44CD-B7F9-F1A60BF7F5DD}"/>
    <cellStyle name="Normal 7 4 2 3 3 2" xfId="2270" xr:uid="{884EB84D-3A99-4A95-9DC1-98F9B4FB7A51}"/>
    <cellStyle name="Normal 7 4 2 3 3 3" xfId="2271" xr:uid="{D332B2EA-1141-4793-AD7B-99F42D0AA684}"/>
    <cellStyle name="Normal 7 4 2 3 3 4" xfId="2272" xr:uid="{BC985285-403F-4799-BC05-42250B83995C}"/>
    <cellStyle name="Normal 7 4 2 3 4" xfId="2273" xr:uid="{D467E928-D64D-4CE5-BBAB-18C337CC11B7}"/>
    <cellStyle name="Normal 7 4 2 3 5" xfId="2274" xr:uid="{E4657B07-1662-4ED5-A48E-0452C2E4984E}"/>
    <cellStyle name="Normal 7 4 2 3 6" xfId="2275" xr:uid="{1E45EE32-3BAD-4652-A9AE-408F7BAE0D66}"/>
    <cellStyle name="Normal 7 4 2 4" xfId="2276" xr:uid="{F70AC990-4B9B-4A73-AF4C-BEE03E943E1C}"/>
    <cellStyle name="Normal 7 4 2 4 2" xfId="2277" xr:uid="{5ACD51D9-77FE-4977-B957-457C29155A4D}"/>
    <cellStyle name="Normal 7 4 2 4 2 2" xfId="2278" xr:uid="{C8DB4501-0E23-4FE6-9705-914095370E38}"/>
    <cellStyle name="Normal 7 4 2 4 2 3" xfId="2279" xr:uid="{DDDB01B3-85FC-4BED-BAF2-9E2F266E9F11}"/>
    <cellStyle name="Normal 7 4 2 4 2 4" xfId="2280" xr:uid="{11E460EE-5709-4DAC-894F-246648A744FE}"/>
    <cellStyle name="Normal 7 4 2 4 3" xfId="2281" xr:uid="{5248031E-8C8E-4D30-BA67-AE01E767EEBE}"/>
    <cellStyle name="Normal 7 4 2 4 4" xfId="2282" xr:uid="{84B5C157-95AD-4C96-8B6B-4817FE677551}"/>
    <cellStyle name="Normal 7 4 2 4 5" xfId="2283" xr:uid="{0A8E7621-CCED-4525-8FD2-D98FC62D2458}"/>
    <cellStyle name="Normal 7 4 2 5" xfId="2284" xr:uid="{B168400D-1816-4D3D-9651-8B28DC08D025}"/>
    <cellStyle name="Normal 7 4 2 5 2" xfId="2285" xr:uid="{AD89E493-BAE4-43DD-AFE4-BE69A6368AD5}"/>
    <cellStyle name="Normal 7 4 2 5 3" xfId="2286" xr:uid="{9A76F6B1-E358-4ADE-BF05-F7ED829C56C3}"/>
    <cellStyle name="Normal 7 4 2 5 4" xfId="2287" xr:uid="{E2BED245-6904-4731-B421-04D733DD586D}"/>
    <cellStyle name="Normal 7 4 2 6" xfId="2288" xr:uid="{F0D75B27-9282-493A-8F81-12E3B6C11A03}"/>
    <cellStyle name="Normal 7 4 2 6 2" xfId="2289" xr:uid="{EC69AAF5-C97E-463E-BE73-C52D164F2431}"/>
    <cellStyle name="Normal 7 4 2 6 3" xfId="2290" xr:uid="{68BAA9CF-8988-4A0D-9C8B-ACBA27D61127}"/>
    <cellStyle name="Normal 7 4 2 6 4" xfId="2291" xr:uid="{356D5314-E11E-4D2E-8AEE-9B1614DE7FD9}"/>
    <cellStyle name="Normal 7 4 2 7" xfId="2292" xr:uid="{17944014-CC1C-4E3F-89A0-6224E52DEFC9}"/>
    <cellStyle name="Normal 7 4 2 8" xfId="2293" xr:uid="{C2790341-F9C1-400B-9486-0027565C7ADD}"/>
    <cellStyle name="Normal 7 4 2 9" xfId="2294" xr:uid="{1A931A60-3EBB-41B5-9241-589E3462759B}"/>
    <cellStyle name="Normal 7 4 3" xfId="2295" xr:uid="{031325A1-A7A3-45C7-AEC6-74A1D1A2C759}"/>
    <cellStyle name="Normal 7 4 3 2" xfId="2296" xr:uid="{C38C0396-00B2-47C9-973D-B6002C381E81}"/>
    <cellStyle name="Normal 7 4 3 2 2" xfId="2297" xr:uid="{A6C4E11F-CB70-4BA8-A537-32A81D9160D1}"/>
    <cellStyle name="Normal 7 4 3 2 2 2" xfId="2298" xr:uid="{A81FDB42-9162-44D1-9B22-C37197CD2DCA}"/>
    <cellStyle name="Normal 7 4 3 2 2 2 2" xfId="4095" xr:uid="{DC30E2F0-53AA-4D40-9F0D-C1683C1FC4C1}"/>
    <cellStyle name="Normal 7 4 3 2 2 3" xfId="2299" xr:uid="{0D023A39-961A-4F0C-A570-2515F77B421A}"/>
    <cellStyle name="Normal 7 4 3 2 2 4" xfId="2300" xr:uid="{8F62D823-6141-455C-B40D-6B6BABCF3C15}"/>
    <cellStyle name="Normal 7 4 3 2 3" xfId="2301" xr:uid="{9AFF3DE6-EF92-40E5-A137-D96E5D9E8A17}"/>
    <cellStyle name="Normal 7 4 3 2 3 2" xfId="2302" xr:uid="{46ABC429-92DA-4F86-AE2E-45DEAF02998C}"/>
    <cellStyle name="Normal 7 4 3 2 3 3" xfId="2303" xr:uid="{E07EFCFB-CB8E-474B-8D58-C871990DBDAD}"/>
    <cellStyle name="Normal 7 4 3 2 3 4" xfId="2304" xr:uid="{A03B6C02-9376-4423-9A66-0840D77EF212}"/>
    <cellStyle name="Normal 7 4 3 2 4" xfId="2305" xr:uid="{1B91433A-5803-46A6-9F58-3808CEA174E8}"/>
    <cellStyle name="Normal 7 4 3 2 5" xfId="2306" xr:uid="{87F15D68-C1FA-4B92-BFDC-CE6B9CA7E475}"/>
    <cellStyle name="Normal 7 4 3 2 6" xfId="2307" xr:uid="{831E0A95-5F69-4BEE-976C-7E9007AC9528}"/>
    <cellStyle name="Normal 7 4 3 3" xfId="2308" xr:uid="{1C5BC574-8AB0-48B8-8983-61CB3B336DA4}"/>
    <cellStyle name="Normal 7 4 3 3 2" xfId="2309" xr:uid="{FE8CAF25-A4E4-4318-A7CA-2AFBDCDB8A63}"/>
    <cellStyle name="Normal 7 4 3 3 2 2" xfId="2310" xr:uid="{FBA8EE60-66B8-4CBD-BA5E-3EFFB3248E32}"/>
    <cellStyle name="Normal 7 4 3 3 2 3" xfId="2311" xr:uid="{4874F303-0CDD-4A3A-B24F-3A759BEC9EB9}"/>
    <cellStyle name="Normal 7 4 3 3 2 4" xfId="2312" xr:uid="{2176B267-426F-4377-B567-985888646D3D}"/>
    <cellStyle name="Normal 7 4 3 3 3" xfId="2313" xr:uid="{78C7F10B-2EC6-4AAC-A6C3-45CEA3E4E5C6}"/>
    <cellStyle name="Normal 7 4 3 3 4" xfId="2314" xr:uid="{0BE1B139-ED71-4062-BE36-A397F27F6485}"/>
    <cellStyle name="Normal 7 4 3 3 5" xfId="2315" xr:uid="{F509D100-EE0D-4669-9DD8-B469CFB0E5D9}"/>
    <cellStyle name="Normal 7 4 3 4" xfId="2316" xr:uid="{EE3679BC-FA70-4B69-ADE5-0605E370083D}"/>
    <cellStyle name="Normal 7 4 3 4 2" xfId="2317" xr:uid="{8D98C7AF-5E07-41A3-AEDD-F05E5AF008E3}"/>
    <cellStyle name="Normal 7 4 3 4 3" xfId="2318" xr:uid="{60255495-5106-4D04-83B3-37E92B975211}"/>
    <cellStyle name="Normal 7 4 3 4 4" xfId="2319" xr:uid="{634BFF1D-384E-4AC2-AC9D-3B3650A56FF3}"/>
    <cellStyle name="Normal 7 4 3 5" xfId="2320" xr:uid="{4F0EE0A4-8D25-44AB-8CE7-BD8DA53A39B9}"/>
    <cellStyle name="Normal 7 4 3 5 2" xfId="2321" xr:uid="{D6A3E385-010B-4D2B-86EF-92ABBC847B68}"/>
    <cellStyle name="Normal 7 4 3 5 3" xfId="2322" xr:uid="{3C312859-E36D-47D2-9028-E806431C0260}"/>
    <cellStyle name="Normal 7 4 3 5 4" xfId="2323" xr:uid="{702667ED-1612-4E8A-9279-B5F961D6A8C8}"/>
    <cellStyle name="Normal 7 4 3 6" xfId="2324" xr:uid="{2A4F9EFE-E5DD-4731-84DC-A7BFC7E0CB15}"/>
    <cellStyle name="Normal 7 4 3 7" xfId="2325" xr:uid="{7B4623CA-27A9-466F-B08C-C78399DE51EE}"/>
    <cellStyle name="Normal 7 4 3 8" xfId="2326" xr:uid="{D826C912-98DF-4011-A758-74F0BAAF4C25}"/>
    <cellStyle name="Normal 7 4 4" xfId="2327" xr:uid="{1DC77E2B-631C-4F14-9F83-FA7D974A6C72}"/>
    <cellStyle name="Normal 7 4 4 2" xfId="2328" xr:uid="{9E8047FB-F88C-49AC-94C6-6AA95B185083}"/>
    <cellStyle name="Normal 7 4 4 2 2" xfId="2329" xr:uid="{13986273-281E-49E7-AB27-A8DDC77786E9}"/>
    <cellStyle name="Normal 7 4 4 2 2 2" xfId="2330" xr:uid="{F5A60EFE-4F98-4329-BC32-14E9F7EF7443}"/>
    <cellStyle name="Normal 7 4 4 2 2 3" xfId="2331" xr:uid="{FFDC530D-D6E8-4168-A67F-CD2B4B8F8003}"/>
    <cellStyle name="Normal 7 4 4 2 2 4" xfId="2332" xr:uid="{ECF03A2F-3515-4D66-BA91-7F243E99C784}"/>
    <cellStyle name="Normal 7 4 4 2 3" xfId="2333" xr:uid="{E5E9FC97-2484-4229-90D1-62FC442F0CB8}"/>
    <cellStyle name="Normal 7 4 4 2 4" xfId="2334" xr:uid="{5DF376A3-44DF-4BB4-A07E-E1DCEECC5B85}"/>
    <cellStyle name="Normal 7 4 4 2 5" xfId="2335" xr:uid="{34281C77-ABFD-4A88-A7D6-E86178A2070A}"/>
    <cellStyle name="Normal 7 4 4 3" xfId="2336" xr:uid="{06FCFC89-B3F8-483A-9918-60B8F56496B1}"/>
    <cellStyle name="Normal 7 4 4 3 2" xfId="2337" xr:uid="{BEF4D0DC-E747-4FEE-BDC8-45FE48C80953}"/>
    <cellStyle name="Normal 7 4 4 3 3" xfId="2338" xr:uid="{30856729-5622-4A18-8876-3B802D7C29F9}"/>
    <cellStyle name="Normal 7 4 4 3 4" xfId="2339" xr:uid="{B81A23EB-7173-450D-8FFB-BCDA55B33C34}"/>
    <cellStyle name="Normal 7 4 4 4" xfId="2340" xr:uid="{F3774976-7ED1-4B72-91CE-32221DE66ABF}"/>
    <cellStyle name="Normal 7 4 4 4 2" xfId="2341" xr:uid="{33F7A855-AC86-4FE3-A05C-00E3EFA6FD94}"/>
    <cellStyle name="Normal 7 4 4 4 3" xfId="2342" xr:uid="{077DBF19-6174-4D81-8D22-564FFCCB52AE}"/>
    <cellStyle name="Normal 7 4 4 4 4" xfId="2343" xr:uid="{CA6BC552-8482-4A49-BD09-428B8E13FCDC}"/>
    <cellStyle name="Normal 7 4 4 5" xfId="2344" xr:uid="{21500C45-A850-4EFC-9573-ED046F63FAB0}"/>
    <cellStyle name="Normal 7 4 4 6" xfId="2345" xr:uid="{7FCE0AE9-606A-4853-BFD7-9AE8D80F7EBF}"/>
    <cellStyle name="Normal 7 4 4 7" xfId="2346" xr:uid="{EAA32871-C70C-4F16-AFC7-35DE273132A1}"/>
    <cellStyle name="Normal 7 4 5" xfId="2347" xr:uid="{13586EA8-A5B9-4BCB-8452-9B31CAD2E9CA}"/>
    <cellStyle name="Normal 7 4 5 2" xfId="2348" xr:uid="{490CC279-72A5-4935-9FBB-D71B77D724C6}"/>
    <cellStyle name="Normal 7 4 5 2 2" xfId="2349" xr:uid="{93DC5036-F10C-48F4-A8FE-7A6E2B9DB8FD}"/>
    <cellStyle name="Normal 7 4 5 2 3" xfId="2350" xr:uid="{5989C920-D0B2-4240-A08E-DA5DEE5E5A3A}"/>
    <cellStyle name="Normal 7 4 5 2 4" xfId="2351" xr:uid="{82CB7089-6A1F-4224-916D-09387763A255}"/>
    <cellStyle name="Normal 7 4 5 3" xfId="2352" xr:uid="{3BE59775-3063-4C53-933E-3C3C56B7A79E}"/>
    <cellStyle name="Normal 7 4 5 3 2" xfId="2353" xr:uid="{9D6E0D4D-C2DB-48A3-A8CB-19DF25F491B2}"/>
    <cellStyle name="Normal 7 4 5 3 3" xfId="2354" xr:uid="{86E2505D-B323-440F-A95B-DFFA0781B73A}"/>
    <cellStyle name="Normal 7 4 5 3 4" xfId="2355" xr:uid="{463BC83A-E4B4-4562-AFAD-0EF658700C7D}"/>
    <cellStyle name="Normal 7 4 5 4" xfId="2356" xr:uid="{62DB0174-6C7D-4853-9993-448284B8C46B}"/>
    <cellStyle name="Normal 7 4 5 5" xfId="2357" xr:uid="{3DDCBF79-B4E1-49E0-9A72-6547DE63B449}"/>
    <cellStyle name="Normal 7 4 5 6" xfId="2358" xr:uid="{22E835B7-14F7-4C29-B817-E8FDDDD4FBB9}"/>
    <cellStyle name="Normal 7 4 6" xfId="2359" xr:uid="{33090FAF-AE35-4ECB-B9A0-E073A2D256EB}"/>
    <cellStyle name="Normal 7 4 6 2" xfId="2360" xr:uid="{CC9BEB1F-5504-420A-A19F-4B7DFA0AA8D6}"/>
    <cellStyle name="Normal 7 4 6 2 2" xfId="2361" xr:uid="{7745D9B7-BFF4-4145-8F7B-A54287896321}"/>
    <cellStyle name="Normal 7 4 6 2 3" xfId="2362" xr:uid="{13D4321A-115A-4703-A85D-C264B604E946}"/>
    <cellStyle name="Normal 7 4 6 2 4" xfId="2363" xr:uid="{F046010E-2A3E-4864-AFFA-17415251AF98}"/>
    <cellStyle name="Normal 7 4 6 3" xfId="2364" xr:uid="{D74E78EA-9461-4046-A4BB-76E4FE412570}"/>
    <cellStyle name="Normal 7 4 6 4" xfId="2365" xr:uid="{DB871E88-B7A2-4ADB-B9ED-B2BDD55D4551}"/>
    <cellStyle name="Normal 7 4 6 5" xfId="2366" xr:uid="{0E68A0BE-B3D8-461E-A41B-DF64C57B8E75}"/>
    <cellStyle name="Normal 7 4 7" xfId="2367" xr:uid="{0F06FA9A-9E2F-4B87-B9F7-84A9FCBE8B92}"/>
    <cellStyle name="Normal 7 4 7 2" xfId="2368" xr:uid="{EFA137B8-8A55-4EA3-A642-D42E0DD708EF}"/>
    <cellStyle name="Normal 7 4 7 3" xfId="2369" xr:uid="{22939C14-44A3-4C06-88F4-96A04176CAC7}"/>
    <cellStyle name="Normal 7 4 7 4" xfId="2370" xr:uid="{066C657D-91E1-4CFF-A769-D91EE7460B17}"/>
    <cellStyle name="Normal 7 4 8" xfId="2371" xr:uid="{49F64333-7EC3-4AEE-952B-5D4889CEBE9E}"/>
    <cellStyle name="Normal 7 4 8 2" xfId="2372" xr:uid="{303383FC-CA7F-400B-9080-3F01094FD6FB}"/>
    <cellStyle name="Normal 7 4 8 3" xfId="2373" xr:uid="{85F73CD0-1161-47C2-BB6F-DA065BE03F09}"/>
    <cellStyle name="Normal 7 4 8 4" xfId="2374" xr:uid="{1C69420B-C23E-4393-9B00-B37078AC9656}"/>
    <cellStyle name="Normal 7 4 9" xfId="2375" xr:uid="{42C7F110-D55B-4F8F-9C82-4CBE9B2964A7}"/>
    <cellStyle name="Normal 7 5" xfId="143" xr:uid="{CB8DD0F3-084F-4A50-B6FA-0C21B8F86B1D}"/>
    <cellStyle name="Normal 7 5 2" xfId="144" xr:uid="{169E27A1-57CF-4D97-97AF-21CA00FD2233}"/>
    <cellStyle name="Normal 7 5 2 2" xfId="2376" xr:uid="{50A74AE1-24D5-4C0C-A093-288E19494A96}"/>
    <cellStyle name="Normal 7 5 2 2 2" xfId="2377" xr:uid="{EEC17584-FBEE-47F7-B0B8-C359BB4713F2}"/>
    <cellStyle name="Normal 7 5 2 2 2 2" xfId="2378" xr:uid="{7D3B1459-403F-4921-B238-B573D8C4321B}"/>
    <cellStyle name="Normal 7 5 2 2 2 3" xfId="2379" xr:uid="{7D6FFA8D-E10A-48E0-96B1-A9016B098C93}"/>
    <cellStyle name="Normal 7 5 2 2 2 4" xfId="2380" xr:uid="{55B012B0-C71A-4785-837C-3767FEC19FA7}"/>
    <cellStyle name="Normal 7 5 2 2 3" xfId="2381" xr:uid="{49F42C65-F2A4-4AB6-890B-92AB4892ECB1}"/>
    <cellStyle name="Normal 7 5 2 2 3 2" xfId="2382" xr:uid="{EBBE9CFB-C14A-4CDB-9F3F-980D455347BB}"/>
    <cellStyle name="Normal 7 5 2 2 3 3" xfId="2383" xr:uid="{2B32DB79-8108-4146-BCDC-04698B65591C}"/>
    <cellStyle name="Normal 7 5 2 2 3 4" xfId="2384" xr:uid="{25436494-3AB1-4ABD-B27F-12272C080C0E}"/>
    <cellStyle name="Normal 7 5 2 2 4" xfId="2385" xr:uid="{BC13D733-FC1C-487A-A170-D91FC940B49B}"/>
    <cellStyle name="Normal 7 5 2 2 5" xfId="2386" xr:uid="{A5A7DC30-4E97-4B03-8AC9-1AB7C48FFBEE}"/>
    <cellStyle name="Normal 7 5 2 2 6" xfId="2387" xr:uid="{B99626E2-08F9-45BD-9B6A-F1BF946EF39A}"/>
    <cellStyle name="Normal 7 5 2 3" xfId="2388" xr:uid="{D416B0CC-A459-49AE-9C00-EFB0A14137AE}"/>
    <cellStyle name="Normal 7 5 2 3 2" xfId="2389" xr:uid="{0AEAF3A7-2036-45CE-B791-E2B83003D66A}"/>
    <cellStyle name="Normal 7 5 2 3 2 2" xfId="2390" xr:uid="{E6B28496-7B75-43E2-AF1D-7CE8C9401236}"/>
    <cellStyle name="Normal 7 5 2 3 2 3" xfId="2391" xr:uid="{D13446E9-C461-4383-8D7B-AC837962E6F6}"/>
    <cellStyle name="Normal 7 5 2 3 2 4" xfId="2392" xr:uid="{C0E5C86F-FA9B-41BB-A2A5-49595C680EFF}"/>
    <cellStyle name="Normal 7 5 2 3 3" xfId="2393" xr:uid="{8273C508-B8F2-4918-95D7-7E8464A27C91}"/>
    <cellStyle name="Normal 7 5 2 3 4" xfId="2394" xr:uid="{CDDDAE48-418D-4AEC-B875-5C1A7204DAFF}"/>
    <cellStyle name="Normal 7 5 2 3 5" xfId="2395" xr:uid="{CE97FAA3-193C-4198-9D8E-EF8AFE2FA408}"/>
    <cellStyle name="Normal 7 5 2 4" xfId="2396" xr:uid="{A9110D74-A25F-4890-9CA7-6BD0C5F76303}"/>
    <cellStyle name="Normal 7 5 2 4 2" xfId="2397" xr:uid="{CEBE7E75-3FF9-44B4-BAF7-E98C0E472072}"/>
    <cellStyle name="Normal 7 5 2 4 3" xfId="2398" xr:uid="{6F5BF81E-9633-4D8F-ABE3-205FEAAE71B3}"/>
    <cellStyle name="Normal 7 5 2 4 4" xfId="2399" xr:uid="{156D15C5-0742-498A-9A75-607F56603956}"/>
    <cellStyle name="Normal 7 5 2 5" xfId="2400" xr:uid="{7DF8348F-57EB-43E9-B9C7-3FFFA35039F9}"/>
    <cellStyle name="Normal 7 5 2 5 2" xfId="2401" xr:uid="{8D9586C9-5E09-4B26-8D13-CA985B74CC60}"/>
    <cellStyle name="Normal 7 5 2 5 3" xfId="2402" xr:uid="{AADF3809-7054-4792-A64A-410F4E3A30F6}"/>
    <cellStyle name="Normal 7 5 2 5 4" xfId="2403" xr:uid="{F28A7481-900C-4FE4-AE6B-F70853B98A47}"/>
    <cellStyle name="Normal 7 5 2 6" xfId="2404" xr:uid="{2940ED5F-A63D-4B16-885E-1458A05508AA}"/>
    <cellStyle name="Normal 7 5 2 7" xfId="2405" xr:uid="{34BF793F-1F31-41D2-8CB9-5A32E5FA50DC}"/>
    <cellStyle name="Normal 7 5 2 8" xfId="2406" xr:uid="{C7A7E015-F6D7-473E-8AF7-6A05A904B61E}"/>
    <cellStyle name="Normal 7 5 3" xfId="2407" xr:uid="{D5C5CAA2-DDB9-4EBE-B6A4-83613B7CD5EC}"/>
    <cellStyle name="Normal 7 5 3 2" xfId="2408" xr:uid="{C945A7A2-E15E-41E5-BCCB-7EC37159C639}"/>
    <cellStyle name="Normal 7 5 3 2 2" xfId="2409" xr:uid="{D604A63F-3A03-4BA9-B16E-150E579AF382}"/>
    <cellStyle name="Normal 7 5 3 2 3" xfId="2410" xr:uid="{F9ADA452-BBBD-43D4-ABDD-8F39CF82D382}"/>
    <cellStyle name="Normal 7 5 3 2 4" xfId="2411" xr:uid="{9FB8B709-FF68-424A-84FF-73F70AE66828}"/>
    <cellStyle name="Normal 7 5 3 3" xfId="2412" xr:uid="{132E6FAC-908A-4FD0-B3B0-A7032DFFB834}"/>
    <cellStyle name="Normal 7 5 3 3 2" xfId="2413" xr:uid="{CDCBEDEC-DFFC-4826-9DFD-BF759BBB014D}"/>
    <cellStyle name="Normal 7 5 3 3 3" xfId="2414" xr:uid="{5EFF8BDF-CEE3-421A-96B2-96E9F2D186F2}"/>
    <cellStyle name="Normal 7 5 3 3 4" xfId="2415" xr:uid="{FE83B256-0C43-478E-AED7-A4F3C649280D}"/>
    <cellStyle name="Normal 7 5 3 4" xfId="2416" xr:uid="{D551D779-18AF-49C6-8F8E-5B676E67F9BA}"/>
    <cellStyle name="Normal 7 5 3 5" xfId="2417" xr:uid="{D42BF498-8CDE-4006-BCB1-046190976F53}"/>
    <cellStyle name="Normal 7 5 3 6" xfId="2418" xr:uid="{A18992BA-74A0-46DF-83E0-9B176E73F84E}"/>
    <cellStyle name="Normal 7 5 4" xfId="2419" xr:uid="{F3933B2F-9317-40AE-821E-E9ABB5AD5438}"/>
    <cellStyle name="Normal 7 5 4 2" xfId="2420" xr:uid="{596B2946-F297-4E47-B26D-0A20C946F241}"/>
    <cellStyle name="Normal 7 5 4 2 2" xfId="2421" xr:uid="{CC6904CD-460B-4385-B542-6E42A23F3AA9}"/>
    <cellStyle name="Normal 7 5 4 2 3" xfId="2422" xr:uid="{B24BE1EA-F153-4189-B7D8-F8BD3C397420}"/>
    <cellStyle name="Normal 7 5 4 2 4" xfId="2423" xr:uid="{8823CAA1-A266-41EE-8677-98DB8598809B}"/>
    <cellStyle name="Normal 7 5 4 3" xfId="2424" xr:uid="{305052A9-799F-4F04-84AB-A933F8BE1ACC}"/>
    <cellStyle name="Normal 7 5 4 4" xfId="2425" xr:uid="{60D63744-B487-4F00-8BB0-EAA5E1110048}"/>
    <cellStyle name="Normal 7 5 4 5" xfId="2426" xr:uid="{3E7CF4DD-6119-49F2-9BED-3FCFCFC0102C}"/>
    <cellStyle name="Normal 7 5 5" xfId="2427" xr:uid="{A1229E69-B43E-4C3D-89F7-A82F38AA0E03}"/>
    <cellStyle name="Normal 7 5 5 2" xfId="2428" xr:uid="{748A2157-0050-436C-B6D9-0D8CACF553FA}"/>
    <cellStyle name="Normal 7 5 5 3" xfId="2429" xr:uid="{F7AD8DBF-B9E2-400B-900F-689197A2E0E4}"/>
    <cellStyle name="Normal 7 5 5 4" xfId="2430" xr:uid="{FCF4D978-4E7B-4CF9-BDD1-0B3012A00E90}"/>
    <cellStyle name="Normal 7 5 6" xfId="2431" xr:uid="{DD6A63C8-996A-4579-99EA-CED884E28E99}"/>
    <cellStyle name="Normal 7 5 6 2" xfId="2432" xr:uid="{B6D4AF6B-FC24-4C12-B181-043F5D349DEF}"/>
    <cellStyle name="Normal 7 5 6 3" xfId="2433" xr:uid="{28DE241A-55B8-4024-8C41-EA4B40C47AC9}"/>
    <cellStyle name="Normal 7 5 6 4" xfId="2434" xr:uid="{4F4DA9B0-7560-4F00-9B86-58CC50B7838D}"/>
    <cellStyle name="Normal 7 5 7" xfId="2435" xr:uid="{F4DA9A8E-AF09-4C64-A7FF-21335A2B3E6A}"/>
    <cellStyle name="Normal 7 5 8" xfId="2436" xr:uid="{ED4B591D-5C4C-4072-B1EE-395EEC60156E}"/>
    <cellStyle name="Normal 7 5 9" xfId="2437" xr:uid="{BF2567FF-2BC9-4435-B69F-4A2869004D08}"/>
    <cellStyle name="Normal 7 6" xfId="145" xr:uid="{0780F6C7-2149-462F-B8F2-C897C37E4318}"/>
    <cellStyle name="Normal 7 6 2" xfId="2438" xr:uid="{2FBB98C5-DBF8-4BA3-8019-3A11EE13A3E9}"/>
    <cellStyle name="Normal 7 6 2 2" xfId="2439" xr:uid="{AE2159A1-541D-46E9-98EE-57E0D8127D20}"/>
    <cellStyle name="Normal 7 6 2 2 2" xfId="2440" xr:uid="{146A1E27-C250-43BE-B2C0-F24489DB0CFD}"/>
    <cellStyle name="Normal 7 6 2 2 2 2" xfId="4096" xr:uid="{A9364C27-4264-4955-A5FE-8ADBDC85C1EC}"/>
    <cellStyle name="Normal 7 6 2 2 3" xfId="2441" xr:uid="{92D78267-05BF-4C0F-AFA2-AD4620D1544E}"/>
    <cellStyle name="Normal 7 6 2 2 4" xfId="2442" xr:uid="{60CD598D-B970-4E20-A070-E1433CF9EEAE}"/>
    <cellStyle name="Normal 7 6 2 3" xfId="2443" xr:uid="{8A0B3F7D-5756-41F5-8141-AA64E14C1793}"/>
    <cellStyle name="Normal 7 6 2 3 2" xfId="2444" xr:uid="{AF295621-3724-4CCF-8DE1-88C5A8F02A6C}"/>
    <cellStyle name="Normal 7 6 2 3 3" xfId="2445" xr:uid="{3DEE37B7-3103-4034-BFE9-73967FF39B21}"/>
    <cellStyle name="Normal 7 6 2 3 4" xfId="2446" xr:uid="{717D52D7-6B01-4445-8C2B-B1AD977BE465}"/>
    <cellStyle name="Normal 7 6 2 4" xfId="2447" xr:uid="{E08CC1BE-8F89-47E5-AAB4-108D5123C73F}"/>
    <cellStyle name="Normal 7 6 2 5" xfId="2448" xr:uid="{3C1B1C81-453A-44B6-BABC-5C889685138B}"/>
    <cellStyle name="Normal 7 6 2 6" xfId="2449" xr:uid="{CA1A9320-BACC-493B-A027-5E2A8BEB79B8}"/>
    <cellStyle name="Normal 7 6 3" xfId="2450" xr:uid="{9C42C5C8-9A41-4609-A19E-3239FE2785DC}"/>
    <cellStyle name="Normal 7 6 3 2" xfId="2451" xr:uid="{FEF1C556-6E71-4D28-8E8D-CA36B6184DFA}"/>
    <cellStyle name="Normal 7 6 3 2 2" xfId="2452" xr:uid="{62A6E51D-0A83-4B0A-ADB7-3E1D4832D74C}"/>
    <cellStyle name="Normal 7 6 3 2 3" xfId="2453" xr:uid="{2893B814-BA62-4F6A-9ACF-1D09F0787E0D}"/>
    <cellStyle name="Normal 7 6 3 2 4" xfId="2454" xr:uid="{6961F3A2-B136-4599-8EE8-746E7F04EEAC}"/>
    <cellStyle name="Normal 7 6 3 3" xfId="2455" xr:uid="{197A3DD3-709C-4743-87BC-1C2DA94A1227}"/>
    <cellStyle name="Normal 7 6 3 4" xfId="2456" xr:uid="{E1B2EF88-AA58-40A1-A3F3-7E2088B0BADB}"/>
    <cellStyle name="Normal 7 6 3 5" xfId="2457" xr:uid="{3F02064B-F637-45D9-B970-4CFF06710970}"/>
    <cellStyle name="Normal 7 6 4" xfId="2458" xr:uid="{16649953-4576-410B-8ED5-EE5A9ADF9F68}"/>
    <cellStyle name="Normal 7 6 4 2" xfId="2459" xr:uid="{2B97132D-112D-4565-A65C-F6B7F3A54475}"/>
    <cellStyle name="Normal 7 6 4 3" xfId="2460" xr:uid="{E7511D0A-B901-4CA8-A51F-47462D758C7E}"/>
    <cellStyle name="Normal 7 6 4 4" xfId="2461" xr:uid="{84FE3B29-BD96-4C4C-822E-A5119947C8B9}"/>
    <cellStyle name="Normal 7 6 5" xfId="2462" xr:uid="{29650F12-CEE4-4EDA-A050-076025F89A46}"/>
    <cellStyle name="Normal 7 6 5 2" xfId="2463" xr:uid="{EB72D811-5648-4202-BF1D-3E6D3D380D27}"/>
    <cellStyle name="Normal 7 6 5 3" xfId="2464" xr:uid="{A79ABBFB-FE0E-439A-A643-AC5EB86CCCB3}"/>
    <cellStyle name="Normal 7 6 5 4" xfId="2465" xr:uid="{506BD9B5-7880-4876-ADCC-4709AF229ECA}"/>
    <cellStyle name="Normal 7 6 6" xfId="2466" xr:uid="{1CE50A92-DF2A-44BA-9D66-D631C5D68D54}"/>
    <cellStyle name="Normal 7 6 7" xfId="2467" xr:uid="{AA7E9DAC-5FAD-4042-91CC-D85F1AEF4095}"/>
    <cellStyle name="Normal 7 6 8" xfId="2468" xr:uid="{759234FD-6B1E-4110-9C20-0C0304590BED}"/>
    <cellStyle name="Normal 7 7" xfId="2469" xr:uid="{739AE1E3-4BA2-4271-804E-62B78D35922B}"/>
    <cellStyle name="Normal 7 7 2" xfId="2470" xr:uid="{EDEB4145-1114-4D59-AE17-2A1F403FCD15}"/>
    <cellStyle name="Normal 7 7 2 2" xfId="2471" xr:uid="{A576DEE5-FBB6-4051-A7AB-ED76CA253480}"/>
    <cellStyle name="Normal 7 7 2 2 2" xfId="2472" xr:uid="{83FDC9E3-6035-4E65-9C52-198EC458B05C}"/>
    <cellStyle name="Normal 7 7 2 2 3" xfId="2473" xr:uid="{E1AF2FB2-30AB-4E73-BB42-CC3610B763E0}"/>
    <cellStyle name="Normal 7 7 2 2 4" xfId="2474" xr:uid="{66BC096F-F202-4DFA-80E7-DA49D5A6572F}"/>
    <cellStyle name="Normal 7 7 2 3" xfId="2475" xr:uid="{75BC33ED-0A89-4343-8A02-444948A0FD93}"/>
    <cellStyle name="Normal 7 7 2 4" xfId="2476" xr:uid="{89220DEC-756D-4EC2-B21F-3AF2DEDF2FE1}"/>
    <cellStyle name="Normal 7 7 2 5" xfId="2477" xr:uid="{745B6E13-52C6-48EE-AD5F-7C59C051465B}"/>
    <cellStyle name="Normal 7 7 3" xfId="2478" xr:uid="{9177504C-4B14-4E84-8193-F7932887A9B1}"/>
    <cellStyle name="Normal 7 7 3 2" xfId="2479" xr:uid="{039F58FD-6314-4216-A224-EA529827A33A}"/>
    <cellStyle name="Normal 7 7 3 3" xfId="2480" xr:uid="{AC1A9AAC-DC34-4F3A-8C4E-BBAE0A191CDE}"/>
    <cellStyle name="Normal 7 7 3 4" xfId="2481" xr:uid="{10FA3AA1-E63F-42F6-9AEA-8B15995D8E26}"/>
    <cellStyle name="Normal 7 7 4" xfId="2482" xr:uid="{EB5C0CBB-07FE-4C1F-A21C-FD280569350C}"/>
    <cellStyle name="Normal 7 7 4 2" xfId="2483" xr:uid="{05ACBFAF-9E85-4559-8504-DCFC450A3679}"/>
    <cellStyle name="Normal 7 7 4 3" xfId="2484" xr:uid="{C7CD1E2A-CF72-4645-9F20-6A9AA3D44109}"/>
    <cellStyle name="Normal 7 7 4 4" xfId="2485" xr:uid="{827038C3-0E94-48CC-BE96-BE7CD191EB99}"/>
    <cellStyle name="Normal 7 7 5" xfId="2486" xr:uid="{AD64D283-960A-4126-96B8-C6011F2B92C9}"/>
    <cellStyle name="Normal 7 7 6" xfId="2487" xr:uid="{13560219-B571-4428-9FAC-0D29A408390D}"/>
    <cellStyle name="Normal 7 7 7" xfId="2488" xr:uid="{2C91718F-79AC-4AD1-919D-2E975D466D9B}"/>
    <cellStyle name="Normal 7 8" xfId="2489" xr:uid="{0E64679A-3319-414D-A558-C6B2E0496215}"/>
    <cellStyle name="Normal 7 8 2" xfId="2490" xr:uid="{E2A2250E-6BFE-4907-B346-A851D09327C4}"/>
    <cellStyle name="Normal 7 8 2 2" xfId="2491" xr:uid="{9D548564-665E-44E4-8E6C-D921510CDBE2}"/>
    <cellStyle name="Normal 7 8 2 3" xfId="2492" xr:uid="{D69D33DC-9C62-453C-8652-E9E04859A650}"/>
    <cellStyle name="Normal 7 8 2 4" xfId="2493" xr:uid="{B79DFBD2-4D33-4C3A-8E48-417283BF14DF}"/>
    <cellStyle name="Normal 7 8 3" xfId="2494" xr:uid="{96138448-F319-4921-A2F7-A09D951B13C7}"/>
    <cellStyle name="Normal 7 8 3 2" xfId="2495" xr:uid="{CD896398-87BA-4282-8D74-2BA8F0A9E5F9}"/>
    <cellStyle name="Normal 7 8 3 3" xfId="2496" xr:uid="{E2037D0D-9203-4828-AF12-4C0B35E86507}"/>
    <cellStyle name="Normal 7 8 3 4" xfId="2497" xr:uid="{A78BACF8-94C8-40D9-980E-1AD979DCF8F8}"/>
    <cellStyle name="Normal 7 8 4" xfId="2498" xr:uid="{254E088E-449B-4729-896E-AD3654410516}"/>
    <cellStyle name="Normal 7 8 5" xfId="2499" xr:uid="{BF888A58-3601-451C-A121-2755BF81AD86}"/>
    <cellStyle name="Normal 7 8 6" xfId="2500" xr:uid="{8E516A93-F9CF-4349-B26E-FBE82A456AF1}"/>
    <cellStyle name="Normal 7 9" xfId="2501" xr:uid="{B8DBC947-1427-4A3F-897D-EB8838BBF1BA}"/>
    <cellStyle name="Normal 7 9 2" xfId="2502" xr:uid="{8D9FAD46-5AFE-4655-8D17-4343B1CF4C54}"/>
    <cellStyle name="Normal 7 9 2 2" xfId="2503" xr:uid="{C59429CD-E89C-44B9-862F-1103D22F4DC9}"/>
    <cellStyle name="Normal 7 9 2 2 2" xfId="4379" xr:uid="{1934BFDC-9605-4804-ABE6-43CDF034D1F4}"/>
    <cellStyle name="Normal 7 9 2 3" xfId="2504" xr:uid="{327133F7-E5DD-44CB-9097-A1499FAD5C48}"/>
    <cellStyle name="Normal 7 9 2 4" xfId="2505" xr:uid="{F61229D7-8C71-4398-8BE5-D371D856BFD1}"/>
    <cellStyle name="Normal 7 9 3" xfId="2506" xr:uid="{6D095748-7F17-4034-AA2F-CDB2612B66D8}"/>
    <cellStyle name="Normal 7 9 4" xfId="2507" xr:uid="{C6722944-5025-44F0-98DD-9B5FCA665FBD}"/>
    <cellStyle name="Normal 7 9 5" xfId="2508" xr:uid="{521F0E76-8B46-4230-8315-9C7831D46F5E}"/>
    <cellStyle name="Normal 8" xfId="146" xr:uid="{DE62EA9E-23EA-4975-9B93-C7A4B2EC6B28}"/>
    <cellStyle name="Normal 8 10" xfId="2509" xr:uid="{15DE3CEF-7501-4980-80F1-BD6A1FD4F211}"/>
    <cellStyle name="Normal 8 10 2" xfId="2510" xr:uid="{F2C92456-1CEB-4C92-AF2E-F1AABE13CDEB}"/>
    <cellStyle name="Normal 8 10 3" xfId="2511" xr:uid="{85FB12DD-F59B-4493-BDA6-03BC30679A76}"/>
    <cellStyle name="Normal 8 10 4" xfId="2512" xr:uid="{80CD1DA3-8D91-43A0-9E6D-F510FCC44445}"/>
    <cellStyle name="Normal 8 11" xfId="2513" xr:uid="{47447406-E6C0-4ED8-BCD9-2F3AF11C3919}"/>
    <cellStyle name="Normal 8 11 2" xfId="2514" xr:uid="{9A8FCA58-7578-4BD3-B77F-0B0565132C39}"/>
    <cellStyle name="Normal 8 11 3" xfId="2515" xr:uid="{61872DDB-896B-44B0-B38C-6B8C9F2BF19E}"/>
    <cellStyle name="Normal 8 11 4" xfId="2516" xr:uid="{B4845326-E011-4BCA-8676-0BBB82A9E2D5}"/>
    <cellStyle name="Normal 8 12" xfId="2517" xr:uid="{2D77C59D-3D60-4381-8A4D-4A0076FE287A}"/>
    <cellStyle name="Normal 8 12 2" xfId="2518" xr:uid="{9DAC775A-4FE6-434C-AAE7-C252752F7F45}"/>
    <cellStyle name="Normal 8 13" xfId="2519" xr:uid="{B8CB6517-8B89-4B88-B94E-F10287769F11}"/>
    <cellStyle name="Normal 8 14" xfId="2520" xr:uid="{DA96BD0C-E4F4-412E-983C-6581E1EE7E99}"/>
    <cellStyle name="Normal 8 15" xfId="2521" xr:uid="{8D61E38C-B9F4-4FE9-A8B0-90E341136A59}"/>
    <cellStyle name="Normal 8 2" xfId="147" xr:uid="{392AC6C1-C4D1-4566-BA4D-8664232CC845}"/>
    <cellStyle name="Normal 8 2 10" xfId="2522" xr:uid="{79E9514C-2B22-469D-969F-F48757BB0973}"/>
    <cellStyle name="Normal 8 2 11" xfId="2523" xr:uid="{8BB3F27F-39E1-42E0-91F8-AB8037B8C38F}"/>
    <cellStyle name="Normal 8 2 2" xfId="148" xr:uid="{B6FF7467-4C5F-493A-8B8B-0D0B5E456B01}"/>
    <cellStyle name="Normal 8 2 2 2" xfId="149" xr:uid="{ACCFDC70-B166-4F97-A023-ED0FE25BDBF8}"/>
    <cellStyle name="Normal 8 2 2 2 2" xfId="2524" xr:uid="{533895FF-E506-472C-B70C-E8B18727FF61}"/>
    <cellStyle name="Normal 8 2 2 2 2 2" xfId="2525" xr:uid="{3B19796B-8EBD-4A2D-A319-B3E3D7CFA7D1}"/>
    <cellStyle name="Normal 8 2 2 2 2 2 2" xfId="2526" xr:uid="{8C592161-F09D-4CC0-B62F-9083A5896505}"/>
    <cellStyle name="Normal 8 2 2 2 2 2 2 2" xfId="4097" xr:uid="{9109817D-5C20-443F-9134-9D410841E7B2}"/>
    <cellStyle name="Normal 8 2 2 2 2 2 2 2 2" xfId="4098" xr:uid="{EB8E1473-F57E-47EF-ADCD-E0AB8EF23CCE}"/>
    <cellStyle name="Normal 8 2 2 2 2 2 2 3" xfId="4099" xr:uid="{F2428DB9-729B-4855-A88C-F608EEDE83C1}"/>
    <cellStyle name="Normal 8 2 2 2 2 2 3" xfId="2527" xr:uid="{8A4ED795-95A7-453D-A2C1-F8648677AD55}"/>
    <cellStyle name="Normal 8 2 2 2 2 2 3 2" xfId="4100" xr:uid="{646DA0F1-2D59-4079-B7F3-CCC26C4276E2}"/>
    <cellStyle name="Normal 8 2 2 2 2 2 4" xfId="2528" xr:uid="{7DDBFE36-DE72-4F4F-85A7-1F83B20A013D}"/>
    <cellStyle name="Normal 8 2 2 2 2 3" xfId="2529" xr:uid="{11A71D99-12E5-4CC7-89CD-BE05F2B02797}"/>
    <cellStyle name="Normal 8 2 2 2 2 3 2" xfId="2530" xr:uid="{05FB4B1E-522D-4D7C-9853-E63BAD499138}"/>
    <cellStyle name="Normal 8 2 2 2 2 3 2 2" xfId="4101" xr:uid="{4BA3B406-EA7A-440F-850B-2C9809D047CC}"/>
    <cellStyle name="Normal 8 2 2 2 2 3 3" xfId="2531" xr:uid="{0FA919F7-3489-4EA6-AFF4-2B22FBA8B0EC}"/>
    <cellStyle name="Normal 8 2 2 2 2 3 4" xfId="2532" xr:uid="{32EE7877-8B4C-40AB-BD6F-354FB7F9BB50}"/>
    <cellStyle name="Normal 8 2 2 2 2 4" xfId="2533" xr:uid="{584EDE1A-1166-4E65-ACCE-464F06D96035}"/>
    <cellStyle name="Normal 8 2 2 2 2 4 2" xfId="4102" xr:uid="{83E3C009-86DF-4F18-B437-BA33DA2C56C1}"/>
    <cellStyle name="Normal 8 2 2 2 2 5" xfId="2534" xr:uid="{DAB0F2F0-AA23-485B-8886-81251222E860}"/>
    <cellStyle name="Normal 8 2 2 2 2 6" xfId="2535" xr:uid="{54D00C3F-7173-40BC-95E8-366393B1785B}"/>
    <cellStyle name="Normal 8 2 2 2 3" xfId="2536" xr:uid="{2E80B4E5-C521-4134-B86F-A6F87E550ACF}"/>
    <cellStyle name="Normal 8 2 2 2 3 2" xfId="2537" xr:uid="{CD890050-959D-4BA5-B9DB-F97C7CD53810}"/>
    <cellStyle name="Normal 8 2 2 2 3 2 2" xfId="2538" xr:uid="{C5874900-452F-491A-97BF-65FFB5C1BBA1}"/>
    <cellStyle name="Normal 8 2 2 2 3 2 2 2" xfId="4103" xr:uid="{81EEF59F-687B-4B34-85D8-178B7DDDC5B5}"/>
    <cellStyle name="Normal 8 2 2 2 3 2 2 2 2" xfId="4104" xr:uid="{EEA2D06C-691D-444D-A82A-DB2EF79D8AB3}"/>
    <cellStyle name="Normal 8 2 2 2 3 2 2 3" xfId="4105" xr:uid="{81512177-1F2A-46B3-8398-88ABA11C56F8}"/>
    <cellStyle name="Normal 8 2 2 2 3 2 3" xfId="2539" xr:uid="{D74B45A8-BC8E-4B3A-AFC0-5184FBE69F52}"/>
    <cellStyle name="Normal 8 2 2 2 3 2 3 2" xfId="4106" xr:uid="{4EB388BE-17DB-46B8-B01F-4B280811812D}"/>
    <cellStyle name="Normal 8 2 2 2 3 2 4" xfId="2540" xr:uid="{8295577D-1794-4C50-BE12-2DA5900E6228}"/>
    <cellStyle name="Normal 8 2 2 2 3 3" xfId="2541" xr:uid="{1F76E7DD-5AA9-4B80-951D-222703841963}"/>
    <cellStyle name="Normal 8 2 2 2 3 3 2" xfId="4107" xr:uid="{492D6BDF-166C-4214-8E82-7478E7397593}"/>
    <cellStyle name="Normal 8 2 2 2 3 3 2 2" xfId="4108" xr:uid="{092AC395-0BD7-4D00-BB75-2129023D9656}"/>
    <cellStyle name="Normal 8 2 2 2 3 3 3" xfId="4109" xr:uid="{BC782B14-B5CB-4A7E-9B37-F6B64C9E539A}"/>
    <cellStyle name="Normal 8 2 2 2 3 4" xfId="2542" xr:uid="{084768DC-11B4-4D68-A638-AA5EEE8C051F}"/>
    <cellStyle name="Normal 8 2 2 2 3 4 2" xfId="4110" xr:uid="{FB15AA49-D9A0-4772-9704-3949599795F1}"/>
    <cellStyle name="Normal 8 2 2 2 3 5" xfId="2543" xr:uid="{5B040C39-475A-4F10-905A-1363311B4687}"/>
    <cellStyle name="Normal 8 2 2 2 4" xfId="2544" xr:uid="{55CE50E3-DA57-404E-9BA8-DC370294315B}"/>
    <cellStyle name="Normal 8 2 2 2 4 2" xfId="2545" xr:uid="{C83938C6-0DF7-4BED-89F4-14A98222816E}"/>
    <cellStyle name="Normal 8 2 2 2 4 2 2" xfId="4111" xr:uid="{901EDD46-4631-44BB-82C6-0BADD6A5D05C}"/>
    <cellStyle name="Normal 8 2 2 2 4 2 2 2" xfId="4112" xr:uid="{B60EAD46-B204-468C-982D-72F21E3ACE2E}"/>
    <cellStyle name="Normal 8 2 2 2 4 2 3" xfId="4113" xr:uid="{C42E50A0-16CD-4542-9002-396CBC78AD30}"/>
    <cellStyle name="Normal 8 2 2 2 4 3" xfId="2546" xr:uid="{CB43B43B-71DB-45B6-AFBC-4C4014B12802}"/>
    <cellStyle name="Normal 8 2 2 2 4 3 2" xfId="4114" xr:uid="{A05C1DC3-15AD-4785-B2AB-C1FDA4D282D5}"/>
    <cellStyle name="Normal 8 2 2 2 4 4" xfId="2547" xr:uid="{D53D6B42-418C-4770-9008-52304095F0C2}"/>
    <cellStyle name="Normal 8 2 2 2 5" xfId="2548" xr:uid="{25E45CBA-D169-4202-B0E6-D84F8E803436}"/>
    <cellStyle name="Normal 8 2 2 2 5 2" xfId="2549" xr:uid="{0AC63402-C4B9-43E5-BC6C-8555C7A0E349}"/>
    <cellStyle name="Normal 8 2 2 2 5 2 2" xfId="4115" xr:uid="{A9AC4992-8364-4424-8471-9A3347C523DB}"/>
    <cellStyle name="Normal 8 2 2 2 5 3" xfId="2550" xr:uid="{6E237536-759D-43BB-8B85-F0D18E23EA42}"/>
    <cellStyle name="Normal 8 2 2 2 5 4" xfId="2551" xr:uid="{7E187827-42AE-4476-8CB2-B2C960197C3B}"/>
    <cellStyle name="Normal 8 2 2 2 6" xfId="2552" xr:uid="{809BDB1C-3DC8-4599-B41F-40B2DA82F834}"/>
    <cellStyle name="Normal 8 2 2 2 6 2" xfId="4116" xr:uid="{4E965ED5-D6D9-47A6-9F64-A89DF90924E9}"/>
    <cellStyle name="Normal 8 2 2 2 7" xfId="2553" xr:uid="{BFEC158C-A2CE-4CCF-9EDF-5FFD01F52E35}"/>
    <cellStyle name="Normal 8 2 2 2 8" xfId="2554" xr:uid="{62B2B84D-BA70-4924-8197-FF083AED64E6}"/>
    <cellStyle name="Normal 8 2 2 3" xfId="2555" xr:uid="{A6645D8C-83FF-45F3-96D5-48E81AF02116}"/>
    <cellStyle name="Normal 8 2 2 3 2" xfId="2556" xr:uid="{D87D3F10-B886-4D75-A45A-F666A91C8833}"/>
    <cellStyle name="Normal 8 2 2 3 2 2" xfId="2557" xr:uid="{E7EB1032-4025-4D9B-B5DF-F8F8147CAC37}"/>
    <cellStyle name="Normal 8 2 2 3 2 2 2" xfId="4117" xr:uid="{57309F28-D989-4389-A4D9-230EC0D518C6}"/>
    <cellStyle name="Normal 8 2 2 3 2 2 2 2" xfId="4118" xr:uid="{C12B874F-FAE0-44DB-8ECE-31D1F82A7A73}"/>
    <cellStyle name="Normal 8 2 2 3 2 2 3" xfId="4119" xr:uid="{FFF21CB5-BC8E-4ED6-A987-635CB96A870A}"/>
    <cellStyle name="Normal 8 2 2 3 2 3" xfId="2558" xr:uid="{6570F625-E115-448E-973C-E04C7D395B47}"/>
    <cellStyle name="Normal 8 2 2 3 2 3 2" xfId="4120" xr:uid="{F39AE35B-BF45-4DB9-851B-B6F2CE0041B7}"/>
    <cellStyle name="Normal 8 2 2 3 2 4" xfId="2559" xr:uid="{CA4CAC0F-131D-4264-89BE-0DD7C6E0F1B9}"/>
    <cellStyle name="Normal 8 2 2 3 3" xfId="2560" xr:uid="{082E1128-8E73-44EF-ABE4-54C40E11287C}"/>
    <cellStyle name="Normal 8 2 2 3 3 2" xfId="2561" xr:uid="{956FBA42-E00A-41EB-BBF7-2F3004E023D0}"/>
    <cellStyle name="Normal 8 2 2 3 3 2 2" xfId="4121" xr:uid="{7032C3A7-9491-4289-90E6-AFEB64B55D2A}"/>
    <cellStyle name="Normal 8 2 2 3 3 3" xfId="2562" xr:uid="{0BA51665-1BAC-4624-8439-236FE4CD6CB5}"/>
    <cellStyle name="Normal 8 2 2 3 3 4" xfId="2563" xr:uid="{7BAD9D88-23C7-4A92-B40E-99F3EFE22DDA}"/>
    <cellStyle name="Normal 8 2 2 3 4" xfId="2564" xr:uid="{1324E302-3FAD-49D9-8D8D-7288CB336CC1}"/>
    <cellStyle name="Normal 8 2 2 3 4 2" xfId="4122" xr:uid="{5F6E5422-5CBD-4FB2-89CA-F09985B8C787}"/>
    <cellStyle name="Normal 8 2 2 3 5" xfId="2565" xr:uid="{354EC1BB-43E5-4359-9139-7D3310097434}"/>
    <cellStyle name="Normal 8 2 2 3 6" xfId="2566" xr:uid="{0F7FEAC6-2039-4C7A-BA2A-5120E02CB07A}"/>
    <cellStyle name="Normal 8 2 2 4" xfId="2567" xr:uid="{D9A18BB5-5AA1-4671-9282-8ED0EEA8529A}"/>
    <cellStyle name="Normal 8 2 2 4 2" xfId="2568" xr:uid="{10F5DB86-E55A-4146-8071-31FC950F256B}"/>
    <cellStyle name="Normal 8 2 2 4 2 2" xfId="2569" xr:uid="{EAB7421E-45E4-4B8F-8DA9-1847A5C6A317}"/>
    <cellStyle name="Normal 8 2 2 4 2 2 2" xfId="4123" xr:uid="{2D321390-E3FE-4477-A040-C99738921C68}"/>
    <cellStyle name="Normal 8 2 2 4 2 2 2 2" xfId="4124" xr:uid="{A1EBB4F5-C030-4095-BE94-5BF3E9F60B85}"/>
    <cellStyle name="Normal 8 2 2 4 2 2 3" xfId="4125" xr:uid="{7404DA89-0C17-4E68-AC5E-824481D0D507}"/>
    <cellStyle name="Normal 8 2 2 4 2 3" xfId="2570" xr:uid="{DD2860B6-8B4F-41FF-BB63-B7BB3D60C906}"/>
    <cellStyle name="Normal 8 2 2 4 2 3 2" xfId="4126" xr:uid="{8BA15DDB-F14C-43FC-A86D-1349F1F0381B}"/>
    <cellStyle name="Normal 8 2 2 4 2 4" xfId="2571" xr:uid="{2A82A67E-D561-486D-85E6-6DA0EC4DE395}"/>
    <cellStyle name="Normal 8 2 2 4 3" xfId="2572" xr:uid="{997C0F45-0209-4DCC-AC03-BAFBDC9D9C25}"/>
    <cellStyle name="Normal 8 2 2 4 3 2" xfId="4127" xr:uid="{AD5B0055-EB9B-4352-B598-3039CD5FB09A}"/>
    <cellStyle name="Normal 8 2 2 4 3 2 2" xfId="4128" xr:uid="{FD891C69-3AA1-4761-ABC8-D5AAFA0D56EF}"/>
    <cellStyle name="Normal 8 2 2 4 3 3" xfId="4129" xr:uid="{03F7CAD0-50AE-4327-B6D9-C08C06889853}"/>
    <cellStyle name="Normal 8 2 2 4 4" xfId="2573" xr:uid="{3C1C7D68-4FF8-4C88-BAB9-3ED7AA4F061B}"/>
    <cellStyle name="Normal 8 2 2 4 4 2" xfId="4130" xr:uid="{E9D4128D-21F4-4948-B09E-A19B698D5908}"/>
    <cellStyle name="Normal 8 2 2 4 5" xfId="2574" xr:uid="{F23ECCE0-B173-4280-AD83-744DAD547256}"/>
    <cellStyle name="Normal 8 2 2 5" xfId="2575" xr:uid="{CDEF5A5E-9B44-4F34-9749-419B87E9B85C}"/>
    <cellStyle name="Normal 8 2 2 5 2" xfId="2576" xr:uid="{F3E19F70-29ED-4AE3-8384-6ABA0BCCBC80}"/>
    <cellStyle name="Normal 8 2 2 5 2 2" xfId="4131" xr:uid="{22E6D057-11FA-4D29-8559-48B1B2880D42}"/>
    <cellStyle name="Normal 8 2 2 5 2 2 2" xfId="4132" xr:uid="{2206FB9A-A859-4642-AE59-0DF46B66B5F5}"/>
    <cellStyle name="Normal 8 2 2 5 2 3" xfId="4133" xr:uid="{AFE86B16-500A-421D-BA41-22DD8A12C911}"/>
    <cellStyle name="Normal 8 2 2 5 3" xfId="2577" xr:uid="{DF9B6292-9E4A-4951-9891-AADEC735832C}"/>
    <cellStyle name="Normal 8 2 2 5 3 2" xfId="4134" xr:uid="{F9BC16A9-93BB-45A0-A036-01410D2EEC84}"/>
    <cellStyle name="Normal 8 2 2 5 4" xfId="2578" xr:uid="{22714B9B-AC19-4B47-9D18-9052E406DE09}"/>
    <cellStyle name="Normal 8 2 2 6" xfId="2579" xr:uid="{D15CD696-E871-4110-B8AE-AC5B0AA16415}"/>
    <cellStyle name="Normal 8 2 2 6 2" xfId="2580" xr:uid="{663744FB-FC6C-4C14-9506-91656A9BCBF9}"/>
    <cellStyle name="Normal 8 2 2 6 2 2" xfId="4135" xr:uid="{A426A25F-F512-42B3-B2F6-96C9756AA6FA}"/>
    <cellStyle name="Normal 8 2 2 6 3" xfId="2581" xr:uid="{EA1CAFCF-2447-4821-83FF-7A62443F21D5}"/>
    <cellStyle name="Normal 8 2 2 6 4" xfId="2582" xr:uid="{1B0CA023-4723-43AD-A691-7523EF15A4BA}"/>
    <cellStyle name="Normal 8 2 2 7" xfId="2583" xr:uid="{A60B5420-DA17-4198-956C-709BB0559E23}"/>
    <cellStyle name="Normal 8 2 2 7 2" xfId="4136" xr:uid="{9DC1FD04-BA69-4759-887A-6096B381C711}"/>
    <cellStyle name="Normal 8 2 2 8" xfId="2584" xr:uid="{05CFEE5D-02EA-41EC-99D0-8E9BB184997E}"/>
    <cellStyle name="Normal 8 2 2 9" xfId="2585" xr:uid="{EFA2E81D-5321-4DFC-AC66-EDFCD1349950}"/>
    <cellStyle name="Normal 8 2 3" xfId="150" xr:uid="{AB7FE9FC-4E37-4315-8E99-1CE9EFFD8745}"/>
    <cellStyle name="Normal 8 2 3 2" xfId="151" xr:uid="{F5E68375-45E4-4D92-B449-48DF1A4473E0}"/>
    <cellStyle name="Normal 8 2 3 2 2" xfId="2586" xr:uid="{EC9EB4DF-C4FD-467E-A96C-C30806636C37}"/>
    <cellStyle name="Normal 8 2 3 2 2 2" xfId="2587" xr:uid="{20516BAF-488A-4464-94CD-6BCA8E00C6A2}"/>
    <cellStyle name="Normal 8 2 3 2 2 2 2" xfId="4137" xr:uid="{0EC524DF-329C-4991-BB4D-5330147325BA}"/>
    <cellStyle name="Normal 8 2 3 2 2 2 2 2" xfId="4138" xr:uid="{DA67FC99-8D56-4F08-8448-8BCDC5237309}"/>
    <cellStyle name="Normal 8 2 3 2 2 2 3" xfId="4139" xr:uid="{2094F78E-E154-41A8-98C8-7639AEB290D7}"/>
    <cellStyle name="Normal 8 2 3 2 2 3" xfId="2588" xr:uid="{B84F6012-47A6-454F-A4D3-475C6051D14D}"/>
    <cellStyle name="Normal 8 2 3 2 2 3 2" xfId="4140" xr:uid="{E8645B65-9813-4381-900C-B1B080376502}"/>
    <cellStyle name="Normal 8 2 3 2 2 4" xfId="2589" xr:uid="{014603EA-949E-4832-B5EC-A8AD3899884A}"/>
    <cellStyle name="Normal 8 2 3 2 3" xfId="2590" xr:uid="{AEF8F53D-8E04-40C7-823C-87217F54B17D}"/>
    <cellStyle name="Normal 8 2 3 2 3 2" xfId="2591" xr:uid="{524204F0-789B-4D4D-A47A-2C9B1DBD9FED}"/>
    <cellStyle name="Normal 8 2 3 2 3 2 2" xfId="4141" xr:uid="{A2DC4820-2553-4C99-87C5-DC7694BF867D}"/>
    <cellStyle name="Normal 8 2 3 2 3 3" xfId="2592" xr:uid="{57B61840-172A-41E7-8185-046251BDD13D}"/>
    <cellStyle name="Normal 8 2 3 2 3 4" xfId="2593" xr:uid="{79370295-D6B6-4D10-8FEA-E5960BF0CA64}"/>
    <cellStyle name="Normal 8 2 3 2 4" xfId="2594" xr:uid="{2562BB2F-C60F-454A-9696-D198416E5807}"/>
    <cellStyle name="Normal 8 2 3 2 4 2" xfId="4142" xr:uid="{E3A0EB75-2D0C-49D3-98F0-EB4407699B9B}"/>
    <cellStyle name="Normal 8 2 3 2 5" xfId="2595" xr:uid="{B797B237-0E6B-4A40-9382-0AE8217F63F3}"/>
    <cellStyle name="Normal 8 2 3 2 6" xfId="2596" xr:uid="{DE373D6A-7E08-4230-B3DE-1B950473578C}"/>
    <cellStyle name="Normal 8 2 3 3" xfId="2597" xr:uid="{CEEA3B98-9E7C-4B94-BB6A-820C551DC223}"/>
    <cellStyle name="Normal 8 2 3 3 2" xfId="2598" xr:uid="{8E946F8D-ADDB-4969-B553-17987F7435B8}"/>
    <cellStyle name="Normal 8 2 3 3 2 2" xfId="2599" xr:uid="{862F3185-7852-420A-ABE4-B2776602CDAC}"/>
    <cellStyle name="Normal 8 2 3 3 2 2 2" xfId="4143" xr:uid="{99D1F39E-556E-4FE7-8F6A-2706DFA6B169}"/>
    <cellStyle name="Normal 8 2 3 3 2 2 2 2" xfId="4144" xr:uid="{08B3F5CD-5DC1-4E23-A084-C50C1720D207}"/>
    <cellStyle name="Normal 8 2 3 3 2 2 3" xfId="4145" xr:uid="{89F344B7-42E3-4D52-9513-C502C0B32C51}"/>
    <cellStyle name="Normal 8 2 3 3 2 3" xfId="2600" xr:uid="{0F29798D-051D-4029-88AA-9E1B61726EBA}"/>
    <cellStyle name="Normal 8 2 3 3 2 3 2" xfId="4146" xr:uid="{9A8D5272-46BF-4062-AE3C-3001FDB5464A}"/>
    <cellStyle name="Normal 8 2 3 3 2 4" xfId="2601" xr:uid="{EDC335F2-ECE8-4284-8184-686C93AB5193}"/>
    <cellStyle name="Normal 8 2 3 3 3" xfId="2602" xr:uid="{4938BCD2-F083-4F97-A86D-DFED8787C29E}"/>
    <cellStyle name="Normal 8 2 3 3 3 2" xfId="4147" xr:uid="{B0F8EB8B-D919-4697-BFB5-621F8634B7A6}"/>
    <cellStyle name="Normal 8 2 3 3 3 2 2" xfId="4148" xr:uid="{5428E048-22BA-4685-8D0F-0F75C2D2FF00}"/>
    <cellStyle name="Normal 8 2 3 3 3 3" xfId="4149" xr:uid="{B30F7401-C93F-4069-B819-8D3B7002EF25}"/>
    <cellStyle name="Normal 8 2 3 3 4" xfId="2603" xr:uid="{E3E8A9C3-6D06-4E17-84D6-9E35DB147E94}"/>
    <cellStyle name="Normal 8 2 3 3 4 2" xfId="4150" xr:uid="{B014177C-5751-473C-B7C6-20F4B47AA4D2}"/>
    <cellStyle name="Normal 8 2 3 3 5" xfId="2604" xr:uid="{5DDA6B18-2452-4AC4-827C-6935BB9ABBF2}"/>
    <cellStyle name="Normal 8 2 3 4" xfId="2605" xr:uid="{859999B8-9367-4197-8DB8-A566B77F126A}"/>
    <cellStyle name="Normal 8 2 3 4 2" xfId="2606" xr:uid="{76662540-E9E2-479E-BFC9-7904A7E79EE0}"/>
    <cellStyle name="Normal 8 2 3 4 2 2" xfId="4151" xr:uid="{840ABF5D-A491-4F72-97C3-889A9EE5040B}"/>
    <cellStyle name="Normal 8 2 3 4 2 2 2" xfId="4152" xr:uid="{C502565B-0CAD-46BF-82E6-EA232EFE60D2}"/>
    <cellStyle name="Normal 8 2 3 4 2 3" xfId="4153" xr:uid="{501B04E0-EC6E-4292-8A36-4666AB3A9E2B}"/>
    <cellStyle name="Normal 8 2 3 4 3" xfId="2607" xr:uid="{C5D2035F-7059-480B-9374-0C89060500B3}"/>
    <cellStyle name="Normal 8 2 3 4 3 2" xfId="4154" xr:uid="{A7C31662-8DA8-4E02-A911-B7BCC1ACE4FA}"/>
    <cellStyle name="Normal 8 2 3 4 4" xfId="2608" xr:uid="{7CED4890-3678-4CD2-919D-F6DFEA8F8520}"/>
    <cellStyle name="Normal 8 2 3 5" xfId="2609" xr:uid="{9C2E993A-3BEF-42D2-9182-04C511A0BAF8}"/>
    <cellStyle name="Normal 8 2 3 5 2" xfId="2610" xr:uid="{4F520639-7ED8-4751-A38C-AD9D3FFC94E8}"/>
    <cellStyle name="Normal 8 2 3 5 2 2" xfId="4155" xr:uid="{C51DECF9-7EAD-460F-B412-F3C29DD89F2C}"/>
    <cellStyle name="Normal 8 2 3 5 3" xfId="2611" xr:uid="{BBF302DC-A573-45F2-98B3-E2397DF0F622}"/>
    <cellStyle name="Normal 8 2 3 5 4" xfId="2612" xr:uid="{6C7748AE-02E2-4846-B064-DEBF8C988898}"/>
    <cellStyle name="Normal 8 2 3 6" xfId="2613" xr:uid="{FF72AE1B-E69A-4938-BBA8-278ACF4E230E}"/>
    <cellStyle name="Normal 8 2 3 6 2" xfId="4156" xr:uid="{F90C1551-C687-430A-BE3A-36C14213C1BE}"/>
    <cellStyle name="Normal 8 2 3 7" xfId="2614" xr:uid="{A20EFCC1-5A88-4920-A4F4-3500DB7F4981}"/>
    <cellStyle name="Normal 8 2 3 8" xfId="2615" xr:uid="{43F1F88F-D7E0-4553-9303-6D66EAC2BEB8}"/>
    <cellStyle name="Normal 8 2 4" xfId="152" xr:uid="{209A67AE-F52A-4DF6-9B5F-83E6EC0DF342}"/>
    <cellStyle name="Normal 8 2 4 2" xfId="2616" xr:uid="{2294BB60-F025-4842-97D6-E74EBF33A90B}"/>
    <cellStyle name="Normal 8 2 4 2 2" xfId="2617" xr:uid="{0016FCCB-D501-4144-8E51-2044FB579CBB}"/>
    <cellStyle name="Normal 8 2 4 2 2 2" xfId="2618" xr:uid="{4FB9152C-FD4C-453A-AF88-02B5D4F07144}"/>
    <cellStyle name="Normal 8 2 4 2 2 2 2" xfId="4157" xr:uid="{DECB6CC1-E3C3-4547-8DFC-4A15DA3B37BE}"/>
    <cellStyle name="Normal 8 2 4 2 2 3" xfId="2619" xr:uid="{15A4BE85-E162-4E6A-BA94-3D67F0E56D11}"/>
    <cellStyle name="Normal 8 2 4 2 2 4" xfId="2620" xr:uid="{D61D9241-C9ED-4B80-B530-678D74312E40}"/>
    <cellStyle name="Normal 8 2 4 2 3" xfId="2621" xr:uid="{47BD58DE-E958-485A-A517-8C209C00A80A}"/>
    <cellStyle name="Normal 8 2 4 2 3 2" xfId="4158" xr:uid="{273BBE8B-77E0-4A95-B75A-00119852F0DB}"/>
    <cellStyle name="Normal 8 2 4 2 4" xfId="2622" xr:uid="{00DBA669-220E-4C67-9886-F9043B0846A5}"/>
    <cellStyle name="Normal 8 2 4 2 5" xfId="2623" xr:uid="{50D52F60-9E29-4711-BC5A-D8C02F25D0A1}"/>
    <cellStyle name="Normal 8 2 4 3" xfId="2624" xr:uid="{762AE552-B52A-4625-80DB-5CEBC3BC5E6A}"/>
    <cellStyle name="Normal 8 2 4 3 2" xfId="2625" xr:uid="{9BCEC0F0-24C5-4598-841B-79E623727C76}"/>
    <cellStyle name="Normal 8 2 4 3 2 2" xfId="4159" xr:uid="{73AB7660-9585-4853-9E53-813C02BF0EAB}"/>
    <cellStyle name="Normal 8 2 4 3 3" xfId="2626" xr:uid="{86A87BFC-CEC9-492E-B9B3-76079B2B92A0}"/>
    <cellStyle name="Normal 8 2 4 3 4" xfId="2627" xr:uid="{D017A651-F21F-4FA8-B8DD-9497BCBA8E73}"/>
    <cellStyle name="Normal 8 2 4 4" xfId="2628" xr:uid="{C1D7C3CE-31CE-4D6D-9E99-0ACF4731F65D}"/>
    <cellStyle name="Normal 8 2 4 4 2" xfId="2629" xr:uid="{F5F16CA8-3DB2-4452-982D-8B6BEC263832}"/>
    <cellStyle name="Normal 8 2 4 4 3" xfId="2630" xr:uid="{A9B9DA02-6DAC-4680-989D-C6A930F6F3A2}"/>
    <cellStyle name="Normal 8 2 4 4 4" xfId="2631" xr:uid="{35B8F9A6-F809-49D6-811E-4822F0AAC31E}"/>
    <cellStyle name="Normal 8 2 4 5" xfId="2632" xr:uid="{EC3339B8-107C-4B1F-8F6B-5C6A87A88FAE}"/>
    <cellStyle name="Normal 8 2 4 6" xfId="2633" xr:uid="{70192C5C-76C8-41BF-B656-B326AAF95597}"/>
    <cellStyle name="Normal 8 2 4 7" xfId="2634" xr:uid="{6D038440-A375-4B4D-B06A-7C3B7DA95A3A}"/>
    <cellStyle name="Normal 8 2 5" xfId="2635" xr:uid="{6068C075-5651-429D-ADB8-4D525E10EE6B}"/>
    <cellStyle name="Normal 8 2 5 2" xfId="2636" xr:uid="{0B2C3E8E-2E5E-4F2B-834A-FD4B1CE4845C}"/>
    <cellStyle name="Normal 8 2 5 2 2" xfId="2637" xr:uid="{A418DA73-C830-48FF-9A4A-27FCC4F49AE8}"/>
    <cellStyle name="Normal 8 2 5 2 2 2" xfId="4160" xr:uid="{ECD7A458-E613-49F5-BDB9-ADB53904233A}"/>
    <cellStyle name="Normal 8 2 5 2 2 2 2" xfId="4161" xr:uid="{D49B2D32-3C09-457E-BCAB-579D61AF73B7}"/>
    <cellStyle name="Normal 8 2 5 2 2 3" xfId="4162" xr:uid="{D1A04327-A0B0-4ED2-A3E3-45D97587EC7B}"/>
    <cellStyle name="Normal 8 2 5 2 3" xfId="2638" xr:uid="{0EEE1223-45AB-4596-84C2-B20385453463}"/>
    <cellStyle name="Normal 8 2 5 2 3 2" xfId="4163" xr:uid="{D1EAB5A2-C4AC-42CF-9170-05BC4C13492D}"/>
    <cellStyle name="Normal 8 2 5 2 4" xfId="2639" xr:uid="{253D4169-A10F-4B1B-9DFF-402A99968285}"/>
    <cellStyle name="Normal 8 2 5 3" xfId="2640" xr:uid="{6952892D-499F-49CA-B87C-2F36F9BFA5C3}"/>
    <cellStyle name="Normal 8 2 5 3 2" xfId="2641" xr:uid="{CA073691-EE0E-423C-9317-CABE85D8C956}"/>
    <cellStyle name="Normal 8 2 5 3 2 2" xfId="4164" xr:uid="{9BF49676-640E-4665-8030-5DD401D10CFA}"/>
    <cellStyle name="Normal 8 2 5 3 3" xfId="2642" xr:uid="{A054DF7D-914A-428B-A3DE-57B7A6679A61}"/>
    <cellStyle name="Normal 8 2 5 3 4" xfId="2643" xr:uid="{63E0A574-C708-472D-BDF1-E56BA292BE50}"/>
    <cellStyle name="Normal 8 2 5 4" xfId="2644" xr:uid="{7A98155A-DDEA-45E9-8241-487D0E6F1667}"/>
    <cellStyle name="Normal 8 2 5 4 2" xfId="4165" xr:uid="{0D3D5291-1A78-4AC0-8C08-5C717AB893D0}"/>
    <cellStyle name="Normal 8 2 5 5" xfId="2645" xr:uid="{B079E4BC-15B8-4740-8376-6B576178FD73}"/>
    <cellStyle name="Normal 8 2 5 6" xfId="2646" xr:uid="{C335B571-E326-4F5D-86EE-9FBE6D6C88F7}"/>
    <cellStyle name="Normal 8 2 6" xfId="2647" xr:uid="{093D1AFE-D6C7-4B4A-8B7B-8889578CCC55}"/>
    <cellStyle name="Normal 8 2 6 2" xfId="2648" xr:uid="{0F4CC8D1-0489-451F-AA6F-B33CA9E4DE71}"/>
    <cellStyle name="Normal 8 2 6 2 2" xfId="2649" xr:uid="{47D49FFC-F600-4F51-81BD-A7E23DA07FA7}"/>
    <cellStyle name="Normal 8 2 6 2 2 2" xfId="4166" xr:uid="{DD8316A4-723A-4FFE-9282-E8BC38537CE8}"/>
    <cellStyle name="Normal 8 2 6 2 3" xfId="2650" xr:uid="{77175A05-0385-428E-9F63-310B29637CBC}"/>
    <cellStyle name="Normal 8 2 6 2 4" xfId="2651" xr:uid="{050939F0-B6C0-4418-ACFD-BACF427870F0}"/>
    <cellStyle name="Normal 8 2 6 3" xfId="2652" xr:uid="{8F64F631-3D31-4C03-BB81-7AB9673A15BF}"/>
    <cellStyle name="Normal 8 2 6 3 2" xfId="4167" xr:uid="{3F7B7968-9C18-4B35-A07D-3E3AF5AD17D4}"/>
    <cellStyle name="Normal 8 2 6 4" xfId="2653" xr:uid="{5D10C6CE-E106-4EAE-872D-C8FE2CECAA3D}"/>
    <cellStyle name="Normal 8 2 6 5" xfId="2654" xr:uid="{8B425DFF-B988-4E94-BC43-96A7B422380A}"/>
    <cellStyle name="Normal 8 2 7" xfId="2655" xr:uid="{982F0939-C069-498F-B33C-2C893B317EDE}"/>
    <cellStyle name="Normal 8 2 7 2" xfId="2656" xr:uid="{DA0DEAE7-F165-483E-90D5-0E879A5FC455}"/>
    <cellStyle name="Normal 8 2 7 2 2" xfId="4168" xr:uid="{D9ACAD22-0045-4F15-B148-8DBC8FBE30F6}"/>
    <cellStyle name="Normal 8 2 7 3" xfId="2657" xr:uid="{4ED3A7EA-B561-49CF-9E23-0AFD661C5056}"/>
    <cellStyle name="Normal 8 2 7 4" xfId="2658" xr:uid="{505D3D7A-2EAC-4AD2-907D-91AE59922590}"/>
    <cellStyle name="Normal 8 2 8" xfId="2659" xr:uid="{EC42E87C-AA74-4EB0-84B0-F669B1133E12}"/>
    <cellStyle name="Normal 8 2 8 2" xfId="2660" xr:uid="{CFB2BD66-5FBD-49A1-868A-7E73B71BD2FC}"/>
    <cellStyle name="Normal 8 2 8 3" xfId="2661" xr:uid="{D81E5A65-4D50-4AF2-B672-CC5084FD7A9B}"/>
    <cellStyle name="Normal 8 2 8 4" xfId="2662" xr:uid="{412AFE08-5103-4521-8A8A-0B37223B7BDF}"/>
    <cellStyle name="Normal 8 2 9" xfId="2663" xr:uid="{C8C0A861-8868-417E-95BB-94AE9BE0F40C}"/>
    <cellStyle name="Normal 8 3" xfId="153" xr:uid="{5F01BEF2-A0F0-435F-AFD4-A25D78926B50}"/>
    <cellStyle name="Normal 8 3 10" xfId="2664" xr:uid="{77C662A3-1E06-4E51-B102-C95A7CE7D906}"/>
    <cellStyle name="Normal 8 3 11" xfId="2665" xr:uid="{28967B1C-D798-4EF4-B849-647125EACF69}"/>
    <cellStyle name="Normal 8 3 2" xfId="154" xr:uid="{B67685C2-776D-4A9A-BE45-C85BD7258B9F}"/>
    <cellStyle name="Normal 8 3 2 2" xfId="155" xr:uid="{7964E963-A287-45A2-90B0-5B63BC0A9E4A}"/>
    <cellStyle name="Normal 8 3 2 2 2" xfId="2666" xr:uid="{4D8DDAFA-9142-4F8F-B03D-B7BC32F8C61F}"/>
    <cellStyle name="Normal 8 3 2 2 2 2" xfId="2667" xr:uid="{68220878-9CF9-495F-8B75-9EDA8323ADE8}"/>
    <cellStyle name="Normal 8 3 2 2 2 2 2" xfId="2668" xr:uid="{891DF257-D45C-4CCF-94C2-354DFCF03D29}"/>
    <cellStyle name="Normal 8 3 2 2 2 2 2 2" xfId="4169" xr:uid="{7BB8C67D-6812-4156-9B27-9C005F806B3D}"/>
    <cellStyle name="Normal 8 3 2 2 2 2 3" xfId="2669" xr:uid="{2E7AFC11-5214-405D-9A7C-D9C0B72AEECC}"/>
    <cellStyle name="Normal 8 3 2 2 2 2 4" xfId="2670" xr:uid="{AC0E1FAD-BA2F-4614-A904-B2EC2663DD9C}"/>
    <cellStyle name="Normal 8 3 2 2 2 3" xfId="2671" xr:uid="{22067717-94F4-4602-B87B-FBD948340FDD}"/>
    <cellStyle name="Normal 8 3 2 2 2 3 2" xfId="2672" xr:uid="{826DF8D8-3251-4085-BB98-93738BA653C8}"/>
    <cellStyle name="Normal 8 3 2 2 2 3 3" xfId="2673" xr:uid="{2B9D84DF-4B8E-402D-BFBA-6CAA9E1336F8}"/>
    <cellStyle name="Normal 8 3 2 2 2 3 4" xfId="2674" xr:uid="{4A80C64B-2585-4E48-84C7-0A076CF59A60}"/>
    <cellStyle name="Normal 8 3 2 2 2 4" xfId="2675" xr:uid="{9F038B29-C980-4BC2-88BA-6E45127DBF3B}"/>
    <cellStyle name="Normal 8 3 2 2 2 5" xfId="2676" xr:uid="{59593685-CCE3-4E24-A761-D6AD21FDD541}"/>
    <cellStyle name="Normal 8 3 2 2 2 6" xfId="2677" xr:uid="{EC553226-4C9C-4357-A08E-9AC5649C6C91}"/>
    <cellStyle name="Normal 8 3 2 2 3" xfId="2678" xr:uid="{037F1C1D-A4FC-4342-A747-DAC3CE194BE3}"/>
    <cellStyle name="Normal 8 3 2 2 3 2" xfId="2679" xr:uid="{0C058CD6-9D07-4F48-8699-D12D12CEE064}"/>
    <cellStyle name="Normal 8 3 2 2 3 2 2" xfId="2680" xr:uid="{C2E259BA-E7FA-4BD3-AB03-43B9C5BE7C3D}"/>
    <cellStyle name="Normal 8 3 2 2 3 2 3" xfId="2681" xr:uid="{94506F7E-3E27-448B-931C-3B7D052FC1CF}"/>
    <cellStyle name="Normal 8 3 2 2 3 2 4" xfId="2682" xr:uid="{DE29CA22-E41A-469E-A3C2-A7FA382A33A8}"/>
    <cellStyle name="Normal 8 3 2 2 3 3" xfId="2683" xr:uid="{01F4BB84-2ED9-4FF0-95D3-A4C610BEDB51}"/>
    <cellStyle name="Normal 8 3 2 2 3 4" xfId="2684" xr:uid="{11EDF312-F89D-4C93-B64B-D925F9603FFC}"/>
    <cellStyle name="Normal 8 3 2 2 3 5" xfId="2685" xr:uid="{4BC35E1E-FDA9-414E-98B9-593CBB64E4C0}"/>
    <cellStyle name="Normal 8 3 2 2 4" xfId="2686" xr:uid="{F8506326-1910-4C01-BBD7-61655F2F138A}"/>
    <cellStyle name="Normal 8 3 2 2 4 2" xfId="2687" xr:uid="{B003F65F-7847-438C-8102-18F298DF9CCE}"/>
    <cellStyle name="Normal 8 3 2 2 4 3" xfId="2688" xr:uid="{4B898E26-D57C-4EE0-8910-1BD39ACC5CC1}"/>
    <cellStyle name="Normal 8 3 2 2 4 4" xfId="2689" xr:uid="{8FB81532-73A1-4519-B138-2207DBD00B5C}"/>
    <cellStyle name="Normal 8 3 2 2 5" xfId="2690" xr:uid="{E629BCA8-1F77-4DDD-AE78-B6AE948DB2B1}"/>
    <cellStyle name="Normal 8 3 2 2 5 2" xfId="2691" xr:uid="{ACD9A5B4-2713-47B4-B7B4-45193C0D9F7B}"/>
    <cellStyle name="Normal 8 3 2 2 5 3" xfId="2692" xr:uid="{C54363A1-5B29-4F4E-A8C1-E09B84244749}"/>
    <cellStyle name="Normal 8 3 2 2 5 4" xfId="2693" xr:uid="{67F8322C-DE8B-47A2-ACDC-11DFDBE07599}"/>
    <cellStyle name="Normal 8 3 2 2 6" xfId="2694" xr:uid="{336AD93D-CA6C-4053-9172-B578D48E66EF}"/>
    <cellStyle name="Normal 8 3 2 2 7" xfId="2695" xr:uid="{DA03F4CE-DDB4-47BE-870A-9E4771BB08AB}"/>
    <cellStyle name="Normal 8 3 2 2 8" xfId="2696" xr:uid="{92E63363-CBC9-49FC-966C-019402E5A138}"/>
    <cellStyle name="Normal 8 3 2 3" xfId="2697" xr:uid="{DB845813-4393-43E4-ACD6-5247CFDB1BFB}"/>
    <cellStyle name="Normal 8 3 2 3 2" xfId="2698" xr:uid="{AA3F3BB2-3EF2-4F04-8C7D-A8EC7B586E26}"/>
    <cellStyle name="Normal 8 3 2 3 2 2" xfId="2699" xr:uid="{E78E9D87-9854-4CBA-9A24-608C91EEF157}"/>
    <cellStyle name="Normal 8 3 2 3 2 2 2" xfId="4170" xr:uid="{05960618-2E59-4586-8ABC-FAF8443F1A97}"/>
    <cellStyle name="Normal 8 3 2 3 2 2 2 2" xfId="4171" xr:uid="{8F58FBC3-8762-4B3A-AF47-8F025A777BA5}"/>
    <cellStyle name="Normal 8 3 2 3 2 2 3" xfId="4172" xr:uid="{6AF1DA20-8450-4E1E-ADD2-D8F024AC556B}"/>
    <cellStyle name="Normal 8 3 2 3 2 3" xfId="2700" xr:uid="{69861BB6-D475-4C54-B407-C5D6D8C71277}"/>
    <cellStyle name="Normal 8 3 2 3 2 3 2" xfId="4173" xr:uid="{F432369D-620E-4A00-85C4-4E27CD79A77A}"/>
    <cellStyle name="Normal 8 3 2 3 2 4" xfId="2701" xr:uid="{E36041FD-8B0D-4DBC-8AB6-B4C8DF9B09A8}"/>
    <cellStyle name="Normal 8 3 2 3 3" xfId="2702" xr:uid="{622DE6B3-19DC-412A-9A94-F1DF7CAF7C31}"/>
    <cellStyle name="Normal 8 3 2 3 3 2" xfId="2703" xr:uid="{4F80BC32-4336-4D04-A0DA-F251E4C70B87}"/>
    <cellStyle name="Normal 8 3 2 3 3 2 2" xfId="4174" xr:uid="{358FBB7D-5EA3-4A17-AB14-C77D11176C5C}"/>
    <cellStyle name="Normal 8 3 2 3 3 3" xfId="2704" xr:uid="{286F2A4F-AE3C-4E9C-947B-851337BE99D7}"/>
    <cellStyle name="Normal 8 3 2 3 3 4" xfId="2705" xr:uid="{75089308-E037-4805-B89E-38C37CB500AB}"/>
    <cellStyle name="Normal 8 3 2 3 4" xfId="2706" xr:uid="{90E92244-438E-4CD3-9EA8-63DE297B29E2}"/>
    <cellStyle name="Normal 8 3 2 3 4 2" xfId="4175" xr:uid="{9F46132B-F7BC-4864-B5F8-04D97535FC86}"/>
    <cellStyle name="Normal 8 3 2 3 5" xfId="2707" xr:uid="{1964AAD7-6004-4412-BCC7-1ED65DA49B48}"/>
    <cellStyle name="Normal 8 3 2 3 6" xfId="2708" xr:uid="{20F7B865-31A6-4AC2-83D2-03BCF159E5E2}"/>
    <cellStyle name="Normal 8 3 2 4" xfId="2709" xr:uid="{810DBC37-F908-4E4B-90E7-1B54C169E908}"/>
    <cellStyle name="Normal 8 3 2 4 2" xfId="2710" xr:uid="{65457F95-AA98-45AE-B558-DA6439A8A11E}"/>
    <cellStyle name="Normal 8 3 2 4 2 2" xfId="2711" xr:uid="{367B5504-4864-436E-9453-0FB81B1350BD}"/>
    <cellStyle name="Normal 8 3 2 4 2 2 2" xfId="4176" xr:uid="{62BC6F67-360E-4A62-9628-3587EDDDA9EE}"/>
    <cellStyle name="Normal 8 3 2 4 2 3" xfId="2712" xr:uid="{64DF9070-0A52-4987-9237-C6CC17F64F39}"/>
    <cellStyle name="Normal 8 3 2 4 2 4" xfId="2713" xr:uid="{7ED2AD7D-06E6-4E8E-8C64-6A74087943B6}"/>
    <cellStyle name="Normal 8 3 2 4 3" xfId="2714" xr:uid="{33DAAAE7-1D70-4E01-9D98-2B375AE17BE1}"/>
    <cellStyle name="Normal 8 3 2 4 3 2" xfId="4177" xr:uid="{9DC0AC61-ACD0-4773-8688-EA335CBB8248}"/>
    <cellStyle name="Normal 8 3 2 4 4" xfId="2715" xr:uid="{75B95CD1-2244-491B-8E82-3636AFE282BF}"/>
    <cellStyle name="Normal 8 3 2 4 5" xfId="2716" xr:uid="{894A1119-9E13-4E71-AE5A-5054668816F9}"/>
    <cellStyle name="Normal 8 3 2 5" xfId="2717" xr:uid="{71BCB1FF-C43A-4A8D-A909-180AF31F9187}"/>
    <cellStyle name="Normal 8 3 2 5 2" xfId="2718" xr:uid="{15C137C0-9D1D-4D15-B42B-7F0963A85ACF}"/>
    <cellStyle name="Normal 8 3 2 5 2 2" xfId="4178" xr:uid="{85CD8FA4-17FA-4E3F-A5AD-799EA6900721}"/>
    <cellStyle name="Normal 8 3 2 5 3" xfId="2719" xr:uid="{B177E3CC-85F4-4331-B12C-3FF65A5B124E}"/>
    <cellStyle name="Normal 8 3 2 5 4" xfId="2720" xr:uid="{2FC39391-4791-4C5E-9297-88AE1183BCC6}"/>
    <cellStyle name="Normal 8 3 2 6" xfId="2721" xr:uid="{CA9E1E8C-2407-480C-B254-067367957D58}"/>
    <cellStyle name="Normal 8 3 2 6 2" xfId="2722" xr:uid="{93BDA06D-D633-4482-BBE0-112DCD790132}"/>
    <cellStyle name="Normal 8 3 2 6 3" xfId="2723" xr:uid="{1E1E624D-ABBA-4337-B9CD-3C6188C04207}"/>
    <cellStyle name="Normal 8 3 2 6 4" xfId="2724" xr:uid="{73247B5F-316C-4E0B-A5EE-EB3C030CEC6C}"/>
    <cellStyle name="Normal 8 3 2 7" xfId="2725" xr:uid="{8F024B09-2A45-46EF-BDC7-B3AE339FB7D4}"/>
    <cellStyle name="Normal 8 3 2 8" xfId="2726" xr:uid="{FA5BAC4A-4D4D-4B30-B603-DEB7FD718211}"/>
    <cellStyle name="Normal 8 3 2 9" xfId="2727" xr:uid="{481FD3AF-BC53-4E0B-9BCE-FB4FB3F9D9A2}"/>
    <cellStyle name="Normal 8 3 3" xfId="156" xr:uid="{3026062A-BFEE-4B11-9A05-862309D11E61}"/>
    <cellStyle name="Normal 8 3 3 2" xfId="157" xr:uid="{F4A68157-19C5-44BA-828C-23345EA75207}"/>
    <cellStyle name="Normal 8 3 3 2 2" xfId="2728" xr:uid="{3826FCA1-C851-4469-83FD-D33A5B639D45}"/>
    <cellStyle name="Normal 8 3 3 2 2 2" xfId="2729" xr:uid="{202E1CB8-2CB7-49D6-AB9A-D8C1E7DF8280}"/>
    <cellStyle name="Normal 8 3 3 2 2 2 2" xfId="4179" xr:uid="{C858D8BD-B845-4A6B-80C6-4182C28D6694}"/>
    <cellStyle name="Normal 8 3 3 2 2 3" xfId="2730" xr:uid="{1031EC67-6396-49C8-AB45-A475D6F8E8C6}"/>
    <cellStyle name="Normal 8 3 3 2 2 4" xfId="2731" xr:uid="{A09232ED-5A2C-4126-841D-003AA50C0704}"/>
    <cellStyle name="Normal 8 3 3 2 3" xfId="2732" xr:uid="{C71E4772-7A82-4D93-8684-AC34C4AEDBE1}"/>
    <cellStyle name="Normal 8 3 3 2 3 2" xfId="2733" xr:uid="{64B7C633-030D-4C09-97B2-94AF9B0F7E01}"/>
    <cellStyle name="Normal 8 3 3 2 3 3" xfId="2734" xr:uid="{FF000238-CB3D-4866-A7C4-E49F3CD3F338}"/>
    <cellStyle name="Normal 8 3 3 2 3 4" xfId="2735" xr:uid="{08595FEF-3043-46AD-B30C-22205F495AA8}"/>
    <cellStyle name="Normal 8 3 3 2 4" xfId="2736" xr:uid="{66260C5E-BCD1-4C17-A8B3-081B4CF190DE}"/>
    <cellStyle name="Normal 8 3 3 2 5" xfId="2737" xr:uid="{FA1FEB67-2738-4D25-A5BE-68F731AC1BE1}"/>
    <cellStyle name="Normal 8 3 3 2 6" xfId="2738" xr:uid="{6BBE7972-51D9-49A9-855C-D4473AF1B38F}"/>
    <cellStyle name="Normal 8 3 3 3" xfId="2739" xr:uid="{EA691B8E-CEAB-4191-8BAA-1440A81A5E30}"/>
    <cellStyle name="Normal 8 3 3 3 2" xfId="2740" xr:uid="{BF743CD9-CCF3-4C16-B47C-52D12F52EF68}"/>
    <cellStyle name="Normal 8 3 3 3 2 2" xfId="2741" xr:uid="{60C8CF1A-3066-4475-B2D1-9F1A0937D01E}"/>
    <cellStyle name="Normal 8 3 3 3 2 3" xfId="2742" xr:uid="{14CF5AA7-90B8-4F9A-B493-594F805BD656}"/>
    <cellStyle name="Normal 8 3 3 3 2 4" xfId="2743" xr:uid="{F6B2D1D7-84B0-481E-86B2-F98F5EDC4177}"/>
    <cellStyle name="Normal 8 3 3 3 3" xfId="2744" xr:uid="{DD57F9E7-234A-411C-8399-D7ED435317D2}"/>
    <cellStyle name="Normal 8 3 3 3 4" xfId="2745" xr:uid="{F4ECBBC1-E66B-45C9-B97B-4DD57E97E822}"/>
    <cellStyle name="Normal 8 3 3 3 5" xfId="2746" xr:uid="{3FCC3267-935B-4DE1-B15C-B2C0BE4D1534}"/>
    <cellStyle name="Normal 8 3 3 4" xfId="2747" xr:uid="{4978DB12-4CE3-44A6-9BF6-37ED9F738AAA}"/>
    <cellStyle name="Normal 8 3 3 4 2" xfId="2748" xr:uid="{C6169312-9ACD-4901-84D0-1625B1CEAAE4}"/>
    <cellStyle name="Normal 8 3 3 4 3" xfId="2749" xr:uid="{43642C41-7296-4FF0-8123-18D06BB797F0}"/>
    <cellStyle name="Normal 8 3 3 4 4" xfId="2750" xr:uid="{30D99E08-A38F-46B0-9C14-490CD74F0828}"/>
    <cellStyle name="Normal 8 3 3 5" xfId="2751" xr:uid="{E211C109-1885-4D67-BAAB-10847C3BA1AD}"/>
    <cellStyle name="Normal 8 3 3 5 2" xfId="2752" xr:uid="{F53F720A-3771-4FCB-BB94-06141339CA28}"/>
    <cellStyle name="Normal 8 3 3 5 3" xfId="2753" xr:uid="{2FF6CAF1-0BAF-4E9E-951D-EEBC1E242BD0}"/>
    <cellStyle name="Normal 8 3 3 5 4" xfId="2754" xr:uid="{5BCDAF30-6254-4418-AB8A-68259DC1D372}"/>
    <cellStyle name="Normal 8 3 3 6" xfId="2755" xr:uid="{D4BA7F2D-1C2A-45FB-B1E6-0B267FA99CEE}"/>
    <cellStyle name="Normal 8 3 3 7" xfId="2756" xr:uid="{5D38D4A8-C217-43E1-B5F1-715EF42D1645}"/>
    <cellStyle name="Normal 8 3 3 8" xfId="2757" xr:uid="{E4DF5552-D0D1-41D9-9E6C-7F95FE19B5CF}"/>
    <cellStyle name="Normal 8 3 4" xfId="158" xr:uid="{8D90A7B2-F3FC-4F02-91B7-631340001154}"/>
    <cellStyle name="Normal 8 3 4 2" xfId="2758" xr:uid="{2E53F44E-AC79-48F8-AF3F-844A016B02CC}"/>
    <cellStyle name="Normal 8 3 4 2 2" xfId="2759" xr:uid="{D028A9BE-2AAC-4CA1-986A-03E2ED5839D6}"/>
    <cellStyle name="Normal 8 3 4 2 2 2" xfId="2760" xr:uid="{D5374F3E-7CDA-4B4A-839D-A330B477692E}"/>
    <cellStyle name="Normal 8 3 4 2 2 2 2" xfId="4180" xr:uid="{14A2C6A2-1700-48AD-B760-BA980F9ABCCA}"/>
    <cellStyle name="Normal 8 3 4 2 2 3" xfId="2761" xr:uid="{7DABB478-A1D8-45FE-B654-083EA414B9CD}"/>
    <cellStyle name="Normal 8 3 4 2 2 4" xfId="2762" xr:uid="{AB70F6AD-771E-40A2-849C-81D2F0E2765C}"/>
    <cellStyle name="Normal 8 3 4 2 3" xfId="2763" xr:uid="{0FD120D4-62BB-48FF-B23E-51C2B560D904}"/>
    <cellStyle name="Normal 8 3 4 2 3 2" xfId="4181" xr:uid="{CCF30796-42BC-4C1D-B2D4-160F1E21CB5C}"/>
    <cellStyle name="Normal 8 3 4 2 4" xfId="2764" xr:uid="{95F6EAB8-6504-45E1-923B-C81985B214A0}"/>
    <cellStyle name="Normal 8 3 4 2 5" xfId="2765" xr:uid="{6149ECF8-8D3B-4A2B-BF83-8ED50F7AB33F}"/>
    <cellStyle name="Normal 8 3 4 3" xfId="2766" xr:uid="{B8217EC0-34C7-4668-BB23-DA3D98EC0A26}"/>
    <cellStyle name="Normal 8 3 4 3 2" xfId="2767" xr:uid="{1D435321-824B-4299-A93A-1EB1D167A51E}"/>
    <cellStyle name="Normal 8 3 4 3 2 2" xfId="4182" xr:uid="{8DCCE116-5A51-4CDF-8EF2-A4024B26A2CF}"/>
    <cellStyle name="Normal 8 3 4 3 3" xfId="2768" xr:uid="{1FC52836-3717-4227-B6C5-72C14753D1A1}"/>
    <cellStyle name="Normal 8 3 4 3 4" xfId="2769" xr:uid="{5807DF40-C8F9-4AAE-826C-CEE29073FCD0}"/>
    <cellStyle name="Normal 8 3 4 4" xfId="2770" xr:uid="{F6ED8EC9-BD27-4AC8-B98E-C869EAF63E72}"/>
    <cellStyle name="Normal 8 3 4 4 2" xfId="2771" xr:uid="{FB9BB4F5-37D1-424D-B3A1-A181EFE6A782}"/>
    <cellStyle name="Normal 8 3 4 4 3" xfId="2772" xr:uid="{9F3DA9A4-D647-4371-9E53-FDB63B768B4C}"/>
    <cellStyle name="Normal 8 3 4 4 4" xfId="2773" xr:uid="{B9041420-12C9-4A03-B2B0-15E5E4C5FBE2}"/>
    <cellStyle name="Normal 8 3 4 5" xfId="2774" xr:uid="{E37DAA38-AA61-4BE2-988B-D87313EA700A}"/>
    <cellStyle name="Normal 8 3 4 6" xfId="2775" xr:uid="{E6BC1EA4-A4DB-463F-A808-20A37F41D994}"/>
    <cellStyle name="Normal 8 3 4 7" xfId="2776" xr:uid="{546DB872-32A0-41FF-9915-0E159B402D3B}"/>
    <cellStyle name="Normal 8 3 5" xfId="2777" xr:uid="{40C69DFE-98A2-4CC0-9687-B13FC96F1619}"/>
    <cellStyle name="Normal 8 3 5 2" xfId="2778" xr:uid="{85B0ECAF-639D-43C0-9534-AF2B53FBC55D}"/>
    <cellStyle name="Normal 8 3 5 2 2" xfId="2779" xr:uid="{92436CCD-B156-49AC-9E68-9AB4713C3B67}"/>
    <cellStyle name="Normal 8 3 5 2 2 2" xfId="4183" xr:uid="{43570188-4A1F-4746-B5BB-256F4939A5A2}"/>
    <cellStyle name="Normal 8 3 5 2 3" xfId="2780" xr:uid="{BC4D9C78-6E4D-4D48-9514-47F6DD6593A9}"/>
    <cellStyle name="Normal 8 3 5 2 4" xfId="2781" xr:uid="{BE8A943C-73D0-42DB-8AB7-F0B552D4304E}"/>
    <cellStyle name="Normal 8 3 5 3" xfId="2782" xr:uid="{3C2D0740-C585-4B92-8B21-ED883A78077A}"/>
    <cellStyle name="Normal 8 3 5 3 2" xfId="2783" xr:uid="{EF066577-35DB-4C6D-AE72-0E73EC46BFCB}"/>
    <cellStyle name="Normal 8 3 5 3 3" xfId="2784" xr:uid="{521BDB83-CEF4-4E01-B778-DB746A0897E7}"/>
    <cellStyle name="Normal 8 3 5 3 4" xfId="2785" xr:uid="{51D6B82A-0202-4E8A-AE2F-53FA4714C38C}"/>
    <cellStyle name="Normal 8 3 5 4" xfId="2786" xr:uid="{23B5ED25-172E-48D2-8872-06AE07EBBFA1}"/>
    <cellStyle name="Normal 8 3 5 5" xfId="2787" xr:uid="{2216B7FE-1BC6-4345-A5D7-1228CC2EA24E}"/>
    <cellStyle name="Normal 8 3 5 6" xfId="2788" xr:uid="{A986DFC6-1B30-4F1A-8675-22BBA5F4FF53}"/>
    <cellStyle name="Normal 8 3 6" xfId="2789" xr:uid="{C3A9A96B-AE6E-450E-A932-E9FEB256E335}"/>
    <cellStyle name="Normal 8 3 6 2" xfId="2790" xr:uid="{7CB34583-AFFB-4E8B-BE75-A432C66FE723}"/>
    <cellStyle name="Normal 8 3 6 2 2" xfId="2791" xr:uid="{ACFBA6C8-EEE3-40E9-AA7E-E4724BF56EB7}"/>
    <cellStyle name="Normal 8 3 6 2 3" xfId="2792" xr:uid="{71D14FBF-FF37-491B-B707-2DFDC8C347E3}"/>
    <cellStyle name="Normal 8 3 6 2 4" xfId="2793" xr:uid="{2E20EE5C-28EA-41E6-9809-67B04E2F9C63}"/>
    <cellStyle name="Normal 8 3 6 3" xfId="2794" xr:uid="{5B1F6236-0D67-4D24-8758-D9F87BA85D20}"/>
    <cellStyle name="Normal 8 3 6 4" xfId="2795" xr:uid="{59A646D8-171D-4E3D-9915-0DA40E237994}"/>
    <cellStyle name="Normal 8 3 6 5" xfId="2796" xr:uid="{DBB45C19-D725-4440-A6FC-BC556EE9AE71}"/>
    <cellStyle name="Normal 8 3 7" xfId="2797" xr:uid="{8C00E99E-C175-4A9C-95D8-E843EE289BB1}"/>
    <cellStyle name="Normal 8 3 7 2" xfId="2798" xr:uid="{770BFE02-0CD4-4DFB-9CA1-1C500B5E4B48}"/>
    <cellStyle name="Normal 8 3 7 3" xfId="2799" xr:uid="{9FB1166B-3A7F-4A13-A489-539B50F5F665}"/>
    <cellStyle name="Normal 8 3 7 4" xfId="2800" xr:uid="{4AA8FB71-8B97-42D0-AE0E-C565CE22D935}"/>
    <cellStyle name="Normal 8 3 8" xfId="2801" xr:uid="{1DEECBFF-C256-4B54-A9D0-205847FF0F2B}"/>
    <cellStyle name="Normal 8 3 8 2" xfId="2802" xr:uid="{CBF79AED-D08B-4641-9268-327D865976A2}"/>
    <cellStyle name="Normal 8 3 8 3" xfId="2803" xr:uid="{1B1A3066-ADFC-4EF8-97EF-C722E3D19AD9}"/>
    <cellStyle name="Normal 8 3 8 4" xfId="2804" xr:uid="{03D6D3F9-F0AA-496F-BF09-28628A2525F9}"/>
    <cellStyle name="Normal 8 3 9" xfId="2805" xr:uid="{DD623A20-0844-4CF9-A7A6-42ED3FAC1A94}"/>
    <cellStyle name="Normal 8 4" xfId="159" xr:uid="{3D647522-0DB6-4274-9F4A-AEC99CBBCB0E}"/>
    <cellStyle name="Normal 8 4 10" xfId="2806" xr:uid="{ACAD22E1-B3E7-4645-91E7-9A7617B8957D}"/>
    <cellStyle name="Normal 8 4 11" xfId="2807" xr:uid="{EF8EC188-7816-4C3A-97D1-D740D951A026}"/>
    <cellStyle name="Normal 8 4 2" xfId="160" xr:uid="{593658BF-C56F-4DA3-9156-F0641133AD99}"/>
    <cellStyle name="Normal 8 4 2 2" xfId="2808" xr:uid="{A2F8D931-2307-462B-93E6-C212C7CA6070}"/>
    <cellStyle name="Normal 8 4 2 2 2" xfId="2809" xr:uid="{12543A99-0396-44B2-AAB2-632EB024E99B}"/>
    <cellStyle name="Normal 8 4 2 2 2 2" xfId="2810" xr:uid="{03EFDB15-F56E-47E5-977C-88C55A38A6A4}"/>
    <cellStyle name="Normal 8 4 2 2 2 2 2" xfId="2811" xr:uid="{DC07CBC4-EC3B-42C8-B405-7E8A8E638426}"/>
    <cellStyle name="Normal 8 4 2 2 2 2 3" xfId="2812" xr:uid="{FFAF56CB-EB19-4953-BA2D-B32055C8078F}"/>
    <cellStyle name="Normal 8 4 2 2 2 2 4" xfId="2813" xr:uid="{B730E8EC-A4D9-490E-9804-0E95C3B7C32C}"/>
    <cellStyle name="Normal 8 4 2 2 2 3" xfId="2814" xr:uid="{C8DFC59A-7814-43B7-8AE4-7F1330A25120}"/>
    <cellStyle name="Normal 8 4 2 2 2 3 2" xfId="2815" xr:uid="{6D9EDBE1-235B-4825-9243-B0056EAC479C}"/>
    <cellStyle name="Normal 8 4 2 2 2 3 3" xfId="2816" xr:uid="{BB09AF14-18F9-44C0-BBE5-2178D4690483}"/>
    <cellStyle name="Normal 8 4 2 2 2 3 4" xfId="2817" xr:uid="{350A19CD-CC52-44EB-9A4E-8A7004D02E82}"/>
    <cellStyle name="Normal 8 4 2 2 2 4" xfId="2818" xr:uid="{4F539E8A-425A-4648-9F53-A2945499A0E0}"/>
    <cellStyle name="Normal 8 4 2 2 2 5" xfId="2819" xr:uid="{BB15AA42-A144-4B78-895C-5F5B7B53A98A}"/>
    <cellStyle name="Normal 8 4 2 2 2 6" xfId="2820" xr:uid="{03AE00C0-3D92-41E3-A53F-274569F25194}"/>
    <cellStyle name="Normal 8 4 2 2 3" xfId="2821" xr:uid="{7B41934C-3911-4D81-863C-D4263A10835A}"/>
    <cellStyle name="Normal 8 4 2 2 3 2" xfId="2822" xr:uid="{B1F048CF-D0EA-436E-B2DA-69A9453FA93C}"/>
    <cellStyle name="Normal 8 4 2 2 3 2 2" xfId="2823" xr:uid="{1003BDB2-1C3A-4F95-8A00-8C35BA5E4EAF}"/>
    <cellStyle name="Normal 8 4 2 2 3 2 3" xfId="2824" xr:uid="{F365D240-85F9-422F-B5E7-1738EC11B1ED}"/>
    <cellStyle name="Normal 8 4 2 2 3 2 4" xfId="2825" xr:uid="{31316FF7-71EB-4B56-935F-CDEE027E5B65}"/>
    <cellStyle name="Normal 8 4 2 2 3 3" xfId="2826" xr:uid="{BCBB87AD-51C8-414D-BF6B-FBD674FA6059}"/>
    <cellStyle name="Normal 8 4 2 2 3 4" xfId="2827" xr:uid="{D58399E9-595F-4F3B-8D6E-4439507DCDC7}"/>
    <cellStyle name="Normal 8 4 2 2 3 5" xfId="2828" xr:uid="{2F486E25-D527-4A65-A752-1AB887D6EDA9}"/>
    <cellStyle name="Normal 8 4 2 2 4" xfId="2829" xr:uid="{275BEB50-F319-49EF-B9FB-4F653C083CE7}"/>
    <cellStyle name="Normal 8 4 2 2 4 2" xfId="2830" xr:uid="{4993DC34-BB44-46D9-9F65-723B911C708F}"/>
    <cellStyle name="Normal 8 4 2 2 4 3" xfId="2831" xr:uid="{0D0449B5-0260-47A6-98F3-34D37F574DE4}"/>
    <cellStyle name="Normal 8 4 2 2 4 4" xfId="2832" xr:uid="{2B51898F-C5F5-430E-9431-BC967ED5E0EF}"/>
    <cellStyle name="Normal 8 4 2 2 5" xfId="2833" xr:uid="{4E29A67B-EC7E-456D-B0D5-D0FFEF37B79D}"/>
    <cellStyle name="Normal 8 4 2 2 5 2" xfId="2834" xr:uid="{2463C6BC-862C-45E6-9535-62A45753B9A5}"/>
    <cellStyle name="Normal 8 4 2 2 5 3" xfId="2835" xr:uid="{05A49B3C-1A45-409A-8766-FA6778332FE2}"/>
    <cellStyle name="Normal 8 4 2 2 5 4" xfId="2836" xr:uid="{1BDCBD49-2F66-45E8-A631-97E0D2D0100E}"/>
    <cellStyle name="Normal 8 4 2 2 6" xfId="2837" xr:uid="{B522E054-CE15-4ECD-9AF8-EAACA98016D8}"/>
    <cellStyle name="Normal 8 4 2 2 7" xfId="2838" xr:uid="{7E653878-3A20-41CF-8643-0984862E0B5D}"/>
    <cellStyle name="Normal 8 4 2 2 8" xfId="2839" xr:uid="{9C6ABD15-66D2-4CB7-A792-FBB5CDA7475D}"/>
    <cellStyle name="Normal 8 4 2 3" xfId="2840" xr:uid="{488F5B8E-9D9B-4AA4-90F5-9C7EE642E392}"/>
    <cellStyle name="Normal 8 4 2 3 2" xfId="2841" xr:uid="{A582D418-F586-45D0-8565-BDE3498E2113}"/>
    <cellStyle name="Normal 8 4 2 3 2 2" xfId="2842" xr:uid="{E3E1FA65-9DAC-4E9A-AE04-E36D7BF6AACD}"/>
    <cellStyle name="Normal 8 4 2 3 2 3" xfId="2843" xr:uid="{7C6DE482-C2EC-4539-8D91-530AE0D86937}"/>
    <cellStyle name="Normal 8 4 2 3 2 4" xfId="2844" xr:uid="{6730080D-BD9B-4F36-8BA0-4CD2CC0A3CA3}"/>
    <cellStyle name="Normal 8 4 2 3 3" xfId="2845" xr:uid="{DA5298D0-3892-41C2-96B9-1DD7D37885E3}"/>
    <cellStyle name="Normal 8 4 2 3 3 2" xfId="2846" xr:uid="{3ED9A663-4E4E-4A83-828F-6AE6C0779E44}"/>
    <cellStyle name="Normal 8 4 2 3 3 3" xfId="2847" xr:uid="{1FFC00ED-CC9C-4059-9165-60124461639F}"/>
    <cellStyle name="Normal 8 4 2 3 3 4" xfId="2848" xr:uid="{12C802CE-CA55-4683-ABDC-169EBD29D096}"/>
    <cellStyle name="Normal 8 4 2 3 4" xfId="2849" xr:uid="{4243EA91-7CD9-403A-86F0-4F3BDED2E6B2}"/>
    <cellStyle name="Normal 8 4 2 3 5" xfId="2850" xr:uid="{ED4C6487-3902-400A-BA77-A8F71608433F}"/>
    <cellStyle name="Normal 8 4 2 3 6" xfId="2851" xr:uid="{E8437D46-0D49-43E4-8C44-66519DDE9206}"/>
    <cellStyle name="Normal 8 4 2 4" xfId="2852" xr:uid="{CDE2CC46-2A30-4C47-9239-C71B9748D4FA}"/>
    <cellStyle name="Normal 8 4 2 4 2" xfId="2853" xr:uid="{C5935B16-24DC-4DF0-81E7-93CD8E02E878}"/>
    <cellStyle name="Normal 8 4 2 4 2 2" xfId="2854" xr:uid="{222A338E-DC1B-47B3-BC84-F73AE25E69C7}"/>
    <cellStyle name="Normal 8 4 2 4 2 3" xfId="2855" xr:uid="{C67AD2B3-57B8-4136-9E3C-A6DBD896BEC7}"/>
    <cellStyle name="Normal 8 4 2 4 2 4" xfId="2856" xr:uid="{5CBC0D14-DE4E-46F3-9155-A8D2E162310E}"/>
    <cellStyle name="Normal 8 4 2 4 3" xfId="2857" xr:uid="{DDC5197F-3B60-4ECF-9597-58CCC88DE238}"/>
    <cellStyle name="Normal 8 4 2 4 4" xfId="2858" xr:uid="{187F5A7E-F563-47AD-9B61-BFCC64ECCBE3}"/>
    <cellStyle name="Normal 8 4 2 4 5" xfId="2859" xr:uid="{1267BC9E-47F0-40DD-A5E0-A786E42EDF95}"/>
    <cellStyle name="Normal 8 4 2 5" xfId="2860" xr:uid="{89820746-1779-4948-9061-DEA32F32A477}"/>
    <cellStyle name="Normal 8 4 2 5 2" xfId="2861" xr:uid="{939CA036-61AC-44B8-BBFD-E98AB001E3ED}"/>
    <cellStyle name="Normal 8 4 2 5 3" xfId="2862" xr:uid="{A677CA6D-75F7-4002-A399-BB31A4AD18B5}"/>
    <cellStyle name="Normal 8 4 2 5 4" xfId="2863" xr:uid="{E26FF263-CC58-41FF-9723-61AC776A2674}"/>
    <cellStyle name="Normal 8 4 2 6" xfId="2864" xr:uid="{676154CB-CEB9-43F1-8030-4C8D1594E986}"/>
    <cellStyle name="Normal 8 4 2 6 2" xfId="2865" xr:uid="{E2521116-490E-4432-A220-D66C3D01235D}"/>
    <cellStyle name="Normal 8 4 2 6 3" xfId="2866" xr:uid="{817834C7-9F46-4F1F-B4A3-32DDF5DB4992}"/>
    <cellStyle name="Normal 8 4 2 6 4" xfId="2867" xr:uid="{2D8C75D9-090A-4B53-B8BA-6071D1F5CCEA}"/>
    <cellStyle name="Normal 8 4 2 7" xfId="2868" xr:uid="{C39A5364-D576-4136-A8C6-33F35647A730}"/>
    <cellStyle name="Normal 8 4 2 8" xfId="2869" xr:uid="{D4406B23-0FCA-4090-B3D5-1E9E5FB40DD7}"/>
    <cellStyle name="Normal 8 4 2 9" xfId="2870" xr:uid="{2AC0F179-3C4C-4702-9076-8D28A81B41E5}"/>
    <cellStyle name="Normal 8 4 3" xfId="2871" xr:uid="{4C646E71-1F38-4A8C-9DF8-1A1D4199138D}"/>
    <cellStyle name="Normal 8 4 3 2" xfId="2872" xr:uid="{51640176-CB5F-4C1D-A381-6186DD3AE44D}"/>
    <cellStyle name="Normal 8 4 3 2 2" xfId="2873" xr:uid="{9AB67BD8-D76C-4D58-8AA5-3F9014558815}"/>
    <cellStyle name="Normal 8 4 3 2 2 2" xfId="2874" xr:uid="{0011EAC1-4943-4A76-BB4B-DC2341C27FBF}"/>
    <cellStyle name="Normal 8 4 3 2 2 2 2" xfId="4184" xr:uid="{5ACFF9F4-3083-400A-91C6-35CBCEE54DA6}"/>
    <cellStyle name="Normal 8 4 3 2 2 3" xfId="2875" xr:uid="{407952BF-2151-4199-8CEE-FFD1B1E28781}"/>
    <cellStyle name="Normal 8 4 3 2 2 4" xfId="2876" xr:uid="{D62A518C-24CF-42F4-80C8-099469A500E9}"/>
    <cellStyle name="Normal 8 4 3 2 3" xfId="2877" xr:uid="{C20D7460-EC84-4BA0-8A94-F81E7A44062A}"/>
    <cellStyle name="Normal 8 4 3 2 3 2" xfId="2878" xr:uid="{89A430CC-09EB-4513-AA27-350AD0AECEFC}"/>
    <cellStyle name="Normal 8 4 3 2 3 3" xfId="2879" xr:uid="{301B9DE7-E832-4588-B790-1338A5A7EC24}"/>
    <cellStyle name="Normal 8 4 3 2 3 4" xfId="2880" xr:uid="{45364DA9-ECE3-4C12-ACBB-6EDF83A3E2B4}"/>
    <cellStyle name="Normal 8 4 3 2 4" xfId="2881" xr:uid="{2F86300C-E655-4D88-B56F-1D45B95C463A}"/>
    <cellStyle name="Normal 8 4 3 2 5" xfId="2882" xr:uid="{55064495-ECC2-4A1E-A1A4-EEF260A9F559}"/>
    <cellStyle name="Normal 8 4 3 2 6" xfId="2883" xr:uid="{6C18FF7F-B67D-4078-AE1B-8222C5909125}"/>
    <cellStyle name="Normal 8 4 3 3" xfId="2884" xr:uid="{84E653D2-B8C6-4AA3-AE49-AEE8604B93E3}"/>
    <cellStyle name="Normal 8 4 3 3 2" xfId="2885" xr:uid="{1A61BB86-4E67-451F-B05D-C2BBC0A726DC}"/>
    <cellStyle name="Normal 8 4 3 3 2 2" xfId="2886" xr:uid="{FC53789B-6A3C-4C12-B5F3-3B179B30EDEF}"/>
    <cellStyle name="Normal 8 4 3 3 2 3" xfId="2887" xr:uid="{EDF28E47-94A1-4F60-A2DE-CD5FE641E41B}"/>
    <cellStyle name="Normal 8 4 3 3 2 4" xfId="2888" xr:uid="{566AED0C-A908-42C7-ACC7-F81FB4C3A7E8}"/>
    <cellStyle name="Normal 8 4 3 3 3" xfId="2889" xr:uid="{F87E4DAB-ADCF-47C1-8C02-FC93EE71B9D1}"/>
    <cellStyle name="Normal 8 4 3 3 4" xfId="2890" xr:uid="{3CB6D0DA-3E2E-47F2-9BC6-067C48D56D94}"/>
    <cellStyle name="Normal 8 4 3 3 5" xfId="2891" xr:uid="{5EFA18C6-3B03-4D35-9957-428ED60D5601}"/>
    <cellStyle name="Normal 8 4 3 4" xfId="2892" xr:uid="{F5E04E94-A084-4061-B383-3D3BBD204FF7}"/>
    <cellStyle name="Normal 8 4 3 4 2" xfId="2893" xr:uid="{491B8351-584A-4098-881D-D5BDBF63BD41}"/>
    <cellStyle name="Normal 8 4 3 4 3" xfId="2894" xr:uid="{79C6035C-C5A9-49EE-A843-F9A9BF4E932B}"/>
    <cellStyle name="Normal 8 4 3 4 4" xfId="2895" xr:uid="{623A4DDE-CD75-4AFB-9C07-B63913BFB1F6}"/>
    <cellStyle name="Normal 8 4 3 5" xfId="2896" xr:uid="{1EACB61A-0CED-4346-B175-67D18879241A}"/>
    <cellStyle name="Normal 8 4 3 5 2" xfId="2897" xr:uid="{E2998DD3-9B9C-4055-A985-EDABCF692412}"/>
    <cellStyle name="Normal 8 4 3 5 3" xfId="2898" xr:uid="{164EC705-B56E-498B-A2BD-D2200EA1E328}"/>
    <cellStyle name="Normal 8 4 3 5 4" xfId="2899" xr:uid="{DF12FC1E-FFBE-4208-AE1B-CE242904AFE6}"/>
    <cellStyle name="Normal 8 4 3 6" xfId="2900" xr:uid="{F43328AB-C861-448C-9028-BD3490DCAB1B}"/>
    <cellStyle name="Normal 8 4 3 7" xfId="2901" xr:uid="{F3E31DF1-26CA-44ED-927C-49B7D240B522}"/>
    <cellStyle name="Normal 8 4 3 8" xfId="2902" xr:uid="{ED36932F-AD04-4333-BD31-419F3C77A4E0}"/>
    <cellStyle name="Normal 8 4 4" xfId="2903" xr:uid="{42960BBC-69EC-4563-A405-9D46748D50D8}"/>
    <cellStyle name="Normal 8 4 4 2" xfId="2904" xr:uid="{9D423E7F-10B2-4598-849B-A5DF1006967E}"/>
    <cellStyle name="Normal 8 4 4 2 2" xfId="2905" xr:uid="{5C859886-246E-443E-BA5D-1B4A1B43C6BA}"/>
    <cellStyle name="Normal 8 4 4 2 2 2" xfId="2906" xr:uid="{DC33FE04-A317-461B-91C5-016D093882D5}"/>
    <cellStyle name="Normal 8 4 4 2 2 3" xfId="2907" xr:uid="{23751B44-6B51-41D2-B33E-715248B5DBE2}"/>
    <cellStyle name="Normal 8 4 4 2 2 4" xfId="2908" xr:uid="{B17AF575-273B-4EC1-B805-D3076718F760}"/>
    <cellStyle name="Normal 8 4 4 2 3" xfId="2909" xr:uid="{D08B9B51-66A9-4E3D-AE6B-6BF081B3BFCB}"/>
    <cellStyle name="Normal 8 4 4 2 4" xfId="2910" xr:uid="{528C6ABE-1BE3-4643-834C-36F274720A0A}"/>
    <cellStyle name="Normal 8 4 4 2 5" xfId="2911" xr:uid="{73C685CB-E780-4B46-B6B2-AEA65E225987}"/>
    <cellStyle name="Normal 8 4 4 3" xfId="2912" xr:uid="{D6199405-E5E8-44D7-8BE4-F6C5FD2E8E60}"/>
    <cellStyle name="Normal 8 4 4 3 2" xfId="2913" xr:uid="{FEAB518C-A2E1-44E7-BED5-75D1BC1F8E34}"/>
    <cellStyle name="Normal 8 4 4 3 3" xfId="2914" xr:uid="{913EBC01-E5B5-4BB8-8321-CCB45708EE3F}"/>
    <cellStyle name="Normal 8 4 4 3 4" xfId="2915" xr:uid="{9C432473-A697-4E9E-B1E3-BFCCAAFA488B}"/>
    <cellStyle name="Normal 8 4 4 4" xfId="2916" xr:uid="{7E09270E-880B-407A-ABBD-D682F8DABDBF}"/>
    <cellStyle name="Normal 8 4 4 4 2" xfId="2917" xr:uid="{81466603-2D03-4EB5-A217-D9AEFFDF2C1D}"/>
    <cellStyle name="Normal 8 4 4 4 3" xfId="2918" xr:uid="{BC64C882-9D30-4286-89D2-54CE086AB72A}"/>
    <cellStyle name="Normal 8 4 4 4 4" xfId="2919" xr:uid="{3D12FD51-5E35-4786-A228-BFE4413E3EE7}"/>
    <cellStyle name="Normal 8 4 4 5" xfId="2920" xr:uid="{DCC37EA6-9CB5-45D5-BFE5-9E27E5A3917B}"/>
    <cellStyle name="Normal 8 4 4 6" xfId="2921" xr:uid="{545AED55-9624-4688-830F-BA1C898D25B2}"/>
    <cellStyle name="Normal 8 4 4 7" xfId="2922" xr:uid="{8716FBE6-4C3B-4105-B09E-F356B644C567}"/>
    <cellStyle name="Normal 8 4 5" xfId="2923" xr:uid="{63EEB3EF-70D4-4353-B254-200EA17D4CB3}"/>
    <cellStyle name="Normal 8 4 5 2" xfId="2924" xr:uid="{E30831EA-61BB-4007-B1C6-53542A5399D6}"/>
    <cellStyle name="Normal 8 4 5 2 2" xfId="2925" xr:uid="{199D8212-0DBF-421C-B1A9-AD5E36095363}"/>
    <cellStyle name="Normal 8 4 5 2 3" xfId="2926" xr:uid="{9184AC2E-BCF6-4D43-A343-3FDB63297D51}"/>
    <cellStyle name="Normal 8 4 5 2 4" xfId="2927" xr:uid="{C0E68F4B-8FC2-466E-A3F3-FD2D4BC3AA88}"/>
    <cellStyle name="Normal 8 4 5 3" xfId="2928" xr:uid="{72967C21-3209-4717-8247-93DD79AC0E25}"/>
    <cellStyle name="Normal 8 4 5 3 2" xfId="2929" xr:uid="{A46F17B8-1DA1-4205-9F74-388D5AF5CF94}"/>
    <cellStyle name="Normal 8 4 5 3 3" xfId="2930" xr:uid="{BA721377-0C6A-4777-83BD-05E183497AB2}"/>
    <cellStyle name="Normal 8 4 5 3 4" xfId="2931" xr:uid="{8A21B30B-51DE-4769-A922-C66B7D48B2DF}"/>
    <cellStyle name="Normal 8 4 5 4" xfId="2932" xr:uid="{BD983202-7142-4CCF-890E-1EEE1312B3E6}"/>
    <cellStyle name="Normal 8 4 5 5" xfId="2933" xr:uid="{F057E0F8-8EA2-4124-802E-6BC83D7E22A3}"/>
    <cellStyle name="Normal 8 4 5 6" xfId="2934" xr:uid="{CC78AB1B-6054-4F0F-801E-0E8AF00C30A8}"/>
    <cellStyle name="Normal 8 4 6" xfId="2935" xr:uid="{2FB5B1DE-5A44-4696-8195-B238FEEB5853}"/>
    <cellStyle name="Normal 8 4 6 2" xfId="2936" xr:uid="{D8065D31-E40E-4030-9153-5F6EA94FF0EF}"/>
    <cellStyle name="Normal 8 4 6 2 2" xfId="2937" xr:uid="{79A0927A-AA07-402F-8AF3-241B2C7835F0}"/>
    <cellStyle name="Normal 8 4 6 2 3" xfId="2938" xr:uid="{B480DED4-0B02-4675-903E-BD7BB7737D1D}"/>
    <cellStyle name="Normal 8 4 6 2 4" xfId="2939" xr:uid="{7594ED56-0DA3-46C3-B2EF-8EBADFFC5525}"/>
    <cellStyle name="Normal 8 4 6 3" xfId="2940" xr:uid="{AA94D63E-FD5D-4ACD-B96F-4FE75BCDBADF}"/>
    <cellStyle name="Normal 8 4 6 4" xfId="2941" xr:uid="{67F42B93-6B99-45BB-90E9-2EB074CFC4C0}"/>
    <cellStyle name="Normal 8 4 6 5" xfId="2942" xr:uid="{CD3F4B78-CA11-482C-B3C6-7347A833EA6E}"/>
    <cellStyle name="Normal 8 4 7" xfId="2943" xr:uid="{491AFCEF-5A2D-47D1-8E91-78B3F0ED7C77}"/>
    <cellStyle name="Normal 8 4 7 2" xfId="2944" xr:uid="{0096997D-6CF1-449D-8954-166F15550BD6}"/>
    <cellStyle name="Normal 8 4 7 3" xfId="2945" xr:uid="{C69783A4-5E4D-46D2-8BF3-BE6E5A20995E}"/>
    <cellStyle name="Normal 8 4 7 4" xfId="2946" xr:uid="{B1F4DFF6-658C-48F3-A265-93CD5A3D2881}"/>
    <cellStyle name="Normal 8 4 8" xfId="2947" xr:uid="{915AF8C1-E539-486F-A0DC-C32A4DBA3D51}"/>
    <cellStyle name="Normal 8 4 8 2" xfId="2948" xr:uid="{53F1FE37-9E58-491D-83D7-92145EA11EBA}"/>
    <cellStyle name="Normal 8 4 8 3" xfId="2949" xr:uid="{5BCE0790-B216-404D-97D7-486B9635F118}"/>
    <cellStyle name="Normal 8 4 8 4" xfId="2950" xr:uid="{DFECEAF4-6434-41E3-BA9D-E9CBE4E4E3D3}"/>
    <cellStyle name="Normal 8 4 9" xfId="2951" xr:uid="{AB8DA96D-CE48-48A9-8444-92FA519DDA8F}"/>
    <cellStyle name="Normal 8 5" xfId="161" xr:uid="{F2B04653-AB44-418E-A487-9E54AE16DEFF}"/>
    <cellStyle name="Normal 8 5 2" xfId="162" xr:uid="{23BD0E3E-811A-4CD0-834E-3E0AB9F04526}"/>
    <cellStyle name="Normal 8 5 2 2" xfId="2952" xr:uid="{0299D1CB-6EDC-4AF6-86B0-AE35D30DD03B}"/>
    <cellStyle name="Normal 8 5 2 2 2" xfId="2953" xr:uid="{9B15323B-F7E2-4DBC-8598-01785B4D87B2}"/>
    <cellStyle name="Normal 8 5 2 2 2 2" xfId="2954" xr:uid="{728CB7C1-6222-4610-8977-BEF779463F17}"/>
    <cellStyle name="Normal 8 5 2 2 2 3" xfId="2955" xr:uid="{005D8C34-048E-4367-A6C5-352DDB945A33}"/>
    <cellStyle name="Normal 8 5 2 2 2 4" xfId="2956" xr:uid="{097F687E-FCE8-4D30-9F22-A980898FDD88}"/>
    <cellStyle name="Normal 8 5 2 2 3" xfId="2957" xr:uid="{C6A465C4-7C99-4E94-BF4A-E156B9B40102}"/>
    <cellStyle name="Normal 8 5 2 2 3 2" xfId="2958" xr:uid="{A7A6C7C9-CC13-44FF-9FBB-9D2D2204AFC2}"/>
    <cellStyle name="Normal 8 5 2 2 3 3" xfId="2959" xr:uid="{F2597641-1460-4CE4-8021-6417D62ADD3F}"/>
    <cellStyle name="Normal 8 5 2 2 3 4" xfId="2960" xr:uid="{FD720716-42F7-4A0F-A7FE-5FA269B636AB}"/>
    <cellStyle name="Normal 8 5 2 2 4" xfId="2961" xr:uid="{3E80ED05-0226-4A12-8E6F-3D0D9350F56D}"/>
    <cellStyle name="Normal 8 5 2 2 5" xfId="2962" xr:uid="{52558DDC-A364-4E39-90BC-2E56110A26C7}"/>
    <cellStyle name="Normal 8 5 2 2 6" xfId="2963" xr:uid="{B35C7F4F-06B2-4B2E-8EB5-E46FA4604EA8}"/>
    <cellStyle name="Normal 8 5 2 3" xfId="2964" xr:uid="{7653D7E1-642D-4D74-8AF7-A07628DA3BC8}"/>
    <cellStyle name="Normal 8 5 2 3 2" xfId="2965" xr:uid="{846481F9-A6BF-4A53-923D-59FAAB78AB94}"/>
    <cellStyle name="Normal 8 5 2 3 2 2" xfId="2966" xr:uid="{783E859B-A50F-424B-875D-45209B3C2139}"/>
    <cellStyle name="Normal 8 5 2 3 2 3" xfId="2967" xr:uid="{C27FD766-7E54-4CBF-883C-EA9FBA32212F}"/>
    <cellStyle name="Normal 8 5 2 3 2 4" xfId="2968" xr:uid="{4733A865-82D3-4AC4-82E9-07209D5C41FD}"/>
    <cellStyle name="Normal 8 5 2 3 3" xfId="2969" xr:uid="{D30EFC22-EFC8-4C6A-BB85-C9F8EC874DA1}"/>
    <cellStyle name="Normal 8 5 2 3 4" xfId="2970" xr:uid="{070DF891-DAC5-4C1D-A623-1798F72AF084}"/>
    <cellStyle name="Normal 8 5 2 3 5" xfId="2971" xr:uid="{14FD05B0-BD45-400A-9087-E852883D4A85}"/>
    <cellStyle name="Normal 8 5 2 4" xfId="2972" xr:uid="{7D0103B0-1579-4745-8911-A6022D036A92}"/>
    <cellStyle name="Normal 8 5 2 4 2" xfId="2973" xr:uid="{8C3E9A23-850D-4C56-B9DE-676F9C02660A}"/>
    <cellStyle name="Normal 8 5 2 4 3" xfId="2974" xr:uid="{0477FFA1-8F80-4B9E-8D70-14BCE3E599D5}"/>
    <cellStyle name="Normal 8 5 2 4 4" xfId="2975" xr:uid="{578993B1-3B15-40A1-A2E8-99F493C45ADF}"/>
    <cellStyle name="Normal 8 5 2 5" xfId="2976" xr:uid="{73189A60-DF77-43C9-A9B6-D9BFB73AE7FD}"/>
    <cellStyle name="Normal 8 5 2 5 2" xfId="2977" xr:uid="{D7593611-E431-4AB6-AACA-FBF6A3B63DC3}"/>
    <cellStyle name="Normal 8 5 2 5 3" xfId="2978" xr:uid="{BC0363D8-9F9A-465F-AB34-F22DF9648A08}"/>
    <cellStyle name="Normal 8 5 2 5 4" xfId="2979" xr:uid="{F17A9552-ACB8-4988-90A7-0A075E3AD486}"/>
    <cellStyle name="Normal 8 5 2 6" xfId="2980" xr:uid="{E2201102-86BD-472B-97D2-1583FFC2131F}"/>
    <cellStyle name="Normal 8 5 2 7" xfId="2981" xr:uid="{05C8BFC0-C886-4DF9-AC5B-1E90C0ECF924}"/>
    <cellStyle name="Normal 8 5 2 8" xfId="2982" xr:uid="{34682055-0143-464A-A8B2-6BE0C3EE8937}"/>
    <cellStyle name="Normal 8 5 3" xfId="2983" xr:uid="{B28AA55B-C161-48CF-B727-422DB01E8F0B}"/>
    <cellStyle name="Normal 8 5 3 2" xfId="2984" xr:uid="{10BB41E2-CB37-4BFA-A611-B3B78D9F5488}"/>
    <cellStyle name="Normal 8 5 3 2 2" xfId="2985" xr:uid="{75B2B6A8-1D45-4C47-8548-9BF9EB66FC11}"/>
    <cellStyle name="Normal 8 5 3 2 3" xfId="2986" xr:uid="{E81A21A2-EDBF-456B-A443-B5D51A8A2B86}"/>
    <cellStyle name="Normal 8 5 3 2 4" xfId="2987" xr:uid="{5D87D73E-937F-460D-A8FD-137B365C66FE}"/>
    <cellStyle name="Normal 8 5 3 3" xfId="2988" xr:uid="{F5C233EC-0807-4AA4-8D7D-3B32A6A39092}"/>
    <cellStyle name="Normal 8 5 3 3 2" xfId="2989" xr:uid="{E65684D3-967D-44BD-88ED-670038944F84}"/>
    <cellStyle name="Normal 8 5 3 3 3" xfId="2990" xr:uid="{DE391C76-D690-4CFB-BC6C-BEF2EDF5F39A}"/>
    <cellStyle name="Normal 8 5 3 3 4" xfId="2991" xr:uid="{B0688DCE-D685-4A82-8CBD-8E6CF9DB797A}"/>
    <cellStyle name="Normal 8 5 3 4" xfId="2992" xr:uid="{D24EBB3E-BF3A-4E42-B43B-F5167D48AFAA}"/>
    <cellStyle name="Normal 8 5 3 5" xfId="2993" xr:uid="{3A6DA406-4A07-46D7-A9B0-605036F1DE77}"/>
    <cellStyle name="Normal 8 5 3 6" xfId="2994" xr:uid="{64BC0974-EFD9-4912-80C9-A6E10DBF105B}"/>
    <cellStyle name="Normal 8 5 4" xfId="2995" xr:uid="{5B972A0C-A313-4FA1-BAFA-133B6E1B04AB}"/>
    <cellStyle name="Normal 8 5 4 2" xfId="2996" xr:uid="{9EFB8CC6-EC8F-4294-B40F-B4FF4E8D4915}"/>
    <cellStyle name="Normal 8 5 4 2 2" xfId="2997" xr:uid="{B47AC6CA-D614-4F68-BAB4-F9BC7EF5890E}"/>
    <cellStyle name="Normal 8 5 4 2 3" xfId="2998" xr:uid="{33766DEE-4FDF-401C-A1D5-5DCE000059BA}"/>
    <cellStyle name="Normal 8 5 4 2 4" xfId="2999" xr:uid="{33701E6E-F227-43BF-A4E8-805EAAAEDED5}"/>
    <cellStyle name="Normal 8 5 4 3" xfId="3000" xr:uid="{FF375E69-DD17-4D80-9C03-C77DACED3D67}"/>
    <cellStyle name="Normal 8 5 4 4" xfId="3001" xr:uid="{AF14187C-3138-4FBB-BBD7-7EA834623E81}"/>
    <cellStyle name="Normal 8 5 4 5" xfId="3002" xr:uid="{965BD2E7-0452-4845-B83F-A1F692554E16}"/>
    <cellStyle name="Normal 8 5 5" xfId="3003" xr:uid="{E92C2694-DADE-40C6-8287-4C0695D2963D}"/>
    <cellStyle name="Normal 8 5 5 2" xfId="3004" xr:uid="{797DAB74-2486-472F-9C2E-7774388E0E19}"/>
    <cellStyle name="Normal 8 5 5 3" xfId="3005" xr:uid="{5052F3E9-D5B3-4124-A785-963C1E817434}"/>
    <cellStyle name="Normal 8 5 5 4" xfId="3006" xr:uid="{F5118079-F805-4DF4-9ABA-0D713E11D32D}"/>
    <cellStyle name="Normal 8 5 6" xfId="3007" xr:uid="{F4606819-7E67-41C7-A944-8F856777F99E}"/>
    <cellStyle name="Normal 8 5 6 2" xfId="3008" xr:uid="{9AD9E30F-CEB9-4D2C-935C-23000866C884}"/>
    <cellStyle name="Normal 8 5 6 3" xfId="3009" xr:uid="{7ECB3670-E29B-45B0-91A8-879DDE86140A}"/>
    <cellStyle name="Normal 8 5 6 4" xfId="3010" xr:uid="{54DA0D58-724E-4379-850B-BF33037654E2}"/>
    <cellStyle name="Normal 8 5 7" xfId="3011" xr:uid="{73848D08-B55A-4318-9345-807C34D4271F}"/>
    <cellStyle name="Normal 8 5 8" xfId="3012" xr:uid="{29341AF4-6256-4FA8-8E1D-6361A93F9554}"/>
    <cellStyle name="Normal 8 5 9" xfId="3013" xr:uid="{7A31E354-CAA3-4191-89B0-1FD63E6F52D4}"/>
    <cellStyle name="Normal 8 6" xfId="163" xr:uid="{1858B606-65DF-44CF-97E2-F4D607F9405D}"/>
    <cellStyle name="Normal 8 6 2" xfId="3014" xr:uid="{1F7D052A-755C-419C-A365-2FBCA724123B}"/>
    <cellStyle name="Normal 8 6 2 2" xfId="3015" xr:uid="{4ADF424A-2586-4E3D-B6FF-454E404DCD97}"/>
    <cellStyle name="Normal 8 6 2 2 2" xfId="3016" xr:uid="{E6037F78-90B9-41B0-85C3-812A4933CC84}"/>
    <cellStyle name="Normal 8 6 2 2 2 2" xfId="4185" xr:uid="{AF79A8AD-B389-4AA1-89ED-F51B0616E78B}"/>
    <cellStyle name="Normal 8 6 2 2 3" xfId="3017" xr:uid="{20EC2B7D-6EE5-4E3E-A477-7B63C2801EC5}"/>
    <cellStyle name="Normal 8 6 2 2 4" xfId="3018" xr:uid="{068C96F1-F8AB-487D-B323-368B35E8D919}"/>
    <cellStyle name="Normal 8 6 2 3" xfId="3019" xr:uid="{BFEB83DA-D8F5-484D-8B50-ABE71529E3AD}"/>
    <cellStyle name="Normal 8 6 2 3 2" xfId="3020" xr:uid="{38127423-9DBC-4707-BD8A-4CDDC6E2C9CE}"/>
    <cellStyle name="Normal 8 6 2 3 3" xfId="3021" xr:uid="{548DA6CE-2341-4A94-94A5-8CA9999FCB4E}"/>
    <cellStyle name="Normal 8 6 2 3 4" xfId="3022" xr:uid="{ECA2AEBA-D7B3-4985-8F30-3E6E0401ACE8}"/>
    <cellStyle name="Normal 8 6 2 4" xfId="3023" xr:uid="{CB23E81D-C7C6-4CD7-AAA3-EA3A46364E76}"/>
    <cellStyle name="Normal 8 6 2 5" xfId="3024" xr:uid="{78CF0650-BEEB-43FB-A9A3-EADDA9B45EA3}"/>
    <cellStyle name="Normal 8 6 2 6" xfId="3025" xr:uid="{F412428D-5E73-4D60-9F1B-7ED0AE0A65E7}"/>
    <cellStyle name="Normal 8 6 3" xfId="3026" xr:uid="{E7DE31C2-F77B-4AA7-BC4C-745A0D61E92D}"/>
    <cellStyle name="Normal 8 6 3 2" xfId="3027" xr:uid="{FE7AC9CD-5C1A-495C-811B-D08C2178D14E}"/>
    <cellStyle name="Normal 8 6 3 2 2" xfId="3028" xr:uid="{50A5FA09-8A91-4B76-8BC1-8E6781F0980E}"/>
    <cellStyle name="Normal 8 6 3 2 3" xfId="3029" xr:uid="{DC165F7C-03AB-4881-B849-A5C5E4906692}"/>
    <cellStyle name="Normal 8 6 3 2 4" xfId="3030" xr:uid="{C288F300-5E74-4582-891A-9A3C0303ED98}"/>
    <cellStyle name="Normal 8 6 3 3" xfId="3031" xr:uid="{F8F3512A-A6C2-4952-B31F-76EF44692746}"/>
    <cellStyle name="Normal 8 6 3 4" xfId="3032" xr:uid="{299C794E-7CB1-4932-A762-81EDC6F5D989}"/>
    <cellStyle name="Normal 8 6 3 5" xfId="3033" xr:uid="{868DD0D4-63E5-48EC-9519-80DBDA4E85FC}"/>
    <cellStyle name="Normal 8 6 4" xfId="3034" xr:uid="{63F033A7-0BF7-41F6-A717-DB0150F4B40B}"/>
    <cellStyle name="Normal 8 6 4 2" xfId="3035" xr:uid="{459CA534-5B7C-4268-A0DC-E1FC9D1B7C58}"/>
    <cellStyle name="Normal 8 6 4 3" xfId="3036" xr:uid="{2AA52FC1-88F3-4949-B6F1-BE36C113913F}"/>
    <cellStyle name="Normal 8 6 4 4" xfId="3037" xr:uid="{594A7400-AEE0-4B03-B9F7-0A9D06D66693}"/>
    <cellStyle name="Normal 8 6 5" xfId="3038" xr:uid="{6C22BF0C-D024-4B19-9BF4-0C1FF1BFBF0D}"/>
    <cellStyle name="Normal 8 6 5 2" xfId="3039" xr:uid="{72A481E4-70E2-4481-91BE-6B0AD3A58767}"/>
    <cellStyle name="Normal 8 6 5 3" xfId="3040" xr:uid="{D0A32C33-9AFA-4373-AEFA-D352B6DDC063}"/>
    <cellStyle name="Normal 8 6 5 4" xfId="3041" xr:uid="{F284C5F5-3FB3-45CC-AA17-C5D7A75EB277}"/>
    <cellStyle name="Normal 8 6 6" xfId="3042" xr:uid="{B8F2ED7F-430E-453F-A5F1-027CE83106A8}"/>
    <cellStyle name="Normal 8 6 7" xfId="3043" xr:uid="{8ECDDB1B-E73F-434F-9973-5B4CDB63BDEF}"/>
    <cellStyle name="Normal 8 6 8" xfId="3044" xr:uid="{F0BF3A86-74A9-4CE8-B641-1B9B7B535DC3}"/>
    <cellStyle name="Normal 8 7" xfId="3045" xr:uid="{D89DD464-82CE-4E30-8ABD-1A00C5605E08}"/>
    <cellStyle name="Normal 8 7 2" xfId="3046" xr:uid="{006CB8ED-2B6F-4508-BB39-989C29A8DFF9}"/>
    <cellStyle name="Normal 8 7 2 2" xfId="3047" xr:uid="{405B4B96-DC4D-49E9-A56F-25467CC8AEB4}"/>
    <cellStyle name="Normal 8 7 2 2 2" xfId="3048" xr:uid="{C16FC130-0614-4619-AC8C-92B0F4BC3737}"/>
    <cellStyle name="Normal 8 7 2 2 3" xfId="3049" xr:uid="{CD05559C-6BB0-4809-B713-435BF82E09ED}"/>
    <cellStyle name="Normal 8 7 2 2 4" xfId="3050" xr:uid="{ADEBD978-A1AF-475D-909E-234D4209F1E8}"/>
    <cellStyle name="Normal 8 7 2 3" xfId="3051" xr:uid="{F80C101F-EEDE-4B1B-AB23-E8754D426850}"/>
    <cellStyle name="Normal 8 7 2 4" xfId="3052" xr:uid="{4376A78B-962E-4FED-8C3F-B95E55D8D763}"/>
    <cellStyle name="Normal 8 7 2 5" xfId="3053" xr:uid="{DCA1C163-37FC-48FA-8825-C8FC0B91F67D}"/>
    <cellStyle name="Normal 8 7 3" xfId="3054" xr:uid="{A83FAEC6-3C93-491B-81D5-D2184F7C27DE}"/>
    <cellStyle name="Normal 8 7 3 2" xfId="3055" xr:uid="{6E8A7A01-A1A1-4B19-A7AC-82943577E2F8}"/>
    <cellStyle name="Normal 8 7 3 3" xfId="3056" xr:uid="{81BEF9F1-F94C-4BBF-BEF7-364B4420EFA3}"/>
    <cellStyle name="Normal 8 7 3 4" xfId="3057" xr:uid="{17C27BBB-EBA2-43FB-878D-42AA465711F8}"/>
    <cellStyle name="Normal 8 7 4" xfId="3058" xr:uid="{43C28D57-FA79-43A2-85FF-B789A4FFBCC7}"/>
    <cellStyle name="Normal 8 7 4 2" xfId="3059" xr:uid="{8A824D24-6E58-4085-8814-4325029DB512}"/>
    <cellStyle name="Normal 8 7 4 3" xfId="3060" xr:uid="{2DBB2A23-8662-4A10-B954-A57FF8EDFB8F}"/>
    <cellStyle name="Normal 8 7 4 4" xfId="3061" xr:uid="{6BDE0052-0BE8-4E66-812C-E660A2DB6F76}"/>
    <cellStyle name="Normal 8 7 5" xfId="3062" xr:uid="{A97C4550-4228-48D7-B21E-B861CF9EEF1B}"/>
    <cellStyle name="Normal 8 7 6" xfId="3063" xr:uid="{CB43A43D-F516-4277-A74B-A3296D76A55C}"/>
    <cellStyle name="Normal 8 7 7" xfId="3064" xr:uid="{B54CA88F-A373-4723-87E2-443165C4E677}"/>
    <cellStyle name="Normal 8 8" xfId="3065" xr:uid="{5D2FB44A-0285-451C-A7A4-267C4E68EC47}"/>
    <cellStyle name="Normal 8 8 2" xfId="3066" xr:uid="{6663282A-9D63-492C-A3E1-B2BD0B7CCFE5}"/>
    <cellStyle name="Normal 8 8 2 2" xfId="3067" xr:uid="{95EFA9E6-D496-4932-9488-339D7775583A}"/>
    <cellStyle name="Normal 8 8 2 3" xfId="3068" xr:uid="{07688195-777C-4BAC-8077-50CF2D3DAB82}"/>
    <cellStyle name="Normal 8 8 2 4" xfId="3069" xr:uid="{F9F3D5B2-0E3D-442D-BA1A-0940A8B5FE6C}"/>
    <cellStyle name="Normal 8 8 3" xfId="3070" xr:uid="{D8A02A04-1C86-46EB-BA78-BCAECDA5039F}"/>
    <cellStyle name="Normal 8 8 3 2" xfId="3071" xr:uid="{2FE96413-9E16-4D79-A283-1D4532394339}"/>
    <cellStyle name="Normal 8 8 3 3" xfId="3072" xr:uid="{0989EA39-9670-4421-B567-839D6CCB50D1}"/>
    <cellStyle name="Normal 8 8 3 4" xfId="3073" xr:uid="{3F3B004C-4613-4A41-85FD-29C2C56FFC0A}"/>
    <cellStyle name="Normal 8 8 4" xfId="3074" xr:uid="{4ABC6D74-6E1D-4DB2-A32C-1808A556228D}"/>
    <cellStyle name="Normal 8 8 5" xfId="3075" xr:uid="{F640195E-1A7E-420B-B168-FA353FA4E441}"/>
    <cellStyle name="Normal 8 8 6" xfId="3076" xr:uid="{3F090650-F054-4696-98EC-48140058D3D8}"/>
    <cellStyle name="Normal 8 9" xfId="3077" xr:uid="{0922C4B1-6ED3-4FAF-99C1-A6D387046926}"/>
    <cellStyle name="Normal 8 9 2" xfId="3078" xr:uid="{734D2966-2A0F-4F32-8134-0AF3E1C23331}"/>
    <cellStyle name="Normal 8 9 2 2" xfId="3079" xr:uid="{F2B2057D-F0E4-4C96-90E5-400925BB84F9}"/>
    <cellStyle name="Normal 8 9 2 2 2" xfId="4381" xr:uid="{EB41D9F0-A4B2-46BC-9485-4CA9076BA4B0}"/>
    <cellStyle name="Normal 8 9 2 3" xfId="3080" xr:uid="{84DE962A-4EDC-4A40-A963-D2D594828023}"/>
    <cellStyle name="Normal 8 9 2 4" xfId="3081" xr:uid="{98412F8F-F1B7-49BD-B286-332863B83D82}"/>
    <cellStyle name="Normal 8 9 3" xfId="3082" xr:uid="{11A2DED4-0861-4912-9751-924F6396CB59}"/>
    <cellStyle name="Normal 8 9 4" xfId="3083" xr:uid="{853131F2-148D-488C-A9F5-4575E772683D}"/>
    <cellStyle name="Normal 8 9 5" xfId="3084" xr:uid="{5C463A4A-E835-4A55-9943-5C0499AAD4BD}"/>
    <cellStyle name="Normal 9" xfId="164" xr:uid="{9EF69844-881A-4999-90C0-5E6A44ABE0D1}"/>
    <cellStyle name="Normal 9 10" xfId="3085" xr:uid="{DDB5F67F-E15A-4853-9916-EDFA802D01B8}"/>
    <cellStyle name="Normal 9 10 2" xfId="3086" xr:uid="{93A20508-D56E-4133-A5B9-F1986C30CC08}"/>
    <cellStyle name="Normal 9 10 2 2" xfId="3087" xr:uid="{6AAA571C-D733-4725-8345-BD2D437037D8}"/>
    <cellStyle name="Normal 9 10 2 3" xfId="3088" xr:uid="{C472BF49-8788-41CC-A806-DFB0E78898F0}"/>
    <cellStyle name="Normal 9 10 2 4" xfId="3089" xr:uid="{9F0F721A-A752-49A2-AF62-D9AC91035BC6}"/>
    <cellStyle name="Normal 9 10 3" xfId="3090" xr:uid="{7BB82069-0155-4835-89C8-385950F0785E}"/>
    <cellStyle name="Normal 9 10 4" xfId="3091" xr:uid="{32EF0EF5-44B9-4E50-B189-D9A6E82A5F7C}"/>
    <cellStyle name="Normal 9 10 5" xfId="3092" xr:uid="{698959EA-C886-4A00-803F-F29BC0D6501F}"/>
    <cellStyle name="Normal 9 11" xfId="3093" xr:uid="{3747B352-3170-475E-B5C5-9501FA5559EE}"/>
    <cellStyle name="Normal 9 11 2" xfId="3094" xr:uid="{DA3C3CA0-BEB7-4A69-9F7B-4CD89D941E90}"/>
    <cellStyle name="Normal 9 11 3" xfId="3095" xr:uid="{6E75044F-3C7B-4FFE-93F8-D652E1CED696}"/>
    <cellStyle name="Normal 9 11 4" xfId="3096" xr:uid="{0971EBEB-2694-4CD6-831C-D3E78253FCD5}"/>
    <cellStyle name="Normal 9 12" xfId="3097" xr:uid="{FBC530EA-F936-4832-9931-DD7063FF15E5}"/>
    <cellStyle name="Normal 9 12 2" xfId="3098" xr:uid="{14642D05-E552-4515-997C-60B3F34151BD}"/>
    <cellStyle name="Normal 9 12 3" xfId="3099" xr:uid="{2BD215E9-8E3E-401D-ACE9-B0CC7B5BC2A4}"/>
    <cellStyle name="Normal 9 12 4" xfId="3100" xr:uid="{7930D7E1-FBE8-438A-A32B-40487ABEFAB7}"/>
    <cellStyle name="Normal 9 13" xfId="3101" xr:uid="{9525AE91-84E8-4497-84F8-DB6C19C4CF91}"/>
    <cellStyle name="Normal 9 13 2" xfId="3102" xr:uid="{7BCD8B52-F59C-4E41-BD15-8EA0C96CA8B0}"/>
    <cellStyle name="Normal 9 14" xfId="3103" xr:uid="{78766DDA-3675-440A-A8A5-8CF4968F6863}"/>
    <cellStyle name="Normal 9 15" xfId="3104" xr:uid="{CB1595B5-0CCE-4D0F-A746-21708C09220A}"/>
    <cellStyle name="Normal 9 16" xfId="3105" xr:uid="{1CD4C95A-50F9-40E3-9F16-0C6B4966A6E5}"/>
    <cellStyle name="Normal 9 2" xfId="165" xr:uid="{2F6DF11C-4689-43A0-8349-F622C80495C3}"/>
    <cellStyle name="Normal 9 2 2" xfId="3730" xr:uid="{9BF95D24-A4E1-4B22-A84B-1D0E21B6B238}"/>
    <cellStyle name="Normal 9 3" xfId="166" xr:uid="{65866CB5-0550-4F12-8106-84F879AC5BD1}"/>
    <cellStyle name="Normal 9 3 10" xfId="3106" xr:uid="{76393C90-9DA4-418A-8920-3675A46C1814}"/>
    <cellStyle name="Normal 9 3 11" xfId="3107" xr:uid="{D28F8434-4632-496B-B9CE-90A3560378A0}"/>
    <cellStyle name="Normal 9 3 2" xfId="167" xr:uid="{DB8992FE-C0C0-4401-9678-2814E90F40D1}"/>
    <cellStyle name="Normal 9 3 2 2" xfId="168" xr:uid="{D05F44BF-E5E2-4483-9A7C-93FCF0150F4F}"/>
    <cellStyle name="Normal 9 3 2 2 2" xfId="3108" xr:uid="{4A99D8DA-911C-4370-837F-BEDE2D9D26DB}"/>
    <cellStyle name="Normal 9 3 2 2 2 2" xfId="3109" xr:uid="{86B4265D-6168-4A3E-8F56-8AD2CC1F7C45}"/>
    <cellStyle name="Normal 9 3 2 2 2 2 2" xfId="3110" xr:uid="{536CBB79-51B7-46AA-B298-1FA07E0437ED}"/>
    <cellStyle name="Normal 9 3 2 2 2 2 2 2" xfId="4186" xr:uid="{7B965981-6916-4759-942D-DACB01E441EE}"/>
    <cellStyle name="Normal 9 3 2 2 2 2 2 2 2" xfId="4187" xr:uid="{81FE11E6-A131-4C4E-B943-9431A3784EA7}"/>
    <cellStyle name="Normal 9 3 2 2 2 2 2 3" xfId="4188" xr:uid="{4EFF6F2E-C0B9-4A4D-931E-58B77A1BEC43}"/>
    <cellStyle name="Normal 9 3 2 2 2 2 3" xfId="3111" xr:uid="{3894549B-35AB-4806-86FE-59D01EC63CE8}"/>
    <cellStyle name="Normal 9 3 2 2 2 2 3 2" xfId="4189" xr:uid="{B614CEDC-53DA-46B5-9749-EE3E162D6194}"/>
    <cellStyle name="Normal 9 3 2 2 2 2 4" xfId="3112" xr:uid="{8CE1BB42-9E51-4F3D-8DC5-DDFD2FB3FB3B}"/>
    <cellStyle name="Normal 9 3 2 2 2 3" xfId="3113" xr:uid="{1F87E9E6-9D60-4885-941F-86ABF3002046}"/>
    <cellStyle name="Normal 9 3 2 2 2 3 2" xfId="3114" xr:uid="{461444F5-3D6D-4C41-92A2-BA9C72158998}"/>
    <cellStyle name="Normal 9 3 2 2 2 3 2 2" xfId="4190" xr:uid="{98F9B328-D467-4428-8C59-9DD1E10A61B3}"/>
    <cellStyle name="Normal 9 3 2 2 2 3 3" xfId="3115" xr:uid="{2D5AA2B1-405D-4819-B8FB-D7E3C28D84B4}"/>
    <cellStyle name="Normal 9 3 2 2 2 3 4" xfId="3116" xr:uid="{0E38BF56-C30E-483E-AECD-6FEEF6569E26}"/>
    <cellStyle name="Normal 9 3 2 2 2 4" xfId="3117" xr:uid="{BB654BEF-B785-46BB-8B8B-4016EE326C21}"/>
    <cellStyle name="Normal 9 3 2 2 2 4 2" xfId="4191" xr:uid="{1FBA6E06-ECD8-4355-944F-B533FC49F76C}"/>
    <cellStyle name="Normal 9 3 2 2 2 5" xfId="3118" xr:uid="{6EE50F70-6DB9-4843-A4B3-AA39B441DAE1}"/>
    <cellStyle name="Normal 9 3 2 2 2 6" xfId="3119" xr:uid="{38AD6376-F3E8-43A0-8685-0DE47F222234}"/>
    <cellStyle name="Normal 9 3 2 2 3" xfId="3120" xr:uid="{1CE55EE5-3627-4874-BEF3-BE6CA93AE69E}"/>
    <cellStyle name="Normal 9 3 2 2 3 2" xfId="3121" xr:uid="{E992738D-AF8C-47A2-BE27-9530BA7F24E6}"/>
    <cellStyle name="Normal 9 3 2 2 3 2 2" xfId="3122" xr:uid="{41CA3CEB-4975-49D9-A89A-4EFA44C1DE59}"/>
    <cellStyle name="Normal 9 3 2 2 3 2 2 2" xfId="4192" xr:uid="{3D6AAC14-2191-4054-B802-7A32C4155711}"/>
    <cellStyle name="Normal 9 3 2 2 3 2 2 2 2" xfId="4193" xr:uid="{66092B2E-9013-47B8-A780-0666D962CF0F}"/>
    <cellStyle name="Normal 9 3 2 2 3 2 2 3" xfId="4194" xr:uid="{C19A4AAE-FCD4-4285-A0DD-6893929EA4FA}"/>
    <cellStyle name="Normal 9 3 2 2 3 2 3" xfId="3123" xr:uid="{2656D9FD-05E6-4D85-8971-A94394FDA821}"/>
    <cellStyle name="Normal 9 3 2 2 3 2 3 2" xfId="4195" xr:uid="{305E9ED5-B31F-4486-82B9-0A58D1F1316A}"/>
    <cellStyle name="Normal 9 3 2 2 3 2 4" xfId="3124" xr:uid="{AFB22BC6-EA31-4C46-9FDA-68917F96E014}"/>
    <cellStyle name="Normal 9 3 2 2 3 3" xfId="3125" xr:uid="{DB9B9CC6-0EBB-4879-B733-4E06A42F124B}"/>
    <cellStyle name="Normal 9 3 2 2 3 3 2" xfId="4196" xr:uid="{16C98C57-4D92-4196-A9E3-6647A4BD2A0A}"/>
    <cellStyle name="Normal 9 3 2 2 3 3 2 2" xfId="4197" xr:uid="{8090FB14-FC39-4CE3-BD51-D532E6A760E3}"/>
    <cellStyle name="Normal 9 3 2 2 3 3 3" xfId="4198" xr:uid="{BBD6FFDE-676B-4752-8854-7411C7A4D173}"/>
    <cellStyle name="Normal 9 3 2 2 3 4" xfId="3126" xr:uid="{59C7B99D-EB3D-4630-9566-4895117AE25F}"/>
    <cellStyle name="Normal 9 3 2 2 3 4 2" xfId="4199" xr:uid="{007A84DA-CBE2-4F4A-9914-61C05FA26D9D}"/>
    <cellStyle name="Normal 9 3 2 2 3 5" xfId="3127" xr:uid="{39B97EE5-3339-4AA2-9549-9C55E2615DF3}"/>
    <cellStyle name="Normal 9 3 2 2 4" xfId="3128" xr:uid="{480C0BB6-F784-45D8-9628-E03160819596}"/>
    <cellStyle name="Normal 9 3 2 2 4 2" xfId="3129" xr:uid="{621BD3F9-939F-45D2-8E45-C732F37078BD}"/>
    <cellStyle name="Normal 9 3 2 2 4 2 2" xfId="4200" xr:uid="{02497C9C-FBB1-4F2C-B106-069135D6E1FA}"/>
    <cellStyle name="Normal 9 3 2 2 4 2 2 2" xfId="4201" xr:uid="{84ABED22-9EF0-43FB-8F5D-7812C41C2B0E}"/>
    <cellStyle name="Normal 9 3 2 2 4 2 3" xfId="4202" xr:uid="{6A4FBE3A-997B-4156-83A7-D0F86CD6D9CE}"/>
    <cellStyle name="Normal 9 3 2 2 4 3" xfId="3130" xr:uid="{EF4DB11F-2E74-40F5-84A6-58231C8CABB9}"/>
    <cellStyle name="Normal 9 3 2 2 4 3 2" xfId="4203" xr:uid="{D7C60073-C263-41BC-88AD-7ADB98CBD964}"/>
    <cellStyle name="Normal 9 3 2 2 4 4" xfId="3131" xr:uid="{262E2F0D-A672-4CA4-9328-E51418840237}"/>
    <cellStyle name="Normal 9 3 2 2 5" xfId="3132" xr:uid="{89EB7E9E-4FC9-4EB8-B956-C86C2A3E8127}"/>
    <cellStyle name="Normal 9 3 2 2 5 2" xfId="3133" xr:uid="{36FA5B89-3B98-465C-AA80-44659ECE2906}"/>
    <cellStyle name="Normal 9 3 2 2 5 2 2" xfId="4204" xr:uid="{D3581626-277E-4AA0-BCB6-D267D0ED7DE0}"/>
    <cellStyle name="Normal 9 3 2 2 5 3" xfId="3134" xr:uid="{4D45F50D-8248-47F4-B68F-6886E34DD3AA}"/>
    <cellStyle name="Normal 9 3 2 2 5 4" xfId="3135" xr:uid="{1506E3B4-270E-4012-BF80-6E686515F4CB}"/>
    <cellStyle name="Normal 9 3 2 2 6" xfId="3136" xr:uid="{37872098-160F-4563-BD1E-4995D0062C78}"/>
    <cellStyle name="Normal 9 3 2 2 6 2" xfId="4205" xr:uid="{4667B631-EBD3-4E5A-9FE4-BBCD83CF8889}"/>
    <cellStyle name="Normal 9 3 2 2 7" xfId="3137" xr:uid="{93621A0F-5C60-4B21-B040-C68A4E38C9EE}"/>
    <cellStyle name="Normal 9 3 2 2 8" xfId="3138" xr:uid="{78888443-FB14-4032-B1B3-34988AED4E30}"/>
    <cellStyle name="Normal 9 3 2 3" xfId="3139" xr:uid="{9EA66FB1-1B43-41BB-AD90-481BE7EE8B5D}"/>
    <cellStyle name="Normal 9 3 2 3 2" xfId="3140" xr:uid="{88E9667C-71FD-42FB-B42D-F054A9E10F43}"/>
    <cellStyle name="Normal 9 3 2 3 2 2" xfId="3141" xr:uid="{AA8C3AB7-2993-40B6-8577-92FD1A9939D2}"/>
    <cellStyle name="Normal 9 3 2 3 2 2 2" xfId="4206" xr:uid="{C9C62ACC-2A03-4D89-BA5C-17BA71D29563}"/>
    <cellStyle name="Normal 9 3 2 3 2 2 2 2" xfId="4207" xr:uid="{F9A00E8E-86A5-4514-B886-B800500C9399}"/>
    <cellStyle name="Normal 9 3 2 3 2 2 3" xfId="4208" xr:uid="{D50A1F77-76D9-4E35-B10A-6C372AC06D61}"/>
    <cellStyle name="Normal 9 3 2 3 2 3" xfId="3142" xr:uid="{030315E3-36C6-4493-A878-80074F91AACC}"/>
    <cellStyle name="Normal 9 3 2 3 2 3 2" xfId="4209" xr:uid="{E76CC244-C978-470A-9C04-B1848FAB1C24}"/>
    <cellStyle name="Normal 9 3 2 3 2 4" xfId="3143" xr:uid="{11BBAD87-66FD-448D-B8BB-0DC099CA1978}"/>
    <cellStyle name="Normal 9 3 2 3 3" xfId="3144" xr:uid="{96DF1E7D-24EB-4841-BBC7-41627BAABE79}"/>
    <cellStyle name="Normal 9 3 2 3 3 2" xfId="3145" xr:uid="{AE57506D-244B-4DF3-B8F8-6393894669C9}"/>
    <cellStyle name="Normal 9 3 2 3 3 2 2" xfId="4210" xr:uid="{75127126-9C9E-4359-BE54-7D2C68829F07}"/>
    <cellStyle name="Normal 9 3 2 3 3 3" xfId="3146" xr:uid="{3B9569BB-361B-48FB-9261-0E604811767F}"/>
    <cellStyle name="Normal 9 3 2 3 3 4" xfId="3147" xr:uid="{F558384B-FEE7-48B9-9610-3C835B5713CA}"/>
    <cellStyle name="Normal 9 3 2 3 4" xfId="3148" xr:uid="{0DC8E3D6-FDB0-41DA-9515-DF01DCFE98DB}"/>
    <cellStyle name="Normal 9 3 2 3 4 2" xfId="4211" xr:uid="{EA02D589-E0ED-4E09-9208-5478C76628A4}"/>
    <cellStyle name="Normal 9 3 2 3 5" xfId="3149" xr:uid="{5EA09C96-416F-4EA6-8F9A-B537B5165BD0}"/>
    <cellStyle name="Normal 9 3 2 3 6" xfId="3150" xr:uid="{83153D9C-DA78-4843-8750-F15F2833A203}"/>
    <cellStyle name="Normal 9 3 2 4" xfId="3151" xr:uid="{A5643B4A-657D-464C-A403-C1A3FD01F6F3}"/>
    <cellStyle name="Normal 9 3 2 4 2" xfId="3152" xr:uid="{57D9906F-800E-4A2A-9919-515E7D4BFAD7}"/>
    <cellStyle name="Normal 9 3 2 4 2 2" xfId="3153" xr:uid="{678332F5-088C-4381-94EB-20D5632B378C}"/>
    <cellStyle name="Normal 9 3 2 4 2 2 2" xfId="4212" xr:uid="{8435A83C-4868-472C-8E63-A7A37B364DFB}"/>
    <cellStyle name="Normal 9 3 2 4 2 2 2 2" xfId="4213" xr:uid="{BACF63CC-5FF6-4A5B-A92E-85BDA0E9B553}"/>
    <cellStyle name="Normal 9 3 2 4 2 2 3" xfId="4214" xr:uid="{AB95A84A-2205-4B04-9760-59BCC0879E68}"/>
    <cellStyle name="Normal 9 3 2 4 2 3" xfId="3154" xr:uid="{A9C8B982-35C2-40C3-9A6F-45AB32D13B97}"/>
    <cellStyle name="Normal 9 3 2 4 2 3 2" xfId="4215" xr:uid="{BCED30E0-77C7-4AE5-ADDA-CC4A4FEA91AD}"/>
    <cellStyle name="Normal 9 3 2 4 2 4" xfId="3155" xr:uid="{C86DB407-708D-4A39-99F7-EEAAF493AD07}"/>
    <cellStyle name="Normal 9 3 2 4 3" xfId="3156" xr:uid="{24A58E06-4EB7-407B-8805-5A3BE2A967CB}"/>
    <cellStyle name="Normal 9 3 2 4 3 2" xfId="4216" xr:uid="{225F173C-BF9A-44E1-8B3F-AA59ADF5FC36}"/>
    <cellStyle name="Normal 9 3 2 4 3 2 2" xfId="4217" xr:uid="{F3382D6D-AC08-42A5-832D-51FD0B8D8F07}"/>
    <cellStyle name="Normal 9 3 2 4 3 3" xfId="4218" xr:uid="{21AB864B-8976-4E41-ABA3-B8F550F23E08}"/>
    <cellStyle name="Normal 9 3 2 4 4" xfId="3157" xr:uid="{42557375-7726-471C-8C70-5594C420CCB2}"/>
    <cellStyle name="Normal 9 3 2 4 4 2" xfId="4219" xr:uid="{035B25DD-4583-406A-B390-92C9AFBA05D9}"/>
    <cellStyle name="Normal 9 3 2 4 5" xfId="3158" xr:uid="{AB9BFFB8-F0ED-45E0-8106-ECDC559C1AA6}"/>
    <cellStyle name="Normal 9 3 2 5" xfId="3159" xr:uid="{D99DEE3C-373E-499A-91B2-22DC8C519193}"/>
    <cellStyle name="Normal 9 3 2 5 2" xfId="3160" xr:uid="{3F61FB29-8299-4B17-AAA6-96BA0054655F}"/>
    <cellStyle name="Normal 9 3 2 5 2 2" xfId="4220" xr:uid="{A062E7E3-F1D9-4F84-AC98-F13650653DD3}"/>
    <cellStyle name="Normal 9 3 2 5 2 2 2" xfId="4221" xr:uid="{D405AE33-6E8F-4423-836D-D1198BA570D9}"/>
    <cellStyle name="Normal 9 3 2 5 2 3" xfId="4222" xr:uid="{CD2F2EC1-8CC6-4B5C-ACBE-0D3926F0424A}"/>
    <cellStyle name="Normal 9 3 2 5 3" xfId="3161" xr:uid="{7EE54AC8-D9C3-44BF-985D-C62485A75229}"/>
    <cellStyle name="Normal 9 3 2 5 3 2" xfId="4223" xr:uid="{A53A3EC1-8527-421F-80D7-74F6BAA64993}"/>
    <cellStyle name="Normal 9 3 2 5 4" xfId="3162" xr:uid="{9596E81F-1B93-4BD2-8705-266E65033A8D}"/>
    <cellStyle name="Normal 9 3 2 6" xfId="3163" xr:uid="{E92B2B1F-C82A-442F-BCE0-ACD432341A8E}"/>
    <cellStyle name="Normal 9 3 2 6 2" xfId="3164" xr:uid="{0CDB4CD6-29F8-40A6-BB0C-07F39AA3BEEC}"/>
    <cellStyle name="Normal 9 3 2 6 2 2" xfId="4224" xr:uid="{CB4F76E0-E3C3-426D-A96C-AE72D5A91B51}"/>
    <cellStyle name="Normal 9 3 2 6 3" xfId="3165" xr:uid="{9B3EC49F-85E8-4E52-ABD1-66C64DAD75C6}"/>
    <cellStyle name="Normal 9 3 2 6 4" xfId="3166" xr:uid="{7C509A19-6441-4444-91D3-2E0220D08E09}"/>
    <cellStyle name="Normal 9 3 2 7" xfId="3167" xr:uid="{9ECA92FF-A7F5-4281-AD90-63D186F5D74C}"/>
    <cellStyle name="Normal 9 3 2 7 2" xfId="4225" xr:uid="{10679810-868F-4921-89A9-4F043C26E0B8}"/>
    <cellStyle name="Normal 9 3 2 8" xfId="3168" xr:uid="{E981D0F6-827F-4A22-BED7-8E577F49B4B9}"/>
    <cellStyle name="Normal 9 3 2 9" xfId="3169" xr:uid="{515EB663-6B30-4319-ACAF-BFF5213135BF}"/>
    <cellStyle name="Normal 9 3 3" xfId="169" xr:uid="{81BC58FB-288E-4888-89F4-FAC830BD693B}"/>
    <cellStyle name="Normal 9 3 3 2" xfId="170" xr:uid="{B319DEA6-DF5E-4086-97C1-563E79B9C380}"/>
    <cellStyle name="Normal 9 3 3 2 2" xfId="3170" xr:uid="{7FBDDE69-A361-4D77-AB7F-F57942895D15}"/>
    <cellStyle name="Normal 9 3 3 2 2 2" xfId="3171" xr:uid="{A649A7F6-C9E4-46AF-B5D3-65C3FDCE879E}"/>
    <cellStyle name="Normal 9 3 3 2 2 2 2" xfId="4226" xr:uid="{E60979ED-1235-48B6-BDD6-D4871227C475}"/>
    <cellStyle name="Normal 9 3 3 2 2 2 2 2" xfId="4227" xr:uid="{76042314-FD63-4AE3-BDAA-48BD2A5F8872}"/>
    <cellStyle name="Normal 9 3 3 2 2 2 3" xfId="4228" xr:uid="{8BBF19D9-A859-45C3-858C-15DFF4118525}"/>
    <cellStyle name="Normal 9 3 3 2 2 3" xfId="3172" xr:uid="{865514B3-A941-481C-B08A-3E3C7F613840}"/>
    <cellStyle name="Normal 9 3 3 2 2 3 2" xfId="4229" xr:uid="{7253DC78-0B06-4DEA-B764-9C1D09AAD04E}"/>
    <cellStyle name="Normal 9 3 3 2 2 4" xfId="3173" xr:uid="{CC961461-FC8C-4CCB-B405-FB4A28F9ECA2}"/>
    <cellStyle name="Normal 9 3 3 2 3" xfId="3174" xr:uid="{0A5F1255-976A-42EF-80D9-B11668CE2FC0}"/>
    <cellStyle name="Normal 9 3 3 2 3 2" xfId="3175" xr:uid="{748914AD-C10B-4516-B73E-2EBABA55C166}"/>
    <cellStyle name="Normal 9 3 3 2 3 2 2" xfId="4230" xr:uid="{FA2FA257-5669-40DD-BB4A-E898B3DE0607}"/>
    <cellStyle name="Normal 9 3 3 2 3 3" xfId="3176" xr:uid="{89968F32-0FED-4370-9303-04571589ABF7}"/>
    <cellStyle name="Normal 9 3 3 2 3 4" xfId="3177" xr:uid="{733CE064-22A3-4FBC-A3D6-00F62F17484B}"/>
    <cellStyle name="Normal 9 3 3 2 4" xfId="3178" xr:uid="{21B4E516-1BE5-4FAA-91B1-C6F825A8793A}"/>
    <cellStyle name="Normal 9 3 3 2 4 2" xfId="4231" xr:uid="{8760A0E1-E6B8-4034-8ADA-353A15D508CD}"/>
    <cellStyle name="Normal 9 3 3 2 5" xfId="3179" xr:uid="{8DCC2DE7-FD72-4621-BC6A-2EA21D8EB2CF}"/>
    <cellStyle name="Normal 9 3 3 2 6" xfId="3180" xr:uid="{C704CE05-8C61-42BD-97C5-ACA507EF256F}"/>
    <cellStyle name="Normal 9 3 3 3" xfId="3181" xr:uid="{763C2EFA-D7FA-4C20-B93B-80288A4202BA}"/>
    <cellStyle name="Normal 9 3 3 3 2" xfId="3182" xr:uid="{899674FB-F052-404C-ACBD-06C77D620DA2}"/>
    <cellStyle name="Normal 9 3 3 3 2 2" xfId="3183" xr:uid="{21F8F35B-F8FF-401B-AB3F-64B68C246781}"/>
    <cellStyle name="Normal 9 3 3 3 2 2 2" xfId="4232" xr:uid="{50E66224-68BA-48AB-AB68-C390722B48DE}"/>
    <cellStyle name="Normal 9 3 3 3 2 2 2 2" xfId="4233" xr:uid="{D4503779-C75D-47D8-B234-18B902A235F2}"/>
    <cellStyle name="Normal 9 3 3 3 2 2 3" xfId="4234" xr:uid="{B3F89A5B-CBC4-452B-9DAA-964B688CCA64}"/>
    <cellStyle name="Normal 9 3 3 3 2 3" xfId="3184" xr:uid="{0F3101B0-36EB-4768-BAFC-34B63CA5A8C0}"/>
    <cellStyle name="Normal 9 3 3 3 2 3 2" xfId="4235" xr:uid="{524AE8C1-9294-486A-8F58-EDA7F618F347}"/>
    <cellStyle name="Normal 9 3 3 3 2 4" xfId="3185" xr:uid="{8FCAF1CB-4DED-4454-B26B-1295566B53B0}"/>
    <cellStyle name="Normal 9 3 3 3 3" xfId="3186" xr:uid="{EA26317B-7844-4034-BCB6-23EEEB1B8585}"/>
    <cellStyle name="Normal 9 3 3 3 3 2" xfId="4236" xr:uid="{E9A54996-400A-42C8-B97F-B6D8DBA6EC7F}"/>
    <cellStyle name="Normal 9 3 3 3 3 2 2" xfId="4237" xr:uid="{7B86E6BD-937D-473B-B1C0-C244B1C9177E}"/>
    <cellStyle name="Normal 9 3 3 3 3 3" xfId="4238" xr:uid="{D301939E-E3A2-44B8-9914-88D50D1F348E}"/>
    <cellStyle name="Normal 9 3 3 3 4" xfId="3187" xr:uid="{5F94F469-A24B-4EEC-948F-9E4AB9952B6F}"/>
    <cellStyle name="Normal 9 3 3 3 4 2" xfId="4239" xr:uid="{10F0D4C9-E11B-4E48-A5F9-EBACC90A5FC6}"/>
    <cellStyle name="Normal 9 3 3 3 5" xfId="3188" xr:uid="{B18B5540-7525-4871-87EA-788B62DD0BB7}"/>
    <cellStyle name="Normal 9 3 3 4" xfId="3189" xr:uid="{B9F59953-FCB3-498E-8166-07E3689DDA7C}"/>
    <cellStyle name="Normal 9 3 3 4 2" xfId="3190" xr:uid="{ECDC0A84-8F3E-43A5-8CF2-45F07665C5BE}"/>
    <cellStyle name="Normal 9 3 3 4 2 2" xfId="4240" xr:uid="{A80539AF-6526-47C9-AA91-87B121D202BA}"/>
    <cellStyle name="Normal 9 3 3 4 2 2 2" xfId="4241" xr:uid="{3AE4D904-CD81-4385-8DE9-58C39B1E20C5}"/>
    <cellStyle name="Normal 9 3 3 4 2 3" xfId="4242" xr:uid="{3BD185B6-FC40-4EFF-840B-D8455880D5A1}"/>
    <cellStyle name="Normal 9 3 3 4 3" xfId="3191" xr:uid="{E1FE3BD0-7FD8-405C-B1BC-824AC83A96C3}"/>
    <cellStyle name="Normal 9 3 3 4 3 2" xfId="4243" xr:uid="{C7445EB2-DE79-44C4-9C5A-0BF9D3104F27}"/>
    <cellStyle name="Normal 9 3 3 4 4" xfId="3192" xr:uid="{D7F943BD-C25B-48FA-B137-B715913FDDB9}"/>
    <cellStyle name="Normal 9 3 3 5" xfId="3193" xr:uid="{D859F5BB-248C-492F-980F-13CAA364978D}"/>
    <cellStyle name="Normal 9 3 3 5 2" xfId="3194" xr:uid="{0B86A086-2AEE-4EFE-87A8-C9FB7A8528F3}"/>
    <cellStyle name="Normal 9 3 3 5 2 2" xfId="4244" xr:uid="{5EC9449D-8173-435E-A962-AFF066E3A033}"/>
    <cellStyle name="Normal 9 3 3 5 3" xfId="3195" xr:uid="{9F5CA10C-7E1C-42E3-AFE3-E0447A2BE411}"/>
    <cellStyle name="Normal 9 3 3 5 4" xfId="3196" xr:uid="{80CF16B1-18BC-4DB9-A31B-F8A29939E5B0}"/>
    <cellStyle name="Normal 9 3 3 6" xfId="3197" xr:uid="{D81E7865-5F2F-4DD1-A022-D4AD92B03AA3}"/>
    <cellStyle name="Normal 9 3 3 6 2" xfId="4245" xr:uid="{ADC24592-7F15-4F1C-8DC6-D526146E79CE}"/>
    <cellStyle name="Normal 9 3 3 7" xfId="3198" xr:uid="{F15633F8-88EB-4B02-91BA-BB4C204D23EA}"/>
    <cellStyle name="Normal 9 3 3 8" xfId="3199" xr:uid="{4FC9FE3A-5061-459E-B27E-12F03FE75F63}"/>
    <cellStyle name="Normal 9 3 4" xfId="171" xr:uid="{3A443551-6C4C-4FA4-B077-B52DC34E94DD}"/>
    <cellStyle name="Normal 9 3 4 2" xfId="3200" xr:uid="{1AA131B1-BAC6-4D0C-A5B1-3DE78936BEF1}"/>
    <cellStyle name="Normal 9 3 4 2 2" xfId="3201" xr:uid="{B9131CDA-2262-47B1-A434-BD2971751193}"/>
    <cellStyle name="Normal 9 3 4 2 2 2" xfId="3202" xr:uid="{712D6DBF-DD61-41D7-9CE3-6CD72BB294D6}"/>
    <cellStyle name="Normal 9 3 4 2 2 2 2" xfId="4246" xr:uid="{BB324741-1D6B-4BC2-9A0C-5156D08363FD}"/>
    <cellStyle name="Normal 9 3 4 2 2 3" xfId="3203" xr:uid="{7A2FE81C-CB36-487B-8679-273D1654D54A}"/>
    <cellStyle name="Normal 9 3 4 2 2 4" xfId="3204" xr:uid="{A0BF3A74-2287-4DDE-BBF8-8974D98AA6A2}"/>
    <cellStyle name="Normal 9 3 4 2 3" xfId="3205" xr:uid="{CC09F1A1-2D6F-4B40-B4B4-A588471B62A3}"/>
    <cellStyle name="Normal 9 3 4 2 3 2" xfId="4247" xr:uid="{34BFD056-C081-4D0C-8D55-625D865D00F6}"/>
    <cellStyle name="Normal 9 3 4 2 4" xfId="3206" xr:uid="{914A8E4A-ABDA-45BD-B0B0-3C002EEFEB1B}"/>
    <cellStyle name="Normal 9 3 4 2 5" xfId="3207" xr:uid="{5D42EF22-E670-4C3D-8B29-A3FD36311D3A}"/>
    <cellStyle name="Normal 9 3 4 3" xfId="3208" xr:uid="{C0502FB0-1F0A-4966-88EF-AF5EC310E387}"/>
    <cellStyle name="Normal 9 3 4 3 2" xfId="3209" xr:uid="{F15AC86C-8E67-4863-8B68-DC96588D0434}"/>
    <cellStyle name="Normal 9 3 4 3 2 2" xfId="4248" xr:uid="{9CEC2E0F-0358-452C-ACD4-20F71DFB364B}"/>
    <cellStyle name="Normal 9 3 4 3 3" xfId="3210" xr:uid="{1AB31FEB-EAAF-4F7E-ADA8-42B9CADE58A9}"/>
    <cellStyle name="Normal 9 3 4 3 4" xfId="3211" xr:uid="{F0970BB1-1A07-4637-BF00-7C5EA3B675BA}"/>
    <cellStyle name="Normal 9 3 4 4" xfId="3212" xr:uid="{9F51922A-4A22-4436-BB57-668046080681}"/>
    <cellStyle name="Normal 9 3 4 4 2" xfId="3213" xr:uid="{01C8DB1D-3773-40D5-B6DF-B3BC37AFFABD}"/>
    <cellStyle name="Normal 9 3 4 4 3" xfId="3214" xr:uid="{7BA9B442-1D7C-43CE-862C-C3167036755B}"/>
    <cellStyle name="Normal 9 3 4 4 4" xfId="3215" xr:uid="{F6119942-B92F-4BC1-97FC-063E633B8FD3}"/>
    <cellStyle name="Normal 9 3 4 5" xfId="3216" xr:uid="{CB4AA1A5-4D35-4258-9CB0-445E9662CC13}"/>
    <cellStyle name="Normal 9 3 4 6" xfId="3217" xr:uid="{CA76E4D4-ADB9-49EB-84D2-F4742905D0B7}"/>
    <cellStyle name="Normal 9 3 4 7" xfId="3218" xr:uid="{E2F89E60-E9DC-42BF-96EF-CBDF98F07A10}"/>
    <cellStyle name="Normal 9 3 5" xfId="3219" xr:uid="{31152125-587E-47AE-9749-19833ADCDD34}"/>
    <cellStyle name="Normal 9 3 5 2" xfId="3220" xr:uid="{94A05981-D992-4E0B-AB74-0CAC17F672DB}"/>
    <cellStyle name="Normal 9 3 5 2 2" xfId="3221" xr:uid="{CC41A512-9ADF-4884-A863-34470F40CEDC}"/>
    <cellStyle name="Normal 9 3 5 2 2 2" xfId="4249" xr:uid="{B2DDA633-F96A-4A02-A0CD-BD87E70E9183}"/>
    <cellStyle name="Normal 9 3 5 2 2 2 2" xfId="4250" xr:uid="{B4B70917-5383-4603-B440-BC4DC6450AD0}"/>
    <cellStyle name="Normal 9 3 5 2 2 3" xfId="4251" xr:uid="{B86705C8-0BF1-4BAD-87F0-75C6834281D3}"/>
    <cellStyle name="Normal 9 3 5 2 3" xfId="3222" xr:uid="{A25172AB-235C-49C6-9EC9-CDB033BEA202}"/>
    <cellStyle name="Normal 9 3 5 2 3 2" xfId="4252" xr:uid="{2B42095A-9C95-4CC4-A6CB-3B35B50D7960}"/>
    <cellStyle name="Normal 9 3 5 2 4" xfId="3223" xr:uid="{17533241-8F38-4F6D-AF0D-4DC2CA50E187}"/>
    <cellStyle name="Normal 9 3 5 3" xfId="3224" xr:uid="{5EF69D86-ECC3-45CF-A6CC-A93EB18C032B}"/>
    <cellStyle name="Normal 9 3 5 3 2" xfId="3225" xr:uid="{C91FAB67-F33C-457E-AB94-191F4270C8AF}"/>
    <cellStyle name="Normal 9 3 5 3 2 2" xfId="4253" xr:uid="{22045A2A-48C1-4C39-A5CE-C1E833D051A6}"/>
    <cellStyle name="Normal 9 3 5 3 3" xfId="3226" xr:uid="{70F2C208-E941-4C17-8BD1-242BAD0B4E3C}"/>
    <cellStyle name="Normal 9 3 5 3 4" xfId="3227" xr:uid="{F210DCC4-4789-474C-86C1-002BCD7FC45B}"/>
    <cellStyle name="Normal 9 3 5 4" xfId="3228" xr:uid="{3CF87038-AB9A-4CA9-8574-B9B3863DAF7C}"/>
    <cellStyle name="Normal 9 3 5 4 2" xfId="4254" xr:uid="{698F5567-5B11-44A3-A2F8-795F4B8017EE}"/>
    <cellStyle name="Normal 9 3 5 5" xfId="3229" xr:uid="{2D7AC2CD-5D68-46AE-9B64-A299F5EFE7CC}"/>
    <cellStyle name="Normal 9 3 5 6" xfId="3230" xr:uid="{E818B0B3-9808-4B78-9E2C-5A5AD43DC2F6}"/>
    <cellStyle name="Normal 9 3 6" xfId="3231" xr:uid="{D9C8C1E0-A747-4022-9F0E-DF4ED12F9AA5}"/>
    <cellStyle name="Normal 9 3 6 2" xfId="3232" xr:uid="{286BFBA7-F767-4454-95D1-A8F4976ECE84}"/>
    <cellStyle name="Normal 9 3 6 2 2" xfId="3233" xr:uid="{81CDF46C-1ED4-4892-B933-3124FE6EA45B}"/>
    <cellStyle name="Normal 9 3 6 2 2 2" xfId="4255" xr:uid="{764D8829-C662-4009-A401-7D078BC172DF}"/>
    <cellStyle name="Normal 9 3 6 2 3" xfId="3234" xr:uid="{517825DB-D6F3-45BD-B00B-2ECD53D55423}"/>
    <cellStyle name="Normal 9 3 6 2 4" xfId="3235" xr:uid="{BE9BCB7A-86F8-4C4B-9E31-E1A962B28EB8}"/>
    <cellStyle name="Normal 9 3 6 3" xfId="3236" xr:uid="{E11C54AF-150E-4814-BAEA-4EA31807FD80}"/>
    <cellStyle name="Normal 9 3 6 3 2" xfId="4256" xr:uid="{EE7F1E51-688C-40F7-A26D-496F2D8CAD96}"/>
    <cellStyle name="Normal 9 3 6 4" xfId="3237" xr:uid="{BAADC5E8-E612-4EBF-92D6-32970E921B5C}"/>
    <cellStyle name="Normal 9 3 6 5" xfId="3238" xr:uid="{34B8EC91-F9D8-4BFC-94FC-06A6FC2B7F97}"/>
    <cellStyle name="Normal 9 3 7" xfId="3239" xr:uid="{F2DB4C0D-9603-49EB-9148-CB7B79F91F36}"/>
    <cellStyle name="Normal 9 3 7 2" xfId="3240" xr:uid="{9B10E593-1516-4178-9F9E-4DF3EC5F3C20}"/>
    <cellStyle name="Normal 9 3 7 2 2" xfId="4257" xr:uid="{CE47DC0C-721E-4762-8A72-99BBAC4A812D}"/>
    <cellStyle name="Normal 9 3 7 3" xfId="3241" xr:uid="{9301465B-2504-4821-8B85-7F289CD8D62D}"/>
    <cellStyle name="Normal 9 3 7 4" xfId="3242" xr:uid="{77BB0C02-4F59-4232-84F7-21D42FFADE28}"/>
    <cellStyle name="Normal 9 3 8" xfId="3243" xr:uid="{535088B0-3549-484B-A615-A66AA8BF2CCA}"/>
    <cellStyle name="Normal 9 3 8 2" xfId="3244" xr:uid="{39E76CCA-46A8-41A3-AF04-726FF22CC372}"/>
    <cellStyle name="Normal 9 3 8 3" xfId="3245" xr:uid="{6E86212A-66BF-4321-AD9D-CC565EFB083F}"/>
    <cellStyle name="Normal 9 3 8 4" xfId="3246" xr:uid="{6FD73B7A-1FF2-4CA9-878A-EF6518B9E37B}"/>
    <cellStyle name="Normal 9 3 9" xfId="3247" xr:uid="{D9F44DED-F498-4099-8FE2-9DF111A6B5FB}"/>
    <cellStyle name="Normal 9 4" xfId="172" xr:uid="{2DCE0510-60FE-4196-A3EA-1B5DA7B0AD19}"/>
    <cellStyle name="Normal 9 4 10" xfId="3248" xr:uid="{6D6961EC-4EF1-42B8-B570-0BA1F949DC2E}"/>
    <cellStyle name="Normal 9 4 11" xfId="3249" xr:uid="{99C28C0B-75A2-4FD2-8117-E06F8C4BB22F}"/>
    <cellStyle name="Normal 9 4 2" xfId="173" xr:uid="{A309D455-3BE9-48E7-9A6E-598FFF7A80C3}"/>
    <cellStyle name="Normal 9 4 2 2" xfId="174" xr:uid="{DAEA4615-4E28-481A-A890-E5D97C02BD73}"/>
    <cellStyle name="Normal 9 4 2 2 2" xfId="3250" xr:uid="{835555F6-992E-4BAD-932A-60780A0C6D31}"/>
    <cellStyle name="Normal 9 4 2 2 2 2" xfId="3251" xr:uid="{CA25DC96-58E8-4B47-AB30-11B44B330189}"/>
    <cellStyle name="Normal 9 4 2 2 2 2 2" xfId="3252" xr:uid="{AD66C248-8EEE-4C93-B71F-485C17DB85F7}"/>
    <cellStyle name="Normal 9 4 2 2 2 2 2 2" xfId="4258" xr:uid="{8F80708B-2D94-4614-9DCA-63E807315E1A}"/>
    <cellStyle name="Normal 9 4 2 2 2 2 3" xfId="3253" xr:uid="{E628CAA0-6FA9-44B8-810A-31647878C0D6}"/>
    <cellStyle name="Normal 9 4 2 2 2 2 4" xfId="3254" xr:uid="{B07D1868-1348-48A9-8569-052D9B8623B5}"/>
    <cellStyle name="Normal 9 4 2 2 2 3" xfId="3255" xr:uid="{8FE44528-48CC-48C3-A5F6-B0B6763A9C31}"/>
    <cellStyle name="Normal 9 4 2 2 2 3 2" xfId="3256" xr:uid="{CD8E6BA6-0D24-4108-B86C-3785B2B3BD4E}"/>
    <cellStyle name="Normal 9 4 2 2 2 3 3" xfId="3257" xr:uid="{02AEDAA2-F49C-4575-9843-1F6DAF888387}"/>
    <cellStyle name="Normal 9 4 2 2 2 3 4" xfId="3258" xr:uid="{39C52D2E-BD22-4D0D-941F-AFD5905EF0C7}"/>
    <cellStyle name="Normal 9 4 2 2 2 4" xfId="3259" xr:uid="{91E8C79B-7695-4FB3-8253-F1FD5CC3C6E0}"/>
    <cellStyle name="Normal 9 4 2 2 2 5" xfId="3260" xr:uid="{F82E2A31-63CB-400E-AD3A-3D2E5E85A8C7}"/>
    <cellStyle name="Normal 9 4 2 2 2 6" xfId="3261" xr:uid="{CD5D663A-D28C-4C77-A663-23B6C823BBA9}"/>
    <cellStyle name="Normal 9 4 2 2 3" xfId="3262" xr:uid="{CE5A8E35-A306-4409-BD9D-BE0A41E5FEA7}"/>
    <cellStyle name="Normal 9 4 2 2 3 2" xfId="3263" xr:uid="{EF7FD07F-BB3C-4270-A926-C670F16F9D4F}"/>
    <cellStyle name="Normal 9 4 2 2 3 2 2" xfId="3264" xr:uid="{B616F7DD-7465-4727-8AFE-5DD9FA225A9A}"/>
    <cellStyle name="Normal 9 4 2 2 3 2 3" xfId="3265" xr:uid="{E856D264-109E-4D4C-AA57-556ACF76CBD7}"/>
    <cellStyle name="Normal 9 4 2 2 3 2 4" xfId="3266" xr:uid="{A0CCB665-2F7B-4A95-940E-3EEC5B4C585B}"/>
    <cellStyle name="Normal 9 4 2 2 3 3" xfId="3267" xr:uid="{D7236548-3D56-49D8-B85A-A5517233A083}"/>
    <cellStyle name="Normal 9 4 2 2 3 4" xfId="3268" xr:uid="{51E7F948-A6D3-4030-B38B-2C6B3B0D386A}"/>
    <cellStyle name="Normal 9 4 2 2 3 5" xfId="3269" xr:uid="{88392CD6-13BF-433E-9627-04B6DB4287DE}"/>
    <cellStyle name="Normal 9 4 2 2 4" xfId="3270" xr:uid="{5792578C-5722-4850-B302-C8C50FA3BC9C}"/>
    <cellStyle name="Normal 9 4 2 2 4 2" xfId="3271" xr:uid="{0A179E98-4FDF-476B-A499-F7D779BAB4DD}"/>
    <cellStyle name="Normal 9 4 2 2 4 3" xfId="3272" xr:uid="{9BF5DC25-05EE-4CC7-925D-1FACA7D7CD00}"/>
    <cellStyle name="Normal 9 4 2 2 4 4" xfId="3273" xr:uid="{0558E28D-4092-4BD0-B172-DD2B5B1144AA}"/>
    <cellStyle name="Normal 9 4 2 2 5" xfId="3274" xr:uid="{8325090C-1FCC-499A-B008-80D8B2D511E0}"/>
    <cellStyle name="Normal 9 4 2 2 5 2" xfId="3275" xr:uid="{2B7FEC82-BB6F-4E9C-A829-1E8662FB8F02}"/>
    <cellStyle name="Normal 9 4 2 2 5 3" xfId="3276" xr:uid="{86B74837-B014-4D13-B78D-E8F8CF0960A7}"/>
    <cellStyle name="Normal 9 4 2 2 5 4" xfId="3277" xr:uid="{715C9661-7967-4A9B-9AC7-48D0E32CF07F}"/>
    <cellStyle name="Normal 9 4 2 2 6" xfId="3278" xr:uid="{8D4B9788-FED8-4874-9C62-1B668C55618A}"/>
    <cellStyle name="Normal 9 4 2 2 7" xfId="3279" xr:uid="{E70C3264-C1DE-4A66-80DC-8A17E9E03FE1}"/>
    <cellStyle name="Normal 9 4 2 2 8" xfId="3280" xr:uid="{7A777701-145A-4993-9CC4-035AB91CE31F}"/>
    <cellStyle name="Normal 9 4 2 3" xfId="3281" xr:uid="{7D889CB0-8FCB-43EA-A8C0-FE7719582E61}"/>
    <cellStyle name="Normal 9 4 2 3 2" xfId="3282" xr:uid="{47B339B5-3CDC-4DC7-ADF7-B3B6BFCA9347}"/>
    <cellStyle name="Normal 9 4 2 3 2 2" xfId="3283" xr:uid="{754D9672-DC28-4D87-8692-B2A464416DF3}"/>
    <cellStyle name="Normal 9 4 2 3 2 2 2" xfId="4259" xr:uid="{FAB3E494-D2DE-49BB-A175-E1DEDFBFE26D}"/>
    <cellStyle name="Normal 9 4 2 3 2 2 2 2" xfId="4260" xr:uid="{D22719CB-7B4A-4615-B071-93D81AC1F410}"/>
    <cellStyle name="Normal 9 4 2 3 2 2 3" xfId="4261" xr:uid="{6C61E620-F75A-4AFE-BB73-C9FC3450687D}"/>
    <cellStyle name="Normal 9 4 2 3 2 3" xfId="3284" xr:uid="{EF4B9F85-3A07-4F82-846E-330BDCEC6B9D}"/>
    <cellStyle name="Normal 9 4 2 3 2 3 2" xfId="4262" xr:uid="{D7CFA3B6-9F76-4A07-BD47-17D59BAFC09A}"/>
    <cellStyle name="Normal 9 4 2 3 2 4" xfId="3285" xr:uid="{9DAA39CA-FE31-4429-AF51-C41596191FB3}"/>
    <cellStyle name="Normal 9 4 2 3 3" xfId="3286" xr:uid="{2B5D7421-3AD3-4C5F-A2F8-9910159334C9}"/>
    <cellStyle name="Normal 9 4 2 3 3 2" xfId="3287" xr:uid="{D0F13CD4-3765-43AC-A31D-DC3620530EAA}"/>
    <cellStyle name="Normal 9 4 2 3 3 2 2" xfId="4263" xr:uid="{7FC79CC6-ECF0-4AC0-B9F7-11B1EC715B6C}"/>
    <cellStyle name="Normal 9 4 2 3 3 3" xfId="3288" xr:uid="{059C1CDB-6FB6-4431-89E1-DDB1C7CF5457}"/>
    <cellStyle name="Normal 9 4 2 3 3 4" xfId="3289" xr:uid="{52B9878B-43A0-4444-9A57-A59B6268944C}"/>
    <cellStyle name="Normal 9 4 2 3 4" xfId="3290" xr:uid="{F8F5F6B8-4350-4D54-B947-5B238C97FBBF}"/>
    <cellStyle name="Normal 9 4 2 3 4 2" xfId="4264" xr:uid="{8DEC5FDA-7467-4F21-B81F-E45059EFE79E}"/>
    <cellStyle name="Normal 9 4 2 3 5" xfId="3291" xr:uid="{D5254F9F-6676-4875-A44A-F460A60C917B}"/>
    <cellStyle name="Normal 9 4 2 3 6" xfId="3292" xr:uid="{9B6947C7-8CE2-4EEF-B864-21BE72E46B1F}"/>
    <cellStyle name="Normal 9 4 2 4" xfId="3293" xr:uid="{58990963-29CE-47B7-830F-D81D5F27A25F}"/>
    <cellStyle name="Normal 9 4 2 4 2" xfId="3294" xr:uid="{7D446703-61DB-4D8A-885D-CC3423EE2308}"/>
    <cellStyle name="Normal 9 4 2 4 2 2" xfId="3295" xr:uid="{03C8BF13-5F0F-48E6-8DA1-6244C59AD5C4}"/>
    <cellStyle name="Normal 9 4 2 4 2 2 2" xfId="4265" xr:uid="{F97BECF8-4054-409B-97C4-B2A7D8CF4E61}"/>
    <cellStyle name="Normal 9 4 2 4 2 3" xfId="3296" xr:uid="{394644EC-A3F7-4B75-A579-D6AFABF9FAA7}"/>
    <cellStyle name="Normal 9 4 2 4 2 4" xfId="3297" xr:uid="{15FD86F3-66AB-48BF-AD61-6F2F65CF90F2}"/>
    <cellStyle name="Normal 9 4 2 4 3" xfId="3298" xr:uid="{2DAF1EA1-AFB2-4CCF-9F4A-BE6B811E083E}"/>
    <cellStyle name="Normal 9 4 2 4 3 2" xfId="4266" xr:uid="{5ECEA0AA-5B36-4828-9F77-AD28BEA3E1A5}"/>
    <cellStyle name="Normal 9 4 2 4 4" xfId="3299" xr:uid="{3CCCFCBE-A7BA-4703-84AB-F1146EF29BC7}"/>
    <cellStyle name="Normal 9 4 2 4 5" xfId="3300" xr:uid="{3CA7EDDD-E8FA-4AB8-BD0E-E9F7BEC5E2A5}"/>
    <cellStyle name="Normal 9 4 2 5" xfId="3301" xr:uid="{A4803788-BCF3-43E2-901C-5E5B0E5439EE}"/>
    <cellStyle name="Normal 9 4 2 5 2" xfId="3302" xr:uid="{DC2B12A9-0557-4026-B8F8-8C5D54AE0BD0}"/>
    <cellStyle name="Normal 9 4 2 5 2 2" xfId="4267" xr:uid="{473D3486-1375-485D-B48F-F0668BA053A7}"/>
    <cellStyle name="Normal 9 4 2 5 3" xfId="3303" xr:uid="{026F085D-B025-49A3-B74D-525697BFFDFB}"/>
    <cellStyle name="Normal 9 4 2 5 4" xfId="3304" xr:uid="{035CC9D4-DFA9-414D-8DF1-EF3AC3A93707}"/>
    <cellStyle name="Normal 9 4 2 6" xfId="3305" xr:uid="{F37D072C-CDDE-4ABF-ACA1-881E32746BA8}"/>
    <cellStyle name="Normal 9 4 2 6 2" xfId="3306" xr:uid="{703A8B24-213E-4922-BB2E-F602DEDAEE1A}"/>
    <cellStyle name="Normal 9 4 2 6 3" xfId="3307" xr:uid="{A1D1BDDD-EED6-4829-AB94-C2E8C70F4957}"/>
    <cellStyle name="Normal 9 4 2 6 4" xfId="3308" xr:uid="{F0436621-011D-45D4-A699-A8CCCF29CFC5}"/>
    <cellStyle name="Normal 9 4 2 7" xfId="3309" xr:uid="{EDFC9550-304B-478D-9518-6585757D6737}"/>
    <cellStyle name="Normal 9 4 2 8" xfId="3310" xr:uid="{4061CDFE-76B6-421F-8646-7BEF575D3716}"/>
    <cellStyle name="Normal 9 4 2 9" xfId="3311" xr:uid="{DD2F33DD-CEBC-43E4-9F80-8C49BA9FF45D}"/>
    <cellStyle name="Normal 9 4 3" xfId="175" xr:uid="{FCBD6C67-F8C3-482B-A53A-3E0CF7A5BA5D}"/>
    <cellStyle name="Normal 9 4 3 2" xfId="176" xr:uid="{F6D8A739-8A99-410B-B42F-F6E4291C1C45}"/>
    <cellStyle name="Normal 9 4 3 2 2" xfId="3312" xr:uid="{B7C1B04F-40BA-4B2B-B68A-366CA86E28DD}"/>
    <cellStyle name="Normal 9 4 3 2 2 2" xfId="3313" xr:uid="{76FD69D0-97BA-44C0-A574-E51736083DC6}"/>
    <cellStyle name="Normal 9 4 3 2 2 2 2" xfId="4268" xr:uid="{B768C15C-FF18-4C94-A292-E808035F9D96}"/>
    <cellStyle name="Normal 9 4 3 2 2 3" xfId="3314" xr:uid="{0EA668EE-D24C-4B2C-9DAB-A0303DFAC49C}"/>
    <cellStyle name="Normal 9 4 3 2 2 4" xfId="3315" xr:uid="{C4BC2717-DA49-4791-A73F-11BD4ACA2A11}"/>
    <cellStyle name="Normal 9 4 3 2 3" xfId="3316" xr:uid="{BDE047AE-9E98-4C07-8CEC-2252E1756B12}"/>
    <cellStyle name="Normal 9 4 3 2 3 2" xfId="3317" xr:uid="{65889594-E2D0-4FBF-98CA-817C34F00195}"/>
    <cellStyle name="Normal 9 4 3 2 3 3" xfId="3318" xr:uid="{3408A886-1999-4BAE-8CB8-787D638BA9BF}"/>
    <cellStyle name="Normal 9 4 3 2 3 4" xfId="3319" xr:uid="{D2BD05A1-07EF-4CFB-A576-7975EE53F221}"/>
    <cellStyle name="Normal 9 4 3 2 4" xfId="3320" xr:uid="{12098FE5-30ED-426D-9ABF-18C56DCB2CB3}"/>
    <cellStyle name="Normal 9 4 3 2 5" xfId="3321" xr:uid="{9A47F243-AEA9-4498-80B8-584BC8DDF824}"/>
    <cellStyle name="Normal 9 4 3 2 6" xfId="3322" xr:uid="{F541429E-A320-4961-BDF3-1C11E421E3C1}"/>
    <cellStyle name="Normal 9 4 3 3" xfId="3323" xr:uid="{8D51CFDB-F63A-4CEE-B0D3-556F072F7FE0}"/>
    <cellStyle name="Normal 9 4 3 3 2" xfId="3324" xr:uid="{9E647B80-10C4-4697-A538-B0EB4092EF65}"/>
    <cellStyle name="Normal 9 4 3 3 2 2" xfId="3325" xr:uid="{0E348B60-AB2A-44FA-90F1-1EC2ACB24421}"/>
    <cellStyle name="Normal 9 4 3 3 2 3" xfId="3326" xr:uid="{A2F636AC-43D1-4DE1-9C4F-200072299A94}"/>
    <cellStyle name="Normal 9 4 3 3 2 4" xfId="3327" xr:uid="{19F01DCE-6D22-49F2-82E8-B3EC81683ABA}"/>
    <cellStyle name="Normal 9 4 3 3 3" xfId="3328" xr:uid="{8628A944-B69C-45B3-9256-FCB202DD9FF8}"/>
    <cellStyle name="Normal 9 4 3 3 4" xfId="3329" xr:uid="{6DB1654C-22BE-4936-8AF7-85E75E474C5C}"/>
    <cellStyle name="Normal 9 4 3 3 5" xfId="3330" xr:uid="{12650031-F906-49C1-843E-2836D49E7BAE}"/>
    <cellStyle name="Normal 9 4 3 4" xfId="3331" xr:uid="{B1D44D7F-183D-4AB3-B420-7CDDA5BEC22E}"/>
    <cellStyle name="Normal 9 4 3 4 2" xfId="3332" xr:uid="{8EB99EA5-B37C-4751-B91F-1E5E016CB349}"/>
    <cellStyle name="Normal 9 4 3 4 3" xfId="3333" xr:uid="{671B36BC-50ED-4457-AC1A-6AE484BE2A2B}"/>
    <cellStyle name="Normal 9 4 3 4 4" xfId="3334" xr:uid="{D21154A2-51C9-4060-8D9A-87120B102465}"/>
    <cellStyle name="Normal 9 4 3 5" xfId="3335" xr:uid="{3D44C190-05E0-4B5D-B467-A810A671AB77}"/>
    <cellStyle name="Normal 9 4 3 5 2" xfId="3336" xr:uid="{8CE16FCC-EFC0-457B-A1A4-DC002B1B5BD8}"/>
    <cellStyle name="Normal 9 4 3 5 3" xfId="3337" xr:uid="{5E49C2CF-18E4-446D-B148-4E5E98F4BBAD}"/>
    <cellStyle name="Normal 9 4 3 5 4" xfId="3338" xr:uid="{BF39BB3B-507A-4DFE-A1AF-BB8E5950DEEF}"/>
    <cellStyle name="Normal 9 4 3 6" xfId="3339" xr:uid="{A42F3768-9601-401D-8897-83BD8F4760D3}"/>
    <cellStyle name="Normal 9 4 3 7" xfId="3340" xr:uid="{3B595900-A1D0-43BC-923C-AACAF9092766}"/>
    <cellStyle name="Normal 9 4 3 8" xfId="3341" xr:uid="{D31014BE-37D0-4504-8669-B6311BAA0A22}"/>
    <cellStyle name="Normal 9 4 4" xfId="177" xr:uid="{1EC5B339-FAB1-4AFA-A059-714262D2AF3A}"/>
    <cellStyle name="Normal 9 4 4 2" xfId="3342" xr:uid="{B60F3770-1223-4305-8D9E-9F35F1EBC441}"/>
    <cellStyle name="Normal 9 4 4 2 2" xfId="3343" xr:uid="{18B0E1DE-9E2F-4334-A914-68DFC17C625F}"/>
    <cellStyle name="Normal 9 4 4 2 2 2" xfId="3344" xr:uid="{303E0837-FB35-4DEB-809C-927614137AFD}"/>
    <cellStyle name="Normal 9 4 4 2 2 2 2" xfId="4269" xr:uid="{199FB713-4440-48A5-87DE-783F7910C8CA}"/>
    <cellStyle name="Normal 9 4 4 2 2 3" xfId="3345" xr:uid="{6FB40E15-548D-468E-93FD-81CE85DF72C6}"/>
    <cellStyle name="Normal 9 4 4 2 2 4" xfId="3346" xr:uid="{10FB8DC5-CD09-4FB8-97CB-99E62BCDE309}"/>
    <cellStyle name="Normal 9 4 4 2 3" xfId="3347" xr:uid="{99D468D2-0D72-4E9D-A913-D1ABC7B7EA0F}"/>
    <cellStyle name="Normal 9 4 4 2 3 2" xfId="4270" xr:uid="{35032A28-A694-4BC2-9964-B13765C8D850}"/>
    <cellStyle name="Normal 9 4 4 2 4" xfId="3348" xr:uid="{B4AAC1A7-2160-4FC8-BCE0-A8064F6EC2A4}"/>
    <cellStyle name="Normal 9 4 4 2 5" xfId="3349" xr:uid="{9E342A44-6B43-4C72-B6C7-3CCE35920F2A}"/>
    <cellStyle name="Normal 9 4 4 3" xfId="3350" xr:uid="{68AC01F8-37CA-4367-9432-7B887ED1D4D2}"/>
    <cellStyle name="Normal 9 4 4 3 2" xfId="3351" xr:uid="{516C0863-3237-4AB6-8673-2650E5AA34D6}"/>
    <cellStyle name="Normal 9 4 4 3 2 2" xfId="4271" xr:uid="{0F764D18-5521-47D0-BB9E-42CE9791E9F0}"/>
    <cellStyle name="Normal 9 4 4 3 3" xfId="3352" xr:uid="{C1773F09-FBEB-44C1-A29D-114F950DB237}"/>
    <cellStyle name="Normal 9 4 4 3 4" xfId="3353" xr:uid="{DFE6A474-BAE4-4200-BD86-854AFC21C3B3}"/>
    <cellStyle name="Normal 9 4 4 4" xfId="3354" xr:uid="{ECCD3137-A5CD-405D-9648-248FF06D6BA4}"/>
    <cellStyle name="Normal 9 4 4 4 2" xfId="3355" xr:uid="{223B286C-93BC-4275-88AF-7298318FD87B}"/>
    <cellStyle name="Normal 9 4 4 4 3" xfId="3356" xr:uid="{A1E1D000-4CEB-4471-89C8-2ED7FFDD8A88}"/>
    <cellStyle name="Normal 9 4 4 4 4" xfId="3357" xr:uid="{19ABC350-BF62-4C01-8CB4-136BA0D570A8}"/>
    <cellStyle name="Normal 9 4 4 5" xfId="3358" xr:uid="{D10D5885-0146-433C-8624-86563452B97C}"/>
    <cellStyle name="Normal 9 4 4 6" xfId="3359" xr:uid="{08D125D0-1780-4FCA-A8AA-A785E0746489}"/>
    <cellStyle name="Normal 9 4 4 7" xfId="3360" xr:uid="{E5F8EEA7-A67B-4BBF-BD79-F03F38375513}"/>
    <cellStyle name="Normal 9 4 5" xfId="3361" xr:uid="{4867CF06-978D-4A21-B8A3-C65BAA26505E}"/>
    <cellStyle name="Normal 9 4 5 2" xfId="3362" xr:uid="{D809719A-4FAB-4B71-A1B3-854E30FA207D}"/>
    <cellStyle name="Normal 9 4 5 2 2" xfId="3363" xr:uid="{529603CD-EAA4-46FD-9DA5-37A572D8E357}"/>
    <cellStyle name="Normal 9 4 5 2 2 2" xfId="4272" xr:uid="{FCC70A19-0565-40F6-B3C0-C2961EE2F919}"/>
    <cellStyle name="Normal 9 4 5 2 3" xfId="3364" xr:uid="{D7833DF3-EC11-440D-AB19-0FE31FD56F9F}"/>
    <cellStyle name="Normal 9 4 5 2 4" xfId="3365" xr:uid="{8C0EE019-3C15-4E94-B35C-417ACE312AF5}"/>
    <cellStyle name="Normal 9 4 5 3" xfId="3366" xr:uid="{3379B55F-69E1-401C-ADC8-5B02E5AB204C}"/>
    <cellStyle name="Normal 9 4 5 3 2" xfId="3367" xr:uid="{685CE742-86EE-4CF9-B9A7-9F4E0BADF11C}"/>
    <cellStyle name="Normal 9 4 5 3 3" xfId="3368" xr:uid="{E54F1E64-2513-4B71-BDF0-6F4C9EE3DE57}"/>
    <cellStyle name="Normal 9 4 5 3 4" xfId="3369" xr:uid="{0B079B32-68D0-477D-8632-C9F2C2FEAFC8}"/>
    <cellStyle name="Normal 9 4 5 4" xfId="3370" xr:uid="{18C010FE-E606-4A8B-AA18-50505D810F60}"/>
    <cellStyle name="Normal 9 4 5 5" xfId="3371" xr:uid="{C28143FE-F0E8-45ED-9C47-95F1DCF27198}"/>
    <cellStyle name="Normal 9 4 5 6" xfId="3372" xr:uid="{E9DFA5E0-1836-4D8F-B4FB-C92DE065C396}"/>
    <cellStyle name="Normal 9 4 6" xfId="3373" xr:uid="{F69C7583-18BC-47D7-B23B-D73DA8AE0514}"/>
    <cellStyle name="Normal 9 4 6 2" xfId="3374" xr:uid="{19DC899F-AADF-40FA-BFCD-9896955C6B37}"/>
    <cellStyle name="Normal 9 4 6 2 2" xfId="3375" xr:uid="{E596EAF9-A241-478A-8D07-C128AA160D6D}"/>
    <cellStyle name="Normal 9 4 6 2 3" xfId="3376" xr:uid="{ABEB150B-B04C-4006-8F69-D84D4930578D}"/>
    <cellStyle name="Normal 9 4 6 2 4" xfId="3377" xr:uid="{3DD78DEE-D286-463F-A686-3674DF727FDE}"/>
    <cellStyle name="Normal 9 4 6 3" xfId="3378" xr:uid="{AC1ED2A2-5914-43D9-A595-F66E3822EAE6}"/>
    <cellStyle name="Normal 9 4 6 4" xfId="3379" xr:uid="{027F32CB-4ADD-4577-9AC8-33BE3C530EEF}"/>
    <cellStyle name="Normal 9 4 6 5" xfId="3380" xr:uid="{9974D842-0054-492D-B471-8D1D743F0AF8}"/>
    <cellStyle name="Normal 9 4 7" xfId="3381" xr:uid="{1F0520D8-1738-4A71-AD18-371A9814C6D7}"/>
    <cellStyle name="Normal 9 4 7 2" xfId="3382" xr:uid="{1D743CA1-0DF0-4AEF-81FF-FB3E6FCF9C59}"/>
    <cellStyle name="Normal 9 4 7 3" xfId="3383" xr:uid="{A4DDAF62-EEE3-4534-8780-C9066D75F9AD}"/>
    <cellStyle name="Normal 9 4 7 4" xfId="3384" xr:uid="{AB544D6B-9857-468E-993B-01DDF30D88A4}"/>
    <cellStyle name="Normal 9 4 8" xfId="3385" xr:uid="{64273267-9D7D-4CA8-A569-212AA2B9A851}"/>
    <cellStyle name="Normal 9 4 8 2" xfId="3386" xr:uid="{F757D450-797D-487B-A134-B9DBF6DA6F81}"/>
    <cellStyle name="Normal 9 4 8 3" xfId="3387" xr:uid="{C03B4D3B-7E00-45C9-A38F-B660E96B7234}"/>
    <cellStyle name="Normal 9 4 8 4" xfId="3388" xr:uid="{6ACE0274-1B4F-4E07-A409-498684835E0B}"/>
    <cellStyle name="Normal 9 4 9" xfId="3389" xr:uid="{E925EA42-7E14-4CB8-87DC-2AB1A29C90C5}"/>
    <cellStyle name="Normal 9 5" xfId="178" xr:uid="{DFF0C0D2-0B2C-4750-B845-16FE5B9175F4}"/>
    <cellStyle name="Normal 9 5 10" xfId="3390" xr:uid="{D4059B7B-8FBA-4BC5-B9A0-FF003E9BA431}"/>
    <cellStyle name="Normal 9 5 11" xfId="3391" xr:uid="{42C935A7-528B-488C-AE8C-5A28CBC2D387}"/>
    <cellStyle name="Normal 9 5 2" xfId="179" xr:uid="{62613B73-7EEE-4515-B516-709D9D9EC4CE}"/>
    <cellStyle name="Normal 9 5 2 2" xfId="3392" xr:uid="{F1627DA7-06CD-4145-84E3-65E4E4C8B9F0}"/>
    <cellStyle name="Normal 9 5 2 2 2" xfId="3393" xr:uid="{8D825774-6630-4E89-B5B6-C4C270C8A7C3}"/>
    <cellStyle name="Normal 9 5 2 2 2 2" xfId="3394" xr:uid="{FAB67799-D68A-482E-9221-F7CBCCDB1A56}"/>
    <cellStyle name="Normal 9 5 2 2 2 2 2" xfId="3395" xr:uid="{D14419E0-F8EC-4D11-A3F8-3C53B3ACD1BF}"/>
    <cellStyle name="Normal 9 5 2 2 2 2 3" xfId="3396" xr:uid="{E2C0BD98-9DB4-4D40-BAA0-E6204F5DE92F}"/>
    <cellStyle name="Normal 9 5 2 2 2 2 4" xfId="3397" xr:uid="{E922CCDF-B335-4822-ADF6-E24487F05ADE}"/>
    <cellStyle name="Normal 9 5 2 2 2 3" xfId="3398" xr:uid="{1C5E000E-8D16-4A14-95DC-6C39D5D78DE3}"/>
    <cellStyle name="Normal 9 5 2 2 2 3 2" xfId="3399" xr:uid="{3FB364BA-8018-41C2-B4D0-66D0BD544789}"/>
    <cellStyle name="Normal 9 5 2 2 2 3 3" xfId="3400" xr:uid="{90BF97A7-08B6-483D-97D6-D62C9E61D41E}"/>
    <cellStyle name="Normal 9 5 2 2 2 3 4" xfId="3401" xr:uid="{09098C9F-5323-4592-BF29-4D0A10EC59C1}"/>
    <cellStyle name="Normal 9 5 2 2 2 4" xfId="3402" xr:uid="{A60381CB-A4EE-45A5-B1C9-5E4D72DD8CF8}"/>
    <cellStyle name="Normal 9 5 2 2 2 5" xfId="3403" xr:uid="{A5FFED35-C74B-4E9E-9A09-2442EA3F5D23}"/>
    <cellStyle name="Normal 9 5 2 2 2 6" xfId="3404" xr:uid="{662D1E06-F3F7-44AD-A4D2-028D3F86BBE6}"/>
    <cellStyle name="Normal 9 5 2 2 3" xfId="3405" xr:uid="{4DB00FEE-9B68-4EFD-853B-AD87E73D77D0}"/>
    <cellStyle name="Normal 9 5 2 2 3 2" xfId="3406" xr:uid="{C9822E93-2B69-4932-8919-6587FBC55D6A}"/>
    <cellStyle name="Normal 9 5 2 2 3 2 2" xfId="3407" xr:uid="{06237B3F-8F74-4ECF-B948-0D6F9FA63802}"/>
    <cellStyle name="Normal 9 5 2 2 3 2 3" xfId="3408" xr:uid="{1C491D46-2394-4EE5-99E1-0FDA09599DFC}"/>
    <cellStyle name="Normal 9 5 2 2 3 2 4" xfId="3409" xr:uid="{77895325-3748-4416-A963-5EA2278CAC04}"/>
    <cellStyle name="Normal 9 5 2 2 3 3" xfId="3410" xr:uid="{6BE59C32-AE7A-4E63-AB22-FD7E3BFA8591}"/>
    <cellStyle name="Normal 9 5 2 2 3 4" xfId="3411" xr:uid="{68C99CCF-33B5-491D-98F9-9FD546B963A1}"/>
    <cellStyle name="Normal 9 5 2 2 3 5" xfId="3412" xr:uid="{75A32C9A-EA69-4CBE-A589-234F6DA4A7C0}"/>
    <cellStyle name="Normal 9 5 2 2 4" xfId="3413" xr:uid="{6B3625B7-ED62-4EA5-B766-291BDE9AAFA6}"/>
    <cellStyle name="Normal 9 5 2 2 4 2" xfId="3414" xr:uid="{A30B4210-6D5F-4587-8ADF-564D7D055F6B}"/>
    <cellStyle name="Normal 9 5 2 2 4 3" xfId="3415" xr:uid="{25D7B996-615D-44E9-94E8-EFF4E7CA9E4F}"/>
    <cellStyle name="Normal 9 5 2 2 4 4" xfId="3416" xr:uid="{BE337B49-FB25-4916-8B2F-8BDD6012A767}"/>
    <cellStyle name="Normal 9 5 2 2 5" xfId="3417" xr:uid="{03AA8BAE-3013-4BDE-AC30-8A9716DD62CD}"/>
    <cellStyle name="Normal 9 5 2 2 5 2" xfId="3418" xr:uid="{B19272E4-92B6-4470-B84A-BA633F55C319}"/>
    <cellStyle name="Normal 9 5 2 2 5 3" xfId="3419" xr:uid="{8A86E06D-E7A1-4A6A-AA44-C992E1FA1862}"/>
    <cellStyle name="Normal 9 5 2 2 5 4" xfId="3420" xr:uid="{3D0DB086-C9FF-4C00-B7D4-D1AFA3ECED77}"/>
    <cellStyle name="Normal 9 5 2 2 6" xfId="3421" xr:uid="{998E9534-2CA6-4C58-A201-D44036891C7A}"/>
    <cellStyle name="Normal 9 5 2 2 7" xfId="3422" xr:uid="{1C244789-65CE-418E-AE0B-4F764BACFD40}"/>
    <cellStyle name="Normal 9 5 2 2 8" xfId="3423" xr:uid="{44172A6B-BD21-4360-8B81-E6644EE3F598}"/>
    <cellStyle name="Normal 9 5 2 3" xfId="3424" xr:uid="{8DBEBE6D-1FB6-4ECB-9E25-80105712C95E}"/>
    <cellStyle name="Normal 9 5 2 3 2" xfId="3425" xr:uid="{25E8FAE4-638A-46A5-9E77-B70E854C423E}"/>
    <cellStyle name="Normal 9 5 2 3 2 2" xfId="3426" xr:uid="{14A753B0-D2C1-4422-BBF5-342847AF6275}"/>
    <cellStyle name="Normal 9 5 2 3 2 3" xfId="3427" xr:uid="{33777665-0F90-4409-A094-F71CFBFCF433}"/>
    <cellStyle name="Normal 9 5 2 3 2 4" xfId="3428" xr:uid="{1E7AB736-1E3E-4516-A35F-A0578F81EB1C}"/>
    <cellStyle name="Normal 9 5 2 3 3" xfId="3429" xr:uid="{26C7DC59-7A97-4156-BBD7-12481660DF39}"/>
    <cellStyle name="Normal 9 5 2 3 3 2" xfId="3430" xr:uid="{5C480C95-640E-42ED-8CBD-A0C2A2D79648}"/>
    <cellStyle name="Normal 9 5 2 3 3 3" xfId="3431" xr:uid="{2C1EB901-2A64-43C6-BCD2-602D4FE5F858}"/>
    <cellStyle name="Normal 9 5 2 3 3 4" xfId="3432" xr:uid="{D9F6DF35-6784-41A5-9701-44B5175D4E60}"/>
    <cellStyle name="Normal 9 5 2 3 4" xfId="3433" xr:uid="{FC1309EF-BF98-45B4-9689-876C2A1880B9}"/>
    <cellStyle name="Normal 9 5 2 3 5" xfId="3434" xr:uid="{13B192A5-3EB3-4E84-B942-DDCAE9510A5A}"/>
    <cellStyle name="Normal 9 5 2 3 6" xfId="3435" xr:uid="{9BEE8447-E61A-4A01-9612-AE2C097B9F9C}"/>
    <cellStyle name="Normal 9 5 2 4" xfId="3436" xr:uid="{4E9C9C3A-5781-49CA-9795-41F24169D3B4}"/>
    <cellStyle name="Normal 9 5 2 4 2" xfId="3437" xr:uid="{F0DC2CB5-B185-40FA-8022-B6B559E999A7}"/>
    <cellStyle name="Normal 9 5 2 4 2 2" xfId="3438" xr:uid="{EFEEB04C-9855-4E2F-9E0A-3A8D23F88E2F}"/>
    <cellStyle name="Normal 9 5 2 4 2 3" xfId="3439" xr:uid="{429C638E-7A7C-4861-8CE3-6DDE7BDB8D4C}"/>
    <cellStyle name="Normal 9 5 2 4 2 4" xfId="3440" xr:uid="{973385FB-8923-4325-B205-986E0DC5D70C}"/>
    <cellStyle name="Normal 9 5 2 4 3" xfId="3441" xr:uid="{48798528-4EB2-4D64-A359-60B875E98682}"/>
    <cellStyle name="Normal 9 5 2 4 4" xfId="3442" xr:uid="{9A4F4954-8E69-4D3D-945E-1327546D3D4C}"/>
    <cellStyle name="Normal 9 5 2 4 5" xfId="3443" xr:uid="{02EC1367-EF7E-4B34-91A3-554CEC28F5E7}"/>
    <cellStyle name="Normal 9 5 2 5" xfId="3444" xr:uid="{1059F298-7E6A-463F-A6DA-A0CB90671470}"/>
    <cellStyle name="Normal 9 5 2 5 2" xfId="3445" xr:uid="{22B85DE8-4555-4F4B-BC2C-6791573389FD}"/>
    <cellStyle name="Normal 9 5 2 5 3" xfId="3446" xr:uid="{53A90C35-D0B6-46A8-9061-5993F5A0A2FA}"/>
    <cellStyle name="Normal 9 5 2 5 4" xfId="3447" xr:uid="{44F340A1-D155-4A49-B2CF-0084C0B93673}"/>
    <cellStyle name="Normal 9 5 2 6" xfId="3448" xr:uid="{EFC8FC02-504C-421E-B83D-FEF6770E3259}"/>
    <cellStyle name="Normal 9 5 2 6 2" xfId="3449" xr:uid="{2CE91B63-7FE2-4E0E-888E-F8F7F6028B3F}"/>
    <cellStyle name="Normal 9 5 2 6 3" xfId="3450" xr:uid="{DF09FBD7-C6D6-4AA3-A791-AF08B6DD7675}"/>
    <cellStyle name="Normal 9 5 2 6 4" xfId="3451" xr:uid="{BB6F7160-6C42-48E2-A0FB-528A19FBE2B8}"/>
    <cellStyle name="Normal 9 5 2 7" xfId="3452" xr:uid="{FF839FC1-C9EE-44E6-BAD4-66682D6E6AAF}"/>
    <cellStyle name="Normal 9 5 2 8" xfId="3453" xr:uid="{3628712F-B6F0-4AE5-B71C-6C6579C2ACAD}"/>
    <cellStyle name="Normal 9 5 2 9" xfId="3454" xr:uid="{081E1B73-D5CC-4F50-AA34-F6234A652961}"/>
    <cellStyle name="Normal 9 5 3" xfId="3455" xr:uid="{6BEC0D3F-B4B2-4840-9B86-44CE864686CF}"/>
    <cellStyle name="Normal 9 5 3 2" xfId="3456" xr:uid="{EE3D4FAC-0973-44C9-A955-6D1E9C85A040}"/>
    <cellStyle name="Normal 9 5 3 2 2" xfId="3457" xr:uid="{89D6F55A-D6CE-46D2-B184-479F65FAA9B9}"/>
    <cellStyle name="Normal 9 5 3 2 2 2" xfId="3458" xr:uid="{70C19755-8DA9-4C39-BC3A-39885247F6AD}"/>
    <cellStyle name="Normal 9 5 3 2 2 2 2" xfId="4273" xr:uid="{80869040-E4BC-4860-84B1-23FDE8BD99AE}"/>
    <cellStyle name="Normal 9 5 3 2 2 3" xfId="3459" xr:uid="{86DE59F4-CE89-40FA-B435-E2505D171660}"/>
    <cellStyle name="Normal 9 5 3 2 2 4" xfId="3460" xr:uid="{4B588693-70F5-4231-85C8-B6194DC87FF5}"/>
    <cellStyle name="Normal 9 5 3 2 3" xfId="3461" xr:uid="{8D26037F-4385-4565-8BFA-E82081E94340}"/>
    <cellStyle name="Normal 9 5 3 2 3 2" xfId="3462" xr:uid="{3463F0F0-D01E-47B0-8D7E-596F0ED81074}"/>
    <cellStyle name="Normal 9 5 3 2 3 3" xfId="3463" xr:uid="{42B25DC1-C802-45A7-99F8-C90BED5037EB}"/>
    <cellStyle name="Normal 9 5 3 2 3 4" xfId="3464" xr:uid="{EF69B112-67AF-4F3F-8249-58DD5C984112}"/>
    <cellStyle name="Normal 9 5 3 2 4" xfId="3465" xr:uid="{3AF94FC6-BB4D-42E7-8A9B-C3F6B0708A7F}"/>
    <cellStyle name="Normal 9 5 3 2 5" xfId="3466" xr:uid="{E189A025-8F0B-47C5-9E2D-9E702ADDD5F8}"/>
    <cellStyle name="Normal 9 5 3 2 6" xfId="3467" xr:uid="{2D721F28-F4EE-48E1-97D3-DC9A80F6AE54}"/>
    <cellStyle name="Normal 9 5 3 3" xfId="3468" xr:uid="{39501FA6-9063-4579-A45C-E4A57ED201F7}"/>
    <cellStyle name="Normal 9 5 3 3 2" xfId="3469" xr:uid="{CFA8288D-AC33-4CBE-A6D8-D788A559D31A}"/>
    <cellStyle name="Normal 9 5 3 3 2 2" xfId="3470" xr:uid="{37BCBE7B-6CA0-4F8F-8841-BBC0A49C9FF7}"/>
    <cellStyle name="Normal 9 5 3 3 2 3" xfId="3471" xr:uid="{34D7CB2B-61C1-4B3E-BA81-18A1B0C97E44}"/>
    <cellStyle name="Normal 9 5 3 3 2 4" xfId="3472" xr:uid="{84F24192-68F9-427E-80F8-BED4397F4788}"/>
    <cellStyle name="Normal 9 5 3 3 3" xfId="3473" xr:uid="{748437E0-60F9-4365-9C26-CFBC5991FD58}"/>
    <cellStyle name="Normal 9 5 3 3 4" xfId="3474" xr:uid="{AD8505AF-119B-491B-903B-F8298C3D6619}"/>
    <cellStyle name="Normal 9 5 3 3 5" xfId="3475" xr:uid="{BBC1A206-B108-447B-B840-57A6F05BB426}"/>
    <cellStyle name="Normal 9 5 3 4" xfId="3476" xr:uid="{6FAFFBA2-B2B0-4086-AF6B-B6E2D65456CA}"/>
    <cellStyle name="Normal 9 5 3 4 2" xfId="3477" xr:uid="{A004AB1E-C060-4AA9-A7A0-1E774E532C86}"/>
    <cellStyle name="Normal 9 5 3 4 3" xfId="3478" xr:uid="{EEFF0388-F28A-421A-B0A1-1ADAA8118A8F}"/>
    <cellStyle name="Normal 9 5 3 4 4" xfId="3479" xr:uid="{CFFA87F1-CD37-4509-BC1E-C14C25EBD7E4}"/>
    <cellStyle name="Normal 9 5 3 5" xfId="3480" xr:uid="{60D7E435-BF30-479C-B15B-C1AA51C290CE}"/>
    <cellStyle name="Normal 9 5 3 5 2" xfId="3481" xr:uid="{956EF9F1-47F3-47F3-BC3E-6C4B4D980364}"/>
    <cellStyle name="Normal 9 5 3 5 3" xfId="3482" xr:uid="{1ED3D6FD-5E22-4B8F-8AF8-8C5825F7E6BD}"/>
    <cellStyle name="Normal 9 5 3 5 4" xfId="3483" xr:uid="{FE23CC34-BD1B-47BF-BA11-5F76DD7B1CF5}"/>
    <cellStyle name="Normal 9 5 3 6" xfId="3484" xr:uid="{F1832FDB-68CC-4468-BA00-607E214371B0}"/>
    <cellStyle name="Normal 9 5 3 7" xfId="3485" xr:uid="{B86591B5-B8ED-4420-96A5-E5807C5803A1}"/>
    <cellStyle name="Normal 9 5 3 8" xfId="3486" xr:uid="{E132B49B-67F0-44D1-93B4-3C54A122B70D}"/>
    <cellStyle name="Normal 9 5 4" xfId="3487" xr:uid="{B9CA17FE-8452-4583-A810-2E54627FB661}"/>
    <cellStyle name="Normal 9 5 4 2" xfId="3488" xr:uid="{6C817BF7-19C7-43F4-8BBF-8E1FF927485B}"/>
    <cellStyle name="Normal 9 5 4 2 2" xfId="3489" xr:uid="{D256EF28-C82B-4AF9-8F3C-85FCD856BF8A}"/>
    <cellStyle name="Normal 9 5 4 2 2 2" xfId="3490" xr:uid="{5F4985BB-CA2A-4D99-BBC4-13599EE1EF43}"/>
    <cellStyle name="Normal 9 5 4 2 2 3" xfId="3491" xr:uid="{ACB24E05-FD86-4D34-8A85-A66E407C1DAD}"/>
    <cellStyle name="Normal 9 5 4 2 2 4" xfId="3492" xr:uid="{1D57680A-1015-4FB7-9FB4-80A9590C64F1}"/>
    <cellStyle name="Normal 9 5 4 2 3" xfId="3493" xr:uid="{D2F827CA-4D22-43CA-84A8-A848DDB63394}"/>
    <cellStyle name="Normal 9 5 4 2 4" xfId="3494" xr:uid="{60E60783-49D1-477F-B558-EAF2F64057B2}"/>
    <cellStyle name="Normal 9 5 4 2 5" xfId="3495" xr:uid="{142057B4-6221-46DA-89C7-2ADB7B3B1B03}"/>
    <cellStyle name="Normal 9 5 4 3" xfId="3496" xr:uid="{15248474-F4BB-453B-A13E-BBA7AD42B567}"/>
    <cellStyle name="Normal 9 5 4 3 2" xfId="3497" xr:uid="{FF0287A1-4277-4D2F-B711-8E496E79BD0C}"/>
    <cellStyle name="Normal 9 5 4 3 3" xfId="3498" xr:uid="{DD212F4F-77F1-4A2B-A5E7-725187E722CE}"/>
    <cellStyle name="Normal 9 5 4 3 4" xfId="3499" xr:uid="{85851141-B15E-481F-8D25-0AD2D04EE424}"/>
    <cellStyle name="Normal 9 5 4 4" xfId="3500" xr:uid="{21A56301-E802-4C84-9B8C-7CCAC5A169B2}"/>
    <cellStyle name="Normal 9 5 4 4 2" xfId="3501" xr:uid="{BD7718DE-07F3-4A8D-BFA0-C7594107CA74}"/>
    <cellStyle name="Normal 9 5 4 4 3" xfId="3502" xr:uid="{C70785D1-FEB7-4CE3-A1CB-5278776143A7}"/>
    <cellStyle name="Normal 9 5 4 4 4" xfId="3503" xr:uid="{F252DD34-3D7A-443A-ABC4-81A4E881AF8A}"/>
    <cellStyle name="Normal 9 5 4 5" xfId="3504" xr:uid="{CC43D30D-CD3C-40E0-A93D-1D24382227C0}"/>
    <cellStyle name="Normal 9 5 4 6" xfId="3505" xr:uid="{BF5DFF07-436B-4754-B240-C8E61B1F710E}"/>
    <cellStyle name="Normal 9 5 4 7" xfId="3506" xr:uid="{45FAE6AB-8EDF-4EB9-8FB0-B6DB027CD319}"/>
    <cellStyle name="Normal 9 5 5" xfId="3507" xr:uid="{B135BD6A-88B6-4F9B-87BD-37A625AF10B2}"/>
    <cellStyle name="Normal 9 5 5 2" xfId="3508" xr:uid="{C359BB0A-BB7B-4980-A593-65EEF93D687C}"/>
    <cellStyle name="Normal 9 5 5 2 2" xfId="3509" xr:uid="{639E7419-D422-4B93-AFE1-79613922307E}"/>
    <cellStyle name="Normal 9 5 5 2 3" xfId="3510" xr:uid="{13DA71E2-CB82-49D6-B5D5-A2FB6F9D730F}"/>
    <cellStyle name="Normal 9 5 5 2 4" xfId="3511" xr:uid="{A82B106F-8AF0-4EBD-9E74-47D491F3507A}"/>
    <cellStyle name="Normal 9 5 5 3" xfId="3512" xr:uid="{77DEEB2D-8F46-4EEE-9DB1-7159AA3DA4CE}"/>
    <cellStyle name="Normal 9 5 5 3 2" xfId="3513" xr:uid="{874BCD73-6866-43B4-802A-CDE523735CC9}"/>
    <cellStyle name="Normal 9 5 5 3 3" xfId="3514" xr:uid="{A4E0C248-D3FC-4575-B12B-595D45187236}"/>
    <cellStyle name="Normal 9 5 5 3 4" xfId="3515" xr:uid="{CBD6C2C1-939C-4F92-B1F9-A3CC26D6E1B1}"/>
    <cellStyle name="Normal 9 5 5 4" xfId="3516" xr:uid="{420C3756-DB19-4B8A-8864-1853FDF40CCA}"/>
    <cellStyle name="Normal 9 5 5 5" xfId="3517" xr:uid="{09837743-9DED-47A0-8431-C84EDE8BB37D}"/>
    <cellStyle name="Normal 9 5 5 6" xfId="3518" xr:uid="{FD444560-A961-40FD-BB08-F03F217000A2}"/>
    <cellStyle name="Normal 9 5 6" xfId="3519" xr:uid="{7430D8DE-7725-4F5D-9A81-25C8B8137C39}"/>
    <cellStyle name="Normal 9 5 6 2" xfId="3520" xr:uid="{BBF20B7B-B721-4F8D-8457-F0E32706845C}"/>
    <cellStyle name="Normal 9 5 6 2 2" xfId="3521" xr:uid="{7DF91855-AD68-4693-96DF-E58A705389BA}"/>
    <cellStyle name="Normal 9 5 6 2 3" xfId="3522" xr:uid="{83773525-B2E4-42E0-B8F6-D17898FB9514}"/>
    <cellStyle name="Normal 9 5 6 2 4" xfId="3523" xr:uid="{7DA5B123-77B6-4F95-919A-0A447D65945D}"/>
    <cellStyle name="Normal 9 5 6 3" xfId="3524" xr:uid="{4F01AAD2-E429-41E2-BF35-2DB88AD3E683}"/>
    <cellStyle name="Normal 9 5 6 4" xfId="3525" xr:uid="{8B7F78D8-6AA7-4C7E-B07D-B0FBCE8A304E}"/>
    <cellStyle name="Normal 9 5 6 5" xfId="3526" xr:uid="{2E413E34-4C16-4D93-9ABF-636081AA6ADB}"/>
    <cellStyle name="Normal 9 5 7" xfId="3527" xr:uid="{72A37F47-80C0-428E-B963-6E0DF03C9433}"/>
    <cellStyle name="Normal 9 5 7 2" xfId="3528" xr:uid="{6E5F23DF-B248-465E-8A2A-649C7B157631}"/>
    <cellStyle name="Normal 9 5 7 3" xfId="3529" xr:uid="{4F625E8D-A7A9-4F41-AF22-913265500E1F}"/>
    <cellStyle name="Normal 9 5 7 4" xfId="3530" xr:uid="{A461991C-986D-45B6-91B1-79E2D2BAD247}"/>
    <cellStyle name="Normal 9 5 8" xfId="3531" xr:uid="{0CE27FE2-694F-4CCF-BCAC-33AA458E4D76}"/>
    <cellStyle name="Normal 9 5 8 2" xfId="3532" xr:uid="{D5368B49-7504-49A9-B1A5-F12A1C5980B2}"/>
    <cellStyle name="Normal 9 5 8 3" xfId="3533" xr:uid="{E0B77627-C560-42FC-B12C-672BE109E4E6}"/>
    <cellStyle name="Normal 9 5 8 4" xfId="3534" xr:uid="{BD8D5195-F2EE-4172-991C-F983C47BF0FB}"/>
    <cellStyle name="Normal 9 5 9" xfId="3535" xr:uid="{FC28E0F9-8F80-4C96-B522-B878424C9566}"/>
    <cellStyle name="Normal 9 6" xfId="180" xr:uid="{B6CFD0DE-44F8-4073-A599-2930868DFBF5}"/>
    <cellStyle name="Normal 9 6 2" xfId="181" xr:uid="{9D125DD5-8025-4974-B596-CDF4F9C7C8C2}"/>
    <cellStyle name="Normal 9 6 2 2" xfId="3536" xr:uid="{1393F800-48D3-4A87-9489-49B7E22DE450}"/>
    <cellStyle name="Normal 9 6 2 2 2" xfId="3537" xr:uid="{1DBD8171-4FC0-4757-88F6-E095C72E124D}"/>
    <cellStyle name="Normal 9 6 2 2 2 2" xfId="3538" xr:uid="{867367B0-BF19-4129-A5C6-C28616E29383}"/>
    <cellStyle name="Normal 9 6 2 2 2 3" xfId="3539" xr:uid="{35037120-6BE9-41B8-B4D2-BFC0AB594CB4}"/>
    <cellStyle name="Normal 9 6 2 2 2 4" xfId="3540" xr:uid="{0B32825D-7B80-4DB9-9B6F-837683EC676E}"/>
    <cellStyle name="Normal 9 6 2 2 3" xfId="3541" xr:uid="{C0472335-5C56-4634-BA14-85C75F25A2EB}"/>
    <cellStyle name="Normal 9 6 2 2 3 2" xfId="3542" xr:uid="{286888AF-79AE-4BEF-AD0F-3A50ED4DF733}"/>
    <cellStyle name="Normal 9 6 2 2 3 3" xfId="3543" xr:uid="{579D7C92-24ED-4CB9-A075-FF5F3FC3D1ED}"/>
    <cellStyle name="Normal 9 6 2 2 3 4" xfId="3544" xr:uid="{49EFDA74-9D9E-4BE6-A353-D4220F2C0541}"/>
    <cellStyle name="Normal 9 6 2 2 4" xfId="3545" xr:uid="{54C76AA8-A62D-4105-81FB-FE6EA61AFDD1}"/>
    <cellStyle name="Normal 9 6 2 2 5" xfId="3546" xr:uid="{9D2438B9-B258-4303-9A57-5A1B570F7B04}"/>
    <cellStyle name="Normal 9 6 2 2 6" xfId="3547" xr:uid="{36C55631-0249-4E00-AD5F-AD3523389D57}"/>
    <cellStyle name="Normal 9 6 2 3" xfId="3548" xr:uid="{3B628618-BB44-4146-93DF-03A75E524813}"/>
    <cellStyle name="Normal 9 6 2 3 2" xfId="3549" xr:uid="{7EFEE9A4-1706-4434-958E-C9308D9358EC}"/>
    <cellStyle name="Normal 9 6 2 3 2 2" xfId="3550" xr:uid="{156F0E9B-456F-402A-B84E-BC7ED81DA53B}"/>
    <cellStyle name="Normal 9 6 2 3 2 3" xfId="3551" xr:uid="{8A490B8E-479C-4424-8949-C70E5B9E22DC}"/>
    <cellStyle name="Normal 9 6 2 3 2 4" xfId="3552" xr:uid="{BC014FC4-8B8C-4254-BA05-0A958C3E3E1D}"/>
    <cellStyle name="Normal 9 6 2 3 3" xfId="3553" xr:uid="{5FB4EFC2-A738-4380-BECC-5BDEF8CA4076}"/>
    <cellStyle name="Normal 9 6 2 3 4" xfId="3554" xr:uid="{7C680F01-D384-437D-9DAC-59FAA5041DC7}"/>
    <cellStyle name="Normal 9 6 2 3 5" xfId="3555" xr:uid="{A5148578-50A1-43C1-AA5D-6E95F03F308A}"/>
    <cellStyle name="Normal 9 6 2 4" xfId="3556" xr:uid="{4BF6DA8A-E9F4-4477-8562-32246C96B539}"/>
    <cellStyle name="Normal 9 6 2 4 2" xfId="3557" xr:uid="{E18F5DEB-DD89-405D-AB62-CAD885E3E8BC}"/>
    <cellStyle name="Normal 9 6 2 4 3" xfId="3558" xr:uid="{FD15D1FD-695B-4B0E-A9BD-6AD912DEB66B}"/>
    <cellStyle name="Normal 9 6 2 4 4" xfId="3559" xr:uid="{B7625F5E-2D9E-48DE-AA57-DE1DB57377D5}"/>
    <cellStyle name="Normal 9 6 2 5" xfId="3560" xr:uid="{E71A4996-7C41-4848-B583-0A3E8E26B1C2}"/>
    <cellStyle name="Normal 9 6 2 5 2" xfId="3561" xr:uid="{9FFE1297-87E8-402B-A3A3-0EDF2DCDAC52}"/>
    <cellStyle name="Normal 9 6 2 5 3" xfId="3562" xr:uid="{7A1A8091-D04F-4BB9-A2AD-CC9099E75EAE}"/>
    <cellStyle name="Normal 9 6 2 5 4" xfId="3563" xr:uid="{EFB8EC27-773E-4244-B5D6-7E77B679C9FB}"/>
    <cellStyle name="Normal 9 6 2 6" xfId="3564" xr:uid="{8E49EC99-6F84-4258-A44D-E37D90D2B075}"/>
    <cellStyle name="Normal 9 6 2 7" xfId="3565" xr:uid="{F08E3211-3FFE-4F57-8988-E6B358A77C81}"/>
    <cellStyle name="Normal 9 6 2 8" xfId="3566" xr:uid="{634F0B54-7A9D-43E3-8D6D-D11B0E72A1C3}"/>
    <cellStyle name="Normal 9 6 3" xfId="3567" xr:uid="{8F4DCAC8-D7C8-4B22-B7F9-0519B2A33197}"/>
    <cellStyle name="Normal 9 6 3 2" xfId="3568" xr:uid="{9CC27DA4-31F7-4CF9-8E02-35D47D82924B}"/>
    <cellStyle name="Normal 9 6 3 2 2" xfId="3569" xr:uid="{BED99378-2DCA-41E7-B262-719E6B77C323}"/>
    <cellStyle name="Normal 9 6 3 2 3" xfId="3570" xr:uid="{BC21C189-D146-47A4-BBB6-16CB49B62819}"/>
    <cellStyle name="Normal 9 6 3 2 4" xfId="3571" xr:uid="{6BCAC5B7-E405-4538-8BED-353098325B8A}"/>
    <cellStyle name="Normal 9 6 3 3" xfId="3572" xr:uid="{CA42E95E-9E0D-4548-83CC-383CC8A7C50C}"/>
    <cellStyle name="Normal 9 6 3 3 2" xfId="3573" xr:uid="{F14E5252-9EF5-4B88-9A6B-DF02B3E07ED7}"/>
    <cellStyle name="Normal 9 6 3 3 3" xfId="3574" xr:uid="{B4C46E62-F026-4E56-A4A8-434E540770CF}"/>
    <cellStyle name="Normal 9 6 3 3 4" xfId="3575" xr:uid="{5E019F38-9B21-49B9-A933-489938AB0CE2}"/>
    <cellStyle name="Normal 9 6 3 4" xfId="3576" xr:uid="{ED90464F-320A-46A5-A09E-FBEFA1EEC889}"/>
    <cellStyle name="Normal 9 6 3 5" xfId="3577" xr:uid="{FAD268E1-F0EF-4262-BFCD-C3E45E4EF1EA}"/>
    <cellStyle name="Normal 9 6 3 6" xfId="3578" xr:uid="{61BE8D95-5772-4876-B672-D44D552C4243}"/>
    <cellStyle name="Normal 9 6 4" xfId="3579" xr:uid="{FB13A0B7-D652-4888-9F12-3D3E89240EAC}"/>
    <cellStyle name="Normal 9 6 4 2" xfId="3580" xr:uid="{ABC85112-644B-4299-9C8E-6F3FFD755FB3}"/>
    <cellStyle name="Normal 9 6 4 2 2" xfId="3581" xr:uid="{29EC2C5F-872E-411A-B7EC-F812626A17CB}"/>
    <cellStyle name="Normal 9 6 4 2 3" xfId="3582" xr:uid="{46BA4958-9DC2-4DA4-AF03-CEE587F672F2}"/>
    <cellStyle name="Normal 9 6 4 2 4" xfId="3583" xr:uid="{7C7E52C3-84A1-472D-BF82-E2D12978B495}"/>
    <cellStyle name="Normal 9 6 4 3" xfId="3584" xr:uid="{AB15D0AF-F818-4D4B-8A57-BD171899AEAC}"/>
    <cellStyle name="Normal 9 6 4 4" xfId="3585" xr:uid="{289221B9-CEDE-4CDD-8A8B-205B24D90C1F}"/>
    <cellStyle name="Normal 9 6 4 5" xfId="3586" xr:uid="{187094CD-497F-4FE4-80EB-DD18A13151B7}"/>
    <cellStyle name="Normal 9 6 5" xfId="3587" xr:uid="{365A69D9-6D6D-4292-95E4-E95ED5C0D831}"/>
    <cellStyle name="Normal 9 6 5 2" xfId="3588" xr:uid="{A3768E0C-7CE3-4D50-83A6-5B61B102B8DB}"/>
    <cellStyle name="Normal 9 6 5 3" xfId="3589" xr:uid="{2F95048B-65C5-4FB0-8871-542462CE8E6A}"/>
    <cellStyle name="Normal 9 6 5 4" xfId="3590" xr:uid="{5CC580F8-A4E7-4943-B7CF-78F90A8BC6D6}"/>
    <cellStyle name="Normal 9 6 6" xfId="3591" xr:uid="{84CDFF5E-69FB-425F-B289-73024EFA9080}"/>
    <cellStyle name="Normal 9 6 6 2" xfId="3592" xr:uid="{7188D772-8C97-4BF9-99AF-A6965C9AD8AE}"/>
    <cellStyle name="Normal 9 6 6 3" xfId="3593" xr:uid="{1068050C-A6C7-4FCA-B162-A715C2799DD4}"/>
    <cellStyle name="Normal 9 6 6 4" xfId="3594" xr:uid="{65092384-6F1F-479E-88C0-04BB3A9F30A9}"/>
    <cellStyle name="Normal 9 6 7" xfId="3595" xr:uid="{B931B4E8-D00F-48A8-BFAA-FB9ED6552D53}"/>
    <cellStyle name="Normal 9 6 8" xfId="3596" xr:uid="{43EB8591-DE1F-41AF-8494-A6166EAE5240}"/>
    <cellStyle name="Normal 9 6 9" xfId="3597" xr:uid="{F25F2489-E680-4AF3-8AD9-CFB1F703E623}"/>
    <cellStyle name="Normal 9 7" xfId="182" xr:uid="{2EA8325F-EE74-4967-8CC6-B7A3CDB5F751}"/>
    <cellStyle name="Normal 9 7 2" xfId="3598" xr:uid="{31CA0E73-8ADB-41F6-9804-EE8505BB23D5}"/>
    <cellStyle name="Normal 9 7 2 2" xfId="3599" xr:uid="{E6AE4231-8FBF-4C41-B13B-F648D66BCA58}"/>
    <cellStyle name="Normal 9 7 2 2 2" xfId="3600" xr:uid="{5D6F2716-8CD0-4C2E-9888-E15CFEEA083D}"/>
    <cellStyle name="Normal 9 7 2 2 2 2" xfId="4274" xr:uid="{6EBE882B-D73B-4D10-96DE-69F665DD483E}"/>
    <cellStyle name="Normal 9 7 2 2 3" xfId="3601" xr:uid="{DC1B58E5-DDA6-49B8-8D9B-2A5A837B7021}"/>
    <cellStyle name="Normal 9 7 2 2 4" xfId="3602" xr:uid="{0696380A-4492-4CCD-992F-E99900F4A3CC}"/>
    <cellStyle name="Normal 9 7 2 3" xfId="3603" xr:uid="{29D3E5E1-459D-4B63-A3E6-6767FC3BAEE3}"/>
    <cellStyle name="Normal 9 7 2 3 2" xfId="3604" xr:uid="{6C59C6A3-A73F-4BA7-9854-08EA91C735FC}"/>
    <cellStyle name="Normal 9 7 2 3 3" xfId="3605" xr:uid="{FE9DCCC4-9EBD-47C9-B90A-5C88AC30A240}"/>
    <cellStyle name="Normal 9 7 2 3 4" xfId="3606" xr:uid="{85392903-8D54-497F-832E-39367EB1275D}"/>
    <cellStyle name="Normal 9 7 2 4" xfId="3607" xr:uid="{9B837646-2950-4021-8E67-CE9F66DBA5FF}"/>
    <cellStyle name="Normal 9 7 2 5" xfId="3608" xr:uid="{66376661-051D-482D-81CB-CAA182AF82BD}"/>
    <cellStyle name="Normal 9 7 2 6" xfId="3609" xr:uid="{1B4FD541-F642-4652-9BAD-8CF6B7EB078E}"/>
    <cellStyle name="Normal 9 7 3" xfId="3610" xr:uid="{90CF90D4-F5DA-45A6-91DA-D946C2BC806B}"/>
    <cellStyle name="Normal 9 7 3 2" xfId="3611" xr:uid="{DE05524E-531D-40A3-AAA8-CABC97BFCDAF}"/>
    <cellStyle name="Normal 9 7 3 2 2" xfId="3612" xr:uid="{9B3D06C6-B6F4-44A5-8920-C67ACFC9C652}"/>
    <cellStyle name="Normal 9 7 3 2 3" xfId="3613" xr:uid="{F891F6E1-16D9-49CE-B75C-9F69720AFC3D}"/>
    <cellStyle name="Normal 9 7 3 2 4" xfId="3614" xr:uid="{62759BE9-50F6-448C-94FD-BD369840662F}"/>
    <cellStyle name="Normal 9 7 3 3" xfId="3615" xr:uid="{E9F95B83-D0A1-4AEF-B5C8-886787110436}"/>
    <cellStyle name="Normal 9 7 3 4" xfId="3616" xr:uid="{EA772592-8B6C-4B9D-B696-CC51C0EDD003}"/>
    <cellStyle name="Normal 9 7 3 5" xfId="3617" xr:uid="{1E3840DC-6C59-47B4-A557-A3E20BA6C498}"/>
    <cellStyle name="Normal 9 7 4" xfId="3618" xr:uid="{D12A404E-C17C-433D-ACBC-B84C54AB8FDF}"/>
    <cellStyle name="Normal 9 7 4 2" xfId="3619" xr:uid="{4D408B93-A901-4568-A363-F942AB858690}"/>
    <cellStyle name="Normal 9 7 4 3" xfId="3620" xr:uid="{608EDB64-860A-4815-8C7B-25F41115CC18}"/>
    <cellStyle name="Normal 9 7 4 4" xfId="3621" xr:uid="{E4104332-B4FE-4375-BAC1-09F5DAB4CEA4}"/>
    <cellStyle name="Normal 9 7 5" xfId="3622" xr:uid="{AE305509-E861-48E7-A0B3-C54CA1CC2EC6}"/>
    <cellStyle name="Normal 9 7 5 2" xfId="3623" xr:uid="{FBBD7CB4-3227-4570-B850-46D37B552F27}"/>
    <cellStyle name="Normal 9 7 5 3" xfId="3624" xr:uid="{93D41898-5017-42D1-9225-77B575CA02D1}"/>
    <cellStyle name="Normal 9 7 5 4" xfId="3625" xr:uid="{DF7B941D-0A60-4910-A6FA-76961BAB1566}"/>
    <cellStyle name="Normal 9 7 6" xfId="3626" xr:uid="{8419CD11-096F-4351-A1BF-5B8DCE0028FE}"/>
    <cellStyle name="Normal 9 7 7" xfId="3627" xr:uid="{F6101902-3A59-4785-A0C0-2D65A227E421}"/>
    <cellStyle name="Normal 9 7 8" xfId="3628" xr:uid="{473BC1F2-4BDA-4EAC-B620-FE3C2BE8B560}"/>
    <cellStyle name="Normal 9 8" xfId="3629" xr:uid="{19272A1F-A0D0-4ED8-8E8B-BF1CE64B0406}"/>
    <cellStyle name="Normal 9 8 2" xfId="3630" xr:uid="{A8009662-DFFB-4A37-9733-5DE896AB8A8B}"/>
    <cellStyle name="Normal 9 8 2 2" xfId="3631" xr:uid="{21883A3D-F59F-4DBC-80C2-2F59EC3629B8}"/>
    <cellStyle name="Normal 9 8 2 2 2" xfId="3632" xr:uid="{04D10582-F9BC-4304-B791-D511EC3DF42A}"/>
    <cellStyle name="Normal 9 8 2 2 3" xfId="3633" xr:uid="{5CBCB85A-EF51-446B-8DC9-AAE01C680A6E}"/>
    <cellStyle name="Normal 9 8 2 2 4" xfId="3634" xr:uid="{0E765CA3-C765-4638-AE8E-B0F5D25DEB1C}"/>
    <cellStyle name="Normal 9 8 2 3" xfId="3635" xr:uid="{CA39AE9A-359A-4C01-9CE4-54C7BFFB9627}"/>
    <cellStyle name="Normal 9 8 2 4" xfId="3636" xr:uid="{7AF02BBE-FC34-4D9C-A8E2-27052F80EB6F}"/>
    <cellStyle name="Normal 9 8 2 5" xfId="3637" xr:uid="{0E9ED9D9-555B-4115-860D-6490EB6CC487}"/>
    <cellStyle name="Normal 9 8 3" xfId="3638" xr:uid="{B92951B7-270B-426F-842C-E3DDD53C6233}"/>
    <cellStyle name="Normal 9 8 3 2" xfId="3639" xr:uid="{19C21223-C97C-4C7B-9FC1-BF2D8EA03BFE}"/>
    <cellStyle name="Normal 9 8 3 3" xfId="3640" xr:uid="{1138D401-E5FD-4340-A826-55AE26DD7FB2}"/>
    <cellStyle name="Normal 9 8 3 4" xfId="3641" xr:uid="{385BA730-1BA0-489A-A5FC-D76C988827B4}"/>
    <cellStyle name="Normal 9 8 4" xfId="3642" xr:uid="{3E45F22A-F2A6-4692-878C-91210FA1416A}"/>
    <cellStyle name="Normal 9 8 4 2" xfId="3643" xr:uid="{1690D9AD-239D-4F5D-82B0-32695B952849}"/>
    <cellStyle name="Normal 9 8 4 3" xfId="3644" xr:uid="{E1224555-12C5-4AD5-9B3A-88EEA39414EC}"/>
    <cellStyle name="Normal 9 8 4 4" xfId="3645" xr:uid="{243D9D65-9BA1-49C1-B75D-BA3FD258E282}"/>
    <cellStyle name="Normal 9 8 5" xfId="3646" xr:uid="{2A995EEF-6388-41E1-955E-3FE0737AD6C6}"/>
    <cellStyle name="Normal 9 8 6" xfId="3647" xr:uid="{468BB388-F1E8-4ADE-9474-2C37CECEB9BF}"/>
    <cellStyle name="Normal 9 8 7" xfId="3648" xr:uid="{52E75A62-66A9-498E-B4BB-C4ECCD17A896}"/>
    <cellStyle name="Normal 9 9" xfId="3649" xr:uid="{BE4B41A0-301A-4ADF-A6D4-F1820BE5B9AC}"/>
    <cellStyle name="Normal 9 9 2" xfId="3650" xr:uid="{6DEF1486-2BE9-4FDA-909A-C5E2E6B15686}"/>
    <cellStyle name="Normal 9 9 2 2" xfId="3651" xr:uid="{17758F06-C335-4646-98D4-C9CC376550F9}"/>
    <cellStyle name="Normal 9 9 2 3" xfId="3652" xr:uid="{3391FC7A-4254-49A5-B65D-C342FFACA198}"/>
    <cellStyle name="Normal 9 9 2 4" xfId="3653" xr:uid="{BF4EC690-86F5-4517-BB65-F24F21F4E4BC}"/>
    <cellStyle name="Normal 9 9 3" xfId="3654" xr:uid="{B415E916-712E-46A4-844F-403D7580A8B6}"/>
    <cellStyle name="Normal 9 9 3 2" xfId="3655" xr:uid="{5DD08134-1E58-4A4F-BB50-8BCBDF57F839}"/>
    <cellStyle name="Normal 9 9 3 3" xfId="3656" xr:uid="{AA28F8C2-3851-4FC0-8AB5-2E66E9104963}"/>
    <cellStyle name="Normal 9 9 3 4" xfId="3657" xr:uid="{B74535FF-CCBD-42FF-B8DB-2BB7A5CFDC2A}"/>
    <cellStyle name="Normal 9 9 4" xfId="3658" xr:uid="{F13417BA-6AB0-4FCC-B3CF-9A056605FF90}"/>
    <cellStyle name="Normal 9 9 5" xfId="3659" xr:uid="{0DB3BA08-EB29-4F30-81A3-1974BEA985A2}"/>
    <cellStyle name="Normal 9 9 6" xfId="3660" xr:uid="{5AA2622F-E634-4499-92DE-97BE4BB35804}"/>
    <cellStyle name="Percent 2" xfId="183" xr:uid="{A539C3D3-6CA8-4C29-88E1-F944EC34EA33}"/>
    <cellStyle name="Гиперссылка 2" xfId="4" xr:uid="{49BAA0F8-B3D3-41B5-87DD-435502328B29}"/>
    <cellStyle name="Обычный 2" xfId="1" xr:uid="{A3CD5D5E-4502-4158-8112-08CDD679ACF5}"/>
    <cellStyle name="Обычный 2 2" xfId="5" xr:uid="{D19F253E-EE9B-4476-9D91-2EE3A6D7A3DC}"/>
    <cellStyle name="常规_Sheet1_1" xfId="4382" xr:uid="{BDEA65FA-1245-40D5-AD0F-0316520651F1}"/>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08"/>
  <sheetViews>
    <sheetView tabSelected="1" topLeftCell="A92" zoomScale="90" zoomScaleNormal="90" workbookViewId="0">
      <selection activeCell="K108" sqref="A1:K108"/>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819</v>
      </c>
      <c r="C10" s="120"/>
      <c r="D10" s="120"/>
      <c r="E10" s="120"/>
      <c r="F10" s="115"/>
      <c r="G10" s="116"/>
      <c r="H10" s="116" t="s">
        <v>819</v>
      </c>
      <c r="I10" s="120"/>
      <c r="J10" s="134">
        <v>51342</v>
      </c>
      <c r="K10" s="115"/>
    </row>
    <row r="11" spans="1:11">
      <c r="A11" s="114"/>
      <c r="B11" s="114" t="s">
        <v>709</v>
      </c>
      <c r="C11" s="120"/>
      <c r="D11" s="120"/>
      <c r="E11" s="120"/>
      <c r="F11" s="115"/>
      <c r="G11" s="116"/>
      <c r="H11" s="116" t="s">
        <v>709</v>
      </c>
      <c r="I11" s="120"/>
      <c r="J11" s="135"/>
      <c r="K11" s="115"/>
    </row>
    <row r="12" spans="1:11">
      <c r="A12" s="114"/>
      <c r="B12" s="114" t="s">
        <v>710</v>
      </c>
      <c r="C12" s="120"/>
      <c r="D12" s="120"/>
      <c r="E12" s="120"/>
      <c r="F12" s="115"/>
      <c r="G12" s="116"/>
      <c r="H12" s="116" t="s">
        <v>710</v>
      </c>
      <c r="I12" s="120"/>
      <c r="J12" s="120"/>
      <c r="K12" s="115"/>
    </row>
    <row r="13" spans="1:11">
      <c r="A13" s="114"/>
      <c r="B13" s="114" t="s">
        <v>711</v>
      </c>
      <c r="C13" s="120"/>
      <c r="D13" s="120"/>
      <c r="E13" s="120"/>
      <c r="F13" s="115"/>
      <c r="G13" s="116"/>
      <c r="H13" s="116" t="s">
        <v>711</v>
      </c>
      <c r="I13" s="120"/>
      <c r="J13" s="99" t="s">
        <v>11</v>
      </c>
      <c r="K13" s="115"/>
    </row>
    <row r="14" spans="1:11" ht="15" customHeight="1">
      <c r="A14" s="114"/>
      <c r="B14" s="114" t="s">
        <v>712</v>
      </c>
      <c r="C14" s="120"/>
      <c r="D14" s="120"/>
      <c r="E14" s="120"/>
      <c r="F14" s="115"/>
      <c r="G14" s="116"/>
      <c r="H14" s="116" t="s">
        <v>712</v>
      </c>
      <c r="I14" s="120"/>
      <c r="J14" s="136">
        <v>45173</v>
      </c>
      <c r="K14" s="115"/>
    </row>
    <row r="15" spans="1:11" ht="15" customHeight="1">
      <c r="A15" s="114"/>
      <c r="B15" s="6" t="s">
        <v>6</v>
      </c>
      <c r="C15" s="7"/>
      <c r="D15" s="7"/>
      <c r="E15" s="7"/>
      <c r="F15" s="8"/>
      <c r="G15" s="116"/>
      <c r="H15" s="9" t="s">
        <v>6</v>
      </c>
      <c r="I15" s="120"/>
      <c r="J15" s="137"/>
      <c r="K15" s="115"/>
    </row>
    <row r="16" spans="1:11" ht="15" customHeight="1">
      <c r="A16" s="114"/>
      <c r="B16" s="120"/>
      <c r="C16" s="120"/>
      <c r="D16" s="120"/>
      <c r="E16" s="120"/>
      <c r="F16" s="120"/>
      <c r="G16" s="120"/>
      <c r="H16" s="120"/>
      <c r="I16" s="123" t="s">
        <v>142</v>
      </c>
      <c r="J16" s="129">
        <v>39847</v>
      </c>
      <c r="K16" s="115"/>
    </row>
    <row r="17" spans="1:11">
      <c r="A17" s="114"/>
      <c r="B17" s="120" t="s">
        <v>713</v>
      </c>
      <c r="C17" s="120"/>
      <c r="D17" s="120"/>
      <c r="E17" s="120"/>
      <c r="F17" s="120"/>
      <c r="G17" s="120"/>
      <c r="H17" s="120"/>
      <c r="I17" s="123" t="s">
        <v>143</v>
      </c>
      <c r="J17" s="129" t="s">
        <v>818</v>
      </c>
      <c r="K17" s="115"/>
    </row>
    <row r="18" spans="1:11" ht="18">
      <c r="A18" s="114"/>
      <c r="B18" s="120" t="s">
        <v>714</v>
      </c>
      <c r="C18" s="120"/>
      <c r="D18" s="120"/>
      <c r="E18" s="120"/>
      <c r="F18" s="120"/>
      <c r="G18" s="120"/>
      <c r="H18" s="120"/>
      <c r="I18" s="122" t="s">
        <v>258</v>
      </c>
      <c r="J18" s="104" t="s">
        <v>164</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8" t="s">
        <v>201</v>
      </c>
      <c r="G20" s="139"/>
      <c r="H20" s="100" t="s">
        <v>169</v>
      </c>
      <c r="I20" s="100" t="s">
        <v>202</v>
      </c>
      <c r="J20" s="100" t="s">
        <v>21</v>
      </c>
      <c r="K20" s="115"/>
    </row>
    <row r="21" spans="1:11">
      <c r="A21" s="114"/>
      <c r="B21" s="105"/>
      <c r="C21" s="105"/>
      <c r="D21" s="106"/>
      <c r="E21" s="106"/>
      <c r="F21" s="140"/>
      <c r="G21" s="141"/>
      <c r="H21" s="105" t="s">
        <v>141</v>
      </c>
      <c r="I21" s="105"/>
      <c r="J21" s="105"/>
      <c r="K21" s="115"/>
    </row>
    <row r="22" spans="1:11">
      <c r="A22" s="114"/>
      <c r="B22" s="107">
        <v>20</v>
      </c>
      <c r="C22" s="10" t="s">
        <v>104</v>
      </c>
      <c r="D22" s="118" t="s">
        <v>104</v>
      </c>
      <c r="E22" s="118" t="s">
        <v>25</v>
      </c>
      <c r="F22" s="130"/>
      <c r="G22" s="131"/>
      <c r="H22" s="11" t="s">
        <v>715</v>
      </c>
      <c r="I22" s="14">
        <v>0.26</v>
      </c>
      <c r="J22" s="109">
        <f t="shared" ref="J22:J53" si="0">I22*B22</f>
        <v>5.2</v>
      </c>
      <c r="K22" s="115"/>
    </row>
    <row r="23" spans="1:11" ht="24">
      <c r="A23" s="114"/>
      <c r="B23" s="107">
        <v>5</v>
      </c>
      <c r="C23" s="10" t="s">
        <v>100</v>
      </c>
      <c r="D23" s="118" t="s">
        <v>792</v>
      </c>
      <c r="E23" s="118" t="s">
        <v>716</v>
      </c>
      <c r="F23" s="130" t="s">
        <v>107</v>
      </c>
      <c r="G23" s="131"/>
      <c r="H23" s="11" t="s">
        <v>717</v>
      </c>
      <c r="I23" s="14">
        <v>1.69</v>
      </c>
      <c r="J23" s="109">
        <f t="shared" si="0"/>
        <v>8.4499999999999993</v>
      </c>
      <c r="K23" s="115"/>
    </row>
    <row r="24" spans="1:11">
      <c r="A24" s="114"/>
      <c r="B24" s="107">
        <v>10</v>
      </c>
      <c r="C24" s="10" t="s">
        <v>22</v>
      </c>
      <c r="D24" s="118" t="s">
        <v>22</v>
      </c>
      <c r="E24" s="118" t="s">
        <v>25</v>
      </c>
      <c r="F24" s="130"/>
      <c r="G24" s="131"/>
      <c r="H24" s="11" t="s">
        <v>718</v>
      </c>
      <c r="I24" s="14">
        <v>0.31</v>
      </c>
      <c r="J24" s="109">
        <f t="shared" si="0"/>
        <v>3.1</v>
      </c>
      <c r="K24" s="115"/>
    </row>
    <row r="25" spans="1:11">
      <c r="A25" s="114"/>
      <c r="B25" s="107">
        <v>10</v>
      </c>
      <c r="C25" s="10" t="s">
        <v>22</v>
      </c>
      <c r="D25" s="118" t="s">
        <v>22</v>
      </c>
      <c r="E25" s="118" t="s">
        <v>27</v>
      </c>
      <c r="F25" s="130"/>
      <c r="G25" s="131"/>
      <c r="H25" s="11" t="s">
        <v>718</v>
      </c>
      <c r="I25" s="14">
        <v>0.31</v>
      </c>
      <c r="J25" s="109">
        <f t="shared" si="0"/>
        <v>3.1</v>
      </c>
      <c r="K25" s="115"/>
    </row>
    <row r="26" spans="1:11" ht="36">
      <c r="A26" s="114"/>
      <c r="B26" s="107">
        <v>20</v>
      </c>
      <c r="C26" s="10" t="s">
        <v>719</v>
      </c>
      <c r="D26" s="118" t="s">
        <v>719</v>
      </c>
      <c r="E26" s="118" t="s">
        <v>26</v>
      </c>
      <c r="F26" s="130" t="s">
        <v>107</v>
      </c>
      <c r="G26" s="131"/>
      <c r="H26" s="11" t="s">
        <v>720</v>
      </c>
      <c r="I26" s="14">
        <v>1.2</v>
      </c>
      <c r="J26" s="109">
        <f t="shared" si="0"/>
        <v>24</v>
      </c>
      <c r="K26" s="115"/>
    </row>
    <row r="27" spans="1:11" ht="36">
      <c r="A27" s="114"/>
      <c r="B27" s="107">
        <v>5</v>
      </c>
      <c r="C27" s="10" t="s">
        <v>719</v>
      </c>
      <c r="D27" s="118" t="s">
        <v>719</v>
      </c>
      <c r="E27" s="118" t="s">
        <v>26</v>
      </c>
      <c r="F27" s="130" t="s">
        <v>210</v>
      </c>
      <c r="G27" s="131"/>
      <c r="H27" s="11" t="s">
        <v>720</v>
      </c>
      <c r="I27" s="14">
        <v>1.2</v>
      </c>
      <c r="J27" s="109">
        <f t="shared" si="0"/>
        <v>6</v>
      </c>
      <c r="K27" s="115"/>
    </row>
    <row r="28" spans="1:11" ht="36">
      <c r="A28" s="114"/>
      <c r="B28" s="107">
        <v>5</v>
      </c>
      <c r="C28" s="10" t="s">
        <v>719</v>
      </c>
      <c r="D28" s="118" t="s">
        <v>719</v>
      </c>
      <c r="E28" s="118" t="s">
        <v>26</v>
      </c>
      <c r="F28" s="130" t="s">
        <v>263</v>
      </c>
      <c r="G28" s="131"/>
      <c r="H28" s="11" t="s">
        <v>720</v>
      </c>
      <c r="I28" s="14">
        <v>1.2</v>
      </c>
      <c r="J28" s="109">
        <f t="shared" si="0"/>
        <v>6</v>
      </c>
      <c r="K28" s="115"/>
    </row>
    <row r="29" spans="1:11" ht="36">
      <c r="A29" s="114"/>
      <c r="B29" s="107">
        <v>5</v>
      </c>
      <c r="C29" s="10" t="s">
        <v>719</v>
      </c>
      <c r="D29" s="118" t="s">
        <v>719</v>
      </c>
      <c r="E29" s="118" t="s">
        <v>26</v>
      </c>
      <c r="F29" s="130" t="s">
        <v>265</v>
      </c>
      <c r="G29" s="131"/>
      <c r="H29" s="11" t="s">
        <v>720</v>
      </c>
      <c r="I29" s="14">
        <v>1.2</v>
      </c>
      <c r="J29" s="109">
        <f t="shared" si="0"/>
        <v>6</v>
      </c>
      <c r="K29" s="115"/>
    </row>
    <row r="30" spans="1:11">
      <c r="A30" s="114"/>
      <c r="B30" s="107">
        <v>20</v>
      </c>
      <c r="C30" s="10" t="s">
        <v>721</v>
      </c>
      <c r="D30" s="118" t="s">
        <v>721</v>
      </c>
      <c r="E30" s="118" t="s">
        <v>25</v>
      </c>
      <c r="F30" s="130"/>
      <c r="G30" s="131"/>
      <c r="H30" s="11" t="s">
        <v>722</v>
      </c>
      <c r="I30" s="14">
        <v>0.31</v>
      </c>
      <c r="J30" s="109">
        <f t="shared" si="0"/>
        <v>6.2</v>
      </c>
      <c r="K30" s="115"/>
    </row>
    <row r="31" spans="1:11" ht="12" customHeight="1">
      <c r="A31" s="114"/>
      <c r="B31" s="107">
        <v>20</v>
      </c>
      <c r="C31" s="10" t="s">
        <v>723</v>
      </c>
      <c r="D31" s="118" t="s">
        <v>723</v>
      </c>
      <c r="E31" s="118" t="s">
        <v>25</v>
      </c>
      <c r="F31" s="130"/>
      <c r="G31" s="131"/>
      <c r="H31" s="11" t="s">
        <v>724</v>
      </c>
      <c r="I31" s="14">
        <v>0.26</v>
      </c>
      <c r="J31" s="109">
        <f t="shared" si="0"/>
        <v>5.2</v>
      </c>
      <c r="K31" s="115"/>
    </row>
    <row r="32" spans="1:11" ht="12" customHeight="1">
      <c r="A32" s="114"/>
      <c r="B32" s="107">
        <v>20</v>
      </c>
      <c r="C32" s="10" t="s">
        <v>723</v>
      </c>
      <c r="D32" s="118" t="s">
        <v>723</v>
      </c>
      <c r="E32" s="118" t="s">
        <v>26</v>
      </c>
      <c r="F32" s="130"/>
      <c r="G32" s="131"/>
      <c r="H32" s="11" t="s">
        <v>724</v>
      </c>
      <c r="I32" s="14">
        <v>0.26</v>
      </c>
      <c r="J32" s="109">
        <f t="shared" si="0"/>
        <v>5.2</v>
      </c>
      <c r="K32" s="115"/>
    </row>
    <row r="33" spans="1:11" ht="36">
      <c r="A33" s="114"/>
      <c r="B33" s="107">
        <v>5</v>
      </c>
      <c r="C33" s="10" t="s">
        <v>725</v>
      </c>
      <c r="D33" s="118" t="s">
        <v>725</v>
      </c>
      <c r="E33" s="118" t="s">
        <v>726</v>
      </c>
      <c r="F33" s="130" t="s">
        <v>26</v>
      </c>
      <c r="G33" s="131"/>
      <c r="H33" s="11" t="s">
        <v>813</v>
      </c>
      <c r="I33" s="14">
        <v>3.73</v>
      </c>
      <c r="J33" s="109">
        <f t="shared" si="0"/>
        <v>18.649999999999999</v>
      </c>
      <c r="K33" s="115"/>
    </row>
    <row r="34" spans="1:11" ht="24">
      <c r="A34" s="114"/>
      <c r="B34" s="107">
        <v>1</v>
      </c>
      <c r="C34" s="10" t="s">
        <v>727</v>
      </c>
      <c r="D34" s="118" t="s">
        <v>727</v>
      </c>
      <c r="E34" s="118"/>
      <c r="F34" s="130"/>
      <c r="G34" s="131"/>
      <c r="H34" s="11" t="s">
        <v>728</v>
      </c>
      <c r="I34" s="14">
        <v>29.4</v>
      </c>
      <c r="J34" s="109">
        <f t="shared" si="0"/>
        <v>29.4</v>
      </c>
      <c r="K34" s="115"/>
    </row>
    <row r="35" spans="1:11" ht="24">
      <c r="A35" s="114"/>
      <c r="B35" s="107">
        <v>3</v>
      </c>
      <c r="C35" s="10" t="s">
        <v>729</v>
      </c>
      <c r="D35" s="118" t="s">
        <v>793</v>
      </c>
      <c r="E35" s="118" t="s">
        <v>273</v>
      </c>
      <c r="F35" s="130" t="s">
        <v>730</v>
      </c>
      <c r="G35" s="131"/>
      <c r="H35" s="11" t="s">
        <v>731</v>
      </c>
      <c r="I35" s="14">
        <v>2.8</v>
      </c>
      <c r="J35" s="109">
        <f t="shared" si="0"/>
        <v>8.3999999999999986</v>
      </c>
      <c r="K35" s="115"/>
    </row>
    <row r="36" spans="1:11" ht="24">
      <c r="A36" s="114"/>
      <c r="B36" s="107">
        <v>3</v>
      </c>
      <c r="C36" s="10" t="s">
        <v>729</v>
      </c>
      <c r="D36" s="118" t="s">
        <v>794</v>
      </c>
      <c r="E36" s="118" t="s">
        <v>273</v>
      </c>
      <c r="F36" s="130" t="s">
        <v>732</v>
      </c>
      <c r="G36" s="131"/>
      <c r="H36" s="11" t="s">
        <v>731</v>
      </c>
      <c r="I36" s="14">
        <v>2.8</v>
      </c>
      <c r="J36" s="109">
        <f t="shared" si="0"/>
        <v>8.3999999999999986</v>
      </c>
      <c r="K36" s="115"/>
    </row>
    <row r="37" spans="1:11" ht="24">
      <c r="A37" s="114"/>
      <c r="B37" s="107">
        <v>3</v>
      </c>
      <c r="C37" s="10" t="s">
        <v>729</v>
      </c>
      <c r="D37" s="118" t="s">
        <v>793</v>
      </c>
      <c r="E37" s="118" t="s">
        <v>272</v>
      </c>
      <c r="F37" s="130" t="s">
        <v>730</v>
      </c>
      <c r="G37" s="131"/>
      <c r="H37" s="11" t="s">
        <v>731</v>
      </c>
      <c r="I37" s="14">
        <v>2.8</v>
      </c>
      <c r="J37" s="109">
        <f t="shared" si="0"/>
        <v>8.3999999999999986</v>
      </c>
      <c r="K37" s="115"/>
    </row>
    <row r="38" spans="1:11" ht="24">
      <c r="A38" s="114"/>
      <c r="B38" s="107">
        <v>3</v>
      </c>
      <c r="C38" s="10" t="s">
        <v>729</v>
      </c>
      <c r="D38" s="118" t="s">
        <v>794</v>
      </c>
      <c r="E38" s="118" t="s">
        <v>272</v>
      </c>
      <c r="F38" s="130" t="s">
        <v>732</v>
      </c>
      <c r="G38" s="131"/>
      <c r="H38" s="11" t="s">
        <v>731</v>
      </c>
      <c r="I38" s="14">
        <v>2.8</v>
      </c>
      <c r="J38" s="109">
        <f t="shared" si="0"/>
        <v>8.3999999999999986</v>
      </c>
      <c r="K38" s="115"/>
    </row>
    <row r="39" spans="1:11" ht="24">
      <c r="A39" s="114"/>
      <c r="B39" s="107">
        <v>5</v>
      </c>
      <c r="C39" s="10" t="s">
        <v>733</v>
      </c>
      <c r="D39" s="118" t="s">
        <v>733</v>
      </c>
      <c r="E39" s="118" t="s">
        <v>23</v>
      </c>
      <c r="F39" s="130" t="s">
        <v>734</v>
      </c>
      <c r="G39" s="131"/>
      <c r="H39" s="11" t="s">
        <v>735</v>
      </c>
      <c r="I39" s="14">
        <v>4.62</v>
      </c>
      <c r="J39" s="109">
        <f t="shared" si="0"/>
        <v>23.1</v>
      </c>
      <c r="K39" s="115"/>
    </row>
    <row r="40" spans="1:11" ht="36">
      <c r="A40" s="114"/>
      <c r="B40" s="107">
        <v>10</v>
      </c>
      <c r="C40" s="10" t="s">
        <v>736</v>
      </c>
      <c r="D40" s="118" t="s">
        <v>736</v>
      </c>
      <c r="E40" s="118" t="s">
        <v>107</v>
      </c>
      <c r="F40" s="130" t="s">
        <v>23</v>
      </c>
      <c r="G40" s="131"/>
      <c r="H40" s="11" t="s">
        <v>737</v>
      </c>
      <c r="I40" s="14">
        <v>2.91</v>
      </c>
      <c r="J40" s="109">
        <f t="shared" si="0"/>
        <v>29.1</v>
      </c>
      <c r="K40" s="115"/>
    </row>
    <row r="41" spans="1:11">
      <c r="A41" s="114"/>
      <c r="B41" s="107">
        <v>100</v>
      </c>
      <c r="C41" s="10" t="s">
        <v>656</v>
      </c>
      <c r="D41" s="118" t="s">
        <v>656</v>
      </c>
      <c r="E41" s="118" t="s">
        <v>25</v>
      </c>
      <c r="F41" s="130"/>
      <c r="G41" s="131"/>
      <c r="H41" s="11" t="s">
        <v>658</v>
      </c>
      <c r="I41" s="14">
        <v>0.28000000000000003</v>
      </c>
      <c r="J41" s="109">
        <f t="shared" si="0"/>
        <v>28.000000000000004</v>
      </c>
      <c r="K41" s="115"/>
    </row>
    <row r="42" spans="1:11">
      <c r="A42" s="114"/>
      <c r="B42" s="107">
        <v>50</v>
      </c>
      <c r="C42" s="10" t="s">
        <v>656</v>
      </c>
      <c r="D42" s="118" t="s">
        <v>656</v>
      </c>
      <c r="E42" s="118" t="s">
        <v>26</v>
      </c>
      <c r="F42" s="130"/>
      <c r="G42" s="131"/>
      <c r="H42" s="11" t="s">
        <v>658</v>
      </c>
      <c r="I42" s="14">
        <v>0.28000000000000003</v>
      </c>
      <c r="J42" s="109">
        <f t="shared" si="0"/>
        <v>14.000000000000002</v>
      </c>
      <c r="K42" s="115"/>
    </row>
    <row r="43" spans="1:11" ht="24">
      <c r="A43" s="114"/>
      <c r="B43" s="107">
        <v>5</v>
      </c>
      <c r="C43" s="10" t="s">
        <v>738</v>
      </c>
      <c r="D43" s="118" t="s">
        <v>738</v>
      </c>
      <c r="E43" s="118" t="s">
        <v>23</v>
      </c>
      <c r="F43" s="130" t="s">
        <v>273</v>
      </c>
      <c r="G43" s="131"/>
      <c r="H43" s="11" t="s">
        <v>739</v>
      </c>
      <c r="I43" s="14">
        <v>0.96</v>
      </c>
      <c r="J43" s="109">
        <f t="shared" si="0"/>
        <v>4.8</v>
      </c>
      <c r="K43" s="115"/>
    </row>
    <row r="44" spans="1:11" ht="24">
      <c r="A44" s="114"/>
      <c r="B44" s="107">
        <v>5</v>
      </c>
      <c r="C44" s="10" t="s">
        <v>738</v>
      </c>
      <c r="D44" s="118" t="s">
        <v>738</v>
      </c>
      <c r="E44" s="118" t="s">
        <v>23</v>
      </c>
      <c r="F44" s="130" t="s">
        <v>272</v>
      </c>
      <c r="G44" s="131"/>
      <c r="H44" s="11" t="s">
        <v>739</v>
      </c>
      <c r="I44" s="14">
        <v>0.96</v>
      </c>
      <c r="J44" s="109">
        <f t="shared" si="0"/>
        <v>4.8</v>
      </c>
      <c r="K44" s="115"/>
    </row>
    <row r="45" spans="1:11" ht="24">
      <c r="A45" s="114"/>
      <c r="B45" s="107">
        <v>5</v>
      </c>
      <c r="C45" s="10" t="s">
        <v>738</v>
      </c>
      <c r="D45" s="118" t="s">
        <v>738</v>
      </c>
      <c r="E45" s="118" t="s">
        <v>23</v>
      </c>
      <c r="F45" s="130" t="s">
        <v>726</v>
      </c>
      <c r="G45" s="131"/>
      <c r="H45" s="11" t="s">
        <v>739</v>
      </c>
      <c r="I45" s="14">
        <v>0.96</v>
      </c>
      <c r="J45" s="109">
        <f t="shared" si="0"/>
        <v>4.8</v>
      </c>
      <c r="K45" s="115"/>
    </row>
    <row r="46" spans="1:11" ht="24">
      <c r="A46" s="114"/>
      <c r="B46" s="107">
        <v>10</v>
      </c>
      <c r="C46" s="10" t="s">
        <v>740</v>
      </c>
      <c r="D46" s="118" t="s">
        <v>740</v>
      </c>
      <c r="E46" s="118" t="s">
        <v>23</v>
      </c>
      <c r="F46" s="130" t="s">
        <v>734</v>
      </c>
      <c r="G46" s="131"/>
      <c r="H46" s="11" t="s">
        <v>741</v>
      </c>
      <c r="I46" s="14">
        <v>1.3</v>
      </c>
      <c r="J46" s="109">
        <f t="shared" si="0"/>
        <v>13</v>
      </c>
      <c r="K46" s="115"/>
    </row>
    <row r="47" spans="1:11" ht="24">
      <c r="A47" s="114"/>
      <c r="B47" s="107">
        <v>10</v>
      </c>
      <c r="C47" s="10" t="s">
        <v>740</v>
      </c>
      <c r="D47" s="118" t="s">
        <v>740</v>
      </c>
      <c r="E47" s="118" t="s">
        <v>23</v>
      </c>
      <c r="F47" s="130" t="s">
        <v>742</v>
      </c>
      <c r="G47" s="131"/>
      <c r="H47" s="11" t="s">
        <v>741</v>
      </c>
      <c r="I47" s="14">
        <v>1.3</v>
      </c>
      <c r="J47" s="109">
        <f t="shared" si="0"/>
        <v>13</v>
      </c>
      <c r="K47" s="115"/>
    </row>
    <row r="48" spans="1:11" ht="24">
      <c r="A48" s="114"/>
      <c r="B48" s="107">
        <v>5</v>
      </c>
      <c r="C48" s="10" t="s">
        <v>743</v>
      </c>
      <c r="D48" s="118" t="s">
        <v>743</v>
      </c>
      <c r="E48" s="118" t="s">
        <v>23</v>
      </c>
      <c r="F48" s="130"/>
      <c r="G48" s="131"/>
      <c r="H48" s="11" t="s">
        <v>744</v>
      </c>
      <c r="I48" s="14">
        <v>0.96</v>
      </c>
      <c r="J48" s="109">
        <f t="shared" si="0"/>
        <v>4.8</v>
      </c>
      <c r="K48" s="115"/>
    </row>
    <row r="49" spans="1:11" ht="24">
      <c r="A49" s="114"/>
      <c r="B49" s="107">
        <v>5</v>
      </c>
      <c r="C49" s="10" t="s">
        <v>743</v>
      </c>
      <c r="D49" s="118" t="s">
        <v>743</v>
      </c>
      <c r="E49" s="118" t="s">
        <v>25</v>
      </c>
      <c r="F49" s="130"/>
      <c r="G49" s="131"/>
      <c r="H49" s="11" t="s">
        <v>744</v>
      </c>
      <c r="I49" s="14">
        <v>0.96</v>
      </c>
      <c r="J49" s="109">
        <f t="shared" si="0"/>
        <v>4.8</v>
      </c>
      <c r="K49" s="115"/>
    </row>
    <row r="50" spans="1:11" ht="24" customHeight="1">
      <c r="A50" s="114"/>
      <c r="B50" s="107">
        <v>5</v>
      </c>
      <c r="C50" s="10" t="s">
        <v>745</v>
      </c>
      <c r="D50" s="118" t="s">
        <v>745</v>
      </c>
      <c r="E50" s="118" t="s">
        <v>26</v>
      </c>
      <c r="F50" s="130"/>
      <c r="G50" s="131"/>
      <c r="H50" s="11" t="s">
        <v>746</v>
      </c>
      <c r="I50" s="14">
        <v>5</v>
      </c>
      <c r="J50" s="109">
        <f t="shared" si="0"/>
        <v>25</v>
      </c>
      <c r="K50" s="115"/>
    </row>
    <row r="51" spans="1:11" ht="24">
      <c r="A51" s="114"/>
      <c r="B51" s="107">
        <v>5</v>
      </c>
      <c r="C51" s="10" t="s">
        <v>747</v>
      </c>
      <c r="D51" s="118" t="s">
        <v>747</v>
      </c>
      <c r="E51" s="118" t="s">
        <v>26</v>
      </c>
      <c r="F51" s="130" t="s">
        <v>239</v>
      </c>
      <c r="G51" s="131"/>
      <c r="H51" s="11" t="s">
        <v>748</v>
      </c>
      <c r="I51" s="14">
        <v>3.3</v>
      </c>
      <c r="J51" s="109">
        <f t="shared" si="0"/>
        <v>16.5</v>
      </c>
      <c r="K51" s="115"/>
    </row>
    <row r="52" spans="1:11" ht="36">
      <c r="A52" s="114"/>
      <c r="B52" s="107">
        <v>2</v>
      </c>
      <c r="C52" s="10" t="s">
        <v>749</v>
      </c>
      <c r="D52" s="118" t="s">
        <v>749</v>
      </c>
      <c r="E52" s="118" t="s">
        <v>26</v>
      </c>
      <c r="F52" s="130" t="s">
        <v>528</v>
      </c>
      <c r="G52" s="131"/>
      <c r="H52" s="11" t="s">
        <v>750</v>
      </c>
      <c r="I52" s="14">
        <v>3.97</v>
      </c>
      <c r="J52" s="109">
        <f t="shared" si="0"/>
        <v>7.94</v>
      </c>
      <c r="K52" s="115"/>
    </row>
    <row r="53" spans="1:11" ht="36">
      <c r="A53" s="114"/>
      <c r="B53" s="107">
        <v>5</v>
      </c>
      <c r="C53" s="10" t="s">
        <v>751</v>
      </c>
      <c r="D53" s="118" t="s">
        <v>751</v>
      </c>
      <c r="E53" s="118" t="s">
        <v>26</v>
      </c>
      <c r="F53" s="130" t="s">
        <v>239</v>
      </c>
      <c r="G53" s="131"/>
      <c r="H53" s="11" t="s">
        <v>752</v>
      </c>
      <c r="I53" s="14">
        <v>6.01</v>
      </c>
      <c r="J53" s="109">
        <f t="shared" si="0"/>
        <v>30.049999999999997</v>
      </c>
      <c r="K53" s="115"/>
    </row>
    <row r="54" spans="1:11" ht="48">
      <c r="A54" s="114"/>
      <c r="B54" s="107">
        <v>5</v>
      </c>
      <c r="C54" s="10" t="s">
        <v>753</v>
      </c>
      <c r="D54" s="118" t="s">
        <v>795</v>
      </c>
      <c r="E54" s="118" t="s">
        <v>26</v>
      </c>
      <c r="F54" s="130" t="s">
        <v>754</v>
      </c>
      <c r="G54" s="131"/>
      <c r="H54" s="11" t="s">
        <v>755</v>
      </c>
      <c r="I54" s="14">
        <v>4.41</v>
      </c>
      <c r="J54" s="109">
        <f t="shared" ref="J54:J85" si="1">I54*B54</f>
        <v>22.05</v>
      </c>
      <c r="K54" s="115"/>
    </row>
    <row r="55" spans="1:11" ht="48">
      <c r="A55" s="114"/>
      <c r="B55" s="107">
        <v>2</v>
      </c>
      <c r="C55" s="10" t="s">
        <v>756</v>
      </c>
      <c r="D55" s="118" t="s">
        <v>756</v>
      </c>
      <c r="E55" s="118" t="s">
        <v>26</v>
      </c>
      <c r="F55" s="130"/>
      <c r="G55" s="131"/>
      <c r="H55" s="11" t="s">
        <v>757</v>
      </c>
      <c r="I55" s="14">
        <v>5.88</v>
      </c>
      <c r="J55" s="109">
        <f t="shared" si="1"/>
        <v>11.76</v>
      </c>
      <c r="K55" s="115"/>
    </row>
    <row r="56" spans="1:11" ht="48">
      <c r="A56" s="114"/>
      <c r="B56" s="107">
        <v>2</v>
      </c>
      <c r="C56" s="10" t="s">
        <v>758</v>
      </c>
      <c r="D56" s="118" t="s">
        <v>758</v>
      </c>
      <c r="E56" s="118" t="s">
        <v>699</v>
      </c>
      <c r="F56" s="130"/>
      <c r="G56" s="131"/>
      <c r="H56" s="11" t="s">
        <v>814</v>
      </c>
      <c r="I56" s="14">
        <v>26.05</v>
      </c>
      <c r="J56" s="109">
        <f t="shared" si="1"/>
        <v>52.1</v>
      </c>
      <c r="K56" s="115"/>
    </row>
    <row r="57" spans="1:11" ht="15" customHeight="1">
      <c r="A57" s="114"/>
      <c r="B57" s="107">
        <v>5</v>
      </c>
      <c r="C57" s="10" t="s">
        <v>65</v>
      </c>
      <c r="D57" s="118" t="s">
        <v>65</v>
      </c>
      <c r="E57" s="118" t="s">
        <v>23</v>
      </c>
      <c r="F57" s="130"/>
      <c r="G57" s="131"/>
      <c r="H57" s="11" t="s">
        <v>759</v>
      </c>
      <c r="I57" s="14">
        <v>2.59</v>
      </c>
      <c r="J57" s="109">
        <f t="shared" si="1"/>
        <v>12.95</v>
      </c>
      <c r="K57" s="115"/>
    </row>
    <row r="58" spans="1:11" ht="15" customHeight="1">
      <c r="A58" s="114"/>
      <c r="B58" s="107">
        <v>10</v>
      </c>
      <c r="C58" s="10" t="s">
        <v>65</v>
      </c>
      <c r="D58" s="118" t="s">
        <v>65</v>
      </c>
      <c r="E58" s="118" t="s">
        <v>25</v>
      </c>
      <c r="F58" s="130"/>
      <c r="G58" s="131"/>
      <c r="H58" s="11" t="s">
        <v>759</v>
      </c>
      <c r="I58" s="14">
        <v>2.59</v>
      </c>
      <c r="J58" s="109">
        <f t="shared" si="1"/>
        <v>25.9</v>
      </c>
      <c r="K58" s="115"/>
    </row>
    <row r="59" spans="1:11" ht="15" customHeight="1">
      <c r="A59" s="114"/>
      <c r="B59" s="107">
        <v>10</v>
      </c>
      <c r="C59" s="10" t="s">
        <v>65</v>
      </c>
      <c r="D59" s="118" t="s">
        <v>65</v>
      </c>
      <c r="E59" s="118" t="s">
        <v>26</v>
      </c>
      <c r="F59" s="130"/>
      <c r="G59" s="131"/>
      <c r="H59" s="11" t="s">
        <v>759</v>
      </c>
      <c r="I59" s="14">
        <v>2.59</v>
      </c>
      <c r="J59" s="109">
        <f t="shared" si="1"/>
        <v>25.9</v>
      </c>
      <c r="K59" s="115"/>
    </row>
    <row r="60" spans="1:11" ht="15" customHeight="1">
      <c r="A60" s="114"/>
      <c r="B60" s="107">
        <v>10</v>
      </c>
      <c r="C60" s="10" t="s">
        <v>760</v>
      </c>
      <c r="D60" s="118" t="s">
        <v>760</v>
      </c>
      <c r="E60" s="118" t="s">
        <v>23</v>
      </c>
      <c r="F60" s="130"/>
      <c r="G60" s="131"/>
      <c r="H60" s="11" t="s">
        <v>761</v>
      </c>
      <c r="I60" s="14">
        <v>2.75</v>
      </c>
      <c r="J60" s="109">
        <f t="shared" si="1"/>
        <v>27.5</v>
      </c>
      <c r="K60" s="115"/>
    </row>
    <row r="61" spans="1:11" ht="15" customHeight="1">
      <c r="A61" s="114"/>
      <c r="B61" s="107">
        <v>10</v>
      </c>
      <c r="C61" s="10" t="s">
        <v>760</v>
      </c>
      <c r="D61" s="118" t="s">
        <v>760</v>
      </c>
      <c r="E61" s="118" t="s">
        <v>25</v>
      </c>
      <c r="F61" s="130"/>
      <c r="G61" s="131"/>
      <c r="H61" s="11" t="s">
        <v>761</v>
      </c>
      <c r="I61" s="14">
        <v>2.75</v>
      </c>
      <c r="J61" s="109">
        <f t="shared" si="1"/>
        <v>27.5</v>
      </c>
      <c r="K61" s="115"/>
    </row>
    <row r="62" spans="1:11" ht="15" customHeight="1">
      <c r="A62" s="114"/>
      <c r="B62" s="107">
        <v>10</v>
      </c>
      <c r="C62" s="10" t="s">
        <v>760</v>
      </c>
      <c r="D62" s="118" t="s">
        <v>760</v>
      </c>
      <c r="E62" s="118" t="s">
        <v>26</v>
      </c>
      <c r="F62" s="130"/>
      <c r="G62" s="131"/>
      <c r="H62" s="11" t="s">
        <v>761</v>
      </c>
      <c r="I62" s="14">
        <v>2.75</v>
      </c>
      <c r="J62" s="109">
        <f t="shared" si="1"/>
        <v>27.5</v>
      </c>
      <c r="K62" s="115"/>
    </row>
    <row r="63" spans="1:11">
      <c r="A63" s="114"/>
      <c r="B63" s="107">
        <v>5</v>
      </c>
      <c r="C63" s="10" t="s">
        <v>68</v>
      </c>
      <c r="D63" s="118" t="s">
        <v>68</v>
      </c>
      <c r="E63" s="118" t="s">
        <v>25</v>
      </c>
      <c r="F63" s="130" t="s">
        <v>273</v>
      </c>
      <c r="G63" s="131"/>
      <c r="H63" s="11" t="s">
        <v>762</v>
      </c>
      <c r="I63" s="14">
        <v>3.16</v>
      </c>
      <c r="J63" s="109">
        <f t="shared" si="1"/>
        <v>15.8</v>
      </c>
      <c r="K63" s="115"/>
    </row>
    <row r="64" spans="1:11">
      <c r="A64" s="114"/>
      <c r="B64" s="107">
        <v>5</v>
      </c>
      <c r="C64" s="10" t="s">
        <v>68</v>
      </c>
      <c r="D64" s="118" t="s">
        <v>68</v>
      </c>
      <c r="E64" s="118" t="s">
        <v>25</v>
      </c>
      <c r="F64" s="130" t="s">
        <v>272</v>
      </c>
      <c r="G64" s="131"/>
      <c r="H64" s="11" t="s">
        <v>762</v>
      </c>
      <c r="I64" s="14">
        <v>3.16</v>
      </c>
      <c r="J64" s="109">
        <f t="shared" si="1"/>
        <v>15.8</v>
      </c>
      <c r="K64" s="115"/>
    </row>
    <row r="65" spans="1:11">
      <c r="A65" s="114"/>
      <c r="B65" s="107">
        <v>5</v>
      </c>
      <c r="C65" s="10" t="s">
        <v>68</v>
      </c>
      <c r="D65" s="118" t="s">
        <v>68</v>
      </c>
      <c r="E65" s="118" t="s">
        <v>25</v>
      </c>
      <c r="F65" s="130" t="s">
        <v>726</v>
      </c>
      <c r="G65" s="131"/>
      <c r="H65" s="11" t="s">
        <v>762</v>
      </c>
      <c r="I65" s="14">
        <v>3.16</v>
      </c>
      <c r="J65" s="109">
        <f t="shared" si="1"/>
        <v>15.8</v>
      </c>
      <c r="K65" s="115"/>
    </row>
    <row r="66" spans="1:11">
      <c r="A66" s="114"/>
      <c r="B66" s="107">
        <v>5</v>
      </c>
      <c r="C66" s="10" t="s">
        <v>68</v>
      </c>
      <c r="D66" s="118" t="s">
        <v>68</v>
      </c>
      <c r="E66" s="118" t="s">
        <v>26</v>
      </c>
      <c r="F66" s="130" t="s">
        <v>273</v>
      </c>
      <c r="G66" s="131"/>
      <c r="H66" s="11" t="s">
        <v>762</v>
      </c>
      <c r="I66" s="14">
        <v>3.16</v>
      </c>
      <c r="J66" s="109">
        <f t="shared" si="1"/>
        <v>15.8</v>
      </c>
      <c r="K66" s="115"/>
    </row>
    <row r="67" spans="1:11">
      <c r="A67" s="114"/>
      <c r="B67" s="107">
        <v>5</v>
      </c>
      <c r="C67" s="10" t="s">
        <v>68</v>
      </c>
      <c r="D67" s="118" t="s">
        <v>68</v>
      </c>
      <c r="E67" s="118" t="s">
        <v>26</v>
      </c>
      <c r="F67" s="130" t="s">
        <v>272</v>
      </c>
      <c r="G67" s="131"/>
      <c r="H67" s="11" t="s">
        <v>762</v>
      </c>
      <c r="I67" s="14">
        <v>3.16</v>
      </c>
      <c r="J67" s="109">
        <f t="shared" si="1"/>
        <v>15.8</v>
      </c>
      <c r="K67" s="115"/>
    </row>
    <row r="68" spans="1:11">
      <c r="A68" s="114"/>
      <c r="B68" s="107">
        <v>5</v>
      </c>
      <c r="C68" s="10" t="s">
        <v>68</v>
      </c>
      <c r="D68" s="118" t="s">
        <v>68</v>
      </c>
      <c r="E68" s="118" t="s">
        <v>26</v>
      </c>
      <c r="F68" s="130" t="s">
        <v>726</v>
      </c>
      <c r="G68" s="131"/>
      <c r="H68" s="11" t="s">
        <v>762</v>
      </c>
      <c r="I68" s="14">
        <v>3.16</v>
      </c>
      <c r="J68" s="109">
        <f t="shared" si="1"/>
        <v>15.8</v>
      </c>
      <c r="K68" s="115"/>
    </row>
    <row r="69" spans="1:11">
      <c r="A69" s="114"/>
      <c r="B69" s="107">
        <v>5</v>
      </c>
      <c r="C69" s="10" t="s">
        <v>763</v>
      </c>
      <c r="D69" s="118" t="s">
        <v>763</v>
      </c>
      <c r="E69" s="118" t="s">
        <v>25</v>
      </c>
      <c r="F69" s="130" t="s">
        <v>273</v>
      </c>
      <c r="G69" s="131"/>
      <c r="H69" s="11" t="s">
        <v>764</v>
      </c>
      <c r="I69" s="14">
        <v>3.4</v>
      </c>
      <c r="J69" s="109">
        <f t="shared" si="1"/>
        <v>17</v>
      </c>
      <c r="K69" s="115"/>
    </row>
    <row r="70" spans="1:11">
      <c r="A70" s="114"/>
      <c r="B70" s="107">
        <v>5</v>
      </c>
      <c r="C70" s="10" t="s">
        <v>763</v>
      </c>
      <c r="D70" s="118" t="s">
        <v>763</v>
      </c>
      <c r="E70" s="118" t="s">
        <v>25</v>
      </c>
      <c r="F70" s="130" t="s">
        <v>272</v>
      </c>
      <c r="G70" s="131"/>
      <c r="H70" s="11" t="s">
        <v>764</v>
      </c>
      <c r="I70" s="14">
        <v>3.4</v>
      </c>
      <c r="J70" s="109">
        <f t="shared" si="1"/>
        <v>17</v>
      </c>
      <c r="K70" s="115"/>
    </row>
    <row r="71" spans="1:11">
      <c r="A71" s="114"/>
      <c r="B71" s="107">
        <v>5</v>
      </c>
      <c r="C71" s="10" t="s">
        <v>763</v>
      </c>
      <c r="D71" s="118" t="s">
        <v>763</v>
      </c>
      <c r="E71" s="118" t="s">
        <v>25</v>
      </c>
      <c r="F71" s="130" t="s">
        <v>726</v>
      </c>
      <c r="G71" s="131"/>
      <c r="H71" s="11" t="s">
        <v>764</v>
      </c>
      <c r="I71" s="14">
        <v>3.4</v>
      </c>
      <c r="J71" s="109">
        <f t="shared" si="1"/>
        <v>17</v>
      </c>
      <c r="K71" s="115"/>
    </row>
    <row r="72" spans="1:11">
      <c r="A72" s="114"/>
      <c r="B72" s="107">
        <v>5</v>
      </c>
      <c r="C72" s="10" t="s">
        <v>763</v>
      </c>
      <c r="D72" s="118" t="s">
        <v>763</v>
      </c>
      <c r="E72" s="118" t="s">
        <v>26</v>
      </c>
      <c r="F72" s="130" t="s">
        <v>273</v>
      </c>
      <c r="G72" s="131"/>
      <c r="H72" s="11" t="s">
        <v>764</v>
      </c>
      <c r="I72" s="14">
        <v>3.4</v>
      </c>
      <c r="J72" s="109">
        <f t="shared" si="1"/>
        <v>17</v>
      </c>
      <c r="K72" s="115"/>
    </row>
    <row r="73" spans="1:11">
      <c r="A73" s="114"/>
      <c r="B73" s="107">
        <v>5</v>
      </c>
      <c r="C73" s="10" t="s">
        <v>763</v>
      </c>
      <c r="D73" s="118" t="s">
        <v>763</v>
      </c>
      <c r="E73" s="118" t="s">
        <v>26</v>
      </c>
      <c r="F73" s="130" t="s">
        <v>272</v>
      </c>
      <c r="G73" s="131"/>
      <c r="H73" s="11" t="s">
        <v>764</v>
      </c>
      <c r="I73" s="14">
        <v>3.4</v>
      </c>
      <c r="J73" s="109">
        <f t="shared" si="1"/>
        <v>17</v>
      </c>
      <c r="K73" s="115"/>
    </row>
    <row r="74" spans="1:11">
      <c r="A74" s="114"/>
      <c r="B74" s="107">
        <v>5</v>
      </c>
      <c r="C74" s="10" t="s">
        <v>763</v>
      </c>
      <c r="D74" s="118" t="s">
        <v>763</v>
      </c>
      <c r="E74" s="118" t="s">
        <v>26</v>
      </c>
      <c r="F74" s="130" t="s">
        <v>726</v>
      </c>
      <c r="G74" s="131"/>
      <c r="H74" s="11" t="s">
        <v>764</v>
      </c>
      <c r="I74" s="14">
        <v>3.4</v>
      </c>
      <c r="J74" s="109">
        <f t="shared" si="1"/>
        <v>17</v>
      </c>
      <c r="K74" s="115"/>
    </row>
    <row r="75" spans="1:11" ht="36">
      <c r="A75" s="114"/>
      <c r="B75" s="107">
        <v>5</v>
      </c>
      <c r="C75" s="10" t="s">
        <v>765</v>
      </c>
      <c r="D75" s="118" t="s">
        <v>796</v>
      </c>
      <c r="E75" s="118" t="s">
        <v>239</v>
      </c>
      <c r="F75" s="130" t="s">
        <v>25</v>
      </c>
      <c r="G75" s="131"/>
      <c r="H75" s="11" t="s">
        <v>766</v>
      </c>
      <c r="I75" s="14">
        <v>8.77</v>
      </c>
      <c r="J75" s="109">
        <f t="shared" si="1"/>
        <v>43.849999999999994</v>
      </c>
      <c r="K75" s="115"/>
    </row>
    <row r="76" spans="1:11" ht="36">
      <c r="A76" s="114"/>
      <c r="B76" s="107">
        <v>5</v>
      </c>
      <c r="C76" s="10" t="s">
        <v>765</v>
      </c>
      <c r="D76" s="118" t="s">
        <v>797</v>
      </c>
      <c r="E76" s="118" t="s">
        <v>239</v>
      </c>
      <c r="F76" s="130" t="s">
        <v>26</v>
      </c>
      <c r="G76" s="131"/>
      <c r="H76" s="11" t="s">
        <v>766</v>
      </c>
      <c r="I76" s="14">
        <v>9.1</v>
      </c>
      <c r="J76" s="109">
        <f t="shared" si="1"/>
        <v>45.5</v>
      </c>
      <c r="K76" s="115"/>
    </row>
    <row r="77" spans="1:11" ht="36">
      <c r="A77" s="114"/>
      <c r="B77" s="107">
        <v>5</v>
      </c>
      <c r="C77" s="10" t="s">
        <v>767</v>
      </c>
      <c r="D77" s="118" t="s">
        <v>798</v>
      </c>
      <c r="E77" s="118" t="s">
        <v>768</v>
      </c>
      <c r="F77" s="130"/>
      <c r="G77" s="131"/>
      <c r="H77" s="11" t="s">
        <v>769</v>
      </c>
      <c r="I77" s="14">
        <v>9.43</v>
      </c>
      <c r="J77" s="109">
        <f t="shared" si="1"/>
        <v>47.15</v>
      </c>
      <c r="K77" s="115"/>
    </row>
    <row r="78" spans="1:11" ht="36">
      <c r="A78" s="114"/>
      <c r="B78" s="107">
        <v>5</v>
      </c>
      <c r="C78" s="10" t="s">
        <v>767</v>
      </c>
      <c r="D78" s="118" t="s">
        <v>799</v>
      </c>
      <c r="E78" s="118" t="s">
        <v>770</v>
      </c>
      <c r="F78" s="130"/>
      <c r="G78" s="131"/>
      <c r="H78" s="11" t="s">
        <v>769</v>
      </c>
      <c r="I78" s="14">
        <v>9.43</v>
      </c>
      <c r="J78" s="109">
        <f t="shared" si="1"/>
        <v>47.15</v>
      </c>
      <c r="K78" s="115"/>
    </row>
    <row r="79" spans="1:11" ht="24">
      <c r="A79" s="114"/>
      <c r="B79" s="107">
        <v>5</v>
      </c>
      <c r="C79" s="10" t="s">
        <v>771</v>
      </c>
      <c r="D79" s="118" t="s">
        <v>800</v>
      </c>
      <c r="E79" s="118" t="s">
        <v>25</v>
      </c>
      <c r="F79" s="130"/>
      <c r="G79" s="131"/>
      <c r="H79" s="11" t="s">
        <v>772</v>
      </c>
      <c r="I79" s="14">
        <v>3.08</v>
      </c>
      <c r="J79" s="109">
        <f t="shared" si="1"/>
        <v>15.4</v>
      </c>
      <c r="K79" s="115"/>
    </row>
    <row r="80" spans="1:11" ht="36">
      <c r="A80" s="114"/>
      <c r="B80" s="107">
        <v>5</v>
      </c>
      <c r="C80" s="10" t="s">
        <v>773</v>
      </c>
      <c r="D80" s="118" t="s">
        <v>801</v>
      </c>
      <c r="E80" s="118" t="s">
        <v>25</v>
      </c>
      <c r="F80" s="130" t="s">
        <v>273</v>
      </c>
      <c r="G80" s="131"/>
      <c r="H80" s="11" t="s">
        <v>774</v>
      </c>
      <c r="I80" s="14">
        <v>6.17</v>
      </c>
      <c r="J80" s="109">
        <f t="shared" si="1"/>
        <v>30.85</v>
      </c>
      <c r="K80" s="115"/>
    </row>
    <row r="81" spans="1:11" ht="36">
      <c r="A81" s="114"/>
      <c r="B81" s="107">
        <v>5</v>
      </c>
      <c r="C81" s="10" t="s">
        <v>773</v>
      </c>
      <c r="D81" s="118" t="s">
        <v>801</v>
      </c>
      <c r="E81" s="118" t="s">
        <v>25</v>
      </c>
      <c r="F81" s="130" t="s">
        <v>272</v>
      </c>
      <c r="G81" s="131"/>
      <c r="H81" s="11" t="s">
        <v>774</v>
      </c>
      <c r="I81" s="14">
        <v>6.17</v>
      </c>
      <c r="J81" s="109">
        <f t="shared" si="1"/>
        <v>30.85</v>
      </c>
      <c r="K81" s="115"/>
    </row>
    <row r="82" spans="1:11" ht="24">
      <c r="A82" s="114"/>
      <c r="B82" s="107">
        <v>5</v>
      </c>
      <c r="C82" s="10" t="s">
        <v>775</v>
      </c>
      <c r="D82" s="118" t="s">
        <v>802</v>
      </c>
      <c r="E82" s="118" t="s">
        <v>776</v>
      </c>
      <c r="F82" s="130"/>
      <c r="G82" s="131"/>
      <c r="H82" s="11" t="s">
        <v>777</v>
      </c>
      <c r="I82" s="14">
        <v>6.43</v>
      </c>
      <c r="J82" s="109">
        <f t="shared" si="1"/>
        <v>32.15</v>
      </c>
      <c r="K82" s="115"/>
    </row>
    <row r="83" spans="1:11" ht="24">
      <c r="A83" s="114"/>
      <c r="B83" s="107">
        <v>5</v>
      </c>
      <c r="C83" s="10" t="s">
        <v>775</v>
      </c>
      <c r="D83" s="118" t="s">
        <v>803</v>
      </c>
      <c r="E83" s="118" t="s">
        <v>770</v>
      </c>
      <c r="F83" s="130"/>
      <c r="G83" s="131"/>
      <c r="H83" s="11" t="s">
        <v>777</v>
      </c>
      <c r="I83" s="14">
        <v>7.05</v>
      </c>
      <c r="J83" s="109">
        <f t="shared" si="1"/>
        <v>35.25</v>
      </c>
      <c r="K83" s="115"/>
    </row>
    <row r="84" spans="1:11" ht="24">
      <c r="A84" s="114"/>
      <c r="B84" s="107">
        <v>5</v>
      </c>
      <c r="C84" s="10" t="s">
        <v>778</v>
      </c>
      <c r="D84" s="118" t="s">
        <v>804</v>
      </c>
      <c r="E84" s="118" t="s">
        <v>768</v>
      </c>
      <c r="F84" s="130"/>
      <c r="G84" s="131"/>
      <c r="H84" s="11" t="s">
        <v>779</v>
      </c>
      <c r="I84" s="14">
        <v>7.76</v>
      </c>
      <c r="J84" s="109">
        <f t="shared" si="1"/>
        <v>38.799999999999997</v>
      </c>
      <c r="K84" s="115"/>
    </row>
    <row r="85" spans="1:11" ht="24">
      <c r="A85" s="114"/>
      <c r="B85" s="107">
        <v>5</v>
      </c>
      <c r="C85" s="10" t="s">
        <v>780</v>
      </c>
      <c r="D85" s="118" t="s">
        <v>805</v>
      </c>
      <c r="E85" s="118" t="s">
        <v>776</v>
      </c>
      <c r="F85" s="130"/>
      <c r="G85" s="131"/>
      <c r="H85" s="11" t="s">
        <v>781</v>
      </c>
      <c r="I85" s="14">
        <v>6.98</v>
      </c>
      <c r="J85" s="109">
        <f t="shared" si="1"/>
        <v>34.900000000000006</v>
      </c>
      <c r="K85" s="115"/>
    </row>
    <row r="86" spans="1:11" ht="24">
      <c r="A86" s="114"/>
      <c r="B86" s="107">
        <v>5</v>
      </c>
      <c r="C86" s="10" t="s">
        <v>780</v>
      </c>
      <c r="D86" s="118" t="s">
        <v>806</v>
      </c>
      <c r="E86" s="118" t="s">
        <v>770</v>
      </c>
      <c r="F86" s="130"/>
      <c r="G86" s="131"/>
      <c r="H86" s="11" t="s">
        <v>781</v>
      </c>
      <c r="I86" s="14">
        <v>7.76</v>
      </c>
      <c r="J86" s="109">
        <f t="shared" ref="J86:J96" si="2">I86*B86</f>
        <v>38.799999999999997</v>
      </c>
      <c r="K86" s="115"/>
    </row>
    <row r="87" spans="1:11" ht="24">
      <c r="A87" s="114"/>
      <c r="B87" s="107">
        <v>5</v>
      </c>
      <c r="C87" s="10" t="s">
        <v>782</v>
      </c>
      <c r="D87" s="118" t="s">
        <v>807</v>
      </c>
      <c r="E87" s="118" t="s">
        <v>25</v>
      </c>
      <c r="F87" s="130" t="s">
        <v>273</v>
      </c>
      <c r="G87" s="131"/>
      <c r="H87" s="11" t="s">
        <v>783</v>
      </c>
      <c r="I87" s="14">
        <v>4.22</v>
      </c>
      <c r="J87" s="109">
        <f t="shared" si="2"/>
        <v>21.099999999999998</v>
      </c>
      <c r="K87" s="115"/>
    </row>
    <row r="88" spans="1:11" ht="24">
      <c r="A88" s="114"/>
      <c r="B88" s="107">
        <v>5</v>
      </c>
      <c r="C88" s="10" t="s">
        <v>782</v>
      </c>
      <c r="D88" s="118" t="s">
        <v>807</v>
      </c>
      <c r="E88" s="118" t="s">
        <v>25</v>
      </c>
      <c r="F88" s="130" t="s">
        <v>272</v>
      </c>
      <c r="G88" s="131"/>
      <c r="H88" s="11" t="s">
        <v>783</v>
      </c>
      <c r="I88" s="14">
        <v>4.22</v>
      </c>
      <c r="J88" s="109">
        <f t="shared" si="2"/>
        <v>21.099999999999998</v>
      </c>
      <c r="K88" s="115"/>
    </row>
    <row r="89" spans="1:11" ht="24">
      <c r="A89" s="114"/>
      <c r="B89" s="107">
        <v>5</v>
      </c>
      <c r="C89" s="10" t="s">
        <v>782</v>
      </c>
      <c r="D89" s="118" t="s">
        <v>807</v>
      </c>
      <c r="E89" s="118" t="s">
        <v>25</v>
      </c>
      <c r="F89" s="130" t="s">
        <v>726</v>
      </c>
      <c r="G89" s="131"/>
      <c r="H89" s="11" t="s">
        <v>783</v>
      </c>
      <c r="I89" s="14">
        <v>4.22</v>
      </c>
      <c r="J89" s="109">
        <f t="shared" si="2"/>
        <v>21.099999999999998</v>
      </c>
      <c r="K89" s="115"/>
    </row>
    <row r="90" spans="1:11" ht="24" customHeight="1">
      <c r="A90" s="114"/>
      <c r="B90" s="107">
        <v>5</v>
      </c>
      <c r="C90" s="10" t="s">
        <v>784</v>
      </c>
      <c r="D90" s="118" t="s">
        <v>808</v>
      </c>
      <c r="E90" s="118" t="s">
        <v>25</v>
      </c>
      <c r="F90" s="130" t="s">
        <v>273</v>
      </c>
      <c r="G90" s="131"/>
      <c r="H90" s="11" t="s">
        <v>785</v>
      </c>
      <c r="I90" s="14">
        <v>3.73</v>
      </c>
      <c r="J90" s="109">
        <f t="shared" si="2"/>
        <v>18.649999999999999</v>
      </c>
      <c r="K90" s="115"/>
    </row>
    <row r="91" spans="1:11" ht="24" customHeight="1">
      <c r="A91" s="114"/>
      <c r="B91" s="107">
        <v>5</v>
      </c>
      <c r="C91" s="10" t="s">
        <v>784</v>
      </c>
      <c r="D91" s="118" t="s">
        <v>808</v>
      </c>
      <c r="E91" s="118" t="s">
        <v>25</v>
      </c>
      <c r="F91" s="130" t="s">
        <v>272</v>
      </c>
      <c r="G91" s="131"/>
      <c r="H91" s="11" t="s">
        <v>785</v>
      </c>
      <c r="I91" s="14">
        <v>3.73</v>
      </c>
      <c r="J91" s="109">
        <f t="shared" si="2"/>
        <v>18.649999999999999</v>
      </c>
      <c r="K91" s="115"/>
    </row>
    <row r="92" spans="1:11" ht="24" customHeight="1">
      <c r="A92" s="114"/>
      <c r="B92" s="107">
        <v>5</v>
      </c>
      <c r="C92" s="10" t="s">
        <v>784</v>
      </c>
      <c r="D92" s="118" t="s">
        <v>808</v>
      </c>
      <c r="E92" s="118" t="s">
        <v>25</v>
      </c>
      <c r="F92" s="130" t="s">
        <v>726</v>
      </c>
      <c r="G92" s="131"/>
      <c r="H92" s="11" t="s">
        <v>785</v>
      </c>
      <c r="I92" s="14">
        <v>3.73</v>
      </c>
      <c r="J92" s="109">
        <f t="shared" si="2"/>
        <v>18.649999999999999</v>
      </c>
      <c r="K92" s="115"/>
    </row>
    <row r="93" spans="1:11" ht="36">
      <c r="A93" s="114"/>
      <c r="B93" s="107">
        <v>10</v>
      </c>
      <c r="C93" s="10" t="s">
        <v>786</v>
      </c>
      <c r="D93" s="118" t="s">
        <v>809</v>
      </c>
      <c r="E93" s="118" t="s">
        <v>230</v>
      </c>
      <c r="F93" s="130" t="s">
        <v>239</v>
      </c>
      <c r="G93" s="131"/>
      <c r="H93" s="11" t="s">
        <v>787</v>
      </c>
      <c r="I93" s="14">
        <v>2.02</v>
      </c>
      <c r="J93" s="109">
        <f t="shared" si="2"/>
        <v>20.2</v>
      </c>
      <c r="K93" s="115"/>
    </row>
    <row r="94" spans="1:11" ht="36">
      <c r="A94" s="114"/>
      <c r="B94" s="107">
        <v>10</v>
      </c>
      <c r="C94" s="10" t="s">
        <v>788</v>
      </c>
      <c r="D94" s="118" t="s">
        <v>810</v>
      </c>
      <c r="E94" s="118" t="s">
        <v>230</v>
      </c>
      <c r="F94" s="130" t="s">
        <v>107</v>
      </c>
      <c r="G94" s="131"/>
      <c r="H94" s="11" t="s">
        <v>789</v>
      </c>
      <c r="I94" s="14">
        <v>1.37</v>
      </c>
      <c r="J94" s="109">
        <f t="shared" si="2"/>
        <v>13.700000000000001</v>
      </c>
      <c r="K94" s="115"/>
    </row>
    <row r="95" spans="1:11" ht="36">
      <c r="A95" s="114"/>
      <c r="B95" s="107">
        <v>10</v>
      </c>
      <c r="C95" s="10" t="s">
        <v>788</v>
      </c>
      <c r="D95" s="118" t="s">
        <v>811</v>
      </c>
      <c r="E95" s="118" t="s">
        <v>233</v>
      </c>
      <c r="F95" s="130" t="s">
        <v>107</v>
      </c>
      <c r="G95" s="131"/>
      <c r="H95" s="11" t="s">
        <v>789</v>
      </c>
      <c r="I95" s="14">
        <v>1.45</v>
      </c>
      <c r="J95" s="109">
        <f t="shared" si="2"/>
        <v>14.5</v>
      </c>
      <c r="K95" s="115"/>
    </row>
    <row r="96" spans="1:11" ht="36">
      <c r="A96" s="114"/>
      <c r="B96" s="108">
        <v>2</v>
      </c>
      <c r="C96" s="12" t="s">
        <v>790</v>
      </c>
      <c r="D96" s="119" t="s">
        <v>790</v>
      </c>
      <c r="E96" s="119" t="s">
        <v>239</v>
      </c>
      <c r="F96" s="132" t="s">
        <v>23</v>
      </c>
      <c r="G96" s="133"/>
      <c r="H96" s="13" t="s">
        <v>791</v>
      </c>
      <c r="I96" s="15">
        <v>11.79</v>
      </c>
      <c r="J96" s="110">
        <f t="shared" si="2"/>
        <v>23.58</v>
      </c>
      <c r="K96" s="115"/>
    </row>
    <row r="97" spans="1:11">
      <c r="A97" s="114"/>
      <c r="B97" s="126"/>
      <c r="C97" s="126"/>
      <c r="D97" s="126"/>
      <c r="E97" s="126"/>
      <c r="F97" s="126"/>
      <c r="G97" s="126"/>
      <c r="H97" s="126"/>
      <c r="I97" s="127" t="s">
        <v>255</v>
      </c>
      <c r="J97" s="128">
        <f>SUM(J22:J96)</f>
        <v>1445.6299999999997</v>
      </c>
      <c r="K97" s="115"/>
    </row>
    <row r="98" spans="1:11">
      <c r="A98" s="114"/>
      <c r="B98" s="126"/>
      <c r="C98" s="126"/>
      <c r="D98" s="126"/>
      <c r="E98" s="126"/>
      <c r="F98" s="126"/>
      <c r="G98" s="126"/>
      <c r="H98" s="126"/>
      <c r="I98" s="127" t="s">
        <v>820</v>
      </c>
      <c r="J98" s="128">
        <f>J97*-20%</f>
        <v>-289.12599999999992</v>
      </c>
      <c r="K98" s="115"/>
    </row>
    <row r="99" spans="1:11" outlineLevel="1">
      <c r="A99" s="114"/>
      <c r="B99" s="126"/>
      <c r="C99" s="126"/>
      <c r="D99" s="126"/>
      <c r="E99" s="126"/>
      <c r="F99" s="126"/>
      <c r="G99" s="126"/>
      <c r="H99" s="126"/>
      <c r="I99" s="127" t="s">
        <v>821</v>
      </c>
      <c r="J99" s="128">
        <v>0</v>
      </c>
      <c r="K99" s="115"/>
    </row>
    <row r="100" spans="1:11">
      <c r="A100" s="114"/>
      <c r="B100" s="126"/>
      <c r="C100" s="126"/>
      <c r="D100" s="126"/>
      <c r="E100" s="126"/>
      <c r="F100" s="126"/>
      <c r="G100" s="126"/>
      <c r="H100" s="126"/>
      <c r="I100" s="127" t="s">
        <v>257</v>
      </c>
      <c r="J100" s="128">
        <f>SUM(J97:J99)</f>
        <v>1156.5039999999997</v>
      </c>
      <c r="K100" s="115"/>
    </row>
    <row r="101" spans="1:11">
      <c r="A101" s="6"/>
      <c r="B101" s="7"/>
      <c r="C101" s="7"/>
      <c r="D101" s="7"/>
      <c r="E101" s="7"/>
      <c r="F101" s="7"/>
      <c r="G101" s="7"/>
      <c r="H101" s="7" t="s">
        <v>822</v>
      </c>
      <c r="I101" s="7"/>
      <c r="J101" s="7"/>
      <c r="K101" s="8"/>
    </row>
    <row r="103" spans="1:11">
      <c r="H103" s="1" t="s">
        <v>815</v>
      </c>
      <c r="I103" s="91">
        <f>'Tax Invoice'!E14</f>
        <v>22.21</v>
      </c>
    </row>
    <row r="104" spans="1:11">
      <c r="H104" s="1" t="s">
        <v>705</v>
      </c>
      <c r="I104" s="91">
        <f>'Tax Invoice'!M11</f>
        <v>35.43</v>
      </c>
    </row>
    <row r="105" spans="1:11">
      <c r="H105" s="1" t="s">
        <v>816</v>
      </c>
      <c r="I105" s="91">
        <f>I107/I104</f>
        <v>906.2219108100478</v>
      </c>
    </row>
    <row r="106" spans="1:11">
      <c r="H106" s="1" t="s">
        <v>817</v>
      </c>
      <c r="I106" s="91">
        <f>I108/I104</f>
        <v>724.97752864803829</v>
      </c>
    </row>
    <row r="107" spans="1:11">
      <c r="H107" s="1" t="s">
        <v>706</v>
      </c>
      <c r="I107" s="91">
        <f>J97*I103</f>
        <v>32107.442299999995</v>
      </c>
    </row>
    <row r="108" spans="1:11">
      <c r="H108" s="1" t="s">
        <v>707</v>
      </c>
      <c r="I108" s="91">
        <f>J100*I103</f>
        <v>25685.953839999995</v>
      </c>
    </row>
  </sheetData>
  <mergeCells count="79">
    <mergeCell ref="F28:G28"/>
    <mergeCell ref="F29:G29"/>
    <mergeCell ref="F23:G23"/>
    <mergeCell ref="F24:G24"/>
    <mergeCell ref="F25:G25"/>
    <mergeCell ref="F26:G26"/>
    <mergeCell ref="F27:G27"/>
    <mergeCell ref="J10:J11"/>
    <mergeCell ref="J14:J15"/>
    <mergeCell ref="F20:G20"/>
    <mergeCell ref="F21:G21"/>
    <mergeCell ref="F22:G22"/>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5:G95"/>
    <mergeCell ref="F96:G96"/>
    <mergeCell ref="F90:G90"/>
    <mergeCell ref="F91:G91"/>
    <mergeCell ref="F92:G92"/>
    <mergeCell ref="F93:G93"/>
    <mergeCell ref="F94:G9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9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631</v>
      </c>
      <c r="O1" t="s">
        <v>144</v>
      </c>
      <c r="T1" t="s">
        <v>255</v>
      </c>
      <c r="U1">
        <v>1445.6299999999997</v>
      </c>
    </row>
    <row r="2" spans="1:21" ht="15.75">
      <c r="A2" s="114"/>
      <c r="B2" s="124" t="s">
        <v>134</v>
      </c>
      <c r="C2" s="120"/>
      <c r="D2" s="120"/>
      <c r="E2" s="120"/>
      <c r="F2" s="120"/>
      <c r="G2" s="120"/>
      <c r="H2" s="120"/>
      <c r="I2" s="125" t="s">
        <v>140</v>
      </c>
      <c r="J2" s="115"/>
      <c r="T2" t="s">
        <v>184</v>
      </c>
      <c r="U2">
        <v>43.37</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1488.9999999999995</v>
      </c>
    </row>
    <row r="5" spans="1:21">
      <c r="A5" s="114"/>
      <c r="B5" s="121" t="s">
        <v>137</v>
      </c>
      <c r="C5" s="120"/>
      <c r="D5" s="120"/>
      <c r="E5" s="120"/>
      <c r="F5" s="120"/>
      <c r="G5" s="120"/>
      <c r="H5" s="120"/>
      <c r="I5" s="120"/>
      <c r="J5" s="115"/>
      <c r="S5" t="s">
        <v>812</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34"/>
      <c r="J10" s="115"/>
    </row>
    <row r="11" spans="1:21">
      <c r="A11" s="114"/>
      <c r="B11" s="114" t="s">
        <v>709</v>
      </c>
      <c r="C11" s="120"/>
      <c r="D11" s="120"/>
      <c r="E11" s="115"/>
      <c r="F11" s="116"/>
      <c r="G11" s="116" t="s">
        <v>709</v>
      </c>
      <c r="H11" s="120"/>
      <c r="I11" s="135"/>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36">
        <v>45173</v>
      </c>
      <c r="J14" s="115"/>
    </row>
    <row r="15" spans="1:21">
      <c r="A15" s="114"/>
      <c r="B15" s="6" t="s">
        <v>6</v>
      </c>
      <c r="C15" s="7"/>
      <c r="D15" s="7"/>
      <c r="E15" s="8"/>
      <c r="F15" s="116"/>
      <c r="G15" s="9" t="s">
        <v>6</v>
      </c>
      <c r="H15" s="120"/>
      <c r="I15" s="137"/>
      <c r="J15" s="115"/>
    </row>
    <row r="16" spans="1:21">
      <c r="A16" s="114"/>
      <c r="B16" s="120"/>
      <c r="C16" s="120"/>
      <c r="D16" s="120"/>
      <c r="E16" s="120"/>
      <c r="F16" s="120"/>
      <c r="G16" s="120"/>
      <c r="H16" s="123" t="s">
        <v>142</v>
      </c>
      <c r="I16" s="129">
        <v>39847</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164</v>
      </c>
      <c r="J18" s="115"/>
    </row>
    <row r="19" spans="1:16">
      <c r="A19" s="114"/>
      <c r="B19" s="120"/>
      <c r="C19" s="120"/>
      <c r="D19" s="120"/>
      <c r="E19" s="120"/>
      <c r="F19" s="120"/>
      <c r="G19" s="120"/>
      <c r="H19" s="120"/>
      <c r="I19" s="120"/>
      <c r="J19" s="115"/>
      <c r="P19">
        <v>45173</v>
      </c>
    </row>
    <row r="20" spans="1:16">
      <c r="A20" s="114"/>
      <c r="B20" s="100" t="s">
        <v>198</v>
      </c>
      <c r="C20" s="100" t="s">
        <v>199</v>
      </c>
      <c r="D20" s="117" t="s">
        <v>200</v>
      </c>
      <c r="E20" s="138" t="s">
        <v>201</v>
      </c>
      <c r="F20" s="139"/>
      <c r="G20" s="100" t="s">
        <v>169</v>
      </c>
      <c r="H20" s="100" t="s">
        <v>202</v>
      </c>
      <c r="I20" s="100" t="s">
        <v>21</v>
      </c>
      <c r="J20" s="115"/>
    </row>
    <row r="21" spans="1:16">
      <c r="A21" s="114"/>
      <c r="B21" s="105"/>
      <c r="C21" s="105"/>
      <c r="D21" s="106"/>
      <c r="E21" s="140"/>
      <c r="F21" s="141"/>
      <c r="G21" s="105" t="s">
        <v>141</v>
      </c>
      <c r="H21" s="105"/>
      <c r="I21" s="105"/>
      <c r="J21" s="115"/>
    </row>
    <row r="22" spans="1:16" ht="108">
      <c r="A22" s="114"/>
      <c r="B22" s="107">
        <v>20</v>
      </c>
      <c r="C22" s="10" t="s">
        <v>104</v>
      </c>
      <c r="D22" s="118" t="s">
        <v>25</v>
      </c>
      <c r="E22" s="130"/>
      <c r="F22" s="131"/>
      <c r="G22" s="11" t="s">
        <v>715</v>
      </c>
      <c r="H22" s="14">
        <v>0.26</v>
      </c>
      <c r="I22" s="109">
        <f t="shared" ref="I22:I53" si="0">H22*B22</f>
        <v>5.2</v>
      </c>
      <c r="J22" s="115"/>
    </row>
    <row r="23" spans="1:16" ht="156">
      <c r="A23" s="114"/>
      <c r="B23" s="107">
        <v>5</v>
      </c>
      <c r="C23" s="10" t="s">
        <v>100</v>
      </c>
      <c r="D23" s="118" t="s">
        <v>716</v>
      </c>
      <c r="E23" s="130" t="s">
        <v>107</v>
      </c>
      <c r="F23" s="131"/>
      <c r="G23" s="11" t="s">
        <v>717</v>
      </c>
      <c r="H23" s="14">
        <v>1.69</v>
      </c>
      <c r="I23" s="109">
        <f t="shared" si="0"/>
        <v>8.4499999999999993</v>
      </c>
      <c r="J23" s="115"/>
    </row>
    <row r="24" spans="1:16" ht="108">
      <c r="A24" s="114"/>
      <c r="B24" s="107">
        <v>10</v>
      </c>
      <c r="C24" s="10" t="s">
        <v>22</v>
      </c>
      <c r="D24" s="118" t="s">
        <v>25</v>
      </c>
      <c r="E24" s="130"/>
      <c r="F24" s="131"/>
      <c r="G24" s="11" t="s">
        <v>718</v>
      </c>
      <c r="H24" s="14">
        <v>0.31</v>
      </c>
      <c r="I24" s="109">
        <f t="shared" si="0"/>
        <v>3.1</v>
      </c>
      <c r="J24" s="115"/>
    </row>
    <row r="25" spans="1:16" ht="108">
      <c r="A25" s="114"/>
      <c r="B25" s="107">
        <v>10</v>
      </c>
      <c r="C25" s="10" t="s">
        <v>22</v>
      </c>
      <c r="D25" s="118" t="s">
        <v>27</v>
      </c>
      <c r="E25" s="130"/>
      <c r="F25" s="131"/>
      <c r="G25" s="11" t="s">
        <v>718</v>
      </c>
      <c r="H25" s="14">
        <v>0.31</v>
      </c>
      <c r="I25" s="109">
        <f t="shared" si="0"/>
        <v>3.1</v>
      </c>
      <c r="J25" s="115"/>
    </row>
    <row r="26" spans="1:16" ht="216">
      <c r="A26" s="114"/>
      <c r="B26" s="107">
        <v>20</v>
      </c>
      <c r="C26" s="10" t="s">
        <v>719</v>
      </c>
      <c r="D26" s="118" t="s">
        <v>26</v>
      </c>
      <c r="E26" s="130" t="s">
        <v>107</v>
      </c>
      <c r="F26" s="131"/>
      <c r="G26" s="11" t="s">
        <v>720</v>
      </c>
      <c r="H26" s="14">
        <v>1.2</v>
      </c>
      <c r="I26" s="109">
        <f t="shared" si="0"/>
        <v>24</v>
      </c>
      <c r="J26" s="115"/>
    </row>
    <row r="27" spans="1:16" ht="216">
      <c r="A27" s="114"/>
      <c r="B27" s="107">
        <v>5</v>
      </c>
      <c r="C27" s="10" t="s">
        <v>719</v>
      </c>
      <c r="D27" s="118" t="s">
        <v>26</v>
      </c>
      <c r="E27" s="130" t="s">
        <v>210</v>
      </c>
      <c r="F27" s="131"/>
      <c r="G27" s="11" t="s">
        <v>720</v>
      </c>
      <c r="H27" s="14">
        <v>1.2</v>
      </c>
      <c r="I27" s="109">
        <f t="shared" si="0"/>
        <v>6</v>
      </c>
      <c r="J27" s="115"/>
    </row>
    <row r="28" spans="1:16" ht="216">
      <c r="A28" s="114"/>
      <c r="B28" s="107">
        <v>5</v>
      </c>
      <c r="C28" s="10" t="s">
        <v>719</v>
      </c>
      <c r="D28" s="118" t="s">
        <v>26</v>
      </c>
      <c r="E28" s="130" t="s">
        <v>263</v>
      </c>
      <c r="F28" s="131"/>
      <c r="G28" s="11" t="s">
        <v>720</v>
      </c>
      <c r="H28" s="14">
        <v>1.2</v>
      </c>
      <c r="I28" s="109">
        <f t="shared" si="0"/>
        <v>6</v>
      </c>
      <c r="J28" s="115"/>
    </row>
    <row r="29" spans="1:16" ht="216">
      <c r="A29" s="114"/>
      <c r="B29" s="107">
        <v>5</v>
      </c>
      <c r="C29" s="10" t="s">
        <v>719</v>
      </c>
      <c r="D29" s="118" t="s">
        <v>26</v>
      </c>
      <c r="E29" s="130" t="s">
        <v>265</v>
      </c>
      <c r="F29" s="131"/>
      <c r="G29" s="11" t="s">
        <v>720</v>
      </c>
      <c r="H29" s="14">
        <v>1.2</v>
      </c>
      <c r="I29" s="109">
        <f t="shared" si="0"/>
        <v>6</v>
      </c>
      <c r="J29" s="115"/>
    </row>
    <row r="30" spans="1:16" ht="96">
      <c r="A30" s="114"/>
      <c r="B30" s="107">
        <v>20</v>
      </c>
      <c r="C30" s="10" t="s">
        <v>721</v>
      </c>
      <c r="D30" s="118" t="s">
        <v>25</v>
      </c>
      <c r="E30" s="130"/>
      <c r="F30" s="131"/>
      <c r="G30" s="11" t="s">
        <v>722</v>
      </c>
      <c r="H30" s="14">
        <v>0.31</v>
      </c>
      <c r="I30" s="109">
        <f t="shared" si="0"/>
        <v>6.2</v>
      </c>
      <c r="J30" s="115"/>
    </row>
    <row r="31" spans="1:16" ht="108">
      <c r="A31" s="114"/>
      <c r="B31" s="107">
        <v>20</v>
      </c>
      <c r="C31" s="10" t="s">
        <v>723</v>
      </c>
      <c r="D31" s="118" t="s">
        <v>25</v>
      </c>
      <c r="E31" s="130"/>
      <c r="F31" s="131"/>
      <c r="G31" s="11" t="s">
        <v>724</v>
      </c>
      <c r="H31" s="14">
        <v>0.26</v>
      </c>
      <c r="I31" s="109">
        <f t="shared" si="0"/>
        <v>5.2</v>
      </c>
      <c r="J31" s="115"/>
    </row>
    <row r="32" spans="1:16" ht="108">
      <c r="A32" s="114"/>
      <c r="B32" s="107">
        <v>20</v>
      </c>
      <c r="C32" s="10" t="s">
        <v>723</v>
      </c>
      <c r="D32" s="118" t="s">
        <v>26</v>
      </c>
      <c r="E32" s="130"/>
      <c r="F32" s="131"/>
      <c r="G32" s="11" t="s">
        <v>724</v>
      </c>
      <c r="H32" s="14">
        <v>0.26</v>
      </c>
      <c r="I32" s="109">
        <f t="shared" si="0"/>
        <v>5.2</v>
      </c>
      <c r="J32" s="115"/>
    </row>
    <row r="33" spans="1:10" ht="252">
      <c r="A33" s="114"/>
      <c r="B33" s="107">
        <v>5</v>
      </c>
      <c r="C33" s="10" t="s">
        <v>725</v>
      </c>
      <c r="D33" s="118" t="s">
        <v>726</v>
      </c>
      <c r="E33" s="130" t="s">
        <v>26</v>
      </c>
      <c r="F33" s="131"/>
      <c r="G33" s="11" t="s">
        <v>813</v>
      </c>
      <c r="H33" s="14">
        <v>3.73</v>
      </c>
      <c r="I33" s="109">
        <f t="shared" si="0"/>
        <v>18.649999999999999</v>
      </c>
      <c r="J33" s="115"/>
    </row>
    <row r="34" spans="1:10" ht="156">
      <c r="A34" s="114"/>
      <c r="B34" s="107">
        <v>1</v>
      </c>
      <c r="C34" s="10" t="s">
        <v>727</v>
      </c>
      <c r="D34" s="118"/>
      <c r="E34" s="130"/>
      <c r="F34" s="131"/>
      <c r="G34" s="11" t="s">
        <v>728</v>
      </c>
      <c r="H34" s="14">
        <v>29.4</v>
      </c>
      <c r="I34" s="109">
        <f t="shared" si="0"/>
        <v>29.4</v>
      </c>
      <c r="J34" s="115"/>
    </row>
    <row r="35" spans="1:10" ht="180">
      <c r="A35" s="114"/>
      <c r="B35" s="107">
        <v>3</v>
      </c>
      <c r="C35" s="10" t="s">
        <v>729</v>
      </c>
      <c r="D35" s="118" t="s">
        <v>273</v>
      </c>
      <c r="E35" s="130" t="s">
        <v>730</v>
      </c>
      <c r="F35" s="131"/>
      <c r="G35" s="11" t="s">
        <v>731</v>
      </c>
      <c r="H35" s="14">
        <v>2.8</v>
      </c>
      <c r="I35" s="109">
        <f t="shared" si="0"/>
        <v>8.3999999999999986</v>
      </c>
      <c r="J35" s="115"/>
    </row>
    <row r="36" spans="1:10" ht="180">
      <c r="A36" s="114"/>
      <c r="B36" s="107">
        <v>3</v>
      </c>
      <c r="C36" s="10" t="s">
        <v>729</v>
      </c>
      <c r="D36" s="118" t="s">
        <v>273</v>
      </c>
      <c r="E36" s="130" t="s">
        <v>732</v>
      </c>
      <c r="F36" s="131"/>
      <c r="G36" s="11" t="s">
        <v>731</v>
      </c>
      <c r="H36" s="14">
        <v>2.8</v>
      </c>
      <c r="I36" s="109">
        <f t="shared" si="0"/>
        <v>8.3999999999999986</v>
      </c>
      <c r="J36" s="115"/>
    </row>
    <row r="37" spans="1:10" ht="180">
      <c r="A37" s="114"/>
      <c r="B37" s="107">
        <v>3</v>
      </c>
      <c r="C37" s="10" t="s">
        <v>729</v>
      </c>
      <c r="D37" s="118" t="s">
        <v>272</v>
      </c>
      <c r="E37" s="130" t="s">
        <v>730</v>
      </c>
      <c r="F37" s="131"/>
      <c r="G37" s="11" t="s">
        <v>731</v>
      </c>
      <c r="H37" s="14">
        <v>2.8</v>
      </c>
      <c r="I37" s="109">
        <f t="shared" si="0"/>
        <v>8.3999999999999986</v>
      </c>
      <c r="J37" s="115"/>
    </row>
    <row r="38" spans="1:10" ht="180">
      <c r="A38" s="114"/>
      <c r="B38" s="107">
        <v>3</v>
      </c>
      <c r="C38" s="10" t="s">
        <v>729</v>
      </c>
      <c r="D38" s="118" t="s">
        <v>272</v>
      </c>
      <c r="E38" s="130" t="s">
        <v>732</v>
      </c>
      <c r="F38" s="131"/>
      <c r="G38" s="11" t="s">
        <v>731</v>
      </c>
      <c r="H38" s="14">
        <v>2.8</v>
      </c>
      <c r="I38" s="109">
        <f t="shared" si="0"/>
        <v>8.3999999999999986</v>
      </c>
      <c r="J38" s="115"/>
    </row>
    <row r="39" spans="1:10" ht="144">
      <c r="A39" s="114"/>
      <c r="B39" s="107">
        <v>5</v>
      </c>
      <c r="C39" s="10" t="s">
        <v>733</v>
      </c>
      <c r="D39" s="118" t="s">
        <v>23</v>
      </c>
      <c r="E39" s="130" t="s">
        <v>734</v>
      </c>
      <c r="F39" s="131"/>
      <c r="G39" s="11" t="s">
        <v>735</v>
      </c>
      <c r="H39" s="14">
        <v>4.62</v>
      </c>
      <c r="I39" s="109">
        <f t="shared" si="0"/>
        <v>23.1</v>
      </c>
      <c r="J39" s="115"/>
    </row>
    <row r="40" spans="1:10" ht="228">
      <c r="A40" s="114"/>
      <c r="B40" s="107">
        <v>10</v>
      </c>
      <c r="C40" s="10" t="s">
        <v>736</v>
      </c>
      <c r="D40" s="118" t="s">
        <v>107</v>
      </c>
      <c r="E40" s="130" t="s">
        <v>23</v>
      </c>
      <c r="F40" s="131"/>
      <c r="G40" s="11" t="s">
        <v>737</v>
      </c>
      <c r="H40" s="14">
        <v>2.91</v>
      </c>
      <c r="I40" s="109">
        <f t="shared" si="0"/>
        <v>29.1</v>
      </c>
      <c r="J40" s="115"/>
    </row>
    <row r="41" spans="1:10" ht="84">
      <c r="A41" s="114"/>
      <c r="B41" s="107">
        <v>100</v>
      </c>
      <c r="C41" s="10" t="s">
        <v>656</v>
      </c>
      <c r="D41" s="118" t="s">
        <v>25</v>
      </c>
      <c r="E41" s="130"/>
      <c r="F41" s="131"/>
      <c r="G41" s="11" t="s">
        <v>658</v>
      </c>
      <c r="H41" s="14">
        <v>0.28000000000000003</v>
      </c>
      <c r="I41" s="109">
        <f t="shared" si="0"/>
        <v>28.000000000000004</v>
      </c>
      <c r="J41" s="115"/>
    </row>
    <row r="42" spans="1:10" ht="84">
      <c r="A42" s="114"/>
      <c r="B42" s="107">
        <v>50</v>
      </c>
      <c r="C42" s="10" t="s">
        <v>656</v>
      </c>
      <c r="D42" s="118" t="s">
        <v>26</v>
      </c>
      <c r="E42" s="130"/>
      <c r="F42" s="131"/>
      <c r="G42" s="11" t="s">
        <v>658</v>
      </c>
      <c r="H42" s="14">
        <v>0.28000000000000003</v>
      </c>
      <c r="I42" s="109">
        <f t="shared" si="0"/>
        <v>14.000000000000002</v>
      </c>
      <c r="J42" s="115"/>
    </row>
    <row r="43" spans="1:10" ht="120">
      <c r="A43" s="114"/>
      <c r="B43" s="107">
        <v>5</v>
      </c>
      <c r="C43" s="10" t="s">
        <v>738</v>
      </c>
      <c r="D43" s="118" t="s">
        <v>23</v>
      </c>
      <c r="E43" s="130" t="s">
        <v>273</v>
      </c>
      <c r="F43" s="131"/>
      <c r="G43" s="11" t="s">
        <v>739</v>
      </c>
      <c r="H43" s="14">
        <v>0.96</v>
      </c>
      <c r="I43" s="109">
        <f t="shared" si="0"/>
        <v>4.8</v>
      </c>
      <c r="J43" s="115"/>
    </row>
    <row r="44" spans="1:10" ht="120">
      <c r="A44" s="114"/>
      <c r="B44" s="107">
        <v>5</v>
      </c>
      <c r="C44" s="10" t="s">
        <v>738</v>
      </c>
      <c r="D44" s="118" t="s">
        <v>23</v>
      </c>
      <c r="E44" s="130" t="s">
        <v>272</v>
      </c>
      <c r="F44" s="131"/>
      <c r="G44" s="11" t="s">
        <v>739</v>
      </c>
      <c r="H44" s="14">
        <v>0.96</v>
      </c>
      <c r="I44" s="109">
        <f t="shared" si="0"/>
        <v>4.8</v>
      </c>
      <c r="J44" s="115"/>
    </row>
    <row r="45" spans="1:10" ht="120">
      <c r="A45" s="114"/>
      <c r="B45" s="107">
        <v>5</v>
      </c>
      <c r="C45" s="10" t="s">
        <v>738</v>
      </c>
      <c r="D45" s="118" t="s">
        <v>23</v>
      </c>
      <c r="E45" s="130" t="s">
        <v>726</v>
      </c>
      <c r="F45" s="131"/>
      <c r="G45" s="11" t="s">
        <v>739</v>
      </c>
      <c r="H45" s="14">
        <v>0.96</v>
      </c>
      <c r="I45" s="109">
        <f t="shared" si="0"/>
        <v>4.8</v>
      </c>
      <c r="J45" s="115"/>
    </row>
    <row r="46" spans="1:10" ht="120">
      <c r="A46" s="114"/>
      <c r="B46" s="107">
        <v>10</v>
      </c>
      <c r="C46" s="10" t="s">
        <v>740</v>
      </c>
      <c r="D46" s="118" t="s">
        <v>23</v>
      </c>
      <c r="E46" s="130" t="s">
        <v>734</v>
      </c>
      <c r="F46" s="131"/>
      <c r="G46" s="11" t="s">
        <v>741</v>
      </c>
      <c r="H46" s="14">
        <v>1.3</v>
      </c>
      <c r="I46" s="109">
        <f t="shared" si="0"/>
        <v>13</v>
      </c>
      <c r="J46" s="115"/>
    </row>
    <row r="47" spans="1:10" ht="120">
      <c r="A47" s="114"/>
      <c r="B47" s="107">
        <v>10</v>
      </c>
      <c r="C47" s="10" t="s">
        <v>740</v>
      </c>
      <c r="D47" s="118" t="s">
        <v>23</v>
      </c>
      <c r="E47" s="130" t="s">
        <v>742</v>
      </c>
      <c r="F47" s="131"/>
      <c r="G47" s="11" t="s">
        <v>741</v>
      </c>
      <c r="H47" s="14">
        <v>1.3</v>
      </c>
      <c r="I47" s="109">
        <f t="shared" si="0"/>
        <v>13</v>
      </c>
      <c r="J47" s="115"/>
    </row>
    <row r="48" spans="1:10" ht="120">
      <c r="A48" s="114"/>
      <c r="B48" s="107">
        <v>5</v>
      </c>
      <c r="C48" s="10" t="s">
        <v>743</v>
      </c>
      <c r="D48" s="118" t="s">
        <v>23</v>
      </c>
      <c r="E48" s="130"/>
      <c r="F48" s="131"/>
      <c r="G48" s="11" t="s">
        <v>744</v>
      </c>
      <c r="H48" s="14">
        <v>0.96</v>
      </c>
      <c r="I48" s="109">
        <f t="shared" si="0"/>
        <v>4.8</v>
      </c>
      <c r="J48" s="115"/>
    </row>
    <row r="49" spans="1:10" ht="120">
      <c r="A49" s="114"/>
      <c r="B49" s="107">
        <v>5</v>
      </c>
      <c r="C49" s="10" t="s">
        <v>743</v>
      </c>
      <c r="D49" s="118" t="s">
        <v>25</v>
      </c>
      <c r="E49" s="130"/>
      <c r="F49" s="131"/>
      <c r="G49" s="11" t="s">
        <v>744</v>
      </c>
      <c r="H49" s="14">
        <v>0.96</v>
      </c>
      <c r="I49" s="109">
        <f t="shared" si="0"/>
        <v>4.8</v>
      </c>
      <c r="J49" s="115"/>
    </row>
    <row r="50" spans="1:10" ht="180">
      <c r="A50" s="114"/>
      <c r="B50" s="107">
        <v>5</v>
      </c>
      <c r="C50" s="10" t="s">
        <v>745</v>
      </c>
      <c r="D50" s="118" t="s">
        <v>26</v>
      </c>
      <c r="E50" s="130"/>
      <c r="F50" s="131"/>
      <c r="G50" s="11" t="s">
        <v>746</v>
      </c>
      <c r="H50" s="14">
        <v>5</v>
      </c>
      <c r="I50" s="109">
        <f t="shared" si="0"/>
        <v>25</v>
      </c>
      <c r="J50" s="115"/>
    </row>
    <row r="51" spans="1:10" ht="180">
      <c r="A51" s="114"/>
      <c r="B51" s="107">
        <v>5</v>
      </c>
      <c r="C51" s="10" t="s">
        <v>747</v>
      </c>
      <c r="D51" s="118" t="s">
        <v>26</v>
      </c>
      <c r="E51" s="130" t="s">
        <v>239</v>
      </c>
      <c r="F51" s="131"/>
      <c r="G51" s="11" t="s">
        <v>748</v>
      </c>
      <c r="H51" s="14">
        <v>3.3</v>
      </c>
      <c r="I51" s="109">
        <f t="shared" si="0"/>
        <v>16.5</v>
      </c>
      <c r="J51" s="115"/>
    </row>
    <row r="52" spans="1:10" ht="228">
      <c r="A52" s="114"/>
      <c r="B52" s="107">
        <v>2</v>
      </c>
      <c r="C52" s="10" t="s">
        <v>749</v>
      </c>
      <c r="D52" s="118" t="s">
        <v>26</v>
      </c>
      <c r="E52" s="130" t="s">
        <v>528</v>
      </c>
      <c r="F52" s="131"/>
      <c r="G52" s="11" t="s">
        <v>750</v>
      </c>
      <c r="H52" s="14">
        <v>3.97</v>
      </c>
      <c r="I52" s="109">
        <f t="shared" si="0"/>
        <v>7.94</v>
      </c>
      <c r="J52" s="115"/>
    </row>
    <row r="53" spans="1:10" ht="216">
      <c r="A53" s="114"/>
      <c r="B53" s="107">
        <v>5</v>
      </c>
      <c r="C53" s="10" t="s">
        <v>751</v>
      </c>
      <c r="D53" s="118" t="s">
        <v>26</v>
      </c>
      <c r="E53" s="130" t="s">
        <v>239</v>
      </c>
      <c r="F53" s="131"/>
      <c r="G53" s="11" t="s">
        <v>752</v>
      </c>
      <c r="H53" s="14">
        <v>6.01</v>
      </c>
      <c r="I53" s="109">
        <f t="shared" si="0"/>
        <v>30.049999999999997</v>
      </c>
      <c r="J53" s="115"/>
    </row>
    <row r="54" spans="1:10" ht="336">
      <c r="A54" s="114"/>
      <c r="B54" s="107">
        <v>5</v>
      </c>
      <c r="C54" s="10" t="s">
        <v>753</v>
      </c>
      <c r="D54" s="118" t="s">
        <v>26</v>
      </c>
      <c r="E54" s="130" t="s">
        <v>754</v>
      </c>
      <c r="F54" s="131"/>
      <c r="G54" s="11" t="s">
        <v>755</v>
      </c>
      <c r="H54" s="14">
        <v>4.41</v>
      </c>
      <c r="I54" s="109">
        <f t="shared" ref="I54:I85" si="1">H54*B54</f>
        <v>22.05</v>
      </c>
      <c r="J54" s="115"/>
    </row>
    <row r="55" spans="1:10" ht="348">
      <c r="A55" s="114"/>
      <c r="B55" s="107">
        <v>2</v>
      </c>
      <c r="C55" s="10" t="s">
        <v>756</v>
      </c>
      <c r="D55" s="118" t="s">
        <v>26</v>
      </c>
      <c r="E55" s="130"/>
      <c r="F55" s="131"/>
      <c r="G55" s="11" t="s">
        <v>757</v>
      </c>
      <c r="H55" s="14">
        <v>5.88</v>
      </c>
      <c r="I55" s="109">
        <f t="shared" si="1"/>
        <v>11.76</v>
      </c>
      <c r="J55" s="115"/>
    </row>
    <row r="56" spans="1:10" ht="312">
      <c r="A56" s="114"/>
      <c r="B56" s="107">
        <v>2</v>
      </c>
      <c r="C56" s="10" t="s">
        <v>758</v>
      </c>
      <c r="D56" s="118" t="s">
        <v>699</v>
      </c>
      <c r="E56" s="130"/>
      <c r="F56" s="131"/>
      <c r="G56" s="11" t="s">
        <v>814</v>
      </c>
      <c r="H56" s="14">
        <v>26.05</v>
      </c>
      <c r="I56" s="109">
        <f t="shared" si="1"/>
        <v>52.1</v>
      </c>
      <c r="J56" s="115"/>
    </row>
    <row r="57" spans="1:10" ht="96">
      <c r="A57" s="114"/>
      <c r="B57" s="107">
        <v>5</v>
      </c>
      <c r="C57" s="10" t="s">
        <v>65</v>
      </c>
      <c r="D57" s="118" t="s">
        <v>23</v>
      </c>
      <c r="E57" s="130"/>
      <c r="F57" s="131"/>
      <c r="G57" s="11" t="s">
        <v>759</v>
      </c>
      <c r="H57" s="14">
        <v>2.59</v>
      </c>
      <c r="I57" s="109">
        <f t="shared" si="1"/>
        <v>12.95</v>
      </c>
      <c r="J57" s="115"/>
    </row>
    <row r="58" spans="1:10" ht="96">
      <c r="A58" s="114"/>
      <c r="B58" s="107">
        <v>10</v>
      </c>
      <c r="C58" s="10" t="s">
        <v>65</v>
      </c>
      <c r="D58" s="118" t="s">
        <v>25</v>
      </c>
      <c r="E58" s="130"/>
      <c r="F58" s="131"/>
      <c r="G58" s="11" t="s">
        <v>759</v>
      </c>
      <c r="H58" s="14">
        <v>2.59</v>
      </c>
      <c r="I58" s="109">
        <f t="shared" si="1"/>
        <v>25.9</v>
      </c>
      <c r="J58" s="115"/>
    </row>
    <row r="59" spans="1:10" ht="96">
      <c r="A59" s="114"/>
      <c r="B59" s="107">
        <v>10</v>
      </c>
      <c r="C59" s="10" t="s">
        <v>65</v>
      </c>
      <c r="D59" s="118" t="s">
        <v>26</v>
      </c>
      <c r="E59" s="130"/>
      <c r="F59" s="131"/>
      <c r="G59" s="11" t="s">
        <v>759</v>
      </c>
      <c r="H59" s="14">
        <v>2.59</v>
      </c>
      <c r="I59" s="109">
        <f t="shared" si="1"/>
        <v>25.9</v>
      </c>
      <c r="J59" s="115"/>
    </row>
    <row r="60" spans="1:10" ht="96">
      <c r="A60" s="114"/>
      <c r="B60" s="107">
        <v>10</v>
      </c>
      <c r="C60" s="10" t="s">
        <v>760</v>
      </c>
      <c r="D60" s="118" t="s">
        <v>23</v>
      </c>
      <c r="E60" s="130"/>
      <c r="F60" s="131"/>
      <c r="G60" s="11" t="s">
        <v>761</v>
      </c>
      <c r="H60" s="14">
        <v>2.75</v>
      </c>
      <c r="I60" s="109">
        <f t="shared" si="1"/>
        <v>27.5</v>
      </c>
      <c r="J60" s="115"/>
    </row>
    <row r="61" spans="1:10" ht="96">
      <c r="A61" s="114"/>
      <c r="B61" s="107">
        <v>10</v>
      </c>
      <c r="C61" s="10" t="s">
        <v>760</v>
      </c>
      <c r="D61" s="118" t="s">
        <v>25</v>
      </c>
      <c r="E61" s="130"/>
      <c r="F61" s="131"/>
      <c r="G61" s="11" t="s">
        <v>761</v>
      </c>
      <c r="H61" s="14">
        <v>2.75</v>
      </c>
      <c r="I61" s="109">
        <f t="shared" si="1"/>
        <v>27.5</v>
      </c>
      <c r="J61" s="115"/>
    </row>
    <row r="62" spans="1:10" ht="96">
      <c r="A62" s="114"/>
      <c r="B62" s="107">
        <v>10</v>
      </c>
      <c r="C62" s="10" t="s">
        <v>760</v>
      </c>
      <c r="D62" s="118" t="s">
        <v>26</v>
      </c>
      <c r="E62" s="130"/>
      <c r="F62" s="131"/>
      <c r="G62" s="11" t="s">
        <v>761</v>
      </c>
      <c r="H62" s="14">
        <v>2.75</v>
      </c>
      <c r="I62" s="109">
        <f t="shared" si="1"/>
        <v>27.5</v>
      </c>
      <c r="J62" s="115"/>
    </row>
    <row r="63" spans="1:10" ht="96">
      <c r="A63" s="114"/>
      <c r="B63" s="107">
        <v>5</v>
      </c>
      <c r="C63" s="10" t="s">
        <v>68</v>
      </c>
      <c r="D63" s="118" t="s">
        <v>25</v>
      </c>
      <c r="E63" s="130" t="s">
        <v>273</v>
      </c>
      <c r="F63" s="131"/>
      <c r="G63" s="11" t="s">
        <v>762</v>
      </c>
      <c r="H63" s="14">
        <v>3.16</v>
      </c>
      <c r="I63" s="109">
        <f t="shared" si="1"/>
        <v>15.8</v>
      </c>
      <c r="J63" s="115"/>
    </row>
    <row r="64" spans="1:10" ht="96">
      <c r="A64" s="114"/>
      <c r="B64" s="107">
        <v>5</v>
      </c>
      <c r="C64" s="10" t="s">
        <v>68</v>
      </c>
      <c r="D64" s="118" t="s">
        <v>25</v>
      </c>
      <c r="E64" s="130" t="s">
        <v>272</v>
      </c>
      <c r="F64" s="131"/>
      <c r="G64" s="11" t="s">
        <v>762</v>
      </c>
      <c r="H64" s="14">
        <v>3.16</v>
      </c>
      <c r="I64" s="109">
        <f t="shared" si="1"/>
        <v>15.8</v>
      </c>
      <c r="J64" s="115"/>
    </row>
    <row r="65" spans="1:10" ht="96">
      <c r="A65" s="114"/>
      <c r="B65" s="107">
        <v>5</v>
      </c>
      <c r="C65" s="10" t="s">
        <v>68</v>
      </c>
      <c r="D65" s="118" t="s">
        <v>25</v>
      </c>
      <c r="E65" s="130" t="s">
        <v>726</v>
      </c>
      <c r="F65" s="131"/>
      <c r="G65" s="11" t="s">
        <v>762</v>
      </c>
      <c r="H65" s="14">
        <v>3.16</v>
      </c>
      <c r="I65" s="109">
        <f t="shared" si="1"/>
        <v>15.8</v>
      </c>
      <c r="J65" s="115"/>
    </row>
    <row r="66" spans="1:10" ht="96">
      <c r="A66" s="114"/>
      <c r="B66" s="107">
        <v>5</v>
      </c>
      <c r="C66" s="10" t="s">
        <v>68</v>
      </c>
      <c r="D66" s="118" t="s">
        <v>26</v>
      </c>
      <c r="E66" s="130" t="s">
        <v>273</v>
      </c>
      <c r="F66" s="131"/>
      <c r="G66" s="11" t="s">
        <v>762</v>
      </c>
      <c r="H66" s="14">
        <v>3.16</v>
      </c>
      <c r="I66" s="109">
        <f t="shared" si="1"/>
        <v>15.8</v>
      </c>
      <c r="J66" s="115"/>
    </row>
    <row r="67" spans="1:10" ht="96">
      <c r="A67" s="114"/>
      <c r="B67" s="107">
        <v>5</v>
      </c>
      <c r="C67" s="10" t="s">
        <v>68</v>
      </c>
      <c r="D67" s="118" t="s">
        <v>26</v>
      </c>
      <c r="E67" s="130" t="s">
        <v>272</v>
      </c>
      <c r="F67" s="131"/>
      <c r="G67" s="11" t="s">
        <v>762</v>
      </c>
      <c r="H67" s="14">
        <v>3.16</v>
      </c>
      <c r="I67" s="109">
        <f t="shared" si="1"/>
        <v>15.8</v>
      </c>
      <c r="J67" s="115"/>
    </row>
    <row r="68" spans="1:10" ht="96">
      <c r="A68" s="114"/>
      <c r="B68" s="107">
        <v>5</v>
      </c>
      <c r="C68" s="10" t="s">
        <v>68</v>
      </c>
      <c r="D68" s="118" t="s">
        <v>26</v>
      </c>
      <c r="E68" s="130" t="s">
        <v>726</v>
      </c>
      <c r="F68" s="131"/>
      <c r="G68" s="11" t="s">
        <v>762</v>
      </c>
      <c r="H68" s="14">
        <v>3.16</v>
      </c>
      <c r="I68" s="109">
        <f t="shared" si="1"/>
        <v>15.8</v>
      </c>
      <c r="J68" s="115"/>
    </row>
    <row r="69" spans="1:10" ht="96">
      <c r="A69" s="114"/>
      <c r="B69" s="107">
        <v>5</v>
      </c>
      <c r="C69" s="10" t="s">
        <v>763</v>
      </c>
      <c r="D69" s="118" t="s">
        <v>25</v>
      </c>
      <c r="E69" s="130" t="s">
        <v>273</v>
      </c>
      <c r="F69" s="131"/>
      <c r="G69" s="11" t="s">
        <v>764</v>
      </c>
      <c r="H69" s="14">
        <v>3.4</v>
      </c>
      <c r="I69" s="109">
        <f t="shared" si="1"/>
        <v>17</v>
      </c>
      <c r="J69" s="115"/>
    </row>
    <row r="70" spans="1:10" ht="96">
      <c r="A70" s="114"/>
      <c r="B70" s="107">
        <v>5</v>
      </c>
      <c r="C70" s="10" t="s">
        <v>763</v>
      </c>
      <c r="D70" s="118" t="s">
        <v>25</v>
      </c>
      <c r="E70" s="130" t="s">
        <v>272</v>
      </c>
      <c r="F70" s="131"/>
      <c r="G70" s="11" t="s">
        <v>764</v>
      </c>
      <c r="H70" s="14">
        <v>3.4</v>
      </c>
      <c r="I70" s="109">
        <f t="shared" si="1"/>
        <v>17</v>
      </c>
      <c r="J70" s="115"/>
    </row>
    <row r="71" spans="1:10" ht="96">
      <c r="A71" s="114"/>
      <c r="B71" s="107">
        <v>5</v>
      </c>
      <c r="C71" s="10" t="s">
        <v>763</v>
      </c>
      <c r="D71" s="118" t="s">
        <v>25</v>
      </c>
      <c r="E71" s="130" t="s">
        <v>726</v>
      </c>
      <c r="F71" s="131"/>
      <c r="G71" s="11" t="s">
        <v>764</v>
      </c>
      <c r="H71" s="14">
        <v>3.4</v>
      </c>
      <c r="I71" s="109">
        <f t="shared" si="1"/>
        <v>17</v>
      </c>
      <c r="J71" s="115"/>
    </row>
    <row r="72" spans="1:10" ht="96">
      <c r="A72" s="114"/>
      <c r="B72" s="107">
        <v>5</v>
      </c>
      <c r="C72" s="10" t="s">
        <v>763</v>
      </c>
      <c r="D72" s="118" t="s">
        <v>26</v>
      </c>
      <c r="E72" s="130" t="s">
        <v>273</v>
      </c>
      <c r="F72" s="131"/>
      <c r="G72" s="11" t="s">
        <v>764</v>
      </c>
      <c r="H72" s="14">
        <v>3.4</v>
      </c>
      <c r="I72" s="109">
        <f t="shared" si="1"/>
        <v>17</v>
      </c>
      <c r="J72" s="115"/>
    </row>
    <row r="73" spans="1:10" ht="96">
      <c r="A73" s="114"/>
      <c r="B73" s="107">
        <v>5</v>
      </c>
      <c r="C73" s="10" t="s">
        <v>763</v>
      </c>
      <c r="D73" s="118" t="s">
        <v>26</v>
      </c>
      <c r="E73" s="130" t="s">
        <v>272</v>
      </c>
      <c r="F73" s="131"/>
      <c r="G73" s="11" t="s">
        <v>764</v>
      </c>
      <c r="H73" s="14">
        <v>3.4</v>
      </c>
      <c r="I73" s="109">
        <f t="shared" si="1"/>
        <v>17</v>
      </c>
      <c r="J73" s="115"/>
    </row>
    <row r="74" spans="1:10" ht="96">
      <c r="A74" s="114"/>
      <c r="B74" s="107">
        <v>5</v>
      </c>
      <c r="C74" s="10" t="s">
        <v>763</v>
      </c>
      <c r="D74" s="118" t="s">
        <v>26</v>
      </c>
      <c r="E74" s="130" t="s">
        <v>726</v>
      </c>
      <c r="F74" s="131"/>
      <c r="G74" s="11" t="s">
        <v>764</v>
      </c>
      <c r="H74" s="14">
        <v>3.4</v>
      </c>
      <c r="I74" s="109">
        <f t="shared" si="1"/>
        <v>17</v>
      </c>
      <c r="J74" s="115"/>
    </row>
    <row r="75" spans="1:10" ht="216">
      <c r="A75" s="114"/>
      <c r="B75" s="107">
        <v>5</v>
      </c>
      <c r="C75" s="10" t="s">
        <v>765</v>
      </c>
      <c r="D75" s="118" t="s">
        <v>239</v>
      </c>
      <c r="E75" s="130" t="s">
        <v>25</v>
      </c>
      <c r="F75" s="131"/>
      <c r="G75" s="11" t="s">
        <v>766</v>
      </c>
      <c r="H75" s="14">
        <v>8.77</v>
      </c>
      <c r="I75" s="109">
        <f t="shared" si="1"/>
        <v>43.849999999999994</v>
      </c>
      <c r="J75" s="115"/>
    </row>
    <row r="76" spans="1:10" ht="216">
      <c r="A76" s="114"/>
      <c r="B76" s="107">
        <v>5</v>
      </c>
      <c r="C76" s="10" t="s">
        <v>765</v>
      </c>
      <c r="D76" s="118" t="s">
        <v>239</v>
      </c>
      <c r="E76" s="130" t="s">
        <v>26</v>
      </c>
      <c r="F76" s="131"/>
      <c r="G76" s="11" t="s">
        <v>766</v>
      </c>
      <c r="H76" s="14">
        <v>9.1</v>
      </c>
      <c r="I76" s="109">
        <f t="shared" si="1"/>
        <v>45.5</v>
      </c>
      <c r="J76" s="115"/>
    </row>
    <row r="77" spans="1:10" ht="240">
      <c r="A77" s="114"/>
      <c r="B77" s="107">
        <v>5</v>
      </c>
      <c r="C77" s="10" t="s">
        <v>767</v>
      </c>
      <c r="D77" s="118" t="s">
        <v>768</v>
      </c>
      <c r="E77" s="130"/>
      <c r="F77" s="131"/>
      <c r="G77" s="11" t="s">
        <v>769</v>
      </c>
      <c r="H77" s="14">
        <v>9.43</v>
      </c>
      <c r="I77" s="109">
        <f t="shared" si="1"/>
        <v>47.15</v>
      </c>
      <c r="J77" s="115"/>
    </row>
    <row r="78" spans="1:10" ht="240">
      <c r="A78" s="114"/>
      <c r="B78" s="107">
        <v>5</v>
      </c>
      <c r="C78" s="10" t="s">
        <v>767</v>
      </c>
      <c r="D78" s="118" t="s">
        <v>770</v>
      </c>
      <c r="E78" s="130"/>
      <c r="F78" s="131"/>
      <c r="G78" s="11" t="s">
        <v>769</v>
      </c>
      <c r="H78" s="14">
        <v>9.43</v>
      </c>
      <c r="I78" s="109">
        <f t="shared" si="1"/>
        <v>47.15</v>
      </c>
      <c r="J78" s="115"/>
    </row>
    <row r="79" spans="1:10" ht="168">
      <c r="A79" s="114"/>
      <c r="B79" s="107">
        <v>5</v>
      </c>
      <c r="C79" s="10" t="s">
        <v>771</v>
      </c>
      <c r="D79" s="118" t="s">
        <v>25</v>
      </c>
      <c r="E79" s="130"/>
      <c r="F79" s="131"/>
      <c r="G79" s="11" t="s">
        <v>772</v>
      </c>
      <c r="H79" s="14">
        <v>3.08</v>
      </c>
      <c r="I79" s="109">
        <f t="shared" si="1"/>
        <v>15.4</v>
      </c>
      <c r="J79" s="115"/>
    </row>
    <row r="80" spans="1:10" ht="204">
      <c r="A80" s="114"/>
      <c r="B80" s="107">
        <v>5</v>
      </c>
      <c r="C80" s="10" t="s">
        <v>773</v>
      </c>
      <c r="D80" s="118" t="s">
        <v>25</v>
      </c>
      <c r="E80" s="130" t="s">
        <v>273</v>
      </c>
      <c r="F80" s="131"/>
      <c r="G80" s="11" t="s">
        <v>774</v>
      </c>
      <c r="H80" s="14">
        <v>6.17</v>
      </c>
      <c r="I80" s="109">
        <f t="shared" si="1"/>
        <v>30.85</v>
      </c>
      <c r="J80" s="115"/>
    </row>
    <row r="81" spans="1:10" ht="204">
      <c r="A81" s="114"/>
      <c r="B81" s="107">
        <v>5</v>
      </c>
      <c r="C81" s="10" t="s">
        <v>773</v>
      </c>
      <c r="D81" s="118" t="s">
        <v>25</v>
      </c>
      <c r="E81" s="130" t="s">
        <v>272</v>
      </c>
      <c r="F81" s="131"/>
      <c r="G81" s="11" t="s">
        <v>774</v>
      </c>
      <c r="H81" s="14">
        <v>6.17</v>
      </c>
      <c r="I81" s="109">
        <f t="shared" si="1"/>
        <v>30.85</v>
      </c>
      <c r="J81" s="115"/>
    </row>
    <row r="82" spans="1:10" ht="168">
      <c r="A82" s="114"/>
      <c r="B82" s="107">
        <v>5</v>
      </c>
      <c r="C82" s="10" t="s">
        <v>775</v>
      </c>
      <c r="D82" s="118" t="s">
        <v>776</v>
      </c>
      <c r="E82" s="130"/>
      <c r="F82" s="131"/>
      <c r="G82" s="11" t="s">
        <v>777</v>
      </c>
      <c r="H82" s="14">
        <v>6.43</v>
      </c>
      <c r="I82" s="109">
        <f t="shared" si="1"/>
        <v>32.15</v>
      </c>
      <c r="J82" s="115"/>
    </row>
    <row r="83" spans="1:10" ht="168">
      <c r="A83" s="114"/>
      <c r="B83" s="107">
        <v>5</v>
      </c>
      <c r="C83" s="10" t="s">
        <v>775</v>
      </c>
      <c r="D83" s="118" t="s">
        <v>770</v>
      </c>
      <c r="E83" s="130"/>
      <c r="F83" s="131"/>
      <c r="G83" s="11" t="s">
        <v>777</v>
      </c>
      <c r="H83" s="14">
        <v>7.05</v>
      </c>
      <c r="I83" s="109">
        <f t="shared" si="1"/>
        <v>35.25</v>
      </c>
      <c r="J83" s="115"/>
    </row>
    <row r="84" spans="1:10" ht="180">
      <c r="A84" s="114"/>
      <c r="B84" s="107">
        <v>5</v>
      </c>
      <c r="C84" s="10" t="s">
        <v>778</v>
      </c>
      <c r="D84" s="118" t="s">
        <v>768</v>
      </c>
      <c r="E84" s="130"/>
      <c r="F84" s="131"/>
      <c r="G84" s="11" t="s">
        <v>779</v>
      </c>
      <c r="H84" s="14">
        <v>7.76</v>
      </c>
      <c r="I84" s="109">
        <f t="shared" si="1"/>
        <v>38.799999999999997</v>
      </c>
      <c r="J84" s="115"/>
    </row>
    <row r="85" spans="1:10" ht="180">
      <c r="A85" s="114"/>
      <c r="B85" s="107">
        <v>5</v>
      </c>
      <c r="C85" s="10" t="s">
        <v>780</v>
      </c>
      <c r="D85" s="118" t="s">
        <v>776</v>
      </c>
      <c r="E85" s="130"/>
      <c r="F85" s="131"/>
      <c r="G85" s="11" t="s">
        <v>781</v>
      </c>
      <c r="H85" s="14">
        <v>6.98</v>
      </c>
      <c r="I85" s="109">
        <f t="shared" si="1"/>
        <v>34.900000000000006</v>
      </c>
      <c r="J85" s="115"/>
    </row>
    <row r="86" spans="1:10" ht="180">
      <c r="A86" s="114"/>
      <c r="B86" s="107">
        <v>5</v>
      </c>
      <c r="C86" s="10" t="s">
        <v>780</v>
      </c>
      <c r="D86" s="118" t="s">
        <v>770</v>
      </c>
      <c r="E86" s="130"/>
      <c r="F86" s="131"/>
      <c r="G86" s="11" t="s">
        <v>781</v>
      </c>
      <c r="H86" s="14">
        <v>7.76</v>
      </c>
      <c r="I86" s="109">
        <f t="shared" ref="I86:I96" si="2">H86*B86</f>
        <v>38.799999999999997</v>
      </c>
      <c r="J86" s="115"/>
    </row>
    <row r="87" spans="1:10" ht="192">
      <c r="A87" s="114"/>
      <c r="B87" s="107">
        <v>5</v>
      </c>
      <c r="C87" s="10" t="s">
        <v>782</v>
      </c>
      <c r="D87" s="118" t="s">
        <v>25</v>
      </c>
      <c r="E87" s="130" t="s">
        <v>273</v>
      </c>
      <c r="F87" s="131"/>
      <c r="G87" s="11" t="s">
        <v>783</v>
      </c>
      <c r="H87" s="14">
        <v>4.22</v>
      </c>
      <c r="I87" s="109">
        <f t="shared" si="2"/>
        <v>21.099999999999998</v>
      </c>
      <c r="J87" s="115"/>
    </row>
    <row r="88" spans="1:10" ht="192">
      <c r="A88" s="114"/>
      <c r="B88" s="107">
        <v>5</v>
      </c>
      <c r="C88" s="10" t="s">
        <v>782</v>
      </c>
      <c r="D88" s="118" t="s">
        <v>25</v>
      </c>
      <c r="E88" s="130" t="s">
        <v>272</v>
      </c>
      <c r="F88" s="131"/>
      <c r="G88" s="11" t="s">
        <v>783</v>
      </c>
      <c r="H88" s="14">
        <v>4.22</v>
      </c>
      <c r="I88" s="109">
        <f t="shared" si="2"/>
        <v>21.099999999999998</v>
      </c>
      <c r="J88" s="115"/>
    </row>
    <row r="89" spans="1:10" ht="192">
      <c r="A89" s="114"/>
      <c r="B89" s="107">
        <v>5</v>
      </c>
      <c r="C89" s="10" t="s">
        <v>782</v>
      </c>
      <c r="D89" s="118" t="s">
        <v>25</v>
      </c>
      <c r="E89" s="130" t="s">
        <v>726</v>
      </c>
      <c r="F89" s="131"/>
      <c r="G89" s="11" t="s">
        <v>783</v>
      </c>
      <c r="H89" s="14">
        <v>4.22</v>
      </c>
      <c r="I89" s="109">
        <f t="shared" si="2"/>
        <v>21.099999999999998</v>
      </c>
      <c r="J89" s="115"/>
    </row>
    <row r="90" spans="1:10" ht="192">
      <c r="A90" s="114"/>
      <c r="B90" s="107">
        <v>5</v>
      </c>
      <c r="C90" s="10" t="s">
        <v>784</v>
      </c>
      <c r="D90" s="118" t="s">
        <v>25</v>
      </c>
      <c r="E90" s="130" t="s">
        <v>273</v>
      </c>
      <c r="F90" s="131"/>
      <c r="G90" s="11" t="s">
        <v>785</v>
      </c>
      <c r="H90" s="14">
        <v>3.73</v>
      </c>
      <c r="I90" s="109">
        <f t="shared" si="2"/>
        <v>18.649999999999999</v>
      </c>
      <c r="J90" s="115"/>
    </row>
    <row r="91" spans="1:10" ht="192">
      <c r="A91" s="114"/>
      <c r="B91" s="107">
        <v>5</v>
      </c>
      <c r="C91" s="10" t="s">
        <v>784</v>
      </c>
      <c r="D91" s="118" t="s">
        <v>25</v>
      </c>
      <c r="E91" s="130" t="s">
        <v>272</v>
      </c>
      <c r="F91" s="131"/>
      <c r="G91" s="11" t="s">
        <v>785</v>
      </c>
      <c r="H91" s="14">
        <v>3.73</v>
      </c>
      <c r="I91" s="109">
        <f t="shared" si="2"/>
        <v>18.649999999999999</v>
      </c>
      <c r="J91" s="115"/>
    </row>
    <row r="92" spans="1:10" ht="192">
      <c r="A92" s="114"/>
      <c r="B92" s="107">
        <v>5</v>
      </c>
      <c r="C92" s="10" t="s">
        <v>784</v>
      </c>
      <c r="D92" s="118" t="s">
        <v>25</v>
      </c>
      <c r="E92" s="130" t="s">
        <v>726</v>
      </c>
      <c r="F92" s="131"/>
      <c r="G92" s="11" t="s">
        <v>785</v>
      </c>
      <c r="H92" s="14">
        <v>3.73</v>
      </c>
      <c r="I92" s="109">
        <f t="shared" si="2"/>
        <v>18.649999999999999</v>
      </c>
      <c r="J92" s="115"/>
    </row>
    <row r="93" spans="1:10" ht="216">
      <c r="A93" s="114"/>
      <c r="B93" s="107">
        <v>10</v>
      </c>
      <c r="C93" s="10" t="s">
        <v>786</v>
      </c>
      <c r="D93" s="118" t="s">
        <v>230</v>
      </c>
      <c r="E93" s="130" t="s">
        <v>239</v>
      </c>
      <c r="F93" s="131"/>
      <c r="G93" s="11" t="s">
        <v>787</v>
      </c>
      <c r="H93" s="14">
        <v>2.02</v>
      </c>
      <c r="I93" s="109">
        <f t="shared" si="2"/>
        <v>20.2</v>
      </c>
      <c r="J93" s="115"/>
    </row>
    <row r="94" spans="1:10" ht="204">
      <c r="A94" s="114"/>
      <c r="B94" s="107">
        <v>10</v>
      </c>
      <c r="C94" s="10" t="s">
        <v>788</v>
      </c>
      <c r="D94" s="118" t="s">
        <v>230</v>
      </c>
      <c r="E94" s="130" t="s">
        <v>107</v>
      </c>
      <c r="F94" s="131"/>
      <c r="G94" s="11" t="s">
        <v>789</v>
      </c>
      <c r="H94" s="14">
        <v>1.37</v>
      </c>
      <c r="I94" s="109">
        <f t="shared" si="2"/>
        <v>13.700000000000001</v>
      </c>
      <c r="J94" s="115"/>
    </row>
    <row r="95" spans="1:10" ht="204">
      <c r="A95" s="114"/>
      <c r="B95" s="107">
        <v>10</v>
      </c>
      <c r="C95" s="10" t="s">
        <v>788</v>
      </c>
      <c r="D95" s="118" t="s">
        <v>233</v>
      </c>
      <c r="E95" s="130" t="s">
        <v>107</v>
      </c>
      <c r="F95" s="131"/>
      <c r="G95" s="11" t="s">
        <v>789</v>
      </c>
      <c r="H95" s="14">
        <v>1.45</v>
      </c>
      <c r="I95" s="109">
        <f t="shared" si="2"/>
        <v>14.5</v>
      </c>
      <c r="J95" s="115"/>
    </row>
    <row r="96" spans="1:10" ht="216">
      <c r="A96" s="114"/>
      <c r="B96" s="108">
        <v>2</v>
      </c>
      <c r="C96" s="12" t="s">
        <v>790</v>
      </c>
      <c r="D96" s="119" t="s">
        <v>239</v>
      </c>
      <c r="E96" s="132" t="s">
        <v>23</v>
      </c>
      <c r="F96" s="133"/>
      <c r="G96" s="13" t="s">
        <v>791</v>
      </c>
      <c r="H96" s="15">
        <v>11.79</v>
      </c>
      <c r="I96" s="110">
        <f t="shared" si="2"/>
        <v>23.58</v>
      </c>
      <c r="J96" s="115"/>
    </row>
  </sheetData>
  <mergeCells count="79">
    <mergeCell ref="I10:I11"/>
    <mergeCell ref="I14:I15"/>
    <mergeCell ref="E20:F20"/>
    <mergeCell ref="E21:F21"/>
    <mergeCell ref="E22:F22"/>
    <mergeCell ref="E29:F29"/>
    <mergeCell ref="E23:F23"/>
    <mergeCell ref="E30:F30"/>
    <mergeCell ref="E31:F31"/>
    <mergeCell ref="E32:F32"/>
    <mergeCell ref="E24:F24"/>
    <mergeCell ref="E25:F25"/>
    <mergeCell ref="E26:F26"/>
    <mergeCell ref="E27:F27"/>
    <mergeCell ref="E28:F28"/>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93:F93"/>
    <mergeCell ref="E94:F94"/>
    <mergeCell ref="E95:F95"/>
    <mergeCell ref="E96:F96"/>
    <mergeCell ref="E88:F88"/>
    <mergeCell ref="E89:F89"/>
    <mergeCell ref="E90:F90"/>
    <mergeCell ref="E91:F91"/>
    <mergeCell ref="E92:F9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08"/>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0.5</v>
      </c>
      <c r="O1" t="s">
        <v>181</v>
      </c>
    </row>
    <row r="2" spans="1:15" ht="15.75" customHeight="1">
      <c r="A2" s="114"/>
      <c r="B2" s="124" t="s">
        <v>134</v>
      </c>
      <c r="C2" s="120"/>
      <c r="D2" s="120"/>
      <c r="E2" s="120"/>
      <c r="F2" s="120"/>
      <c r="G2" s="120"/>
      <c r="H2" s="120"/>
      <c r="I2" s="120"/>
      <c r="J2" s="120"/>
      <c r="K2" s="125" t="s">
        <v>140</v>
      </c>
      <c r="L2" s="115"/>
      <c r="N2">
        <v>1445.6299999999997</v>
      </c>
      <c r="O2" t="s">
        <v>182</v>
      </c>
    </row>
    <row r="3" spans="1:15" ht="12.75" customHeight="1">
      <c r="A3" s="114"/>
      <c r="B3" s="121" t="s">
        <v>135</v>
      </c>
      <c r="C3" s="120"/>
      <c r="D3" s="120"/>
      <c r="E3" s="120"/>
      <c r="F3" s="120"/>
      <c r="G3" s="120"/>
      <c r="H3" s="120"/>
      <c r="I3" s="120"/>
      <c r="J3" s="120"/>
      <c r="K3" s="120"/>
      <c r="L3" s="115"/>
      <c r="N3">
        <v>1445.6299999999997</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hidden="1"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819</v>
      </c>
      <c r="C10" s="120"/>
      <c r="D10" s="120"/>
      <c r="E10" s="120"/>
      <c r="F10" s="115"/>
      <c r="G10" s="116"/>
      <c r="H10" s="116" t="s">
        <v>819</v>
      </c>
      <c r="I10" s="120"/>
      <c r="J10" s="120"/>
      <c r="K10" s="134">
        <f>IF(Invoice!J10&lt;&gt;"",Invoice!J10,"")</f>
        <v>51342</v>
      </c>
      <c r="L10" s="115"/>
    </row>
    <row r="11" spans="1:15" ht="12.75" customHeight="1">
      <c r="A11" s="114"/>
      <c r="B11" s="114" t="s">
        <v>709</v>
      </c>
      <c r="C11" s="120"/>
      <c r="D11" s="120"/>
      <c r="E11" s="120"/>
      <c r="F11" s="115"/>
      <c r="G11" s="116"/>
      <c r="H11" s="116" t="s">
        <v>709</v>
      </c>
      <c r="I11" s="120"/>
      <c r="J11" s="120"/>
      <c r="K11" s="135"/>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711</v>
      </c>
      <c r="C13" s="120"/>
      <c r="D13" s="120"/>
      <c r="E13" s="120"/>
      <c r="F13" s="115"/>
      <c r="G13" s="116"/>
      <c r="H13" s="116" t="s">
        <v>711</v>
      </c>
      <c r="I13" s="120"/>
      <c r="J13" s="120"/>
      <c r="K13" s="99" t="s">
        <v>11</v>
      </c>
      <c r="L13" s="115"/>
    </row>
    <row r="14" spans="1:15" ht="15" customHeight="1">
      <c r="A14" s="114"/>
      <c r="B14" s="114" t="s">
        <v>712</v>
      </c>
      <c r="C14" s="120"/>
      <c r="D14" s="120"/>
      <c r="E14" s="120"/>
      <c r="F14" s="115"/>
      <c r="G14" s="116"/>
      <c r="H14" s="116" t="s">
        <v>712</v>
      </c>
      <c r="I14" s="120"/>
      <c r="J14" s="120"/>
      <c r="K14" s="136">
        <f>Invoice!J14</f>
        <v>45173</v>
      </c>
      <c r="L14" s="115"/>
    </row>
    <row r="15" spans="1:15" ht="15" customHeight="1">
      <c r="A15" s="114"/>
      <c r="B15" s="6" t="s">
        <v>6</v>
      </c>
      <c r="C15" s="7"/>
      <c r="D15" s="7"/>
      <c r="E15" s="7"/>
      <c r="F15" s="8"/>
      <c r="G15" s="116"/>
      <c r="H15" s="9" t="s">
        <v>6</v>
      </c>
      <c r="I15" s="120"/>
      <c r="J15" s="120"/>
      <c r="K15" s="137"/>
      <c r="L15" s="115"/>
    </row>
    <row r="16" spans="1:15" ht="15" customHeight="1">
      <c r="A16" s="114"/>
      <c r="B16" s="120"/>
      <c r="C16" s="120"/>
      <c r="D16" s="120"/>
      <c r="E16" s="120"/>
      <c r="F16" s="120"/>
      <c r="G16" s="120"/>
      <c r="H16" s="120"/>
      <c r="I16" s="123" t="s">
        <v>142</v>
      </c>
      <c r="J16" s="123" t="s">
        <v>142</v>
      </c>
      <c r="K16" s="129">
        <v>39847</v>
      </c>
      <c r="L16" s="115"/>
    </row>
    <row r="17" spans="1:12" ht="12.75" customHeight="1">
      <c r="A17" s="114"/>
      <c r="B17" s="120" t="s">
        <v>713</v>
      </c>
      <c r="C17" s="120"/>
      <c r="D17" s="120"/>
      <c r="E17" s="120"/>
      <c r="F17" s="120"/>
      <c r="G17" s="120"/>
      <c r="H17" s="120"/>
      <c r="I17" s="123" t="s">
        <v>143</v>
      </c>
      <c r="J17" s="123" t="s">
        <v>143</v>
      </c>
      <c r="K17" s="129" t="str">
        <f>IF(Invoice!J17&lt;&gt;"",Invoice!J17,"")</f>
        <v>Didi</v>
      </c>
      <c r="L17" s="115"/>
    </row>
    <row r="18" spans="1:12" ht="18" customHeight="1">
      <c r="A18" s="114"/>
      <c r="B18" s="120" t="s">
        <v>714</v>
      </c>
      <c r="C18" s="120"/>
      <c r="D18" s="120"/>
      <c r="E18" s="120"/>
      <c r="F18" s="120"/>
      <c r="G18" s="120"/>
      <c r="H18" s="120"/>
      <c r="I18" s="122" t="s">
        <v>258</v>
      </c>
      <c r="J18" s="122" t="s">
        <v>258</v>
      </c>
      <c r="K18" s="104" t="s">
        <v>164</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8" t="s">
        <v>201</v>
      </c>
      <c r="G20" s="139"/>
      <c r="H20" s="100" t="s">
        <v>169</v>
      </c>
      <c r="I20" s="100" t="s">
        <v>202</v>
      </c>
      <c r="J20" s="100" t="s">
        <v>202</v>
      </c>
      <c r="K20" s="100" t="s">
        <v>21</v>
      </c>
      <c r="L20" s="115"/>
    </row>
    <row r="21" spans="1:12" ht="12.75" customHeight="1">
      <c r="A21" s="114"/>
      <c r="B21" s="105"/>
      <c r="C21" s="105"/>
      <c r="D21" s="105"/>
      <c r="E21" s="106"/>
      <c r="F21" s="140"/>
      <c r="G21" s="141"/>
      <c r="H21" s="105" t="s">
        <v>141</v>
      </c>
      <c r="I21" s="105"/>
      <c r="J21" s="105"/>
      <c r="K21" s="105"/>
      <c r="L21" s="115"/>
    </row>
    <row r="22" spans="1:12" ht="12.75" customHeight="1">
      <c r="A22" s="114"/>
      <c r="B22" s="107">
        <f>'Tax Invoice'!D18</f>
        <v>20</v>
      </c>
      <c r="C22" s="10" t="s">
        <v>104</v>
      </c>
      <c r="D22" s="10" t="s">
        <v>104</v>
      </c>
      <c r="E22" s="118" t="s">
        <v>25</v>
      </c>
      <c r="F22" s="130"/>
      <c r="G22" s="131"/>
      <c r="H22" s="11" t="s">
        <v>715</v>
      </c>
      <c r="I22" s="14">
        <f t="shared" ref="I22:I53" si="0">ROUNDUP(J22*$N$1,2)</f>
        <v>0.13</v>
      </c>
      <c r="J22" s="14">
        <v>0.26</v>
      </c>
      <c r="K22" s="109">
        <f t="shared" ref="K22:K53" si="1">I22*B22</f>
        <v>2.6</v>
      </c>
      <c r="L22" s="115"/>
    </row>
    <row r="23" spans="1:12" ht="24" customHeight="1">
      <c r="A23" s="114"/>
      <c r="B23" s="107">
        <f>'Tax Invoice'!D19</f>
        <v>5</v>
      </c>
      <c r="C23" s="10" t="s">
        <v>100</v>
      </c>
      <c r="D23" s="10" t="s">
        <v>792</v>
      </c>
      <c r="E23" s="118" t="s">
        <v>716</v>
      </c>
      <c r="F23" s="130" t="s">
        <v>107</v>
      </c>
      <c r="G23" s="131"/>
      <c r="H23" s="11" t="s">
        <v>717</v>
      </c>
      <c r="I23" s="14">
        <f t="shared" si="0"/>
        <v>0.85</v>
      </c>
      <c r="J23" s="14">
        <v>1.69</v>
      </c>
      <c r="K23" s="109">
        <f t="shared" si="1"/>
        <v>4.25</v>
      </c>
      <c r="L23" s="115"/>
    </row>
    <row r="24" spans="1:12" ht="12.75" customHeight="1">
      <c r="A24" s="114"/>
      <c r="B24" s="107">
        <f>'Tax Invoice'!D20</f>
        <v>10</v>
      </c>
      <c r="C24" s="10" t="s">
        <v>22</v>
      </c>
      <c r="D24" s="10" t="s">
        <v>22</v>
      </c>
      <c r="E24" s="118" t="s">
        <v>25</v>
      </c>
      <c r="F24" s="130"/>
      <c r="G24" s="131"/>
      <c r="H24" s="11" t="s">
        <v>718</v>
      </c>
      <c r="I24" s="14">
        <f t="shared" si="0"/>
        <v>0.16</v>
      </c>
      <c r="J24" s="14">
        <v>0.31</v>
      </c>
      <c r="K24" s="109">
        <f t="shared" si="1"/>
        <v>1.6</v>
      </c>
      <c r="L24" s="115"/>
    </row>
    <row r="25" spans="1:12" ht="12.75" customHeight="1">
      <c r="A25" s="114"/>
      <c r="B25" s="107">
        <f>'Tax Invoice'!D21</f>
        <v>10</v>
      </c>
      <c r="C25" s="10" t="s">
        <v>22</v>
      </c>
      <c r="D25" s="10" t="s">
        <v>22</v>
      </c>
      <c r="E25" s="118" t="s">
        <v>27</v>
      </c>
      <c r="F25" s="130"/>
      <c r="G25" s="131"/>
      <c r="H25" s="11" t="s">
        <v>718</v>
      </c>
      <c r="I25" s="14">
        <f t="shared" si="0"/>
        <v>0.16</v>
      </c>
      <c r="J25" s="14">
        <v>0.31</v>
      </c>
      <c r="K25" s="109">
        <f t="shared" si="1"/>
        <v>1.6</v>
      </c>
      <c r="L25" s="115"/>
    </row>
    <row r="26" spans="1:12" ht="36" customHeight="1">
      <c r="A26" s="114"/>
      <c r="B26" s="107">
        <f>'Tax Invoice'!D22</f>
        <v>20</v>
      </c>
      <c r="C26" s="10" t="s">
        <v>719</v>
      </c>
      <c r="D26" s="10" t="s">
        <v>719</v>
      </c>
      <c r="E26" s="118" t="s">
        <v>26</v>
      </c>
      <c r="F26" s="130" t="s">
        <v>107</v>
      </c>
      <c r="G26" s="131"/>
      <c r="H26" s="11" t="s">
        <v>720</v>
      </c>
      <c r="I26" s="14">
        <f t="shared" si="0"/>
        <v>0.6</v>
      </c>
      <c r="J26" s="14">
        <v>1.2</v>
      </c>
      <c r="K26" s="109">
        <f t="shared" si="1"/>
        <v>12</v>
      </c>
      <c r="L26" s="115"/>
    </row>
    <row r="27" spans="1:12" ht="36" customHeight="1">
      <c r="A27" s="114"/>
      <c r="B27" s="107">
        <f>'Tax Invoice'!D23</f>
        <v>5</v>
      </c>
      <c r="C27" s="10" t="s">
        <v>719</v>
      </c>
      <c r="D27" s="10" t="s">
        <v>719</v>
      </c>
      <c r="E27" s="118" t="s">
        <v>26</v>
      </c>
      <c r="F27" s="130" t="s">
        <v>210</v>
      </c>
      <c r="G27" s="131"/>
      <c r="H27" s="11" t="s">
        <v>720</v>
      </c>
      <c r="I27" s="14">
        <f t="shared" si="0"/>
        <v>0.6</v>
      </c>
      <c r="J27" s="14">
        <v>1.2</v>
      </c>
      <c r="K27" s="109">
        <f t="shared" si="1"/>
        <v>3</v>
      </c>
      <c r="L27" s="115"/>
    </row>
    <row r="28" spans="1:12" ht="36" customHeight="1">
      <c r="A28" s="114"/>
      <c r="B28" s="107">
        <f>'Tax Invoice'!D24</f>
        <v>5</v>
      </c>
      <c r="C28" s="10" t="s">
        <v>719</v>
      </c>
      <c r="D28" s="10" t="s">
        <v>719</v>
      </c>
      <c r="E28" s="118" t="s">
        <v>26</v>
      </c>
      <c r="F28" s="130" t="s">
        <v>263</v>
      </c>
      <c r="G28" s="131"/>
      <c r="H28" s="11" t="s">
        <v>720</v>
      </c>
      <c r="I28" s="14">
        <f t="shared" si="0"/>
        <v>0.6</v>
      </c>
      <c r="J28" s="14">
        <v>1.2</v>
      </c>
      <c r="K28" s="109">
        <f t="shared" si="1"/>
        <v>3</v>
      </c>
      <c r="L28" s="115"/>
    </row>
    <row r="29" spans="1:12" ht="36" customHeight="1">
      <c r="A29" s="114"/>
      <c r="B29" s="107">
        <f>'Tax Invoice'!D25</f>
        <v>5</v>
      </c>
      <c r="C29" s="10" t="s">
        <v>719</v>
      </c>
      <c r="D29" s="10" t="s">
        <v>719</v>
      </c>
      <c r="E29" s="118" t="s">
        <v>26</v>
      </c>
      <c r="F29" s="130" t="s">
        <v>265</v>
      </c>
      <c r="G29" s="131"/>
      <c r="H29" s="11" t="s">
        <v>720</v>
      </c>
      <c r="I29" s="14">
        <f t="shared" si="0"/>
        <v>0.6</v>
      </c>
      <c r="J29" s="14">
        <v>1.2</v>
      </c>
      <c r="K29" s="109">
        <f t="shared" si="1"/>
        <v>3</v>
      </c>
      <c r="L29" s="115"/>
    </row>
    <row r="30" spans="1:12" ht="12.75" customHeight="1">
      <c r="A30" s="114"/>
      <c r="B30" s="107">
        <f>'Tax Invoice'!D26</f>
        <v>20</v>
      </c>
      <c r="C30" s="10" t="s">
        <v>721</v>
      </c>
      <c r="D30" s="10" t="s">
        <v>721</v>
      </c>
      <c r="E30" s="118" t="s">
        <v>25</v>
      </c>
      <c r="F30" s="130"/>
      <c r="G30" s="131"/>
      <c r="H30" s="11" t="s">
        <v>722</v>
      </c>
      <c r="I30" s="14">
        <f t="shared" si="0"/>
        <v>0.16</v>
      </c>
      <c r="J30" s="14">
        <v>0.31</v>
      </c>
      <c r="K30" s="109">
        <f t="shared" si="1"/>
        <v>3.2</v>
      </c>
      <c r="L30" s="115"/>
    </row>
    <row r="31" spans="1:12" ht="12" customHeight="1">
      <c r="A31" s="114"/>
      <c r="B31" s="107">
        <f>'Tax Invoice'!D27</f>
        <v>20</v>
      </c>
      <c r="C31" s="10" t="s">
        <v>723</v>
      </c>
      <c r="D31" s="10" t="s">
        <v>723</v>
      </c>
      <c r="E31" s="118" t="s">
        <v>25</v>
      </c>
      <c r="F31" s="130"/>
      <c r="G31" s="131"/>
      <c r="H31" s="11" t="s">
        <v>724</v>
      </c>
      <c r="I31" s="14">
        <f t="shared" si="0"/>
        <v>0.13</v>
      </c>
      <c r="J31" s="14">
        <v>0.26</v>
      </c>
      <c r="K31" s="109">
        <f t="shared" si="1"/>
        <v>2.6</v>
      </c>
      <c r="L31" s="115"/>
    </row>
    <row r="32" spans="1:12" ht="12" customHeight="1">
      <c r="A32" s="114"/>
      <c r="B32" s="107">
        <f>'Tax Invoice'!D28</f>
        <v>20</v>
      </c>
      <c r="C32" s="10" t="s">
        <v>723</v>
      </c>
      <c r="D32" s="10" t="s">
        <v>723</v>
      </c>
      <c r="E32" s="118" t="s">
        <v>26</v>
      </c>
      <c r="F32" s="130"/>
      <c r="G32" s="131"/>
      <c r="H32" s="11" t="s">
        <v>724</v>
      </c>
      <c r="I32" s="14">
        <f t="shared" si="0"/>
        <v>0.13</v>
      </c>
      <c r="J32" s="14">
        <v>0.26</v>
      </c>
      <c r="K32" s="109">
        <f t="shared" si="1"/>
        <v>2.6</v>
      </c>
      <c r="L32" s="115"/>
    </row>
    <row r="33" spans="1:12" ht="36" customHeight="1">
      <c r="A33" s="114"/>
      <c r="B33" s="107">
        <f>'Tax Invoice'!D29</f>
        <v>5</v>
      </c>
      <c r="C33" s="10" t="s">
        <v>725</v>
      </c>
      <c r="D33" s="10" t="s">
        <v>725</v>
      </c>
      <c r="E33" s="118" t="s">
        <v>726</v>
      </c>
      <c r="F33" s="130" t="s">
        <v>26</v>
      </c>
      <c r="G33" s="131"/>
      <c r="H33" s="11" t="s">
        <v>813</v>
      </c>
      <c r="I33" s="14">
        <f t="shared" si="0"/>
        <v>1.87</v>
      </c>
      <c r="J33" s="14">
        <v>3.73</v>
      </c>
      <c r="K33" s="109">
        <f t="shared" si="1"/>
        <v>9.3500000000000014</v>
      </c>
      <c r="L33" s="115"/>
    </row>
    <row r="34" spans="1:12" ht="24" customHeight="1">
      <c r="A34" s="114"/>
      <c r="B34" s="107">
        <f>'Tax Invoice'!D30</f>
        <v>1</v>
      </c>
      <c r="C34" s="10" t="s">
        <v>727</v>
      </c>
      <c r="D34" s="10" t="s">
        <v>727</v>
      </c>
      <c r="E34" s="118"/>
      <c r="F34" s="130"/>
      <c r="G34" s="131"/>
      <c r="H34" s="11" t="s">
        <v>728</v>
      </c>
      <c r="I34" s="14">
        <f t="shared" si="0"/>
        <v>14.7</v>
      </c>
      <c r="J34" s="14">
        <v>29.4</v>
      </c>
      <c r="K34" s="109">
        <f t="shared" si="1"/>
        <v>14.7</v>
      </c>
      <c r="L34" s="115"/>
    </row>
    <row r="35" spans="1:12" ht="24" customHeight="1">
      <c r="A35" s="114"/>
      <c r="B35" s="107">
        <f>'Tax Invoice'!D31</f>
        <v>3</v>
      </c>
      <c r="C35" s="10" t="s">
        <v>729</v>
      </c>
      <c r="D35" s="10" t="s">
        <v>793</v>
      </c>
      <c r="E35" s="118" t="s">
        <v>273</v>
      </c>
      <c r="F35" s="130" t="s">
        <v>730</v>
      </c>
      <c r="G35" s="131"/>
      <c r="H35" s="11" t="s">
        <v>731</v>
      </c>
      <c r="I35" s="14">
        <f t="shared" si="0"/>
        <v>1.4</v>
      </c>
      <c r="J35" s="14">
        <v>2.8</v>
      </c>
      <c r="K35" s="109">
        <f t="shared" si="1"/>
        <v>4.1999999999999993</v>
      </c>
      <c r="L35" s="115"/>
    </row>
    <row r="36" spans="1:12" ht="24" customHeight="1">
      <c r="A36" s="114"/>
      <c r="B36" s="107">
        <f>'Tax Invoice'!D32</f>
        <v>3</v>
      </c>
      <c r="C36" s="10" t="s">
        <v>729</v>
      </c>
      <c r="D36" s="10" t="s">
        <v>794</v>
      </c>
      <c r="E36" s="118" t="s">
        <v>273</v>
      </c>
      <c r="F36" s="130" t="s">
        <v>732</v>
      </c>
      <c r="G36" s="131"/>
      <c r="H36" s="11" t="s">
        <v>731</v>
      </c>
      <c r="I36" s="14">
        <f t="shared" si="0"/>
        <v>1.4</v>
      </c>
      <c r="J36" s="14">
        <v>2.8</v>
      </c>
      <c r="K36" s="109">
        <f t="shared" si="1"/>
        <v>4.1999999999999993</v>
      </c>
      <c r="L36" s="115"/>
    </row>
    <row r="37" spans="1:12" ht="24" customHeight="1">
      <c r="A37" s="114"/>
      <c r="B37" s="107">
        <f>'Tax Invoice'!D33</f>
        <v>3</v>
      </c>
      <c r="C37" s="10" t="s">
        <v>729</v>
      </c>
      <c r="D37" s="10" t="s">
        <v>793</v>
      </c>
      <c r="E37" s="118" t="s">
        <v>272</v>
      </c>
      <c r="F37" s="130" t="s">
        <v>730</v>
      </c>
      <c r="G37" s="131"/>
      <c r="H37" s="11" t="s">
        <v>731</v>
      </c>
      <c r="I37" s="14">
        <f t="shared" si="0"/>
        <v>1.4</v>
      </c>
      <c r="J37" s="14">
        <v>2.8</v>
      </c>
      <c r="K37" s="109">
        <f t="shared" si="1"/>
        <v>4.1999999999999993</v>
      </c>
      <c r="L37" s="115"/>
    </row>
    <row r="38" spans="1:12" ht="24" customHeight="1">
      <c r="A38" s="114"/>
      <c r="B38" s="107">
        <f>'Tax Invoice'!D34</f>
        <v>3</v>
      </c>
      <c r="C38" s="10" t="s">
        <v>729</v>
      </c>
      <c r="D38" s="10" t="s">
        <v>794</v>
      </c>
      <c r="E38" s="118" t="s">
        <v>272</v>
      </c>
      <c r="F38" s="130" t="s">
        <v>732</v>
      </c>
      <c r="G38" s="131"/>
      <c r="H38" s="11" t="s">
        <v>731</v>
      </c>
      <c r="I38" s="14">
        <f t="shared" si="0"/>
        <v>1.4</v>
      </c>
      <c r="J38" s="14">
        <v>2.8</v>
      </c>
      <c r="K38" s="109">
        <f t="shared" si="1"/>
        <v>4.1999999999999993</v>
      </c>
      <c r="L38" s="115"/>
    </row>
    <row r="39" spans="1:12" ht="24" customHeight="1">
      <c r="A39" s="114"/>
      <c r="B39" s="107">
        <f>'Tax Invoice'!D35</f>
        <v>5</v>
      </c>
      <c r="C39" s="10" t="s">
        <v>733</v>
      </c>
      <c r="D39" s="10" t="s">
        <v>733</v>
      </c>
      <c r="E39" s="118" t="s">
        <v>23</v>
      </c>
      <c r="F39" s="130" t="s">
        <v>734</v>
      </c>
      <c r="G39" s="131"/>
      <c r="H39" s="11" t="s">
        <v>735</v>
      </c>
      <c r="I39" s="14">
        <f t="shared" si="0"/>
        <v>2.31</v>
      </c>
      <c r="J39" s="14">
        <v>4.62</v>
      </c>
      <c r="K39" s="109">
        <f t="shared" si="1"/>
        <v>11.55</v>
      </c>
      <c r="L39" s="115"/>
    </row>
    <row r="40" spans="1:12" ht="36" customHeight="1">
      <c r="A40" s="114"/>
      <c r="B40" s="107">
        <f>'Tax Invoice'!D36</f>
        <v>10</v>
      </c>
      <c r="C40" s="10" t="s">
        <v>736</v>
      </c>
      <c r="D40" s="10" t="s">
        <v>736</v>
      </c>
      <c r="E40" s="118" t="s">
        <v>107</v>
      </c>
      <c r="F40" s="130" t="s">
        <v>23</v>
      </c>
      <c r="G40" s="131"/>
      <c r="H40" s="11" t="s">
        <v>737</v>
      </c>
      <c r="I40" s="14">
        <f t="shared" si="0"/>
        <v>1.46</v>
      </c>
      <c r="J40" s="14">
        <v>2.91</v>
      </c>
      <c r="K40" s="109">
        <f t="shared" si="1"/>
        <v>14.6</v>
      </c>
      <c r="L40" s="115"/>
    </row>
    <row r="41" spans="1:12" ht="12.75" customHeight="1">
      <c r="A41" s="114"/>
      <c r="B41" s="107">
        <f>'Tax Invoice'!D37</f>
        <v>100</v>
      </c>
      <c r="C41" s="10" t="s">
        <v>656</v>
      </c>
      <c r="D41" s="10" t="s">
        <v>656</v>
      </c>
      <c r="E41" s="118" t="s">
        <v>25</v>
      </c>
      <c r="F41" s="130"/>
      <c r="G41" s="131"/>
      <c r="H41" s="11" t="s">
        <v>658</v>
      </c>
      <c r="I41" s="14">
        <f t="shared" si="0"/>
        <v>0.14000000000000001</v>
      </c>
      <c r="J41" s="14">
        <v>0.28000000000000003</v>
      </c>
      <c r="K41" s="109">
        <f t="shared" si="1"/>
        <v>14.000000000000002</v>
      </c>
      <c r="L41" s="115"/>
    </row>
    <row r="42" spans="1:12" ht="12.75" customHeight="1">
      <c r="A42" s="114"/>
      <c r="B42" s="107">
        <f>'Tax Invoice'!D38</f>
        <v>50</v>
      </c>
      <c r="C42" s="10" t="s">
        <v>656</v>
      </c>
      <c r="D42" s="10" t="s">
        <v>656</v>
      </c>
      <c r="E42" s="118" t="s">
        <v>26</v>
      </c>
      <c r="F42" s="130"/>
      <c r="G42" s="131"/>
      <c r="H42" s="11" t="s">
        <v>658</v>
      </c>
      <c r="I42" s="14">
        <f t="shared" si="0"/>
        <v>0.14000000000000001</v>
      </c>
      <c r="J42" s="14">
        <v>0.28000000000000003</v>
      </c>
      <c r="K42" s="109">
        <f t="shared" si="1"/>
        <v>7.0000000000000009</v>
      </c>
      <c r="L42" s="115"/>
    </row>
    <row r="43" spans="1:12" ht="24" customHeight="1">
      <c r="A43" s="114"/>
      <c r="B43" s="107">
        <f>'Tax Invoice'!D39</f>
        <v>5</v>
      </c>
      <c r="C43" s="10" t="s">
        <v>738</v>
      </c>
      <c r="D43" s="10" t="s">
        <v>738</v>
      </c>
      <c r="E43" s="118" t="s">
        <v>23</v>
      </c>
      <c r="F43" s="130" t="s">
        <v>273</v>
      </c>
      <c r="G43" s="131"/>
      <c r="H43" s="11" t="s">
        <v>739</v>
      </c>
      <c r="I43" s="14">
        <f t="shared" si="0"/>
        <v>0.48</v>
      </c>
      <c r="J43" s="14">
        <v>0.96</v>
      </c>
      <c r="K43" s="109">
        <f t="shared" si="1"/>
        <v>2.4</v>
      </c>
      <c r="L43" s="115"/>
    </row>
    <row r="44" spans="1:12" ht="24" customHeight="1">
      <c r="A44" s="114"/>
      <c r="B44" s="107">
        <f>'Tax Invoice'!D40</f>
        <v>5</v>
      </c>
      <c r="C44" s="10" t="s">
        <v>738</v>
      </c>
      <c r="D44" s="10" t="s">
        <v>738</v>
      </c>
      <c r="E44" s="118" t="s">
        <v>23</v>
      </c>
      <c r="F44" s="130" t="s">
        <v>272</v>
      </c>
      <c r="G44" s="131"/>
      <c r="H44" s="11" t="s">
        <v>739</v>
      </c>
      <c r="I44" s="14">
        <f t="shared" si="0"/>
        <v>0.48</v>
      </c>
      <c r="J44" s="14">
        <v>0.96</v>
      </c>
      <c r="K44" s="109">
        <f t="shared" si="1"/>
        <v>2.4</v>
      </c>
      <c r="L44" s="115"/>
    </row>
    <row r="45" spans="1:12" ht="24" customHeight="1">
      <c r="A45" s="114"/>
      <c r="B45" s="107">
        <f>'Tax Invoice'!D41</f>
        <v>5</v>
      </c>
      <c r="C45" s="10" t="s">
        <v>738</v>
      </c>
      <c r="D45" s="10" t="s">
        <v>738</v>
      </c>
      <c r="E45" s="118" t="s">
        <v>23</v>
      </c>
      <c r="F45" s="130" t="s">
        <v>726</v>
      </c>
      <c r="G45" s="131"/>
      <c r="H45" s="11" t="s">
        <v>739</v>
      </c>
      <c r="I45" s="14">
        <f t="shared" si="0"/>
        <v>0.48</v>
      </c>
      <c r="J45" s="14">
        <v>0.96</v>
      </c>
      <c r="K45" s="109">
        <f t="shared" si="1"/>
        <v>2.4</v>
      </c>
      <c r="L45" s="115"/>
    </row>
    <row r="46" spans="1:12" ht="24" customHeight="1">
      <c r="A46" s="114"/>
      <c r="B46" s="107">
        <f>'Tax Invoice'!D42</f>
        <v>10</v>
      </c>
      <c r="C46" s="10" t="s">
        <v>740</v>
      </c>
      <c r="D46" s="10" t="s">
        <v>740</v>
      </c>
      <c r="E46" s="118" t="s">
        <v>23</v>
      </c>
      <c r="F46" s="130" t="s">
        <v>734</v>
      </c>
      <c r="G46" s="131"/>
      <c r="H46" s="11" t="s">
        <v>741</v>
      </c>
      <c r="I46" s="14">
        <f t="shared" si="0"/>
        <v>0.65</v>
      </c>
      <c r="J46" s="14">
        <v>1.3</v>
      </c>
      <c r="K46" s="109">
        <f t="shared" si="1"/>
        <v>6.5</v>
      </c>
      <c r="L46" s="115"/>
    </row>
    <row r="47" spans="1:12" ht="24" customHeight="1">
      <c r="A47" s="114"/>
      <c r="B47" s="107">
        <f>'Tax Invoice'!D43</f>
        <v>10</v>
      </c>
      <c r="C47" s="10" t="s">
        <v>740</v>
      </c>
      <c r="D47" s="10" t="s">
        <v>740</v>
      </c>
      <c r="E47" s="118" t="s">
        <v>23</v>
      </c>
      <c r="F47" s="130" t="s">
        <v>742</v>
      </c>
      <c r="G47" s="131"/>
      <c r="H47" s="11" t="s">
        <v>741</v>
      </c>
      <c r="I47" s="14">
        <f t="shared" si="0"/>
        <v>0.65</v>
      </c>
      <c r="J47" s="14">
        <v>1.3</v>
      </c>
      <c r="K47" s="109">
        <f t="shared" si="1"/>
        <v>6.5</v>
      </c>
      <c r="L47" s="115"/>
    </row>
    <row r="48" spans="1:12" ht="24" customHeight="1">
      <c r="A48" s="114"/>
      <c r="B48" s="107">
        <f>'Tax Invoice'!D44</f>
        <v>5</v>
      </c>
      <c r="C48" s="10" t="s">
        <v>743</v>
      </c>
      <c r="D48" s="10" t="s">
        <v>743</v>
      </c>
      <c r="E48" s="118" t="s">
        <v>23</v>
      </c>
      <c r="F48" s="130"/>
      <c r="G48" s="131"/>
      <c r="H48" s="11" t="s">
        <v>744</v>
      </c>
      <c r="I48" s="14">
        <f t="shared" si="0"/>
        <v>0.48</v>
      </c>
      <c r="J48" s="14">
        <v>0.96</v>
      </c>
      <c r="K48" s="109">
        <f t="shared" si="1"/>
        <v>2.4</v>
      </c>
      <c r="L48" s="115"/>
    </row>
    <row r="49" spans="1:12" ht="24" customHeight="1">
      <c r="A49" s="114"/>
      <c r="B49" s="107">
        <f>'Tax Invoice'!D45</f>
        <v>5</v>
      </c>
      <c r="C49" s="10" t="s">
        <v>743</v>
      </c>
      <c r="D49" s="10" t="s">
        <v>743</v>
      </c>
      <c r="E49" s="118" t="s">
        <v>25</v>
      </c>
      <c r="F49" s="130"/>
      <c r="G49" s="131"/>
      <c r="H49" s="11" t="s">
        <v>744</v>
      </c>
      <c r="I49" s="14">
        <f t="shared" si="0"/>
        <v>0.48</v>
      </c>
      <c r="J49" s="14">
        <v>0.96</v>
      </c>
      <c r="K49" s="109">
        <f t="shared" si="1"/>
        <v>2.4</v>
      </c>
      <c r="L49" s="115"/>
    </row>
    <row r="50" spans="1:12" ht="25.5" customHeight="1">
      <c r="A50" s="114"/>
      <c r="B50" s="107">
        <f>'Tax Invoice'!D46</f>
        <v>5</v>
      </c>
      <c r="C50" s="10" t="s">
        <v>745</v>
      </c>
      <c r="D50" s="10" t="s">
        <v>745</v>
      </c>
      <c r="E50" s="118" t="s">
        <v>26</v>
      </c>
      <c r="F50" s="130"/>
      <c r="G50" s="131"/>
      <c r="H50" s="11" t="s">
        <v>746</v>
      </c>
      <c r="I50" s="14">
        <f t="shared" si="0"/>
        <v>2.5</v>
      </c>
      <c r="J50" s="14">
        <v>5</v>
      </c>
      <c r="K50" s="109">
        <f t="shared" si="1"/>
        <v>12.5</v>
      </c>
      <c r="L50" s="115"/>
    </row>
    <row r="51" spans="1:12" ht="24" customHeight="1">
      <c r="A51" s="114"/>
      <c r="B51" s="107">
        <f>'Tax Invoice'!D47</f>
        <v>5</v>
      </c>
      <c r="C51" s="10" t="s">
        <v>747</v>
      </c>
      <c r="D51" s="10" t="s">
        <v>747</v>
      </c>
      <c r="E51" s="118" t="s">
        <v>26</v>
      </c>
      <c r="F51" s="130" t="s">
        <v>239</v>
      </c>
      <c r="G51" s="131"/>
      <c r="H51" s="11" t="s">
        <v>748</v>
      </c>
      <c r="I51" s="14">
        <f t="shared" si="0"/>
        <v>1.65</v>
      </c>
      <c r="J51" s="14">
        <v>3.3</v>
      </c>
      <c r="K51" s="109">
        <f t="shared" si="1"/>
        <v>8.25</v>
      </c>
      <c r="L51" s="115"/>
    </row>
    <row r="52" spans="1:12" ht="36" customHeight="1">
      <c r="A52" s="114"/>
      <c r="B52" s="107">
        <f>'Tax Invoice'!D48</f>
        <v>2</v>
      </c>
      <c r="C52" s="10" t="s">
        <v>749</v>
      </c>
      <c r="D52" s="10" t="s">
        <v>749</v>
      </c>
      <c r="E52" s="118" t="s">
        <v>26</v>
      </c>
      <c r="F52" s="130" t="s">
        <v>528</v>
      </c>
      <c r="G52" s="131"/>
      <c r="H52" s="11" t="s">
        <v>750</v>
      </c>
      <c r="I52" s="14">
        <f t="shared" si="0"/>
        <v>1.99</v>
      </c>
      <c r="J52" s="14">
        <v>3.97</v>
      </c>
      <c r="K52" s="109">
        <f t="shared" si="1"/>
        <v>3.98</v>
      </c>
      <c r="L52" s="115"/>
    </row>
    <row r="53" spans="1:12" ht="36" customHeight="1">
      <c r="A53" s="114"/>
      <c r="B53" s="107">
        <f>'Tax Invoice'!D49</f>
        <v>5</v>
      </c>
      <c r="C53" s="10" t="s">
        <v>751</v>
      </c>
      <c r="D53" s="10" t="s">
        <v>751</v>
      </c>
      <c r="E53" s="118" t="s">
        <v>26</v>
      </c>
      <c r="F53" s="130" t="s">
        <v>239</v>
      </c>
      <c r="G53" s="131"/>
      <c r="H53" s="11" t="s">
        <v>752</v>
      </c>
      <c r="I53" s="14">
        <f t="shared" si="0"/>
        <v>3.01</v>
      </c>
      <c r="J53" s="14">
        <v>6.01</v>
      </c>
      <c r="K53" s="109">
        <f t="shared" si="1"/>
        <v>15.049999999999999</v>
      </c>
      <c r="L53" s="115"/>
    </row>
    <row r="54" spans="1:12" ht="48" customHeight="1">
      <c r="A54" s="114"/>
      <c r="B54" s="107">
        <f>'Tax Invoice'!D50</f>
        <v>5</v>
      </c>
      <c r="C54" s="10" t="s">
        <v>753</v>
      </c>
      <c r="D54" s="10" t="s">
        <v>795</v>
      </c>
      <c r="E54" s="118" t="s">
        <v>26</v>
      </c>
      <c r="F54" s="130" t="s">
        <v>754</v>
      </c>
      <c r="G54" s="131"/>
      <c r="H54" s="11" t="s">
        <v>755</v>
      </c>
      <c r="I54" s="14">
        <f t="shared" ref="I54:I85" si="2">ROUNDUP(J54*$N$1,2)</f>
        <v>2.21</v>
      </c>
      <c r="J54" s="14">
        <v>4.41</v>
      </c>
      <c r="K54" s="109">
        <f t="shared" ref="K54:K85" si="3">I54*B54</f>
        <v>11.05</v>
      </c>
      <c r="L54" s="115"/>
    </row>
    <row r="55" spans="1:12" ht="48" customHeight="1">
      <c r="A55" s="114"/>
      <c r="B55" s="107">
        <f>'Tax Invoice'!D51</f>
        <v>2</v>
      </c>
      <c r="C55" s="10" t="s">
        <v>756</v>
      </c>
      <c r="D55" s="10" t="s">
        <v>756</v>
      </c>
      <c r="E55" s="118" t="s">
        <v>26</v>
      </c>
      <c r="F55" s="130"/>
      <c r="G55" s="131"/>
      <c r="H55" s="11" t="s">
        <v>757</v>
      </c>
      <c r="I55" s="14">
        <f t="shared" si="2"/>
        <v>2.94</v>
      </c>
      <c r="J55" s="14">
        <v>5.88</v>
      </c>
      <c r="K55" s="109">
        <f t="shared" si="3"/>
        <v>5.88</v>
      </c>
      <c r="L55" s="115"/>
    </row>
    <row r="56" spans="1:12" ht="48" customHeight="1">
      <c r="A56" s="114"/>
      <c r="B56" s="107">
        <f>'Tax Invoice'!D52</f>
        <v>2</v>
      </c>
      <c r="C56" s="10" t="s">
        <v>758</v>
      </c>
      <c r="D56" s="10" t="s">
        <v>758</v>
      </c>
      <c r="E56" s="118" t="s">
        <v>699</v>
      </c>
      <c r="F56" s="130"/>
      <c r="G56" s="131"/>
      <c r="H56" s="11" t="s">
        <v>814</v>
      </c>
      <c r="I56" s="14">
        <f t="shared" si="2"/>
        <v>13.03</v>
      </c>
      <c r="J56" s="14">
        <v>26.05</v>
      </c>
      <c r="K56" s="109">
        <f t="shared" si="3"/>
        <v>26.06</v>
      </c>
      <c r="L56" s="115"/>
    </row>
    <row r="57" spans="1:12" ht="12" customHeight="1">
      <c r="A57" s="114"/>
      <c r="B57" s="107">
        <f>'Tax Invoice'!D53</f>
        <v>5</v>
      </c>
      <c r="C57" s="10" t="s">
        <v>65</v>
      </c>
      <c r="D57" s="10" t="s">
        <v>65</v>
      </c>
      <c r="E57" s="118" t="s">
        <v>23</v>
      </c>
      <c r="F57" s="130"/>
      <c r="G57" s="131"/>
      <c r="H57" s="11" t="s">
        <v>759</v>
      </c>
      <c r="I57" s="14">
        <f t="shared" si="2"/>
        <v>1.3</v>
      </c>
      <c r="J57" s="14">
        <v>2.59</v>
      </c>
      <c r="K57" s="109">
        <f t="shared" si="3"/>
        <v>6.5</v>
      </c>
      <c r="L57" s="115"/>
    </row>
    <row r="58" spans="1:12" ht="12" customHeight="1">
      <c r="A58" s="114"/>
      <c r="B58" s="107">
        <f>'Tax Invoice'!D54</f>
        <v>10</v>
      </c>
      <c r="C58" s="10" t="s">
        <v>65</v>
      </c>
      <c r="D58" s="10" t="s">
        <v>65</v>
      </c>
      <c r="E58" s="118" t="s">
        <v>25</v>
      </c>
      <c r="F58" s="130"/>
      <c r="G58" s="131"/>
      <c r="H58" s="11" t="s">
        <v>759</v>
      </c>
      <c r="I58" s="14">
        <f t="shared" si="2"/>
        <v>1.3</v>
      </c>
      <c r="J58" s="14">
        <v>2.59</v>
      </c>
      <c r="K58" s="109">
        <f t="shared" si="3"/>
        <v>13</v>
      </c>
      <c r="L58" s="115"/>
    </row>
    <row r="59" spans="1:12" ht="12" customHeight="1">
      <c r="A59" s="114"/>
      <c r="B59" s="107">
        <f>'Tax Invoice'!D55</f>
        <v>10</v>
      </c>
      <c r="C59" s="10" t="s">
        <v>65</v>
      </c>
      <c r="D59" s="10" t="s">
        <v>65</v>
      </c>
      <c r="E59" s="118" t="s">
        <v>26</v>
      </c>
      <c r="F59" s="130"/>
      <c r="G59" s="131"/>
      <c r="H59" s="11" t="s">
        <v>759</v>
      </c>
      <c r="I59" s="14">
        <f t="shared" si="2"/>
        <v>1.3</v>
      </c>
      <c r="J59" s="14">
        <v>2.59</v>
      </c>
      <c r="K59" s="109">
        <f t="shared" si="3"/>
        <v>13</v>
      </c>
      <c r="L59" s="115"/>
    </row>
    <row r="60" spans="1:12" ht="12" customHeight="1">
      <c r="A60" s="114"/>
      <c r="B60" s="107">
        <f>'Tax Invoice'!D56</f>
        <v>10</v>
      </c>
      <c r="C60" s="10" t="s">
        <v>760</v>
      </c>
      <c r="D60" s="10" t="s">
        <v>760</v>
      </c>
      <c r="E60" s="118" t="s">
        <v>23</v>
      </c>
      <c r="F60" s="130"/>
      <c r="G60" s="131"/>
      <c r="H60" s="11" t="s">
        <v>761</v>
      </c>
      <c r="I60" s="14">
        <f t="shared" si="2"/>
        <v>1.3800000000000001</v>
      </c>
      <c r="J60" s="14">
        <v>2.75</v>
      </c>
      <c r="K60" s="109">
        <f t="shared" si="3"/>
        <v>13.8</v>
      </c>
      <c r="L60" s="115"/>
    </row>
    <row r="61" spans="1:12" ht="12" customHeight="1">
      <c r="A61" s="114"/>
      <c r="B61" s="107">
        <f>'Tax Invoice'!D57</f>
        <v>10</v>
      </c>
      <c r="C61" s="10" t="s">
        <v>760</v>
      </c>
      <c r="D61" s="10" t="s">
        <v>760</v>
      </c>
      <c r="E61" s="118" t="s">
        <v>25</v>
      </c>
      <c r="F61" s="130"/>
      <c r="G61" s="131"/>
      <c r="H61" s="11" t="s">
        <v>761</v>
      </c>
      <c r="I61" s="14">
        <f t="shared" si="2"/>
        <v>1.3800000000000001</v>
      </c>
      <c r="J61" s="14">
        <v>2.75</v>
      </c>
      <c r="K61" s="109">
        <f t="shared" si="3"/>
        <v>13.8</v>
      </c>
      <c r="L61" s="115"/>
    </row>
    <row r="62" spans="1:12" ht="12" customHeight="1">
      <c r="A62" s="114"/>
      <c r="B62" s="107">
        <f>'Tax Invoice'!D58</f>
        <v>10</v>
      </c>
      <c r="C62" s="10" t="s">
        <v>760</v>
      </c>
      <c r="D62" s="10" t="s">
        <v>760</v>
      </c>
      <c r="E62" s="118" t="s">
        <v>26</v>
      </c>
      <c r="F62" s="130"/>
      <c r="G62" s="131"/>
      <c r="H62" s="11" t="s">
        <v>761</v>
      </c>
      <c r="I62" s="14">
        <f t="shared" si="2"/>
        <v>1.3800000000000001</v>
      </c>
      <c r="J62" s="14">
        <v>2.75</v>
      </c>
      <c r="K62" s="109">
        <f t="shared" si="3"/>
        <v>13.8</v>
      </c>
      <c r="L62" s="115"/>
    </row>
    <row r="63" spans="1:12" ht="12.75" customHeight="1">
      <c r="A63" s="114"/>
      <c r="B63" s="107">
        <f>'Tax Invoice'!D59</f>
        <v>5</v>
      </c>
      <c r="C63" s="10" t="s">
        <v>68</v>
      </c>
      <c r="D63" s="10" t="s">
        <v>68</v>
      </c>
      <c r="E63" s="118" t="s">
        <v>25</v>
      </c>
      <c r="F63" s="130" t="s">
        <v>273</v>
      </c>
      <c r="G63" s="131"/>
      <c r="H63" s="11" t="s">
        <v>762</v>
      </c>
      <c r="I63" s="14">
        <f t="shared" si="2"/>
        <v>1.58</v>
      </c>
      <c r="J63" s="14">
        <v>3.16</v>
      </c>
      <c r="K63" s="109">
        <f t="shared" si="3"/>
        <v>7.9</v>
      </c>
      <c r="L63" s="115"/>
    </row>
    <row r="64" spans="1:12" ht="12.75" customHeight="1">
      <c r="A64" s="114"/>
      <c r="B64" s="107">
        <f>'Tax Invoice'!D60</f>
        <v>5</v>
      </c>
      <c r="C64" s="10" t="s">
        <v>68</v>
      </c>
      <c r="D64" s="10" t="s">
        <v>68</v>
      </c>
      <c r="E64" s="118" t="s">
        <v>25</v>
      </c>
      <c r="F64" s="130" t="s">
        <v>272</v>
      </c>
      <c r="G64" s="131"/>
      <c r="H64" s="11" t="s">
        <v>762</v>
      </c>
      <c r="I64" s="14">
        <f t="shared" si="2"/>
        <v>1.58</v>
      </c>
      <c r="J64" s="14">
        <v>3.16</v>
      </c>
      <c r="K64" s="109">
        <f t="shared" si="3"/>
        <v>7.9</v>
      </c>
      <c r="L64" s="115"/>
    </row>
    <row r="65" spans="1:12" ht="12.75" customHeight="1">
      <c r="A65" s="114"/>
      <c r="B65" s="107">
        <f>'Tax Invoice'!D61</f>
        <v>5</v>
      </c>
      <c r="C65" s="10" t="s">
        <v>68</v>
      </c>
      <c r="D65" s="10" t="s">
        <v>68</v>
      </c>
      <c r="E65" s="118" t="s">
        <v>25</v>
      </c>
      <c r="F65" s="130" t="s">
        <v>726</v>
      </c>
      <c r="G65" s="131"/>
      <c r="H65" s="11" t="s">
        <v>762</v>
      </c>
      <c r="I65" s="14">
        <f t="shared" si="2"/>
        <v>1.58</v>
      </c>
      <c r="J65" s="14">
        <v>3.16</v>
      </c>
      <c r="K65" s="109">
        <f t="shared" si="3"/>
        <v>7.9</v>
      </c>
      <c r="L65" s="115"/>
    </row>
    <row r="66" spans="1:12" ht="12.75" customHeight="1">
      <c r="A66" s="114"/>
      <c r="B66" s="107">
        <f>'Tax Invoice'!D62</f>
        <v>5</v>
      </c>
      <c r="C66" s="10" t="s">
        <v>68</v>
      </c>
      <c r="D66" s="10" t="s">
        <v>68</v>
      </c>
      <c r="E66" s="118" t="s">
        <v>26</v>
      </c>
      <c r="F66" s="130" t="s">
        <v>273</v>
      </c>
      <c r="G66" s="131"/>
      <c r="H66" s="11" t="s">
        <v>762</v>
      </c>
      <c r="I66" s="14">
        <f t="shared" si="2"/>
        <v>1.58</v>
      </c>
      <c r="J66" s="14">
        <v>3.16</v>
      </c>
      <c r="K66" s="109">
        <f t="shared" si="3"/>
        <v>7.9</v>
      </c>
      <c r="L66" s="115"/>
    </row>
    <row r="67" spans="1:12" ht="12.75" customHeight="1">
      <c r="A67" s="114"/>
      <c r="B67" s="107">
        <f>'Tax Invoice'!D63</f>
        <v>5</v>
      </c>
      <c r="C67" s="10" t="s">
        <v>68</v>
      </c>
      <c r="D67" s="10" t="s">
        <v>68</v>
      </c>
      <c r="E67" s="118" t="s">
        <v>26</v>
      </c>
      <c r="F67" s="130" t="s">
        <v>272</v>
      </c>
      <c r="G67" s="131"/>
      <c r="H67" s="11" t="s">
        <v>762</v>
      </c>
      <c r="I67" s="14">
        <f t="shared" si="2"/>
        <v>1.58</v>
      </c>
      <c r="J67" s="14">
        <v>3.16</v>
      </c>
      <c r="K67" s="109">
        <f t="shared" si="3"/>
        <v>7.9</v>
      </c>
      <c r="L67" s="115"/>
    </row>
    <row r="68" spans="1:12" ht="12.75" customHeight="1">
      <c r="A68" s="114"/>
      <c r="B68" s="107">
        <f>'Tax Invoice'!D64</f>
        <v>5</v>
      </c>
      <c r="C68" s="10" t="s">
        <v>68</v>
      </c>
      <c r="D68" s="10" t="s">
        <v>68</v>
      </c>
      <c r="E68" s="118" t="s">
        <v>26</v>
      </c>
      <c r="F68" s="130" t="s">
        <v>726</v>
      </c>
      <c r="G68" s="131"/>
      <c r="H68" s="11" t="s">
        <v>762</v>
      </c>
      <c r="I68" s="14">
        <f t="shared" si="2"/>
        <v>1.58</v>
      </c>
      <c r="J68" s="14">
        <v>3.16</v>
      </c>
      <c r="K68" s="109">
        <f t="shared" si="3"/>
        <v>7.9</v>
      </c>
      <c r="L68" s="115"/>
    </row>
    <row r="69" spans="1:12" ht="12.75" customHeight="1">
      <c r="A69" s="114"/>
      <c r="B69" s="107">
        <f>'Tax Invoice'!D65</f>
        <v>5</v>
      </c>
      <c r="C69" s="10" t="s">
        <v>763</v>
      </c>
      <c r="D69" s="10" t="s">
        <v>763</v>
      </c>
      <c r="E69" s="118" t="s">
        <v>25</v>
      </c>
      <c r="F69" s="130" t="s">
        <v>273</v>
      </c>
      <c r="G69" s="131"/>
      <c r="H69" s="11" t="s">
        <v>764</v>
      </c>
      <c r="I69" s="14">
        <f t="shared" si="2"/>
        <v>1.7</v>
      </c>
      <c r="J69" s="14">
        <v>3.4</v>
      </c>
      <c r="K69" s="109">
        <f t="shared" si="3"/>
        <v>8.5</v>
      </c>
      <c r="L69" s="115"/>
    </row>
    <row r="70" spans="1:12" ht="12.75" customHeight="1">
      <c r="A70" s="114"/>
      <c r="B70" s="107">
        <f>'Tax Invoice'!D66</f>
        <v>5</v>
      </c>
      <c r="C70" s="10" t="s">
        <v>763</v>
      </c>
      <c r="D70" s="10" t="s">
        <v>763</v>
      </c>
      <c r="E70" s="118" t="s">
        <v>25</v>
      </c>
      <c r="F70" s="130" t="s">
        <v>272</v>
      </c>
      <c r="G70" s="131"/>
      <c r="H70" s="11" t="s">
        <v>764</v>
      </c>
      <c r="I70" s="14">
        <f t="shared" si="2"/>
        <v>1.7</v>
      </c>
      <c r="J70" s="14">
        <v>3.4</v>
      </c>
      <c r="K70" s="109">
        <f t="shared" si="3"/>
        <v>8.5</v>
      </c>
      <c r="L70" s="115"/>
    </row>
    <row r="71" spans="1:12" ht="12.75" customHeight="1">
      <c r="A71" s="114"/>
      <c r="B71" s="107">
        <f>'Tax Invoice'!D67</f>
        <v>5</v>
      </c>
      <c r="C71" s="10" t="s">
        <v>763</v>
      </c>
      <c r="D71" s="10" t="s">
        <v>763</v>
      </c>
      <c r="E71" s="118" t="s">
        <v>25</v>
      </c>
      <c r="F71" s="130" t="s">
        <v>726</v>
      </c>
      <c r="G71" s="131"/>
      <c r="H71" s="11" t="s">
        <v>764</v>
      </c>
      <c r="I71" s="14">
        <f t="shared" si="2"/>
        <v>1.7</v>
      </c>
      <c r="J71" s="14">
        <v>3.4</v>
      </c>
      <c r="K71" s="109">
        <f t="shared" si="3"/>
        <v>8.5</v>
      </c>
      <c r="L71" s="115"/>
    </row>
    <row r="72" spans="1:12" ht="12.75" customHeight="1">
      <c r="A72" s="114"/>
      <c r="B72" s="107">
        <f>'Tax Invoice'!D68</f>
        <v>5</v>
      </c>
      <c r="C72" s="10" t="s">
        <v>763</v>
      </c>
      <c r="D72" s="10" t="s">
        <v>763</v>
      </c>
      <c r="E72" s="118" t="s">
        <v>26</v>
      </c>
      <c r="F72" s="130" t="s">
        <v>273</v>
      </c>
      <c r="G72" s="131"/>
      <c r="H72" s="11" t="s">
        <v>764</v>
      </c>
      <c r="I72" s="14">
        <f t="shared" si="2"/>
        <v>1.7</v>
      </c>
      <c r="J72" s="14">
        <v>3.4</v>
      </c>
      <c r="K72" s="109">
        <f t="shared" si="3"/>
        <v>8.5</v>
      </c>
      <c r="L72" s="115"/>
    </row>
    <row r="73" spans="1:12" ht="12.75" customHeight="1">
      <c r="A73" s="114"/>
      <c r="B73" s="107">
        <f>'Tax Invoice'!D69</f>
        <v>5</v>
      </c>
      <c r="C73" s="10" t="s">
        <v>763</v>
      </c>
      <c r="D73" s="10" t="s">
        <v>763</v>
      </c>
      <c r="E73" s="118" t="s">
        <v>26</v>
      </c>
      <c r="F73" s="130" t="s">
        <v>272</v>
      </c>
      <c r="G73" s="131"/>
      <c r="H73" s="11" t="s">
        <v>764</v>
      </c>
      <c r="I73" s="14">
        <f t="shared" si="2"/>
        <v>1.7</v>
      </c>
      <c r="J73" s="14">
        <v>3.4</v>
      </c>
      <c r="K73" s="109">
        <f t="shared" si="3"/>
        <v>8.5</v>
      </c>
      <c r="L73" s="115"/>
    </row>
    <row r="74" spans="1:12" ht="12.75" customHeight="1">
      <c r="A74" s="114"/>
      <c r="B74" s="107">
        <f>'Tax Invoice'!D70</f>
        <v>5</v>
      </c>
      <c r="C74" s="10" t="s">
        <v>763</v>
      </c>
      <c r="D74" s="10" t="s">
        <v>763</v>
      </c>
      <c r="E74" s="118" t="s">
        <v>26</v>
      </c>
      <c r="F74" s="130" t="s">
        <v>726</v>
      </c>
      <c r="G74" s="131"/>
      <c r="H74" s="11" t="s">
        <v>764</v>
      </c>
      <c r="I74" s="14">
        <f t="shared" si="2"/>
        <v>1.7</v>
      </c>
      <c r="J74" s="14">
        <v>3.4</v>
      </c>
      <c r="K74" s="109">
        <f t="shared" si="3"/>
        <v>8.5</v>
      </c>
      <c r="L74" s="115"/>
    </row>
    <row r="75" spans="1:12" ht="36" customHeight="1">
      <c r="A75" s="114"/>
      <c r="B75" s="107">
        <f>'Tax Invoice'!D71</f>
        <v>5</v>
      </c>
      <c r="C75" s="10" t="s">
        <v>765</v>
      </c>
      <c r="D75" s="10" t="s">
        <v>796</v>
      </c>
      <c r="E75" s="118" t="s">
        <v>239</v>
      </c>
      <c r="F75" s="130" t="s">
        <v>25</v>
      </c>
      <c r="G75" s="131"/>
      <c r="H75" s="11" t="s">
        <v>766</v>
      </c>
      <c r="I75" s="14">
        <f t="shared" si="2"/>
        <v>4.3899999999999997</v>
      </c>
      <c r="J75" s="14">
        <v>8.77</v>
      </c>
      <c r="K75" s="109">
        <f t="shared" si="3"/>
        <v>21.95</v>
      </c>
      <c r="L75" s="115"/>
    </row>
    <row r="76" spans="1:12" ht="36" customHeight="1">
      <c r="A76" s="114"/>
      <c r="B76" s="107">
        <f>'Tax Invoice'!D72</f>
        <v>5</v>
      </c>
      <c r="C76" s="10" t="s">
        <v>765</v>
      </c>
      <c r="D76" s="10" t="s">
        <v>797</v>
      </c>
      <c r="E76" s="118" t="s">
        <v>239</v>
      </c>
      <c r="F76" s="130" t="s">
        <v>26</v>
      </c>
      <c r="G76" s="131"/>
      <c r="H76" s="11" t="s">
        <v>766</v>
      </c>
      <c r="I76" s="14">
        <f t="shared" si="2"/>
        <v>4.55</v>
      </c>
      <c r="J76" s="14">
        <v>9.1</v>
      </c>
      <c r="K76" s="109">
        <f t="shared" si="3"/>
        <v>22.75</v>
      </c>
      <c r="L76" s="115"/>
    </row>
    <row r="77" spans="1:12" ht="36" customHeight="1">
      <c r="A77" s="114"/>
      <c r="B77" s="107">
        <f>'Tax Invoice'!D73</f>
        <v>5</v>
      </c>
      <c r="C77" s="10" t="s">
        <v>767</v>
      </c>
      <c r="D77" s="10" t="s">
        <v>798</v>
      </c>
      <c r="E77" s="118" t="s">
        <v>768</v>
      </c>
      <c r="F77" s="130"/>
      <c r="G77" s="131"/>
      <c r="H77" s="11" t="s">
        <v>769</v>
      </c>
      <c r="I77" s="14">
        <f t="shared" si="2"/>
        <v>4.72</v>
      </c>
      <c r="J77" s="14">
        <v>9.43</v>
      </c>
      <c r="K77" s="109">
        <f t="shared" si="3"/>
        <v>23.599999999999998</v>
      </c>
      <c r="L77" s="115"/>
    </row>
    <row r="78" spans="1:12" ht="36" customHeight="1">
      <c r="A78" s="114"/>
      <c r="B78" s="107">
        <f>'Tax Invoice'!D74</f>
        <v>5</v>
      </c>
      <c r="C78" s="10" t="s">
        <v>767</v>
      </c>
      <c r="D78" s="10" t="s">
        <v>799</v>
      </c>
      <c r="E78" s="118" t="s">
        <v>770</v>
      </c>
      <c r="F78" s="130"/>
      <c r="G78" s="131"/>
      <c r="H78" s="11" t="s">
        <v>769</v>
      </c>
      <c r="I78" s="14">
        <f t="shared" si="2"/>
        <v>4.72</v>
      </c>
      <c r="J78" s="14">
        <v>9.43</v>
      </c>
      <c r="K78" s="109">
        <f t="shared" si="3"/>
        <v>23.599999999999998</v>
      </c>
      <c r="L78" s="115"/>
    </row>
    <row r="79" spans="1:12" ht="24" customHeight="1">
      <c r="A79" s="114"/>
      <c r="B79" s="107">
        <f>'Tax Invoice'!D75</f>
        <v>5</v>
      </c>
      <c r="C79" s="10" t="s">
        <v>771</v>
      </c>
      <c r="D79" s="10" t="s">
        <v>800</v>
      </c>
      <c r="E79" s="118" t="s">
        <v>25</v>
      </c>
      <c r="F79" s="130"/>
      <c r="G79" s="131"/>
      <c r="H79" s="11" t="s">
        <v>772</v>
      </c>
      <c r="I79" s="14">
        <f t="shared" si="2"/>
        <v>1.54</v>
      </c>
      <c r="J79" s="14">
        <v>3.08</v>
      </c>
      <c r="K79" s="109">
        <f t="shared" si="3"/>
        <v>7.7</v>
      </c>
      <c r="L79" s="115"/>
    </row>
    <row r="80" spans="1:12" ht="36" customHeight="1">
      <c r="A80" s="114"/>
      <c r="B80" s="107">
        <f>'Tax Invoice'!D76</f>
        <v>5</v>
      </c>
      <c r="C80" s="10" t="s">
        <v>773</v>
      </c>
      <c r="D80" s="10" t="s">
        <v>801</v>
      </c>
      <c r="E80" s="118" t="s">
        <v>25</v>
      </c>
      <c r="F80" s="130" t="s">
        <v>273</v>
      </c>
      <c r="G80" s="131"/>
      <c r="H80" s="11" t="s">
        <v>774</v>
      </c>
      <c r="I80" s="14">
        <f t="shared" si="2"/>
        <v>3.09</v>
      </c>
      <c r="J80" s="14">
        <v>6.17</v>
      </c>
      <c r="K80" s="109">
        <f t="shared" si="3"/>
        <v>15.45</v>
      </c>
      <c r="L80" s="115"/>
    </row>
    <row r="81" spans="1:12" ht="36" customHeight="1">
      <c r="A81" s="114"/>
      <c r="B81" s="107">
        <f>'Tax Invoice'!D77</f>
        <v>5</v>
      </c>
      <c r="C81" s="10" t="s">
        <v>773</v>
      </c>
      <c r="D81" s="10" t="s">
        <v>801</v>
      </c>
      <c r="E81" s="118" t="s">
        <v>25</v>
      </c>
      <c r="F81" s="130" t="s">
        <v>272</v>
      </c>
      <c r="G81" s="131"/>
      <c r="H81" s="11" t="s">
        <v>774</v>
      </c>
      <c r="I81" s="14">
        <f t="shared" si="2"/>
        <v>3.09</v>
      </c>
      <c r="J81" s="14">
        <v>6.17</v>
      </c>
      <c r="K81" s="109">
        <f t="shared" si="3"/>
        <v>15.45</v>
      </c>
      <c r="L81" s="115"/>
    </row>
    <row r="82" spans="1:12" ht="24" customHeight="1">
      <c r="A82" s="114"/>
      <c r="B82" s="107">
        <f>'Tax Invoice'!D78</f>
        <v>5</v>
      </c>
      <c r="C82" s="10" t="s">
        <v>775</v>
      </c>
      <c r="D82" s="10" t="s">
        <v>802</v>
      </c>
      <c r="E82" s="118" t="s">
        <v>776</v>
      </c>
      <c r="F82" s="130"/>
      <c r="G82" s="131"/>
      <c r="H82" s="11" t="s">
        <v>777</v>
      </c>
      <c r="I82" s="14">
        <f t="shared" si="2"/>
        <v>3.2199999999999998</v>
      </c>
      <c r="J82" s="14">
        <v>6.43</v>
      </c>
      <c r="K82" s="109">
        <f t="shared" si="3"/>
        <v>16.099999999999998</v>
      </c>
      <c r="L82" s="115"/>
    </row>
    <row r="83" spans="1:12" ht="24" customHeight="1">
      <c r="A83" s="114"/>
      <c r="B83" s="107">
        <f>'Tax Invoice'!D79</f>
        <v>5</v>
      </c>
      <c r="C83" s="10" t="s">
        <v>775</v>
      </c>
      <c r="D83" s="10" t="s">
        <v>803</v>
      </c>
      <c r="E83" s="118" t="s">
        <v>770</v>
      </c>
      <c r="F83" s="130"/>
      <c r="G83" s="131"/>
      <c r="H83" s="11" t="s">
        <v>777</v>
      </c>
      <c r="I83" s="14">
        <f t="shared" si="2"/>
        <v>3.53</v>
      </c>
      <c r="J83" s="14">
        <v>7.05</v>
      </c>
      <c r="K83" s="109">
        <f t="shared" si="3"/>
        <v>17.649999999999999</v>
      </c>
      <c r="L83" s="115"/>
    </row>
    <row r="84" spans="1:12" ht="24" customHeight="1">
      <c r="A84" s="114"/>
      <c r="B84" s="107">
        <f>'Tax Invoice'!D80</f>
        <v>5</v>
      </c>
      <c r="C84" s="10" t="s">
        <v>778</v>
      </c>
      <c r="D84" s="10" t="s">
        <v>804</v>
      </c>
      <c r="E84" s="118" t="s">
        <v>768</v>
      </c>
      <c r="F84" s="130"/>
      <c r="G84" s="131"/>
      <c r="H84" s="11" t="s">
        <v>779</v>
      </c>
      <c r="I84" s="14">
        <f t="shared" si="2"/>
        <v>3.88</v>
      </c>
      <c r="J84" s="14">
        <v>7.76</v>
      </c>
      <c r="K84" s="109">
        <f t="shared" si="3"/>
        <v>19.399999999999999</v>
      </c>
      <c r="L84" s="115"/>
    </row>
    <row r="85" spans="1:12" ht="24" customHeight="1">
      <c r="A85" s="114"/>
      <c r="B85" s="107">
        <f>'Tax Invoice'!D81</f>
        <v>5</v>
      </c>
      <c r="C85" s="10" t="s">
        <v>780</v>
      </c>
      <c r="D85" s="10" t="s">
        <v>805</v>
      </c>
      <c r="E85" s="118" t="s">
        <v>776</v>
      </c>
      <c r="F85" s="130"/>
      <c r="G85" s="131"/>
      <c r="H85" s="11" t="s">
        <v>781</v>
      </c>
      <c r="I85" s="14">
        <f t="shared" si="2"/>
        <v>3.49</v>
      </c>
      <c r="J85" s="14">
        <v>6.98</v>
      </c>
      <c r="K85" s="109">
        <f t="shared" si="3"/>
        <v>17.450000000000003</v>
      </c>
      <c r="L85" s="115"/>
    </row>
    <row r="86" spans="1:12" ht="24" customHeight="1">
      <c r="A86" s="114"/>
      <c r="B86" s="107">
        <f>'Tax Invoice'!D82</f>
        <v>5</v>
      </c>
      <c r="C86" s="10" t="s">
        <v>780</v>
      </c>
      <c r="D86" s="10" t="s">
        <v>806</v>
      </c>
      <c r="E86" s="118" t="s">
        <v>770</v>
      </c>
      <c r="F86" s="130"/>
      <c r="G86" s="131"/>
      <c r="H86" s="11" t="s">
        <v>781</v>
      </c>
      <c r="I86" s="14">
        <f t="shared" ref="I86:I96" si="4">ROUNDUP(J86*$N$1,2)</f>
        <v>3.88</v>
      </c>
      <c r="J86" s="14">
        <v>7.76</v>
      </c>
      <c r="K86" s="109">
        <f t="shared" ref="K86:K96" si="5">I86*B86</f>
        <v>19.399999999999999</v>
      </c>
      <c r="L86" s="115"/>
    </row>
    <row r="87" spans="1:12" ht="24" customHeight="1">
      <c r="A87" s="114"/>
      <c r="B87" s="107">
        <f>'Tax Invoice'!D83</f>
        <v>5</v>
      </c>
      <c r="C87" s="10" t="s">
        <v>782</v>
      </c>
      <c r="D87" s="10" t="s">
        <v>807</v>
      </c>
      <c r="E87" s="118" t="s">
        <v>25</v>
      </c>
      <c r="F87" s="130" t="s">
        <v>273</v>
      </c>
      <c r="G87" s="131"/>
      <c r="H87" s="11" t="s">
        <v>783</v>
      </c>
      <c r="I87" s="14">
        <f t="shared" si="4"/>
        <v>2.11</v>
      </c>
      <c r="J87" s="14">
        <v>4.22</v>
      </c>
      <c r="K87" s="109">
        <f t="shared" si="5"/>
        <v>10.549999999999999</v>
      </c>
      <c r="L87" s="115"/>
    </row>
    <row r="88" spans="1:12" ht="24" customHeight="1">
      <c r="A88" s="114"/>
      <c r="B88" s="107">
        <f>'Tax Invoice'!D84</f>
        <v>5</v>
      </c>
      <c r="C88" s="10" t="s">
        <v>782</v>
      </c>
      <c r="D88" s="10" t="s">
        <v>807</v>
      </c>
      <c r="E88" s="118" t="s">
        <v>25</v>
      </c>
      <c r="F88" s="130" t="s">
        <v>272</v>
      </c>
      <c r="G88" s="131"/>
      <c r="H88" s="11" t="s">
        <v>783</v>
      </c>
      <c r="I88" s="14">
        <f t="shared" si="4"/>
        <v>2.11</v>
      </c>
      <c r="J88" s="14">
        <v>4.22</v>
      </c>
      <c r="K88" s="109">
        <f t="shared" si="5"/>
        <v>10.549999999999999</v>
      </c>
      <c r="L88" s="115"/>
    </row>
    <row r="89" spans="1:12" ht="24" customHeight="1">
      <c r="A89" s="114"/>
      <c r="B89" s="107">
        <f>'Tax Invoice'!D85</f>
        <v>5</v>
      </c>
      <c r="C89" s="10" t="s">
        <v>782</v>
      </c>
      <c r="D89" s="10" t="s">
        <v>807</v>
      </c>
      <c r="E89" s="118" t="s">
        <v>25</v>
      </c>
      <c r="F89" s="130" t="s">
        <v>726</v>
      </c>
      <c r="G89" s="131"/>
      <c r="H89" s="11" t="s">
        <v>783</v>
      </c>
      <c r="I89" s="14">
        <f t="shared" si="4"/>
        <v>2.11</v>
      </c>
      <c r="J89" s="14">
        <v>4.22</v>
      </c>
      <c r="K89" s="109">
        <f t="shared" si="5"/>
        <v>10.549999999999999</v>
      </c>
      <c r="L89" s="115"/>
    </row>
    <row r="90" spans="1:12" ht="24" customHeight="1">
      <c r="A90" s="114"/>
      <c r="B90" s="107">
        <f>'Tax Invoice'!D86</f>
        <v>5</v>
      </c>
      <c r="C90" s="10" t="s">
        <v>784</v>
      </c>
      <c r="D90" s="10" t="s">
        <v>808</v>
      </c>
      <c r="E90" s="118" t="s">
        <v>25</v>
      </c>
      <c r="F90" s="130" t="s">
        <v>273</v>
      </c>
      <c r="G90" s="131"/>
      <c r="H90" s="11" t="s">
        <v>785</v>
      </c>
      <c r="I90" s="14">
        <f t="shared" si="4"/>
        <v>1.87</v>
      </c>
      <c r="J90" s="14">
        <v>3.73</v>
      </c>
      <c r="K90" s="109">
        <f t="shared" si="5"/>
        <v>9.3500000000000014</v>
      </c>
      <c r="L90" s="115"/>
    </row>
    <row r="91" spans="1:12" ht="24" customHeight="1">
      <c r="A91" s="114"/>
      <c r="B91" s="107">
        <f>'Tax Invoice'!D87</f>
        <v>5</v>
      </c>
      <c r="C91" s="10" t="s">
        <v>784</v>
      </c>
      <c r="D91" s="10" t="s">
        <v>808</v>
      </c>
      <c r="E91" s="118" t="s">
        <v>25</v>
      </c>
      <c r="F91" s="130" t="s">
        <v>272</v>
      </c>
      <c r="G91" s="131"/>
      <c r="H91" s="11" t="s">
        <v>785</v>
      </c>
      <c r="I91" s="14">
        <f t="shared" si="4"/>
        <v>1.87</v>
      </c>
      <c r="J91" s="14">
        <v>3.73</v>
      </c>
      <c r="K91" s="109">
        <f t="shared" si="5"/>
        <v>9.3500000000000014</v>
      </c>
      <c r="L91" s="115"/>
    </row>
    <row r="92" spans="1:12" ht="24" customHeight="1">
      <c r="A92" s="114"/>
      <c r="B92" s="107">
        <f>'Tax Invoice'!D88</f>
        <v>5</v>
      </c>
      <c r="C92" s="10" t="s">
        <v>784</v>
      </c>
      <c r="D92" s="10" t="s">
        <v>808</v>
      </c>
      <c r="E92" s="118" t="s">
        <v>25</v>
      </c>
      <c r="F92" s="130" t="s">
        <v>726</v>
      </c>
      <c r="G92" s="131"/>
      <c r="H92" s="11" t="s">
        <v>785</v>
      </c>
      <c r="I92" s="14">
        <f t="shared" si="4"/>
        <v>1.87</v>
      </c>
      <c r="J92" s="14">
        <v>3.73</v>
      </c>
      <c r="K92" s="109">
        <f t="shared" si="5"/>
        <v>9.3500000000000014</v>
      </c>
      <c r="L92" s="115"/>
    </row>
    <row r="93" spans="1:12" ht="36" customHeight="1">
      <c r="A93" s="114"/>
      <c r="B93" s="107">
        <f>'Tax Invoice'!D89</f>
        <v>10</v>
      </c>
      <c r="C93" s="10" t="s">
        <v>786</v>
      </c>
      <c r="D93" s="10" t="s">
        <v>809</v>
      </c>
      <c r="E93" s="118" t="s">
        <v>230</v>
      </c>
      <c r="F93" s="130" t="s">
        <v>239</v>
      </c>
      <c r="G93" s="131"/>
      <c r="H93" s="11" t="s">
        <v>787</v>
      </c>
      <c r="I93" s="14">
        <f t="shared" si="4"/>
        <v>1.01</v>
      </c>
      <c r="J93" s="14">
        <v>2.02</v>
      </c>
      <c r="K93" s="109">
        <f t="shared" si="5"/>
        <v>10.1</v>
      </c>
      <c r="L93" s="115"/>
    </row>
    <row r="94" spans="1:12" ht="36" customHeight="1">
      <c r="A94" s="114"/>
      <c r="B94" s="107">
        <f>'Tax Invoice'!D90</f>
        <v>10</v>
      </c>
      <c r="C94" s="10" t="s">
        <v>788</v>
      </c>
      <c r="D94" s="10" t="s">
        <v>810</v>
      </c>
      <c r="E94" s="118" t="s">
        <v>230</v>
      </c>
      <c r="F94" s="130" t="s">
        <v>107</v>
      </c>
      <c r="G94" s="131"/>
      <c r="H94" s="11" t="s">
        <v>789</v>
      </c>
      <c r="I94" s="14">
        <f t="shared" si="4"/>
        <v>0.69000000000000006</v>
      </c>
      <c r="J94" s="14">
        <v>1.37</v>
      </c>
      <c r="K94" s="109">
        <f t="shared" si="5"/>
        <v>6.9</v>
      </c>
      <c r="L94" s="115"/>
    </row>
    <row r="95" spans="1:12" ht="36" customHeight="1">
      <c r="A95" s="114"/>
      <c r="B95" s="107">
        <f>'Tax Invoice'!D91</f>
        <v>10</v>
      </c>
      <c r="C95" s="10" t="s">
        <v>788</v>
      </c>
      <c r="D95" s="10" t="s">
        <v>811</v>
      </c>
      <c r="E95" s="118" t="s">
        <v>233</v>
      </c>
      <c r="F95" s="130" t="s">
        <v>107</v>
      </c>
      <c r="G95" s="131"/>
      <c r="H95" s="11" t="s">
        <v>789</v>
      </c>
      <c r="I95" s="14">
        <f t="shared" si="4"/>
        <v>0.73</v>
      </c>
      <c r="J95" s="14">
        <v>1.45</v>
      </c>
      <c r="K95" s="109">
        <f t="shared" si="5"/>
        <v>7.3</v>
      </c>
      <c r="L95" s="115"/>
    </row>
    <row r="96" spans="1:12" ht="36" customHeight="1">
      <c r="A96" s="114"/>
      <c r="B96" s="108">
        <f>'Tax Invoice'!D92</f>
        <v>2</v>
      </c>
      <c r="C96" s="12" t="s">
        <v>790</v>
      </c>
      <c r="D96" s="12" t="s">
        <v>790</v>
      </c>
      <c r="E96" s="119" t="s">
        <v>239</v>
      </c>
      <c r="F96" s="132" t="s">
        <v>23</v>
      </c>
      <c r="G96" s="133"/>
      <c r="H96" s="13" t="s">
        <v>791</v>
      </c>
      <c r="I96" s="15">
        <f t="shared" si="4"/>
        <v>5.8999999999999995</v>
      </c>
      <c r="J96" s="15">
        <v>11.79</v>
      </c>
      <c r="K96" s="110">
        <f t="shared" si="5"/>
        <v>11.799999999999999</v>
      </c>
      <c r="L96" s="115"/>
    </row>
    <row r="97" spans="1:12" ht="12.75" customHeight="1">
      <c r="A97" s="114"/>
      <c r="B97" s="126">
        <f>SUM(B22:B96)</f>
        <v>631</v>
      </c>
      <c r="C97" s="126" t="s">
        <v>144</v>
      </c>
      <c r="D97" s="126"/>
      <c r="E97" s="126"/>
      <c r="F97" s="126"/>
      <c r="G97" s="126"/>
      <c r="H97" s="126"/>
      <c r="I97" s="127" t="s">
        <v>255</v>
      </c>
      <c r="J97" s="127" t="s">
        <v>255</v>
      </c>
      <c r="K97" s="128">
        <f>SUM(K22:K96)</f>
        <v>723.81999999999982</v>
      </c>
      <c r="L97" s="115"/>
    </row>
    <row r="98" spans="1:12" ht="12.75" customHeight="1">
      <c r="A98" s="114"/>
      <c r="B98" s="126"/>
      <c r="C98" s="126"/>
      <c r="D98" s="126"/>
      <c r="E98" s="126"/>
      <c r="F98" s="126"/>
      <c r="G98" s="126"/>
      <c r="H98" s="126"/>
      <c r="I98" s="127" t="s">
        <v>820</v>
      </c>
      <c r="J98" s="127" t="s">
        <v>184</v>
      </c>
      <c r="K98" s="128">
        <f>K97*-20%</f>
        <v>-144.76399999999998</v>
      </c>
      <c r="L98" s="115"/>
    </row>
    <row r="99" spans="1:12" ht="12.75" customHeight="1" outlineLevel="1">
      <c r="A99" s="114"/>
      <c r="B99" s="126"/>
      <c r="C99" s="126"/>
      <c r="D99" s="126"/>
      <c r="E99" s="126"/>
      <c r="F99" s="126"/>
      <c r="G99" s="126"/>
      <c r="H99" s="126"/>
      <c r="I99" s="127" t="s">
        <v>821</v>
      </c>
      <c r="J99" s="127" t="s">
        <v>185</v>
      </c>
      <c r="K99" s="128">
        <f>Invoice!J99</f>
        <v>0</v>
      </c>
      <c r="L99" s="115"/>
    </row>
    <row r="100" spans="1:12" ht="12.75" customHeight="1">
      <c r="A100" s="114"/>
      <c r="B100" s="126"/>
      <c r="C100" s="126"/>
      <c r="D100" s="126"/>
      <c r="E100" s="126"/>
      <c r="F100" s="126"/>
      <c r="G100" s="126"/>
      <c r="H100" s="126"/>
      <c r="I100" s="127" t="s">
        <v>257</v>
      </c>
      <c r="J100" s="127" t="s">
        <v>257</v>
      </c>
      <c r="K100" s="128">
        <f>SUM(K97:K99)</f>
        <v>579.05599999999981</v>
      </c>
      <c r="L100" s="115"/>
    </row>
    <row r="101" spans="1:12" ht="12.75" customHeight="1">
      <c r="A101" s="6"/>
      <c r="B101" s="7"/>
      <c r="C101" s="7"/>
      <c r="D101" s="7"/>
      <c r="E101" s="7"/>
      <c r="F101" s="7"/>
      <c r="G101" s="7"/>
      <c r="H101" s="7" t="s">
        <v>823</v>
      </c>
      <c r="I101" s="7"/>
      <c r="J101" s="7"/>
      <c r="K101" s="7"/>
      <c r="L101" s="8"/>
    </row>
    <row r="102" spans="1:12" ht="12.75" customHeight="1"/>
    <row r="103" spans="1:12" ht="12.75" customHeight="1"/>
    <row r="104" spans="1:12" ht="12.75" customHeight="1"/>
    <row r="105" spans="1:12" ht="12.75" customHeight="1"/>
    <row r="106" spans="1:12" ht="12.75" customHeight="1"/>
    <row r="107" spans="1:12" ht="12.75" customHeight="1"/>
    <row r="108" spans="1:12" ht="12.75" customHeight="1"/>
  </sheetData>
  <mergeCells count="79">
    <mergeCell ref="F20:G20"/>
    <mergeCell ref="F21:G21"/>
    <mergeCell ref="F22:G22"/>
    <mergeCell ref="K10:K11"/>
    <mergeCell ref="K14:K15"/>
    <mergeCell ref="F24:G24"/>
    <mergeCell ref="F25:G25"/>
    <mergeCell ref="F23:G23"/>
    <mergeCell ref="F28:G28"/>
    <mergeCell ref="F29:G29"/>
    <mergeCell ref="F26:G26"/>
    <mergeCell ref="F27:G27"/>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5:G95"/>
    <mergeCell ref="F96:G96"/>
    <mergeCell ref="F90:G90"/>
    <mergeCell ref="F91:G91"/>
    <mergeCell ref="F92:G92"/>
    <mergeCell ref="F93:G93"/>
    <mergeCell ref="F94:G9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92" zoomScaleNormal="100" workbookViewId="0">
      <selection activeCell="H1027" sqref="H1027"/>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1445.6299999999997</v>
      </c>
      <c r="O2" s="21" t="s">
        <v>259</v>
      </c>
    </row>
    <row r="3" spans="1:15" s="21" customFormat="1" ht="15" customHeight="1" thickBot="1">
      <c r="A3" s="22" t="s">
        <v>151</v>
      </c>
      <c r="G3" s="28">
        <v>45176</v>
      </c>
      <c r="H3" s="29"/>
      <c r="N3" s="21">
        <v>1445.6299999999997</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AUD</v>
      </c>
    </row>
    <row r="10" spans="1:15" s="21" customFormat="1" ht="13.5" thickBot="1">
      <c r="A10" s="36" t="str">
        <f>'Copy paste to Here'!G10</f>
        <v>fashionland pty ltd</v>
      </c>
      <c r="B10" s="37"/>
      <c r="C10" s="37"/>
      <c r="D10" s="37"/>
      <c r="F10" s="38" t="str">
        <f>'Copy paste to Here'!B10</f>
        <v>fashionland pty ltd</v>
      </c>
      <c r="G10" s="39"/>
      <c r="H10" s="40"/>
      <c r="K10" s="95" t="s">
        <v>276</v>
      </c>
      <c r="L10" s="35" t="s">
        <v>276</v>
      </c>
      <c r="M10" s="21">
        <v>1</v>
      </c>
    </row>
    <row r="11" spans="1:15" s="21" customFormat="1" ht="15.75" thickBot="1">
      <c r="A11" s="41" t="str">
        <f>'Copy paste to Here'!G11</f>
        <v>Tracy Zhang</v>
      </c>
      <c r="B11" s="42"/>
      <c r="C11" s="42"/>
      <c r="D11" s="42"/>
      <c r="F11" s="43" t="str">
        <f>'Copy paste to Here'!B11</f>
        <v>Tracy Zhang</v>
      </c>
      <c r="G11" s="44"/>
      <c r="H11" s="45"/>
      <c r="K11" s="93" t="s">
        <v>158</v>
      </c>
      <c r="L11" s="46" t="s">
        <v>159</v>
      </c>
      <c r="M11" s="21">
        <f>VLOOKUP(G3,[1]Sheet1!$A$9:$I$7290,2,FALSE)</f>
        <v>35.43</v>
      </c>
    </row>
    <row r="12" spans="1:15" s="21" customFormat="1" ht="15.75" thickBot="1">
      <c r="A12" s="41" t="str">
        <f>'Copy paste to Here'!G12</f>
        <v>27 sylvan ave</v>
      </c>
      <c r="B12" s="42"/>
      <c r="C12" s="42"/>
      <c r="D12" s="42"/>
      <c r="E12" s="89"/>
      <c r="F12" s="43" t="str">
        <f>'Copy paste to Here'!B12</f>
        <v>27 sylvan ave</v>
      </c>
      <c r="G12" s="44"/>
      <c r="H12" s="45"/>
      <c r="K12" s="93" t="s">
        <v>160</v>
      </c>
      <c r="L12" s="46" t="s">
        <v>133</v>
      </c>
      <c r="M12" s="21">
        <f>VLOOKUP(G3,[1]Sheet1!$A$9:$I$7290,3,FALSE)</f>
        <v>37.799999999999997</v>
      </c>
    </row>
    <row r="13" spans="1:15" s="21" customFormat="1" ht="15.75" thickBot="1">
      <c r="A13" s="41" t="str">
        <f>'Copy paste to Here'!G13</f>
        <v>2070 East Lindfield</v>
      </c>
      <c r="B13" s="42"/>
      <c r="C13" s="42"/>
      <c r="D13" s="42"/>
      <c r="E13" s="111" t="s">
        <v>164</v>
      </c>
      <c r="F13" s="43" t="str">
        <f>'Copy paste to Here'!B13</f>
        <v>2070 East Lindfield</v>
      </c>
      <c r="G13" s="44"/>
      <c r="H13" s="45"/>
      <c r="K13" s="93" t="s">
        <v>161</v>
      </c>
      <c r="L13" s="46" t="s">
        <v>162</v>
      </c>
      <c r="M13" s="113">
        <f>VLOOKUP(G3,[1]Sheet1!$A$9:$I$7290,4,FALSE)</f>
        <v>44.03</v>
      </c>
    </row>
    <row r="14" spans="1:15" s="21" customFormat="1" ht="15.75" thickBot="1">
      <c r="A14" s="41" t="str">
        <f>'Copy paste to Here'!G14</f>
        <v>Australia</v>
      </c>
      <c r="B14" s="42"/>
      <c r="C14" s="42"/>
      <c r="D14" s="42"/>
      <c r="E14" s="111">
        <f>VLOOKUP(J9,$L$10:$M$17,2,FALSE)</f>
        <v>22.21</v>
      </c>
      <c r="F14" s="43" t="str">
        <f>'Copy paste to Here'!B14</f>
        <v>Australia</v>
      </c>
      <c r="G14" s="44"/>
      <c r="H14" s="45"/>
      <c r="K14" s="93" t="s">
        <v>163</v>
      </c>
      <c r="L14" s="46" t="s">
        <v>164</v>
      </c>
      <c r="M14" s="21">
        <f>VLOOKUP(G3,[1]Sheet1!$A$9:$I$7290,5,FALSE)</f>
        <v>22.21</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25.78</v>
      </c>
    </row>
    <row r="16" spans="1:15" s="21" customFormat="1" ht="13.7" customHeight="1" thickBot="1">
      <c r="A16" s="52"/>
      <c r="K16" s="94" t="s">
        <v>167</v>
      </c>
      <c r="L16" s="51" t="s">
        <v>168</v>
      </c>
      <c r="M16" s="21">
        <f>VLOOKUP(G3,[1]Sheet1!$A$9:$I$7290,7,FALSE)</f>
        <v>20.51</v>
      </c>
    </row>
    <row r="17" spans="1:13" s="21" customFormat="1" ht="13.5" thickBot="1">
      <c r="A17" s="53" t="s">
        <v>169</v>
      </c>
      <c r="B17" s="54" t="s">
        <v>170</v>
      </c>
      <c r="C17" s="54" t="s">
        <v>284</v>
      </c>
      <c r="D17" s="55" t="s">
        <v>198</v>
      </c>
      <c r="E17" s="55" t="s">
        <v>261</v>
      </c>
      <c r="F17" s="55" t="str">
        <f>CONCATENATE("Amount ",,J9)</f>
        <v>Amount AUD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316L steel eyebrow barbell, 16g (1.2mm) with two 3mm balls &amp; Length: 8mm  &amp;  </v>
      </c>
      <c r="B18" s="57" t="str">
        <f>'Copy paste to Here'!C22</f>
        <v>BBEB</v>
      </c>
      <c r="C18" s="57" t="s">
        <v>104</v>
      </c>
      <c r="D18" s="58">
        <f>Invoice!B22</f>
        <v>20</v>
      </c>
      <c r="E18" s="59">
        <f>'Shipping Invoice'!J22*$N$1</f>
        <v>0.26</v>
      </c>
      <c r="F18" s="59">
        <f>D18*E18</f>
        <v>5.2</v>
      </c>
      <c r="G18" s="60">
        <f>E18*$E$14</f>
        <v>5.7746000000000004</v>
      </c>
      <c r="H18" s="61">
        <f>D18*G18</f>
        <v>115.492</v>
      </c>
    </row>
    <row r="19" spans="1:13" s="62" customFormat="1" ht="36">
      <c r="A19" s="112" t="str">
        <f>IF((LEN('Copy paste to Here'!G23))&gt;5,((CONCATENATE('Copy paste to Here'!G23," &amp; ",'Copy paste to Here'!D23,"  &amp;  ",'Copy paste to Here'!E23))),"Empty Cell")</f>
        <v>316L steel nipple barbell, 1.6mm (14g) with two forward facing 5mm or 6mm jewel balls &amp; Length: 16mm with 4mm jewel balls  &amp;  Crystal Color: Clear</v>
      </c>
      <c r="B19" s="57" t="str">
        <f>'Copy paste to Here'!C23</f>
        <v>BBNP2C</v>
      </c>
      <c r="C19" s="57" t="s">
        <v>792</v>
      </c>
      <c r="D19" s="58">
        <f>Invoice!B23</f>
        <v>5</v>
      </c>
      <c r="E19" s="59">
        <f>'Shipping Invoice'!J23*$N$1</f>
        <v>1.69</v>
      </c>
      <c r="F19" s="59">
        <f t="shared" ref="F19:F82" si="0">D19*E19</f>
        <v>8.4499999999999993</v>
      </c>
      <c r="G19" s="60">
        <f t="shared" ref="G19:G82" si="1">E19*$E$14</f>
        <v>37.5349</v>
      </c>
      <c r="H19" s="63">
        <f t="shared" ref="H19:H82" si="2">D19*G19</f>
        <v>187.67449999999999</v>
      </c>
    </row>
    <row r="20" spans="1:13" s="62" customFormat="1" ht="24">
      <c r="A20" s="56" t="str">
        <f>IF((LEN('Copy paste to Here'!G24))&gt;5,((CONCATENATE('Copy paste to Here'!G24," &amp; ",'Copy paste to Here'!D24,"  &amp;  ",'Copy paste to Here'!E24))),"Empty Cell")</f>
        <v xml:space="preserve">Surgical steel nipple barbell, 14g (1.6mm) with two 4mm balls &amp; Length: 8mm  &amp;  </v>
      </c>
      <c r="B20" s="57" t="str">
        <f>'Copy paste to Here'!C24</f>
        <v>BBNPS</v>
      </c>
      <c r="C20" s="57" t="s">
        <v>22</v>
      </c>
      <c r="D20" s="58">
        <f>Invoice!B24</f>
        <v>10</v>
      </c>
      <c r="E20" s="59">
        <f>'Shipping Invoice'!J24*$N$1</f>
        <v>0.31</v>
      </c>
      <c r="F20" s="59">
        <f t="shared" si="0"/>
        <v>3.1</v>
      </c>
      <c r="G20" s="60">
        <f t="shared" si="1"/>
        <v>6.8851000000000004</v>
      </c>
      <c r="H20" s="63">
        <f t="shared" si="2"/>
        <v>68.850999999999999</v>
      </c>
    </row>
    <row r="21" spans="1:13" s="62" customFormat="1" ht="24">
      <c r="A21" s="56" t="str">
        <f>IF((LEN('Copy paste to Here'!G25))&gt;5,((CONCATENATE('Copy paste to Here'!G25," &amp; ",'Copy paste to Here'!D25,"  &amp;  ",'Copy paste to Here'!E25))),"Empty Cell")</f>
        <v xml:space="preserve">Surgical steel nipple barbell, 14g (1.6mm) with two 4mm balls &amp; Length: 12mm  &amp;  </v>
      </c>
      <c r="B21" s="57" t="str">
        <f>'Copy paste to Here'!C25</f>
        <v>BBNPS</v>
      </c>
      <c r="C21" s="57" t="s">
        <v>22</v>
      </c>
      <c r="D21" s="58">
        <f>Invoice!B25</f>
        <v>10</v>
      </c>
      <c r="E21" s="59">
        <f>'Shipping Invoice'!J25*$N$1</f>
        <v>0.31</v>
      </c>
      <c r="F21" s="59">
        <f t="shared" si="0"/>
        <v>3.1</v>
      </c>
      <c r="G21" s="60">
        <f t="shared" si="1"/>
        <v>6.8851000000000004</v>
      </c>
      <c r="H21" s="63">
        <f t="shared" si="2"/>
        <v>68.850999999999999</v>
      </c>
    </row>
    <row r="22" spans="1:13" s="62" customFormat="1" ht="36">
      <c r="A22" s="56" t="str">
        <f>IF((LEN('Copy paste to Here'!G26))&gt;5,((CONCATENATE('Copy paste to Here'!G26," &amp; ",'Copy paste to Here'!D26,"  &amp;  ",'Copy paste to Here'!E26))),"Empty Cell")</f>
        <v>Surgical steel belly banana, 14g (1.6mm) with an 8mm bezel set jewel ball and an upper 5mm plain steel ball using original Czech Preciosa crystals. &amp; Length: 10mm  &amp;  Crystal Color: Clear</v>
      </c>
      <c r="B22" s="57" t="str">
        <f>'Copy paste to Here'!C26</f>
        <v>BN1CG</v>
      </c>
      <c r="C22" s="57" t="s">
        <v>719</v>
      </c>
      <c r="D22" s="58">
        <f>Invoice!B26</f>
        <v>20</v>
      </c>
      <c r="E22" s="59">
        <f>'Shipping Invoice'!J26*$N$1</f>
        <v>1.2</v>
      </c>
      <c r="F22" s="59">
        <f t="shared" si="0"/>
        <v>24</v>
      </c>
      <c r="G22" s="60">
        <f t="shared" si="1"/>
        <v>26.652000000000001</v>
      </c>
      <c r="H22" s="63">
        <f t="shared" si="2"/>
        <v>533.04</v>
      </c>
    </row>
    <row r="23" spans="1:13" s="62" customFormat="1" ht="36">
      <c r="A23" s="56" t="str">
        <f>IF((LEN('Copy paste to Here'!G27))&gt;5,((CONCATENATE('Copy paste to Here'!G27," &amp; ",'Copy paste to Here'!D27,"  &amp;  ",'Copy paste to Here'!E27))),"Empty Cell")</f>
        <v>Surgical steel belly banana, 14g (1.6mm) with an 8mm bezel set jewel ball and an upper 5mm plain steel ball using original Czech Preciosa crystals. &amp; Length: 10mm  &amp;  Crystal Color: AB</v>
      </c>
      <c r="B23" s="57" t="str">
        <f>'Copy paste to Here'!C27</f>
        <v>BN1CG</v>
      </c>
      <c r="C23" s="57" t="s">
        <v>719</v>
      </c>
      <c r="D23" s="58">
        <f>Invoice!B27</f>
        <v>5</v>
      </c>
      <c r="E23" s="59">
        <f>'Shipping Invoice'!J27*$N$1</f>
        <v>1.2</v>
      </c>
      <c r="F23" s="59">
        <f t="shared" si="0"/>
        <v>6</v>
      </c>
      <c r="G23" s="60">
        <f t="shared" si="1"/>
        <v>26.652000000000001</v>
      </c>
      <c r="H23" s="63">
        <f t="shared" si="2"/>
        <v>133.26</v>
      </c>
    </row>
    <row r="24" spans="1:13" s="62" customFormat="1" ht="36">
      <c r="A24" s="56" t="str">
        <f>IF((LEN('Copy paste to Here'!G28))&gt;5,((CONCATENATE('Copy paste to Here'!G28," &amp; ",'Copy paste to Here'!D28,"  &amp;  ",'Copy paste to Here'!E28))),"Empty Cell")</f>
        <v>Surgical steel belly banana, 14g (1.6mm) with an 8mm bezel set jewel ball and an upper 5mm plain steel ball using original Czech Preciosa crystals. &amp; Length: 10mm  &amp;  Crystal Color: Sapphire</v>
      </c>
      <c r="B24" s="57" t="str">
        <f>'Copy paste to Here'!C28</f>
        <v>BN1CG</v>
      </c>
      <c r="C24" s="57" t="s">
        <v>719</v>
      </c>
      <c r="D24" s="58">
        <f>Invoice!B28</f>
        <v>5</v>
      </c>
      <c r="E24" s="59">
        <f>'Shipping Invoice'!J28*$N$1</f>
        <v>1.2</v>
      </c>
      <c r="F24" s="59">
        <f t="shared" si="0"/>
        <v>6</v>
      </c>
      <c r="G24" s="60">
        <f t="shared" si="1"/>
        <v>26.652000000000001</v>
      </c>
      <c r="H24" s="63">
        <f t="shared" si="2"/>
        <v>133.26</v>
      </c>
    </row>
    <row r="25" spans="1:13" s="62" customFormat="1" ht="36">
      <c r="A25" s="56" t="str">
        <f>IF((LEN('Copy paste to Here'!G29))&gt;5,((CONCATENATE('Copy paste to Here'!G29," &amp; ",'Copy paste to Here'!D29,"  &amp;  ",'Copy paste to Here'!E29))),"Empty Cell")</f>
        <v>Surgical steel belly banana, 14g (1.6mm) with an 8mm bezel set jewel ball and an upper 5mm plain steel ball using original Czech Preciosa crystals. &amp; Length: 10mm  &amp;  Crystal Color: Blue Zircon</v>
      </c>
      <c r="B25" s="57" t="str">
        <f>'Copy paste to Here'!C29</f>
        <v>BN1CG</v>
      </c>
      <c r="C25" s="57" t="s">
        <v>719</v>
      </c>
      <c r="D25" s="58">
        <f>Invoice!B29</f>
        <v>5</v>
      </c>
      <c r="E25" s="59">
        <f>'Shipping Invoice'!J29*$N$1</f>
        <v>1.2</v>
      </c>
      <c r="F25" s="59">
        <f t="shared" si="0"/>
        <v>6</v>
      </c>
      <c r="G25" s="60">
        <f t="shared" si="1"/>
        <v>26.652000000000001</v>
      </c>
      <c r="H25" s="63">
        <f t="shared" si="2"/>
        <v>133.26</v>
      </c>
    </row>
    <row r="26" spans="1:13" s="62" customFormat="1" ht="24">
      <c r="A26" s="56" t="str">
        <f>IF((LEN('Copy paste to Here'!G30))&gt;5,((CONCATENATE('Copy paste to Here'!G30," &amp; ",'Copy paste to Here'!D30,"  &amp;  ",'Copy paste to Here'!E30))),"Empty Cell")</f>
        <v xml:space="preserve">Surgical steel banana, 14g (1.6mm) with two 3mm balls &amp; Length: 8mm  &amp;  </v>
      </c>
      <c r="B26" s="57" t="str">
        <f>'Copy paste to Here'!C30</f>
        <v>BNB3</v>
      </c>
      <c r="C26" s="57" t="s">
        <v>721</v>
      </c>
      <c r="D26" s="58">
        <f>Invoice!B30</f>
        <v>20</v>
      </c>
      <c r="E26" s="59">
        <f>'Shipping Invoice'!J30*$N$1</f>
        <v>0.31</v>
      </c>
      <c r="F26" s="59">
        <f t="shared" si="0"/>
        <v>6.2</v>
      </c>
      <c r="G26" s="60">
        <f t="shared" si="1"/>
        <v>6.8851000000000004</v>
      </c>
      <c r="H26" s="63">
        <f t="shared" si="2"/>
        <v>137.702</v>
      </c>
    </row>
    <row r="27" spans="1:13" s="62" customFormat="1" ht="24">
      <c r="A27" s="56" t="str">
        <f>IF((LEN('Copy paste to Here'!G31))&gt;5,((CONCATENATE('Copy paste to Here'!G31," &amp; ",'Copy paste to Here'!D31,"  &amp;  ",'Copy paste to Here'!E31))),"Empty Cell")</f>
        <v xml:space="preserve">Surgical steel eyebrow banana, 16g (1.2mm) with two 3mm balls &amp; Length: 8mm  &amp;  </v>
      </c>
      <c r="B27" s="57" t="str">
        <f>'Copy paste to Here'!C31</f>
        <v>BNEB</v>
      </c>
      <c r="C27" s="57" t="s">
        <v>723</v>
      </c>
      <c r="D27" s="58">
        <f>Invoice!B31</f>
        <v>20</v>
      </c>
      <c r="E27" s="59">
        <f>'Shipping Invoice'!J31*$N$1</f>
        <v>0.26</v>
      </c>
      <c r="F27" s="59">
        <f t="shared" si="0"/>
        <v>5.2</v>
      </c>
      <c r="G27" s="60">
        <f t="shared" si="1"/>
        <v>5.7746000000000004</v>
      </c>
      <c r="H27" s="63">
        <f t="shared" si="2"/>
        <v>115.492</v>
      </c>
    </row>
    <row r="28" spans="1:13" s="62" customFormat="1" ht="24">
      <c r="A28" s="56" t="str">
        <f>IF((LEN('Copy paste to Here'!G32))&gt;5,((CONCATENATE('Copy paste to Here'!G32," &amp; ",'Copy paste to Here'!D32,"  &amp;  ",'Copy paste to Here'!E32))),"Empty Cell")</f>
        <v xml:space="preserve">Surgical steel eyebrow banana, 16g (1.2mm) with two 3mm balls &amp; Length: 10mm  &amp;  </v>
      </c>
      <c r="B28" s="57" t="str">
        <f>'Copy paste to Here'!C32</f>
        <v>BNEB</v>
      </c>
      <c r="C28" s="57" t="s">
        <v>723</v>
      </c>
      <c r="D28" s="58">
        <f>Invoice!B32</f>
        <v>20</v>
      </c>
      <c r="E28" s="59">
        <f>'Shipping Invoice'!J32*$N$1</f>
        <v>0.26</v>
      </c>
      <c r="F28" s="59">
        <f t="shared" si="0"/>
        <v>5.2</v>
      </c>
      <c r="G28" s="60">
        <f t="shared" si="1"/>
        <v>5.7746000000000004</v>
      </c>
      <c r="H28" s="63">
        <f t="shared" si="2"/>
        <v>115.492</v>
      </c>
    </row>
    <row r="29" spans="1:13" s="62" customFormat="1" ht="36">
      <c r="A29" s="56" t="str">
        <f>IF((LEN('Copy paste to Here'!G33))&gt;5,((CONCATENATE('Copy paste to Here'!G33," &amp; ",'Copy paste to Here'!D33,"  &amp;  ",'Copy paste to Here'!E33))),"Empty Cell")</f>
        <v>PVD plated 316L steel casting belly banana, 1.6mm (14g) with 8mm prong set Cubic Zirconia (CZ) stone and 5mm plain upper ball - length 3/8'' (10mm) &amp; Color: Rose-gold  &amp;  Length: 10mm</v>
      </c>
      <c r="B29" s="57" t="str">
        <f>'Copy paste to Here'!C33</f>
        <v>BNRDZ8T</v>
      </c>
      <c r="C29" s="57" t="s">
        <v>725</v>
      </c>
      <c r="D29" s="58">
        <f>Invoice!B33</f>
        <v>5</v>
      </c>
      <c r="E29" s="59">
        <f>'Shipping Invoice'!J33*$N$1</f>
        <v>3.73</v>
      </c>
      <c r="F29" s="59">
        <f t="shared" si="0"/>
        <v>18.649999999999999</v>
      </c>
      <c r="G29" s="60">
        <f t="shared" si="1"/>
        <v>82.843299999999999</v>
      </c>
      <c r="H29" s="63">
        <f t="shared" si="2"/>
        <v>414.2165</v>
      </c>
    </row>
    <row r="30" spans="1:13" s="62" customFormat="1" ht="24">
      <c r="A30" s="56" t="str">
        <f>IF((LEN('Copy paste to Here'!G34))&gt;5,((CONCATENATE('Copy paste to Here'!G34," &amp; ",'Copy paste to Here'!D34,"  &amp;  ",'Copy paste to Here'!E34))),"Empty Cell")</f>
        <v xml:space="preserve">Display with 12 pairs of 925 sterling silver ear studs with clear prong set square CZ stones in 3mm - 5mm &amp;   &amp;  </v>
      </c>
      <c r="B30" s="57" t="str">
        <f>'Copy paste to Here'!C34</f>
        <v>BRSSQ3</v>
      </c>
      <c r="C30" s="57" t="s">
        <v>727</v>
      </c>
      <c r="D30" s="58">
        <f>Invoice!B34</f>
        <v>1</v>
      </c>
      <c r="E30" s="59">
        <f>'Shipping Invoice'!J34*$N$1</f>
        <v>29.4</v>
      </c>
      <c r="F30" s="59">
        <f t="shared" si="0"/>
        <v>29.4</v>
      </c>
      <c r="G30" s="60">
        <f t="shared" si="1"/>
        <v>652.97400000000005</v>
      </c>
      <c r="H30" s="63">
        <f t="shared" si="2"/>
        <v>652.97400000000005</v>
      </c>
    </row>
    <row r="31" spans="1:13" s="62" customFormat="1" ht="36">
      <c r="A31" s="56" t="str">
        <f>IF((LEN('Copy paste to Here'!G35))&gt;5,((CONCATENATE('Copy paste to Here'!G35," &amp; ",'Copy paste to Here'!D35,"  &amp;  ",'Copy paste to Here'!E35))),"Empty Cell")</f>
        <v>One pair of PVD plated 316L steel huggie earrings, inner diameter from 8mm to 10mm with 2mm and 2.5mm thickness &amp; Color: Black  &amp;  Length: Thickness 2mm - 8mm length</v>
      </c>
      <c r="B31" s="57" t="str">
        <f>'Copy paste to Here'!C35</f>
        <v>ERHOPT</v>
      </c>
      <c r="C31" s="57" t="s">
        <v>793</v>
      </c>
      <c r="D31" s="58">
        <f>Invoice!B35</f>
        <v>3</v>
      </c>
      <c r="E31" s="59">
        <f>'Shipping Invoice'!J35*$N$1</f>
        <v>2.8</v>
      </c>
      <c r="F31" s="59">
        <f t="shared" si="0"/>
        <v>8.3999999999999986</v>
      </c>
      <c r="G31" s="60">
        <f t="shared" si="1"/>
        <v>62.187999999999995</v>
      </c>
      <c r="H31" s="63">
        <f t="shared" si="2"/>
        <v>186.56399999999999</v>
      </c>
    </row>
    <row r="32" spans="1:13" s="62" customFormat="1" ht="36">
      <c r="A32" s="56" t="str">
        <f>IF((LEN('Copy paste to Here'!G36))&gt;5,((CONCATENATE('Copy paste to Here'!G36," &amp; ",'Copy paste to Here'!D36,"  &amp;  ",'Copy paste to Here'!E36))),"Empty Cell")</f>
        <v>One pair of PVD plated 316L steel huggie earrings, inner diameter from 8mm to 10mm with 2mm and 2.5mm thickness &amp; Color: Black  &amp;  Length: Thickness 2mm - 10mm length</v>
      </c>
      <c r="B32" s="57" t="str">
        <f>'Copy paste to Here'!C36</f>
        <v>ERHOPT</v>
      </c>
      <c r="C32" s="57" t="s">
        <v>794</v>
      </c>
      <c r="D32" s="58">
        <f>Invoice!B36</f>
        <v>3</v>
      </c>
      <c r="E32" s="59">
        <f>'Shipping Invoice'!J36*$N$1</f>
        <v>2.8</v>
      </c>
      <c r="F32" s="59">
        <f t="shared" si="0"/>
        <v>8.3999999999999986</v>
      </c>
      <c r="G32" s="60">
        <f t="shared" si="1"/>
        <v>62.187999999999995</v>
      </c>
      <c r="H32" s="63">
        <f t="shared" si="2"/>
        <v>186.56399999999999</v>
      </c>
    </row>
    <row r="33" spans="1:8" s="62" customFormat="1" ht="36">
      <c r="A33" s="56" t="str">
        <f>IF((LEN('Copy paste to Here'!G37))&gt;5,((CONCATENATE('Copy paste to Here'!G37," &amp; ",'Copy paste to Here'!D37,"  &amp;  ",'Copy paste to Here'!E37))),"Empty Cell")</f>
        <v>One pair of PVD plated 316L steel huggie earrings, inner diameter from 8mm to 10mm with 2mm and 2.5mm thickness &amp; Color: Gold  &amp;  Length: Thickness 2mm - 8mm length</v>
      </c>
      <c r="B33" s="57" t="str">
        <f>'Copy paste to Here'!C37</f>
        <v>ERHOPT</v>
      </c>
      <c r="C33" s="57" t="s">
        <v>793</v>
      </c>
      <c r="D33" s="58">
        <f>Invoice!B37</f>
        <v>3</v>
      </c>
      <c r="E33" s="59">
        <f>'Shipping Invoice'!J37*$N$1</f>
        <v>2.8</v>
      </c>
      <c r="F33" s="59">
        <f t="shared" si="0"/>
        <v>8.3999999999999986</v>
      </c>
      <c r="G33" s="60">
        <f t="shared" si="1"/>
        <v>62.187999999999995</v>
      </c>
      <c r="H33" s="63">
        <f t="shared" si="2"/>
        <v>186.56399999999999</v>
      </c>
    </row>
    <row r="34" spans="1:8" s="62" customFormat="1" ht="36">
      <c r="A34" s="56" t="str">
        <f>IF((LEN('Copy paste to Here'!G38))&gt;5,((CONCATENATE('Copy paste to Here'!G38," &amp; ",'Copy paste to Here'!D38,"  &amp;  ",'Copy paste to Here'!E38))),"Empty Cell")</f>
        <v>One pair of PVD plated 316L steel huggie earrings, inner diameter from 8mm to 10mm with 2mm and 2.5mm thickness &amp; Color: Gold  &amp;  Length: Thickness 2mm - 10mm length</v>
      </c>
      <c r="B34" s="57" t="str">
        <f>'Copy paste to Here'!C38</f>
        <v>ERHOPT</v>
      </c>
      <c r="C34" s="57" t="s">
        <v>794</v>
      </c>
      <c r="D34" s="58">
        <f>Invoice!B38</f>
        <v>3</v>
      </c>
      <c r="E34" s="59">
        <f>'Shipping Invoice'!J38*$N$1</f>
        <v>2.8</v>
      </c>
      <c r="F34" s="59">
        <f t="shared" si="0"/>
        <v>8.3999999999999986</v>
      </c>
      <c r="G34" s="60">
        <f t="shared" si="1"/>
        <v>62.187999999999995</v>
      </c>
      <c r="H34" s="63">
        <f t="shared" si="2"/>
        <v>186.56399999999999</v>
      </c>
    </row>
    <row r="35" spans="1:8" s="62" customFormat="1" ht="36">
      <c r="A35" s="56" t="str">
        <f>IF((LEN('Copy paste to Here'!G39))&gt;5,((CONCATENATE('Copy paste to Here'!G39," &amp; ",'Copy paste to Here'!D39,"  &amp;  ",'Copy paste to Here'!E39))),"Empty Cell")</f>
        <v>Anodized 316L steel hinged ball closure ring, 16g (1.2mm) with 3mm ball with bezel set crystal &amp; Length: 6mm  &amp;  Color: Gold Anodized w/ Clear crystal</v>
      </c>
      <c r="B35" s="57" t="str">
        <f>'Copy paste to Here'!C39</f>
        <v>HBCRCT16</v>
      </c>
      <c r="C35" s="57" t="s">
        <v>733</v>
      </c>
      <c r="D35" s="58">
        <f>Invoice!B39</f>
        <v>5</v>
      </c>
      <c r="E35" s="59">
        <f>'Shipping Invoice'!J39*$N$1</f>
        <v>4.62</v>
      </c>
      <c r="F35" s="59">
        <f t="shared" si="0"/>
        <v>23.1</v>
      </c>
      <c r="G35" s="60">
        <f t="shared" si="1"/>
        <v>102.61020000000001</v>
      </c>
      <c r="H35" s="63">
        <f t="shared" si="2"/>
        <v>513.05100000000004</v>
      </c>
    </row>
    <row r="36" spans="1:8" s="62" customFormat="1" ht="36">
      <c r="A36" s="56" t="str">
        <f>IF((LEN('Copy paste to Here'!G40))&gt;5,((CONCATENATE('Copy paste to Here'!G40," &amp; ",'Copy paste to Here'!D40,"  &amp;  ",'Copy paste to Here'!E40))),"Empty Cell")</f>
        <v>316L steel hinged ball closure ring, 1.2mm (16g) with a 3mm crystal ball, inner diameter 6mm. The crystal is not bezel set, it is glued in very high quality. &amp; Crystal Color: Clear  &amp;  Length: 6mm</v>
      </c>
      <c r="B36" s="57" t="str">
        <f>'Copy paste to Here'!C40</f>
        <v>HBCRJ16</v>
      </c>
      <c r="C36" s="57" t="s">
        <v>736</v>
      </c>
      <c r="D36" s="58">
        <f>Invoice!B40</f>
        <v>10</v>
      </c>
      <c r="E36" s="59">
        <f>'Shipping Invoice'!J40*$N$1</f>
        <v>2.91</v>
      </c>
      <c r="F36" s="59">
        <f t="shared" si="0"/>
        <v>29.1</v>
      </c>
      <c r="G36" s="60">
        <f t="shared" si="1"/>
        <v>64.631100000000004</v>
      </c>
      <c r="H36" s="63">
        <f t="shared" si="2"/>
        <v>646.31100000000004</v>
      </c>
    </row>
    <row r="37" spans="1:8" s="62" customFormat="1" ht="24">
      <c r="A37" s="56" t="str">
        <f>IF((LEN('Copy paste to Here'!G41))&gt;5,((CONCATENATE('Copy paste to Here'!G41," &amp; ",'Copy paste to Here'!D41,"  &amp;  ",'Copy paste to Here'!E41))),"Empty Cell")</f>
        <v xml:space="preserve">Surgical steel labret, 16g (1.2mm) with a 3mm ball &amp; Length: 8mm  &amp;  </v>
      </c>
      <c r="B37" s="57" t="str">
        <f>'Copy paste to Here'!C41</f>
        <v>LBB3</v>
      </c>
      <c r="C37" s="57" t="s">
        <v>656</v>
      </c>
      <c r="D37" s="58">
        <f>Invoice!B41</f>
        <v>100</v>
      </c>
      <c r="E37" s="59">
        <f>'Shipping Invoice'!J41*$N$1</f>
        <v>0.28000000000000003</v>
      </c>
      <c r="F37" s="59">
        <f t="shared" si="0"/>
        <v>28.000000000000004</v>
      </c>
      <c r="G37" s="60">
        <f t="shared" si="1"/>
        <v>6.2188000000000008</v>
      </c>
      <c r="H37" s="63">
        <f t="shared" si="2"/>
        <v>621.88000000000011</v>
      </c>
    </row>
    <row r="38" spans="1:8" s="62" customFormat="1" ht="24">
      <c r="A38" s="56" t="str">
        <f>IF((LEN('Copy paste to Here'!G42))&gt;5,((CONCATENATE('Copy paste to Here'!G42," &amp; ",'Copy paste to Here'!D42,"  &amp;  ",'Copy paste to Here'!E42))),"Empty Cell")</f>
        <v xml:space="preserve">Surgical steel labret, 16g (1.2mm) with a 3mm ball &amp; Length: 10mm  &amp;  </v>
      </c>
      <c r="B38" s="57" t="str">
        <f>'Copy paste to Here'!C42</f>
        <v>LBB3</v>
      </c>
      <c r="C38" s="57" t="s">
        <v>656</v>
      </c>
      <c r="D38" s="58">
        <f>Invoice!B42</f>
        <v>50</v>
      </c>
      <c r="E38" s="59">
        <f>'Shipping Invoice'!J42*$N$1</f>
        <v>0.28000000000000003</v>
      </c>
      <c r="F38" s="59">
        <f t="shared" si="0"/>
        <v>14.000000000000002</v>
      </c>
      <c r="G38" s="60">
        <f t="shared" si="1"/>
        <v>6.2188000000000008</v>
      </c>
      <c r="H38" s="63">
        <f t="shared" si="2"/>
        <v>310.94000000000005</v>
      </c>
    </row>
    <row r="39" spans="1:8" s="62" customFormat="1" ht="24">
      <c r="A39" s="56" t="str">
        <f>IF((LEN('Copy paste to Here'!G43))&gt;5,((CONCATENATE('Copy paste to Here'!G43," &amp; ",'Copy paste to Here'!D43,"  &amp;  ",'Copy paste to Here'!E43))),"Empty Cell")</f>
        <v>Premium PVD plated surgical steel labret, 16g (1.2mm) with a 3mm ball &amp; Length: 6mm  &amp;  Color: Black</v>
      </c>
      <c r="B39" s="57" t="str">
        <f>'Copy paste to Here'!C43</f>
        <v>LBTB3</v>
      </c>
      <c r="C39" s="57" t="s">
        <v>738</v>
      </c>
      <c r="D39" s="58">
        <f>Invoice!B43</f>
        <v>5</v>
      </c>
      <c r="E39" s="59">
        <f>'Shipping Invoice'!J43*$N$1</f>
        <v>0.96</v>
      </c>
      <c r="F39" s="59">
        <f t="shared" si="0"/>
        <v>4.8</v>
      </c>
      <c r="G39" s="60">
        <f t="shared" si="1"/>
        <v>21.3216</v>
      </c>
      <c r="H39" s="63">
        <f t="shared" si="2"/>
        <v>106.608</v>
      </c>
    </row>
    <row r="40" spans="1:8" s="62" customFormat="1" ht="24">
      <c r="A40" s="56" t="str">
        <f>IF((LEN('Copy paste to Here'!G44))&gt;5,((CONCATENATE('Copy paste to Here'!G44," &amp; ",'Copy paste to Here'!D44,"  &amp;  ",'Copy paste to Here'!E44))),"Empty Cell")</f>
        <v>Premium PVD plated surgical steel labret, 16g (1.2mm) with a 3mm ball &amp; Length: 6mm  &amp;  Color: Gold</v>
      </c>
      <c r="B40" s="57" t="str">
        <f>'Copy paste to Here'!C44</f>
        <v>LBTB3</v>
      </c>
      <c r="C40" s="57" t="s">
        <v>738</v>
      </c>
      <c r="D40" s="58">
        <f>Invoice!B44</f>
        <v>5</v>
      </c>
      <c r="E40" s="59">
        <f>'Shipping Invoice'!J44*$N$1</f>
        <v>0.96</v>
      </c>
      <c r="F40" s="59">
        <f t="shared" si="0"/>
        <v>4.8</v>
      </c>
      <c r="G40" s="60">
        <f t="shared" si="1"/>
        <v>21.3216</v>
      </c>
      <c r="H40" s="63">
        <f t="shared" si="2"/>
        <v>106.608</v>
      </c>
    </row>
    <row r="41" spans="1:8" s="62" customFormat="1" ht="24">
      <c r="A41" s="56" t="str">
        <f>IF((LEN('Copy paste to Here'!G45))&gt;5,((CONCATENATE('Copy paste to Here'!G45," &amp; ",'Copy paste to Here'!D45,"  &amp;  ",'Copy paste to Here'!E45))),"Empty Cell")</f>
        <v>Premium PVD plated surgical steel labret, 16g (1.2mm) with a 3mm ball &amp; Length: 6mm  &amp;  Color: Rose-gold</v>
      </c>
      <c r="B41" s="57" t="str">
        <f>'Copy paste to Here'!C45</f>
        <v>LBTB3</v>
      </c>
      <c r="C41" s="57" t="s">
        <v>738</v>
      </c>
      <c r="D41" s="58">
        <f>Invoice!B45</f>
        <v>5</v>
      </c>
      <c r="E41" s="59">
        <f>'Shipping Invoice'!J45*$N$1</f>
        <v>0.96</v>
      </c>
      <c r="F41" s="59">
        <f t="shared" si="0"/>
        <v>4.8</v>
      </c>
      <c r="G41" s="60">
        <f t="shared" si="1"/>
        <v>21.3216</v>
      </c>
      <c r="H41" s="63">
        <f t="shared" si="2"/>
        <v>106.608</v>
      </c>
    </row>
    <row r="42" spans="1:8" s="62" customFormat="1" ht="36">
      <c r="A42" s="56" t="str">
        <f>IF((LEN('Copy paste to Here'!G46))&gt;5,((CONCATENATE('Copy paste to Here'!G46," &amp; ",'Copy paste to Here'!D46,"  &amp;  ",'Copy paste to Here'!E46))),"Empty Cell")</f>
        <v>Anodized surgical steel labret, 16g (1.2mm) with a 3mm bezel set jewel ball &amp; Length: 6mm  &amp;  Color: Gold Anodized w/ Clear crystal</v>
      </c>
      <c r="B42" s="57" t="str">
        <f>'Copy paste to Here'!C46</f>
        <v>LBTC3</v>
      </c>
      <c r="C42" s="57" t="s">
        <v>740</v>
      </c>
      <c r="D42" s="58">
        <f>Invoice!B46</f>
        <v>10</v>
      </c>
      <c r="E42" s="59">
        <f>'Shipping Invoice'!J46*$N$1</f>
        <v>1.3</v>
      </c>
      <c r="F42" s="59">
        <f t="shared" si="0"/>
        <v>13</v>
      </c>
      <c r="G42" s="60">
        <f t="shared" si="1"/>
        <v>28.873000000000001</v>
      </c>
      <c r="H42" s="63">
        <f t="shared" si="2"/>
        <v>288.73</v>
      </c>
    </row>
    <row r="43" spans="1:8" s="62" customFormat="1" ht="36">
      <c r="A43" s="56" t="str">
        <f>IF((LEN('Copy paste to Here'!G47))&gt;5,((CONCATENATE('Copy paste to Here'!G47," &amp; ",'Copy paste to Here'!D47,"  &amp;  ",'Copy paste to Here'!E47))),"Empty Cell")</f>
        <v>Anodized surgical steel labret, 16g (1.2mm) with a 3mm bezel set jewel ball &amp; Length: 6mm  &amp;  Color: Rose gold Anodized w/ Clear crystal</v>
      </c>
      <c r="B43" s="57" t="str">
        <f>'Copy paste to Here'!C47</f>
        <v>LBTC3</v>
      </c>
      <c r="C43" s="57" t="s">
        <v>740</v>
      </c>
      <c r="D43" s="58">
        <f>Invoice!B47</f>
        <v>10</v>
      </c>
      <c r="E43" s="59">
        <f>'Shipping Invoice'!J47*$N$1</f>
        <v>1.3</v>
      </c>
      <c r="F43" s="59">
        <f t="shared" si="0"/>
        <v>13</v>
      </c>
      <c r="G43" s="60">
        <f t="shared" si="1"/>
        <v>28.873000000000001</v>
      </c>
      <c r="H43" s="63">
        <f t="shared" si="2"/>
        <v>288.73</v>
      </c>
    </row>
    <row r="44" spans="1:8" s="62" customFormat="1" ht="24">
      <c r="A44" s="56" t="str">
        <f>IF((LEN('Copy paste to Here'!G48))&gt;5,((CONCATENATE('Copy paste to Here'!G48," &amp; ",'Copy paste to Here'!D48,"  &amp;  ",'Copy paste to Here'!E48))),"Empty Cell")</f>
        <v xml:space="preserve">Rose gold PVD plated surgical steel labret, 16g (1.2mm) with a 3mm ball &amp; Length: 6mm  &amp;  </v>
      </c>
      <c r="B44" s="57" t="str">
        <f>'Copy paste to Here'!C48</f>
        <v>LBTTB3</v>
      </c>
      <c r="C44" s="57" t="s">
        <v>743</v>
      </c>
      <c r="D44" s="58">
        <f>Invoice!B48</f>
        <v>5</v>
      </c>
      <c r="E44" s="59">
        <f>'Shipping Invoice'!J48*$N$1</f>
        <v>0.96</v>
      </c>
      <c r="F44" s="59">
        <f t="shared" si="0"/>
        <v>4.8</v>
      </c>
      <c r="G44" s="60">
        <f t="shared" si="1"/>
        <v>21.3216</v>
      </c>
      <c r="H44" s="63">
        <f t="shared" si="2"/>
        <v>106.608</v>
      </c>
    </row>
    <row r="45" spans="1:8" s="62" customFormat="1" ht="24">
      <c r="A45" s="56" t="str">
        <f>IF((LEN('Copy paste to Here'!G49))&gt;5,((CONCATENATE('Copy paste to Here'!G49," &amp; ",'Copy paste to Here'!D49,"  &amp;  ",'Copy paste to Here'!E49))),"Empty Cell")</f>
        <v xml:space="preserve">Rose gold PVD plated surgical steel labret, 16g (1.2mm) with a 3mm ball &amp; Length: 8mm  &amp;  </v>
      </c>
      <c r="B45" s="57" t="str">
        <f>'Copy paste to Here'!C49</f>
        <v>LBTTB3</v>
      </c>
      <c r="C45" s="57" t="s">
        <v>743</v>
      </c>
      <c r="D45" s="58">
        <f>Invoice!B49</f>
        <v>5</v>
      </c>
      <c r="E45" s="59">
        <f>'Shipping Invoice'!J49*$N$1</f>
        <v>0.96</v>
      </c>
      <c r="F45" s="59">
        <f t="shared" si="0"/>
        <v>4.8</v>
      </c>
      <c r="G45" s="60">
        <f t="shared" si="1"/>
        <v>21.3216</v>
      </c>
      <c r="H45" s="63">
        <f t="shared" si="2"/>
        <v>106.608</v>
      </c>
    </row>
    <row r="46" spans="1:8" s="62" customFormat="1" ht="36">
      <c r="A46" s="56" t="str">
        <f>IF((LEN('Copy paste to Here'!G50))&gt;5,((CONCATENATE('Copy paste to Here'!G50," &amp; ",'Copy paste to Here'!D50,"  &amp;  ",'Copy paste to Here'!E50))),"Empty Cell")</f>
        <v xml:space="preserve">316L steel belly banana, 14g (1.6mm) with an 8mm prong set CZ stone and a dangling long drop shaped SwarovskiⓇ crystal &amp; Length: 10mm  &amp;  </v>
      </c>
      <c r="B46" s="57" t="str">
        <f>'Copy paste to Here'!C50</f>
        <v>MCD713</v>
      </c>
      <c r="C46" s="57" t="s">
        <v>745</v>
      </c>
      <c r="D46" s="58">
        <f>Invoice!B50</f>
        <v>5</v>
      </c>
      <c r="E46" s="59">
        <f>'Shipping Invoice'!J50*$N$1</f>
        <v>5</v>
      </c>
      <c r="F46" s="59">
        <f t="shared" si="0"/>
        <v>25</v>
      </c>
      <c r="G46" s="60">
        <f t="shared" si="1"/>
        <v>111.05000000000001</v>
      </c>
      <c r="H46" s="63">
        <f t="shared" si="2"/>
        <v>555.25</v>
      </c>
    </row>
    <row r="47" spans="1:8" s="62" customFormat="1" ht="36">
      <c r="A47" s="56" t="str">
        <f>IF((LEN('Copy paste to Here'!G51))&gt;5,((CONCATENATE('Copy paste to Here'!G51," &amp; ",'Copy paste to Here'!D51,"  &amp;  ",'Copy paste to Here'!E51))),"Empty Cell")</f>
        <v>Surgical steel belly banana, 14g (1.6mm) with an 8mm round prong set CZ stone and a dangling 8mm round CZ stone &amp; Length: 10mm  &amp;  Cz Color: Clear</v>
      </c>
      <c r="B47" s="57" t="str">
        <f>'Copy paste to Here'!C51</f>
        <v>MCDZ407</v>
      </c>
      <c r="C47" s="57" t="s">
        <v>747</v>
      </c>
      <c r="D47" s="58">
        <f>Invoice!B51</f>
        <v>5</v>
      </c>
      <c r="E47" s="59">
        <f>'Shipping Invoice'!J51*$N$1</f>
        <v>3.3</v>
      </c>
      <c r="F47" s="59">
        <f t="shared" si="0"/>
        <v>16.5</v>
      </c>
      <c r="G47" s="60">
        <f t="shared" si="1"/>
        <v>73.292999999999992</v>
      </c>
      <c r="H47" s="63">
        <f t="shared" si="2"/>
        <v>366.46499999999997</v>
      </c>
    </row>
    <row r="48" spans="1:8" s="62" customFormat="1" ht="48">
      <c r="A48" s="56" t="str">
        <f>IF((LEN('Copy paste to Here'!G52))&gt;5,((CONCATENATE('Copy paste to Here'!G52," &amp; ",'Copy paste to Here'!D52,"  &amp;  ",'Copy paste to Here'!E52))),"Empty Cell")</f>
        <v>Surgical steel belly banana, 14g (1.6mm) with an 8mm round prong set CZ stone and dangling triple CZ chains (dangling is made from silver plated brass) &amp; Length: 10mm  &amp;  Cz Color: Lavender</v>
      </c>
      <c r="B48" s="57" t="str">
        <f>'Copy paste to Here'!C52</f>
        <v>MCDZ418</v>
      </c>
      <c r="C48" s="57" t="s">
        <v>749</v>
      </c>
      <c r="D48" s="58">
        <f>Invoice!B52</f>
        <v>2</v>
      </c>
      <c r="E48" s="59">
        <f>'Shipping Invoice'!J52*$N$1</f>
        <v>3.97</v>
      </c>
      <c r="F48" s="59">
        <f t="shared" si="0"/>
        <v>7.94</v>
      </c>
      <c r="G48" s="60">
        <f t="shared" si="1"/>
        <v>88.173700000000011</v>
      </c>
      <c r="H48" s="63">
        <f t="shared" si="2"/>
        <v>176.34740000000002</v>
      </c>
    </row>
    <row r="49" spans="1:8" s="62" customFormat="1" ht="36">
      <c r="A49" s="56" t="str">
        <f>IF((LEN('Copy paste to Here'!G53))&gt;5,((CONCATENATE('Copy paste to Here'!G53," &amp; ",'Copy paste to Here'!D53,"  &amp;  ",'Copy paste to Here'!E53))),"Empty Cell")</f>
        <v>Gold anodized 316L steel belly banana, 14g (1.6mm) with an 8mm round prong set CZ stone and a dangling 8mm prong set round CZ stone &amp; Length: 10mm  &amp;  Cz Color: Clear</v>
      </c>
      <c r="B49" s="57" t="str">
        <f>'Copy paste to Here'!C53</f>
        <v>MDGZ519</v>
      </c>
      <c r="C49" s="57" t="s">
        <v>751</v>
      </c>
      <c r="D49" s="58">
        <f>Invoice!B53</f>
        <v>5</v>
      </c>
      <c r="E49" s="59">
        <f>'Shipping Invoice'!J53*$N$1</f>
        <v>6.01</v>
      </c>
      <c r="F49" s="59">
        <f t="shared" si="0"/>
        <v>30.049999999999997</v>
      </c>
      <c r="G49" s="60">
        <f t="shared" si="1"/>
        <v>133.4821</v>
      </c>
      <c r="H49" s="63">
        <f t="shared" si="2"/>
        <v>667.41049999999996</v>
      </c>
    </row>
    <row r="50" spans="1:8" s="62" customFormat="1" ht="60">
      <c r="A50" s="56" t="str">
        <f>IF((LEN('Copy paste to Here'!G54))&gt;5,((CONCATENATE('Copy paste to Here'!G54," &amp; ",'Copy paste to Here'!D54,"  &amp;  ",'Copy paste to Here'!E54))),"Empty Cell")</f>
        <v>Gold anodized 316L steel belly banana, 1.6mm (14g) with 5mm upper ball and 8mm prong set round Cubic Zirconia (CZ) stone with 6*10mm and 9*15mm dangling drop shape crystal (cup part is made from gold plated brass) &amp; Length: 10mm  &amp;  Size: 6x10mm</v>
      </c>
      <c r="B50" s="57" t="str">
        <f>'Copy paste to Here'!C54</f>
        <v>MDK710</v>
      </c>
      <c r="C50" s="57" t="s">
        <v>795</v>
      </c>
      <c r="D50" s="58">
        <f>Invoice!B54</f>
        <v>5</v>
      </c>
      <c r="E50" s="59">
        <f>'Shipping Invoice'!J54*$N$1</f>
        <v>4.41</v>
      </c>
      <c r="F50" s="59">
        <f t="shared" si="0"/>
        <v>22.05</v>
      </c>
      <c r="G50" s="60">
        <f t="shared" si="1"/>
        <v>97.946100000000001</v>
      </c>
      <c r="H50" s="63">
        <f t="shared" si="2"/>
        <v>489.73050000000001</v>
      </c>
    </row>
    <row r="51" spans="1:8" s="62" customFormat="1" ht="48">
      <c r="A51" s="56" t="str">
        <f>IF((LEN('Copy paste to Here'!G55))&gt;5,((CONCATENATE('Copy paste to Here'!G55," &amp; ",'Copy paste to Here'!D55,"  &amp;  ",'Copy paste to Here'!E55))),"Empty Cell")</f>
        <v xml:space="preserve">Rose gold plated 316l steel belly banana, 14g (1.6mm) with a lower 8mm prong set cubic zirconia stone and a dangling heart shape with round CZ stone in the middle (dangling part is made from rose gold plated brass) &amp; Length: 10mm  &amp;  </v>
      </c>
      <c r="B51" s="57" t="str">
        <f>'Copy paste to Here'!C55</f>
        <v>MDRZ419</v>
      </c>
      <c r="C51" s="57" t="s">
        <v>756</v>
      </c>
      <c r="D51" s="58">
        <f>Invoice!B55</f>
        <v>2</v>
      </c>
      <c r="E51" s="59">
        <f>'Shipping Invoice'!J55*$N$1</f>
        <v>5.88</v>
      </c>
      <c r="F51" s="59">
        <f t="shared" si="0"/>
        <v>11.76</v>
      </c>
      <c r="G51" s="60">
        <f t="shared" si="1"/>
        <v>130.59479999999999</v>
      </c>
      <c r="H51" s="63">
        <f t="shared" si="2"/>
        <v>261.18959999999998</v>
      </c>
    </row>
    <row r="52" spans="1:8" s="62" customFormat="1" ht="48">
      <c r="A52" s="56" t="str">
        <f>IF((LEN('Copy paste to Here'!G56))&gt;5,((CONCATENATE('Copy paste to Here'!G56," &amp; ",'Copy paste to Here'!D56,"  &amp;  ",'Copy paste to Here'!E56))),"Empty Cell")</f>
        <v xml:space="preserve">Display box with 52 pcs. of 925 sterling silver ''Bend it yourself'' nose studs, 22g (0.6mm) with 2mm round clear prong set CZ stones (in standard packing or in vacuum sealed packing to prevent tarnishing) &amp; Packing Option: Standard Package  &amp;  </v>
      </c>
      <c r="B52" s="57" t="str">
        <f>'Copy paste to Here'!C56</f>
        <v>NYCZBXC</v>
      </c>
      <c r="C52" s="57" t="s">
        <v>758</v>
      </c>
      <c r="D52" s="58">
        <f>Invoice!B56</f>
        <v>2</v>
      </c>
      <c r="E52" s="59">
        <f>'Shipping Invoice'!J56*$N$1</f>
        <v>26.05</v>
      </c>
      <c r="F52" s="59">
        <f t="shared" si="0"/>
        <v>52.1</v>
      </c>
      <c r="G52" s="60">
        <f t="shared" si="1"/>
        <v>578.57050000000004</v>
      </c>
      <c r="H52" s="63">
        <f t="shared" si="2"/>
        <v>1157.1410000000001</v>
      </c>
    </row>
    <row r="53" spans="1:8" s="62" customFormat="1" ht="24">
      <c r="A53" s="56" t="str">
        <f>IF((LEN('Copy paste to Here'!G57))&gt;5,((CONCATENATE('Copy paste to Here'!G57," &amp; ",'Copy paste to Here'!D57,"  &amp;  ",'Copy paste to Here'!E57))),"Empty Cell")</f>
        <v xml:space="preserve">High polished surgical steel hinged segment ring, 16g (1.2mm) &amp; Length: 6mm  &amp;  </v>
      </c>
      <c r="B53" s="57" t="str">
        <f>'Copy paste to Here'!C57</f>
        <v>SEGH16</v>
      </c>
      <c r="C53" s="57" t="s">
        <v>65</v>
      </c>
      <c r="D53" s="58">
        <f>Invoice!B57</f>
        <v>5</v>
      </c>
      <c r="E53" s="59">
        <f>'Shipping Invoice'!J57*$N$1</f>
        <v>2.59</v>
      </c>
      <c r="F53" s="59">
        <f t="shared" si="0"/>
        <v>12.95</v>
      </c>
      <c r="G53" s="60">
        <f t="shared" si="1"/>
        <v>57.523899999999998</v>
      </c>
      <c r="H53" s="63">
        <f t="shared" si="2"/>
        <v>287.61950000000002</v>
      </c>
    </row>
    <row r="54" spans="1:8" s="62" customFormat="1" ht="24">
      <c r="A54" s="56" t="str">
        <f>IF((LEN('Copy paste to Here'!G58))&gt;5,((CONCATENATE('Copy paste to Here'!G58," &amp; ",'Copy paste to Here'!D58,"  &amp;  ",'Copy paste to Here'!E58))),"Empty Cell")</f>
        <v xml:space="preserve">High polished surgical steel hinged segment ring, 16g (1.2mm) &amp; Length: 8mm  &amp;  </v>
      </c>
      <c r="B54" s="57" t="str">
        <f>'Copy paste to Here'!C58</f>
        <v>SEGH16</v>
      </c>
      <c r="C54" s="57" t="s">
        <v>65</v>
      </c>
      <c r="D54" s="58">
        <f>Invoice!B58</f>
        <v>10</v>
      </c>
      <c r="E54" s="59">
        <f>'Shipping Invoice'!J58*$N$1</f>
        <v>2.59</v>
      </c>
      <c r="F54" s="59">
        <f t="shared" si="0"/>
        <v>25.9</v>
      </c>
      <c r="G54" s="60">
        <f t="shared" si="1"/>
        <v>57.523899999999998</v>
      </c>
      <c r="H54" s="63">
        <f t="shared" si="2"/>
        <v>575.23900000000003</v>
      </c>
    </row>
    <row r="55" spans="1:8" s="62" customFormat="1" ht="24">
      <c r="A55" s="56" t="str">
        <f>IF((LEN('Copy paste to Here'!G59))&gt;5,((CONCATENATE('Copy paste to Here'!G59," &amp; ",'Copy paste to Here'!D59,"  &amp;  ",'Copy paste to Here'!E59))),"Empty Cell")</f>
        <v xml:space="preserve">High polished surgical steel hinged segment ring, 16g (1.2mm) &amp; Length: 10mm  &amp;  </v>
      </c>
      <c r="B55" s="57" t="str">
        <f>'Copy paste to Here'!C59</f>
        <v>SEGH16</v>
      </c>
      <c r="C55" s="57" t="s">
        <v>65</v>
      </c>
      <c r="D55" s="58">
        <f>Invoice!B59</f>
        <v>10</v>
      </c>
      <c r="E55" s="59">
        <f>'Shipping Invoice'!J59*$N$1</f>
        <v>2.59</v>
      </c>
      <c r="F55" s="59">
        <f t="shared" si="0"/>
        <v>25.9</v>
      </c>
      <c r="G55" s="60">
        <f t="shared" si="1"/>
        <v>57.523899999999998</v>
      </c>
      <c r="H55" s="63">
        <f t="shared" si="2"/>
        <v>575.23900000000003</v>
      </c>
    </row>
    <row r="56" spans="1:8" s="62" customFormat="1" ht="24">
      <c r="A56" s="56" t="str">
        <f>IF((LEN('Copy paste to Here'!G60))&gt;5,((CONCATENATE('Copy paste to Here'!G60," &amp; ",'Copy paste to Here'!D60,"  &amp;  ",'Copy paste to Here'!E60))),"Empty Cell")</f>
        <v xml:space="preserve">High polished surgical steel hinged segment ring, 18g (1.0mm) &amp; Length: 6mm  &amp;  </v>
      </c>
      <c r="B56" s="57" t="str">
        <f>'Copy paste to Here'!C60</f>
        <v>SEGH18</v>
      </c>
      <c r="C56" s="57" t="s">
        <v>760</v>
      </c>
      <c r="D56" s="58">
        <f>Invoice!B60</f>
        <v>10</v>
      </c>
      <c r="E56" s="59">
        <f>'Shipping Invoice'!J60*$N$1</f>
        <v>2.75</v>
      </c>
      <c r="F56" s="59">
        <f t="shared" si="0"/>
        <v>27.5</v>
      </c>
      <c r="G56" s="60">
        <f t="shared" si="1"/>
        <v>61.077500000000001</v>
      </c>
      <c r="H56" s="63">
        <f t="shared" si="2"/>
        <v>610.77499999999998</v>
      </c>
    </row>
    <row r="57" spans="1:8" s="62" customFormat="1" ht="24">
      <c r="A57" s="56" t="str">
        <f>IF((LEN('Copy paste to Here'!G61))&gt;5,((CONCATENATE('Copy paste to Here'!G61," &amp; ",'Copy paste to Here'!D61,"  &amp;  ",'Copy paste to Here'!E61))),"Empty Cell")</f>
        <v xml:space="preserve">High polished surgical steel hinged segment ring, 18g (1.0mm) &amp; Length: 8mm  &amp;  </v>
      </c>
      <c r="B57" s="57" t="str">
        <f>'Copy paste to Here'!C61</f>
        <v>SEGH18</v>
      </c>
      <c r="C57" s="57" t="s">
        <v>760</v>
      </c>
      <c r="D57" s="58">
        <f>Invoice!B61</f>
        <v>10</v>
      </c>
      <c r="E57" s="59">
        <f>'Shipping Invoice'!J61*$N$1</f>
        <v>2.75</v>
      </c>
      <c r="F57" s="59">
        <f t="shared" si="0"/>
        <v>27.5</v>
      </c>
      <c r="G57" s="60">
        <f t="shared" si="1"/>
        <v>61.077500000000001</v>
      </c>
      <c r="H57" s="63">
        <f t="shared" si="2"/>
        <v>610.77499999999998</v>
      </c>
    </row>
    <row r="58" spans="1:8" s="62" customFormat="1" ht="24">
      <c r="A58" s="56" t="str">
        <f>IF((LEN('Copy paste to Here'!G62))&gt;5,((CONCATENATE('Copy paste to Here'!G62," &amp; ",'Copy paste to Here'!D62,"  &amp;  ",'Copy paste to Here'!E62))),"Empty Cell")</f>
        <v xml:space="preserve">High polished surgical steel hinged segment ring, 18g (1.0mm) &amp; Length: 10mm  &amp;  </v>
      </c>
      <c r="B58" s="57" t="str">
        <f>'Copy paste to Here'!C62</f>
        <v>SEGH18</v>
      </c>
      <c r="C58" s="57" t="s">
        <v>760</v>
      </c>
      <c r="D58" s="58">
        <f>Invoice!B62</f>
        <v>10</v>
      </c>
      <c r="E58" s="59">
        <f>'Shipping Invoice'!J62*$N$1</f>
        <v>2.75</v>
      </c>
      <c r="F58" s="59">
        <f t="shared" si="0"/>
        <v>27.5</v>
      </c>
      <c r="G58" s="60">
        <f t="shared" si="1"/>
        <v>61.077500000000001</v>
      </c>
      <c r="H58" s="63">
        <f t="shared" si="2"/>
        <v>610.77499999999998</v>
      </c>
    </row>
    <row r="59" spans="1:8" s="62" customFormat="1" ht="25.5">
      <c r="A59" s="56" t="str">
        <f>IF((LEN('Copy paste to Here'!G63))&gt;5,((CONCATENATE('Copy paste to Here'!G63," &amp; ",'Copy paste to Here'!D63,"  &amp;  ",'Copy paste to Here'!E63))),"Empty Cell")</f>
        <v>PVD plated surgical steel hinged segment ring, 16g (1.2mm) &amp; Length: 8mm  &amp;  Color: Black</v>
      </c>
      <c r="B59" s="57" t="str">
        <f>'Copy paste to Here'!C63</f>
        <v>SEGHT16</v>
      </c>
      <c r="C59" s="57" t="s">
        <v>68</v>
      </c>
      <c r="D59" s="58">
        <f>Invoice!B63</f>
        <v>5</v>
      </c>
      <c r="E59" s="59">
        <f>'Shipping Invoice'!J63*$N$1</f>
        <v>3.16</v>
      </c>
      <c r="F59" s="59">
        <f t="shared" si="0"/>
        <v>15.8</v>
      </c>
      <c r="G59" s="60">
        <f t="shared" si="1"/>
        <v>70.183600000000013</v>
      </c>
      <c r="H59" s="63">
        <f t="shared" si="2"/>
        <v>350.91800000000006</v>
      </c>
    </row>
    <row r="60" spans="1:8" s="62" customFormat="1" ht="25.5">
      <c r="A60" s="56" t="str">
        <f>IF((LEN('Copy paste to Here'!G64))&gt;5,((CONCATENATE('Copy paste to Here'!G64," &amp; ",'Copy paste to Here'!D64,"  &amp;  ",'Copy paste to Here'!E64))),"Empty Cell")</f>
        <v>PVD plated surgical steel hinged segment ring, 16g (1.2mm) &amp; Length: 8mm  &amp;  Color: Gold</v>
      </c>
      <c r="B60" s="57" t="str">
        <f>'Copy paste to Here'!C64</f>
        <v>SEGHT16</v>
      </c>
      <c r="C60" s="57" t="s">
        <v>68</v>
      </c>
      <c r="D60" s="58">
        <f>Invoice!B64</f>
        <v>5</v>
      </c>
      <c r="E60" s="59">
        <f>'Shipping Invoice'!J64*$N$1</f>
        <v>3.16</v>
      </c>
      <c r="F60" s="59">
        <f t="shared" si="0"/>
        <v>15.8</v>
      </c>
      <c r="G60" s="60">
        <f t="shared" si="1"/>
        <v>70.183600000000013</v>
      </c>
      <c r="H60" s="63">
        <f t="shared" si="2"/>
        <v>350.91800000000006</v>
      </c>
    </row>
    <row r="61" spans="1:8" s="62" customFormat="1" ht="25.5">
      <c r="A61" s="56" t="str">
        <f>IF((LEN('Copy paste to Here'!G65))&gt;5,((CONCATENATE('Copy paste to Here'!G65," &amp; ",'Copy paste to Here'!D65,"  &amp;  ",'Copy paste to Here'!E65))),"Empty Cell")</f>
        <v>PVD plated surgical steel hinged segment ring, 16g (1.2mm) &amp; Length: 8mm  &amp;  Color: Rose-gold</v>
      </c>
      <c r="B61" s="57" t="str">
        <f>'Copy paste to Here'!C65</f>
        <v>SEGHT16</v>
      </c>
      <c r="C61" s="57" t="s">
        <v>68</v>
      </c>
      <c r="D61" s="58">
        <f>Invoice!B65</f>
        <v>5</v>
      </c>
      <c r="E61" s="59">
        <f>'Shipping Invoice'!J65*$N$1</f>
        <v>3.16</v>
      </c>
      <c r="F61" s="59">
        <f t="shared" si="0"/>
        <v>15.8</v>
      </c>
      <c r="G61" s="60">
        <f t="shared" si="1"/>
        <v>70.183600000000013</v>
      </c>
      <c r="H61" s="63">
        <f t="shared" si="2"/>
        <v>350.91800000000006</v>
      </c>
    </row>
    <row r="62" spans="1:8" s="62" customFormat="1" ht="25.5">
      <c r="A62" s="56" t="str">
        <f>IF((LEN('Copy paste to Here'!G66))&gt;5,((CONCATENATE('Copy paste to Here'!G66," &amp; ",'Copy paste to Here'!D66,"  &amp;  ",'Copy paste to Here'!E66))),"Empty Cell")</f>
        <v>PVD plated surgical steel hinged segment ring, 16g (1.2mm) &amp; Length: 10mm  &amp;  Color: Black</v>
      </c>
      <c r="B62" s="57" t="str">
        <f>'Copy paste to Here'!C66</f>
        <v>SEGHT16</v>
      </c>
      <c r="C62" s="57" t="s">
        <v>68</v>
      </c>
      <c r="D62" s="58">
        <f>Invoice!B66</f>
        <v>5</v>
      </c>
      <c r="E62" s="59">
        <f>'Shipping Invoice'!J66*$N$1</f>
        <v>3.16</v>
      </c>
      <c r="F62" s="59">
        <f t="shared" si="0"/>
        <v>15.8</v>
      </c>
      <c r="G62" s="60">
        <f t="shared" si="1"/>
        <v>70.183600000000013</v>
      </c>
      <c r="H62" s="63">
        <f t="shared" si="2"/>
        <v>350.91800000000006</v>
      </c>
    </row>
    <row r="63" spans="1:8" s="62" customFormat="1" ht="25.5">
      <c r="A63" s="56" t="str">
        <f>IF((LEN('Copy paste to Here'!G67))&gt;5,((CONCATENATE('Copy paste to Here'!G67," &amp; ",'Copy paste to Here'!D67,"  &amp;  ",'Copy paste to Here'!E67))),"Empty Cell")</f>
        <v>PVD plated surgical steel hinged segment ring, 16g (1.2mm) &amp; Length: 10mm  &amp;  Color: Gold</v>
      </c>
      <c r="B63" s="57" t="str">
        <f>'Copy paste to Here'!C67</f>
        <v>SEGHT16</v>
      </c>
      <c r="C63" s="57" t="s">
        <v>68</v>
      </c>
      <c r="D63" s="58">
        <f>Invoice!B67</f>
        <v>5</v>
      </c>
      <c r="E63" s="59">
        <f>'Shipping Invoice'!J67*$N$1</f>
        <v>3.16</v>
      </c>
      <c r="F63" s="59">
        <f t="shared" si="0"/>
        <v>15.8</v>
      </c>
      <c r="G63" s="60">
        <f t="shared" si="1"/>
        <v>70.183600000000013</v>
      </c>
      <c r="H63" s="63">
        <f t="shared" si="2"/>
        <v>350.91800000000006</v>
      </c>
    </row>
    <row r="64" spans="1:8" s="62" customFormat="1" ht="25.5">
      <c r="A64" s="56" t="str">
        <f>IF((LEN('Copy paste to Here'!G68))&gt;5,((CONCATENATE('Copy paste to Here'!G68," &amp; ",'Copy paste to Here'!D68,"  &amp;  ",'Copy paste to Here'!E68))),"Empty Cell")</f>
        <v>PVD plated surgical steel hinged segment ring, 16g (1.2mm) &amp; Length: 10mm  &amp;  Color: Rose-gold</v>
      </c>
      <c r="B64" s="57" t="str">
        <f>'Copy paste to Here'!C68</f>
        <v>SEGHT16</v>
      </c>
      <c r="C64" s="57" t="s">
        <v>68</v>
      </c>
      <c r="D64" s="58">
        <f>Invoice!B68</f>
        <v>5</v>
      </c>
      <c r="E64" s="59">
        <f>'Shipping Invoice'!J68*$N$1</f>
        <v>3.16</v>
      </c>
      <c r="F64" s="59">
        <f t="shared" si="0"/>
        <v>15.8</v>
      </c>
      <c r="G64" s="60">
        <f t="shared" si="1"/>
        <v>70.183600000000013</v>
      </c>
      <c r="H64" s="63">
        <f t="shared" si="2"/>
        <v>350.91800000000006</v>
      </c>
    </row>
    <row r="65" spans="1:8" s="62" customFormat="1" ht="25.5">
      <c r="A65" s="56" t="str">
        <f>IF((LEN('Copy paste to Here'!G69))&gt;5,((CONCATENATE('Copy paste to Here'!G69," &amp; ",'Copy paste to Here'!D69,"  &amp;  ",'Copy paste to Here'!E69))),"Empty Cell")</f>
        <v>PVD plated surgical steel hinged segment ring, 18g (1.0mm)  &amp; Length: 8mm  &amp;  Color: Black</v>
      </c>
      <c r="B65" s="57" t="str">
        <f>'Copy paste to Here'!C69</f>
        <v>SEGHT18</v>
      </c>
      <c r="C65" s="57" t="s">
        <v>763</v>
      </c>
      <c r="D65" s="58">
        <f>Invoice!B69</f>
        <v>5</v>
      </c>
      <c r="E65" s="59">
        <f>'Shipping Invoice'!J69*$N$1</f>
        <v>3.4</v>
      </c>
      <c r="F65" s="59">
        <f t="shared" si="0"/>
        <v>17</v>
      </c>
      <c r="G65" s="60">
        <f t="shared" si="1"/>
        <v>75.513999999999996</v>
      </c>
      <c r="H65" s="63">
        <f t="shared" si="2"/>
        <v>377.57</v>
      </c>
    </row>
    <row r="66" spans="1:8" s="62" customFormat="1" ht="25.5">
      <c r="A66" s="56" t="str">
        <f>IF((LEN('Copy paste to Here'!G70))&gt;5,((CONCATENATE('Copy paste to Here'!G70," &amp; ",'Copy paste to Here'!D70,"  &amp;  ",'Copy paste to Here'!E70))),"Empty Cell")</f>
        <v>PVD plated surgical steel hinged segment ring, 18g (1.0mm)  &amp; Length: 8mm  &amp;  Color: Gold</v>
      </c>
      <c r="B66" s="57" t="str">
        <f>'Copy paste to Here'!C70</f>
        <v>SEGHT18</v>
      </c>
      <c r="C66" s="57" t="s">
        <v>763</v>
      </c>
      <c r="D66" s="58">
        <f>Invoice!B70</f>
        <v>5</v>
      </c>
      <c r="E66" s="59">
        <f>'Shipping Invoice'!J70*$N$1</f>
        <v>3.4</v>
      </c>
      <c r="F66" s="59">
        <f t="shared" si="0"/>
        <v>17</v>
      </c>
      <c r="G66" s="60">
        <f t="shared" si="1"/>
        <v>75.513999999999996</v>
      </c>
      <c r="H66" s="63">
        <f t="shared" si="2"/>
        <v>377.57</v>
      </c>
    </row>
    <row r="67" spans="1:8" s="62" customFormat="1" ht="25.5">
      <c r="A67" s="56" t="str">
        <f>IF((LEN('Copy paste to Here'!G71))&gt;5,((CONCATENATE('Copy paste to Here'!G71," &amp; ",'Copy paste to Here'!D71,"  &amp;  ",'Copy paste to Here'!E71))),"Empty Cell")</f>
        <v>PVD plated surgical steel hinged segment ring, 18g (1.0mm)  &amp; Length: 8mm  &amp;  Color: Rose-gold</v>
      </c>
      <c r="B67" s="57" t="str">
        <f>'Copy paste to Here'!C71</f>
        <v>SEGHT18</v>
      </c>
      <c r="C67" s="57" t="s">
        <v>763</v>
      </c>
      <c r="D67" s="58">
        <f>Invoice!B71</f>
        <v>5</v>
      </c>
      <c r="E67" s="59">
        <f>'Shipping Invoice'!J71*$N$1</f>
        <v>3.4</v>
      </c>
      <c r="F67" s="59">
        <f t="shared" si="0"/>
        <v>17</v>
      </c>
      <c r="G67" s="60">
        <f t="shared" si="1"/>
        <v>75.513999999999996</v>
      </c>
      <c r="H67" s="63">
        <f t="shared" si="2"/>
        <v>377.57</v>
      </c>
    </row>
    <row r="68" spans="1:8" s="62" customFormat="1" ht="25.5">
      <c r="A68" s="56" t="str">
        <f>IF((LEN('Copy paste to Here'!G72))&gt;5,((CONCATENATE('Copy paste to Here'!G72," &amp; ",'Copy paste to Here'!D72,"  &amp;  ",'Copy paste to Here'!E72))),"Empty Cell")</f>
        <v>PVD plated surgical steel hinged segment ring, 18g (1.0mm)  &amp; Length: 10mm  &amp;  Color: Black</v>
      </c>
      <c r="B68" s="57" t="str">
        <f>'Copy paste to Here'!C72</f>
        <v>SEGHT18</v>
      </c>
      <c r="C68" s="57" t="s">
        <v>763</v>
      </c>
      <c r="D68" s="58">
        <f>Invoice!B72</f>
        <v>5</v>
      </c>
      <c r="E68" s="59">
        <f>'Shipping Invoice'!J72*$N$1</f>
        <v>3.4</v>
      </c>
      <c r="F68" s="59">
        <f t="shared" si="0"/>
        <v>17</v>
      </c>
      <c r="G68" s="60">
        <f t="shared" si="1"/>
        <v>75.513999999999996</v>
      </c>
      <c r="H68" s="63">
        <f t="shared" si="2"/>
        <v>377.57</v>
      </c>
    </row>
    <row r="69" spans="1:8" s="62" customFormat="1" ht="25.5">
      <c r="A69" s="56" t="str">
        <f>IF((LEN('Copy paste to Here'!G73))&gt;5,((CONCATENATE('Copy paste to Here'!G73," &amp; ",'Copy paste to Here'!D73,"  &amp;  ",'Copy paste to Here'!E73))),"Empty Cell")</f>
        <v>PVD plated surgical steel hinged segment ring, 18g (1.0mm)  &amp; Length: 10mm  &amp;  Color: Gold</v>
      </c>
      <c r="B69" s="57" t="str">
        <f>'Copy paste to Here'!C73</f>
        <v>SEGHT18</v>
      </c>
      <c r="C69" s="57" t="s">
        <v>763</v>
      </c>
      <c r="D69" s="58">
        <f>Invoice!B73</f>
        <v>5</v>
      </c>
      <c r="E69" s="59">
        <f>'Shipping Invoice'!J73*$N$1</f>
        <v>3.4</v>
      </c>
      <c r="F69" s="59">
        <f t="shared" si="0"/>
        <v>17</v>
      </c>
      <c r="G69" s="60">
        <f t="shared" si="1"/>
        <v>75.513999999999996</v>
      </c>
      <c r="H69" s="63">
        <f t="shared" si="2"/>
        <v>377.57</v>
      </c>
    </row>
    <row r="70" spans="1:8" s="62" customFormat="1" ht="25.5">
      <c r="A70" s="56" t="str">
        <f>IF((LEN('Copy paste to Here'!G74))&gt;5,((CONCATENATE('Copy paste to Here'!G74," &amp; ",'Copy paste to Here'!D74,"  &amp;  ",'Copy paste to Here'!E74))),"Empty Cell")</f>
        <v>PVD plated surgical steel hinged segment ring, 18g (1.0mm)  &amp; Length: 10mm  &amp;  Color: Rose-gold</v>
      </c>
      <c r="B70" s="57" t="str">
        <f>'Copy paste to Here'!C74</f>
        <v>SEGHT18</v>
      </c>
      <c r="C70" s="57" t="s">
        <v>763</v>
      </c>
      <c r="D70" s="58">
        <f>Invoice!B74</f>
        <v>5</v>
      </c>
      <c r="E70" s="59">
        <f>'Shipping Invoice'!J74*$N$1</f>
        <v>3.4</v>
      </c>
      <c r="F70" s="59">
        <f t="shared" si="0"/>
        <v>17</v>
      </c>
      <c r="G70" s="60">
        <f t="shared" si="1"/>
        <v>75.513999999999996</v>
      </c>
      <c r="H70" s="63">
        <f t="shared" si="2"/>
        <v>377.57</v>
      </c>
    </row>
    <row r="71" spans="1:8" s="62" customFormat="1" ht="36">
      <c r="A71" s="56" t="str">
        <f>IF((LEN('Copy paste to Here'!G75))&gt;5,((CONCATENATE('Copy paste to Here'!G75," &amp; ",'Copy paste to Here'!D75,"  &amp;  ",'Copy paste to Here'!E75))),"Empty Cell")</f>
        <v>316L steel hinged segment ring, 1.2mm (16g) with Cubic Zirconia (CZ) stones between pyramid cut studs, inner diameter from 8mm to 10mm &amp; Cz Color: Clear  &amp;  Length: 8mm</v>
      </c>
      <c r="B71" s="57" t="str">
        <f>'Copy paste to Here'!C75</f>
        <v>SGSH44</v>
      </c>
      <c r="C71" s="57" t="s">
        <v>796</v>
      </c>
      <c r="D71" s="58">
        <f>Invoice!B75</f>
        <v>5</v>
      </c>
      <c r="E71" s="59">
        <f>'Shipping Invoice'!J75*$N$1</f>
        <v>8.77</v>
      </c>
      <c r="F71" s="59">
        <f t="shared" si="0"/>
        <v>43.849999999999994</v>
      </c>
      <c r="G71" s="60">
        <f t="shared" si="1"/>
        <v>194.7817</v>
      </c>
      <c r="H71" s="63">
        <f t="shared" si="2"/>
        <v>973.9085</v>
      </c>
    </row>
    <row r="72" spans="1:8" s="62" customFormat="1" ht="36">
      <c r="A72" s="56" t="str">
        <f>IF((LEN('Copy paste to Here'!G76))&gt;5,((CONCATENATE('Copy paste to Here'!G76," &amp; ",'Copy paste to Here'!D76,"  &amp;  ",'Copy paste to Here'!E76))),"Empty Cell")</f>
        <v>316L steel hinged segment ring, 1.2mm (16g) with Cubic Zirconia (CZ) stones between pyramid cut studs, inner diameter from 8mm to 10mm &amp; Cz Color: Clear  &amp;  Length: 10mm</v>
      </c>
      <c r="B72" s="57" t="str">
        <f>'Copy paste to Here'!C76</f>
        <v>SGSH44</v>
      </c>
      <c r="C72" s="57" t="s">
        <v>797</v>
      </c>
      <c r="D72" s="58">
        <f>Invoice!B76</f>
        <v>5</v>
      </c>
      <c r="E72" s="59">
        <f>'Shipping Invoice'!J76*$N$1</f>
        <v>9.1</v>
      </c>
      <c r="F72" s="59">
        <f t="shared" si="0"/>
        <v>45.5</v>
      </c>
      <c r="G72" s="60">
        <f t="shared" si="1"/>
        <v>202.11099999999999</v>
      </c>
      <c r="H72" s="63">
        <f t="shared" si="2"/>
        <v>1010.5549999999999</v>
      </c>
    </row>
    <row r="73" spans="1:8" s="62" customFormat="1" ht="36">
      <c r="A73" s="56" t="str">
        <f>IF((LEN('Copy paste to Here'!G77))&gt;5,((CONCATENATE('Copy paste to Here'!G77," &amp; ",'Copy paste to Here'!D77,"  &amp;  ",'Copy paste to Here'!E77))),"Empty Cell")</f>
        <v xml:space="preserve">PVD plated 316L steel hinged segment ring, 1.2mm (16g) with Cubic Zirconia (CZ) stones between pyramid cut studs, inner diameter from 8mm to 10mm &amp; Color: Gold 8mm  &amp;  </v>
      </c>
      <c r="B73" s="57" t="str">
        <f>'Copy paste to Here'!C77</f>
        <v>SGSH44T</v>
      </c>
      <c r="C73" s="57" t="s">
        <v>798</v>
      </c>
      <c r="D73" s="58">
        <f>Invoice!B77</f>
        <v>5</v>
      </c>
      <c r="E73" s="59">
        <f>'Shipping Invoice'!J77*$N$1</f>
        <v>9.43</v>
      </c>
      <c r="F73" s="59">
        <f t="shared" si="0"/>
        <v>47.15</v>
      </c>
      <c r="G73" s="60">
        <f t="shared" si="1"/>
        <v>209.44030000000001</v>
      </c>
      <c r="H73" s="63">
        <f t="shared" si="2"/>
        <v>1047.2015000000001</v>
      </c>
    </row>
    <row r="74" spans="1:8" s="62" customFormat="1" ht="36">
      <c r="A74" s="56" t="str">
        <f>IF((LEN('Copy paste to Here'!G78))&gt;5,((CONCATENATE('Copy paste to Here'!G78," &amp; ",'Copy paste to Here'!D78,"  &amp;  ",'Copy paste to Here'!E78))),"Empty Cell")</f>
        <v xml:space="preserve">PVD plated 316L steel hinged segment ring, 1.2mm (16g) with Cubic Zirconia (CZ) stones between pyramid cut studs, inner diameter from 8mm to 10mm &amp; Color: Rose Gold 8mm  &amp;  </v>
      </c>
      <c r="B74" s="57" t="str">
        <f>'Copy paste to Here'!C78</f>
        <v>SGSH44T</v>
      </c>
      <c r="C74" s="57" t="s">
        <v>799</v>
      </c>
      <c r="D74" s="58">
        <f>Invoice!B78</f>
        <v>5</v>
      </c>
      <c r="E74" s="59">
        <f>'Shipping Invoice'!J78*$N$1</f>
        <v>9.43</v>
      </c>
      <c r="F74" s="59">
        <f t="shared" si="0"/>
        <v>47.15</v>
      </c>
      <c r="G74" s="60">
        <f t="shared" si="1"/>
        <v>209.44030000000001</v>
      </c>
      <c r="H74" s="63">
        <f t="shared" si="2"/>
        <v>1047.2015000000001</v>
      </c>
    </row>
    <row r="75" spans="1:8" s="62" customFormat="1" ht="24">
      <c r="A75" s="56" t="str">
        <f>IF((LEN('Copy paste to Here'!G79))&gt;5,((CONCATENATE('Copy paste to Here'!G79," &amp; ",'Copy paste to Here'!D79,"  &amp;  ",'Copy paste to Here'!E79))),"Empty Cell")</f>
        <v xml:space="preserve">316L steel hinged segment ring, 1.2mm (16g) with double rings design and inner diameter from 8mm to 12mm &amp; Length: 8mm  &amp;  </v>
      </c>
      <c r="B75" s="57" t="str">
        <f>'Copy paste to Here'!C79</f>
        <v>SGSH8</v>
      </c>
      <c r="C75" s="57" t="s">
        <v>800</v>
      </c>
      <c r="D75" s="58">
        <f>Invoice!B79</f>
        <v>5</v>
      </c>
      <c r="E75" s="59">
        <f>'Shipping Invoice'!J79*$N$1</f>
        <v>3.08</v>
      </c>
      <c r="F75" s="59">
        <f t="shared" si="0"/>
        <v>15.4</v>
      </c>
      <c r="G75" s="60">
        <f t="shared" si="1"/>
        <v>68.406800000000004</v>
      </c>
      <c r="H75" s="63">
        <f t="shared" si="2"/>
        <v>342.03399999999999</v>
      </c>
    </row>
    <row r="76" spans="1:8" s="62" customFormat="1" ht="36">
      <c r="A76" s="56" t="str">
        <f>IF((LEN('Copy paste to Here'!G80))&gt;5,((CONCATENATE('Copy paste to Here'!G80," &amp; ",'Copy paste to Here'!D80,"  &amp;  ",'Copy paste to Here'!E80))),"Empty Cell")</f>
        <v>Anodized 316L steel hinged segment ring, 1.2mm (16g) with plain ring and twisted wire ring design, inner diameter from 8mm to 12mm &amp; Length: 8mm  &amp;  Color: Black</v>
      </c>
      <c r="B76" s="57" t="str">
        <f>'Copy paste to Here'!C80</f>
        <v>SGTSH12</v>
      </c>
      <c r="C76" s="57" t="s">
        <v>801</v>
      </c>
      <c r="D76" s="58">
        <f>Invoice!B80</f>
        <v>5</v>
      </c>
      <c r="E76" s="59">
        <f>'Shipping Invoice'!J80*$N$1</f>
        <v>6.17</v>
      </c>
      <c r="F76" s="59">
        <f t="shared" si="0"/>
        <v>30.85</v>
      </c>
      <c r="G76" s="60">
        <f t="shared" si="1"/>
        <v>137.03569999999999</v>
      </c>
      <c r="H76" s="63">
        <f t="shared" si="2"/>
        <v>685.17849999999999</v>
      </c>
    </row>
    <row r="77" spans="1:8" s="62" customFormat="1" ht="36">
      <c r="A77" s="56" t="str">
        <f>IF((LEN('Copy paste to Here'!G81))&gt;5,((CONCATENATE('Copy paste to Here'!G81," &amp; ",'Copy paste to Here'!D81,"  &amp;  ",'Copy paste to Here'!E81))),"Empty Cell")</f>
        <v>Anodized 316L steel hinged segment ring, 1.2mm (16g) with plain ring and twisted wire ring design, inner diameter from 8mm to 12mm &amp; Length: 8mm  &amp;  Color: Gold</v>
      </c>
      <c r="B77" s="57" t="str">
        <f>'Copy paste to Here'!C81</f>
        <v>SGTSH12</v>
      </c>
      <c r="C77" s="57" t="s">
        <v>801</v>
      </c>
      <c r="D77" s="58">
        <f>Invoice!B81</f>
        <v>5</v>
      </c>
      <c r="E77" s="59">
        <f>'Shipping Invoice'!J81*$N$1</f>
        <v>6.17</v>
      </c>
      <c r="F77" s="59">
        <f t="shared" si="0"/>
        <v>30.85</v>
      </c>
      <c r="G77" s="60">
        <f t="shared" si="1"/>
        <v>137.03569999999999</v>
      </c>
      <c r="H77" s="63">
        <f t="shared" si="2"/>
        <v>685.17849999999999</v>
      </c>
    </row>
    <row r="78" spans="1:8" s="62" customFormat="1" ht="36">
      <c r="A78" s="56" t="str">
        <f>IF((LEN('Copy paste to Here'!G82))&gt;5,((CONCATENATE('Copy paste to Here'!G82," &amp; ",'Copy paste to Here'!D82,"  &amp;  ",'Copy paste to Here'!E82))),"Empty Cell")</f>
        <v xml:space="preserve">PVD plated 316L steel hinged segment ring, 1.2mm (16g) with Cubic Zirconia (CZ) stones at the side &amp; Color: High Polish 8mm  &amp;  </v>
      </c>
      <c r="B78" s="57" t="str">
        <f>'Copy paste to Here'!C82</f>
        <v>SGTSH28</v>
      </c>
      <c r="C78" s="57" t="s">
        <v>802</v>
      </c>
      <c r="D78" s="58">
        <f>Invoice!B82</f>
        <v>5</v>
      </c>
      <c r="E78" s="59">
        <f>'Shipping Invoice'!J82*$N$1</f>
        <v>6.43</v>
      </c>
      <c r="F78" s="59">
        <f t="shared" si="0"/>
        <v>32.15</v>
      </c>
      <c r="G78" s="60">
        <f t="shared" si="1"/>
        <v>142.81030000000001</v>
      </c>
      <c r="H78" s="63">
        <f t="shared" si="2"/>
        <v>714.05150000000003</v>
      </c>
    </row>
    <row r="79" spans="1:8" s="62" customFormat="1" ht="36">
      <c r="A79" s="56" t="str">
        <f>IF((LEN('Copy paste to Here'!G83))&gt;5,((CONCATENATE('Copy paste to Here'!G83," &amp; ",'Copy paste to Here'!D83,"  &amp;  ",'Copy paste to Here'!E83))),"Empty Cell")</f>
        <v xml:space="preserve">PVD plated 316L steel hinged segment ring, 1.2mm (16g) with Cubic Zirconia (CZ) stones at the side &amp; Color: Rose Gold 8mm  &amp;  </v>
      </c>
      <c r="B79" s="57" t="str">
        <f>'Copy paste to Here'!C83</f>
        <v>SGTSH28</v>
      </c>
      <c r="C79" s="57" t="s">
        <v>803</v>
      </c>
      <c r="D79" s="58">
        <f>Invoice!B83</f>
        <v>5</v>
      </c>
      <c r="E79" s="59">
        <f>'Shipping Invoice'!J83*$N$1</f>
        <v>7.05</v>
      </c>
      <c r="F79" s="59">
        <f t="shared" si="0"/>
        <v>35.25</v>
      </c>
      <c r="G79" s="60">
        <f t="shared" si="1"/>
        <v>156.5805</v>
      </c>
      <c r="H79" s="63">
        <f t="shared" si="2"/>
        <v>782.90250000000003</v>
      </c>
    </row>
    <row r="80" spans="1:8" s="62" customFormat="1" ht="25.5">
      <c r="A80" s="56" t="str">
        <f>IF((LEN('Copy paste to Here'!G84))&gt;5,((CONCATENATE('Copy paste to Here'!G84," &amp; ",'Copy paste to Here'!D84,"  &amp;  ",'Copy paste to Here'!E84))),"Empty Cell")</f>
        <v xml:space="preserve">PVD plated 316L steel hinged segment ring, 1.2mm (16g) with forward facing Cubic Zirconia (CZ) stones &amp; Color: Gold 8mm  &amp;  </v>
      </c>
      <c r="B80" s="57" t="str">
        <f>'Copy paste to Here'!C84</f>
        <v>SGTSH29</v>
      </c>
      <c r="C80" s="57" t="s">
        <v>804</v>
      </c>
      <c r="D80" s="58">
        <f>Invoice!B84</f>
        <v>5</v>
      </c>
      <c r="E80" s="59">
        <f>'Shipping Invoice'!J84*$N$1</f>
        <v>7.76</v>
      </c>
      <c r="F80" s="59">
        <f t="shared" si="0"/>
        <v>38.799999999999997</v>
      </c>
      <c r="G80" s="60">
        <f t="shared" si="1"/>
        <v>172.34960000000001</v>
      </c>
      <c r="H80" s="63">
        <f t="shared" si="2"/>
        <v>861.74800000000005</v>
      </c>
    </row>
    <row r="81" spans="1:8" s="62" customFormat="1" ht="36">
      <c r="A81" s="56" t="str">
        <f>IF((LEN('Copy paste to Here'!G85))&gt;5,((CONCATENATE('Copy paste to Here'!G85," &amp; ",'Copy paste to Here'!D85,"  &amp;  ",'Copy paste to Here'!E85))),"Empty Cell")</f>
        <v xml:space="preserve">PVD plated 316L steel hinged segment ring, 1.2mm (16g) with leaves design Cubic Zirconia (CZ) stones &amp; Color: High Polish 8mm  &amp;  </v>
      </c>
      <c r="B81" s="57" t="str">
        <f>'Copy paste to Here'!C85</f>
        <v>SGTSH30</v>
      </c>
      <c r="C81" s="57" t="s">
        <v>805</v>
      </c>
      <c r="D81" s="58">
        <f>Invoice!B85</f>
        <v>5</v>
      </c>
      <c r="E81" s="59">
        <f>'Shipping Invoice'!J85*$N$1</f>
        <v>6.98</v>
      </c>
      <c r="F81" s="59">
        <f t="shared" si="0"/>
        <v>34.900000000000006</v>
      </c>
      <c r="G81" s="60">
        <f t="shared" si="1"/>
        <v>155.0258</v>
      </c>
      <c r="H81" s="63">
        <f t="shared" si="2"/>
        <v>775.12900000000002</v>
      </c>
    </row>
    <row r="82" spans="1:8" s="62" customFormat="1" ht="36">
      <c r="A82" s="56" t="str">
        <f>IF((LEN('Copy paste to Here'!G86))&gt;5,((CONCATENATE('Copy paste to Here'!G86," &amp; ",'Copy paste to Here'!D86,"  &amp;  ",'Copy paste to Here'!E86))),"Empty Cell")</f>
        <v xml:space="preserve">PVD plated 316L steel hinged segment ring, 1.2mm (16g) with leaves design Cubic Zirconia (CZ) stones &amp; Color: Rose Gold 8mm  &amp;  </v>
      </c>
      <c r="B82" s="57" t="str">
        <f>'Copy paste to Here'!C86</f>
        <v>SGTSH30</v>
      </c>
      <c r="C82" s="57" t="s">
        <v>806</v>
      </c>
      <c r="D82" s="58">
        <f>Invoice!B86</f>
        <v>5</v>
      </c>
      <c r="E82" s="59">
        <f>'Shipping Invoice'!J86*$N$1</f>
        <v>7.76</v>
      </c>
      <c r="F82" s="59">
        <f t="shared" si="0"/>
        <v>38.799999999999997</v>
      </c>
      <c r="G82" s="60">
        <f t="shared" si="1"/>
        <v>172.34960000000001</v>
      </c>
      <c r="H82" s="63">
        <f t="shared" si="2"/>
        <v>861.74800000000005</v>
      </c>
    </row>
    <row r="83" spans="1:8" s="62" customFormat="1" ht="36">
      <c r="A83" s="56" t="str">
        <f>IF((LEN('Copy paste to Here'!G87))&gt;5,((CONCATENATE('Copy paste to Here'!G87," &amp; ",'Copy paste to Here'!D87,"  &amp;  ",'Copy paste to Here'!E87))),"Empty Cell")</f>
        <v>PVD plated 316L steel hinged segment ring, 1.2mm (16g) with triple rings design and inner diameter from 8mm to 12mm &amp; Length: 8mm  &amp;  Color: Black</v>
      </c>
      <c r="B83" s="57" t="str">
        <f>'Copy paste to Here'!C87</f>
        <v>SGTSH6</v>
      </c>
      <c r="C83" s="57" t="s">
        <v>807</v>
      </c>
      <c r="D83" s="58">
        <f>Invoice!B87</f>
        <v>5</v>
      </c>
      <c r="E83" s="59">
        <f>'Shipping Invoice'!J87*$N$1</f>
        <v>4.22</v>
      </c>
      <c r="F83" s="59">
        <f t="shared" ref="F83:F146" si="3">D83*E83</f>
        <v>21.099999999999998</v>
      </c>
      <c r="G83" s="60">
        <f t="shared" ref="G83:G146" si="4">E83*$E$14</f>
        <v>93.726199999999992</v>
      </c>
      <c r="H83" s="63">
        <f t="shared" ref="H83:H146" si="5">D83*G83</f>
        <v>468.63099999999997</v>
      </c>
    </row>
    <row r="84" spans="1:8" s="62" customFormat="1" ht="36">
      <c r="A84" s="56" t="str">
        <f>IF((LEN('Copy paste to Here'!G88))&gt;5,((CONCATENATE('Copy paste to Here'!G88," &amp; ",'Copy paste to Here'!D88,"  &amp;  ",'Copy paste to Here'!E88))),"Empty Cell")</f>
        <v>PVD plated 316L steel hinged segment ring, 1.2mm (16g) with triple rings design and inner diameter from 8mm to 12mm &amp; Length: 8mm  &amp;  Color: Gold</v>
      </c>
      <c r="B84" s="57" t="str">
        <f>'Copy paste to Here'!C88</f>
        <v>SGTSH6</v>
      </c>
      <c r="C84" s="57" t="s">
        <v>807</v>
      </c>
      <c r="D84" s="58">
        <f>Invoice!B88</f>
        <v>5</v>
      </c>
      <c r="E84" s="59">
        <f>'Shipping Invoice'!J88*$N$1</f>
        <v>4.22</v>
      </c>
      <c r="F84" s="59">
        <f t="shared" si="3"/>
        <v>21.099999999999998</v>
      </c>
      <c r="G84" s="60">
        <f t="shared" si="4"/>
        <v>93.726199999999992</v>
      </c>
      <c r="H84" s="63">
        <f t="shared" si="5"/>
        <v>468.63099999999997</v>
      </c>
    </row>
    <row r="85" spans="1:8" s="62" customFormat="1" ht="36">
      <c r="A85" s="56" t="str">
        <f>IF((LEN('Copy paste to Here'!G89))&gt;5,((CONCATENATE('Copy paste to Here'!G89," &amp; ",'Copy paste to Here'!D89,"  &amp;  ",'Copy paste to Here'!E89))),"Empty Cell")</f>
        <v>PVD plated 316L steel hinged segment ring, 1.2mm (16g) with triple rings design and inner diameter from 8mm to 12mm &amp; Length: 8mm  &amp;  Color: Rose-gold</v>
      </c>
      <c r="B85" s="57" t="str">
        <f>'Copy paste to Here'!C89</f>
        <v>SGTSH6</v>
      </c>
      <c r="C85" s="57" t="s">
        <v>807</v>
      </c>
      <c r="D85" s="58">
        <f>Invoice!B89</f>
        <v>5</v>
      </c>
      <c r="E85" s="59">
        <f>'Shipping Invoice'!J89*$N$1</f>
        <v>4.22</v>
      </c>
      <c r="F85" s="59">
        <f t="shared" si="3"/>
        <v>21.099999999999998</v>
      </c>
      <c r="G85" s="60">
        <f t="shared" si="4"/>
        <v>93.726199999999992</v>
      </c>
      <c r="H85" s="63">
        <f t="shared" si="5"/>
        <v>468.63099999999997</v>
      </c>
    </row>
    <row r="86" spans="1:8" s="62" customFormat="1" ht="36">
      <c r="A86" s="56" t="str">
        <f>IF((LEN('Copy paste to Here'!G90))&gt;5,((CONCATENATE('Copy paste to Here'!G90," &amp; ",'Copy paste to Here'!D90,"  &amp;  ",'Copy paste to Here'!E90))),"Empty Cell")</f>
        <v>PVD plated 316L steel hinged segment ring, 1.2mm (16g) with double rings design and inner diameter from 8mm to 12mm &amp; Length: 8mm  &amp;  Color: Black</v>
      </c>
      <c r="B86" s="57" t="str">
        <f>'Copy paste to Here'!C90</f>
        <v>SGTSH8</v>
      </c>
      <c r="C86" s="57" t="s">
        <v>808</v>
      </c>
      <c r="D86" s="58">
        <f>Invoice!B90</f>
        <v>5</v>
      </c>
      <c r="E86" s="59">
        <f>'Shipping Invoice'!J90*$N$1</f>
        <v>3.73</v>
      </c>
      <c r="F86" s="59">
        <f t="shared" si="3"/>
        <v>18.649999999999999</v>
      </c>
      <c r="G86" s="60">
        <f t="shared" si="4"/>
        <v>82.843299999999999</v>
      </c>
      <c r="H86" s="63">
        <f t="shared" si="5"/>
        <v>414.2165</v>
      </c>
    </row>
    <row r="87" spans="1:8" s="62" customFormat="1" ht="36">
      <c r="A87" s="56" t="str">
        <f>IF((LEN('Copy paste to Here'!G91))&gt;5,((CONCATENATE('Copy paste to Here'!G91," &amp; ",'Copy paste to Here'!D91,"  &amp;  ",'Copy paste to Here'!E91))),"Empty Cell")</f>
        <v>PVD plated 316L steel hinged segment ring, 1.2mm (16g) with double rings design and inner diameter from 8mm to 12mm &amp; Length: 8mm  &amp;  Color: Gold</v>
      </c>
      <c r="B87" s="57" t="str">
        <f>'Copy paste to Here'!C91</f>
        <v>SGTSH8</v>
      </c>
      <c r="C87" s="57" t="s">
        <v>808</v>
      </c>
      <c r="D87" s="58">
        <f>Invoice!B91</f>
        <v>5</v>
      </c>
      <c r="E87" s="59">
        <f>'Shipping Invoice'!J91*$N$1</f>
        <v>3.73</v>
      </c>
      <c r="F87" s="59">
        <f t="shared" si="3"/>
        <v>18.649999999999999</v>
      </c>
      <c r="G87" s="60">
        <f t="shared" si="4"/>
        <v>82.843299999999999</v>
      </c>
      <c r="H87" s="63">
        <f t="shared" si="5"/>
        <v>414.2165</v>
      </c>
    </row>
    <row r="88" spans="1:8" s="62" customFormat="1" ht="36">
      <c r="A88" s="56" t="str">
        <f>IF((LEN('Copy paste to Here'!G92))&gt;5,((CONCATENATE('Copy paste to Here'!G92," &amp; ",'Copy paste to Here'!D92,"  &amp;  ",'Copy paste to Here'!E92))),"Empty Cell")</f>
        <v>PVD plated 316L steel hinged segment ring, 1.2mm (16g) with double rings design and inner diameter from 8mm to 12mm &amp; Length: 8mm  &amp;  Color: Rose-gold</v>
      </c>
      <c r="B88" s="57" t="str">
        <f>'Copy paste to Here'!C92</f>
        <v>SGTSH8</v>
      </c>
      <c r="C88" s="57" t="s">
        <v>808</v>
      </c>
      <c r="D88" s="58">
        <f>Invoice!B92</f>
        <v>5</v>
      </c>
      <c r="E88" s="59">
        <f>'Shipping Invoice'!J92*$N$1</f>
        <v>3.73</v>
      </c>
      <c r="F88" s="59">
        <f t="shared" si="3"/>
        <v>18.649999999999999</v>
      </c>
      <c r="G88" s="60">
        <f t="shared" si="4"/>
        <v>82.843299999999999</v>
      </c>
      <c r="H88" s="63">
        <f t="shared" si="5"/>
        <v>414.2165</v>
      </c>
    </row>
    <row r="89" spans="1:8" s="62" customFormat="1" ht="48">
      <c r="A89" s="56" t="str">
        <f>IF((LEN('Copy paste to Here'!G93))&gt;5,((CONCATENATE('Copy paste to Here'!G93," &amp; ",'Copy paste to Here'!D93,"  &amp;  ",'Copy paste to Here'!E93))),"Empty Cell")</f>
        <v>316L steel internal threading Tragus Labret post, 16g (1.2mm) with an upper 2mm to 5mm prong set round CZ stone for triple tragus piercings &amp; Length: 6mm with 3mm top part  &amp;  Cz Color: Clear</v>
      </c>
      <c r="B89" s="57" t="str">
        <f>'Copy paste to Here'!C93</f>
        <v>TLBCZIN</v>
      </c>
      <c r="C89" s="57" t="s">
        <v>809</v>
      </c>
      <c r="D89" s="58">
        <f>Invoice!B93</f>
        <v>10</v>
      </c>
      <c r="E89" s="59">
        <f>'Shipping Invoice'!J93*$N$1</f>
        <v>2.02</v>
      </c>
      <c r="F89" s="59">
        <f t="shared" si="3"/>
        <v>20.2</v>
      </c>
      <c r="G89" s="60">
        <f t="shared" si="4"/>
        <v>44.864200000000004</v>
      </c>
      <c r="H89" s="63">
        <f t="shared" si="5"/>
        <v>448.64200000000005</v>
      </c>
    </row>
    <row r="90" spans="1:8" s="62" customFormat="1" ht="48">
      <c r="A90" s="56" t="str">
        <f>IF((LEN('Copy paste to Here'!G94))&gt;5,((CONCATENATE('Copy paste to Here'!G94," &amp; ",'Copy paste to Here'!D94,"  &amp;  ",'Copy paste to Here'!E94))),"Empty Cell")</f>
        <v>316L steel internally threaded tragus labret, 16g (1.2mm) with bezel set jewel flat head sized 1.5mm to 4mm for triple tragus piercings &amp; Length: 6mm with 3mm top part  &amp;  Crystal Color: Clear</v>
      </c>
      <c r="B90" s="57" t="str">
        <f>'Copy paste to Here'!C94</f>
        <v>TLBIRC</v>
      </c>
      <c r="C90" s="57" t="s">
        <v>810</v>
      </c>
      <c r="D90" s="58">
        <f>Invoice!B94</f>
        <v>10</v>
      </c>
      <c r="E90" s="59">
        <f>'Shipping Invoice'!J94*$N$1</f>
        <v>1.37</v>
      </c>
      <c r="F90" s="59">
        <f t="shared" si="3"/>
        <v>13.700000000000001</v>
      </c>
      <c r="G90" s="60">
        <f t="shared" si="4"/>
        <v>30.427700000000005</v>
      </c>
      <c r="H90" s="63">
        <f t="shared" si="5"/>
        <v>304.27700000000004</v>
      </c>
    </row>
    <row r="91" spans="1:8" s="62" customFormat="1" ht="48">
      <c r="A91" s="56" t="str">
        <f>IF((LEN('Copy paste to Here'!G95))&gt;5,((CONCATENATE('Copy paste to Here'!G95," &amp; ",'Copy paste to Here'!D95,"  &amp;  ",'Copy paste to Here'!E95))),"Empty Cell")</f>
        <v>316L steel internally threaded tragus labret, 16g (1.2mm) with bezel set jewel flat head sized 1.5mm to 4mm for triple tragus piercings &amp; Length: 6mm with 4mm top part  &amp;  Crystal Color: Clear</v>
      </c>
      <c r="B91" s="57" t="str">
        <f>'Copy paste to Here'!C95</f>
        <v>TLBIRC</v>
      </c>
      <c r="C91" s="57" t="s">
        <v>811</v>
      </c>
      <c r="D91" s="58">
        <f>Invoice!B95</f>
        <v>10</v>
      </c>
      <c r="E91" s="59">
        <f>'Shipping Invoice'!J95*$N$1</f>
        <v>1.45</v>
      </c>
      <c r="F91" s="59">
        <f t="shared" si="3"/>
        <v>14.5</v>
      </c>
      <c r="G91" s="60">
        <f t="shared" si="4"/>
        <v>32.204500000000003</v>
      </c>
      <c r="H91" s="63">
        <f t="shared" si="5"/>
        <v>322.04500000000002</v>
      </c>
    </row>
    <row r="92" spans="1:8" s="62" customFormat="1" ht="36">
      <c r="A92" s="56" t="str">
        <f>IF((LEN('Copy paste to Here'!G96))&gt;5,((CONCATENATE('Copy paste to Here'!G96," &amp; ",'Copy paste to Here'!D96,"  &amp;  ",'Copy paste to Here'!E96))),"Empty Cell")</f>
        <v>Titanium G23 internally threaded labret, 1.2mm (16g) with five Cubic Zirconia (CZ) stones cluster and surrounding beaded balls design &amp; Cz Color: Clear  &amp;  Length: 6mm</v>
      </c>
      <c r="B92" s="57" t="str">
        <f>'Copy paste to Here'!C96</f>
        <v>ULBIN28</v>
      </c>
      <c r="C92" s="57" t="s">
        <v>790</v>
      </c>
      <c r="D92" s="58">
        <f>Invoice!B96</f>
        <v>2</v>
      </c>
      <c r="E92" s="59">
        <f>'Shipping Invoice'!J96*$N$1</f>
        <v>11.79</v>
      </c>
      <c r="F92" s="59">
        <f t="shared" si="3"/>
        <v>23.58</v>
      </c>
      <c r="G92" s="60">
        <f t="shared" si="4"/>
        <v>261.85589999999996</v>
      </c>
      <c r="H92" s="63">
        <f t="shared" si="5"/>
        <v>523.71179999999993</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1445.6299999999997</v>
      </c>
      <c r="G1000" s="60"/>
      <c r="H1000" s="61">
        <f t="shared" ref="H1000:H1007" si="49">F1000*$E$14</f>
        <v>32107.442299999995</v>
      </c>
    </row>
    <row r="1001" spans="1:8" s="62" customFormat="1">
      <c r="A1001" s="56" t="s">
        <v>824</v>
      </c>
      <c r="B1001" s="75"/>
      <c r="C1001" s="75"/>
      <c r="D1001" s="76"/>
      <c r="E1001" s="67"/>
      <c r="F1001" s="59">
        <f>Invoice!J98</f>
        <v>-289.12599999999992</v>
      </c>
      <c r="G1001" s="60"/>
      <c r="H1001" s="61">
        <f t="shared" si="49"/>
        <v>-6421.4884599999987</v>
      </c>
    </row>
    <row r="1002" spans="1:8" s="62" customFormat="1" outlineLevel="1">
      <c r="A1002" s="56"/>
      <c r="B1002" s="75"/>
      <c r="C1002" s="75"/>
      <c r="D1002" s="76"/>
      <c r="E1002" s="67"/>
      <c r="F1002" s="59">
        <f>Invoice!J99</f>
        <v>0</v>
      </c>
      <c r="G1002" s="60"/>
      <c r="H1002" s="61">
        <f t="shared" si="49"/>
        <v>0</v>
      </c>
    </row>
    <row r="1003" spans="1:8" s="62" customFormat="1">
      <c r="A1003" s="56" t="str">
        <f>'[2]Copy paste to Here'!T4</f>
        <v>Total:</v>
      </c>
      <c r="B1003" s="75"/>
      <c r="C1003" s="75"/>
      <c r="D1003" s="76"/>
      <c r="E1003" s="67"/>
      <c r="F1003" s="59">
        <f>SUM(F1000:F1002)</f>
        <v>1156.5039999999997</v>
      </c>
      <c r="G1003" s="60"/>
      <c r="H1003" s="61">
        <f t="shared" si="49"/>
        <v>25685.953839999995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32107.442299999999</v>
      </c>
    </row>
    <row r="1010" spans="1:8" s="21" customFormat="1">
      <c r="A1010" s="22"/>
      <c r="E1010" s="21" t="s">
        <v>177</v>
      </c>
      <c r="H1010" s="84">
        <f>(SUMIF($A$1000:$A$1008,"Total:",$H$1000:$H$1008))</f>
        <v>25685.953839999995</v>
      </c>
    </row>
    <row r="1011" spans="1:8" s="21" customFormat="1">
      <c r="E1011" s="21" t="s">
        <v>178</v>
      </c>
      <c r="H1011" s="85">
        <f>H1013-H1012</f>
        <v>24005.56</v>
      </c>
    </row>
    <row r="1012" spans="1:8" s="21" customFormat="1">
      <c r="E1012" s="21" t="s">
        <v>179</v>
      </c>
      <c r="H1012" s="85">
        <f>ROUND((H1013*7)/107,2)</f>
        <v>1680.39</v>
      </c>
    </row>
    <row r="1013" spans="1:8" s="21" customFormat="1">
      <c r="E1013" s="22" t="s">
        <v>180</v>
      </c>
      <c r="H1013" s="86">
        <f>ROUND((SUMIF($A$1000:$A$1008,"Total:",$H$1000:$H$1008)),2)</f>
        <v>25685.95</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5"/>
  <sheetViews>
    <sheetView workbookViewId="0">
      <selection activeCell="A5" sqref="A5"/>
    </sheetView>
  </sheetViews>
  <sheetFormatPr defaultRowHeight="15"/>
  <sheetData>
    <row r="1" spans="1:1">
      <c r="A1" s="2" t="s">
        <v>104</v>
      </c>
    </row>
    <row r="2" spans="1:1">
      <c r="A2" s="2" t="s">
        <v>792</v>
      </c>
    </row>
    <row r="3" spans="1:1">
      <c r="A3" s="2" t="s">
        <v>22</v>
      </c>
    </row>
    <row r="4" spans="1:1">
      <c r="A4" s="2" t="s">
        <v>22</v>
      </c>
    </row>
    <row r="5" spans="1:1">
      <c r="A5" s="2" t="s">
        <v>719</v>
      </c>
    </row>
    <row r="6" spans="1:1">
      <c r="A6" s="2" t="s">
        <v>719</v>
      </c>
    </row>
    <row r="7" spans="1:1">
      <c r="A7" s="2" t="s">
        <v>719</v>
      </c>
    </row>
    <row r="8" spans="1:1">
      <c r="A8" s="2" t="s">
        <v>719</v>
      </c>
    </row>
    <row r="9" spans="1:1">
      <c r="A9" s="2" t="s">
        <v>721</v>
      </c>
    </row>
    <row r="10" spans="1:1">
      <c r="A10" s="2" t="s">
        <v>723</v>
      </c>
    </row>
    <row r="11" spans="1:1">
      <c r="A11" s="2" t="s">
        <v>723</v>
      </c>
    </row>
    <row r="12" spans="1:1">
      <c r="A12" s="2" t="s">
        <v>725</v>
      </c>
    </row>
    <row r="13" spans="1:1">
      <c r="A13" s="2" t="s">
        <v>727</v>
      </c>
    </row>
    <row r="14" spans="1:1">
      <c r="A14" s="2" t="s">
        <v>793</v>
      </c>
    </row>
    <row r="15" spans="1:1">
      <c r="A15" s="2" t="s">
        <v>794</v>
      </c>
    </row>
    <row r="16" spans="1:1">
      <c r="A16" s="2" t="s">
        <v>793</v>
      </c>
    </row>
    <row r="17" spans="1:1">
      <c r="A17" s="2" t="s">
        <v>794</v>
      </c>
    </row>
    <row r="18" spans="1:1">
      <c r="A18" s="2" t="s">
        <v>733</v>
      </c>
    </row>
    <row r="19" spans="1:1">
      <c r="A19" s="2" t="s">
        <v>736</v>
      </c>
    </row>
    <row r="20" spans="1:1">
      <c r="A20" s="2" t="s">
        <v>656</v>
      </c>
    </row>
    <row r="21" spans="1:1">
      <c r="A21" s="2" t="s">
        <v>656</v>
      </c>
    </row>
    <row r="22" spans="1:1">
      <c r="A22" s="2" t="s">
        <v>738</v>
      </c>
    </row>
    <row r="23" spans="1:1">
      <c r="A23" s="2" t="s">
        <v>738</v>
      </c>
    </row>
    <row r="24" spans="1:1">
      <c r="A24" s="2" t="s">
        <v>738</v>
      </c>
    </row>
    <row r="25" spans="1:1">
      <c r="A25" s="2" t="s">
        <v>740</v>
      </c>
    </row>
    <row r="26" spans="1:1">
      <c r="A26" s="2" t="s">
        <v>740</v>
      </c>
    </row>
    <row r="27" spans="1:1">
      <c r="A27" s="2" t="s">
        <v>743</v>
      </c>
    </row>
    <row r="28" spans="1:1">
      <c r="A28" s="2" t="s">
        <v>743</v>
      </c>
    </row>
    <row r="29" spans="1:1">
      <c r="A29" s="2" t="s">
        <v>745</v>
      </c>
    </row>
    <row r="30" spans="1:1">
      <c r="A30" s="2" t="s">
        <v>747</v>
      </c>
    </row>
    <row r="31" spans="1:1">
      <c r="A31" s="2" t="s">
        <v>749</v>
      </c>
    </row>
    <row r="32" spans="1:1">
      <c r="A32" s="2" t="s">
        <v>751</v>
      </c>
    </row>
    <row r="33" spans="1:1">
      <c r="A33" s="2" t="s">
        <v>795</v>
      </c>
    </row>
    <row r="34" spans="1:1">
      <c r="A34" s="2" t="s">
        <v>756</v>
      </c>
    </row>
    <row r="35" spans="1:1">
      <c r="A35" s="2" t="s">
        <v>758</v>
      </c>
    </row>
    <row r="36" spans="1:1">
      <c r="A36" s="2" t="s">
        <v>65</v>
      </c>
    </row>
    <row r="37" spans="1:1">
      <c r="A37" s="2" t="s">
        <v>65</v>
      </c>
    </row>
    <row r="38" spans="1:1">
      <c r="A38" s="2" t="s">
        <v>65</v>
      </c>
    </row>
    <row r="39" spans="1:1">
      <c r="A39" s="2" t="s">
        <v>760</v>
      </c>
    </row>
    <row r="40" spans="1:1">
      <c r="A40" s="2" t="s">
        <v>760</v>
      </c>
    </row>
    <row r="41" spans="1:1">
      <c r="A41" s="2" t="s">
        <v>760</v>
      </c>
    </row>
    <row r="42" spans="1:1">
      <c r="A42" s="2" t="s">
        <v>68</v>
      </c>
    </row>
    <row r="43" spans="1:1">
      <c r="A43" s="2" t="s">
        <v>68</v>
      </c>
    </row>
    <row r="44" spans="1:1">
      <c r="A44" s="2" t="s">
        <v>68</v>
      </c>
    </row>
    <row r="45" spans="1:1">
      <c r="A45" s="2" t="s">
        <v>68</v>
      </c>
    </row>
    <row r="46" spans="1:1">
      <c r="A46" s="2" t="s">
        <v>68</v>
      </c>
    </row>
    <row r="47" spans="1:1">
      <c r="A47" s="2" t="s">
        <v>68</v>
      </c>
    </row>
    <row r="48" spans="1:1">
      <c r="A48" s="2" t="s">
        <v>763</v>
      </c>
    </row>
    <row r="49" spans="1:1">
      <c r="A49" s="2" t="s">
        <v>763</v>
      </c>
    </row>
    <row r="50" spans="1:1">
      <c r="A50" s="2" t="s">
        <v>763</v>
      </c>
    </row>
    <row r="51" spans="1:1">
      <c r="A51" s="2" t="s">
        <v>763</v>
      </c>
    </row>
    <row r="52" spans="1:1">
      <c r="A52" s="2" t="s">
        <v>763</v>
      </c>
    </row>
    <row r="53" spans="1:1">
      <c r="A53" s="2" t="s">
        <v>763</v>
      </c>
    </row>
    <row r="54" spans="1:1">
      <c r="A54" s="2" t="s">
        <v>796</v>
      </c>
    </row>
    <row r="55" spans="1:1">
      <c r="A55" s="2" t="s">
        <v>797</v>
      </c>
    </row>
    <row r="56" spans="1:1">
      <c r="A56" s="2" t="s">
        <v>798</v>
      </c>
    </row>
    <row r="57" spans="1:1">
      <c r="A57" s="2" t="s">
        <v>799</v>
      </c>
    </row>
    <row r="58" spans="1:1">
      <c r="A58" s="2" t="s">
        <v>800</v>
      </c>
    </row>
    <row r="59" spans="1:1">
      <c r="A59" s="2" t="s">
        <v>801</v>
      </c>
    </row>
    <row r="60" spans="1:1">
      <c r="A60" s="2" t="s">
        <v>801</v>
      </c>
    </row>
    <row r="61" spans="1:1">
      <c r="A61" s="2" t="s">
        <v>802</v>
      </c>
    </row>
    <row r="62" spans="1:1">
      <c r="A62" s="2" t="s">
        <v>803</v>
      </c>
    </row>
    <row r="63" spans="1:1">
      <c r="A63" s="2" t="s">
        <v>804</v>
      </c>
    </row>
    <row r="64" spans="1:1">
      <c r="A64" s="2" t="s">
        <v>805</v>
      </c>
    </row>
    <row r="65" spans="1:1">
      <c r="A65" s="2" t="s">
        <v>806</v>
      </c>
    </row>
    <row r="66" spans="1:1">
      <c r="A66" s="2" t="s">
        <v>807</v>
      </c>
    </row>
    <row r="67" spans="1:1">
      <c r="A67" s="2" t="s">
        <v>807</v>
      </c>
    </row>
    <row r="68" spans="1:1">
      <c r="A68" s="2" t="s">
        <v>807</v>
      </c>
    </row>
    <row r="69" spans="1:1">
      <c r="A69" s="2" t="s">
        <v>808</v>
      </c>
    </row>
    <row r="70" spans="1:1">
      <c r="A70" s="2" t="s">
        <v>808</v>
      </c>
    </row>
    <row r="71" spans="1:1">
      <c r="A71" s="2" t="s">
        <v>808</v>
      </c>
    </row>
    <row r="72" spans="1:1">
      <c r="A72" s="2" t="s">
        <v>809</v>
      </c>
    </row>
    <row r="73" spans="1:1">
      <c r="A73" s="2" t="s">
        <v>810</v>
      </c>
    </row>
    <row r="74" spans="1:1">
      <c r="A74" s="2" t="s">
        <v>811</v>
      </c>
    </row>
    <row r="75" spans="1:1">
      <c r="A75" s="2" t="s">
        <v>790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2023-09-08T08:44:27Z</cp:lastPrinted>
  <dcterms:created xsi:type="dcterms:W3CDTF">2009-06-02T18:56:54Z</dcterms:created>
  <dcterms:modified xsi:type="dcterms:W3CDTF">2023-09-08T08:44:27Z</dcterms:modified>
</cp:coreProperties>
</file>