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D9ECF643-7065-4E52-ABDD-A3B8F2C57CA8}" xr6:coauthVersionLast="47" xr6:coauthVersionMax="47" xr10:uidLastSave="{00000000-0000-0000-0000-000000000000}"/>
  <bookViews>
    <workbookView xWindow="28680" yWindow="-24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Invoice!$A$1:$K$120</definedName>
    <definedName name="_xlnm.Print_Area" localSheetId="2">'Shipping Invoice'!$A$1:$L$113</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10" i="2" l="1"/>
  <c r="I108" i="7"/>
  <c r="K108" i="7" s="1"/>
  <c r="I107" i="7"/>
  <c r="K107" i="7" s="1"/>
  <c r="I106" i="7"/>
  <c r="K106" i="7" s="1"/>
  <c r="J108" i="2"/>
  <c r="J107" i="2"/>
  <c r="J106" i="2"/>
  <c r="K111" i="7"/>
  <c r="E56" i="6"/>
  <c r="K14" i="7"/>
  <c r="K17" i="7"/>
  <c r="K10" i="7"/>
  <c r="I97" i="7"/>
  <c r="I86" i="7"/>
  <c r="I78" i="7"/>
  <c r="I73" i="7"/>
  <c r="I67" i="7"/>
  <c r="I59" i="7"/>
  <c r="I55" i="7"/>
  <c r="I47" i="7"/>
  <c r="I42" i="7"/>
  <c r="I36" i="7"/>
  <c r="I28" i="7"/>
  <c r="I94" i="7"/>
  <c r="N1" i="6"/>
  <c r="E91" i="6" s="1"/>
  <c r="F1002" i="6"/>
  <c r="D100" i="6"/>
  <c r="B104" i="7" s="1"/>
  <c r="D99" i="6"/>
  <c r="B103" i="7" s="1"/>
  <c r="D98" i="6"/>
  <c r="B102" i="7" s="1"/>
  <c r="D97" i="6"/>
  <c r="B101" i="7" s="1"/>
  <c r="D96" i="6"/>
  <c r="B100" i="7" s="1"/>
  <c r="D95" i="6"/>
  <c r="B99" i="7" s="1"/>
  <c r="D94" i="6"/>
  <c r="B98" i="7" s="1"/>
  <c r="D93" i="6"/>
  <c r="B97" i="7" s="1"/>
  <c r="D92" i="6"/>
  <c r="B96" i="7" s="1"/>
  <c r="D91" i="6"/>
  <c r="B95" i="7" s="1"/>
  <c r="D90" i="6"/>
  <c r="B94" i="7" s="1"/>
  <c r="D89" i="6"/>
  <c r="B93" i="7" s="1"/>
  <c r="D88" i="6"/>
  <c r="B92" i="7" s="1"/>
  <c r="D87" i="6"/>
  <c r="B91" i="7" s="1"/>
  <c r="D86" i="6"/>
  <c r="B90" i="7" s="1"/>
  <c r="D85" i="6"/>
  <c r="B89" i="7" s="1"/>
  <c r="D84" i="6"/>
  <c r="B88" i="7" s="1"/>
  <c r="D83" i="6"/>
  <c r="B87" i="7" s="1"/>
  <c r="D82" i="6"/>
  <c r="B86" i="7" s="1"/>
  <c r="D81" i="6"/>
  <c r="B85" i="7" s="1"/>
  <c r="D80" i="6"/>
  <c r="B84" i="7" s="1"/>
  <c r="D79" i="6"/>
  <c r="B83" i="7" s="1"/>
  <c r="D78" i="6"/>
  <c r="B82" i="7" s="1"/>
  <c r="D77" i="6"/>
  <c r="B81" i="7" s="1"/>
  <c r="D76" i="6"/>
  <c r="B80" i="7" s="1"/>
  <c r="D75" i="6"/>
  <c r="B79" i="7" s="1"/>
  <c r="D74" i="6"/>
  <c r="B78" i="7" s="1"/>
  <c r="D73" i="6"/>
  <c r="B77" i="7" s="1"/>
  <c r="D72" i="6"/>
  <c r="B76" i="7" s="1"/>
  <c r="D71" i="6"/>
  <c r="B75" i="7" s="1"/>
  <c r="D70" i="6"/>
  <c r="B74" i="7" s="1"/>
  <c r="D69" i="6"/>
  <c r="B73" i="7" s="1"/>
  <c r="D68" i="6"/>
  <c r="B72" i="7" s="1"/>
  <c r="D67" i="6"/>
  <c r="B71" i="7" s="1"/>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J109" i="2" l="1"/>
  <c r="K42" i="7"/>
  <c r="K78" i="7"/>
  <c r="K94" i="7"/>
  <c r="I34" i="7"/>
  <c r="K34" i="7" s="1"/>
  <c r="I84" i="7"/>
  <c r="K84" i="7" s="1"/>
  <c r="I95" i="7"/>
  <c r="K95" i="7" s="1"/>
  <c r="K47" i="7"/>
  <c r="I23" i="7"/>
  <c r="K23" i="7" s="1"/>
  <c r="I35" i="7"/>
  <c r="K35" i="7" s="1"/>
  <c r="I46" i="7"/>
  <c r="K46" i="7" s="1"/>
  <c r="I85" i="7"/>
  <c r="K85" i="7" s="1"/>
  <c r="I96" i="7"/>
  <c r="K96" i="7" s="1"/>
  <c r="I99" i="7"/>
  <c r="K99" i="7" s="1"/>
  <c r="K81" i="7"/>
  <c r="K97" i="7"/>
  <c r="I24" i="7"/>
  <c r="I37" i="7"/>
  <c r="K37" i="7" s="1"/>
  <c r="I48" i="7"/>
  <c r="K48" i="7" s="1"/>
  <c r="I60" i="7"/>
  <c r="K60" i="7" s="1"/>
  <c r="I74" i="7"/>
  <c r="K74" i="7" s="1"/>
  <c r="I87" i="7"/>
  <c r="K87" i="7" s="1"/>
  <c r="I98" i="7"/>
  <c r="K98" i="7" s="1"/>
  <c r="K50" i="7"/>
  <c r="K24" i="7"/>
  <c r="I38" i="7"/>
  <c r="K38" i="7" s="1"/>
  <c r="I49" i="7"/>
  <c r="K49" i="7" s="1"/>
  <c r="I61" i="7"/>
  <c r="K61" i="7" s="1"/>
  <c r="I88" i="7"/>
  <c r="K88" i="7" s="1"/>
  <c r="K67" i="7"/>
  <c r="I25" i="7"/>
  <c r="K25" i="7" s="1"/>
  <c r="I39" i="7"/>
  <c r="K39" i="7" s="1"/>
  <c r="I50" i="7"/>
  <c r="I62" i="7"/>
  <c r="K62" i="7" s="1"/>
  <c r="I100" i="7"/>
  <c r="K100" i="7" s="1"/>
  <c r="I101" i="7"/>
  <c r="K101" i="7" s="1"/>
  <c r="I40" i="7"/>
  <c r="K40" i="7" s="1"/>
  <c r="I63" i="7"/>
  <c r="K63" i="7" s="1"/>
  <c r="I75" i="7"/>
  <c r="K75" i="7" s="1"/>
  <c r="I52" i="7"/>
  <c r="K52" i="7" s="1"/>
  <c r="I64" i="7"/>
  <c r="K64" i="7" s="1"/>
  <c r="I76" i="7"/>
  <c r="K76" i="7" s="1"/>
  <c r="I89" i="7"/>
  <c r="K89" i="7" s="1"/>
  <c r="I102" i="7"/>
  <c r="K102" i="7" s="1"/>
  <c r="K36" i="7"/>
  <c r="I26" i="7"/>
  <c r="K26" i="7" s="1"/>
  <c r="I51" i="7"/>
  <c r="K51" i="7" s="1"/>
  <c r="K86" i="7"/>
  <c r="I53" i="7"/>
  <c r="K53" i="7" s="1"/>
  <c r="I65" i="7"/>
  <c r="K65" i="7" s="1"/>
  <c r="I77" i="7"/>
  <c r="K77" i="7" s="1"/>
  <c r="I90" i="7"/>
  <c r="K90" i="7" s="1"/>
  <c r="I103" i="7"/>
  <c r="K103" i="7" s="1"/>
  <c r="I27" i="7"/>
  <c r="K27" i="7" s="1"/>
  <c r="I41" i="7"/>
  <c r="K41" i="7" s="1"/>
  <c r="I54" i="7"/>
  <c r="K54" i="7" s="1"/>
  <c r="I66" i="7"/>
  <c r="K66" i="7" s="1"/>
  <c r="I104" i="7"/>
  <c r="K104" i="7" s="1"/>
  <c r="K73" i="7"/>
  <c r="I29" i="7"/>
  <c r="K29" i="7" s="1"/>
  <c r="K55" i="7"/>
  <c r="I68" i="7"/>
  <c r="K68" i="7" s="1"/>
  <c r="I79" i="7"/>
  <c r="K79" i="7" s="1"/>
  <c r="I91" i="7"/>
  <c r="K91" i="7" s="1"/>
  <c r="I30" i="7"/>
  <c r="K30" i="7" s="1"/>
  <c r="I56" i="7"/>
  <c r="K56" i="7" s="1"/>
  <c r="I69" i="7"/>
  <c r="K69" i="7" s="1"/>
  <c r="I80" i="7"/>
  <c r="K80" i="7" s="1"/>
  <c r="I92" i="7"/>
  <c r="K92" i="7" s="1"/>
  <c r="K59" i="7"/>
  <c r="I31" i="7"/>
  <c r="K31" i="7" s="1"/>
  <c r="I43" i="7"/>
  <c r="K43" i="7" s="1"/>
  <c r="I70" i="7"/>
  <c r="K70" i="7" s="1"/>
  <c r="I81" i="7"/>
  <c r="I93" i="7"/>
  <c r="K93" i="7" s="1"/>
  <c r="K28" i="7"/>
  <c r="I32" i="7"/>
  <c r="K32" i="7" s="1"/>
  <c r="I44" i="7"/>
  <c r="K44" i="7" s="1"/>
  <c r="I57" i="7"/>
  <c r="K57" i="7" s="1"/>
  <c r="I71" i="7"/>
  <c r="K71" i="7" s="1"/>
  <c r="I82" i="7"/>
  <c r="K82" i="7" s="1"/>
  <c r="I22" i="7"/>
  <c r="K22" i="7" s="1"/>
  <c r="I33" i="7"/>
  <c r="K33" i="7" s="1"/>
  <c r="I45" i="7"/>
  <c r="K45" i="7" s="1"/>
  <c r="I58" i="7"/>
  <c r="K58" i="7" s="1"/>
  <c r="I72" i="7"/>
  <c r="K72" i="7" s="1"/>
  <c r="I83" i="7"/>
  <c r="K83" i="7" s="1"/>
  <c r="E72" i="6"/>
  <c r="E25" i="6"/>
  <c r="E73" i="6"/>
  <c r="E42" i="6"/>
  <c r="E28" i="6"/>
  <c r="E44" i="6"/>
  <c r="E60" i="6"/>
  <c r="E76" i="6"/>
  <c r="E92" i="6"/>
  <c r="E41" i="6"/>
  <c r="E58" i="6"/>
  <c r="E29" i="6"/>
  <c r="E45" i="6"/>
  <c r="E61" i="6"/>
  <c r="E77" i="6"/>
  <c r="E93" i="6"/>
  <c r="E30" i="6"/>
  <c r="E46" i="6"/>
  <c r="E62" i="6"/>
  <c r="E78" i="6"/>
  <c r="E94" i="6"/>
  <c r="E31" i="6"/>
  <c r="E47" i="6"/>
  <c r="E63" i="6"/>
  <c r="E79" i="6"/>
  <c r="E95" i="6"/>
  <c r="E32" i="6"/>
  <c r="E48" i="6"/>
  <c r="E64" i="6"/>
  <c r="E80" i="6"/>
  <c r="E96" i="6"/>
  <c r="E33" i="6"/>
  <c r="E49" i="6"/>
  <c r="E65" i="6"/>
  <c r="E81" i="6"/>
  <c r="E97" i="6"/>
  <c r="E34" i="6"/>
  <c r="E98" i="6"/>
  <c r="E18" i="6"/>
  <c r="E50" i="6"/>
  <c r="E66" i="6"/>
  <c r="E82" i="6"/>
  <c r="E19" i="6"/>
  <c r="E35" i="6"/>
  <c r="E51" i="6"/>
  <c r="E67" i="6"/>
  <c r="E83" i="6"/>
  <c r="E99" i="6"/>
  <c r="E20" i="6"/>
  <c r="E36" i="6"/>
  <c r="E52" i="6"/>
  <c r="E68" i="6"/>
  <c r="E84" i="6"/>
  <c r="E100" i="6"/>
  <c r="E21" i="6"/>
  <c r="E37" i="6"/>
  <c r="E53" i="6"/>
  <c r="E69" i="6"/>
  <c r="E85" i="6"/>
  <c r="E22" i="6"/>
  <c r="E38" i="6"/>
  <c r="E54" i="6"/>
  <c r="E70" i="6"/>
  <c r="E86" i="6"/>
  <c r="E23" i="6"/>
  <c r="E39" i="6"/>
  <c r="E55" i="6"/>
  <c r="E71" i="6"/>
  <c r="E87" i="6"/>
  <c r="E24" i="6"/>
  <c r="E40" i="6"/>
  <c r="E88" i="6"/>
  <c r="E90" i="6"/>
  <c r="E57" i="6"/>
  <c r="E89" i="6"/>
  <c r="E26" i="6"/>
  <c r="E74" i="6"/>
  <c r="E27" i="6"/>
  <c r="E43" i="6"/>
  <c r="E59" i="6"/>
  <c r="E75" i="6"/>
  <c r="M11" i="6"/>
  <c r="I116" i="2" s="1"/>
  <c r="K109" i="7" l="1"/>
  <c r="K112" i="7" s="1"/>
  <c r="J112" i="2"/>
  <c r="F1001" i="6"/>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3" i="6" l="1"/>
  <c r="E14" i="6"/>
  <c r="I115" i="2" s="1"/>
  <c r="I119" i="2" l="1"/>
  <c r="I117" i="2" s="1"/>
  <c r="I120" i="2"/>
  <c r="I118"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<sst xmlns="http://schemas.openxmlformats.org/spreadsheetml/2006/main" count="3108" uniqueCount="812">
  <si>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</si>
  <si>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</si>
  <si>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</si>
  <si>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</si>
  <si>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</si>
  <si>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</si>
  <si>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</si>
  <si>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</si>
  <si>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</si>
  <si>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</si>
  <si>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</si>
  <si>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</si>
  <si>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</si>
  <si>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</si>
  <si>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</si>
  <si>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</si>
  <si>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</si>
  <si>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</si>
  <si>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</si>
  <si>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</si>
  <si>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</si>
  <si>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</si>
  <si>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</si>
  <si>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</si>
  <si>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</si>
  <si>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</si>
  <si>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</si>
  <si>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</si>
  <si>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</si>
  <si>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</si>
  <si>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</si>
  <si>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</si>
  <si>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</si>
  <si>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</si>
  <si>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</si>
  <si>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</si>
  <si>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</si>
  <si>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</si>
  <si>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</si>
  <si>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</si>
  <si>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</si>
  <si>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</si>
  <si>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</si>
  <si>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</si>
  <si>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</si>
  <si>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</si>
  <si>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</si>
  <si>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</si>
  <si>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</si>
  <si>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</si>
  <si>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</si>
  <si>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</si>
  <si>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</si>
  <si>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</si>
  <si>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</si>
  <si>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</si>
  <si>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</si>
  <si>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</si>
  <si>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</si>
  <si>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</si>
  <si>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</si>
  <si>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</si>
  <si>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</si>
  <si>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</si>
  <si>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</si>
  <si>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</si>
  <si>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</si>
  <si>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</si>
  <si>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</si>
  <si>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</si>
  <si>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</si>
  <si>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</si>
  <si>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</si>
  <si>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</si>
  <si>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</si>
  <si>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</si>
  <si>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</si>
  <si>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</si>
  <si>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</si>
  <si>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</si>
  <si>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</si>
  <si>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</si>
  <si>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</si>
  <si>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</si>
  <si>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</si>
  <si>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</si>
  <si>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</si>
  <si>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</si>
  <si>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</si>
  <si>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</si>
  <si>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</si>
  <si>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</si>
  <si>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</si>
  <si>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</si>
  <si>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</si>
  <si>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</si>
  <si>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</si>
  <si>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</si>
  <si>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</si>
  <si>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</si>
  <si>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</si>
  <si>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</si>
  <si>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</si>
  <si>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</si>
  <si>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</si>
  <si>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</si>
  <si>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</si>
  <si>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</si>
  <si>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</si>
  <si>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</si>
  <si>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</si>
  <si>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</si>
  <si>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</si>
  <si>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</si>
  <si>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</si>
  <si>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</si>
  <si>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</si>
  <si>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</si>
  <si>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</si>
  <si>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</si>
  <si>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</si>
  <si>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</si>
  <si>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</si>
  <si>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</si>
  <si>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</si>
  <si>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</si>
  <si>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</si>
  <si>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</si>
  <si>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</si>
  <si>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</si>
  <si>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</si>
  <si>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</si>
  <si>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</si>
  <si>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</si>
  <si>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</si>
  <si>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</si>
  <si>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</si>
  <si>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</si>
  <si>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</si>
  <si>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</si>
  <si>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</si>
  <si>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</si>
  <si>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</si>
  <si>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</si>
  <si>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</si>
  <si>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</si>
  <si>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</si>
  <si>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</si>
  <si>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</si>
  <si>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</si>
  <si>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</si>
  <si>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</si>
  <si>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</si>
  <si>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</si>
  <si>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</si>
  <si>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</si>
  <si>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</si>
  <si>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</si>
  <si>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</si>
  <si>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</si>
  <si>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</si>
  <si>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</si>
  <si>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</si>
  <si>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</si>
  <si>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</si>
  <si>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</si>
  <si>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</si>
  <si>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</si>
  <si>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</si>
  <si>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</si>
  <si>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</si>
  <si>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</si>
  <si>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</si>
  <si>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</si>
  <si>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</si>
  <si>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</si>
  <si>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</si>
  <si>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</si>
  <si>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</si>
  <si>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</si>
  <si>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</si>
  <si>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</si>
  <si>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</si>
  <si>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</si>
  <si>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</si>
  <si>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</si>
  <si>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</si>
  <si>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</si>
  <si>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</si>
  <si>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</si>
  <si>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</si>
  <si>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</si>
  <si>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</si>
  <si>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</si>
  <si>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</si>
  <si>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</si>
  <si>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</si>
  <si>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</si>
  <si>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</si>
  <si>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</si>
  <si>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</si>
  <si>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</si>
  <si>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</si>
  <si>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</si>
  <si>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</si>
  <si>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</si>
  <si>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</si>
  <si>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</si>
  <si>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</si>
  <si>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</si>
  <si>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</si>
  <si>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</si>
  <si>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</si>
  <si>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</si>
  <si>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</si>
  <si>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</si>
  <si>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</si>
  <si>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</si>
  <si>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</si>
  <si>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</si>
  <si>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</si>
  <si>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</si>
  <si>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</si>
  <si>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</si>
  <si>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</si>
  <si>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</si>
  <si>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</si>
  <si>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</si>
  <si>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</si>
  <si>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</si>
  <si>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</si>
  <si>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</si>
  <si>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</si>
  <si>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</si>
  <si>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</si>
  <si>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</si>
  <si>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</si>
  <si>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</si>
  <si>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</si>
  <si>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</si>
  <si>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</si>
  <si>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</si>
  <si>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</si>
  <si>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</si>
  <si>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</si>
  <si>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</si>
  <si>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</si>
  <si>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</si>
  <si>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</si>
  <si>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</si>
  <si>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</si>
  <si>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</si>
  <si>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</si>
  <si>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</si>
  <si>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</si>
  <si>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</si>
  <si>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</si>
  <si>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</si>
  <si>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</si>
  <si>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</si>
  <si>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</si>
  <si>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</si>
  <si>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</si>
  <si>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</si>
  <si>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</si>
  <si>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</si>
  <si>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</si>
  <si>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</si>
  <si>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</si>
  <si>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</si>
  <si>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</si>
  <si>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</si>
  <si>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</si>
  <si>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</si>
  <si>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</si>
  <si>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</si>
  <si>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</si>
  <si>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</si>
  <si>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</si>
  <si>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</si>
  <si>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</si>
  <si>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</si>
  <si>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</si>
  <si>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</si>
  <si>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</si>
  <si>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</si>
  <si>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</si>
  <si>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</si>
  <si>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</si>
  <si>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</si>
  <si>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</si>
  <si>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</si>
  <si>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</si>
  <si>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</si>
  <si>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</si>
  <si>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</si>
  <si>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</si>
  <si>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</si>
  <si>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</si>
  <si>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</si>
  <si>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</si>
  <si>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</si>
  <si>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</si>
  <si>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</si>
  <si>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</si>
  <si>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</si>
  <si>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</si>
  <si>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</si>
  <si>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</si>
  <si>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</si>
  <si>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</si>
  <si>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</si>
  <si>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</si>
  <si>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</si>
  <si>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</si>
  <si>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</si>
  <si>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</si>
  <si>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</si>
  <si>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</si>
  <si>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</si>
  <si>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</si>
  <si>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</si>
  <si>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</si>
  <si>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</si>
  <si>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</si>
  <si>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</si>
  <si>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</si>
  <si>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</si>
  <si>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</si>
  <si>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</si>
  <si>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</si>
  <si>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</si>
  <si>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</si>
  <si>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</si>
  <si>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</si>
  <si>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</si>
  <si>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</si>
  <si>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</si>
  <si>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</si>
  <si>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</si>
  <si>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</si>
  <si>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</si>
  <si>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</si>
  <si>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</si>
  <si>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</si>
  <si>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</si>
  <si>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</si>
  <si>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</si>
  <si>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</si>
  <si>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</si>
  <si>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</si>
  <si>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</si>
  <si>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</si>
  <si>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</si>
  <si>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</si>
  <si>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</si>
  <si>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</si>
  <si>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</si>
  <si>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</si>
  <si>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</si>
  <si>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</si>
  <si>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</si>
  <si>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</si>
  <si>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</si>
  <si>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</si>
  <si>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</si>
  <si>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</si>
  <si>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</si>
  <si>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</si>
  <si>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</si>
  <si>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</si>
  <si>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</si>
  <si>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</si>
  <si>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</si>
  <si>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</si>
  <si>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</si>
  <si>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</si>
  <si>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</si>
  <si>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</si>
  <si>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</si>
  <si>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</si>
  <si>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</si>
  <si>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</si>
  <si>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</si>
  <si>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</si>
  <si>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</si>
  <si>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</si>
  <si>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</si>
  <si>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</si>
  <si>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</si>
  <si>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</si>
  <si>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</si>
  <si>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</si>
  <si>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</si>
  <si>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</si>
  <si>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</si>
  <si>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</si>
  <si>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</si>
  <si>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</si>
  <si>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</si>
  <si>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</si>
  <si>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</si>
  <si>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</si>
  <si>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</si>
  <si>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</si>
  <si>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</si>
  <si>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</si>
  <si>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</si>
  <si>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</si>
  <si>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</si>
  <si>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</si>
  <si>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</si>
  <si>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</si>
  <si>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</si>
  <si>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</si>
  <si>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</si>
  <si>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</si>
  <si>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</si>
  <si>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</si>
  <si>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</si>
  <si>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</si>
  <si>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</si>
  <si>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</si>
  <si>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</si>
  <si>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</si>
  <si>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</si>
  <si>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</si>
  <si>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</si>
  <si>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</si>
  <si>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</si>
  <si>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</si>
  <si>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</si>
  <si>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</si>
  <si>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</si>
  <si>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</si>
  <si>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</si>
  <si>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</si>
  <si>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</si>
  <si>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</si>
  <si>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</si>
  <si>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</si>
  <si>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</si>
  <si>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</si>
  <si>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</si>
  <si>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</si>
  <si>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</si>
  <si>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</si>
  <si>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</si>
  <si>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</si>
  <si>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</si>
  <si>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</si>
  <si>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</si>
  <si>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</si>
  <si>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</si>
  <si>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</si>
  <si>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</si>
  <si>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</si>
  <si>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</si>
  <si>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</si>
  <si>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</si>
  <si>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</si>
  <si>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</si>
  <si>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</si>
  <si>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</si>
  <si>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</si>
  <si>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</si>
  <si>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</si>
  <si>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</si>
  <si>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</si>
  <si>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</si>
  <si>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</si>
  <si>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</si>
  <si>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</si>
  <si>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</si>
  <si>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</si>
  <si>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</si>
  <si>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</si>
  <si>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</si>
  <si>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</si>
  <si>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</si>
  <si>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</si>
  <si>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</si>
  <si>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</si>
  <si>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</si>
  <si>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</si>
  <si>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</si>
  <si>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</si>
  <si>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</si>
  <si>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</si>
  <si>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</si>
  <si>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</si>
  <si>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</si>
  <si>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</si>
  <si>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</si>
  <si>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</si>
  <si>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</si>
  <si>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</si>
  <si>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</si>
  <si>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</si>
  <si>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</si>
  <si>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</si>
  <si>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</si>
  <si>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</si>
  <si>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</si>
  <si>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</si>
  <si>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</si>
  <si>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</si>
  <si>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</si>
  <si>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</si>
  <si>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</si>
  <si>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</si>
  <si>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</si>
  <si>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</si>
  <si>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</si>
  <si>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</si>
  <si>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</si>
  <si>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</si>
  <si>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</si>
  <si>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</si>
  <si>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</si>
  <si>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</si>
  <si>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</si>
  <si>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</si>
  <si>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</si>
  <si>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</si>
  <si>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</si>
  <si>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</si>
  <si>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</si>
  <si>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</si>
  <si>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</si>
  <si>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</si>
  <si>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</si>
  <si>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</si>
  <si>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</si>
  <si>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</si>
  <si>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</si>
  <si>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</si>
  <si>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</si>
  <si>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</si>
  <si>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</si>
  <si>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</si>
  <si>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</si>
  <si>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</si>
  <si>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</si>
  <si>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</si>
  <si>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</si>
  <si>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</si>
  <si>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</si>
  <si>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</si>
  <si>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</si>
  <si>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</si>
  <si>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</si>
  <si>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</si>
  <si>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</si>
  <si>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</si>
  <si>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</si>
  <si>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</si>
  <si>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</si>
  <si>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</si>
  <si>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</si>
  <si>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</si>
  <si>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</si>
  <si>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</si>
  <si>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</si>
  <si>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</si>
  <si>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</si>
  <si>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</si>
  <si>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</si>
  <si>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</si>
  <si>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</si>
  <si>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</si>
  <si>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</si>
  <si>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</si>
  <si>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</si>
  <si>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</si>
  <si>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</si>
  <si>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</si>
  <si>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</si>
  <si>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</si>
  <si>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</si>
  <si>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</si>
  <si>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</si>
  <si>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</si>
  <si>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</si>
  <si>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</si>
  <si>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</si>
  <si>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</si>
  <si>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</si>
  <si>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</si>
  <si>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</si>
  <si>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</si>
  <si>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</si>
  <si>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</si>
  <si>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</si>
  <si>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</si>
  <si>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</si>
  <si>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</si>
  <si>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</si>
  <si>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</si>
  <si>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</si>
  <si>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</si>
  <si>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</si>
  <si>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</si>
  <si>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</si>
  <si>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</si>
  <si>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</si>
  <si>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</si>
  <si>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</si>
  <si>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</si>
  <si>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</si>
  <si>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</si>
  <si>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</si>
  <si>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</si>
  <si>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</si>
  <si>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</si>
  <si>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</si>
  <si>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</si>
  <si>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</si>
  <si>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</si>
  <si>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</si>
  <si>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</si>
  <si>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</si>
  <si>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</si>
  <si>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</si>
  <si>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</si>
  <si>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</si>
  <si>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</si>
  <si>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</si>
  <si>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</si>
  <si>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</si>
  <si>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</si>
  <si>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</si>
  <si>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</si>
  <si>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</si>
  <si>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</si>
  <si>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</si>
  <si>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</si>
  <si>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</si>
  <si>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</si>
  <si>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</si>
  <si>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</si>
  <si>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</si>
  <si>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</si>
  <si>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</si>
  <si>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</si>
  <si>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</si>
  <si>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</si>
  <si>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</si>
  <si>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</si>
  <si>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</si>
  <si>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</si>
  <si>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</si>
  <si>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</si>
  <si>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</si>
  <si>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</si>
  <si>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</si>
  <si>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</si>
  <si>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</si>
  <si>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</si>
  <si>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</si>
  <si>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</si>
  <si>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</si>
  <si>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</si>
  <si>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</si>
  <si>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</si>
  <si>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</si>
  <si>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</si>
  <si>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</si>
  <si>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</si>
  <si>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</si>
  <si>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</si>
  <si>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</si>
  <si>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</si>
  <si>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</si>
  <si>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</si>
  <si>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</si>
  <si>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</si>
  <si>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</si>
  <si>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</si>
  <si>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</si>
  <si>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</si>
  <si>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</si>
  <si>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</si>
  <si>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</si>
  <si>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</si>
  <si>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</si>
  <si>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</si>
  <si>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</si>
  <si>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</si>
  <si>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</si>
  <si>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</si>
  <si>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</si>
  <si>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</si>
  <si>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</si>
  <si>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</si>
  <si>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</si>
  <si>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</si>
  <si>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</si>
  <si>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</si>
  <si>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</si>
  <si>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</si>
  <si>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</si>
  <si>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</si>
  <si>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</si>
  <si>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</si>
  <si>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</si>
  <si>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</si>
  <si>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</si>
  <si>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</si>
  <si>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</si>
  <si>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CBEB</t>
  </si>
  <si>
    <t>Surgical steel circular barbell, 16g (1.2mm) with two 3mm balls</t>
  </si>
  <si>
    <t>Jess Forward</t>
  </si>
  <si>
    <t>10 Collins Road</t>
  </si>
  <si>
    <t>7020 RICHMOND</t>
  </si>
  <si>
    <t>New Zealand</t>
  </si>
  <si>
    <t>Tel: +64 278292761</t>
  </si>
  <si>
    <t>Email: gizmosrichmond2015@gmail.com</t>
  </si>
  <si>
    <t>Length: 5mm</t>
  </si>
  <si>
    <t>316L steel eyebrow barbell, 16g (1.2mm) with two 3mm balls</t>
  </si>
  <si>
    <t>Surgical steel tongue barbell, 14g (1.6mm) with two 5mm balls</t>
  </si>
  <si>
    <t>BBTB5</t>
  </si>
  <si>
    <t>Anodized surgical steel nipple or tongue barbell, 14g (1.6mm) with two 5mm balls</t>
  </si>
  <si>
    <t>BNEB</t>
  </si>
  <si>
    <t>Surgical steel eyebrow banana, 16g (1.2mm) with two 3mm balls</t>
  </si>
  <si>
    <t>CBECN</t>
  </si>
  <si>
    <t>Surgical steel circular barbell, 16g (1.2mm) with two 3mm cones</t>
  </si>
  <si>
    <t>CBETB</t>
  </si>
  <si>
    <t>Premium PVD plated surgical steel circular barbell, 16g (1.2mm) with two 3mm balls</t>
  </si>
  <si>
    <t>CBETCN</t>
  </si>
  <si>
    <t>Premium PVD plated surgical steel circular barbell, 16g (1.2mm) with two 3mm cones</t>
  </si>
  <si>
    <t>ERBD632</t>
  </si>
  <si>
    <t>Ball shaped surgical steel helix ear stud with dangling plain high polished anchor (sold per piece)</t>
  </si>
  <si>
    <t>ERFOBT</t>
  </si>
  <si>
    <t>Size: 4mm</t>
  </si>
  <si>
    <t>One pair of ball shaped frosted anodized 316L steel ear studs</t>
  </si>
  <si>
    <t>ERZM</t>
  </si>
  <si>
    <t>One pair of stainless steel ear stud with prong set round Cubic Zirconia stone</t>
  </si>
  <si>
    <t>Crystal Color: Lavender</t>
  </si>
  <si>
    <t>Size: 5mm</t>
  </si>
  <si>
    <t>ESZR</t>
  </si>
  <si>
    <t>One pair of 316L steel prong set ear studs with 2mm to 10mm round Cubic Zirconia (CZ) stones</t>
  </si>
  <si>
    <t>HBCRB16</t>
  </si>
  <si>
    <t>High polished surgical steel hinged ball closure ring, 16g (1.2mm) with 3mm ball</t>
  </si>
  <si>
    <t>HBCRBT16</t>
  </si>
  <si>
    <t>Anodized 316L steel hinged ball closure ring, 16g (1.2mm) with 3mm ball</t>
  </si>
  <si>
    <t>HBCRCT16</t>
  </si>
  <si>
    <t>Color: Gold Anodized w/ Clear crystal</t>
  </si>
  <si>
    <t>Anodized 316L steel hinged ball closure ring, 16g (1.2mm) with 3mm ball with bezel set crystal</t>
  </si>
  <si>
    <t>LBCZIN</t>
  </si>
  <si>
    <t>Internally threaded 316L steel labret, 16g (1.2mm) with a upper 2 -5mm prong set round CZ stone (attachments are made from surgical steel)</t>
  </si>
  <si>
    <t>LBTB3</t>
  </si>
  <si>
    <t>Premium PVD plated surgical steel labret, 16g (1.2mm) with a 3mm ball</t>
  </si>
  <si>
    <t>Color: Green</t>
  </si>
  <si>
    <t>Color: Pink</t>
  </si>
  <si>
    <t>Color: Purple</t>
  </si>
  <si>
    <t>LBTC25</t>
  </si>
  <si>
    <t>Crystal Color: Clear / Black Anodized</t>
  </si>
  <si>
    <t>Anodized 316L steel labret, 16g (1.2mm) with an internally threaded 2.5mm crystal top</t>
  </si>
  <si>
    <t>Crystal Color: Clear / Gold Anodized</t>
  </si>
  <si>
    <t>High polished surgical steel hinged segment ring, 16g (1.2mm)</t>
  </si>
  <si>
    <t>SEGH20</t>
  </si>
  <si>
    <t>High polished surgical steel hinged segment ring, 20g (0.8mm)</t>
  </si>
  <si>
    <t>PVD plated surgical steel hinged segment ring, 16g (1.2mm)</t>
  </si>
  <si>
    <t>Color: Rose-gold</t>
  </si>
  <si>
    <t>SEGHT18</t>
  </si>
  <si>
    <t xml:space="preserve">PVD plated surgical steel hinged segment ring, 18g (1.0mm) </t>
  </si>
  <si>
    <t>UBLK303</t>
  </si>
  <si>
    <t>Height: 2mm</t>
  </si>
  <si>
    <t>Bulk body jewelry: Assortment of high polished titanium G23 dermal anchor base part, 14g (1.6mm) with surface piercing with three circular holes in the base plate and with a 16g (1.2mm) internal threading connector (this product only fits our dermal anchor top parts)</t>
  </si>
  <si>
    <t>ULBIN5</t>
  </si>
  <si>
    <t>Color: High Polish</t>
  </si>
  <si>
    <t>PVD plated titanium G23 internally threaded labret, 16g (1.2mm) with a 3mm flat moon shaped top</t>
  </si>
  <si>
    <t>UTLBIN12</t>
  </si>
  <si>
    <t>PVD plated titanium G23 internally threaded labret, 1.2mm (16g) with prong set 3mm round Cubic Zirconia (CZ) stone</t>
  </si>
  <si>
    <t>XHJB3</t>
  </si>
  <si>
    <t>Pack of 10 pcs. of 3mm surgical steel half jewel balls with bezel set crystal with 1.2mm threading (16g)</t>
  </si>
  <si>
    <t>XJB25</t>
  </si>
  <si>
    <t>Pack of 10 pcs. of surgical steel balls with tiny 2.5mm bezel set crystals with 1.2mm threading (16g)</t>
  </si>
  <si>
    <t>XJB3</t>
  </si>
  <si>
    <t>Pack of 10 pcs. of 3mm high polished surgical steel balls with bezel set crystal and with 1.2mm (16g) threading</t>
  </si>
  <si>
    <t>XJB5</t>
  </si>
  <si>
    <t>Pack of 10 pcs. of 5mm high polished surgical steel balls with bezel set crystal and with 1.6mm (14g) threading</t>
  </si>
  <si>
    <t>XJBT25S</t>
  </si>
  <si>
    <t>Color: Rose gold Anodized w/ Clear crystal</t>
  </si>
  <si>
    <t>Pack of 10 pcs. of 2.5 mm tiny anodized surgical steel balls with bezel set crystal and with 1.2mm threading (16g)</t>
  </si>
  <si>
    <t>XJBT3S</t>
  </si>
  <si>
    <t>Pack of 10 pcs. of 3mm anodized surgical steel balls with bezel set crystal and with 1.2mm threading (16g)</t>
  </si>
  <si>
    <t>XJBTT3S</t>
  </si>
  <si>
    <t>Pack of 10 pcs. of 3mm Rose gold PVD plated 316L steel balls with bezel set crystal and with 1.2mm threading (16g)</t>
  </si>
  <si>
    <t>ERFOBT4</t>
  </si>
  <si>
    <t>ERZ3M</t>
  </si>
  <si>
    <t>ERZ4M</t>
  </si>
  <si>
    <t>ERZ5M</t>
  </si>
  <si>
    <t>ERZ6M</t>
  </si>
  <si>
    <t>ESZR2</t>
  </si>
  <si>
    <t>LBCZIN3</t>
  </si>
  <si>
    <t>UBLK303A</t>
  </si>
  <si>
    <t>UTLBIN12A</t>
  </si>
  <si>
    <t>Six Hundred Nineteen and 21 cents NZD</t>
  </si>
  <si>
    <t>Exchange Rate NZD-THB</t>
  </si>
  <si>
    <t>Didi</t>
  </si>
  <si>
    <t>7020 RICHMOND, Tasman/Nelson</t>
  </si>
  <si>
    <r>
      <t xml:space="preserve">Discount 20% as per </t>
    </r>
    <r>
      <rPr>
        <b/>
        <sz val="10"/>
        <color indexed="8"/>
        <rFont val="Arial"/>
        <family val="2"/>
      </rPr>
      <t>Silver Membership</t>
    </r>
    <r>
      <rPr>
        <sz val="10"/>
        <color indexed="8"/>
        <rFont val="Arial"/>
        <family val="2"/>
      </rPr>
      <t xml:space="preserve">: </t>
    </r>
  </si>
  <si>
    <t>Free Shipping to New Zealand via DHL due to order over 350 USD:</t>
  </si>
  <si>
    <t>Free Shipping to New Zealand via DHL due to order over 300 NZD:</t>
  </si>
  <si>
    <t xml:space="preserve">Items added via comment field </t>
  </si>
  <si>
    <t>XBT5G</t>
  </si>
  <si>
    <t>Pack of 10 pcs. of 5mm anodized surgical steel balls with threading 1.6mm (14g)</t>
  </si>
  <si>
    <t>Five Hundred and Five and 50 cents NZD</t>
  </si>
  <si>
    <t>Three Hundred Sixteen and 30 cents NZD</t>
  </si>
  <si>
    <t xml:space="preserve">Discount 20% as per Silver Membership: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</si>
</sst>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theme="9" tint="0.79998168889431442"/>
        <bgColor indexed="64"/>
      </patternFill>
    </fill>
  </fills>
  <borders count="4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s>
  <cellStyleXfs count="5340">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cellStyleXfs>
  <cellXfs count="163">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8" fillId="3" borderId="46" xfId="0" applyFont="1" applyFill="1" applyBorder="1" applyAlignment="1">
      <alignment horizontal="center"/>
    </xf>
    <xf numFmtId="0" fontId="18" fillId="3" borderId="47" xfId="0" applyFont="1" applyFill="1" applyBorder="1" applyAlignment="1">
      <alignment horizontal="center"/>
    </xf>
    <xf numFmtId="0" fontId="18" fillId="3" borderId="48" xfId="0" applyFont="1" applyFill="1" applyBorder="1" applyAlignment="1">
      <alignment horizontal="center"/>
    </xf>
    <xf numFmtId="1" fontId="18" fillId="5" borderId="19" xfId="0" applyNumberFormat="1" applyFont="1" applyFill="1" applyBorder="1" applyAlignment="1">
      <alignment horizontal="center" vertical="top" wrapText="1"/>
    </xf>
    <xf numFmtId="1" fontId="1" fillId="5" borderId="19" xfId="0" applyNumberFormat="1" applyFont="1" applyFill="1" applyBorder="1" applyAlignment="1">
      <alignment vertical="top" wrapText="1"/>
    </xf>
    <xf numFmtId="1" fontId="3" fillId="5" borderId="9" xfId="0" applyNumberFormat="1" applyFont="1" applyFill="1" applyBorder="1" applyAlignment="1">
      <alignment vertical="top" wrapText="1"/>
    </xf>
    <xf numFmtId="1" fontId="3" fillId="5" borderId="19" xfId="0" applyNumberFormat="1" applyFont="1" applyFill="1" applyBorder="1" applyAlignment="1">
      <alignment vertical="top" wrapText="1"/>
    </xf>
    <xf numFmtId="2" fontId="1" fillId="5" borderId="19" xfId="0" applyNumberFormat="1" applyFont="1" applyFill="1" applyBorder="1" applyAlignment="1">
      <alignment horizontal="right" vertical="top" wrapText="1"/>
    </xf>
    <xf numFmtId="2" fontId="18" fillId="5" borderId="19" xfId="0" applyNumberFormat="1" applyFont="1" applyFill="1" applyBorder="1" applyAlignment="1">
      <alignment horizontal="right" vertical="top" wrapText="1"/>
    </xf>
    <xf numFmtId="1" fontId="18" fillId="5" borderId="20" xfId="0" applyNumberFormat="1" applyFont="1" applyFill="1" applyBorder="1" applyAlignment="1">
      <alignment horizontal="center" vertical="top" wrapText="1"/>
    </xf>
    <xf numFmtId="1" fontId="1" fillId="5" borderId="20" xfId="0" applyNumberFormat="1" applyFont="1" applyFill="1" applyBorder="1" applyAlignment="1">
      <alignment vertical="top" wrapText="1"/>
    </xf>
    <xf numFmtId="1" fontId="3" fillId="5" borderId="13" xfId="0" applyNumberFormat="1" applyFont="1" applyFill="1" applyBorder="1" applyAlignment="1">
      <alignment vertical="top" wrapText="1"/>
    </xf>
    <xf numFmtId="1" fontId="3" fillId="5" borderId="20" xfId="0" applyNumberFormat="1" applyFont="1" applyFill="1" applyBorder="1" applyAlignment="1">
      <alignment vertical="top" wrapText="1"/>
    </xf>
    <xf numFmtId="2" fontId="1" fillId="5" borderId="20" xfId="0" applyNumberFormat="1" applyFont="1" applyFill="1" applyBorder="1" applyAlignment="1">
      <alignment horizontal="right" vertical="top" wrapText="1"/>
    </xf>
    <xf numFmtId="2" fontId="18" fillId="5" borderId="20" xfId="0" applyNumberFormat="1" applyFont="1" applyFill="1" applyBorder="1" applyAlignment="1">
      <alignment horizontal="right" vertical="top" wrapText="1"/>
    </xf>
    <xf numFmtId="0" fontId="1" fillId="2" borderId="14" xfId="0" applyFont="1" applyFill="1" applyBorder="1" applyAlignment="1">
      <alignment horizontal="center"/>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5" borderId="13" xfId="0" applyNumberFormat="1" applyFont="1" applyFill="1" applyBorder="1" applyAlignment="1">
      <alignment vertical="top" wrapText="1"/>
    </xf>
    <xf numFmtId="1" fontId="3" fillId="5" borderId="18" xfId="0" applyNumberFormat="1" applyFont="1" applyFill="1" applyBorder="1" applyAlignment="1">
      <alignment vertical="top" wrapText="1"/>
    </xf>
    <xf numFmtId="0" fontId="18" fillId="3" borderId="47" xfId="0" applyFont="1" applyFill="1" applyBorder="1" applyAlignment="1">
      <alignment horizontal="center"/>
    </xf>
    <xf numFmtId="1" fontId="3" fillId="5" borderId="9" xfId="0" applyNumberFormat="1" applyFont="1" applyFill="1" applyBorder="1" applyAlignment="1">
      <alignment vertical="top" wrapText="1"/>
    </xf>
    <xf numFmtId="1" fontId="3" fillId="5"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5340">
    <cellStyle name="Comma 2" xfId="7" xr:uid="{06136DEF-EAAB-4996-8697-F4D30C2D38B9}"/>
    <cellStyle name="Comma 2 2" xfId="4430" xr:uid="{D4FE9E71-3A34-4D61-AC90-0BCE77930E5F}"/>
    <cellStyle name="Comma 2 2 2" xfId="4755" xr:uid="{FB01EABF-FACC-4102-91FC-0C629E5815C0}"/>
    <cellStyle name="Comma 2 2 2 2" xfId="5326" xr:uid="{8A6874B2-0C8E-436F-A1F7-501E20818283}"/>
    <cellStyle name="Comma 2 2 3" xfId="4591" xr:uid="{CD4CF695-D952-4AE5-95A9-556964676AEA}"/>
    <cellStyle name="Comma 3" xfId="4318" xr:uid="{0AB93204-2E07-455E-96FA-DD98CEF69AC4}"/>
    <cellStyle name="Comma 3 2" xfId="4432" xr:uid="{FE6CA66F-3908-420A-91EA-31708E1F70D2}"/>
    <cellStyle name="Comma 3 2 2" xfId="4756" xr:uid="{DA42DFC2-7630-4108-A3F6-CD5DDEEDE94B}"/>
    <cellStyle name="Comma 3 2 2 2" xfId="5327" xr:uid="{D83EFD2B-416E-42CA-BC11-29A630FBB7D8}"/>
    <cellStyle name="Comma 3 2 3" xfId="5325" xr:uid="{61175CEC-91F6-44D4-8823-B28C53CEF5F8}"/>
    <cellStyle name="Currency 10" xfId="8" xr:uid="{74D25094-899C-4573-82F4-BD5EE97787BC}"/>
    <cellStyle name="Currency 10 2" xfId="9" xr:uid="{4A811101-415A-475B-980C-A5FE47119DF8}"/>
    <cellStyle name="Currency 10 2 2" xfId="203" xr:uid="{9BB047DB-09B5-4CD3-A532-1943EA430FFD}"/>
    <cellStyle name="Currency 10 2 2 2" xfId="4616" xr:uid="{1BC7D658-8CBE-4D2E-8530-C2655CDDEA17}"/>
    <cellStyle name="Currency 10 2 3" xfId="4511" xr:uid="{E1C21E2F-1E56-4B3F-8888-E3BC36579D92}"/>
    <cellStyle name="Currency 10 3" xfId="10" xr:uid="{F6742222-5110-4B5B-88F0-12AEE14A4355}"/>
    <cellStyle name="Currency 10 3 2" xfId="204" xr:uid="{CE1ADE02-1F2D-4B4E-B37B-982B60E77710}"/>
    <cellStyle name="Currency 10 3 2 2" xfId="4617" xr:uid="{7B47D2DA-052F-4903-B8BB-8A5DD52AC3FE}"/>
    <cellStyle name="Currency 10 3 3" xfId="4512" xr:uid="{4AFEC43D-66D4-4D22-A4CF-E8958DC39AC3}"/>
    <cellStyle name="Currency 10 4" xfId="205" xr:uid="{9A48E211-FFED-44BB-A585-D86E8AD63AAC}"/>
    <cellStyle name="Currency 10 4 2" xfId="4618" xr:uid="{24FC847A-613B-4F93-8FF4-94F539734129}"/>
    <cellStyle name="Currency 10 5" xfId="4437" xr:uid="{B2EBC297-8415-4E37-AD24-9E39EFE7125F}"/>
    <cellStyle name="Currency 10 6" xfId="4510" xr:uid="{A897F811-0A80-4C10-8755-3011734C1A91}"/>
    <cellStyle name="Currency 11" xfId="11" xr:uid="{CF70D6A2-3A4E-48AD-BF74-D3E9FEB4810B}"/>
    <cellStyle name="Currency 11 2" xfId="12" xr:uid="{F722A5C8-FAAF-4A14-862C-C59A9463BF8A}"/>
    <cellStyle name="Currency 11 2 2" xfId="206" xr:uid="{579302F4-96AD-4910-9841-BED5FCA4991D}"/>
    <cellStyle name="Currency 11 2 2 2" xfId="4619" xr:uid="{56CF9CEB-2EE1-4401-B631-7949DE596252}"/>
    <cellStyle name="Currency 11 2 3" xfId="4514" xr:uid="{680B612F-C9A4-4160-8C6C-6CB81E64970F}"/>
    <cellStyle name="Currency 11 3" xfId="13" xr:uid="{E83D906B-8EB7-445C-8631-EC6982CBDBD9}"/>
    <cellStyle name="Currency 11 3 2" xfId="207" xr:uid="{0B302682-71B8-45BD-A69D-962342E63AE9}"/>
    <cellStyle name="Currency 11 3 2 2" xfId="4620" xr:uid="{1E168CA7-CA24-4EE3-82C8-122073CC2FB4}"/>
    <cellStyle name="Currency 11 3 3" xfId="4515" xr:uid="{43C6E8E2-F59C-4247-9EF5-FF210908F46F}"/>
    <cellStyle name="Currency 11 4" xfId="208" xr:uid="{57175C06-5ECE-44FD-B86C-59302B863B85}"/>
    <cellStyle name="Currency 11 4 2" xfId="4621" xr:uid="{20BE7400-87B9-43F8-85D0-02DC0DD81484}"/>
    <cellStyle name="Currency 11 5" xfId="4319" xr:uid="{391F0814-D9D4-4727-A89C-2A9FB1856A95}"/>
    <cellStyle name="Currency 11 5 2" xfId="4438" xr:uid="{727AB8B5-73F1-4E46-AEC2-42BDF85B597C}"/>
    <cellStyle name="Currency 11 5 3" xfId="4720" xr:uid="{CDA6F1D3-C36B-4F6C-943F-3E95012BC6C2}"/>
    <cellStyle name="Currency 11 5 3 2" xfId="5315" xr:uid="{45C3F1E1-48EC-44AB-9969-1B885F34B3D8}"/>
    <cellStyle name="Currency 11 5 3 3" xfId="4757" xr:uid="{BD650EEA-9A9F-4BD8-B62B-475517B68EDA}"/>
    <cellStyle name="Currency 11 5 4" xfId="4697" xr:uid="{CEA5F707-D54B-466C-AF1A-726306830C5F}"/>
    <cellStyle name="Currency 11 6" xfId="4513" xr:uid="{94121559-9B81-48F7-8B1A-8A17679AC774}"/>
    <cellStyle name="Currency 12" xfId="14" xr:uid="{E63A2F0A-5403-4381-AC8A-ACFD0CC7D8D8}"/>
    <cellStyle name="Currency 12 2" xfId="15" xr:uid="{DA3EC85D-4414-4745-8511-AA8B3783A541}"/>
    <cellStyle name="Currency 12 2 2" xfId="209" xr:uid="{EDAC7DC0-09A5-4397-A79A-C626625490CC}"/>
    <cellStyle name="Currency 12 2 2 2" xfId="4622" xr:uid="{B0B9D5DC-E6A7-4E62-B02E-9C2B329982C0}"/>
    <cellStyle name="Currency 12 2 3" xfId="4517" xr:uid="{A66E1848-D5F2-42B2-895A-DDD08BB5A852}"/>
    <cellStyle name="Currency 12 3" xfId="210" xr:uid="{D93EAF68-7347-425A-AB7D-FB6D6A98C5DE}"/>
    <cellStyle name="Currency 12 3 2" xfId="4623" xr:uid="{A8D97C76-9E58-4371-8645-67E31EE9B0FA}"/>
    <cellStyle name="Currency 12 4" xfId="4516" xr:uid="{33B2D2FF-124C-4A53-95AB-2571BE50DA5E}"/>
    <cellStyle name="Currency 13" xfId="16" xr:uid="{9F597C9E-6048-474B-A48B-37F0AD2A8B6D}"/>
    <cellStyle name="Currency 13 2" xfId="4321" xr:uid="{5304CDE0-FBC6-4BFD-9D8A-79E2D0BE3413}"/>
    <cellStyle name="Currency 13 3" xfId="4322" xr:uid="{EE313312-1587-4101-B1C5-2F798AA1EF0E}"/>
    <cellStyle name="Currency 13 3 2" xfId="4759" xr:uid="{0A02D901-2405-46CB-90D7-0C393F94B8CE}"/>
    <cellStyle name="Currency 13 4" xfId="4320" xr:uid="{2A1B66A5-78DB-43B2-B37F-F5C761534914}"/>
    <cellStyle name="Currency 13 5" xfId="4758" xr:uid="{569FADF9-1776-4644-9E09-9332FCAC73D5}"/>
    <cellStyle name="Currency 14" xfId="17" xr:uid="{9ECB9EF0-D139-4017-B491-9999557B7BB0}"/>
    <cellStyle name="Currency 14 2" xfId="211" xr:uid="{B1DE0304-AB01-4509-9A7F-BCD884318E43}"/>
    <cellStyle name="Currency 14 2 2" xfId="4624" xr:uid="{A54146E1-C560-452C-BB30-8E25EAC19D80}"/>
    <cellStyle name="Currency 14 3" xfId="4518" xr:uid="{54EF8826-B225-46AD-8391-D147FF21A932}"/>
    <cellStyle name="Currency 15" xfId="4414" xr:uid="{B8DC2D96-70A5-4897-82A2-8541B74AE135}"/>
    <cellStyle name="Currency 17" xfId="4323" xr:uid="{8F09400A-832C-42EF-9976-6DEB8C6F5338}"/>
    <cellStyle name="Currency 2" xfId="18" xr:uid="{7995B215-D64B-4C66-AB06-A66D84D4222A}"/>
    <cellStyle name="Currency 2 2" xfId="19" xr:uid="{747DE3E2-2E90-448A-8B77-A2A60CA92844}"/>
    <cellStyle name="Currency 2 2 2" xfId="20" xr:uid="{BF0A3699-8E2C-46DB-A07E-C06F1E2B340A}"/>
    <cellStyle name="Currency 2 2 2 2" xfId="21" xr:uid="{82B40AA5-3E35-49F6-A89A-255F2B0C962C}"/>
    <cellStyle name="Currency 2 2 2 2 2" xfId="4760" xr:uid="{B07C6B78-A0EC-49B8-998A-ADAEC1D74225}"/>
    <cellStyle name="Currency 2 2 2 3" xfId="22" xr:uid="{1C92B96E-DFF1-4F7A-B6E8-D122EF171B5A}"/>
    <cellStyle name="Currency 2 2 2 3 2" xfId="212" xr:uid="{8FF05CD7-904A-41AD-ADF8-FA0533A3FF09}"/>
    <cellStyle name="Currency 2 2 2 3 2 2" xfId="4625" xr:uid="{8D9B8859-2827-4455-B8A8-6DFE632BDA0D}"/>
    <cellStyle name="Currency 2 2 2 3 3" xfId="4521" xr:uid="{8596DD8F-7F55-4F2E-99FB-78582081AD68}"/>
    <cellStyle name="Currency 2 2 2 4" xfId="213" xr:uid="{BE880D2F-F53D-4B6C-8FEE-0465D32A9B97}"/>
    <cellStyle name="Currency 2 2 2 4 2" xfId="4626" xr:uid="{FFD56747-AC21-411C-B4D9-193F73CC0F53}"/>
    <cellStyle name="Currency 2 2 2 5" xfId="4520" xr:uid="{507C8851-F497-435E-9B6D-D1E1A46DC017}"/>
    <cellStyle name="Currency 2 2 3" xfId="214" xr:uid="{AD578090-138F-4DA6-A78E-45BE342C8F89}"/>
    <cellStyle name="Currency 2 2 3 2" xfId="4627" xr:uid="{87082DC6-DE1F-43A5-80DA-612FE12A8C8E}"/>
    <cellStyle name="Currency 2 2 4" xfId="4519" xr:uid="{99D1F1D2-74F4-4790-8047-0A4DB9F12B61}"/>
    <cellStyle name="Currency 2 3" xfId="23" xr:uid="{9785980E-19D4-4EC9-95E3-474854438C1F}"/>
    <cellStyle name="Currency 2 3 2" xfId="215" xr:uid="{F8A54634-2FA3-4C88-9FD1-F13B834D36D1}"/>
    <cellStyle name="Currency 2 3 2 2" xfId="4628" xr:uid="{851D4D79-B434-48B7-9DE7-B4242F150A72}"/>
    <cellStyle name="Currency 2 3 3" xfId="4522" xr:uid="{2A900718-775B-4F9E-89EE-88A4D867C107}"/>
    <cellStyle name="Currency 2 4" xfId="216" xr:uid="{E90CE2F7-214C-45A1-80DF-36B56E0394A1}"/>
    <cellStyle name="Currency 2 4 2" xfId="217" xr:uid="{4DFC94F9-D13E-4736-8610-5410A4972381}"/>
    <cellStyle name="Currency 2 5" xfId="218" xr:uid="{4A62BB9A-EF8B-4E3D-9E21-B5F4B4A7C4B0}"/>
    <cellStyle name="Currency 2 5 2" xfId="219" xr:uid="{698339CD-F9F4-4EA0-8724-CC64649A4B60}"/>
    <cellStyle name="Currency 2 6" xfId="220" xr:uid="{B841E084-9893-4C0F-818A-477B49A75A1E}"/>
    <cellStyle name="Currency 3" xfId="24" xr:uid="{80CC0EEA-70B9-4772-9DDF-89A651BA0D58}"/>
    <cellStyle name="Currency 3 2" xfId="25" xr:uid="{7887BA65-2304-486C-86F6-6C0459FC93A0}"/>
    <cellStyle name="Currency 3 2 2" xfId="221" xr:uid="{3BB30CC3-8153-40F3-9EB4-DFDAC8B63F0C}"/>
    <cellStyle name="Currency 3 2 2 2" xfId="4629" xr:uid="{79028176-A611-4803-8287-D49B614F6B27}"/>
    <cellStyle name="Currency 3 2 3" xfId="4524" xr:uid="{2165B4A8-F313-45EF-89AA-204E658036E1}"/>
    <cellStyle name="Currency 3 3" xfId="26" xr:uid="{FC4339EA-F388-465A-BE99-17AA7268E456}"/>
    <cellStyle name="Currency 3 3 2" xfId="222" xr:uid="{497E64A8-DD1E-49E0-9375-F2CC1D8C62AC}"/>
    <cellStyle name="Currency 3 3 2 2" xfId="4630" xr:uid="{DBB6B069-F15B-48E3-98F7-4BF77E9D03D6}"/>
    <cellStyle name="Currency 3 3 3" xfId="4525" xr:uid="{E2008043-79F9-4495-9FBF-1406CF8BBAAE}"/>
    <cellStyle name="Currency 3 4" xfId="27" xr:uid="{E4C594AF-13B9-49B2-898A-738E6A0C1DDA}"/>
    <cellStyle name="Currency 3 4 2" xfId="223" xr:uid="{F578E6D5-F378-4B28-83A2-6BC325D4715D}"/>
    <cellStyle name="Currency 3 4 2 2" xfId="4631" xr:uid="{42CAE999-DD80-4F93-94B7-639F79E01B51}"/>
    <cellStyle name="Currency 3 4 3" xfId="4526" xr:uid="{0836723A-8EEC-4233-9B2D-7CA3893D39FD}"/>
    <cellStyle name="Currency 3 5" xfId="224" xr:uid="{099A1335-3735-4248-AA57-632B2605DE3F}"/>
    <cellStyle name="Currency 3 5 2" xfId="4632" xr:uid="{6EA5D935-DBB0-42E0-83ED-E98D1061FE47}"/>
    <cellStyle name="Currency 3 6" xfId="4523" xr:uid="{6AC2D871-9CD0-43EE-B87E-49B4198143FD}"/>
    <cellStyle name="Currency 4" xfId="28" xr:uid="{43F1232F-FF5A-44B3-92A9-1DE5EDA3E2F8}"/>
    <cellStyle name="Currency 4 2" xfId="29" xr:uid="{11BF8661-D432-42A4-B9D7-4161E0D9A033}"/>
    <cellStyle name="Currency 4 2 2" xfId="225" xr:uid="{D1F6E22B-F36D-4995-8DED-B4CAE93A753D}"/>
    <cellStyle name="Currency 4 2 2 2" xfId="4633" xr:uid="{BC8EBAED-FD9E-4997-A505-849F8BAE4680}"/>
    <cellStyle name="Currency 4 2 3" xfId="4528" xr:uid="{249B8F56-6F27-47BC-8169-8EBA1F4BAC2E}"/>
    <cellStyle name="Currency 4 3" xfId="30" xr:uid="{D6B14355-5B14-4DC7-917F-4B3BC824612B}"/>
    <cellStyle name="Currency 4 3 2" xfId="226" xr:uid="{A2D2804F-C08A-4FE0-8A03-9C48D63092F9}"/>
    <cellStyle name="Currency 4 3 2 2" xfId="4634" xr:uid="{A6D8FD23-805D-474B-8CF8-6FE214AA1C08}"/>
    <cellStyle name="Currency 4 3 3" xfId="4529" xr:uid="{72390AC9-9B11-4966-9E88-5124157B0BA1}"/>
    <cellStyle name="Currency 4 4" xfId="227" xr:uid="{42AEB881-150A-4945-A210-3D027E917231}"/>
    <cellStyle name="Currency 4 4 2" xfId="4635" xr:uid="{6AE1341E-48FD-46CD-9DC3-8300DEC3334B}"/>
    <cellStyle name="Currency 4 5" xfId="4324" xr:uid="{EC416870-77C6-48BA-9469-AD0166CCF3BF}"/>
    <cellStyle name="Currency 4 5 2" xfId="4439" xr:uid="{BDC56AD7-637D-4437-80CE-EE69F5404B77}"/>
    <cellStyle name="Currency 4 5 3" xfId="4721" xr:uid="{D116AD98-CA25-4C1D-9C9E-A0653851BA30}"/>
    <cellStyle name="Currency 4 5 3 2" xfId="5316" xr:uid="{2168FAB3-E36E-4A90-9AC7-771422AD8BD7}"/>
    <cellStyle name="Currency 4 5 3 3" xfId="4761" xr:uid="{8EA620EB-0A21-411B-9D25-5497296DDCDF}"/>
    <cellStyle name="Currency 4 5 4" xfId="4698" xr:uid="{F70D5CA6-5605-48E0-9F73-6749BE968642}"/>
    <cellStyle name="Currency 4 6" xfId="4527" xr:uid="{445E980F-D0D7-4017-A251-CFBFEB08829C}"/>
    <cellStyle name="Currency 5" xfId="31" xr:uid="{EC644933-BA90-424E-AF7F-9EDD93B881A4}"/>
    <cellStyle name="Currency 5 2" xfId="32" xr:uid="{FA397F80-18C9-4B86-9FF1-355FE4697C6F}"/>
    <cellStyle name="Currency 5 2 2" xfId="228" xr:uid="{170991B1-8846-43A9-AF1B-E8924E3C88B8}"/>
    <cellStyle name="Currency 5 2 2 2" xfId="4636" xr:uid="{496CE845-CA93-46E6-B2F6-CA84C816E47D}"/>
    <cellStyle name="Currency 5 2 3" xfId="4530" xr:uid="{016C621B-4D45-4DE9-95BF-88879DCBFB32}"/>
    <cellStyle name="Currency 5 3" xfId="4325" xr:uid="{C6F6D196-A252-4DA3-BBB2-CB70400CFC0E}"/>
    <cellStyle name="Currency 5 3 2" xfId="4440" xr:uid="{2DF6992F-9237-4082-8B1C-902BC76F59AE}"/>
    <cellStyle name="Currency 5 3 2 2" xfId="5306" xr:uid="{4B46C217-678C-43B6-8AC1-CADD2EF67C8F}"/>
    <cellStyle name="Currency 5 3 2 3" xfId="4763" xr:uid="{B1295241-2F59-431B-ABC5-04ECEF64EF6D}"/>
    <cellStyle name="Currency 5 4" xfId="4762" xr:uid="{A890698F-9D21-4886-9A9B-C7BA47DE0C50}"/>
    <cellStyle name="Currency 6" xfId="33" xr:uid="{D0C7666C-6319-4129-A119-13A7A0F0521A}"/>
    <cellStyle name="Currency 6 2" xfId="229" xr:uid="{5CC9AF53-C22C-43EE-B01C-7BAD29C59FDA}"/>
    <cellStyle name="Currency 6 2 2" xfId="4637" xr:uid="{74AF0D03-AFAD-4D20-B39C-13D56ACAAD96}"/>
    <cellStyle name="Currency 6 3" xfId="4326" xr:uid="{666BDE69-939F-47D1-BADD-535E96A3CBF7}"/>
    <cellStyle name="Currency 6 3 2" xfId="4441" xr:uid="{8239FF99-626C-4731-8F96-FA99C6E84F67}"/>
    <cellStyle name="Currency 6 3 3" xfId="4722" xr:uid="{1884724C-B71E-4E37-B728-45E8D4256215}"/>
    <cellStyle name="Currency 6 3 3 2" xfId="5317" xr:uid="{61441506-FA22-4F74-A112-E67171211461}"/>
    <cellStyle name="Currency 6 3 3 3" xfId="4764" xr:uid="{D352E8AA-34B4-4193-A29B-1914D751EE76}"/>
    <cellStyle name="Currency 6 3 4" xfId="4699" xr:uid="{677E88CD-6181-447F-A56D-F76A8DF0F930}"/>
    <cellStyle name="Currency 6 4" xfId="4531" xr:uid="{7A98D265-DF25-4B3B-827A-C04D90FD79C4}"/>
    <cellStyle name="Currency 7" xfId="34" xr:uid="{41A19C81-C97B-4EF1-B351-D0F6D5EE6420}"/>
    <cellStyle name="Currency 7 2" xfId="35" xr:uid="{7A14C320-320C-401F-9A33-01501EB86942}"/>
    <cellStyle name="Currency 7 2 2" xfId="250" xr:uid="{D031E8C4-07A7-4C66-ACFC-1576D9921624}"/>
    <cellStyle name="Currency 7 2 2 2" xfId="4638" xr:uid="{333948C1-AF8D-43FD-8062-E35780C8CE01}"/>
    <cellStyle name="Currency 7 2 3" xfId="4533" xr:uid="{11E762B6-3E2C-41A3-9F13-6A48847A05FF}"/>
    <cellStyle name="Currency 7 3" xfId="230" xr:uid="{BFB425D6-D439-4CC5-A034-2A4606AA7406}"/>
    <cellStyle name="Currency 7 3 2" xfId="4639" xr:uid="{D08A7767-B8C6-4892-BA9D-0551A3E231F7}"/>
    <cellStyle name="Currency 7 4" xfId="4442" xr:uid="{71035DEA-2235-424F-B1FB-148B2D7D0918}"/>
    <cellStyle name="Currency 7 5" xfId="4532" xr:uid="{1B82C642-8771-4999-8E58-2299768832FE}"/>
    <cellStyle name="Currency 8" xfId="36" xr:uid="{928DFAA9-FB78-4F74-974D-D38B8DB8351C}"/>
    <cellStyle name="Currency 8 2" xfId="37" xr:uid="{34D21721-1323-496B-9C42-38793F6F8B3F}"/>
    <cellStyle name="Currency 8 2 2" xfId="231" xr:uid="{92020E0B-B911-40F8-B6A8-27E3BFCD2373}"/>
    <cellStyle name="Currency 8 2 2 2" xfId="4640" xr:uid="{2165CB4D-F7A5-44AB-AFCC-88B37DF7444A}"/>
    <cellStyle name="Currency 8 2 3" xfId="4535" xr:uid="{F452A136-4783-4707-A456-C03939D28190}"/>
    <cellStyle name="Currency 8 3" xfId="38" xr:uid="{3DB64703-C98B-4FA6-950F-6BBF5D0DAFA4}"/>
    <cellStyle name="Currency 8 3 2" xfId="232" xr:uid="{E45118E5-80D8-4F1F-9B44-3F26F4E34A79}"/>
    <cellStyle name="Currency 8 3 2 2" xfId="4641" xr:uid="{6560F096-AA16-4D1D-BBC9-F13861243718}"/>
    <cellStyle name="Currency 8 3 3" xfId="4536" xr:uid="{FE541848-C750-4667-BF6B-E4F84216E21D}"/>
    <cellStyle name="Currency 8 4" xfId="39" xr:uid="{5861B245-8048-4B7B-AB45-AEB3FB4EFCE4}"/>
    <cellStyle name="Currency 8 4 2" xfId="233" xr:uid="{A56EB0C9-9072-46F7-A5C7-95FAD97ED7BD}"/>
    <cellStyle name="Currency 8 4 2 2" xfId="4642" xr:uid="{352F2251-DC11-4AD2-A6B3-4E8A0B6FB985}"/>
    <cellStyle name="Currency 8 4 3" xfId="4537" xr:uid="{989B1E40-1F14-4D47-88D7-5A6EF53CEAC7}"/>
    <cellStyle name="Currency 8 5" xfId="234" xr:uid="{B6720012-63F1-4D5A-BCEE-924F14EEBEBE}"/>
    <cellStyle name="Currency 8 5 2" xfId="4643" xr:uid="{22AEB92E-8855-4D7A-9B80-15ACAA826EF3}"/>
    <cellStyle name="Currency 8 6" xfId="4443" xr:uid="{54595A97-3F0B-4E2A-B6D8-E2C681F83F4E}"/>
    <cellStyle name="Currency 8 7" xfId="4534" xr:uid="{4A727F77-5E9C-4313-BAB5-7E9058E69CC0}"/>
    <cellStyle name="Currency 9" xfId="40" xr:uid="{4FB2A505-E29E-400F-8E64-4329FB438D11}"/>
    <cellStyle name="Currency 9 2" xfId="41" xr:uid="{F2991365-99FF-40CF-84A9-20AF366551A8}"/>
    <cellStyle name="Currency 9 2 2" xfId="235" xr:uid="{CB3DCB59-139A-4905-A40E-BA1210C045E3}"/>
    <cellStyle name="Currency 9 2 2 2" xfId="4644" xr:uid="{1909933B-3DA0-4DA7-B660-59F0AFFE6DAF}"/>
    <cellStyle name="Currency 9 2 3" xfId="4539" xr:uid="{5257A4C6-53C6-4E0B-B292-6061834D707B}"/>
    <cellStyle name="Currency 9 3" xfId="42" xr:uid="{3F3F61C8-5DF4-4DE8-8DF4-4FA7AC7971D0}"/>
    <cellStyle name="Currency 9 3 2" xfId="236" xr:uid="{95858678-6222-42C9-B552-1F643A152DFB}"/>
    <cellStyle name="Currency 9 3 2 2" xfId="4645" xr:uid="{8A325712-4D04-458F-8C69-EA18126B53D9}"/>
    <cellStyle name="Currency 9 3 3" xfId="4540" xr:uid="{641170C2-EBCF-4D8B-AA5A-9FC2466F17D3}"/>
    <cellStyle name="Currency 9 4" xfId="237" xr:uid="{CD65644F-BA0F-42A7-8D24-792070349EB1}"/>
    <cellStyle name="Currency 9 4 2" xfId="4646" xr:uid="{ADDC3358-44EB-4F99-9A3A-B39CD38205F3}"/>
    <cellStyle name="Currency 9 5" xfId="4327" xr:uid="{978C0CB5-3AB6-4CE2-B3A1-9F65A29EBD55}"/>
    <cellStyle name="Currency 9 5 2" xfId="4444" xr:uid="{53541DD8-6131-4AE0-B11F-5C7EB1BA3652}"/>
    <cellStyle name="Currency 9 5 3" xfId="4723" xr:uid="{5301D221-A97D-45B2-B88A-9EC15D41E950}"/>
    <cellStyle name="Currency 9 5 4" xfId="4700" xr:uid="{A97D5A0A-4395-471B-A28E-CDA565F5CFA6}"/>
    <cellStyle name="Currency 9 6" xfId="4538" xr:uid="{59B51C64-B617-41BC-8765-3F2A364EB558}"/>
    <cellStyle name="Hyperlink 2" xfId="6" xr:uid="{6CFFD761-E1C4-4FFC-9C82-FDD569F38491}"/>
    <cellStyle name="Hyperlink 3" xfId="202" xr:uid="{F6617E14-6FD7-42A4-B3F1-22B1BDA086D6}"/>
    <cellStyle name="Hyperlink 3 2" xfId="4415" xr:uid="{4B0D123C-31CA-489A-94E0-5B142EDE4C1E}"/>
    <cellStyle name="Hyperlink 3 3" xfId="4328" xr:uid="{9B4B9A37-6A63-4ED7-AABC-A9A700715BFD}"/>
    <cellStyle name="Hyperlink 4" xfId="4329" xr:uid="{3BB26CF5-F62B-43B1-85FF-885CA72D7504}"/>
    <cellStyle name="Normal" xfId="0" builtinId="0"/>
    <cellStyle name="Normal 10" xfId="43" xr:uid="{1A08C63B-CD2F-47C2-8620-91638FB0CED2}"/>
    <cellStyle name="Normal 10 10" xfId="903" xr:uid="{4A8C6274-518A-481F-83BA-67D0352BCE04}"/>
    <cellStyle name="Normal 10 10 2" xfId="2508" xr:uid="{EB7EAC6A-518E-44DC-8BEC-F230201BAB81}"/>
    <cellStyle name="Normal 10 10 2 2" xfId="4331" xr:uid="{F772FD7E-FE93-44F0-977D-F1124DDC089E}"/>
    <cellStyle name="Normal 10 10 2 3" xfId="4675" xr:uid="{BCE3C3DF-5447-43B8-BC6C-4918A73A0850}"/>
    <cellStyle name="Normal 10 10 3" xfId="2509" xr:uid="{7920DE31-F42F-4E7E-83E1-848260BFB7D3}"/>
    <cellStyle name="Normal 10 10 4" xfId="2510" xr:uid="{90305C40-83D7-464A-96A0-2813CD7E494F}"/>
    <cellStyle name="Normal 10 11" xfId="2511" xr:uid="{5EE8383F-FE66-4D9B-BA50-4E468FF660E3}"/>
    <cellStyle name="Normal 10 11 2" xfId="2512" xr:uid="{7A034234-679F-4DB8-9F8F-C5A3943135A0}"/>
    <cellStyle name="Normal 10 11 3" xfId="2513" xr:uid="{548ECB51-8122-4E1C-9E62-FB59BB4DE1B2}"/>
    <cellStyle name="Normal 10 11 4" xfId="2514" xr:uid="{E8CF7FA1-962F-4225-A731-A20294D06C17}"/>
    <cellStyle name="Normal 10 12" xfId="2515" xr:uid="{3A551833-77AF-4B51-BE8D-6249608FAB2A}"/>
    <cellStyle name="Normal 10 12 2" xfId="2516" xr:uid="{8EF16DE0-2CFE-4FCB-A438-4DF35C0BD10A}"/>
    <cellStyle name="Normal 10 13" xfId="2517" xr:uid="{C751FD2D-31E7-46F2-9852-268D51F08B6D}"/>
    <cellStyle name="Normal 10 14" xfId="2518" xr:uid="{52E60BE5-52F9-4320-AF3F-F79768D07BE2}"/>
    <cellStyle name="Normal 10 15" xfId="2519" xr:uid="{A5795249-7EB8-4AC6-BF90-D57948D9B55E}"/>
    <cellStyle name="Normal 10 2" xfId="44" xr:uid="{3DAB6CF1-21AE-4F59-86FE-DA8834F773C9}"/>
    <cellStyle name="Normal 10 2 10" xfId="2520" xr:uid="{C635CBA2-8A50-42D7-AA04-0F90471561DA}"/>
    <cellStyle name="Normal 10 2 11" xfId="2521" xr:uid="{024B418B-9BF4-4B7A-B7D3-9AB5900F1579}"/>
    <cellStyle name="Normal 10 2 2" xfId="45" xr:uid="{72978F3A-36A7-4526-B258-F4FE0E48A92D}"/>
    <cellStyle name="Normal 10 2 2 2" xfId="46" xr:uid="{E817727A-DAD2-4934-A394-21EB9B644658}"/>
    <cellStyle name="Normal 10 2 2 2 2" xfId="238" xr:uid="{40F8D03E-AFC8-4801-9181-62E5320F1AB1}"/>
    <cellStyle name="Normal 10 2 2 2 2 2" xfId="454" xr:uid="{C67392B0-F100-478C-9DCF-192FB19B853F}"/>
    <cellStyle name="Normal 10 2 2 2 2 2 2" xfId="455" xr:uid="{885A76B9-5729-4089-BEF1-7FB36453B60C}"/>
    <cellStyle name="Normal 10 2 2 2 2 2 2 2" xfId="904" xr:uid="{27B23360-C5C8-4B63-8EE7-64C7108FD831}"/>
    <cellStyle name="Normal 10 2 2 2 2 2 2 2 2" xfId="905" xr:uid="{4C5F8D40-D4B3-4301-B861-9816A284606F}"/>
    <cellStyle name="Normal 10 2 2 2 2 2 2 3" xfId="906" xr:uid="{31AA8136-F593-4717-9467-54DB431049F9}"/>
    <cellStyle name="Normal 10 2 2 2 2 2 3" xfId="907" xr:uid="{4A89BF7A-4A3D-4C8B-9DB5-F3B46933F1A2}"/>
    <cellStyle name="Normal 10 2 2 2 2 2 3 2" xfId="908" xr:uid="{A3347DC6-E4A7-40F6-8E99-B28AC77E20FF}"/>
    <cellStyle name="Normal 10 2 2 2 2 2 4" xfId="909" xr:uid="{EB77F2C1-438C-47FB-AD58-25B34400C0A3}"/>
    <cellStyle name="Normal 10 2 2 2 2 3" xfId="456" xr:uid="{5F13AA39-3171-4669-801D-8B47E23B57D9}"/>
    <cellStyle name="Normal 10 2 2 2 2 3 2" xfId="910" xr:uid="{6F75DE8A-37D5-4E43-862B-5A3584762F80}"/>
    <cellStyle name="Normal 10 2 2 2 2 3 2 2" xfId="911" xr:uid="{70B06B23-7451-4064-9D18-6C96DFBB41FD}"/>
    <cellStyle name="Normal 10 2 2 2 2 3 3" xfId="912" xr:uid="{69DA7351-2978-4110-9131-24A576FBD6E9}"/>
    <cellStyle name="Normal 10 2 2 2 2 3 4" xfId="2522" xr:uid="{C5AC8D89-4ACE-4D31-9520-203560F3DD50}"/>
    <cellStyle name="Normal 10 2 2 2 2 4" xfId="913" xr:uid="{434F3726-95D0-4895-8F78-51EDEC8CB665}"/>
    <cellStyle name="Normal 10 2 2 2 2 4 2" xfId="914" xr:uid="{4CD2CBAC-A059-406D-B33E-5006871DB0AB}"/>
    <cellStyle name="Normal 10 2 2 2 2 5" xfId="915" xr:uid="{E31FEACB-11D8-4A72-A872-7AF36774E99E}"/>
    <cellStyle name="Normal 10 2 2 2 2 6" xfId="2523" xr:uid="{C37AE1CA-0DE5-4713-A5F4-1E58681C5DF5}"/>
    <cellStyle name="Normal 10 2 2 2 3" xfId="239" xr:uid="{4553AC3B-2210-48C5-9F9A-72D0D8D7CC51}"/>
    <cellStyle name="Normal 10 2 2 2 3 2" xfId="457" xr:uid="{C715B4E9-FF54-4123-920F-334BE1E13F69}"/>
    <cellStyle name="Normal 10 2 2 2 3 2 2" xfId="458" xr:uid="{B695A07B-22E2-4DC0-9F8F-8BB765E31C0D}"/>
    <cellStyle name="Normal 10 2 2 2 3 2 2 2" xfId="916" xr:uid="{3F6D00DB-9869-45A4-BB4D-6D6949FC7D29}"/>
    <cellStyle name="Normal 10 2 2 2 3 2 2 2 2" xfId="917" xr:uid="{14A30763-1EE2-48BE-A5E7-0369D8231BA1}"/>
    <cellStyle name="Normal 10 2 2 2 3 2 2 3" xfId="918" xr:uid="{520C0AD1-77D1-4163-A031-6674510CA7BB}"/>
    <cellStyle name="Normal 10 2 2 2 3 2 3" xfId="919" xr:uid="{FDF87A3A-D2B9-400C-BB50-934823758E11}"/>
    <cellStyle name="Normal 10 2 2 2 3 2 3 2" xfId="920" xr:uid="{FE647EA8-AABD-4F57-904A-9A1EBBD2B8FF}"/>
    <cellStyle name="Normal 10 2 2 2 3 2 4" xfId="921" xr:uid="{6252E47E-4FB3-49EC-AE94-0E37C624E1FA}"/>
    <cellStyle name="Normal 10 2 2 2 3 3" xfId="459" xr:uid="{DA852DFF-71D4-4B10-A822-3C4EF814B300}"/>
    <cellStyle name="Normal 10 2 2 2 3 3 2" xfId="922" xr:uid="{BA35F53B-A93C-4ED7-B833-00481F0FC4CA}"/>
    <cellStyle name="Normal 10 2 2 2 3 3 2 2" xfId="923" xr:uid="{7C497A93-0651-433E-BAAE-E65052160643}"/>
    <cellStyle name="Normal 10 2 2 2 3 3 3" xfId="924" xr:uid="{A2F92594-D1D1-4E9D-B570-C24F435155DE}"/>
    <cellStyle name="Normal 10 2 2 2 3 4" xfId="925" xr:uid="{665315CC-75BE-4DAD-B54C-BFE0E3115ADE}"/>
    <cellStyle name="Normal 10 2 2 2 3 4 2" xfId="926" xr:uid="{333D73B7-3D8E-46DC-BB5B-8F3859DE189A}"/>
    <cellStyle name="Normal 10 2 2 2 3 5" xfId="927" xr:uid="{58EF5D25-0922-4C97-A869-1AF05D567D9F}"/>
    <cellStyle name="Normal 10 2 2 2 4" xfId="460" xr:uid="{15B33E8C-AFE2-4417-AA38-C98A4A9D3FB2}"/>
    <cellStyle name="Normal 10 2 2 2 4 2" xfId="461" xr:uid="{D3074559-4202-4FB1-80A2-87B96EFA27E7}"/>
    <cellStyle name="Normal 10 2 2 2 4 2 2" xfId="928" xr:uid="{98A0A461-64DA-4424-B2CF-69F3689C5405}"/>
    <cellStyle name="Normal 10 2 2 2 4 2 2 2" xfId="929" xr:uid="{BC152319-3251-4337-B539-44DA8D79C5CC}"/>
    <cellStyle name="Normal 10 2 2 2 4 2 3" xfId="930" xr:uid="{AA87657F-0B43-485F-B122-309752674632}"/>
    <cellStyle name="Normal 10 2 2 2 4 3" xfId="931" xr:uid="{2651233F-368B-48CE-8359-390E65F67B0A}"/>
    <cellStyle name="Normal 10 2 2 2 4 3 2" xfId="932" xr:uid="{B15B4688-11CF-4224-A040-63BEF5E99C69}"/>
    <cellStyle name="Normal 10 2 2 2 4 4" xfId="933" xr:uid="{E0119E35-FEEB-4F5A-B757-3693BF9930FE}"/>
    <cellStyle name="Normal 10 2 2 2 5" xfId="462" xr:uid="{5635C4C3-3E23-4B38-96FC-43F545883365}"/>
    <cellStyle name="Normal 10 2 2 2 5 2" xfId="934" xr:uid="{919DB0F0-F870-471D-9B4B-38CBD9137B6A}"/>
    <cellStyle name="Normal 10 2 2 2 5 2 2" xfId="935" xr:uid="{2418461D-915A-45DA-BD8B-E3CEED5FC7EE}"/>
    <cellStyle name="Normal 10 2 2 2 5 3" xfId="936" xr:uid="{39BEDC38-581B-4696-A3D2-9DCF63BEF10B}"/>
    <cellStyle name="Normal 10 2 2 2 5 4" xfId="2524" xr:uid="{2C784CB9-95B2-4B59-A3AF-58D6DCF408EE}"/>
    <cellStyle name="Normal 10 2 2 2 6" xfId="937" xr:uid="{0D0E0A26-A8AF-4ABF-808C-64A976141436}"/>
    <cellStyle name="Normal 10 2 2 2 6 2" xfId="938" xr:uid="{1CE15136-F492-4889-847A-9878F4B827A5}"/>
    <cellStyle name="Normal 10 2 2 2 7" xfId="939" xr:uid="{BBEC884D-7AD3-4D1C-A804-5C9444AA0CB0}"/>
    <cellStyle name="Normal 10 2 2 2 8" xfId="2525" xr:uid="{3CF9C6E9-FFF0-47CD-A58A-24FD678A686E}"/>
    <cellStyle name="Normal 10 2 2 3" xfId="240" xr:uid="{F7152B7D-1B35-4C4E-8107-DA06957A6CDD}"/>
    <cellStyle name="Normal 10 2 2 3 2" xfId="463" xr:uid="{C6C1F278-78F9-445F-B4B2-9ECD897BC8ED}"/>
    <cellStyle name="Normal 10 2 2 3 2 2" xfId="464" xr:uid="{D0F14FA6-F984-4432-B027-C27A7012E057}"/>
    <cellStyle name="Normal 10 2 2 3 2 2 2" xfId="940" xr:uid="{EC9D23C6-AF87-4B9F-8D70-3FEF36095CF8}"/>
    <cellStyle name="Normal 10 2 2 3 2 2 2 2" xfId="941" xr:uid="{29E9E5D3-6C8C-495A-A31B-D2AEB6238E04}"/>
    <cellStyle name="Normal 10 2 2 3 2 2 3" xfId="942" xr:uid="{59B8B29D-77ED-46CD-84E4-0BA821CAF871}"/>
    <cellStyle name="Normal 10 2 2 3 2 3" xfId="943" xr:uid="{D9352A4B-05B5-4B4B-8BA9-5E733DBD46BC}"/>
    <cellStyle name="Normal 10 2 2 3 2 3 2" xfId="944" xr:uid="{2647120E-BF62-4CC2-A378-63D10CB8951C}"/>
    <cellStyle name="Normal 10 2 2 3 2 4" xfId="945" xr:uid="{EF91CA68-0A19-4A37-A26F-ECCD55B6D39B}"/>
    <cellStyle name="Normal 10 2 2 3 3" xfId="465" xr:uid="{0610E7E1-A3A7-4F3E-97A0-21FC01B82268}"/>
    <cellStyle name="Normal 10 2 2 3 3 2" xfId="946" xr:uid="{3912136E-E6D1-486B-96F3-53DFBD3C4076}"/>
    <cellStyle name="Normal 10 2 2 3 3 2 2" xfId="947" xr:uid="{9EC09299-02DD-4E47-86B3-DEA61EC04ADE}"/>
    <cellStyle name="Normal 10 2 2 3 3 3" xfId="948" xr:uid="{988D5231-84EA-419D-A74D-66BFBF20D8C5}"/>
    <cellStyle name="Normal 10 2 2 3 3 4" xfId="2526" xr:uid="{D3A7789F-FE5A-4E23-ABE6-8917FEDEC936}"/>
    <cellStyle name="Normal 10 2 2 3 4" xfId="949" xr:uid="{EAFE42B1-9F7C-4FE7-B0D5-CB107B180D19}"/>
    <cellStyle name="Normal 10 2 2 3 4 2" xfId="950" xr:uid="{8716B767-5506-49AF-8B5A-E087057087E2}"/>
    <cellStyle name="Normal 10 2 2 3 5" xfId="951" xr:uid="{774303C9-CCAB-41ED-BC1C-B6911E68B815}"/>
    <cellStyle name="Normal 10 2 2 3 6" xfId="2527" xr:uid="{FCBE7217-C9D9-489A-A485-6BEC60F6F389}"/>
    <cellStyle name="Normal 10 2 2 4" xfId="241" xr:uid="{ED58780D-1E55-45AB-B266-22C86F8D8470}"/>
    <cellStyle name="Normal 10 2 2 4 2" xfId="466" xr:uid="{66424B02-AAC2-4432-8E00-8B4157BA3849}"/>
    <cellStyle name="Normal 10 2 2 4 2 2" xfId="467" xr:uid="{40A67AD7-1606-4784-8E69-D60949AF47B0}"/>
    <cellStyle name="Normal 10 2 2 4 2 2 2" xfId="952" xr:uid="{092487F4-18CD-452C-907B-A6C648FD2DDB}"/>
    <cellStyle name="Normal 10 2 2 4 2 2 2 2" xfId="953" xr:uid="{8DD81F31-A814-4AF0-8262-DDC197C4AA35}"/>
    <cellStyle name="Normal 10 2 2 4 2 2 3" xfId="954" xr:uid="{38DC4371-FB7A-4BBF-940C-E235E3E889F5}"/>
    <cellStyle name="Normal 10 2 2 4 2 3" xfId="955" xr:uid="{EC85A911-7AAF-4D29-BDA7-AE27FBA499B0}"/>
    <cellStyle name="Normal 10 2 2 4 2 3 2" xfId="956" xr:uid="{F6809A57-89F2-497C-AF19-AEC27DC614C5}"/>
    <cellStyle name="Normal 10 2 2 4 2 4" xfId="957" xr:uid="{23C0E724-8A84-4FAC-B746-75FC428DDAFB}"/>
    <cellStyle name="Normal 10 2 2 4 3" xfId="468" xr:uid="{60533639-3303-4D9E-B931-5C272FB9AFC4}"/>
    <cellStyle name="Normal 10 2 2 4 3 2" xfId="958" xr:uid="{689B1606-ABC1-449D-8956-F793BEB829AD}"/>
    <cellStyle name="Normal 10 2 2 4 3 2 2" xfId="959" xr:uid="{999DB035-865B-4B15-8103-5E0A2A34587E}"/>
    <cellStyle name="Normal 10 2 2 4 3 3" xfId="960" xr:uid="{FB047A11-3427-40CF-87A8-14446CB0801E}"/>
    <cellStyle name="Normal 10 2 2 4 4" xfId="961" xr:uid="{C5C1BD98-A1B7-453F-AE05-50D4BE942188}"/>
    <cellStyle name="Normal 10 2 2 4 4 2" xfId="962" xr:uid="{5FAA18B8-3595-4B4E-BDF1-0A21CAEBEE9D}"/>
    <cellStyle name="Normal 10 2 2 4 5" xfId="963" xr:uid="{1E233A0F-2731-47C0-B3E6-B614F39D59A6}"/>
    <cellStyle name="Normal 10 2 2 5" xfId="242" xr:uid="{F67E030A-48DA-4C31-BC03-46E46C545AF9}"/>
    <cellStyle name="Normal 10 2 2 5 2" xfId="469" xr:uid="{E52D17ED-3AE3-478B-BA6E-7E4052B0CCD6}"/>
    <cellStyle name="Normal 10 2 2 5 2 2" xfId="964" xr:uid="{4464E8DD-B454-42A3-B055-E94BC840334A}"/>
    <cellStyle name="Normal 10 2 2 5 2 2 2" xfId="965" xr:uid="{934575DA-7F5B-4110-8A37-8509498C1459}"/>
    <cellStyle name="Normal 10 2 2 5 2 3" xfId="966" xr:uid="{F7E83EFF-A011-4484-9994-8064D1F8B5CC}"/>
    <cellStyle name="Normal 10 2 2 5 3" xfId="967" xr:uid="{0CA8AA5B-25B3-481A-9370-B86A587C8B68}"/>
    <cellStyle name="Normal 10 2 2 5 3 2" xfId="968" xr:uid="{2B45483A-E212-4919-85EE-F20E378E2E0D}"/>
    <cellStyle name="Normal 10 2 2 5 4" xfId="969" xr:uid="{44CDE419-9229-4F5E-9533-5D3E45C3BC57}"/>
    <cellStyle name="Normal 10 2 2 6" xfId="470" xr:uid="{AA24A21D-E8A5-42A5-B1B6-8101F6A9D647}"/>
    <cellStyle name="Normal 10 2 2 6 2" xfId="970" xr:uid="{7CA8F54D-A66A-4112-8635-09568EEBD64D}"/>
    <cellStyle name="Normal 10 2 2 6 2 2" xfId="971" xr:uid="{E62D760A-6497-45F7-88EC-96816CC44BA7}"/>
    <cellStyle name="Normal 10 2 2 6 2 3" xfId="4333" xr:uid="{3F18AA75-1087-4554-941B-64934A89E839}"/>
    <cellStyle name="Normal 10 2 2 6 3" xfId="972" xr:uid="{5CE4B887-B462-429E-86BE-739A8FA54593}"/>
    <cellStyle name="Normal 10 2 2 6 4" xfId="2528" xr:uid="{3C660C7F-393B-4023-AAF0-EF225164D798}"/>
    <cellStyle name="Normal 10 2 2 6 4 2" xfId="4564" xr:uid="{BB5771BA-271E-4308-8ED8-A0C598DAAC42}"/>
    <cellStyle name="Normal 10 2 2 6 4 3" xfId="4676" xr:uid="{BDE1847A-680D-439E-8190-0038AA0136B0}"/>
    <cellStyle name="Normal 10 2 2 6 4 4" xfId="4602" xr:uid="{864D37E0-9C0E-411F-9F6F-5C64C17C8F1F}"/>
    <cellStyle name="Normal 10 2 2 7" xfId="973" xr:uid="{A8842701-11B3-44B6-8C49-63B728DA1870}"/>
    <cellStyle name="Normal 10 2 2 7 2" xfId="974" xr:uid="{743D7DED-8605-4959-9A80-195402B632BE}"/>
    <cellStyle name="Normal 10 2 2 8" xfId="975" xr:uid="{3C6E21A9-8CE6-4F61-A20C-30176ACAA1A8}"/>
    <cellStyle name="Normal 10 2 2 9" xfId="2529" xr:uid="{40F89541-CAFC-49A6-9140-8B7C49B6E95E}"/>
    <cellStyle name="Normal 10 2 3" xfId="47" xr:uid="{C6DD767D-F509-4B9B-915D-BDDE55A34F2D}"/>
    <cellStyle name="Normal 10 2 3 2" xfId="48" xr:uid="{AFC71FEC-899F-42D3-981B-35C9C1D09F59}"/>
    <cellStyle name="Normal 10 2 3 2 2" xfId="471" xr:uid="{6DDD4BE3-4D12-4017-8D84-DA280DD652A6}"/>
    <cellStyle name="Normal 10 2 3 2 2 2" xfId="472" xr:uid="{41A51DCA-3C0E-48F0-B23E-2A27F51E29B0}"/>
    <cellStyle name="Normal 10 2 3 2 2 2 2" xfId="976" xr:uid="{BFC2DF64-DB88-43B4-9719-EB12D4732F74}"/>
    <cellStyle name="Normal 10 2 3 2 2 2 2 2" xfId="977" xr:uid="{2526CD20-1BF8-4576-944A-F0DC2DC5A6E0}"/>
    <cellStyle name="Normal 10 2 3 2 2 2 3" xfId="978" xr:uid="{382144BA-A712-4442-BF88-643E4127C3B6}"/>
    <cellStyle name="Normal 10 2 3 2 2 3" xfId="979" xr:uid="{A7918D1B-E64E-4288-911D-0F6081D993C8}"/>
    <cellStyle name="Normal 10 2 3 2 2 3 2" xfId="980" xr:uid="{573F4459-B226-4D88-B84A-1F6C5BDEAADA}"/>
    <cellStyle name="Normal 10 2 3 2 2 4" xfId="981" xr:uid="{589BD533-2116-43FA-9DAD-90D291613B01}"/>
    <cellStyle name="Normal 10 2 3 2 3" xfId="473" xr:uid="{9738E446-7E25-4D0C-B994-030CAB6947A1}"/>
    <cellStyle name="Normal 10 2 3 2 3 2" xfId="982" xr:uid="{4FAB4886-2EA0-4906-9038-E66DBB650EB3}"/>
    <cellStyle name="Normal 10 2 3 2 3 2 2" xfId="983" xr:uid="{B8CA7A6F-DD5B-438C-95CC-2C56D6E3793F}"/>
    <cellStyle name="Normal 10 2 3 2 3 3" xfId="984" xr:uid="{39CF9348-680C-4BFB-8863-619032BDBBD8}"/>
    <cellStyle name="Normal 10 2 3 2 3 4" xfId="2530" xr:uid="{3CF62B82-7BF5-437C-A27C-DCF3FA29014B}"/>
    <cellStyle name="Normal 10 2 3 2 4" xfId="985" xr:uid="{C1E5EC6A-92A6-4A74-98A3-16CD7D554909}"/>
    <cellStyle name="Normal 10 2 3 2 4 2" xfId="986" xr:uid="{21E4439E-C957-4AF5-93EB-0A61A9C82465}"/>
    <cellStyle name="Normal 10 2 3 2 5" xfId="987" xr:uid="{FDE483BC-912D-4C9B-9B62-1A983576DC32}"/>
    <cellStyle name="Normal 10 2 3 2 6" xfId="2531" xr:uid="{13B5B390-BF6B-4A47-9A10-74FC04FA313E}"/>
    <cellStyle name="Normal 10 2 3 3" xfId="243" xr:uid="{172438C1-1961-4CEE-BFB8-0DC714D1ACB1}"/>
    <cellStyle name="Normal 10 2 3 3 2" xfId="474" xr:uid="{730C99F4-359A-4AE9-8597-0D0B152A7D48}"/>
    <cellStyle name="Normal 10 2 3 3 2 2" xfId="475" xr:uid="{9AA68D9D-12B6-4011-BB2D-F34D0F53D28A}"/>
    <cellStyle name="Normal 10 2 3 3 2 2 2" xfId="988" xr:uid="{1B9CBD06-4F58-454D-8134-61707EE7693C}"/>
    <cellStyle name="Normal 10 2 3 3 2 2 2 2" xfId="989" xr:uid="{0E044336-28E8-4EBD-8DC5-72718E7973A6}"/>
    <cellStyle name="Normal 10 2 3 3 2 2 3" xfId="990" xr:uid="{58C4A6CD-F4C9-4514-960F-216BC5B7F94F}"/>
    <cellStyle name="Normal 10 2 3 3 2 3" xfId="991" xr:uid="{F156778E-C398-44D8-B34D-A4494F0FBF1F}"/>
    <cellStyle name="Normal 10 2 3 3 2 3 2" xfId="992" xr:uid="{A4991663-3F47-46A7-886C-B75391D99B2D}"/>
    <cellStyle name="Normal 10 2 3 3 2 4" xfId="993" xr:uid="{8F60A3FB-B6BF-4579-8692-0B9113AE5FDD}"/>
    <cellStyle name="Normal 10 2 3 3 3" xfId="476" xr:uid="{6748BCA3-5458-4EB9-A6B6-7538C27C9669}"/>
    <cellStyle name="Normal 10 2 3 3 3 2" xfId="994" xr:uid="{C2481BD9-65B8-467C-8645-4C2B9EEB6995}"/>
    <cellStyle name="Normal 10 2 3 3 3 2 2" xfId="995" xr:uid="{3F7E84DE-06C5-4405-BD6B-72626F11FCCB}"/>
    <cellStyle name="Normal 10 2 3 3 3 3" xfId="996" xr:uid="{8B4B9F03-6533-4575-8D54-2BD7641B2D9B}"/>
    <cellStyle name="Normal 10 2 3 3 4" xfId="997" xr:uid="{91A5A2C9-5257-4E92-9AA8-D74CCC165A24}"/>
    <cellStyle name="Normal 10 2 3 3 4 2" xfId="998" xr:uid="{6D65C5D0-4F94-4EE2-8F82-4D3CA75C88C8}"/>
    <cellStyle name="Normal 10 2 3 3 5" xfId="999" xr:uid="{553F43C0-8D92-4119-BF39-804F2A06F3C3}"/>
    <cellStyle name="Normal 10 2 3 4" xfId="244" xr:uid="{24E6B071-C867-43C5-B093-02857CE6E868}"/>
    <cellStyle name="Normal 10 2 3 4 2" xfId="477" xr:uid="{42EE5187-3AEB-4A3A-9DAC-D3AB7093B7D3}"/>
    <cellStyle name="Normal 10 2 3 4 2 2" xfId="1000" xr:uid="{BBEC1C58-4967-4B90-ACEA-DD6B77FD9F35}"/>
    <cellStyle name="Normal 10 2 3 4 2 2 2" xfId="1001" xr:uid="{149A06A4-76D6-4BFA-9B6F-CF93444445D4}"/>
    <cellStyle name="Normal 10 2 3 4 2 3" xfId="1002" xr:uid="{F28D7871-8F20-4C71-B5E0-FBE3AB5233D2}"/>
    <cellStyle name="Normal 10 2 3 4 3" xfId="1003" xr:uid="{7F8A3F09-B8E8-4CE3-A189-C9DE6EA0A483}"/>
    <cellStyle name="Normal 10 2 3 4 3 2" xfId="1004" xr:uid="{64A1CB6B-74FC-4081-992F-1EE4E03DFF75}"/>
    <cellStyle name="Normal 10 2 3 4 4" xfId="1005" xr:uid="{A1AD40FA-ECF5-49D5-8E8F-79FD401F4DD2}"/>
    <cellStyle name="Normal 10 2 3 5" xfId="478" xr:uid="{2FB425AC-E880-4DA8-84E2-4C9D46FBBF7D}"/>
    <cellStyle name="Normal 10 2 3 5 2" xfId="1006" xr:uid="{AB7754C1-7E20-4FEF-8014-59CB112AFA97}"/>
    <cellStyle name="Normal 10 2 3 5 2 2" xfId="1007" xr:uid="{8AB20B92-39AD-4CE5-B44C-FF5C5B3BE991}"/>
    <cellStyle name="Normal 10 2 3 5 2 3" xfId="4334" xr:uid="{AE8E0174-8AB8-48F3-9763-F3E062BB46CD}"/>
    <cellStyle name="Normal 10 2 3 5 3" xfId="1008" xr:uid="{80EA1252-8823-44C2-89C7-01110C789147}"/>
    <cellStyle name="Normal 10 2 3 5 4" xfId="2532" xr:uid="{8EA5793F-CCED-4BD1-B72A-BB142FED961F}"/>
    <cellStyle name="Normal 10 2 3 5 4 2" xfId="4565" xr:uid="{A5093EF7-507E-4CF2-B467-896D2CFB041C}"/>
    <cellStyle name="Normal 10 2 3 5 4 3" xfId="4677" xr:uid="{B38D9920-13EA-41F7-A4E3-1434474486A0}"/>
    <cellStyle name="Normal 10 2 3 5 4 4" xfId="4603" xr:uid="{C017C895-E396-4B90-A376-1F30D946A98B}"/>
    <cellStyle name="Normal 10 2 3 6" xfId="1009" xr:uid="{46D10413-9364-4270-972C-2C8F822F7CED}"/>
    <cellStyle name="Normal 10 2 3 6 2" xfId="1010" xr:uid="{CCE31504-2A3F-4742-AB91-9916664AE225}"/>
    <cellStyle name="Normal 10 2 3 7" xfId="1011" xr:uid="{46A40CC1-35E2-4EF8-BAB6-CE0E92FCCAB1}"/>
    <cellStyle name="Normal 10 2 3 8" xfId="2533" xr:uid="{B7B5C65C-8743-4761-B50B-6F7EB0AA08F8}"/>
    <cellStyle name="Normal 10 2 4" xfId="49" xr:uid="{899E3FC9-DCE7-45BF-8661-110634879ACC}"/>
    <cellStyle name="Normal 10 2 4 2" xfId="429" xr:uid="{8779E157-6921-455E-B46D-62BD2907A7CF}"/>
    <cellStyle name="Normal 10 2 4 2 2" xfId="479" xr:uid="{1AB8957C-ED8D-4D85-A909-05AA00AB33E1}"/>
    <cellStyle name="Normal 10 2 4 2 2 2" xfId="1012" xr:uid="{F88F4C09-20A2-4602-BA8F-12A228505501}"/>
    <cellStyle name="Normal 10 2 4 2 2 2 2" xfId="1013" xr:uid="{C2BE2020-7545-4A7E-84D7-9ABE86DAEBD5}"/>
    <cellStyle name="Normal 10 2 4 2 2 3" xfId="1014" xr:uid="{89D23151-C2E9-4A41-A0F1-9BEB5576E2E4}"/>
    <cellStyle name="Normal 10 2 4 2 2 4" xfId="2534" xr:uid="{8DCB97F2-8405-4F62-BD9B-12553312CDDC}"/>
    <cellStyle name="Normal 10 2 4 2 3" xfId="1015" xr:uid="{90C4D150-F534-4EA8-8579-74417AF71099}"/>
    <cellStyle name="Normal 10 2 4 2 3 2" xfId="1016" xr:uid="{18F522B3-C8BA-4641-BA2A-76D2CAD2724D}"/>
    <cellStyle name="Normal 10 2 4 2 4" xfId="1017" xr:uid="{A66C1259-139C-47E9-BA49-DD4AB49F4885}"/>
    <cellStyle name="Normal 10 2 4 2 5" xfId="2535" xr:uid="{10963126-192B-47A3-8F8C-68383A994C86}"/>
    <cellStyle name="Normal 10 2 4 3" xfId="480" xr:uid="{41E57D99-C57C-4B82-AFD3-ECABEED37968}"/>
    <cellStyle name="Normal 10 2 4 3 2" xfId="1018" xr:uid="{BF2DF741-B6AC-4933-91D2-0432DC6803A9}"/>
    <cellStyle name="Normal 10 2 4 3 2 2" xfId="1019" xr:uid="{43FA2603-B88D-4ACF-8559-590D3A1522D2}"/>
    <cellStyle name="Normal 10 2 4 3 3" xfId="1020" xr:uid="{EAB5DD59-42CB-4512-92FC-F8549856D7D0}"/>
    <cellStyle name="Normal 10 2 4 3 4" xfId="2536" xr:uid="{D94E24FD-E917-46E6-B953-1E6F610AA81A}"/>
    <cellStyle name="Normal 10 2 4 4" xfId="1021" xr:uid="{D5273147-21B7-41DF-816D-8C8ECFE09378}"/>
    <cellStyle name="Normal 10 2 4 4 2" xfId="1022" xr:uid="{50C8DFD4-02E9-4A73-A163-2F45DE56EAC4}"/>
    <cellStyle name="Normal 10 2 4 4 3" xfId="2537" xr:uid="{4BE7163D-0D13-42FE-B404-1E4E2A816F5A}"/>
    <cellStyle name="Normal 10 2 4 4 4" xfId="2538" xr:uid="{C8606BA7-E31D-44C1-A6CA-93D0532F7A3D}"/>
    <cellStyle name="Normal 10 2 4 5" xfId="1023" xr:uid="{706FF158-6D8C-4F1B-A8B8-379D35FD465F}"/>
    <cellStyle name="Normal 10 2 4 6" xfId="2539" xr:uid="{85722FBC-6A46-427B-A19A-F1F9B8E1657D}"/>
    <cellStyle name="Normal 10 2 4 7" xfId="2540" xr:uid="{58841FAA-216C-487D-9F6D-38D0BC2C9508}"/>
    <cellStyle name="Normal 10 2 5" xfId="245" xr:uid="{B9310527-4E30-4FCD-85E3-B8DE8AF14E5F}"/>
    <cellStyle name="Normal 10 2 5 2" xfId="481" xr:uid="{DAAC84FB-D0CD-4320-BF20-A01FE2DF9889}"/>
    <cellStyle name="Normal 10 2 5 2 2" xfId="482" xr:uid="{B1FC7BEB-CBE2-42DC-9CB2-930AD1D2BD4F}"/>
    <cellStyle name="Normal 10 2 5 2 2 2" xfId="1024" xr:uid="{580FA309-4E58-4754-B1F3-CD02ADA561B4}"/>
    <cellStyle name="Normal 10 2 5 2 2 2 2" xfId="1025" xr:uid="{0908B715-EEAD-45FC-BFD8-8CFF6963E655}"/>
    <cellStyle name="Normal 10 2 5 2 2 3" xfId="1026" xr:uid="{15D478B8-4600-4DE2-9225-4A0CAED497D7}"/>
    <cellStyle name="Normal 10 2 5 2 3" xfId="1027" xr:uid="{DA3E5E0B-1031-4E2F-90AA-EF7C03DC1693}"/>
    <cellStyle name="Normal 10 2 5 2 3 2" xfId="1028" xr:uid="{E3067362-3674-40A1-8816-8CE2E466F395}"/>
    <cellStyle name="Normal 10 2 5 2 4" xfId="1029" xr:uid="{B9EF3386-420C-455C-B988-77DAD01D1818}"/>
    <cellStyle name="Normal 10 2 5 3" xfId="483" xr:uid="{0A08F843-0039-4DA1-8346-B34605FA7D81}"/>
    <cellStyle name="Normal 10 2 5 3 2" xfId="1030" xr:uid="{472BF463-0769-44B3-AB4A-F87EE9429728}"/>
    <cellStyle name="Normal 10 2 5 3 2 2" xfId="1031" xr:uid="{499CC944-D58A-46F9-8274-B7F513DB0F16}"/>
    <cellStyle name="Normal 10 2 5 3 3" xfId="1032" xr:uid="{BF6FE5EC-C476-454C-AD67-EC47EF5D7EA6}"/>
    <cellStyle name="Normal 10 2 5 3 4" xfId="2541" xr:uid="{7FD39721-579F-444E-8C52-7A5D3D0028EB}"/>
    <cellStyle name="Normal 10 2 5 4" xfId="1033" xr:uid="{DC42C453-7247-4F12-AD20-87C223AB7FB8}"/>
    <cellStyle name="Normal 10 2 5 4 2" xfId="1034" xr:uid="{631CF06B-C1E8-4AE0-AEAF-C86BDD03CD62}"/>
    <cellStyle name="Normal 10 2 5 5" xfId="1035" xr:uid="{4C4F568D-8A4D-4A52-AD32-03646D8906BB}"/>
    <cellStyle name="Normal 10 2 5 6" xfId="2542" xr:uid="{D3CE20C7-8AFA-4536-A2F4-87F13E6CEEE0}"/>
    <cellStyle name="Normal 10 2 6" xfId="246" xr:uid="{0EFAFF69-8946-452A-AE40-32E0F45EE654}"/>
    <cellStyle name="Normal 10 2 6 2" xfId="484" xr:uid="{7CEA124C-C419-4E39-B40A-DA579F1527AD}"/>
    <cellStyle name="Normal 10 2 6 2 2" xfId="1036" xr:uid="{89F29696-8BFA-46B5-AF55-FD7F002C8193}"/>
    <cellStyle name="Normal 10 2 6 2 2 2" xfId="1037" xr:uid="{BC1F0B4F-22B6-493E-9A5E-A31575E2736B}"/>
    <cellStyle name="Normal 10 2 6 2 3" xfId="1038" xr:uid="{2C699850-BCD2-4D19-B52A-EDBC5886B77B}"/>
    <cellStyle name="Normal 10 2 6 2 4" xfId="2543" xr:uid="{B8A7CA41-3EB4-4079-B315-89B052160AAD}"/>
    <cellStyle name="Normal 10 2 6 3" xfId="1039" xr:uid="{654424CE-37DC-4145-8599-40041E5E800A}"/>
    <cellStyle name="Normal 10 2 6 3 2" xfId="1040" xr:uid="{E77661FA-5706-4BBA-BEAD-A32A51199E93}"/>
    <cellStyle name="Normal 10 2 6 4" xfId="1041" xr:uid="{CC0CFB41-74CA-44A7-96CB-8549D5725692}"/>
    <cellStyle name="Normal 10 2 6 5" xfId="2544" xr:uid="{CB9753E4-23EA-4F2D-BAC5-22C1CBA4C447}"/>
    <cellStyle name="Normal 10 2 7" xfId="485" xr:uid="{DB90F6BB-27E3-4146-BD87-A0F340D6CF9B}"/>
    <cellStyle name="Normal 10 2 7 2" xfId="1042" xr:uid="{EE1BB01C-19B2-430C-8422-21105E09D890}"/>
    <cellStyle name="Normal 10 2 7 2 2" xfId="1043" xr:uid="{FF6B99DD-C473-411B-B39A-3A35BAE82112}"/>
    <cellStyle name="Normal 10 2 7 2 3" xfId="4332" xr:uid="{D0539FE4-18DB-4CB7-9B1F-53BAE005D739}"/>
    <cellStyle name="Normal 10 2 7 3" xfId="1044" xr:uid="{506AA8CE-AC87-4BD9-AF8F-36340044A57B}"/>
    <cellStyle name="Normal 10 2 7 4" xfId="2545" xr:uid="{AFDB8550-C820-4FE9-9862-97678898F545}"/>
    <cellStyle name="Normal 10 2 7 4 2" xfId="4563" xr:uid="{A99B237E-4E3E-4937-8B71-21ADE1BEC7CF}"/>
    <cellStyle name="Normal 10 2 7 4 3" xfId="4678" xr:uid="{1423C4D7-A82D-4CBC-832B-031FA53C2A94}"/>
    <cellStyle name="Normal 10 2 7 4 4" xfId="4601" xr:uid="{3C7F4BE8-DB7C-4A74-9A60-E215F25ADB28}"/>
    <cellStyle name="Normal 10 2 8" xfId="1045" xr:uid="{B2CF5DA1-A5C3-4694-B159-D518E1D5CB58}"/>
    <cellStyle name="Normal 10 2 8 2" xfId="1046" xr:uid="{407B923C-1A7C-4ADC-B8DC-9ABC39DAAB4E}"/>
    <cellStyle name="Normal 10 2 8 3" xfId="2546" xr:uid="{641BCA6E-E3FD-4334-8BDA-0D9045D85410}"/>
    <cellStyle name="Normal 10 2 8 4" xfId="2547" xr:uid="{CBB513CD-19CC-4270-957B-0B1B273F33BB}"/>
    <cellStyle name="Normal 10 2 9" xfId="1047" xr:uid="{F3D29D2C-2404-4B80-9174-BAA65293FE75}"/>
    <cellStyle name="Normal 10 3" xfId="50" xr:uid="{91ED8706-1312-4D30-A170-EFDE524EA10C}"/>
    <cellStyle name="Normal 10 3 10" xfId="2548" xr:uid="{96B33217-AD09-4C4E-914A-480FD86061B1}"/>
    <cellStyle name="Normal 10 3 11" xfId="2549" xr:uid="{7A916BCA-A618-463C-97DD-A3A796F7BB65}"/>
    <cellStyle name="Normal 10 3 2" xfId="51" xr:uid="{020FAD3B-676C-40DC-AF1F-A355571F55BB}"/>
    <cellStyle name="Normal 10 3 2 2" xfId="52" xr:uid="{6EDF50EA-88C4-45C9-9389-7F3B11C278B9}"/>
    <cellStyle name="Normal 10 3 2 2 2" xfId="247" xr:uid="{9F5BBFE6-1F99-45C5-B212-AB25E8FDC726}"/>
    <cellStyle name="Normal 10 3 2 2 2 2" xfId="486" xr:uid="{6B06E61D-1DDC-4570-BC6C-62E9F7F6D484}"/>
    <cellStyle name="Normal 10 3 2 2 2 2 2" xfId="1048" xr:uid="{A9AA390B-9FA1-46E6-A140-FF0B65703E29}"/>
    <cellStyle name="Normal 10 3 2 2 2 2 2 2" xfId="1049" xr:uid="{32EF759D-C8DA-481E-8CEA-E6942FF08E87}"/>
    <cellStyle name="Normal 10 3 2 2 2 2 3" xfId="1050" xr:uid="{72DFB9C4-8FE8-4240-AF80-1B9577E77302}"/>
    <cellStyle name="Normal 10 3 2 2 2 2 4" xfId="2550" xr:uid="{91471973-53A1-4934-B20F-4259BBEEFECC}"/>
    <cellStyle name="Normal 10 3 2 2 2 3" xfId="1051" xr:uid="{5F2D56CA-B3A1-4D45-815B-A3E73B2D509D}"/>
    <cellStyle name="Normal 10 3 2 2 2 3 2" xfId="1052" xr:uid="{B6ECB2A1-BA15-4123-9238-A384B6C8C106}"/>
    <cellStyle name="Normal 10 3 2 2 2 3 3" xfId="2551" xr:uid="{B0528FFA-8C1B-400D-B481-D08AD644E67A}"/>
    <cellStyle name="Normal 10 3 2 2 2 3 4" xfId="2552" xr:uid="{CDBCB506-6A63-493E-9B08-20FCE0116D7D}"/>
    <cellStyle name="Normal 10 3 2 2 2 4" xfId="1053" xr:uid="{7E4FE23C-DDA6-4F92-923A-C7EE9AC27043}"/>
    <cellStyle name="Normal 10 3 2 2 2 5" xfId="2553" xr:uid="{37AE3267-419A-41BF-921B-D4104628895C}"/>
    <cellStyle name="Normal 10 3 2 2 2 6" xfId="2554" xr:uid="{DEA58B58-A258-4947-95C9-A7EEF523741B}"/>
    <cellStyle name="Normal 10 3 2 2 3" xfId="487" xr:uid="{D76D18F4-AE4C-4B55-AAE9-F660061F899B}"/>
    <cellStyle name="Normal 10 3 2 2 3 2" xfId="1054" xr:uid="{1BC40128-31D1-4DC2-8000-008F4A0B7138}"/>
    <cellStyle name="Normal 10 3 2 2 3 2 2" xfId="1055" xr:uid="{45F21B5C-CC94-4D0F-B7D7-D22B933F8E0C}"/>
    <cellStyle name="Normal 10 3 2 2 3 2 3" xfId="2555" xr:uid="{DE2E7726-04CB-428A-B404-595164B3E2EC}"/>
    <cellStyle name="Normal 10 3 2 2 3 2 4" xfId="2556" xr:uid="{6C214B4D-CAB3-41AE-96D3-DFCFB28D956F}"/>
    <cellStyle name="Normal 10 3 2 2 3 3" xfId="1056" xr:uid="{DECB4AA9-BE2E-4054-8C83-337B783CFE90}"/>
    <cellStyle name="Normal 10 3 2 2 3 4" xfId="2557" xr:uid="{D9D3535B-E1F9-4C08-AEE3-9A7A3C8CF984}"/>
    <cellStyle name="Normal 10 3 2 2 3 5" xfId="2558" xr:uid="{46A48409-3100-4E74-AA49-B27C617C1344}"/>
    <cellStyle name="Normal 10 3 2 2 4" xfId="1057" xr:uid="{027972F6-0B3D-478E-BD03-19305253B52D}"/>
    <cellStyle name="Normal 10 3 2 2 4 2" xfId="1058" xr:uid="{2FBF5064-B80F-4F5F-8E3D-72967E84BDA4}"/>
    <cellStyle name="Normal 10 3 2 2 4 3" xfId="2559" xr:uid="{7B262DEB-5813-49F0-B086-FFA5041CA376}"/>
    <cellStyle name="Normal 10 3 2 2 4 4" xfId="2560" xr:uid="{86757BC7-39F8-477B-AED3-E6283E4145E5}"/>
    <cellStyle name="Normal 10 3 2 2 5" xfId="1059" xr:uid="{904589B7-2025-43E5-B0B3-71179C558168}"/>
    <cellStyle name="Normal 10 3 2 2 5 2" xfId="2561" xr:uid="{ACE38A49-2945-4BD9-8B39-41FE994E9BDE}"/>
    <cellStyle name="Normal 10 3 2 2 5 3" xfId="2562" xr:uid="{BA9A96D5-69B5-4857-BF12-CF6AA4DEEC1A}"/>
    <cellStyle name="Normal 10 3 2 2 5 4" xfId="2563" xr:uid="{75E9A652-51D6-4253-8BFA-601E12F3EE94}"/>
    <cellStyle name="Normal 10 3 2 2 6" xfId="2564" xr:uid="{6BBB6C70-DC86-4899-BA21-7879AA47028E}"/>
    <cellStyle name="Normal 10 3 2 2 7" xfId="2565" xr:uid="{76E05ABE-B0D0-44D1-8FCA-51F07AE7765E}"/>
    <cellStyle name="Normal 10 3 2 2 8" xfId="2566" xr:uid="{69E0CD23-8F63-42F6-9DD1-BD8167108FBB}"/>
    <cellStyle name="Normal 10 3 2 3" xfId="248" xr:uid="{2598A942-5F42-44A1-8832-4FCDC630726E}"/>
    <cellStyle name="Normal 10 3 2 3 2" xfId="488" xr:uid="{038CA5C0-EA6F-4A0D-A003-ABDB02D23624}"/>
    <cellStyle name="Normal 10 3 2 3 2 2" xfId="489" xr:uid="{10B1559E-C743-4E0B-8318-FC140270071F}"/>
    <cellStyle name="Normal 10 3 2 3 2 2 2" xfId="1060" xr:uid="{F856EA32-74EA-4E91-B751-3B8CB126CBE3}"/>
    <cellStyle name="Normal 10 3 2 3 2 2 2 2" xfId="1061" xr:uid="{5F750DE0-5F48-4250-8C78-70F095630410}"/>
    <cellStyle name="Normal 10 3 2 3 2 2 3" xfId="1062" xr:uid="{3EFE01D7-0D72-4C35-A6D2-06E3B3869E21}"/>
    <cellStyle name="Normal 10 3 2 3 2 3" xfId="1063" xr:uid="{94A4356C-DC6A-4CDF-94AA-0B6C3BF81335}"/>
    <cellStyle name="Normal 10 3 2 3 2 3 2" xfId="1064" xr:uid="{54C84C60-FB92-4503-8CCA-3EC1200B9D7F}"/>
    <cellStyle name="Normal 10 3 2 3 2 4" xfId="1065" xr:uid="{C8C1454E-6026-41E0-8BB0-AF7A04BF2A22}"/>
    <cellStyle name="Normal 10 3 2 3 3" xfId="490" xr:uid="{62FEB5AE-638E-419C-B2FC-C5A275F2C37D}"/>
    <cellStyle name="Normal 10 3 2 3 3 2" xfId="1066" xr:uid="{677E4FA7-4B17-4592-A533-62E8714346BC}"/>
    <cellStyle name="Normal 10 3 2 3 3 2 2" xfId="1067" xr:uid="{D5686619-2B43-48CE-88B2-877B71434B1A}"/>
    <cellStyle name="Normal 10 3 2 3 3 3" xfId="1068" xr:uid="{67D3AFE3-8D00-436D-B018-A0F81ED6BAFF}"/>
    <cellStyle name="Normal 10 3 2 3 3 4" xfId="2567" xr:uid="{0BC4FB52-3C6F-45C1-AF83-76F944509441}"/>
    <cellStyle name="Normal 10 3 2 3 4" xfId="1069" xr:uid="{8C95F572-3754-4A76-AC59-E826C1FE45A3}"/>
    <cellStyle name="Normal 10 3 2 3 4 2" xfId="1070" xr:uid="{FDF208C4-7046-4B17-A235-36CF92865C5F}"/>
    <cellStyle name="Normal 10 3 2 3 5" xfId="1071" xr:uid="{10BBBDA2-1CB2-4EF0-9815-1B634D183255}"/>
    <cellStyle name="Normal 10 3 2 3 6" xfId="2568" xr:uid="{8B23F919-F837-4005-A3D1-361825B5B6AB}"/>
    <cellStyle name="Normal 10 3 2 4" xfId="249" xr:uid="{95B4BD22-3953-4284-9029-0E9BB0128D02}"/>
    <cellStyle name="Normal 10 3 2 4 2" xfId="491" xr:uid="{9CAF7074-658C-49EC-8BD7-FDA0F27FDBC6}"/>
    <cellStyle name="Normal 10 3 2 4 2 2" xfId="1072" xr:uid="{E48C0F96-9FB0-41F7-BD43-EE040FF6D67C}"/>
    <cellStyle name="Normal 10 3 2 4 2 2 2" xfId="1073" xr:uid="{733EEAB7-9A22-45DB-8F9E-AF15B1235390}"/>
    <cellStyle name="Normal 10 3 2 4 2 3" xfId="1074" xr:uid="{81570994-D9AB-4FA2-8198-A1371244FF85}"/>
    <cellStyle name="Normal 10 3 2 4 2 4" xfId="2569" xr:uid="{15EB2F2C-EC9E-40E5-8934-D073B1679397}"/>
    <cellStyle name="Normal 10 3 2 4 3" xfId="1075" xr:uid="{F81AFD7F-A04E-4DF7-9973-15A6129F9BC1}"/>
    <cellStyle name="Normal 10 3 2 4 3 2" xfId="1076" xr:uid="{80C8CD06-8433-4FFE-A52A-E12509A3DEA6}"/>
    <cellStyle name="Normal 10 3 2 4 4" xfId="1077" xr:uid="{9AC78A41-FAEC-4205-AF2E-158469580138}"/>
    <cellStyle name="Normal 10 3 2 4 5" xfId="2570" xr:uid="{DCC89FC1-E36E-4931-8929-79CFEBA68537}"/>
    <cellStyle name="Normal 10 3 2 5" xfId="251" xr:uid="{948C1191-A2DF-4FA5-8F0D-45FCD2145A97}"/>
    <cellStyle name="Normal 10 3 2 5 2" xfId="1078" xr:uid="{5A530765-2953-47C3-9ABF-91C817687D1F}"/>
    <cellStyle name="Normal 10 3 2 5 2 2" xfId="1079" xr:uid="{46B06F61-5613-462A-95A0-009C9BD01F36}"/>
    <cellStyle name="Normal 10 3 2 5 3" xfId="1080" xr:uid="{D84D8424-4B8D-4985-A87F-B7D00D3E7CCA}"/>
    <cellStyle name="Normal 10 3 2 5 4" xfId="2571" xr:uid="{5FA33477-7CF4-48A8-B8EA-A1F84951A25D}"/>
    <cellStyle name="Normal 10 3 2 6" xfId="1081" xr:uid="{5010C53F-1BDF-4D39-B1FE-EC56BAB8BD27}"/>
    <cellStyle name="Normal 10 3 2 6 2" xfId="1082" xr:uid="{CE03101C-8AEB-4E38-84F6-E5ADD142482D}"/>
    <cellStyle name="Normal 10 3 2 6 3" xfId="2572" xr:uid="{C23CAF3E-8A96-42B2-83CA-45154786165C}"/>
    <cellStyle name="Normal 10 3 2 6 4" xfId="2573" xr:uid="{9222CA1E-2359-4FD5-BC8F-0C2A3F7485D9}"/>
    <cellStyle name="Normal 10 3 2 7" xfId="1083" xr:uid="{366BE002-0747-465F-9504-B21B05C5F0F5}"/>
    <cellStyle name="Normal 10 3 2 8" xfId="2574" xr:uid="{0AF84B47-A5B1-488C-9FAB-98529004E67D}"/>
    <cellStyle name="Normal 10 3 2 9" xfId="2575" xr:uid="{F5EAE126-137E-40A5-8ABA-2BCC10C71BF1}"/>
    <cellStyle name="Normal 10 3 3" xfId="53" xr:uid="{20EF808C-B0A1-451C-9237-FD3BAD761673}"/>
    <cellStyle name="Normal 10 3 3 2" xfId="54" xr:uid="{C1E45416-3A4C-4831-AE91-34A14E0E2E3C}"/>
    <cellStyle name="Normal 10 3 3 2 2" xfId="492" xr:uid="{2CF472F1-29D4-4E63-9D6D-99FC0FC4B69C}"/>
    <cellStyle name="Normal 10 3 3 2 2 2" xfId="1084" xr:uid="{C8B2AFDA-FD75-42B1-A63E-38E9A7095079}"/>
    <cellStyle name="Normal 10 3 3 2 2 2 2" xfId="1085" xr:uid="{A86D4D34-2B6E-48D4-BD23-2201D4017975}"/>
    <cellStyle name="Normal 10 3 3 2 2 2 2 2" xfId="4445" xr:uid="{285F9E77-DE25-4884-8CF7-54E9B5BEA2EF}"/>
    <cellStyle name="Normal 10 3 3 2 2 2 3" xfId="4446" xr:uid="{C6694C37-1D42-4B28-96B6-1AA7C8B00FA7}"/>
    <cellStyle name="Normal 10 3 3 2 2 3" xfId="1086" xr:uid="{322CCE03-0537-46AC-956D-E3263100FA14}"/>
    <cellStyle name="Normal 10 3 3 2 2 3 2" xfId="4447" xr:uid="{2FFB62EE-C819-4011-93C8-241D171FE832}"/>
    <cellStyle name="Normal 10 3 3 2 2 4" xfId="2576" xr:uid="{A8C0A8BC-7DDC-4571-B93A-F7A2ABC72491}"/>
    <cellStyle name="Normal 10 3 3 2 3" xfId="1087" xr:uid="{272D5B32-5A5B-41D4-B0C2-BEBFACCADF46}"/>
    <cellStyle name="Normal 10 3 3 2 3 2" xfId="1088" xr:uid="{4F23F0EA-FCA6-46D6-8230-D9C2CED8F1B2}"/>
    <cellStyle name="Normal 10 3 3 2 3 2 2" xfId="4448" xr:uid="{34F2F41C-12B5-488D-A542-5EA0DA6AAA8A}"/>
    <cellStyle name="Normal 10 3 3 2 3 3" xfId="2577" xr:uid="{3E02D228-9228-4F7D-BF3C-18B81277E8C8}"/>
    <cellStyle name="Normal 10 3 3 2 3 4" xfId="2578" xr:uid="{88C649CA-F1D2-4D21-A1D0-F4665FCF64A9}"/>
    <cellStyle name="Normal 10 3 3 2 4" xfId="1089" xr:uid="{29A4F8B0-0042-4DCE-991D-4D82D76B53F3}"/>
    <cellStyle name="Normal 10 3 3 2 4 2" xfId="4449" xr:uid="{5888946E-5591-4B67-A964-F6955385EDB2}"/>
    <cellStyle name="Normal 10 3 3 2 5" xfId="2579" xr:uid="{0E1A955A-721D-43A4-90D4-BB09772BB1D4}"/>
    <cellStyle name="Normal 10 3 3 2 6" xfId="2580" xr:uid="{258E2EE4-E308-4AD7-8899-DD6E2F88A0E2}"/>
    <cellStyle name="Normal 10 3 3 3" xfId="252" xr:uid="{BE0C5BB6-CD46-429E-AF9F-1020A5AA8CBD}"/>
    <cellStyle name="Normal 10 3 3 3 2" xfId="1090" xr:uid="{8D29A1AD-0AB4-47CF-9B8E-97CA8410BD61}"/>
    <cellStyle name="Normal 10 3 3 3 2 2" xfId="1091" xr:uid="{CDCA3E38-8EE8-47B4-BD65-94B67C61E233}"/>
    <cellStyle name="Normal 10 3 3 3 2 2 2" xfId="4450" xr:uid="{71618A91-AA0D-4C1E-B7CA-933287E5E309}"/>
    <cellStyle name="Normal 10 3 3 3 2 3" xfId="2581" xr:uid="{5BA48564-2927-4114-9B64-522E0DA99EF3}"/>
    <cellStyle name="Normal 10 3 3 3 2 4" xfId="2582" xr:uid="{79A285B0-9535-4FDC-B38D-8A4D3054A112}"/>
    <cellStyle name="Normal 10 3 3 3 3" xfId="1092" xr:uid="{BB0C733D-9334-4BD4-8C35-FA36B35789B1}"/>
    <cellStyle name="Normal 10 3 3 3 3 2" xfId="4451" xr:uid="{3980768C-E212-4F92-96C9-F28F8BC975D7}"/>
    <cellStyle name="Normal 10 3 3 3 4" xfId="2583" xr:uid="{7B4F402E-80BD-47F7-B467-F829418CAF84}"/>
    <cellStyle name="Normal 10 3 3 3 5" xfId="2584" xr:uid="{EF6314CC-4459-438A-8E61-7728C8EF7E7B}"/>
    <cellStyle name="Normal 10 3 3 4" xfId="1093" xr:uid="{449B85A9-2520-4DB4-9BEB-5D71702C140B}"/>
    <cellStyle name="Normal 10 3 3 4 2" xfId="1094" xr:uid="{6760C98B-1323-46D3-A8D9-CE51E8A15AB5}"/>
    <cellStyle name="Normal 10 3 3 4 2 2" xfId="4452" xr:uid="{F4DF786B-2138-4E00-848C-B62776F95A26}"/>
    <cellStyle name="Normal 10 3 3 4 3" xfId="2585" xr:uid="{1576EF82-F6DE-4CF1-9E0E-EA88F3C4BF25}"/>
    <cellStyle name="Normal 10 3 3 4 4" xfId="2586" xr:uid="{A8C0BF2A-6AFE-4225-8AAF-5974DF7D2CA4}"/>
    <cellStyle name="Normal 10 3 3 5" xfId="1095" xr:uid="{1CF2C774-E75A-4C40-8749-6D8CD4FFA6BD}"/>
    <cellStyle name="Normal 10 3 3 5 2" xfId="2587" xr:uid="{19A9AEC2-0049-4798-B5B4-1221ED50D386}"/>
    <cellStyle name="Normal 10 3 3 5 3" xfId="2588" xr:uid="{C5AE7809-3DDE-4E16-97EA-90D4A08B5876}"/>
    <cellStyle name="Normal 10 3 3 5 4" xfId="2589" xr:uid="{24D175A9-5745-4C88-A3AF-1AF37A6C41A9}"/>
    <cellStyle name="Normal 10 3 3 6" xfId="2590" xr:uid="{F3D3E22D-1713-467F-BA34-BC93893871B2}"/>
    <cellStyle name="Normal 10 3 3 7" xfId="2591" xr:uid="{43D66E9D-E1EA-491D-BD45-62ABFFBCBE1F}"/>
    <cellStyle name="Normal 10 3 3 8" xfId="2592" xr:uid="{0947F56A-C60A-46F7-B5AC-10ADA972442B}"/>
    <cellStyle name="Normal 10 3 4" xfId="55" xr:uid="{CC329E86-D6FD-455C-B951-B4BF531532AF}"/>
    <cellStyle name="Normal 10 3 4 2" xfId="493" xr:uid="{C0A8AE6F-B712-467C-AB96-1E5E2C21E806}"/>
    <cellStyle name="Normal 10 3 4 2 2" xfId="494" xr:uid="{ED7CBA62-87AD-4252-84B6-F164AEDEB493}"/>
    <cellStyle name="Normal 10 3 4 2 2 2" xfId="1096" xr:uid="{328F7A4E-6B0B-45D7-B9D7-5696FB69D7B9}"/>
    <cellStyle name="Normal 10 3 4 2 2 2 2" xfId="1097" xr:uid="{345BA7BD-E4D5-4A70-9F5B-00322DA51ED2}"/>
    <cellStyle name="Normal 10 3 4 2 2 3" xfId="1098" xr:uid="{83C48790-3CCD-4675-B11F-7422D39EAEF9}"/>
    <cellStyle name="Normal 10 3 4 2 2 4" xfId="2593" xr:uid="{A79F06E8-8353-48B5-A99A-35CBE9A9F885}"/>
    <cellStyle name="Normal 10 3 4 2 3" xfId="1099" xr:uid="{DA9CF634-F129-48C9-988C-6681C1ECDFF4}"/>
    <cellStyle name="Normal 10 3 4 2 3 2" xfId="1100" xr:uid="{6A8C27C6-A6AC-4339-B37C-4178DAAF9231}"/>
    <cellStyle name="Normal 10 3 4 2 4" xfId="1101" xr:uid="{D8BDCFBE-1860-4EB5-B2A9-9A9C64DCA6C7}"/>
    <cellStyle name="Normal 10 3 4 2 5" xfId="2594" xr:uid="{1A2043F8-A353-41ED-ACA5-A28CEE8F0AED}"/>
    <cellStyle name="Normal 10 3 4 3" xfId="495" xr:uid="{483B52D1-6677-45A1-BFB8-1729276258E5}"/>
    <cellStyle name="Normal 10 3 4 3 2" xfId="1102" xr:uid="{4988DE53-6AF7-49D1-BAF0-9DF810BC518F}"/>
    <cellStyle name="Normal 10 3 4 3 2 2" xfId="1103" xr:uid="{7C3A2FE5-A8AC-4FA0-9F80-9726250758E1}"/>
    <cellStyle name="Normal 10 3 4 3 3" xfId="1104" xr:uid="{E3AA99CA-C2AD-4C42-8C7A-BF33D442DD08}"/>
    <cellStyle name="Normal 10 3 4 3 4" xfId="2595" xr:uid="{7CF34144-B789-4AC9-BBD0-8A1308BAF6A7}"/>
    <cellStyle name="Normal 10 3 4 4" xfId="1105" xr:uid="{6BDAE5FB-3690-4817-A92D-61974BC319BB}"/>
    <cellStyle name="Normal 10 3 4 4 2" xfId="1106" xr:uid="{9F97566F-D570-47C7-91A0-C57EA1180879}"/>
    <cellStyle name="Normal 10 3 4 4 3" xfId="2596" xr:uid="{FD546226-C38F-45F0-BA8A-B83771C5C46C}"/>
    <cellStyle name="Normal 10 3 4 4 4" xfId="2597" xr:uid="{D3E29390-231C-4FD9-AA7C-E776F86886E5}"/>
    <cellStyle name="Normal 10 3 4 5" xfId="1107" xr:uid="{F858EAC0-765D-4A5A-B09F-ABCA0DBCC400}"/>
    <cellStyle name="Normal 10 3 4 6" xfId="2598" xr:uid="{28AB206A-1133-4EE8-9F7D-F4091D2837B5}"/>
    <cellStyle name="Normal 10 3 4 7" xfId="2599" xr:uid="{AA640458-C5FC-423D-BFA0-DF0C90555682}"/>
    <cellStyle name="Normal 10 3 5" xfId="253" xr:uid="{BF99BD8C-1630-4EAD-B1A7-12D3E80E60C4}"/>
    <cellStyle name="Normal 10 3 5 2" xfId="496" xr:uid="{E857C5EB-AABC-48A9-BC02-A64D43394BF5}"/>
    <cellStyle name="Normal 10 3 5 2 2" xfId="1108" xr:uid="{BDAB3A3E-1968-423B-88DD-7C2A612DF89B}"/>
    <cellStyle name="Normal 10 3 5 2 2 2" xfId="1109" xr:uid="{40D7152C-600F-4CD6-8FD1-05FB06D87DE1}"/>
    <cellStyle name="Normal 10 3 5 2 3" xfId="1110" xr:uid="{0F97FAF9-E146-444C-9733-367C2F8B46B1}"/>
    <cellStyle name="Normal 10 3 5 2 4" xfId="2600" xr:uid="{7F0415DA-CA2C-4ABA-AA47-6A7557DCFA79}"/>
    <cellStyle name="Normal 10 3 5 3" xfId="1111" xr:uid="{A862E44B-6927-4A7F-9911-0821EE16B3C3}"/>
    <cellStyle name="Normal 10 3 5 3 2" xfId="1112" xr:uid="{0D418997-BE57-4F86-8948-986149E77CDC}"/>
    <cellStyle name="Normal 10 3 5 3 3" xfId="2601" xr:uid="{2AB668CB-3C8E-496C-9217-34D60EDFFA4F}"/>
    <cellStyle name="Normal 10 3 5 3 4" xfId="2602" xr:uid="{1BBCA61E-EAFC-4B2A-8D8A-97B44A3D2208}"/>
    <cellStyle name="Normal 10 3 5 4" xfId="1113" xr:uid="{10B65157-3262-4182-883E-1D36E5CC0C8C}"/>
    <cellStyle name="Normal 10 3 5 5" xfId="2603" xr:uid="{F067170D-2A56-4B25-9319-357A7862A7D5}"/>
    <cellStyle name="Normal 10 3 5 6" xfId="2604" xr:uid="{9A998F56-F716-4A40-866B-7A6D9C5AFB06}"/>
    <cellStyle name="Normal 10 3 6" xfId="254" xr:uid="{9047F61C-BB82-426E-86CB-5B92AB141187}"/>
    <cellStyle name="Normal 10 3 6 2" xfId="1114" xr:uid="{ED94D017-7F4F-413A-9768-BE54FAD14E3C}"/>
    <cellStyle name="Normal 10 3 6 2 2" xfId="1115" xr:uid="{9B836C3E-E1A7-4A35-B65C-53CEA9FF833E}"/>
    <cellStyle name="Normal 10 3 6 2 3" xfId="2605" xr:uid="{D96041CF-70CF-4262-B198-21518357A523}"/>
    <cellStyle name="Normal 10 3 6 2 4" xfId="2606" xr:uid="{85C3BA39-2808-4AFA-8A63-C108B6A83E9F}"/>
    <cellStyle name="Normal 10 3 6 3" xfId="1116" xr:uid="{2F3574AC-082E-4E41-B4FE-5108DF8889FA}"/>
    <cellStyle name="Normal 10 3 6 4" xfId="2607" xr:uid="{E58F9E79-A4F9-490C-A8C5-B14E299B7F17}"/>
    <cellStyle name="Normal 10 3 6 5" xfId="2608" xr:uid="{0FC41081-14D6-470C-9CF5-21AE4A27FACA}"/>
    <cellStyle name="Normal 10 3 7" xfId="1117" xr:uid="{7137E046-C097-4DAD-B463-2E8CF4E7857D}"/>
    <cellStyle name="Normal 10 3 7 2" xfId="1118" xr:uid="{81D88A09-4A04-4093-B4C5-559D32FA8246}"/>
    <cellStyle name="Normal 10 3 7 3" xfId="2609" xr:uid="{8ED8F27E-8B79-4F2E-B8DC-AAC9031B540B}"/>
    <cellStyle name="Normal 10 3 7 4" xfId="2610" xr:uid="{B91DBB73-012F-4001-8A5A-D7E53B04EA23}"/>
    <cellStyle name="Normal 10 3 8" xfId="1119" xr:uid="{F68F233A-BE2A-4701-A476-03374516AF72}"/>
    <cellStyle name="Normal 10 3 8 2" xfId="2611" xr:uid="{6D131619-A9AE-4E0A-A00F-59F28677E948}"/>
    <cellStyle name="Normal 10 3 8 3" xfId="2612" xr:uid="{C9B9046B-E3FC-49B3-9751-D94D840DF38B}"/>
    <cellStyle name="Normal 10 3 8 4" xfId="2613" xr:uid="{DF9BBFBF-024E-4352-8CEB-BB7A8736EA1D}"/>
    <cellStyle name="Normal 10 3 9" xfId="2614" xr:uid="{ACFDF8ED-DC4D-4DF1-AB11-8394087AC89B}"/>
    <cellStyle name="Normal 10 4" xfId="56" xr:uid="{7F4DC089-AF65-41F6-82B4-4FD117CC8B51}"/>
    <cellStyle name="Normal 10 4 10" xfId="2615" xr:uid="{D1BE85DF-38FF-4271-9BF1-9D7F80A1A93F}"/>
    <cellStyle name="Normal 10 4 11" xfId="2616" xr:uid="{24CB5413-59B8-471F-AD2E-54174CD4CEAD}"/>
    <cellStyle name="Normal 10 4 2" xfId="57" xr:uid="{FDF552F3-8859-487C-A028-75C05F8F7E17}"/>
    <cellStyle name="Normal 10 4 2 2" xfId="255" xr:uid="{6266CE60-C086-4D58-8D84-9566AA00A73E}"/>
    <cellStyle name="Normal 10 4 2 2 2" xfId="497" xr:uid="{54BB3170-DCC5-4C6F-979F-FD6828E5F8F2}"/>
    <cellStyle name="Normal 10 4 2 2 2 2" xfId="498" xr:uid="{32D758F0-3B8D-4177-88DB-3F61E324E8CB}"/>
    <cellStyle name="Normal 10 4 2 2 2 2 2" xfId="1120" xr:uid="{054E3DBC-F9EC-4778-8BD6-DECDA4C07709}"/>
    <cellStyle name="Normal 10 4 2 2 2 2 3" xfId="2617" xr:uid="{969D3006-F62C-41C8-ABAC-35EF8C0BDFCA}"/>
    <cellStyle name="Normal 10 4 2 2 2 2 4" xfId="2618" xr:uid="{FB20EF98-FAA8-4DFE-AB12-DC821A958BAF}"/>
    <cellStyle name="Normal 10 4 2 2 2 3" xfId="1121" xr:uid="{58E62080-F2C3-48BB-8E5E-556E6B8F91EB}"/>
    <cellStyle name="Normal 10 4 2 2 2 3 2" xfId="2619" xr:uid="{A0B97DF9-FA44-45C6-A6E1-487992712D36}"/>
    <cellStyle name="Normal 10 4 2 2 2 3 3" xfId="2620" xr:uid="{5D1D8FF9-F29B-4A4F-AB89-493AA26857F3}"/>
    <cellStyle name="Normal 10 4 2 2 2 3 4" xfId="2621" xr:uid="{8255EA9B-2B02-488B-B412-3D19BE1FEBC5}"/>
    <cellStyle name="Normal 10 4 2 2 2 4" xfId="2622" xr:uid="{D28A91B2-7A3E-43E6-9BCA-01678AA0B2CE}"/>
    <cellStyle name="Normal 10 4 2 2 2 5" xfId="2623" xr:uid="{A435ECEB-94D3-4AF7-A07B-9BDB4920757E}"/>
    <cellStyle name="Normal 10 4 2 2 2 6" xfId="2624" xr:uid="{DCD33E3A-0161-43F2-A9ED-4B991A809D2E}"/>
    <cellStyle name="Normal 10 4 2 2 3" xfId="499" xr:uid="{262751DA-CE5F-4B99-95B6-69603F59007B}"/>
    <cellStyle name="Normal 10 4 2 2 3 2" xfId="1122" xr:uid="{F4527528-7DD5-412A-8D6D-7B47C331D643}"/>
    <cellStyle name="Normal 10 4 2 2 3 2 2" xfId="2625" xr:uid="{2315711D-BB03-49A7-9CD9-597EA8B658C4}"/>
    <cellStyle name="Normal 10 4 2 2 3 2 3" xfId="2626" xr:uid="{C70ACF43-0B51-4FA1-BDC5-DE5105D4C5D3}"/>
    <cellStyle name="Normal 10 4 2 2 3 2 4" xfId="2627" xr:uid="{DA2B8684-DDB0-4407-9115-EAB59123A32A}"/>
    <cellStyle name="Normal 10 4 2 2 3 3" xfId="2628" xr:uid="{7992F748-8BC7-4EC4-AA47-7D29CBB1CF00}"/>
    <cellStyle name="Normal 10 4 2 2 3 4" xfId="2629" xr:uid="{0BA2A122-79FE-4330-A97F-0145192ABEBC}"/>
    <cellStyle name="Normal 10 4 2 2 3 5" xfId="2630" xr:uid="{7CE4FB3F-292B-4E87-8B72-4CD4E7BB1F8D}"/>
    <cellStyle name="Normal 10 4 2 2 4" xfId="1123" xr:uid="{A9B5F1C4-8CFE-47B8-9359-246C6D361F26}"/>
    <cellStyle name="Normal 10 4 2 2 4 2" xfId="2631" xr:uid="{4B873D59-70EE-4A20-962D-93156EFBC20F}"/>
    <cellStyle name="Normal 10 4 2 2 4 3" xfId="2632" xr:uid="{372ABDC6-E86E-40E3-900A-32F2ACA58445}"/>
    <cellStyle name="Normal 10 4 2 2 4 4" xfId="2633" xr:uid="{EAE44022-FFEC-4341-BF2B-01566A626DA6}"/>
    <cellStyle name="Normal 10 4 2 2 5" xfId="2634" xr:uid="{63DB828B-01ED-4483-BAA1-EB54AC5D4002}"/>
    <cellStyle name="Normal 10 4 2 2 5 2" xfId="2635" xr:uid="{55CFBD2E-6F8F-4E86-B106-A0D8CCD714A7}"/>
    <cellStyle name="Normal 10 4 2 2 5 3" xfId="2636" xr:uid="{560D5A4A-EDE6-443D-A71E-BE349B09A906}"/>
    <cellStyle name="Normal 10 4 2 2 5 4" xfId="2637" xr:uid="{F22B1800-BEE8-47FA-917B-D4DE3712D36D}"/>
    <cellStyle name="Normal 10 4 2 2 6" xfId="2638" xr:uid="{697E83DE-EE38-4BC5-8FAD-335C4CE566B3}"/>
    <cellStyle name="Normal 10 4 2 2 7" xfId="2639" xr:uid="{3B80E0E8-EADA-4867-9CBE-14322EAF2ABE}"/>
    <cellStyle name="Normal 10 4 2 2 8" xfId="2640" xr:uid="{5A42365F-DEFB-4720-A2ED-970CAE7F73BD}"/>
    <cellStyle name="Normal 10 4 2 3" xfId="500" xr:uid="{894F3C35-B3D2-4E69-9626-F17594BB77D5}"/>
    <cellStyle name="Normal 10 4 2 3 2" xfId="501" xr:uid="{585BCCC9-5A12-4FA7-802E-665753CA19C7}"/>
    <cellStyle name="Normal 10 4 2 3 2 2" xfId="502" xr:uid="{AF822419-F912-4121-927E-F73042D1BBA2}"/>
    <cellStyle name="Normal 10 4 2 3 2 3" xfId="2641" xr:uid="{3D4A682F-08FA-4EE0-8EAB-0E351660D7C1}"/>
    <cellStyle name="Normal 10 4 2 3 2 4" xfId="2642" xr:uid="{C0A0ABD4-105C-4A63-8A1A-553154D0A876}"/>
    <cellStyle name="Normal 10 4 2 3 3" xfId="503" xr:uid="{88442485-4B01-4B06-85E3-E0FD20FBF680}"/>
    <cellStyle name="Normal 10 4 2 3 3 2" xfId="2643" xr:uid="{DF8AACDF-330C-440C-B100-1927AC4C260B}"/>
    <cellStyle name="Normal 10 4 2 3 3 3" xfId="2644" xr:uid="{BA0812C0-B5DC-4C37-AED2-CA9D6666179D}"/>
    <cellStyle name="Normal 10 4 2 3 3 4" xfId="2645" xr:uid="{BA8DB0E5-CCEA-470C-BEB2-BE8412D55110}"/>
    <cellStyle name="Normal 10 4 2 3 4" xfId="2646" xr:uid="{9CBD2545-5AC1-4C72-A949-08955A95DD0C}"/>
    <cellStyle name="Normal 10 4 2 3 5" xfId="2647" xr:uid="{F8A36ED2-277A-421A-8A18-C9D3E6116BCF}"/>
    <cellStyle name="Normal 10 4 2 3 6" xfId="2648" xr:uid="{803889FF-32EF-4083-A187-BDBB702BD364}"/>
    <cellStyle name="Normal 10 4 2 4" xfId="504" xr:uid="{5F8DA394-22FE-46B1-ABF2-DB685E761154}"/>
    <cellStyle name="Normal 10 4 2 4 2" xfId="505" xr:uid="{2B07EABD-3F7F-4EBC-81EB-83A570B9EE52}"/>
    <cellStyle name="Normal 10 4 2 4 2 2" xfId="2649" xr:uid="{4B1C8444-7D32-4DA6-AD83-F0B8301DC928}"/>
    <cellStyle name="Normal 10 4 2 4 2 3" xfId="2650" xr:uid="{534EACAB-2F6E-4C4E-A5B7-3D4538F2D5E6}"/>
    <cellStyle name="Normal 10 4 2 4 2 4" xfId="2651" xr:uid="{C3F33C9C-E24B-46C9-BFE1-ACADC7368E55}"/>
    <cellStyle name="Normal 10 4 2 4 3" xfId="2652" xr:uid="{97753A83-707E-4E52-BA8B-12A226FE7DAC}"/>
    <cellStyle name="Normal 10 4 2 4 4" xfId="2653" xr:uid="{D16E1F01-4E4E-4009-9883-45B5B5ABA035}"/>
    <cellStyle name="Normal 10 4 2 4 5" xfId="2654" xr:uid="{56953558-80E5-4782-9A31-CAE0E1A0CFF7}"/>
    <cellStyle name="Normal 10 4 2 5" xfId="506" xr:uid="{3F9BDAD1-E9FA-409D-9E2B-2338CE9B52D7}"/>
    <cellStyle name="Normal 10 4 2 5 2" xfId="2655" xr:uid="{B9FCF3DC-6483-4E9A-AA36-7812C8C8DEEF}"/>
    <cellStyle name="Normal 10 4 2 5 3" xfId="2656" xr:uid="{EF06C0C6-FDAA-447A-A11E-1E1D92ED314A}"/>
    <cellStyle name="Normal 10 4 2 5 4" xfId="2657" xr:uid="{5803E68D-34FD-4AC6-BAF2-8F830282ABF1}"/>
    <cellStyle name="Normal 10 4 2 6" xfId="2658" xr:uid="{9471D346-B06C-4E9D-91A6-CAD6C2C3754D}"/>
    <cellStyle name="Normal 10 4 2 6 2" xfId="2659" xr:uid="{7FDCEAEA-84E1-4EE6-B3D6-553C5C0169CE}"/>
    <cellStyle name="Normal 10 4 2 6 3" xfId="2660" xr:uid="{E4F21BA4-296F-45FA-8B88-F9C767423171}"/>
    <cellStyle name="Normal 10 4 2 6 4" xfId="2661" xr:uid="{1F55FFE6-DC9F-436A-8189-0EAC8F07F6D5}"/>
    <cellStyle name="Normal 10 4 2 7" xfId="2662" xr:uid="{011AB129-F602-410C-B2F0-6AE933933A8A}"/>
    <cellStyle name="Normal 10 4 2 8" xfId="2663" xr:uid="{737F8D55-E3E6-4C1A-B50B-D490875946F4}"/>
    <cellStyle name="Normal 10 4 2 9" xfId="2664" xr:uid="{92B6F916-8D77-40D6-96C5-FDFA888D988E}"/>
    <cellStyle name="Normal 10 4 3" xfId="256" xr:uid="{107D756D-1F9A-4EC1-9238-2444D3C27316}"/>
    <cellStyle name="Normal 10 4 3 2" xfId="507" xr:uid="{ACB229AC-CC5C-4712-9560-A0AFF1190C42}"/>
    <cellStyle name="Normal 10 4 3 2 2" xfId="508" xr:uid="{87EFC3CF-1775-4594-A9EB-3B322584A081}"/>
    <cellStyle name="Normal 10 4 3 2 2 2" xfId="1124" xr:uid="{D4571C59-42C6-4C57-B5F9-ECD109E06C10}"/>
    <cellStyle name="Normal 10 4 3 2 2 2 2" xfId="1125" xr:uid="{E6BAE702-E572-4F8C-8240-D3015BBB8D96}"/>
    <cellStyle name="Normal 10 4 3 2 2 3" xfId="1126" xr:uid="{5FD63AD8-170C-4A16-B0AC-51A627B41BB6}"/>
    <cellStyle name="Normal 10 4 3 2 2 4" xfId="2665" xr:uid="{1CDA3432-C63A-4E3C-9B8F-47D3423CADAA}"/>
    <cellStyle name="Normal 10 4 3 2 3" xfId="1127" xr:uid="{DD2E73C0-27BF-441E-AC8A-7051290F23BC}"/>
    <cellStyle name="Normal 10 4 3 2 3 2" xfId="1128" xr:uid="{E34B5A89-3AF5-4E6F-BFC5-2B8EC9781D78}"/>
    <cellStyle name="Normal 10 4 3 2 3 3" xfId="2666" xr:uid="{9FD6C2FF-4905-437C-9351-CDBA2E03680F}"/>
    <cellStyle name="Normal 10 4 3 2 3 4" xfId="2667" xr:uid="{9A9DBAEF-93FD-4567-BC2A-684784E1319C}"/>
    <cellStyle name="Normal 10 4 3 2 4" xfId="1129" xr:uid="{C26D5FC3-7865-4824-8242-F9E49B9850E5}"/>
    <cellStyle name="Normal 10 4 3 2 5" xfId="2668" xr:uid="{4BE86AFF-31FE-46D5-AB91-76C3B4C72934}"/>
    <cellStyle name="Normal 10 4 3 2 6" xfId="2669" xr:uid="{F05DDD67-34C9-4FA7-9844-1053047614EA}"/>
    <cellStyle name="Normal 10 4 3 3" xfId="509" xr:uid="{E4EDDEAC-6FB1-4AD4-B03B-843E3D802051}"/>
    <cellStyle name="Normal 10 4 3 3 2" xfId="1130" xr:uid="{C2A9F64C-ED57-4141-A4A2-D9B61338D540}"/>
    <cellStyle name="Normal 10 4 3 3 2 2" xfId="1131" xr:uid="{605ECEDA-0773-41F4-919F-2C5C95FDC2F7}"/>
    <cellStyle name="Normal 10 4 3 3 2 3" xfId="2670" xr:uid="{407CC25A-1E91-41EC-87DC-7FFFA472010E}"/>
    <cellStyle name="Normal 10 4 3 3 2 4" xfId="2671" xr:uid="{EDB0F228-1874-4CDE-9A47-AE8517DE0A4C}"/>
    <cellStyle name="Normal 10 4 3 3 3" xfId="1132" xr:uid="{CCCDC9FF-3A5D-4582-9D34-109331F5939C}"/>
    <cellStyle name="Normal 10 4 3 3 4" xfId="2672" xr:uid="{88589577-5B42-4D12-AB1B-3F0F16060C2F}"/>
    <cellStyle name="Normal 10 4 3 3 5" xfId="2673" xr:uid="{7ECBAA45-1A91-4E11-8752-C00AD2F73F48}"/>
    <cellStyle name="Normal 10 4 3 4" xfId="1133" xr:uid="{9C7D9DDF-FDD1-46E6-9F53-A6D391B5C591}"/>
    <cellStyle name="Normal 10 4 3 4 2" xfId="1134" xr:uid="{8BAD3491-F52D-4F5A-988C-619B9CC2CC61}"/>
    <cellStyle name="Normal 10 4 3 4 3" xfId="2674" xr:uid="{9BEC8327-DA70-44C2-A9F4-9C6E07045299}"/>
    <cellStyle name="Normal 10 4 3 4 4" xfId="2675" xr:uid="{C6E8A2E7-9107-483B-8820-51AFF49E84C6}"/>
    <cellStyle name="Normal 10 4 3 5" xfId="1135" xr:uid="{C8504B96-579A-4A38-BB67-F4E0C5FA568D}"/>
    <cellStyle name="Normal 10 4 3 5 2" xfId="2676" xr:uid="{D98E45FB-F24C-4B3A-A2EF-AE208F3C50C0}"/>
    <cellStyle name="Normal 10 4 3 5 3" xfId="2677" xr:uid="{0A34F183-8FA0-4200-B64C-FD9974F0459C}"/>
    <cellStyle name="Normal 10 4 3 5 4" xfId="2678" xr:uid="{73AC9D39-7608-468A-BF71-B390F3F82436}"/>
    <cellStyle name="Normal 10 4 3 6" xfId="2679" xr:uid="{F425068D-2FA9-4F39-9484-97E812A0A862}"/>
    <cellStyle name="Normal 10 4 3 7" xfId="2680" xr:uid="{B39C6023-6BE6-4F2C-96F1-026814017F26}"/>
    <cellStyle name="Normal 10 4 3 8" xfId="2681" xr:uid="{BE5DCBD0-30B7-415B-ABD1-C36D76BE21E8}"/>
    <cellStyle name="Normal 10 4 4" xfId="257" xr:uid="{D2857421-F46A-49EE-9A5D-B797AEA6E2C1}"/>
    <cellStyle name="Normal 10 4 4 2" xfId="510" xr:uid="{E0947D3F-08B4-4B77-B77F-D1F83B85A2AE}"/>
    <cellStyle name="Normal 10 4 4 2 2" xfId="511" xr:uid="{7EA605AE-F5FC-4D62-B0A4-21322CEAEB05}"/>
    <cellStyle name="Normal 10 4 4 2 2 2" xfId="1136" xr:uid="{C96B910A-3E2F-406E-8A8E-1738FB66C3F0}"/>
    <cellStyle name="Normal 10 4 4 2 2 3" xfId="2682" xr:uid="{17727B44-D263-4F3B-AEE0-511377434DAA}"/>
    <cellStyle name="Normal 10 4 4 2 2 4" xfId="2683" xr:uid="{95D01E22-5BE1-4B57-905B-5C4EE3B38B8E}"/>
    <cellStyle name="Normal 10 4 4 2 3" xfId="1137" xr:uid="{A4D6F465-10D8-417F-AD96-8480B38F577D}"/>
    <cellStyle name="Normal 10 4 4 2 4" xfId="2684" xr:uid="{45A6758A-F51F-4343-AB7F-1F0D6ED29002}"/>
    <cellStyle name="Normal 10 4 4 2 5" xfId="2685" xr:uid="{6DA492CE-744A-451D-A963-27B376EF0F23}"/>
    <cellStyle name="Normal 10 4 4 3" xfId="512" xr:uid="{C9735C83-26B9-4B2A-8D1D-BFF6220CF7AC}"/>
    <cellStyle name="Normal 10 4 4 3 2" xfId="1138" xr:uid="{70E4982E-B6A5-48C5-BA4C-4F9D6C7B978D}"/>
    <cellStyle name="Normal 10 4 4 3 3" xfId="2686" xr:uid="{9B718569-FBF1-460C-8F69-95B731630386}"/>
    <cellStyle name="Normal 10 4 4 3 4" xfId="2687" xr:uid="{3EB96F19-653B-4A71-BC07-F50047F8711C}"/>
    <cellStyle name="Normal 10 4 4 4" xfId="1139" xr:uid="{606CC099-4466-4DE0-B23D-8BAC181937BE}"/>
    <cellStyle name="Normal 10 4 4 4 2" xfId="2688" xr:uid="{F0BD2CC7-EAF1-4405-A760-667BC5C10F46}"/>
    <cellStyle name="Normal 10 4 4 4 3" xfId="2689" xr:uid="{7AE67723-A417-45A1-A5E4-49E9B740A07B}"/>
    <cellStyle name="Normal 10 4 4 4 4" xfId="2690" xr:uid="{73B6F508-26FF-49B5-9E13-E997F3D15747}"/>
    <cellStyle name="Normal 10 4 4 5" xfId="2691" xr:uid="{46AF712B-9AC6-49FF-B330-0D14E8DBFF2C}"/>
    <cellStyle name="Normal 10 4 4 6" xfId="2692" xr:uid="{BD2ADC28-07D9-42F3-8F31-F93844CAFA9D}"/>
    <cellStyle name="Normal 10 4 4 7" xfId="2693" xr:uid="{A64E455C-3A01-4D91-B7B8-C51AF51FEFD2}"/>
    <cellStyle name="Normal 10 4 5" xfId="258" xr:uid="{684D0030-FEC1-42AC-9498-68167B68642B}"/>
    <cellStyle name="Normal 10 4 5 2" xfId="513" xr:uid="{96D69D76-6034-45BD-8AE4-49A0CE6D382F}"/>
    <cellStyle name="Normal 10 4 5 2 2" xfId="1140" xr:uid="{567478EC-2D97-4E6A-A397-E8F38C8BF2C4}"/>
    <cellStyle name="Normal 10 4 5 2 3" xfId="2694" xr:uid="{D4320A84-6A56-438F-A863-DE5E47299C4E}"/>
    <cellStyle name="Normal 10 4 5 2 4" xfId="2695" xr:uid="{4DB0E161-3062-4BD5-B28F-B3AF27DC5759}"/>
    <cellStyle name="Normal 10 4 5 3" xfId="1141" xr:uid="{67AE645C-1922-482E-8259-719141F754EB}"/>
    <cellStyle name="Normal 10 4 5 3 2" xfId="2696" xr:uid="{BB15085C-D076-4944-834E-A9621CFCBAE4}"/>
    <cellStyle name="Normal 10 4 5 3 3" xfId="2697" xr:uid="{95C49E8B-AC5C-4139-B04D-08C117AD9404}"/>
    <cellStyle name="Normal 10 4 5 3 4" xfId="2698" xr:uid="{C14A8D14-5BAB-425D-A53A-196564425712}"/>
    <cellStyle name="Normal 10 4 5 4" xfId="2699" xr:uid="{81FA36D1-FF9A-4B0B-97DF-05DE3590ED25}"/>
    <cellStyle name="Normal 10 4 5 5" xfId="2700" xr:uid="{47F953B2-6CCA-4570-816C-969436250F11}"/>
    <cellStyle name="Normal 10 4 5 6" xfId="2701" xr:uid="{A77F9C71-0B83-4FE9-8141-6AFBDEBA0780}"/>
    <cellStyle name="Normal 10 4 6" xfId="514" xr:uid="{69A4B8E3-ABCE-4E15-A282-E4C6061E4434}"/>
    <cellStyle name="Normal 10 4 6 2" xfId="1142" xr:uid="{060C5109-C32D-47A7-829A-68641E397502}"/>
    <cellStyle name="Normal 10 4 6 2 2" xfId="2702" xr:uid="{F66C1FA7-79F5-423D-8805-487F99C73F94}"/>
    <cellStyle name="Normal 10 4 6 2 3" xfId="2703" xr:uid="{AED8EF41-0B70-4FDE-9591-6022EDCED6BE}"/>
    <cellStyle name="Normal 10 4 6 2 4" xfId="2704" xr:uid="{48CB5FA5-0D1E-4A26-818C-004693236ABA}"/>
    <cellStyle name="Normal 10 4 6 3" xfId="2705" xr:uid="{E9456413-C61B-49B8-8794-EF64D5D9EABC}"/>
    <cellStyle name="Normal 10 4 6 4" xfId="2706" xr:uid="{BCD20607-DBB7-4A89-BDC7-7FE2C7D7A4FC}"/>
    <cellStyle name="Normal 10 4 6 5" xfId="2707" xr:uid="{4DF32EEC-6499-4B9A-8CFD-C32291EEED07}"/>
    <cellStyle name="Normal 10 4 7" xfId="1143" xr:uid="{71622394-7BC8-4E3C-8CB6-700A4A7664D6}"/>
    <cellStyle name="Normal 10 4 7 2" xfId="2708" xr:uid="{43594B34-058F-47AB-A7CC-86C407B06687}"/>
    <cellStyle name="Normal 10 4 7 3" xfId="2709" xr:uid="{796AFB1A-B32F-46AB-8925-C2446E4A146B}"/>
    <cellStyle name="Normal 10 4 7 4" xfId="2710" xr:uid="{FFEA957D-6691-4823-89A9-85ABB2BCCB7A}"/>
    <cellStyle name="Normal 10 4 8" xfId="2711" xr:uid="{BDA1272D-8CA3-4F70-B629-9622A5245D94}"/>
    <cellStyle name="Normal 10 4 8 2" xfId="2712" xr:uid="{F37C0C13-1376-4502-908E-51CF7FF0AC1C}"/>
    <cellStyle name="Normal 10 4 8 3" xfId="2713" xr:uid="{015D9C2C-B2DF-419A-9EDB-D535072127C1}"/>
    <cellStyle name="Normal 10 4 8 4" xfId="2714" xr:uid="{2C0892FD-E0D8-4A48-9F3F-866B7EC5B8EB}"/>
    <cellStyle name="Normal 10 4 9" xfId="2715" xr:uid="{1AD8236C-0AED-4A9E-BE3B-11F092F9ACDE}"/>
    <cellStyle name="Normal 10 5" xfId="58" xr:uid="{35A9F8AC-BAE2-4636-B364-E6BB0F9DD516}"/>
    <cellStyle name="Normal 10 5 2" xfId="59" xr:uid="{92990172-79F3-4DF3-9092-69F0C3A3FF51}"/>
    <cellStyle name="Normal 10 5 2 2" xfId="259" xr:uid="{B311EE9E-CC66-4B14-A7D7-6EA3E6076FE3}"/>
    <cellStyle name="Normal 10 5 2 2 2" xfId="515" xr:uid="{E2058331-EAA9-4F19-AFF2-FE3D829E09D3}"/>
    <cellStyle name="Normal 10 5 2 2 2 2" xfId="1144" xr:uid="{89A049AC-8318-464A-A936-930F1C05A983}"/>
    <cellStyle name="Normal 10 5 2 2 2 3" xfId="2716" xr:uid="{ADBAE9B1-F439-43FD-A834-7868E8AC5C2F}"/>
    <cellStyle name="Normal 10 5 2 2 2 4" xfId="2717" xr:uid="{C5B3131A-53B2-47DA-9E13-F67CA53474A1}"/>
    <cellStyle name="Normal 10 5 2 2 3" xfId="1145" xr:uid="{CE884DD5-2C26-4195-833A-BC12F663D0B2}"/>
    <cellStyle name="Normal 10 5 2 2 3 2" xfId="2718" xr:uid="{ACBEE435-4D48-4574-95E0-AF32213B6381}"/>
    <cellStyle name="Normal 10 5 2 2 3 3" xfId="2719" xr:uid="{B920526D-927C-4D64-8FF6-806E50B7DCB7}"/>
    <cellStyle name="Normal 10 5 2 2 3 4" xfId="2720" xr:uid="{6C0F59C9-0E4B-4D05-8BC1-7C78B0BD74D4}"/>
    <cellStyle name="Normal 10 5 2 2 4" xfId="2721" xr:uid="{1F03820D-0FAA-4FEA-A878-E20ECB980966}"/>
    <cellStyle name="Normal 10 5 2 2 5" xfId="2722" xr:uid="{C4DBE969-C640-40A5-B1DA-E03AA290CCC2}"/>
    <cellStyle name="Normal 10 5 2 2 6" xfId="2723" xr:uid="{772B51C6-94CC-4123-A761-9F5C822908E9}"/>
    <cellStyle name="Normal 10 5 2 3" xfId="516" xr:uid="{1D202674-62F6-47C4-9292-1C82AAB6BE34}"/>
    <cellStyle name="Normal 10 5 2 3 2" xfId="1146" xr:uid="{CBCFBDD9-7B60-4FE1-884D-B7954DE45C53}"/>
    <cellStyle name="Normal 10 5 2 3 2 2" xfId="2724" xr:uid="{0884797A-6BA9-4DF3-8C69-FB2160226474}"/>
    <cellStyle name="Normal 10 5 2 3 2 3" xfId="2725" xr:uid="{1D74E41D-98EA-4846-AACC-1ECF4AE83B0C}"/>
    <cellStyle name="Normal 10 5 2 3 2 4" xfId="2726" xr:uid="{9BE3AC71-BDF9-4707-A87C-6DAB1869A251}"/>
    <cellStyle name="Normal 10 5 2 3 3" xfId="2727" xr:uid="{E1F55FCA-942F-4BCF-82B5-BF9F9C7463C3}"/>
    <cellStyle name="Normal 10 5 2 3 4" xfId="2728" xr:uid="{8D435AA3-2931-433E-85F8-5CDE886A7CA7}"/>
    <cellStyle name="Normal 10 5 2 3 5" xfId="2729" xr:uid="{EC400B07-418E-48F4-A374-E0F047EFC06B}"/>
    <cellStyle name="Normal 10 5 2 4" xfId="1147" xr:uid="{D0199565-2907-43DD-A66C-D39B0D613E03}"/>
    <cellStyle name="Normal 10 5 2 4 2" xfId="2730" xr:uid="{C6A9C9CD-5092-482D-AA68-43BEA8475221}"/>
    <cellStyle name="Normal 10 5 2 4 3" xfId="2731" xr:uid="{D5AA727B-94F6-4C7B-98CE-C38332662B04}"/>
    <cellStyle name="Normal 10 5 2 4 4" xfId="2732" xr:uid="{7C5AC9DD-FC4E-41ED-942C-86FA9143E23E}"/>
    <cellStyle name="Normal 10 5 2 5" xfId="2733" xr:uid="{EC425728-392E-46B3-893E-33828B56EC63}"/>
    <cellStyle name="Normal 10 5 2 5 2" xfId="2734" xr:uid="{02EFF582-3C81-40D3-8483-C6E8B4BFA496}"/>
    <cellStyle name="Normal 10 5 2 5 3" xfId="2735" xr:uid="{96553FAF-7693-4A0C-8D36-636A3955DCEE}"/>
    <cellStyle name="Normal 10 5 2 5 4" xfId="2736" xr:uid="{E0D12281-10CD-4895-878A-B267719390BC}"/>
    <cellStyle name="Normal 10 5 2 6" xfId="2737" xr:uid="{1C7C6C62-C1B7-446A-A294-E429ECA72C0F}"/>
    <cellStyle name="Normal 10 5 2 7" xfId="2738" xr:uid="{487B0B2E-22C2-4446-A63B-3F2DA3BAE7C4}"/>
    <cellStyle name="Normal 10 5 2 8" xfId="2739" xr:uid="{DF704609-2EBA-46DD-873C-1A8F935F96FC}"/>
    <cellStyle name="Normal 10 5 3" xfId="260" xr:uid="{023FE88B-3EF3-4BF3-B301-C028A46FC84F}"/>
    <cellStyle name="Normal 10 5 3 2" xfId="517" xr:uid="{AA7D354E-0DFC-456C-8FFB-11E74EC47964}"/>
    <cellStyle name="Normal 10 5 3 2 2" xfId="518" xr:uid="{F960C21C-08CC-4630-8886-BA28378AC388}"/>
    <cellStyle name="Normal 10 5 3 2 3" xfId="2740" xr:uid="{88DA3B48-ACE9-4FE2-B77F-72461D3F9533}"/>
    <cellStyle name="Normal 10 5 3 2 4" xfId="2741" xr:uid="{46EEF154-2999-4BBE-91DB-C05D3D683205}"/>
    <cellStyle name="Normal 10 5 3 3" xfId="519" xr:uid="{FB78C5B3-8F72-4D4A-BBFF-7AC3FAA640BB}"/>
    <cellStyle name="Normal 10 5 3 3 2" xfId="2742" xr:uid="{8BA10A36-9A2A-4941-931E-4BBFFD156A32}"/>
    <cellStyle name="Normal 10 5 3 3 3" xfId="2743" xr:uid="{91D2C382-FBAA-440C-9CF8-8C1C6DD1A970}"/>
    <cellStyle name="Normal 10 5 3 3 4" xfId="2744" xr:uid="{1C181385-2E88-491B-8F97-798EE298128C}"/>
    <cellStyle name="Normal 10 5 3 4" xfId="2745" xr:uid="{001499BB-04A3-4E14-9479-8B50E16A5668}"/>
    <cellStyle name="Normal 10 5 3 5" xfId="2746" xr:uid="{2C81A770-4B9F-4E92-9E83-65D358B6BE36}"/>
    <cellStyle name="Normal 10 5 3 6" xfId="2747" xr:uid="{F9C25CE9-32C5-49C0-9222-F6C6BA474B82}"/>
    <cellStyle name="Normal 10 5 4" xfId="261" xr:uid="{281F92D5-252E-4C7E-A5D3-2C1A53F62F29}"/>
    <cellStyle name="Normal 10 5 4 2" xfId="520" xr:uid="{4B6C897E-8761-49B8-B19A-556027BD1087}"/>
    <cellStyle name="Normal 10 5 4 2 2" xfId="2748" xr:uid="{38670F31-B957-460C-B760-6E66B4562D7C}"/>
    <cellStyle name="Normal 10 5 4 2 3" xfId="2749" xr:uid="{D8082998-EFDD-4FB6-99CA-EF0AD0151520}"/>
    <cellStyle name="Normal 10 5 4 2 4" xfId="2750" xr:uid="{A501FC37-205C-4A70-BF77-C5CB354F866F}"/>
    <cellStyle name="Normal 10 5 4 3" xfId="2751" xr:uid="{44C430B0-F1FD-45F5-97E5-4E2C6F483C9F}"/>
    <cellStyle name="Normal 10 5 4 4" xfId="2752" xr:uid="{6B578D87-F81D-44FE-B976-66C780F312C1}"/>
    <cellStyle name="Normal 10 5 4 5" xfId="2753" xr:uid="{5D66EF1D-4E0C-45A2-A187-8966833A8559}"/>
    <cellStyle name="Normal 10 5 5" xfId="521" xr:uid="{ABD9291F-0810-4525-ABF8-E3780394AF65}"/>
    <cellStyle name="Normal 10 5 5 2" xfId="2754" xr:uid="{7940BCD1-BB3A-47E1-9225-7F6909E139D7}"/>
    <cellStyle name="Normal 10 5 5 3" xfId="2755" xr:uid="{3C4C4D79-01D0-42E8-B3D6-0DA2B8927E70}"/>
    <cellStyle name="Normal 10 5 5 4" xfId="2756" xr:uid="{774AE6DD-2DE3-471C-8636-E25F8FCD1991}"/>
    <cellStyle name="Normal 10 5 6" xfId="2757" xr:uid="{0B378183-A1AE-4E26-ACCA-2601EAF51120}"/>
    <cellStyle name="Normal 10 5 6 2" xfId="2758" xr:uid="{E72DC60C-63AB-4895-B551-0F4C681AF03B}"/>
    <cellStyle name="Normal 10 5 6 3" xfId="2759" xr:uid="{39DE8BC8-307A-432D-9083-B243DD843F4C}"/>
    <cellStyle name="Normal 10 5 6 4" xfId="2760" xr:uid="{7FF2D062-99CD-47BC-8A76-8EC3492EB94D}"/>
    <cellStyle name="Normal 10 5 7" xfId="2761" xr:uid="{C9DA4B85-9750-4F6B-AA1B-5A77EB121896}"/>
    <cellStyle name="Normal 10 5 8" xfId="2762" xr:uid="{167F2402-1951-4369-86F5-8F18BA6C2627}"/>
    <cellStyle name="Normal 10 5 9" xfId="2763" xr:uid="{C659A1DC-BA82-4C04-BA0D-98A6489D8ACD}"/>
    <cellStyle name="Normal 10 6" xfId="60" xr:uid="{F8BC6E06-9F4A-4F89-98DB-876C3791A6D5}"/>
    <cellStyle name="Normal 10 6 2" xfId="262" xr:uid="{3A62146C-9223-4DD3-90B0-F1DF1BCBD07A}"/>
    <cellStyle name="Normal 10 6 2 2" xfId="522" xr:uid="{E3EB3EB4-CF6A-4A11-AAEE-B7B39271AA27}"/>
    <cellStyle name="Normal 10 6 2 2 2" xfId="1148" xr:uid="{3FC1B0F9-0098-4A1B-9CFF-724A8E2EC6D8}"/>
    <cellStyle name="Normal 10 6 2 2 2 2" xfId="1149" xr:uid="{DDA20194-718B-4172-81BC-3C33478D542D}"/>
    <cellStyle name="Normal 10 6 2 2 3" xfId="1150" xr:uid="{4537C2E4-E43D-49E2-BD9D-71C160F76A24}"/>
    <cellStyle name="Normal 10 6 2 2 4" xfId="2764" xr:uid="{22A4579B-6CF7-4E71-85E3-CA7B3BC64FD0}"/>
    <cellStyle name="Normal 10 6 2 3" xfId="1151" xr:uid="{722D39EE-552E-4458-83E9-904B25DA75EE}"/>
    <cellStyle name="Normal 10 6 2 3 2" xfId="1152" xr:uid="{ED5C4080-D90C-4829-B5C4-A0F9ADCD34B7}"/>
    <cellStyle name="Normal 10 6 2 3 3" xfId="2765" xr:uid="{8B6C7F25-EEA4-4C97-84B2-B4BDDA15C047}"/>
    <cellStyle name="Normal 10 6 2 3 4" xfId="2766" xr:uid="{2380335A-94E8-412C-89AD-5CCDD5D507E6}"/>
    <cellStyle name="Normal 10 6 2 4" xfId="1153" xr:uid="{4A5848E2-F6A7-432D-AD4C-7F4A7F968D81}"/>
    <cellStyle name="Normal 10 6 2 5" xfId="2767" xr:uid="{3857A165-DDD0-42F8-B75C-44CD1846691C}"/>
    <cellStyle name="Normal 10 6 2 6" xfId="2768" xr:uid="{3EA21C99-8DD2-4074-AE5A-B5AF02F8085A}"/>
    <cellStyle name="Normal 10 6 3" xfId="523" xr:uid="{5F295EE6-2980-4128-B8AC-A27B46618AB7}"/>
    <cellStyle name="Normal 10 6 3 2" xfId="1154" xr:uid="{E2913B96-94AC-4FE3-B89C-F139EAD66F4E}"/>
    <cellStyle name="Normal 10 6 3 2 2" xfId="1155" xr:uid="{90DFB1A9-EC04-4250-B464-D41764AF9F82}"/>
    <cellStyle name="Normal 10 6 3 2 3" xfId="2769" xr:uid="{9E29EC21-E5AD-4AAF-B039-005B70A28A0C}"/>
    <cellStyle name="Normal 10 6 3 2 4" xfId="2770" xr:uid="{85CEA0A4-BE6B-4852-855A-FEE146916354}"/>
    <cellStyle name="Normal 10 6 3 3" xfId="1156" xr:uid="{490CF7D5-1882-4014-BE32-CCFFF10B1DD8}"/>
    <cellStyle name="Normal 10 6 3 4" xfId="2771" xr:uid="{82FCE103-B9AA-4BCC-82F6-1E624502CBE3}"/>
    <cellStyle name="Normal 10 6 3 5" xfId="2772" xr:uid="{6CCECA2E-94AC-4542-AE54-886662FF1594}"/>
    <cellStyle name="Normal 10 6 4" xfId="1157" xr:uid="{AD883BDF-9C31-4537-9E73-40474D69D986}"/>
    <cellStyle name="Normal 10 6 4 2" xfId="1158" xr:uid="{C878F1D9-FE52-448E-A17E-9CB2FCE9BC08}"/>
    <cellStyle name="Normal 10 6 4 3" xfId="2773" xr:uid="{0F40B2BB-525D-42C6-B4CF-A0EAED498CAC}"/>
    <cellStyle name="Normal 10 6 4 4" xfId="2774" xr:uid="{0994DB54-D876-4D88-B48E-B8ACA211DEFF}"/>
    <cellStyle name="Normal 10 6 5" xfId="1159" xr:uid="{91A7EB52-B7AE-4589-965A-523B2A90E6E0}"/>
    <cellStyle name="Normal 10 6 5 2" xfId="2775" xr:uid="{9FC1DBFF-EEDC-4685-9100-0C834483057A}"/>
    <cellStyle name="Normal 10 6 5 3" xfId="2776" xr:uid="{11F49C35-B0F3-43F9-9426-EB1E0B8A5588}"/>
    <cellStyle name="Normal 10 6 5 4" xfId="2777" xr:uid="{9D078BAE-0AE0-4B44-9FAF-980455297E73}"/>
    <cellStyle name="Normal 10 6 6" xfId="2778" xr:uid="{4DD23176-1DE3-459F-BCA6-8FE101405E03}"/>
    <cellStyle name="Normal 10 6 7" xfId="2779" xr:uid="{529EB7FB-AD31-40CB-8048-78BF8D064C5F}"/>
    <cellStyle name="Normal 10 6 8" xfId="2780" xr:uid="{C262FDC1-817D-4A35-9823-BBA90042094A}"/>
    <cellStyle name="Normal 10 7" xfId="263" xr:uid="{A3FCDB58-576E-4511-AAE7-D283A2532501}"/>
    <cellStyle name="Normal 10 7 2" xfId="524" xr:uid="{8604A82E-84BF-44D6-B16A-AA5D97B0E59F}"/>
    <cellStyle name="Normal 10 7 2 2" xfId="525" xr:uid="{4D1CEC42-67B2-4E9D-A3C0-648507EBAEA0}"/>
    <cellStyle name="Normal 10 7 2 2 2" xfId="1160" xr:uid="{A5744A03-48E1-46B0-8270-C50C0AE986DB}"/>
    <cellStyle name="Normal 10 7 2 2 3" xfId="2781" xr:uid="{C0ECC201-AD5E-4E7B-AC75-11C6E8CC0DD4}"/>
    <cellStyle name="Normal 10 7 2 2 4" xfId="2782" xr:uid="{4A4E75CD-6AA7-4725-B881-6D5BF9A476FF}"/>
    <cellStyle name="Normal 10 7 2 3" xfId="1161" xr:uid="{465C3EBE-1A8A-4762-ADDE-B5D5687B66BA}"/>
    <cellStyle name="Normal 10 7 2 4" xfId="2783" xr:uid="{B2FF2F31-BDE1-4D3A-83E2-F893E1424668}"/>
    <cellStyle name="Normal 10 7 2 5" xfId="2784" xr:uid="{73754964-D334-45E3-8E1D-546C7484AA9C}"/>
    <cellStyle name="Normal 10 7 3" xfId="526" xr:uid="{E35170B9-7ED1-46E6-92FF-9A6F695633CE}"/>
    <cellStyle name="Normal 10 7 3 2" xfId="1162" xr:uid="{D6A6B791-22CB-47B1-A069-320182277513}"/>
    <cellStyle name="Normal 10 7 3 3" xfId="2785" xr:uid="{C628C4AA-45B1-4721-AD26-66A8988FB07E}"/>
    <cellStyle name="Normal 10 7 3 4" xfId="2786" xr:uid="{E7E1FBCB-2EE4-4CCB-8450-9B1D5D1FDF78}"/>
    <cellStyle name="Normal 10 7 4" xfId="1163" xr:uid="{CEB023A0-4869-49B3-8EED-2FEB54B50DE3}"/>
    <cellStyle name="Normal 10 7 4 2" xfId="2787" xr:uid="{21FC1438-B316-43AC-BC7E-9B6A2AF65F06}"/>
    <cellStyle name="Normal 10 7 4 3" xfId="2788" xr:uid="{1FA932E0-1938-405C-8E3A-56CE3B538644}"/>
    <cellStyle name="Normal 10 7 4 4" xfId="2789" xr:uid="{31E73A3F-1FC1-4BA1-89E8-63995D501F9B}"/>
    <cellStyle name="Normal 10 7 5" xfId="2790" xr:uid="{DD5B6E41-4739-48E0-BA65-A5EFC534A362}"/>
    <cellStyle name="Normal 10 7 6" xfId="2791" xr:uid="{E6F6A2E3-F96B-4785-ACB7-763B4EEA5E34}"/>
    <cellStyle name="Normal 10 7 7" xfId="2792" xr:uid="{60BC9ACA-1AE4-4ADE-A724-9BA13B62E946}"/>
    <cellStyle name="Normal 10 8" xfId="264" xr:uid="{7D188D6E-BC39-40D7-B78C-4521A59BFC3F}"/>
    <cellStyle name="Normal 10 8 2" xfId="527" xr:uid="{5854C3B3-FF85-49A8-B302-248AFE05BAA1}"/>
    <cellStyle name="Normal 10 8 2 2" xfId="1164" xr:uid="{EDAC4322-E46C-431F-9489-5A621AE6EF25}"/>
    <cellStyle name="Normal 10 8 2 3" xfId="2793" xr:uid="{1EB47865-B31A-4A6C-BADD-C9D9AAFCC75A}"/>
    <cellStyle name="Normal 10 8 2 4" xfId="2794" xr:uid="{76F126E0-3B5E-4581-B958-9CB702636FE8}"/>
    <cellStyle name="Normal 10 8 3" xfId="1165" xr:uid="{AC6E9EB4-E05B-4DDA-A3E1-A5D9CD4B992F}"/>
    <cellStyle name="Normal 10 8 3 2" xfId="2795" xr:uid="{D6ED46EE-F925-4B06-8D59-25DF8891771A}"/>
    <cellStyle name="Normal 10 8 3 3" xfId="2796" xr:uid="{51EB2D9F-3920-411A-8DA0-A3D2C0EFBCDB}"/>
    <cellStyle name="Normal 10 8 3 4" xfId="2797" xr:uid="{413DB9C4-4393-4F98-93B4-D7809395794E}"/>
    <cellStyle name="Normal 10 8 4" xfId="2798" xr:uid="{09837A19-A364-4B53-9437-E92C8794291C}"/>
    <cellStyle name="Normal 10 8 5" xfId="2799" xr:uid="{A6C04F2C-67C2-4E48-93E0-4690C1D2C5EC}"/>
    <cellStyle name="Normal 10 8 6" xfId="2800" xr:uid="{63FC59C2-2E96-4517-9925-D5E3AFAC1A6B}"/>
    <cellStyle name="Normal 10 9" xfId="265" xr:uid="{1EAD4259-6498-4897-90E0-F192475A30B7}"/>
    <cellStyle name="Normal 10 9 2" xfId="1166" xr:uid="{3D67DE7A-0A96-4CCF-9E37-773C7175F8F7}"/>
    <cellStyle name="Normal 10 9 2 2" xfId="2801" xr:uid="{A9578547-28AE-4B72-8AB6-038ED0968260}"/>
    <cellStyle name="Normal 10 9 2 2 2" xfId="4330" xr:uid="{B05AFBA2-D622-4D2C-879A-102CEF9D9D19}"/>
    <cellStyle name="Normal 10 9 2 2 3" xfId="4679" xr:uid="{BD82904A-7785-4E3D-929E-0415A72A8C37}"/>
    <cellStyle name="Normal 10 9 2 3" xfId="2802" xr:uid="{E7BC711A-D014-4EE8-A619-CCE5C8220CB8}"/>
    <cellStyle name="Normal 10 9 2 4" xfId="2803" xr:uid="{D9DC3FF3-0860-47FC-8E4F-427E8647381E}"/>
    <cellStyle name="Normal 10 9 3" xfId="2804" xr:uid="{9F6F1336-7A88-4647-B219-79B3AB275050}"/>
    <cellStyle name="Normal 10 9 4" xfId="2805" xr:uid="{111BEA9A-593F-41EE-BAA9-1B7CE992CFBE}"/>
    <cellStyle name="Normal 10 9 4 2" xfId="4562" xr:uid="{C726C120-2D78-4A18-BE8E-8E1863F35A42}"/>
    <cellStyle name="Normal 10 9 4 3" xfId="4680" xr:uid="{BAB46291-5C2A-4224-B70D-436CD23AF707}"/>
    <cellStyle name="Normal 10 9 4 4" xfId="4600" xr:uid="{09E861DF-D34D-4606-BE41-0A1A2B582B42}"/>
    <cellStyle name="Normal 10 9 5" xfId="2806" xr:uid="{D7115BD9-3708-4AB5-8C0D-3E6E3D0830E8}"/>
    <cellStyle name="Normal 11" xfId="61" xr:uid="{1B589E07-60EE-459E-A294-3BE32C8B8FAD}"/>
    <cellStyle name="Normal 11 2" xfId="266" xr:uid="{36BF6756-58A5-4746-9524-318A52CFA920}"/>
    <cellStyle name="Normal 11 2 2" xfId="4647" xr:uid="{B5BCD12A-7F1A-4879-B5FB-7E42EBF10A28}"/>
    <cellStyle name="Normal 11 3" xfId="4335" xr:uid="{F17C06B0-B1AB-40D4-BBCD-E1B6B3486CBF}"/>
    <cellStyle name="Normal 11 3 2" xfId="4541" xr:uid="{9EACE346-D356-4F66-AC82-7DF0DB937519}"/>
    <cellStyle name="Normal 11 3 3" xfId="4724" xr:uid="{6315EE61-A272-4148-8752-FD93DC0CC537}"/>
    <cellStyle name="Normal 11 3 4" xfId="4701" xr:uid="{F0DC18DE-2F91-414A-931A-42DB00107C46}"/>
    <cellStyle name="Normal 12" xfId="62" xr:uid="{092FB8DB-E507-418F-A983-EEE95F073F42}"/>
    <cellStyle name="Normal 12 2" xfId="267" xr:uid="{F5DA0CA2-4B0C-46B7-85D7-40A6EDC8653F}"/>
    <cellStyle name="Normal 12 2 2" xfId="4648" xr:uid="{CD40E777-087B-48B3-A183-BAAE4051BA0A}"/>
    <cellStyle name="Normal 12 3" xfId="4542" xr:uid="{C7C4C9F6-B840-4E8F-A408-3518F8110E3B}"/>
    <cellStyle name="Normal 13" xfId="63" xr:uid="{2FC185D6-DC2C-465F-8287-A1F24CB5AA72}"/>
    <cellStyle name="Normal 13 2" xfId="64" xr:uid="{356F74B7-C237-4614-BE79-BD531082ABD6}"/>
    <cellStyle name="Normal 13 2 2" xfId="268" xr:uid="{2D185962-18C3-4F32-8646-F9946FA4E33C}"/>
    <cellStyle name="Normal 13 2 2 2" xfId="4649" xr:uid="{E09E6D56-3176-446F-B2DD-0848DD3172FA}"/>
    <cellStyle name="Normal 13 2 3" xfId="4337" xr:uid="{80D58CB6-2FDE-4BEF-86BA-0E4B292F0EF8}"/>
    <cellStyle name="Normal 13 2 3 2" xfId="4543" xr:uid="{0CD3FA1A-046F-49A8-9B96-2224D6880DE2}"/>
    <cellStyle name="Normal 13 2 3 3" xfId="4725" xr:uid="{B33A6B40-EF21-4634-8612-15DFCC28AF47}"/>
    <cellStyle name="Normal 13 2 3 4" xfId="4702" xr:uid="{846DCAD4-B958-4D9F-A698-457CC84F820C}"/>
    <cellStyle name="Normal 13 3" xfId="269" xr:uid="{13388534-C33E-4F48-AA15-35E265FB7BE5}"/>
    <cellStyle name="Normal 13 3 2" xfId="4421" xr:uid="{624717F5-7178-4EAE-94A8-8E2BAD331255}"/>
    <cellStyle name="Normal 13 3 3" xfId="4338" xr:uid="{C3CDB54B-FF48-46AF-9D21-6D2ECFFDFE00}"/>
    <cellStyle name="Normal 13 3 4" xfId="4566" xr:uid="{3A909FBD-B661-415C-9F0E-C31E80F7B30B}"/>
    <cellStyle name="Normal 13 3 5" xfId="4726" xr:uid="{2F04A3FB-7981-40FE-8200-16D20ED40578}"/>
    <cellStyle name="Normal 13 4" xfId="4339" xr:uid="{E8112E35-6E2B-40EC-8037-1525401BC56B}"/>
    <cellStyle name="Normal 13 5" xfId="4336" xr:uid="{8C86355E-9710-4789-A5E5-02C58C0154AA}"/>
    <cellStyle name="Normal 14" xfId="65" xr:uid="{EBCD4500-E7EC-4A73-B14A-7E806CFAF91C}"/>
    <cellStyle name="Normal 14 18" xfId="4341" xr:uid="{35F70F08-609C-40E8-8FF7-E92736925EF5}"/>
    <cellStyle name="Normal 14 2" xfId="270" xr:uid="{3EAAD55C-3AC4-4845-BEB7-9721BF00285A}"/>
    <cellStyle name="Normal 14 2 2" xfId="430" xr:uid="{F7F56129-ECA1-45C2-A7A2-3E6DD7CE0254}"/>
    <cellStyle name="Normal 14 2 2 2" xfId="431" xr:uid="{8853407A-FC96-40E0-A7FB-8E8E672F5AC5}"/>
    <cellStyle name="Normal 14 2 3" xfId="432" xr:uid="{B1E8283A-C0EB-4649-8F59-050E38373667}"/>
    <cellStyle name="Normal 14 3" xfId="433" xr:uid="{D06DAF6C-D481-4CD8-B217-7FF3D47E0455}"/>
    <cellStyle name="Normal 14 3 2" xfId="4650" xr:uid="{CE763658-14DA-4B70-9ACD-AA186C520E1B}"/>
    <cellStyle name="Normal 14 4" xfId="4340" xr:uid="{74329F08-A9E0-4B25-9217-D89BA0E3FB7E}"/>
    <cellStyle name="Normal 14 4 2" xfId="4544" xr:uid="{5A693CBF-0FD2-43E2-BE5A-8E0445CEFE59}"/>
    <cellStyle name="Normal 14 4 3" xfId="4727" xr:uid="{BA9DC895-8BA9-464D-9A34-9C93FC94A991}"/>
    <cellStyle name="Normal 14 4 4" xfId="4703" xr:uid="{2827FBAF-AFE2-46B3-B0C4-B6728817F7F5}"/>
    <cellStyle name="Normal 15" xfId="66" xr:uid="{1A0C5ED2-4FDA-40D5-B716-5B0A444715CD}"/>
    <cellStyle name="Normal 15 2" xfId="67" xr:uid="{E9DDE1A7-A5CC-4A9F-A9EE-D55808A396A2}"/>
    <cellStyle name="Normal 15 2 2" xfId="271" xr:uid="{21454664-24B0-40B7-82E9-746D8FE57C6A}"/>
    <cellStyle name="Normal 15 2 2 2" xfId="4453" xr:uid="{83A69084-A463-438B-8030-48FB0647E89E}"/>
    <cellStyle name="Normal 15 2 3" xfId="4546" xr:uid="{966FA318-65CE-4D69-A60B-D8AEB0B8B30A}"/>
    <cellStyle name="Normal 15 3" xfId="272" xr:uid="{33480494-F68A-4870-ACD0-3C02C59FFE33}"/>
    <cellStyle name="Normal 15 3 2" xfId="4422" xr:uid="{B8D649C6-8086-4E9E-8C30-B414871FC75F}"/>
    <cellStyle name="Normal 15 3 3" xfId="4343" xr:uid="{6646AD2E-0B50-4CA6-82CD-ADC58790E497}"/>
    <cellStyle name="Normal 15 3 4" xfId="4567" xr:uid="{19DE63EF-9956-459F-889E-E5D146A6464F}"/>
    <cellStyle name="Normal 15 3 5" xfId="4729" xr:uid="{FE1D06DD-D775-4DD8-BB9B-3C948023AA38}"/>
    <cellStyle name="Normal 15 4" xfId="4342" xr:uid="{5B1C0535-3339-4171-88A7-FDA8E45E948B}"/>
    <cellStyle name="Normal 15 4 2" xfId="4545" xr:uid="{962CA571-752F-48A2-B764-E71D2D80D777}"/>
    <cellStyle name="Normal 15 4 3" xfId="4728" xr:uid="{1DE77F84-4C98-4C24-91F3-6B8B06FE6B1A}"/>
    <cellStyle name="Normal 15 4 4" xfId="4704" xr:uid="{28037F08-1CB5-4D22-AFF5-863A4C78F971}"/>
    <cellStyle name="Normal 16" xfId="68" xr:uid="{E8FF174D-17D1-4B1A-8067-BA58E7B507AC}"/>
    <cellStyle name="Normal 16 2" xfId="273" xr:uid="{AA725989-10EE-4274-9DF8-EDFCFAC28115}"/>
    <cellStyle name="Normal 16 2 2" xfId="4423" xr:uid="{ABD6C33A-EFF6-411C-9BCE-B75EDBF63AAB}"/>
    <cellStyle name="Normal 16 2 3" xfId="4344" xr:uid="{7D409D9B-FAD3-4996-ABC0-C4A2C18291EE}"/>
    <cellStyle name="Normal 16 2 4" xfId="4568" xr:uid="{F791A633-4714-4E42-8C33-5BFCFDEE62F2}"/>
    <cellStyle name="Normal 16 2 5" xfId="4730" xr:uid="{8FD39B0C-8D8A-4CB1-87D2-940D040D763C}"/>
    <cellStyle name="Normal 16 3" xfId="274" xr:uid="{3A90E75D-42D1-4CDF-A26D-ED5F31B2F7DF}"/>
    <cellStyle name="Normal 17" xfId="69" xr:uid="{B073D702-BFEF-47B0-ABDD-9F727DC365E8}"/>
    <cellStyle name="Normal 17 2" xfId="275" xr:uid="{33D74C4D-C6F1-49F7-ABB7-7C67BAF3256A}"/>
    <cellStyle name="Normal 17 2 2" xfId="4424" xr:uid="{BA2EE676-1869-4E87-95D5-E5FC12AE1495}"/>
    <cellStyle name="Normal 17 2 3" xfId="4346" xr:uid="{AAC89767-51DC-42F6-B80A-8503C52B8347}"/>
    <cellStyle name="Normal 17 2 4" xfId="4569" xr:uid="{BC37DADA-9027-4934-A893-7BBF2B2D7A4C}"/>
    <cellStyle name="Normal 17 2 5" xfId="4731" xr:uid="{30E98F50-850C-475B-9C6E-384EFA04E461}"/>
    <cellStyle name="Normal 17 3" xfId="4347" xr:uid="{DBFAB39A-1942-468B-8854-47154452CE17}"/>
    <cellStyle name="Normal 17 4" xfId="4345" xr:uid="{DAED9BD6-7859-4768-B912-B8F38C057D19}"/>
    <cellStyle name="Normal 18" xfId="70" xr:uid="{AF08E59F-DDC6-45C6-BF86-813B3773541D}"/>
    <cellStyle name="Normal 18 2" xfId="276" xr:uid="{3CAF821D-D79A-4A5F-A774-6B5BDBD55E38}"/>
    <cellStyle name="Normal 18 2 2" xfId="4454" xr:uid="{F1913B1E-9523-4E23-A1F6-63B85808A562}"/>
    <cellStyle name="Normal 18 3" xfId="4348" xr:uid="{07A202A5-C8AD-49E1-9D8A-382143F450BE}"/>
    <cellStyle name="Normal 18 3 2" xfId="4547" xr:uid="{4E940AAA-CF10-4D0D-9F60-EC508F88B578}"/>
    <cellStyle name="Normal 18 3 3" xfId="4732" xr:uid="{A7C73459-598B-4487-ACB4-747F6DA239EA}"/>
    <cellStyle name="Normal 18 3 4" xfId="4705" xr:uid="{5BC1A1B3-CC22-4DD8-9C3A-397B6E45CE85}"/>
    <cellStyle name="Normal 19" xfId="71" xr:uid="{2E345454-EF9A-4D00-96A0-BC79F061AE8B}"/>
    <cellStyle name="Normal 19 2" xfId="72" xr:uid="{5EB2207E-01F1-444B-A772-BE51251C7615}"/>
    <cellStyle name="Normal 19 2 2" xfId="277" xr:uid="{505242AF-EEDF-41CE-9E3B-FD29093D8460}"/>
    <cellStyle name="Normal 19 2 2 2" xfId="4651" xr:uid="{F198E6CF-8915-4494-A7D0-51AA61466670}"/>
    <cellStyle name="Normal 19 2 3" xfId="4549" xr:uid="{EF23CC02-39D4-4405-8D72-243CEC6F687C}"/>
    <cellStyle name="Normal 19 3" xfId="278" xr:uid="{8299C509-9536-486B-8E71-6EF9974AF340}"/>
    <cellStyle name="Normal 19 3 2" xfId="4652" xr:uid="{81C68D42-6BEA-4874-979A-8892920DCDAC}"/>
    <cellStyle name="Normal 19 4" xfId="4548" xr:uid="{F8A1FFC8-62CC-498A-9993-B5B9A68B7C6F}"/>
    <cellStyle name="Normal 2" xfId="3" xr:uid="{0035700C-F3A5-4A6F-B63A-5CE25669DEE2}"/>
    <cellStyle name="Normal 2 2" xfId="73" xr:uid="{6A3ED854-8A5A-4A9E-ACC1-C0826DB40FAA}"/>
    <cellStyle name="Normal 2 2 2" xfId="74" xr:uid="{9DF2D76C-E8E8-4DB1-BF48-D9D03FECF66F}"/>
    <cellStyle name="Normal 2 2 2 2" xfId="279" xr:uid="{E2118144-4288-4D9C-899D-A420FAB2607A}"/>
    <cellStyle name="Normal 2 2 2 2 2" xfId="4655" xr:uid="{9BCE49E1-062D-4EA4-B90A-6622D3697C2C}"/>
    <cellStyle name="Normal 2 2 2 3" xfId="4551" xr:uid="{1B290CBA-1982-4597-80E1-0C0401A548AF}"/>
    <cellStyle name="Normal 2 2 3" xfId="280" xr:uid="{F40EA0C0-B8E7-44DB-9219-69C45EAB36A2}"/>
    <cellStyle name="Normal 2 2 3 2" xfId="4455" xr:uid="{CCF9CBC3-B69F-4563-95E2-0D3CB821887C}"/>
    <cellStyle name="Normal 2 2 3 2 2" xfId="4585" xr:uid="{5F0F395A-F635-4EC9-B494-23C9171D83A0}"/>
    <cellStyle name="Normal 2 2 3 2 2 2" xfId="4656" xr:uid="{BECA7222-2296-48E0-B2D5-FE3B4ABBA4DA}"/>
    <cellStyle name="Normal 2 2 3 2 3" xfId="4750" xr:uid="{7DA1C896-EDDB-4E04-8433-82673FCDEDF5}"/>
    <cellStyle name="Normal 2 2 3 2 4" xfId="5305" xr:uid="{2C9A3BE4-090D-42EB-8BDE-686E16E9CADE}"/>
    <cellStyle name="Normal 2 2 3 3" xfId="4435" xr:uid="{F574DDCB-7E71-4973-A89B-D05A252F0487}"/>
    <cellStyle name="Normal 2 2 3 4" xfId="4706" xr:uid="{1E7127F8-BAF6-4644-B895-559E745031F9}"/>
    <cellStyle name="Normal 2 2 3 5" xfId="4695" xr:uid="{57AC249B-35B7-4DFB-A012-57B517338615}"/>
    <cellStyle name="Normal 2 2 4" xfId="4349" xr:uid="{E8A6CFD4-3B26-4BAD-87F2-51E03444A9A4}"/>
    <cellStyle name="Normal 2 2 4 2" xfId="4550" xr:uid="{E14676C2-D3D0-4BA5-B9F7-12995FFB1520}"/>
    <cellStyle name="Normal 2 2 4 3" xfId="4733" xr:uid="{36581403-65B4-425B-A67E-AD943726E950}"/>
    <cellStyle name="Normal 2 2 4 4" xfId="4707" xr:uid="{BC44968A-A6ED-4FB5-A1AB-4D21CE7C3A49}"/>
    <cellStyle name="Normal 2 2 5" xfId="4654" xr:uid="{49D28C46-4758-4702-A1A2-CC292C745E23}"/>
    <cellStyle name="Normal 2 2 6" xfId="4753" xr:uid="{59C156AB-E665-40E9-BEFA-352246B26D78}"/>
    <cellStyle name="Normal 2 3" xfId="75" xr:uid="{B315B047-0147-42C6-8498-B048805F7D82}"/>
    <cellStyle name="Normal 2 3 2" xfId="76" xr:uid="{D4678825-EFF9-4D6E-9A31-F0D138427631}"/>
    <cellStyle name="Normal 2 3 2 2" xfId="281" xr:uid="{36B9B499-A134-442F-8378-14F3E18F7EBB}"/>
    <cellStyle name="Normal 2 3 2 2 2" xfId="4657" xr:uid="{37A109C9-A665-43E3-9241-89F3DA822508}"/>
    <cellStyle name="Normal 2 3 2 3" xfId="4351" xr:uid="{B058A5B6-DEF5-46EF-BFCC-C95B1293137C}"/>
    <cellStyle name="Normal 2 3 2 3 2" xfId="4553" xr:uid="{9E8EC0A4-40D9-422B-BC9A-C2885858DF7A}"/>
    <cellStyle name="Normal 2 3 2 3 3" xfId="4735" xr:uid="{097D6792-7AC7-4BE7-8CAD-0E6638D1079D}"/>
    <cellStyle name="Normal 2 3 2 3 4" xfId="4708" xr:uid="{FDBDEEC0-772F-48D9-8AB6-4265A82C31AE}"/>
    <cellStyle name="Normal 2 3 3" xfId="77" xr:uid="{E343C3A7-C209-4BF9-9B12-481422861F31}"/>
    <cellStyle name="Normal 2 3 4" xfId="78" xr:uid="{3A250E63-F5B1-40FF-B57E-8FF750D39002}"/>
    <cellStyle name="Normal 2 3 5" xfId="185" xr:uid="{EA605F0C-E11A-4A1F-A40D-069F01481CBD}"/>
    <cellStyle name="Normal 2 3 5 2" xfId="4658" xr:uid="{CD12B1B5-58B3-4830-9AE8-96089D254F2F}"/>
    <cellStyle name="Normal 2 3 6" xfId="4350" xr:uid="{A54474AE-1033-4381-9AB2-9913CF985278}"/>
    <cellStyle name="Normal 2 3 6 2" xfId="4552" xr:uid="{430168DA-168A-4D69-AAFF-222439FF7D9B}"/>
    <cellStyle name="Normal 2 3 6 3" xfId="4734" xr:uid="{93C0B31D-B172-4DA9-BAB3-86E46609EA91}"/>
    <cellStyle name="Normal 2 3 6 4" xfId="4709" xr:uid="{5FA91678-A04A-4699-ACBB-351F5A058D34}"/>
    <cellStyle name="Normal 2 3 7" xfId="5318" xr:uid="{C6354F1C-6519-49AE-8289-FBF07B52D94F}"/>
    <cellStyle name="Normal 2 4" xfId="79" xr:uid="{DCC729E3-24ED-496F-A61F-D283ABF74E19}"/>
    <cellStyle name="Normal 2 4 2" xfId="80" xr:uid="{1EC9D3FF-A3A1-4A37-BA23-AA96830095A3}"/>
    <cellStyle name="Normal 2 4 3" xfId="282" xr:uid="{E555524D-3C1D-4630-988B-AE3DA65233D1}"/>
    <cellStyle name="Normal 2 4 3 2" xfId="4659" xr:uid="{164373E1-6806-4E24-A17C-3F4D3CB30F08}"/>
    <cellStyle name="Normal 2 4 3 3" xfId="4673" xr:uid="{CC55C362-C29F-47E1-9EFE-7B246508E353}"/>
    <cellStyle name="Normal 2 4 4" xfId="4554" xr:uid="{4DE3C46A-245A-42FE-8935-454CF86BB966}"/>
    <cellStyle name="Normal 2 4 5" xfId="4754" xr:uid="{44EE7926-BD44-4192-97BE-829C01E5A8EC}"/>
    <cellStyle name="Normal 2 4 6" xfId="4752" xr:uid="{E5C3600D-332D-49ED-BCF0-B1B501F0C186}"/>
    <cellStyle name="Normal 2 5" xfId="184" xr:uid="{9CF487BB-866A-4327-A043-8ACECD8D0345}"/>
    <cellStyle name="Normal 2 5 2" xfId="284" xr:uid="{A853971A-AFF7-4E58-93C7-3150AB4373C4}"/>
    <cellStyle name="Normal 2 5 2 2" xfId="2505" xr:uid="{895DA128-712B-4A8B-A46D-FE81B18C3720}"/>
    <cellStyle name="Normal 2 5 3" xfId="283" xr:uid="{3C4411D4-F7D0-40EE-941A-318646CED4B2}"/>
    <cellStyle name="Normal 2 5 3 2" xfId="4586" xr:uid="{3CCA9C63-D255-4AA0-9645-B4B077CB56A4}"/>
    <cellStyle name="Normal 2 5 3 3" xfId="4746" xr:uid="{160186E2-ACDE-4520-8200-390B58E6BAF9}"/>
    <cellStyle name="Normal 2 5 3 4" xfId="5302" xr:uid="{7021D0AD-CD40-4019-B699-A523A66D2A59}"/>
    <cellStyle name="Normal 2 5 4" xfId="4660" xr:uid="{E564E85A-3754-47AE-B1FB-BE904B4988B8}"/>
    <cellStyle name="Normal 2 5 5" xfId="4615" xr:uid="{AACC9219-9657-4F4A-BAB9-542F0D2E9D73}"/>
    <cellStyle name="Normal 2 5 6" xfId="4614" xr:uid="{4287EC87-7CFD-4BB3-AA32-4947F26050F9}"/>
    <cellStyle name="Normal 2 5 7" xfId="4749" xr:uid="{DA072C1C-9A0C-44F7-B9C7-FE7049C95BF2}"/>
    <cellStyle name="Normal 2 5 8" xfId="4719" xr:uid="{4077CE67-A675-40F2-8CEB-A9CBAAC6DD75}"/>
    <cellStyle name="Normal 2 6" xfId="285" xr:uid="{A0189497-E8D4-4495-9DBF-9DD3259B0DDB}"/>
    <cellStyle name="Normal 2 6 2" xfId="286" xr:uid="{53A31CFB-7218-4B17-9C8D-EC1E42B6E523}"/>
    <cellStyle name="Normal 2 6 3" xfId="452" xr:uid="{790B32C5-4AFD-4F1F-B5B3-68AC0E69AAB0}"/>
    <cellStyle name="Normal 2 6 3 2" xfId="5335" xr:uid="{868456C8-6F69-43FC-8E41-D5D19AD8FC37}"/>
    <cellStyle name="Normal 2 6 4" xfId="4661" xr:uid="{E6CB0624-9362-44A2-8989-193976DDFB70}"/>
    <cellStyle name="Normal 2 6 5" xfId="4612" xr:uid="{99BD0427-B135-4E4F-B5E9-CDAF47A8B3C8}"/>
    <cellStyle name="Normal 2 6 5 2" xfId="4710" xr:uid="{D3DD5F34-40D1-492C-89A3-F518C502AB8F}"/>
    <cellStyle name="Normal 2 6 6" xfId="4598" xr:uid="{4C4D772B-8B6F-4C59-9B7B-A74798902487}"/>
    <cellStyle name="Normal 2 6 7" xfId="5322" xr:uid="{44F4B45D-8689-4BCE-A4EA-F65ACCA28F6C}"/>
    <cellStyle name="Normal 2 6 8" xfId="5331" xr:uid="{8658AF84-5679-4B3B-B252-F88B8F51EB23}"/>
    <cellStyle name="Normal 2 7" xfId="287" xr:uid="{0F9A9A9C-70B8-4372-88D0-1E615134BD68}"/>
    <cellStyle name="Normal 2 7 2" xfId="4456" xr:uid="{772ECF47-F405-4475-92DD-9E8F87A7F24B}"/>
    <cellStyle name="Normal 2 7 3" xfId="4662" xr:uid="{A067A1DF-7BFF-4CCA-9C17-A0ED0BE9A313}"/>
    <cellStyle name="Normal 2 7 4" xfId="5303" xr:uid="{96C6FA06-10B7-4734-8543-F865267D1EA9}"/>
    <cellStyle name="Normal 2 8" xfId="4508" xr:uid="{DA7A6E8E-8AEE-4CF2-ACED-D7AB6DB308F1}"/>
    <cellStyle name="Normal 2 9" xfId="4653" xr:uid="{CFF6ADBA-26DA-483C-ADEB-7A919071F3B7}"/>
    <cellStyle name="Normal 20" xfId="434" xr:uid="{E912F856-DD11-4CF9-9E93-329650122BA0}"/>
    <cellStyle name="Normal 20 2" xfId="435" xr:uid="{06F7A5B6-28DD-4CFB-AB77-0614EA8FE305}"/>
    <cellStyle name="Normal 20 2 2" xfId="436" xr:uid="{5B7FEF72-01E9-43A5-AEF6-70F53D5CA5CC}"/>
    <cellStyle name="Normal 20 2 2 2" xfId="4425" xr:uid="{5DACBD51-4E2A-4833-A405-2FC512E73676}"/>
    <cellStyle name="Normal 20 2 2 3" xfId="4417" xr:uid="{D3CC51F9-420D-4594-B460-2AB5EC581B4E}"/>
    <cellStyle name="Normal 20 2 2 4" xfId="4582" xr:uid="{80ED46B1-1B6A-46FA-81D6-D1E1CFE86B88}"/>
    <cellStyle name="Normal 20 2 2 5" xfId="4744" xr:uid="{D3E2E52A-3543-4306-9B05-58A54611A68D}"/>
    <cellStyle name="Normal 20 2 3" xfId="4420" xr:uid="{18AFC49B-3872-4B42-B064-79F2937FF777}"/>
    <cellStyle name="Normal 20 2 4" xfId="4416" xr:uid="{C662EDC9-2A0F-4605-9A0E-8834FCD7952C}"/>
    <cellStyle name="Normal 20 2 5" xfId="4581" xr:uid="{74A48946-699F-4495-ACF5-65D7A00DE56B}"/>
    <cellStyle name="Normal 20 2 6" xfId="4743" xr:uid="{B54770DA-EB38-4937-AACB-F75ADDF403EC}"/>
    <cellStyle name="Normal 20 3" xfId="1167" xr:uid="{F1363117-C5EA-4D94-B69E-68D5DFDCF2BC}"/>
    <cellStyle name="Normal 20 3 2" xfId="4457" xr:uid="{479D963F-8C47-4F37-BFDD-35A641C9E1D5}"/>
    <cellStyle name="Normal 20 4" xfId="4352" xr:uid="{F2A1EC26-4F09-439D-AD9B-57D624CFBBD1}"/>
    <cellStyle name="Normal 20 4 2" xfId="4555" xr:uid="{3578D621-C789-4D39-8B73-B7ABB8EF84D4}"/>
    <cellStyle name="Normal 20 4 3" xfId="4736" xr:uid="{5C649E6C-C874-49DD-80AC-2A0CA5DD0E22}"/>
    <cellStyle name="Normal 20 4 4" xfId="4711" xr:uid="{47F0E2A0-4ECE-43D5-8AB9-E20C670B5297}"/>
    <cellStyle name="Normal 20 5" xfId="4433" xr:uid="{2F6DDA15-E5C2-406C-8A29-57465693550D}"/>
    <cellStyle name="Normal 20 5 2" xfId="5328" xr:uid="{AC4C4C97-543B-46DD-824D-D5CAE595287B}"/>
    <cellStyle name="Normal 20 6" xfId="4587" xr:uid="{A761A788-D64B-44A9-871A-7FC567164F9B}"/>
    <cellStyle name="Normal 20 7" xfId="4696" xr:uid="{6C842638-B15C-4F23-9C3F-18D4C84C4583}"/>
    <cellStyle name="Normal 20 8" xfId="4717" xr:uid="{027BAA3E-23D4-45EE-B706-09AA6904A6D5}"/>
    <cellStyle name="Normal 20 9" xfId="4716" xr:uid="{FB3719C3-0DFD-4AEA-9A94-C0074BB3ABB5}"/>
    <cellStyle name="Normal 21" xfId="437" xr:uid="{D67135DB-1E26-461D-8F95-B4AD00241DD7}"/>
    <cellStyle name="Normal 21 2" xfId="438" xr:uid="{5CF717C6-A553-4561-9352-2983C7C22BF7}"/>
    <cellStyle name="Normal 21 2 2" xfId="439" xr:uid="{3338CC9B-8A4C-45EB-99CF-5D6C1106674E}"/>
    <cellStyle name="Normal 21 3" xfId="4353" xr:uid="{531FF616-9C37-43ED-A08A-985F07F3C238}"/>
    <cellStyle name="Normal 21 3 2" xfId="4459" xr:uid="{BC1A005A-3AF8-4B9B-8739-AD208EA57213}"/>
    <cellStyle name="Normal 21 3 3" xfId="4458" xr:uid="{DA0A8711-465B-456B-86DE-710E57A51D61}"/>
    <cellStyle name="Normal 21 4" xfId="4570" xr:uid="{F4FEFE1E-1E0D-40C9-B969-AF5C6563D1B6}"/>
    <cellStyle name="Normal 21 5" xfId="4737" xr:uid="{4A56D225-9008-481A-AD9D-5702F7269238}"/>
    <cellStyle name="Normal 22" xfId="440" xr:uid="{8C02A791-D9E6-4245-8E93-C3970CFE3F3B}"/>
    <cellStyle name="Normal 22 2" xfId="441" xr:uid="{3630F1D1-62DB-4065-AB3C-5D440ED57E34}"/>
    <cellStyle name="Normal 22 3" xfId="4310" xr:uid="{66B67970-9D83-4E6F-A0F0-11D3C75EA21C}"/>
    <cellStyle name="Normal 22 3 2" xfId="4354" xr:uid="{CF2D7417-5DEB-482B-ABA5-297BA47CB109}"/>
    <cellStyle name="Normal 22 3 2 2" xfId="4461" xr:uid="{E74F09F9-6989-4899-A433-EE45C824C8EF}"/>
    <cellStyle name="Normal 22 3 3" xfId="4460" xr:uid="{C5D492C7-D4C0-49D9-B8D4-D13F2056E5EF}"/>
    <cellStyle name="Normal 22 3 4" xfId="4691" xr:uid="{E7F0ED9B-0283-451B-BD3E-B7E37C9580E6}"/>
    <cellStyle name="Normal 22 4" xfId="4313" xr:uid="{024DA26F-624A-4334-86A7-DC6EEEA0194A}"/>
    <cellStyle name="Normal 22 4 2" xfId="4431" xr:uid="{821B6517-F6F4-4892-B08B-15B6694348A8}"/>
    <cellStyle name="Normal 22 4 3" xfId="4571" xr:uid="{DC04DE15-9543-4931-AD9D-249D603511E8}"/>
    <cellStyle name="Normal 22 4 3 2" xfId="4590" xr:uid="{D792E297-EEBD-4716-AA5B-91E7EB35688A}"/>
    <cellStyle name="Normal 22 4 3 3" xfId="4748" xr:uid="{8B98EB87-66F7-47EA-9E14-273F7037CC7C}"/>
    <cellStyle name="Normal 22 4 3 4" xfId="5338" xr:uid="{315A981D-625F-44EF-9501-8C7402BF0A77}"/>
    <cellStyle name="Normal 22 4 3 5" xfId="5334" xr:uid="{A6A7D8BB-02D9-4B41-ACD2-E9D4D85065EB}"/>
    <cellStyle name="Normal 22 4 4" xfId="4692" xr:uid="{9290E17A-5EAE-48DF-94CC-2F9E8586F139}"/>
    <cellStyle name="Normal 22 4 5" xfId="4604" xr:uid="{44716A49-39BC-402C-A48F-031140A52F50}"/>
    <cellStyle name="Normal 22 4 6" xfId="4595" xr:uid="{AE3CD56E-F000-45C3-8011-33EA57107BF7}"/>
    <cellStyle name="Normal 22 4 7" xfId="4594" xr:uid="{BF237D97-5776-4DEE-8280-F35EE881A815}"/>
    <cellStyle name="Normal 22 4 8" xfId="4593" xr:uid="{B5190FA9-E8E5-401E-8518-7CD399C212A8}"/>
    <cellStyle name="Normal 22 4 9" xfId="4592" xr:uid="{EF5C722A-7AE1-444F-BDF2-40B0FC1BF100}"/>
    <cellStyle name="Normal 22 5" xfId="4738" xr:uid="{FCE5395E-8D9D-407F-85E0-B9B15518C765}"/>
    <cellStyle name="Normal 23" xfId="442" xr:uid="{5D789FDF-C837-495E-8EDF-577D4163B761}"/>
    <cellStyle name="Normal 23 2" xfId="2500" xr:uid="{8F43FD34-985C-42EC-9CAB-E2F8FBE7D4D3}"/>
    <cellStyle name="Normal 23 2 2" xfId="4356" xr:uid="{9FC91416-BFCA-4489-8C3E-9F4D31F21EE8}"/>
    <cellStyle name="Normal 23 2 2 2" xfId="4751" xr:uid="{3F1E1689-F4CB-4E44-A638-57A27E8EDF88}"/>
    <cellStyle name="Normal 23 2 2 3" xfId="4693" xr:uid="{E641A92C-8665-4FC8-87BF-8608C2891794}"/>
    <cellStyle name="Normal 23 2 2 4" xfId="4663" xr:uid="{C9EF96DE-38BC-4C0D-B257-839358D92F74}"/>
    <cellStyle name="Normal 23 2 3" xfId="4605" xr:uid="{ABE69CB1-FFA7-44DB-BFD4-56E2B7D8DAD7}"/>
    <cellStyle name="Normal 23 2 4" xfId="4712" xr:uid="{AF5C46D7-CB86-4594-92BC-32A304AAE6EA}"/>
    <cellStyle name="Normal 23 3" xfId="4426" xr:uid="{71885CC5-3FFC-4ECC-9E23-2EC9372B0A74}"/>
    <cellStyle name="Normal 23 4" xfId="4355" xr:uid="{C8B1914C-62CC-45E1-AD59-604217FFA679}"/>
    <cellStyle name="Normal 23 5" xfId="4572" xr:uid="{C817DD38-71B9-4CBF-8C0B-0AAABB87BD42}"/>
    <cellStyle name="Normal 23 6" xfId="4739" xr:uid="{ECDB532E-5BC0-4138-B5CC-977CFDF04CB3}"/>
    <cellStyle name="Normal 24" xfId="443" xr:uid="{5916043C-3DD1-40B2-8766-A56AA72EE727}"/>
    <cellStyle name="Normal 24 2" xfId="444" xr:uid="{C66BBD83-297B-489B-A142-954D940F5B80}"/>
    <cellStyle name="Normal 24 2 2" xfId="4428" xr:uid="{87C40F71-3C31-4632-82D1-E040DBA2EEDF}"/>
    <cellStyle name="Normal 24 2 3" xfId="4358" xr:uid="{7334EAF1-9110-4A9B-9923-44CBACF90AA0}"/>
    <cellStyle name="Normal 24 2 4" xfId="4574" xr:uid="{98CFF056-8A63-4583-BD9A-D3991669C7E9}"/>
    <cellStyle name="Normal 24 2 5" xfId="4741" xr:uid="{09F0EE3A-4F5E-4621-8782-4431170C67C3}"/>
    <cellStyle name="Normal 24 3" xfId="4427" xr:uid="{EB4580CD-B1BD-422E-BC4A-E8B7D6984038}"/>
    <cellStyle name="Normal 24 4" xfId="4357" xr:uid="{A2E86ABF-E219-4117-9F83-620CF75C015D}"/>
    <cellStyle name="Normal 24 5" xfId="4573" xr:uid="{44C86D6F-B4D3-4C63-AFD7-4637825B2B52}"/>
    <cellStyle name="Normal 24 6" xfId="4740" xr:uid="{FBD93BAA-8CA5-4829-B580-570FD3EB83F0}"/>
    <cellStyle name="Normal 25" xfId="451" xr:uid="{E829625E-7F7E-46C9-A1B1-CCA1D514D690}"/>
    <cellStyle name="Normal 25 2" xfId="4360" xr:uid="{9BA478E9-F442-4636-9628-246E965C992A}"/>
    <cellStyle name="Normal 25 2 2" xfId="5337" xr:uid="{CFAD6837-C1F2-47D1-897B-5644E78E9131}"/>
    <cellStyle name="Normal 25 3" xfId="4429" xr:uid="{DBF703E6-508E-425A-ABAD-E852D58D84C3}"/>
    <cellStyle name="Normal 25 4" xfId="4359" xr:uid="{0986BD72-1652-4C38-98EB-6D9CED289A27}"/>
    <cellStyle name="Normal 25 5" xfId="4575" xr:uid="{8991FDA5-2C15-4DB4-9838-037619159D67}"/>
    <cellStyle name="Normal 26" xfId="2498" xr:uid="{92B1CA66-B484-46A0-9F41-D837CC90211E}"/>
    <cellStyle name="Normal 26 2" xfId="2499" xr:uid="{209E4374-CA79-4871-A633-07EE5B54D7A7}"/>
    <cellStyle name="Normal 26 2 2" xfId="4362" xr:uid="{F4957DE9-DE23-4FBF-88C1-AED416A82401}"/>
    <cellStyle name="Normal 26 3" xfId="4361" xr:uid="{2956E102-1BFE-4CB1-A717-71DE2A9E23A6}"/>
    <cellStyle name="Normal 26 3 2" xfId="4436" xr:uid="{034F207A-15D3-43D6-A9C4-0604D32DCECD}"/>
    <cellStyle name="Normal 27" xfId="2507" xr:uid="{0E727FDD-E180-4F94-AB1A-B848C338BD32}"/>
    <cellStyle name="Normal 27 2" xfId="4364" xr:uid="{3EC6271A-138A-4CC5-95E7-95324BF4E478}"/>
    <cellStyle name="Normal 27 3" xfId="4363" xr:uid="{9CEF6F64-CE2A-4045-81A2-5F7EBD75F351}"/>
    <cellStyle name="Normal 27 4" xfId="4599" xr:uid="{9EC697E2-2DF7-425A-A9C7-CDF2B0EF38E2}"/>
    <cellStyle name="Normal 27 5" xfId="5320" xr:uid="{8AC94425-00C0-43ED-B5CC-D1405B16514B}"/>
    <cellStyle name="Normal 27 6" xfId="4589" xr:uid="{7907DAF3-74EC-42F7-B5BF-760EF8470522}"/>
    <cellStyle name="Normal 27 7" xfId="5332" xr:uid="{00D8AAFC-21FC-4C67-88A6-ECC2968DE4FB}"/>
    <cellStyle name="Normal 28" xfId="4365" xr:uid="{8AFB71B7-783D-4F79-8859-A1EC4058E613}"/>
    <cellStyle name="Normal 28 2" xfId="4366" xr:uid="{7BC4B16B-D168-45A7-A1F7-34B2A59A5DD7}"/>
    <cellStyle name="Normal 28 3" xfId="4367" xr:uid="{CE53FFC7-4AF0-4F54-A774-04B45866D6AD}"/>
    <cellStyle name="Normal 29" xfId="4368" xr:uid="{01DBE608-6EDD-4545-9132-9565DC9CE88B}"/>
    <cellStyle name="Normal 29 2" xfId="4369" xr:uid="{52812AB9-012D-4DD4-A34F-E804260D38FA}"/>
    <cellStyle name="Normal 3" xfId="2" xr:uid="{665067A7-73F8-4B7E-BFD2-7BB3B9468366}"/>
    <cellStyle name="Normal 3 2" xfId="81" xr:uid="{CDA4C8A1-E624-46E5-92A7-EF0B14D05D0C}"/>
    <cellStyle name="Normal 3 2 2" xfId="82" xr:uid="{392F91B7-DB0B-4919-9777-0D0956CC761E}"/>
    <cellStyle name="Normal 3 2 2 2" xfId="288" xr:uid="{74C7F1B8-5156-4BE8-959B-4853F1C59520}"/>
    <cellStyle name="Normal 3 2 2 2 2" xfId="4665" xr:uid="{AA29FE72-0087-491D-9026-08680A9B6DC9}"/>
    <cellStyle name="Normal 3 2 2 3" xfId="4556" xr:uid="{AA533ABB-A92E-4D98-95C4-0DE5A6CDA5AC}"/>
    <cellStyle name="Normal 3 2 3" xfId="83" xr:uid="{A8C8E65D-5367-4C4F-BC65-B855C0071C54}"/>
    <cellStyle name="Normal 3 2 4" xfId="289" xr:uid="{A5BD6B7D-B993-4E07-9B7F-23B8620992D8}"/>
    <cellStyle name="Normal 3 2 4 2" xfId="4666" xr:uid="{86BC03D4-A85C-493E-922D-A5308EF04E1D}"/>
    <cellStyle name="Normal 3 2 5" xfId="2506" xr:uid="{7BF98C40-183D-4D2F-8F7D-235809776E5D}"/>
    <cellStyle name="Normal 3 2 5 2" xfId="4509" xr:uid="{EF049430-B49F-4D6E-BF6C-C111B1D3EAEC}"/>
    <cellStyle name="Normal 3 2 5 3" xfId="5304" xr:uid="{FD0927A8-1A9C-40D9-9FA3-78A266E07380}"/>
    <cellStyle name="Normal 3 3" xfId="84" xr:uid="{DFEAC967-3CDA-42ED-8197-351F949AC21F}"/>
    <cellStyle name="Normal 3 3 2" xfId="290" xr:uid="{AACE06A8-9308-4638-9810-928A8202D970}"/>
    <cellStyle name="Normal 3 3 2 2" xfId="4667" xr:uid="{491BA7D1-961C-4AAC-ACCE-41A6DFE3FBEC}"/>
    <cellStyle name="Normal 3 3 3" xfId="4557" xr:uid="{1C8B588F-C421-43D0-8D40-0D3F2BEE509D}"/>
    <cellStyle name="Normal 3 4" xfId="85" xr:uid="{5C8BD687-07AF-4C5A-80B8-6E8F9BC57E91}"/>
    <cellStyle name="Normal 3 4 2" xfId="2502" xr:uid="{CB1949BA-934C-4665-B099-65305C954723}"/>
    <cellStyle name="Normal 3 4 2 2" xfId="4668" xr:uid="{09D5B0D6-A1C2-4CF6-80E8-F2A84A6B1B2C}"/>
    <cellStyle name="Normal 3 5" xfId="2501" xr:uid="{834219F4-01A4-435B-9ECE-EAD358AFF6BA}"/>
    <cellStyle name="Normal 3 5 2" xfId="4669" xr:uid="{5A892CEA-6BD4-410E-BE76-97366DCFC641}"/>
    <cellStyle name="Normal 3 5 3" xfId="4745" xr:uid="{8CAEF7F9-7E5E-4D1E-91DF-0D0C41A0DEA1}"/>
    <cellStyle name="Normal 3 5 4" xfId="4713" xr:uid="{427F193D-FC1B-4FDB-AAC2-70D94ECEA56E}"/>
    <cellStyle name="Normal 3 6" xfId="4664" xr:uid="{84515F07-1944-433A-ADCC-9A3C100EA512}"/>
    <cellStyle name="Normal 3 6 2" xfId="5336" xr:uid="{22F4C432-B96E-4ADE-A993-84FCECBBE30D}"/>
    <cellStyle name="Normal 3 6 2 2" xfId="5333" xr:uid="{D362E922-1EB1-4E0A-BB88-5FC6F66493F1}"/>
    <cellStyle name="Normal 30" xfId="4370" xr:uid="{4D6C03E1-9119-4926-B3D1-A64402BEDA9D}"/>
    <cellStyle name="Normal 30 2" xfId="4371" xr:uid="{A39FFBAC-9185-4E86-86B5-AF81A26739AF}"/>
    <cellStyle name="Normal 31" xfId="4372" xr:uid="{01554DEA-A69D-4334-9686-7760181171C0}"/>
    <cellStyle name="Normal 31 2" xfId="4373" xr:uid="{BEFF78C5-9228-4F4F-8910-5DE043BA0C41}"/>
    <cellStyle name="Normal 32" xfId="4374" xr:uid="{6F368CA8-1372-4A6F-9739-A87FBEDAED51}"/>
    <cellStyle name="Normal 33" xfId="4375" xr:uid="{C20B80FF-9709-4670-88CF-45FB7A9533F6}"/>
    <cellStyle name="Normal 33 2" xfId="4376" xr:uid="{A7717A52-F194-4BC2-AD75-6C044E11A28E}"/>
    <cellStyle name="Normal 34" xfId="4377" xr:uid="{8DAF23D6-38ED-4A19-AFCF-7E5D25660D34}"/>
    <cellStyle name="Normal 34 2" xfId="4378" xr:uid="{DF98CEE2-4470-4F6E-8DD3-D251FF8A790A}"/>
    <cellStyle name="Normal 35" xfId="4379" xr:uid="{2E0C5388-BB0A-4833-A7BB-C6BB2E65CA1D}"/>
    <cellStyle name="Normal 35 2" xfId="4380" xr:uid="{04A231B6-601F-4B4C-9EFB-28F98B48DB34}"/>
    <cellStyle name="Normal 36" xfId="4381" xr:uid="{10E82BDE-4546-4FA7-8A98-22A2BA353DBA}"/>
    <cellStyle name="Normal 36 2" xfId="4382" xr:uid="{F0457215-AFA2-423B-84E5-A2EB2732A120}"/>
    <cellStyle name="Normal 37" xfId="4383" xr:uid="{D4FCCCEF-C37B-40C5-8014-6D23085F049C}"/>
    <cellStyle name="Normal 37 2" xfId="4384" xr:uid="{A502AEFF-D64E-41B8-A170-EA343CBD072A}"/>
    <cellStyle name="Normal 38" xfId="4385" xr:uid="{439A772E-A10E-43C4-968C-9437D281FC6B}"/>
    <cellStyle name="Normal 38 2" xfId="4386" xr:uid="{214B6E0A-69D5-42E4-8769-C4E1F4B4B75E}"/>
    <cellStyle name="Normal 39" xfId="4387" xr:uid="{AEF9EBB0-2D58-4045-8935-0DF79702DA1C}"/>
    <cellStyle name="Normal 39 2" xfId="4388" xr:uid="{27D8BB33-76C0-4D8A-A6CA-62CB6CB3081A}"/>
    <cellStyle name="Normal 39 2 2" xfId="4389" xr:uid="{A1A27E19-B05D-4B2B-B0A1-853C623A78A2}"/>
    <cellStyle name="Normal 39 3" xfId="4390" xr:uid="{D242D9EA-8FA3-4CAC-87C9-7762D68766DA}"/>
    <cellStyle name="Normal 4" xfId="86" xr:uid="{B4B855CC-D6D6-4EBB-B2B6-110BF4820B4A}"/>
    <cellStyle name="Normal 4 2" xfId="87" xr:uid="{ED5097D6-0EE4-4FE8-BFD4-84818BB01DDD}"/>
    <cellStyle name="Normal 4 2 2" xfId="88" xr:uid="{CB620631-DAD1-4434-AC81-2A327FF4D913}"/>
    <cellStyle name="Normal 4 2 2 2" xfId="445" xr:uid="{2BD6BD83-AAC8-47F3-90BD-4C315CA74598}"/>
    <cellStyle name="Normal 4 2 2 3" xfId="2807" xr:uid="{1C7276F1-974B-4812-BBBF-299728BEC04A}"/>
    <cellStyle name="Normal 4 2 2 4" xfId="2808" xr:uid="{1DE99B7C-9D99-40B2-BBB6-17F1A1EEFF1B}"/>
    <cellStyle name="Normal 4 2 2 4 2" xfId="2809" xr:uid="{E9F0D881-ADB7-4ECD-949F-539CEF117519}"/>
    <cellStyle name="Normal 4 2 2 4 3" xfId="2810" xr:uid="{25F3D066-32D2-46BC-AF8E-019A26D2A5B1}"/>
    <cellStyle name="Normal 4 2 2 4 3 2" xfId="2811" xr:uid="{BF08975A-8CB1-4C2C-AE4A-3DAC06144F31}"/>
    <cellStyle name="Normal 4 2 2 4 3 3" xfId="4312" xr:uid="{489FF739-B813-436B-8BCA-140F65A264EF}"/>
    <cellStyle name="Normal 4 2 3" xfId="2493" xr:uid="{19AC56E9-D10C-4D5F-B463-94C2946C515C}"/>
    <cellStyle name="Normal 4 2 3 2" xfId="2504" xr:uid="{F4F3D6EC-97E5-4212-95B5-EDB5EB046612}"/>
    <cellStyle name="Normal 4 2 3 2 2" xfId="4462" xr:uid="{1561E5A2-B5EE-4849-9910-76A9DD0A0C5E}"/>
    <cellStyle name="Normal 4 2 3 3" xfId="4463" xr:uid="{BB8D453D-38F1-4E13-A68E-3A4EE09EC8E8}"/>
    <cellStyle name="Normal 4 2 3 3 2" xfId="4464" xr:uid="{7591BD2A-C240-49C1-A61B-6BF235235A4C}"/>
    <cellStyle name="Normal 4 2 3 4" xfId="4465" xr:uid="{A155F953-D66E-4CC4-9DEF-C07F83887B70}"/>
    <cellStyle name="Normal 4 2 3 5" xfId="4466" xr:uid="{9C5090F9-E65A-467B-8CB9-16485AA51DB4}"/>
    <cellStyle name="Normal 4 2 4" xfId="2494" xr:uid="{DF9B3E7E-1031-4830-A737-98F4773B149F}"/>
    <cellStyle name="Normal 4 2 4 2" xfId="4392" xr:uid="{0387B0D3-1FB0-4949-B935-0BA513AE7C70}"/>
    <cellStyle name="Normal 4 2 4 2 2" xfId="4467" xr:uid="{9746CD55-3E4C-4B48-9B0F-CFD628606176}"/>
    <cellStyle name="Normal 4 2 4 2 3" xfId="4694" xr:uid="{273E11D5-4F28-420E-B342-13C4FD90DF29}"/>
    <cellStyle name="Normal 4 2 4 2 4" xfId="4613" xr:uid="{D08FAF7B-A748-4194-AB4C-AF12C71D2214}"/>
    <cellStyle name="Normal 4 2 4 3" xfId="4576" xr:uid="{2F1374D5-051E-48D0-97D6-6744BD03F46F}"/>
    <cellStyle name="Normal 4 2 4 4" xfId="4714" xr:uid="{D291AB5B-01A2-4AD9-965B-2733061A141A}"/>
    <cellStyle name="Normal 4 2 5" xfId="1168" xr:uid="{9185F66B-811D-4DC5-B9A9-47B19DD35A1C}"/>
    <cellStyle name="Normal 4 2 6" xfId="4558" xr:uid="{353921BE-7DCA-4E0E-8FDD-0485DEB91553}"/>
    <cellStyle name="Normal 4 3" xfId="528" xr:uid="{D8D75F6E-313B-4EA6-AE0D-1E60D7E57759}"/>
    <cellStyle name="Normal 4 3 2" xfId="1170" xr:uid="{F71A5C14-1DF9-49AB-B2B7-AF1FCEE91B58}"/>
    <cellStyle name="Normal 4 3 2 2" xfId="1171" xr:uid="{C54775C4-EA9D-49A4-9401-AA8C68CF6C5F}"/>
    <cellStyle name="Normal 4 3 2 3" xfId="1172" xr:uid="{12FD0284-F8CC-470D-8128-006F83B02F4F}"/>
    <cellStyle name="Normal 4 3 3" xfId="1169" xr:uid="{081F02AC-5BEF-43E2-B343-7369A7F1B442}"/>
    <cellStyle name="Normal 4 3 3 2" xfId="4434" xr:uid="{3A9B5EB9-737D-4776-966E-59EB7E5B2F55}"/>
    <cellStyle name="Normal 4 3 4" xfId="2812" xr:uid="{A51641F3-6F1D-44F3-BAF0-E82480FBFF1B}"/>
    <cellStyle name="Normal 4 3 5" xfId="2813" xr:uid="{E4F58647-BAFC-433B-8620-559A62815622}"/>
    <cellStyle name="Normal 4 3 5 2" xfId="2814" xr:uid="{4096D430-2A77-4EDC-A5D9-8BDAFC499F47}"/>
    <cellStyle name="Normal 4 3 5 3" xfId="2815" xr:uid="{505D220C-E92C-4ACA-BF45-5D81A1C831B9}"/>
    <cellStyle name="Normal 4 3 5 3 2" xfId="2816" xr:uid="{2D4B1AA3-FC36-47A0-8B22-F55D773221DF}"/>
    <cellStyle name="Normal 4 3 5 3 3" xfId="4311" xr:uid="{15ED3928-D2B1-4504-9AD2-28F38ABB8C6E}"/>
    <cellStyle name="Normal 4 3 6" xfId="4314" xr:uid="{CEED6F48-67B3-475B-B25E-F97EFB6E7EC2}"/>
    <cellStyle name="Normal 4 4" xfId="453" xr:uid="{6CD70F13-8D02-4F36-96B5-2B0F63DBCB01}"/>
    <cellStyle name="Normal 4 4 2" xfId="2495" xr:uid="{9AA3B764-71BF-4A46-B85D-65C6F832F85D}"/>
    <cellStyle name="Normal 4 4 2 2" xfId="5339" xr:uid="{52DEF495-45B1-4FCD-843C-1BF5DF4E9779}"/>
    <cellStyle name="Normal 4 4 3" xfId="2503" xr:uid="{6EE10222-53A7-4A31-95F4-C2929434C2B3}"/>
    <cellStyle name="Normal 4 4 3 2" xfId="4317" xr:uid="{389CC001-371C-4115-AD80-39A8087666D7}"/>
    <cellStyle name="Normal 4 4 3 3" xfId="4316" xr:uid="{E795FA2B-D57F-4285-A390-1595FACBE41E}"/>
    <cellStyle name="Normal 4 4 4" xfId="4747" xr:uid="{AE5D5531-C52D-4302-984C-7D0F72E26BE6}"/>
    <cellStyle name="Normal 4 5" xfId="2496" xr:uid="{63549125-9EA9-4268-B9F0-700BE70B3E68}"/>
    <cellStyle name="Normal 4 5 2" xfId="4391" xr:uid="{E589C8A5-592E-4616-BF10-A053B9AC2743}"/>
    <cellStyle name="Normal 4 6" xfId="2497" xr:uid="{64C23140-5A41-47C1-8771-791FC6B1C58B}"/>
    <cellStyle name="Normal 4 7" xfId="900" xr:uid="{4E491C3C-F512-4B1E-81CE-72EDF5169560}"/>
    <cellStyle name="Normal 40" xfId="4393" xr:uid="{2EC91C92-4928-4609-A7C8-E5DB45442EAE}"/>
    <cellStyle name="Normal 40 2" xfId="4394" xr:uid="{6E124BCE-C4F6-49E0-AA77-830853C36D24}"/>
    <cellStyle name="Normal 40 2 2" xfId="4395" xr:uid="{A3B0FB94-A0C4-4C59-9778-42E4F23110BD}"/>
    <cellStyle name="Normal 40 3" xfId="4396" xr:uid="{A8F782FF-9C8C-4FF5-9DA6-5DF0B1962B31}"/>
    <cellStyle name="Normal 41" xfId="4397" xr:uid="{8D183F74-CFEB-4955-A568-86D382C6EE79}"/>
    <cellStyle name="Normal 41 2" xfId="4398" xr:uid="{B2F83095-AFA5-4300-B9CB-9D29DA34609E}"/>
    <cellStyle name="Normal 42" xfId="4399" xr:uid="{97624728-9DEA-4551-BBD1-B358202194DA}"/>
    <cellStyle name="Normal 42 2" xfId="4400" xr:uid="{2A0AF4DA-84B9-4F2C-8507-0A99DC59D72C}"/>
    <cellStyle name="Normal 43" xfId="4401" xr:uid="{187AA059-ADA7-4E7B-822D-2DE138AE08EE}"/>
    <cellStyle name="Normal 43 2" xfId="4402" xr:uid="{F570771D-03EC-4EED-8471-32D00D34336B}"/>
    <cellStyle name="Normal 44" xfId="4412" xr:uid="{FE1932A2-C9D8-4CDA-A415-2F2828F479FF}"/>
    <cellStyle name="Normal 44 2" xfId="4413" xr:uid="{AED5A9C9-2531-48DE-B219-96EF96842787}"/>
    <cellStyle name="Normal 45" xfId="4674" xr:uid="{70F3C04D-F088-4B41-9BF6-E88D53B7EC2F}"/>
    <cellStyle name="Normal 45 2" xfId="5324" xr:uid="{A1EE6F25-EF9E-4A6A-96BA-E53977F7E09A}"/>
    <cellStyle name="Normal 45 3" xfId="5323" xr:uid="{75900B8F-8CB6-40A7-ABF3-1A4712C2E8F1}"/>
    <cellStyle name="Normal 5" xfId="89" xr:uid="{5C2547AB-F3FA-474E-A238-1D562C4A6023}"/>
    <cellStyle name="Normal 5 10" xfId="291" xr:uid="{1D36EC8C-983E-485C-810D-1E9BFF21E157}"/>
    <cellStyle name="Normal 5 10 2" xfId="529" xr:uid="{B6D4526A-E312-4AA0-8378-813D64D4DA51}"/>
    <cellStyle name="Normal 5 10 2 2" xfId="1173" xr:uid="{C6D78A0B-7657-4063-9F7A-EB29CB224FEC}"/>
    <cellStyle name="Normal 5 10 2 3" xfId="2817" xr:uid="{8A4B27F0-0409-4F1D-961E-68A7A8ED74FC}"/>
    <cellStyle name="Normal 5 10 2 4" xfId="2818" xr:uid="{850C0EED-431D-4DB0-93B4-B02FE82EDE86}"/>
    <cellStyle name="Normal 5 10 3" xfId="1174" xr:uid="{11122515-E5D7-4EDD-89E3-CC22B12CD876}"/>
    <cellStyle name="Normal 5 10 3 2" xfId="2819" xr:uid="{DAF082EA-2C6B-4B3E-A791-5BA550EA60F1}"/>
    <cellStyle name="Normal 5 10 3 3" xfId="2820" xr:uid="{A49749D1-F8C1-4529-A8E7-9BB1D40C0133}"/>
    <cellStyle name="Normal 5 10 3 4" xfId="2821" xr:uid="{897702AD-42E0-4EC2-8FBB-85CB7ED62758}"/>
    <cellStyle name="Normal 5 10 4" xfId="2822" xr:uid="{AC6F3014-B4A2-45C5-901E-7F0012D2E06E}"/>
    <cellStyle name="Normal 5 10 5" xfId="2823" xr:uid="{82F29B04-3D6F-4FD1-A08F-316CA235F086}"/>
    <cellStyle name="Normal 5 10 6" xfId="2824" xr:uid="{41E6BE4D-C21A-4B29-9BB9-2E19C4C3B87D}"/>
    <cellStyle name="Normal 5 11" xfId="292" xr:uid="{507A4095-E1A0-4732-B315-194D247C57A2}"/>
    <cellStyle name="Normal 5 11 2" xfId="1175" xr:uid="{3E66CA22-CA31-486C-B408-FF5E0679E6A9}"/>
    <cellStyle name="Normal 5 11 2 2" xfId="2825" xr:uid="{7C6A59DD-4C7B-4132-BA2F-D3DA9149D846}"/>
    <cellStyle name="Normal 5 11 2 2 2" xfId="4403" xr:uid="{7C5B6E1B-E5E6-4DAD-82B9-3892D95E73B9}"/>
    <cellStyle name="Normal 5 11 2 2 3" xfId="4681" xr:uid="{C706D06A-80F5-4B92-AD7C-056465765ACF}"/>
    <cellStyle name="Normal 5 11 2 3" xfId="2826" xr:uid="{1492FE38-CD99-4AFF-B653-B3A560E575B3}"/>
    <cellStyle name="Normal 5 11 2 4" xfId="2827" xr:uid="{C166B587-C95E-4037-B684-BACAA01AEE91}"/>
    <cellStyle name="Normal 5 11 3" xfId="2828" xr:uid="{F7B46A79-F2BA-4E1E-83EE-9BB64248499F}"/>
    <cellStyle name="Normal 5 11 4" xfId="2829" xr:uid="{F929B0F8-2462-48DF-8A2D-FC3A4F791401}"/>
    <cellStyle name="Normal 5 11 4 2" xfId="4577" xr:uid="{A59533BA-0F99-4AA1-9337-D71F5AB628F1}"/>
    <cellStyle name="Normal 5 11 4 3" xfId="4682" xr:uid="{6E5A75E0-33A5-435B-B0B6-C18B90AD5F3C}"/>
    <cellStyle name="Normal 5 11 4 4" xfId="4606" xr:uid="{18241D2D-362F-432D-9CDA-38BEC6B6DA23}"/>
    <cellStyle name="Normal 5 11 5" xfId="2830" xr:uid="{3514F9CA-4BB6-4E40-AE6B-2A28AA2EC975}"/>
    <cellStyle name="Normal 5 12" xfId="1176" xr:uid="{62A76D83-19FE-4544-BD1E-78ABD682BE04}"/>
    <cellStyle name="Normal 5 12 2" xfId="2831" xr:uid="{244E92D2-59E1-4667-A821-4CAC622F946A}"/>
    <cellStyle name="Normal 5 12 3" xfId="2832" xr:uid="{B1E81D96-2741-4778-BF91-8679C27EAF44}"/>
    <cellStyle name="Normal 5 12 4" xfId="2833" xr:uid="{CE7EAF3C-2734-470D-8AA9-20989F44242E}"/>
    <cellStyle name="Normal 5 13" xfId="901" xr:uid="{84234386-7EC2-49E1-A743-F73FF5B2CC9D}"/>
    <cellStyle name="Normal 5 13 2" xfId="2834" xr:uid="{0058B780-ED91-4999-9B70-43DA847432FB}"/>
    <cellStyle name="Normal 5 13 3" xfId="2835" xr:uid="{6FE2B2AD-2D8A-4359-BB04-A3C6B1CB773A}"/>
    <cellStyle name="Normal 5 13 4" xfId="2836" xr:uid="{46E2B835-F24B-4317-80A1-5E6DC32FCD8E}"/>
    <cellStyle name="Normal 5 14" xfId="2837" xr:uid="{BF6FD0FC-66F4-4635-A91E-6D99141218AF}"/>
    <cellStyle name="Normal 5 14 2" xfId="2838" xr:uid="{54FC12B7-07B0-4C99-B0AB-E999D3D8F72A}"/>
    <cellStyle name="Normal 5 15" xfId="2839" xr:uid="{B35799B9-7384-4600-9E34-51A87A9EAD9D}"/>
    <cellStyle name="Normal 5 16" xfId="2840" xr:uid="{74DC891D-04F7-4D1D-9972-F3DBB584061A}"/>
    <cellStyle name="Normal 5 17" xfId="2841" xr:uid="{3BCD2D26-79FA-4590-BCEF-2FCFB1CD3D13}"/>
    <cellStyle name="Normal 5 2" xfId="90" xr:uid="{B6D76D21-576C-4B00-AAF1-43605C6C94F5}"/>
    <cellStyle name="Normal 5 2 2" xfId="187" xr:uid="{1A4DDA25-E10C-4E86-8727-95CAF9781618}"/>
    <cellStyle name="Normal 5 2 2 2" xfId="188" xr:uid="{BE8BFFDA-8D0F-4E98-A390-B80A78077A9C}"/>
    <cellStyle name="Normal 5 2 2 2 2" xfId="189" xr:uid="{01523105-7970-4CFE-8B00-2C4B46A9DD3D}"/>
    <cellStyle name="Normal 5 2 2 2 2 2" xfId="190" xr:uid="{2EDB08D2-203C-416B-AEBD-A10DA0C89F8E}"/>
    <cellStyle name="Normal 5 2 2 2 3" xfId="191" xr:uid="{6F841EF0-6565-4B28-AC15-01FA18A0903B}"/>
    <cellStyle name="Normal 5 2 2 2 4" xfId="4670" xr:uid="{C764F08D-F3D4-440E-BAD3-42B60879B527}"/>
    <cellStyle name="Normal 5 2 2 2 5" xfId="5300" xr:uid="{85C39FA2-C608-4B61-9D67-524909BF8191}"/>
    <cellStyle name="Normal 5 2 2 3" xfId="192" xr:uid="{49EBD63F-B4F2-4955-AA5B-9C4E35D3E855}"/>
    <cellStyle name="Normal 5 2 2 3 2" xfId="193" xr:uid="{4386A2E0-11C9-4D15-8F94-EF0518306C1B}"/>
    <cellStyle name="Normal 5 2 2 4" xfId="194" xr:uid="{48EFC890-6FED-49BD-89ED-D8CC7CFB28D5}"/>
    <cellStyle name="Normal 5 2 2 5" xfId="293" xr:uid="{6C95AAC7-3362-481F-A471-06414E568E0A}"/>
    <cellStyle name="Normal 5 2 2 6" xfId="4596" xr:uid="{BF23DBA0-F254-4B20-9808-D6E915057EF1}"/>
    <cellStyle name="Normal 5 2 2 7" xfId="5329" xr:uid="{391EFF30-304E-408A-80C4-E961062252F3}"/>
    <cellStyle name="Normal 5 2 3" xfId="195" xr:uid="{FDD87488-A9F0-4478-8EAD-AEC372CBFF58}"/>
    <cellStyle name="Normal 5 2 3 2" xfId="196" xr:uid="{9EE2DE9B-A199-48BB-8C97-9CB91961BA3E}"/>
    <cellStyle name="Normal 5 2 3 2 2" xfId="197" xr:uid="{64BD919B-9700-499A-89DA-6E2CC11CDB16}"/>
    <cellStyle name="Normal 5 2 3 2 3" xfId="4559" xr:uid="{F61FFCF1-78FF-471D-8A7D-A614CF80E786}"/>
    <cellStyle name="Normal 5 2 3 2 4" xfId="5301" xr:uid="{8EFAC7A7-93A6-4470-A68F-46ADE177366C}"/>
    <cellStyle name="Normal 5 2 3 3" xfId="198" xr:uid="{798CB1FA-4B25-42C5-A243-CD2A2843BCB1}"/>
    <cellStyle name="Normal 5 2 3 3 2" xfId="4742" xr:uid="{28BE5883-D173-4FC6-8518-B720E235233B}"/>
    <cellStyle name="Normal 5 2 3 4" xfId="4404" xr:uid="{12E03F4C-4CB2-4C20-A1AF-AF650853D44B}"/>
    <cellStyle name="Normal 5 2 3 4 2" xfId="4715" xr:uid="{26A322DA-DDA3-4103-B507-05B4D152C1D8}"/>
    <cellStyle name="Normal 5 2 3 5" xfId="4597" xr:uid="{83433423-70A8-4B18-9DAB-65DD3AE24CEA}"/>
    <cellStyle name="Normal 5 2 3 6" xfId="5321" xr:uid="{AF4CFF71-1FDA-4B94-B7CB-AFBB023D4CB7}"/>
    <cellStyle name="Normal 5 2 3 7" xfId="5330" xr:uid="{64CCED0D-05B2-4DED-9D3B-3D30CD8E19C3}"/>
    <cellStyle name="Normal 5 2 4" xfId="199" xr:uid="{16CB6D7E-12BD-4792-99E4-5DB2FA33274C}"/>
    <cellStyle name="Normal 5 2 4 2" xfId="200" xr:uid="{79ADA94D-CA0D-4321-B83E-9164A9EE825F}"/>
    <cellStyle name="Normal 5 2 5" xfId="201" xr:uid="{D7A2D354-9027-4006-9E61-103E129E9B42}"/>
    <cellStyle name="Normal 5 2 6" xfId="186" xr:uid="{4EF580AE-B671-4ED6-9AAC-69D77CA4AFCF}"/>
    <cellStyle name="Normal 5 3" xfId="91" xr:uid="{BC557C74-8089-4742-AD59-25CFAAF14E28}"/>
    <cellStyle name="Normal 5 3 2" xfId="4406" xr:uid="{5FCD3802-542B-4007-98B8-A3B0B1017106}"/>
    <cellStyle name="Normal 5 3 3" xfId="4405" xr:uid="{1067FB2B-44C8-489A-98D4-845EBCB3FB91}"/>
    <cellStyle name="Normal 5 4" xfId="92" xr:uid="{3E447DBA-6ED4-4780-9C8B-49851DE71333}"/>
    <cellStyle name="Normal 5 4 10" xfId="2842" xr:uid="{6DE28384-560F-4A41-A92F-AF2DF3D6DDA2}"/>
    <cellStyle name="Normal 5 4 11" xfId="2843" xr:uid="{23C1CB8F-5F83-4935-9795-0110394F290D}"/>
    <cellStyle name="Normal 5 4 2" xfId="93" xr:uid="{5D4DD9CC-BF67-43B3-8B5E-51DFAC48EC02}"/>
    <cellStyle name="Normal 5 4 2 2" xfId="94" xr:uid="{F4077343-97D6-410C-9A5B-94B70E5DF4A2}"/>
    <cellStyle name="Normal 5 4 2 2 2" xfId="294" xr:uid="{9E210D23-D272-447E-B71F-2B075F7D5CAF}"/>
    <cellStyle name="Normal 5 4 2 2 2 2" xfId="530" xr:uid="{77A33FC2-3EA3-4DCE-8F1C-30527DA06EE1}"/>
    <cellStyle name="Normal 5 4 2 2 2 2 2" xfId="531" xr:uid="{2BA8FB85-B5E8-41EF-92DC-03F3F1A6C59C}"/>
    <cellStyle name="Normal 5 4 2 2 2 2 2 2" xfId="1177" xr:uid="{6A5D9D99-00E7-4090-AAF5-045CA7CC171B}"/>
    <cellStyle name="Normal 5 4 2 2 2 2 2 2 2" xfId="1178" xr:uid="{76D142F6-F1E9-4CC1-9888-868E071E7FC6}"/>
    <cellStyle name="Normal 5 4 2 2 2 2 2 3" xfId="1179" xr:uid="{8F563C60-D1B8-42F2-98C9-2877C7C96905}"/>
    <cellStyle name="Normal 5 4 2 2 2 2 3" xfId="1180" xr:uid="{7888AC3E-AE8B-4516-89F5-67C500C1BD53}"/>
    <cellStyle name="Normal 5 4 2 2 2 2 3 2" xfId="1181" xr:uid="{0B992BEC-CEEC-411E-B0C0-FB4099859A48}"/>
    <cellStyle name="Normal 5 4 2 2 2 2 4" xfId="1182" xr:uid="{ED365AC8-9A25-4659-9222-4B0F3DCC78E5}"/>
    <cellStyle name="Normal 5 4 2 2 2 3" xfId="532" xr:uid="{BB651146-C1B8-42FD-8F38-F5920CD7D8A0}"/>
    <cellStyle name="Normal 5 4 2 2 2 3 2" xfId="1183" xr:uid="{3F9DA7CF-7173-4C78-A137-A7F6CC41F612}"/>
    <cellStyle name="Normal 5 4 2 2 2 3 2 2" xfId="1184" xr:uid="{078DCBFB-BC56-4E24-9AE6-DC3A789E595B}"/>
    <cellStyle name="Normal 5 4 2 2 2 3 3" xfId="1185" xr:uid="{AE714E66-777A-4014-85A9-BD3349B61212}"/>
    <cellStyle name="Normal 5 4 2 2 2 3 4" xfId="2844" xr:uid="{61E30950-E9E5-409A-B811-D8BE28858884}"/>
    <cellStyle name="Normal 5 4 2 2 2 4" xfId="1186" xr:uid="{116FCAD4-A2EF-4698-B23A-66717877B579}"/>
    <cellStyle name="Normal 5 4 2 2 2 4 2" xfId="1187" xr:uid="{6B56611C-D5AB-4B69-B490-DFA8A83E5039}"/>
    <cellStyle name="Normal 5 4 2 2 2 5" xfId="1188" xr:uid="{EF25EFE6-6D98-421A-AB66-27AB206E005B}"/>
    <cellStyle name="Normal 5 4 2 2 2 6" xfId="2845" xr:uid="{CB7E1252-3776-4B6B-827E-040E118A1905}"/>
    <cellStyle name="Normal 5 4 2 2 3" xfId="295" xr:uid="{3893ADC2-B762-491E-BBAC-EC0E473B1E18}"/>
    <cellStyle name="Normal 5 4 2 2 3 2" xfId="533" xr:uid="{89D5A492-6149-4732-A691-D2916D4F10E9}"/>
    <cellStyle name="Normal 5 4 2 2 3 2 2" xfId="534" xr:uid="{6F247BF7-050E-451F-87B8-B06C113C26BD}"/>
    <cellStyle name="Normal 5 4 2 2 3 2 2 2" xfId="1189" xr:uid="{E9BB1E4C-4AEB-4689-8DBE-DDDA834329CA}"/>
    <cellStyle name="Normal 5 4 2 2 3 2 2 2 2" xfId="1190" xr:uid="{FB92AF06-0A53-4E1C-9C3D-C51C81A1941E}"/>
    <cellStyle name="Normal 5 4 2 2 3 2 2 3" xfId="1191" xr:uid="{601F9839-F480-4592-9E1E-C4E99367347A}"/>
    <cellStyle name="Normal 5 4 2 2 3 2 3" xfId="1192" xr:uid="{111FEB0E-4D1E-4B93-819D-15E7D8BC80CB}"/>
    <cellStyle name="Normal 5 4 2 2 3 2 3 2" xfId="1193" xr:uid="{1589080B-A7FC-4CD2-9F7D-DD068D3B1F81}"/>
    <cellStyle name="Normal 5 4 2 2 3 2 4" xfId="1194" xr:uid="{DDBA126B-0481-49EE-9C48-A17FEA4A1F0E}"/>
    <cellStyle name="Normal 5 4 2 2 3 3" xfId="535" xr:uid="{90D37E8E-3744-41DC-977A-673D3540E283}"/>
    <cellStyle name="Normal 5 4 2 2 3 3 2" xfId="1195" xr:uid="{6421AC44-CB4E-43F5-BED7-11040EB485AD}"/>
    <cellStyle name="Normal 5 4 2 2 3 3 2 2" xfId="1196" xr:uid="{0006F23D-D4DC-4E12-BD28-ABAD0922DB41}"/>
    <cellStyle name="Normal 5 4 2 2 3 3 3" xfId="1197" xr:uid="{078D342D-CE7A-4058-B0E4-524760F17334}"/>
    <cellStyle name="Normal 5 4 2 2 3 4" xfId="1198" xr:uid="{A1E049F2-8910-49B1-8BB5-5329DF8B9DF4}"/>
    <cellStyle name="Normal 5 4 2 2 3 4 2" xfId="1199" xr:uid="{20BE3943-030E-44D9-9571-28252E3EE8C7}"/>
    <cellStyle name="Normal 5 4 2 2 3 5" xfId="1200" xr:uid="{06F6868D-5B36-4CFA-A1F5-A41179218354}"/>
    <cellStyle name="Normal 5 4 2 2 4" xfId="536" xr:uid="{58130B67-B888-4F87-B56D-7FC66F7F5073}"/>
    <cellStyle name="Normal 5 4 2 2 4 2" xfId="537" xr:uid="{9006871A-DEAB-4663-A53A-31B1DF440819}"/>
    <cellStyle name="Normal 5 4 2 2 4 2 2" xfId="1201" xr:uid="{CE6FED39-F0EE-4383-AB0A-AF4F7879AACA}"/>
    <cellStyle name="Normal 5 4 2 2 4 2 2 2" xfId="1202" xr:uid="{0F5914A8-65D6-4321-A47A-606274BB38FD}"/>
    <cellStyle name="Normal 5 4 2 2 4 2 3" xfId="1203" xr:uid="{7DC8EDE2-85E1-48B9-AE70-F1006A4BA4E8}"/>
    <cellStyle name="Normal 5 4 2 2 4 3" xfId="1204" xr:uid="{1424FAAB-2705-4086-A1B8-32963204299E}"/>
    <cellStyle name="Normal 5 4 2 2 4 3 2" xfId="1205" xr:uid="{863EFED7-82DD-4ED0-A2B1-218F1973744E}"/>
    <cellStyle name="Normal 5 4 2 2 4 4" xfId="1206" xr:uid="{1B86FA66-5BA5-49B3-9596-FCF1891AF233}"/>
    <cellStyle name="Normal 5 4 2 2 5" xfId="538" xr:uid="{1F930298-7940-42A1-A1A1-D2C139584703}"/>
    <cellStyle name="Normal 5 4 2 2 5 2" xfId="1207" xr:uid="{608FA134-C19B-4424-94C4-E0A264213FB4}"/>
    <cellStyle name="Normal 5 4 2 2 5 2 2" xfId="1208" xr:uid="{521C5737-C586-42E3-9B55-6292B8C2D3ED}"/>
    <cellStyle name="Normal 5 4 2 2 5 3" xfId="1209" xr:uid="{9ED76CEF-857C-4291-8509-9C61433865A3}"/>
    <cellStyle name="Normal 5 4 2 2 5 4" xfId="2846" xr:uid="{A6632FA9-A9E4-4667-84E2-15FED6BBFF60}"/>
    <cellStyle name="Normal 5 4 2 2 6" xfId="1210" xr:uid="{FFBFC52C-802B-42E3-B454-E218A79E3BD2}"/>
    <cellStyle name="Normal 5 4 2 2 6 2" xfId="1211" xr:uid="{0043419F-4E32-4E0B-846C-4AFB11266886}"/>
    <cellStyle name="Normal 5 4 2 2 7" xfId="1212" xr:uid="{30083F90-11A9-4126-9106-174E0C301725}"/>
    <cellStyle name="Normal 5 4 2 2 8" xfId="2847" xr:uid="{4EC31A50-6C5A-41D8-BF7F-2FAC292815DD}"/>
    <cellStyle name="Normal 5 4 2 3" xfId="296" xr:uid="{7C6F026B-5B63-446A-B0D2-216570C8B8CD}"/>
    <cellStyle name="Normal 5 4 2 3 2" xfId="539" xr:uid="{866C4C82-D08F-4788-A078-F0E3839798F3}"/>
    <cellStyle name="Normal 5 4 2 3 2 2" xfId="540" xr:uid="{A7A4FF42-9960-4AA6-9701-7688AE2D45B7}"/>
    <cellStyle name="Normal 5 4 2 3 2 2 2" xfId="1213" xr:uid="{C10E0207-C692-4B04-ADFE-30AE5D469D6E}"/>
    <cellStyle name="Normal 5 4 2 3 2 2 2 2" xfId="1214" xr:uid="{EBED3BA4-79B9-45FD-9AAD-EA7D4B8B28B8}"/>
    <cellStyle name="Normal 5 4 2 3 2 2 3" xfId="1215" xr:uid="{E3BE36C2-4936-4AA7-8381-A2A4EF06F9D7}"/>
    <cellStyle name="Normal 5 4 2 3 2 3" xfId="1216" xr:uid="{C0AB0FB3-DCEF-4E5E-A265-46F7A987AAC2}"/>
    <cellStyle name="Normal 5 4 2 3 2 3 2" xfId="1217" xr:uid="{5EF07EFF-7EC2-4973-87DD-9425C918E15C}"/>
    <cellStyle name="Normal 5 4 2 3 2 4" xfId="1218" xr:uid="{1B62C57B-1B0F-4347-828B-E48AD5704D8A}"/>
    <cellStyle name="Normal 5 4 2 3 3" xfId="541" xr:uid="{34005AF3-72B7-4229-A56C-022F82361431}"/>
    <cellStyle name="Normal 5 4 2 3 3 2" xfId="1219" xr:uid="{9E2B26C5-F894-4DB7-A240-78B12CE2F61A}"/>
    <cellStyle name="Normal 5 4 2 3 3 2 2" xfId="1220" xr:uid="{CA059723-A894-4D91-806E-59687B90BEEE}"/>
    <cellStyle name="Normal 5 4 2 3 3 3" xfId="1221" xr:uid="{A7086DA1-9ACA-4485-9236-47BA6CA3374A}"/>
    <cellStyle name="Normal 5 4 2 3 3 4" xfId="2848" xr:uid="{8A11787C-4B54-4BEC-88C2-25949C32F8FA}"/>
    <cellStyle name="Normal 5 4 2 3 4" xfId="1222" xr:uid="{20689AA7-B21D-4AF9-B5FE-2300A10778A0}"/>
    <cellStyle name="Normal 5 4 2 3 4 2" xfId="1223" xr:uid="{25A0BF16-081D-41B8-88A4-830B0A87E9FE}"/>
    <cellStyle name="Normal 5 4 2 3 5" xfId="1224" xr:uid="{31CB75D3-E0DE-4F4E-97E3-0EFD86C07225}"/>
    <cellStyle name="Normal 5 4 2 3 6" xfId="2849" xr:uid="{E98B748B-9319-4FBA-BA23-F2B5652AF2B9}"/>
    <cellStyle name="Normal 5 4 2 4" xfId="297" xr:uid="{51D48938-B3A5-4E40-A469-9007DAEBC221}"/>
    <cellStyle name="Normal 5 4 2 4 2" xfId="542" xr:uid="{9C030453-01EE-434A-940F-7FAC2AC30F88}"/>
    <cellStyle name="Normal 5 4 2 4 2 2" xfId="543" xr:uid="{A98E09B4-88A5-4BE3-BE14-91B7F6488588}"/>
    <cellStyle name="Normal 5 4 2 4 2 2 2" xfId="1225" xr:uid="{FD776EA0-E21C-47E0-B3CD-96A612AE4804}"/>
    <cellStyle name="Normal 5 4 2 4 2 2 2 2" xfId="1226" xr:uid="{57EABFA5-12EA-4B48-8217-94BB989A13AE}"/>
    <cellStyle name="Normal 5 4 2 4 2 2 3" xfId="1227" xr:uid="{D19865AA-A23A-428F-8A84-D666ADE30F12}"/>
    <cellStyle name="Normal 5 4 2 4 2 3" xfId="1228" xr:uid="{27E85C6F-DF3B-4538-AFB8-B8CCD8AC9C94}"/>
    <cellStyle name="Normal 5 4 2 4 2 3 2" xfId="1229" xr:uid="{7C03E8D3-19C5-4FD9-8538-31689BC8CCDB}"/>
    <cellStyle name="Normal 5 4 2 4 2 4" xfId="1230" xr:uid="{26297D52-C4E9-4904-937D-EDB5B3362783}"/>
    <cellStyle name="Normal 5 4 2 4 3" xfId="544" xr:uid="{5E1F4C81-F1DF-49C8-A9FA-15380595641E}"/>
    <cellStyle name="Normal 5 4 2 4 3 2" xfId="1231" xr:uid="{9B569AFD-AF01-41E9-BD9A-4B9C6A736AC3}"/>
    <cellStyle name="Normal 5 4 2 4 3 2 2" xfId="1232" xr:uid="{B72D4DA3-D81E-456B-B904-F4EEF1DF00EB}"/>
    <cellStyle name="Normal 5 4 2 4 3 3" xfId="1233" xr:uid="{3B0EBF97-0581-4741-90F0-3FF4C7B95A8B}"/>
    <cellStyle name="Normal 5 4 2 4 4" xfId="1234" xr:uid="{71D13F30-9D8B-4DF5-8A0A-605D0C32D78E}"/>
    <cellStyle name="Normal 5 4 2 4 4 2" xfId="1235" xr:uid="{552AC045-DB6F-4F3C-A970-6D082C5A2595}"/>
    <cellStyle name="Normal 5 4 2 4 5" xfId="1236" xr:uid="{976B7BFC-D7B8-4A44-BB68-D484E0093975}"/>
    <cellStyle name="Normal 5 4 2 5" xfId="298" xr:uid="{B81ACFE7-12B5-4806-8582-40AB77A05583}"/>
    <cellStyle name="Normal 5 4 2 5 2" xfId="545" xr:uid="{AB3A9D79-471E-4BFB-B41F-396D1B463AD6}"/>
    <cellStyle name="Normal 5 4 2 5 2 2" xfId="1237" xr:uid="{BF9D9C5C-89C6-4A34-91AF-7FC3C65C58D5}"/>
    <cellStyle name="Normal 5 4 2 5 2 2 2" xfId="1238" xr:uid="{97D9E9ED-AC60-46CA-A923-E08445EBEB6C}"/>
    <cellStyle name="Normal 5 4 2 5 2 3" xfId="1239" xr:uid="{37D3AA79-3639-45C8-9A26-D2EE62F2F51D}"/>
    <cellStyle name="Normal 5 4 2 5 3" xfId="1240" xr:uid="{EA48B163-02ED-4A09-8E62-D151E5ADFD54}"/>
    <cellStyle name="Normal 5 4 2 5 3 2" xfId="1241" xr:uid="{31F1B96F-201B-436C-A806-AD0F02F3E7F6}"/>
    <cellStyle name="Normal 5 4 2 5 4" xfId="1242" xr:uid="{251C69F5-7C0A-4B39-8E26-566970313778}"/>
    <cellStyle name="Normal 5 4 2 6" xfId="546" xr:uid="{08EC5EEE-4CD5-4094-A148-4912C70D323B}"/>
    <cellStyle name="Normal 5 4 2 6 2" xfId="1243" xr:uid="{643D539F-3C02-46B6-A51B-8A639296C7A5}"/>
    <cellStyle name="Normal 5 4 2 6 2 2" xfId="1244" xr:uid="{3293ED4B-232B-4270-8E31-2358959A143C}"/>
    <cellStyle name="Normal 5 4 2 6 2 3" xfId="4419" xr:uid="{883F169B-16F6-4767-8301-240CDB1011DF}"/>
    <cellStyle name="Normal 5 4 2 6 3" xfId="1245" xr:uid="{AEADBFEE-F34F-4507-B370-11C6131E3A47}"/>
    <cellStyle name="Normal 5 4 2 6 4" xfId="2850" xr:uid="{07025BC4-185B-45F9-8238-158EB4F4B138}"/>
    <cellStyle name="Normal 5 4 2 6 4 2" xfId="4584" xr:uid="{52A18E28-1A99-456B-B551-D2307F50AAD4}"/>
    <cellStyle name="Normal 5 4 2 6 4 3" xfId="4683" xr:uid="{EB493BF7-1B65-47C5-BB73-892436E7BBD8}"/>
    <cellStyle name="Normal 5 4 2 6 4 4" xfId="4611" xr:uid="{18F44966-0C84-4962-A7D4-F259F066696C}"/>
    <cellStyle name="Normal 5 4 2 7" xfId="1246" xr:uid="{CED169D3-64DF-4D38-BFE1-2429CF27D8ED}"/>
    <cellStyle name="Normal 5 4 2 7 2" xfId="1247" xr:uid="{C633DC73-0A84-4AAC-B7C3-EFDA49FB3D6C}"/>
    <cellStyle name="Normal 5 4 2 8" xfId="1248" xr:uid="{F3B737D5-05D2-47A5-BBC5-DA55386A9248}"/>
    <cellStyle name="Normal 5 4 2 9" xfId="2851" xr:uid="{4C9D0A0A-51A8-4893-8B12-481A324F56B4}"/>
    <cellStyle name="Normal 5 4 3" xfId="95" xr:uid="{40777691-1779-4704-A817-2959DE4EC3CF}"/>
    <cellStyle name="Normal 5 4 3 2" xfId="96" xr:uid="{696650DD-F269-4FFF-B03B-CFBE36FAA5D9}"/>
    <cellStyle name="Normal 5 4 3 2 2" xfId="547" xr:uid="{34393304-F74F-45F8-96E1-89D3EBEF594D}"/>
    <cellStyle name="Normal 5 4 3 2 2 2" xfId="548" xr:uid="{0273D8EC-6FF2-48FD-8CA3-FA6BB0FA73C8}"/>
    <cellStyle name="Normal 5 4 3 2 2 2 2" xfId="1249" xr:uid="{B8DB781A-244F-461B-83AF-5AFA9C000591}"/>
    <cellStyle name="Normal 5 4 3 2 2 2 2 2" xfId="1250" xr:uid="{96DAA1C8-BBB8-4146-B463-DA578AF32FB7}"/>
    <cellStyle name="Normal 5 4 3 2 2 2 3" xfId="1251" xr:uid="{CA07E692-F1DB-4708-AFD3-B05C3F44A44F}"/>
    <cellStyle name="Normal 5 4 3 2 2 3" xfId="1252" xr:uid="{1370CEED-97B9-414D-8ABB-2B6EA467170F}"/>
    <cellStyle name="Normal 5 4 3 2 2 3 2" xfId="1253" xr:uid="{90E34386-52AA-4760-8CD6-72A23EAB6828}"/>
    <cellStyle name="Normal 5 4 3 2 2 4" xfId="1254" xr:uid="{7FADEE50-31FC-41C0-BCCE-78F948687DF3}"/>
    <cellStyle name="Normal 5 4 3 2 3" xfId="549" xr:uid="{E37FBB63-9668-422A-A218-DA798D34BA5D}"/>
    <cellStyle name="Normal 5 4 3 2 3 2" xfId="1255" xr:uid="{C4EED2FF-BD14-48A2-A92C-C773E67935AA}"/>
    <cellStyle name="Normal 5 4 3 2 3 2 2" xfId="1256" xr:uid="{32E7BBA6-52C0-47E8-A798-8C13DAF61ECB}"/>
    <cellStyle name="Normal 5 4 3 2 3 3" xfId="1257" xr:uid="{CBBED3DA-B64B-4802-866C-67F43A488F68}"/>
    <cellStyle name="Normal 5 4 3 2 3 4" xfId="2852" xr:uid="{745A7E6E-05D8-4587-BE0A-5D239FB4F4AC}"/>
    <cellStyle name="Normal 5 4 3 2 4" xfId="1258" xr:uid="{A1DC7F6A-0E8E-4421-B684-8E44BEBA422C}"/>
    <cellStyle name="Normal 5 4 3 2 4 2" xfId="1259" xr:uid="{DAA36840-201F-4E94-8D22-D14019BBBF4B}"/>
    <cellStyle name="Normal 5 4 3 2 5" xfId="1260" xr:uid="{512A6C36-04F8-4F7A-A388-19FF46F90D6E}"/>
    <cellStyle name="Normal 5 4 3 2 6" xfId="2853" xr:uid="{78943080-5930-40E9-AE78-386FFEB06DD5}"/>
    <cellStyle name="Normal 5 4 3 3" xfId="299" xr:uid="{74F6F4E0-0699-4F73-92B3-AD6D72FB369B}"/>
    <cellStyle name="Normal 5 4 3 3 2" xfId="550" xr:uid="{E65467C0-95CD-4629-A0C4-047C6050DCAA}"/>
    <cellStyle name="Normal 5 4 3 3 2 2" xfId="551" xr:uid="{4EA7A589-8B96-4871-A4BE-B4BDB2060728}"/>
    <cellStyle name="Normal 5 4 3 3 2 2 2" xfId="1261" xr:uid="{E72D234F-8CBC-474B-8BF8-0AAE64E0FB9A}"/>
    <cellStyle name="Normal 5 4 3 3 2 2 2 2" xfId="1262" xr:uid="{4C77230A-384D-4DE9-815E-F1EE4D851EC3}"/>
    <cellStyle name="Normal 5 4 3 3 2 2 3" xfId="1263" xr:uid="{4E166716-9006-4228-BB64-C217F388A7BE}"/>
    <cellStyle name="Normal 5 4 3 3 2 3" xfId="1264" xr:uid="{8F361D28-808B-4B32-812A-1A5E1E106537}"/>
    <cellStyle name="Normal 5 4 3 3 2 3 2" xfId="1265" xr:uid="{F85F3252-C190-458C-8110-A81DA24430EA}"/>
    <cellStyle name="Normal 5 4 3 3 2 4" xfId="1266" xr:uid="{D956E3FB-DA17-4847-93F7-F26333686604}"/>
    <cellStyle name="Normal 5 4 3 3 3" xfId="552" xr:uid="{AFCD34DC-577B-4A05-A5AD-C09FC28689AC}"/>
    <cellStyle name="Normal 5 4 3 3 3 2" xfId="1267" xr:uid="{BCB91BB3-296E-4CD2-8ED9-4879F391AB1F}"/>
    <cellStyle name="Normal 5 4 3 3 3 2 2" xfId="1268" xr:uid="{021368F0-195F-4999-84F5-9C629D09A97A}"/>
    <cellStyle name="Normal 5 4 3 3 3 3" xfId="1269" xr:uid="{F9CE59C9-83A2-4F98-B5F6-E14DAD95D9FB}"/>
    <cellStyle name="Normal 5 4 3 3 4" xfId="1270" xr:uid="{99A1224E-518E-4A28-9206-193D898BC7D3}"/>
    <cellStyle name="Normal 5 4 3 3 4 2" xfId="1271" xr:uid="{4A3F5CA6-899B-4E1C-A0D5-72515BF8D7B2}"/>
    <cellStyle name="Normal 5 4 3 3 5" xfId="1272" xr:uid="{FE728956-C848-42C1-AA8B-A46EFC2CCA13}"/>
    <cellStyle name="Normal 5 4 3 4" xfId="300" xr:uid="{BD796305-41FC-488B-99E6-4D113D352362}"/>
    <cellStyle name="Normal 5 4 3 4 2" xfId="553" xr:uid="{006FD3D2-F237-4C22-9DC4-5071C094D624}"/>
    <cellStyle name="Normal 5 4 3 4 2 2" xfId="1273" xr:uid="{CE378F63-3A62-4332-8BD3-C0CC052F0EF4}"/>
    <cellStyle name="Normal 5 4 3 4 2 2 2" xfId="1274" xr:uid="{9A51E80D-1DC6-4174-A5DF-D7650F895676}"/>
    <cellStyle name="Normal 5 4 3 4 2 3" xfId="1275" xr:uid="{3ADBC351-8EFE-48D6-9E6F-41A4AB409A6F}"/>
    <cellStyle name="Normal 5 4 3 4 3" xfId="1276" xr:uid="{E2EB690D-2E7B-47B0-A581-487FD97BA2FC}"/>
    <cellStyle name="Normal 5 4 3 4 3 2" xfId="1277" xr:uid="{89174968-1F65-4C35-9626-70C0FB25E051}"/>
    <cellStyle name="Normal 5 4 3 4 4" xfId="1278" xr:uid="{D44A0901-2D51-4920-B13E-8227C42D61CB}"/>
    <cellStyle name="Normal 5 4 3 5" xfId="554" xr:uid="{119B27D3-6B05-419A-BB2D-9885969E5B70}"/>
    <cellStyle name="Normal 5 4 3 5 2" xfId="1279" xr:uid="{8F922695-0B59-4F08-BDFE-AFB5CEF6D254}"/>
    <cellStyle name="Normal 5 4 3 5 2 2" xfId="1280" xr:uid="{EB37FFA7-9554-4A6D-A45C-6697A5A42BB3}"/>
    <cellStyle name="Normal 5 4 3 5 3" xfId="1281" xr:uid="{D66B74FC-1418-433A-BFAF-DB3F5C3915C0}"/>
    <cellStyle name="Normal 5 4 3 5 4" xfId="2854" xr:uid="{1FCB974E-6672-45B4-A3D9-6864181106C1}"/>
    <cellStyle name="Normal 5 4 3 6" xfId="1282" xr:uid="{2E06DFEF-52F3-40C4-8EDE-AC6FA1BCB6C8}"/>
    <cellStyle name="Normal 5 4 3 6 2" xfId="1283" xr:uid="{1444F3CE-2620-4899-9D70-4A601944749E}"/>
    <cellStyle name="Normal 5 4 3 7" xfId="1284" xr:uid="{1E08C389-53D0-4FB2-A1DF-4943B3A76479}"/>
    <cellStyle name="Normal 5 4 3 8" xfId="2855" xr:uid="{A81CD62A-4DE0-490A-912E-587B9AE8CEBB}"/>
    <cellStyle name="Normal 5 4 4" xfId="97" xr:uid="{ADFF3F83-D8F5-4D6F-AF49-6CB382FCB56C}"/>
    <cellStyle name="Normal 5 4 4 2" xfId="446" xr:uid="{011FA45B-46DD-4514-9E25-7F3C5ECF1F34}"/>
    <cellStyle name="Normal 5 4 4 2 2" xfId="555" xr:uid="{A2E69DB0-7F41-4926-A1B6-E693A3976B84}"/>
    <cellStyle name="Normal 5 4 4 2 2 2" xfId="1285" xr:uid="{D094B8D0-246E-4EEE-B3A2-7685D35C258D}"/>
    <cellStyle name="Normal 5 4 4 2 2 2 2" xfId="1286" xr:uid="{BE2B2C61-86A7-41A4-849C-7C3B3665AF3C}"/>
    <cellStyle name="Normal 5 4 4 2 2 3" xfId="1287" xr:uid="{BC5751B7-86AA-4EE1-87F0-0CB00D55080E}"/>
    <cellStyle name="Normal 5 4 4 2 2 4" xfId="2856" xr:uid="{9BB3A94A-82A3-4CF2-B1EB-09971F437531}"/>
    <cellStyle name="Normal 5 4 4 2 3" xfId="1288" xr:uid="{A75A75B4-A17B-4A23-B90E-D5FE6770C094}"/>
    <cellStyle name="Normal 5 4 4 2 3 2" xfId="1289" xr:uid="{9AD21883-DF16-4823-B1CF-4630FC443546}"/>
    <cellStyle name="Normal 5 4 4 2 4" xfId="1290" xr:uid="{668580BC-F366-4207-AB93-E059C3BD92C9}"/>
    <cellStyle name="Normal 5 4 4 2 5" xfId="2857" xr:uid="{DB7786E0-FE0D-4ED6-8482-1443425E8F9D}"/>
    <cellStyle name="Normal 5 4 4 3" xfId="556" xr:uid="{203A313E-2848-4ECE-A70D-E235059828EA}"/>
    <cellStyle name="Normal 5 4 4 3 2" xfId="1291" xr:uid="{BB2863A6-988F-4A65-9E24-90632B9BB648}"/>
    <cellStyle name="Normal 5 4 4 3 2 2" xfId="1292" xr:uid="{5569B893-99AA-4657-938C-570E73AD4F4B}"/>
    <cellStyle name="Normal 5 4 4 3 3" xfId="1293" xr:uid="{223124FF-356E-4B6B-92AC-26FE1B56074B}"/>
    <cellStyle name="Normal 5 4 4 3 4" xfId="2858" xr:uid="{BA479448-91B2-402B-92A7-0EF9105342FF}"/>
    <cellStyle name="Normal 5 4 4 4" xfId="1294" xr:uid="{6900EDB9-2748-4627-B6D0-F712F2E52F99}"/>
    <cellStyle name="Normal 5 4 4 4 2" xfId="1295" xr:uid="{C9663338-49A2-4DB9-B78A-6697C5233C4D}"/>
    <cellStyle name="Normal 5 4 4 4 3" xfId="2859" xr:uid="{D4C3A7EB-B3F0-4379-917C-2F6A6463010B}"/>
    <cellStyle name="Normal 5 4 4 4 4" xfId="2860" xr:uid="{3A82AFE6-22C3-40F4-9D46-9424E4399AF7}"/>
    <cellStyle name="Normal 5 4 4 5" xfId="1296" xr:uid="{23E002D7-D5E0-4368-AC9D-F86B3C981BC7}"/>
    <cellStyle name="Normal 5 4 4 6" xfId="2861" xr:uid="{A42B0C7A-4F14-4FF8-A2FA-23F3C9DE8364}"/>
    <cellStyle name="Normal 5 4 4 7" xfId="2862" xr:uid="{01E547BD-CF9E-4DC8-B302-D23E2B53972E}"/>
    <cellStyle name="Normal 5 4 5" xfId="301" xr:uid="{BC0122AA-D25E-4CDA-AB5A-10FC11F31D88}"/>
    <cellStyle name="Normal 5 4 5 2" xfId="557" xr:uid="{DA809305-139F-4653-9664-F4872EE6D1EA}"/>
    <cellStyle name="Normal 5 4 5 2 2" xfId="558" xr:uid="{512B7DED-217F-4A68-B001-8526E9AD9006}"/>
    <cellStyle name="Normal 5 4 5 2 2 2" xfId="1297" xr:uid="{171CC8A6-A00B-4228-9060-A31B5C772D59}"/>
    <cellStyle name="Normal 5 4 5 2 2 2 2" xfId="1298" xr:uid="{6757CE6C-944A-46E7-9C22-7C0D2081BFD0}"/>
    <cellStyle name="Normal 5 4 5 2 2 3" xfId="1299" xr:uid="{2E9038A5-04B8-47F7-AFAE-43E1F00231B5}"/>
    <cellStyle name="Normal 5 4 5 2 3" xfId="1300" xr:uid="{2E7885AB-747B-4933-8D8C-550840FB3726}"/>
    <cellStyle name="Normal 5 4 5 2 3 2" xfId="1301" xr:uid="{FBAFB06C-0F39-4701-A721-DF2213054BCA}"/>
    <cellStyle name="Normal 5 4 5 2 4" xfId="1302" xr:uid="{6808EE4E-C519-47EF-B21B-86EBE2FE1F3E}"/>
    <cellStyle name="Normal 5 4 5 3" xfId="559" xr:uid="{09A20DF5-3A74-4095-BE11-F07BED74A5CA}"/>
    <cellStyle name="Normal 5 4 5 3 2" xfId="1303" xr:uid="{8BB4E3F1-EFF1-4545-933A-A66EC14F3C40}"/>
    <cellStyle name="Normal 5 4 5 3 2 2" xfId="1304" xr:uid="{D99C945B-D3A9-4DBE-BB80-05D19269FB8C}"/>
    <cellStyle name="Normal 5 4 5 3 3" xfId="1305" xr:uid="{BF4288EC-7F1E-4698-9E5C-8DF6681A1084}"/>
    <cellStyle name="Normal 5 4 5 3 4" xfId="2863" xr:uid="{EEF62295-1160-4302-8940-EB6A43738799}"/>
    <cellStyle name="Normal 5 4 5 4" xfId="1306" xr:uid="{70FEA2CE-2D00-41F6-A273-544DCE1BA875}"/>
    <cellStyle name="Normal 5 4 5 4 2" xfId="1307" xr:uid="{FD61F772-691B-495B-853C-BEB5EFC58C71}"/>
    <cellStyle name="Normal 5 4 5 5" xfId="1308" xr:uid="{7409C28D-D025-4F21-9622-08604D351D30}"/>
    <cellStyle name="Normal 5 4 5 6" xfId="2864" xr:uid="{5259A3E0-F886-448D-8810-78AAB567112C}"/>
    <cellStyle name="Normal 5 4 6" xfId="302" xr:uid="{D9D735D9-8E50-4A59-9B45-E52A1997031F}"/>
    <cellStyle name="Normal 5 4 6 2" xfId="560" xr:uid="{7BA5BFAF-0287-4F85-A15F-D95F9313E173}"/>
    <cellStyle name="Normal 5 4 6 2 2" xfId="1309" xr:uid="{73860FB1-7B93-4D52-B430-F43E73D4C00E}"/>
    <cellStyle name="Normal 5 4 6 2 2 2" xfId="1310" xr:uid="{D4D050E3-9BA3-49E6-8B1D-88AC3B3871A6}"/>
    <cellStyle name="Normal 5 4 6 2 3" xfId="1311" xr:uid="{48FEB9F2-2591-4D09-B160-F33CD4B203A0}"/>
    <cellStyle name="Normal 5 4 6 2 4" xfId="2865" xr:uid="{2AC9DF8F-2068-45A7-9FF4-826405F8F637}"/>
    <cellStyle name="Normal 5 4 6 3" xfId="1312" xr:uid="{43FDDB32-5483-4C57-A626-AA45BE44A84C}"/>
    <cellStyle name="Normal 5 4 6 3 2" xfId="1313" xr:uid="{E006D7ED-B04E-4D48-8CBE-10BDFB0CC83D}"/>
    <cellStyle name="Normal 5 4 6 4" xfId="1314" xr:uid="{C46951B1-4A14-45B6-BDE7-F98C25690850}"/>
    <cellStyle name="Normal 5 4 6 5" xfId="2866" xr:uid="{EC120339-D215-493E-91C1-52B15E989CE4}"/>
    <cellStyle name="Normal 5 4 7" xfId="561" xr:uid="{1EA1D361-2D3A-4CBD-AC61-4305A7BB4472}"/>
    <cellStyle name="Normal 5 4 7 2" xfId="1315" xr:uid="{B778C172-8B9B-4A54-AD86-3D8D9ED93144}"/>
    <cellStyle name="Normal 5 4 7 2 2" xfId="1316" xr:uid="{CBA7B1C3-5C9D-4EF7-91A9-A021ED9AF197}"/>
    <cellStyle name="Normal 5 4 7 2 3" xfId="4418" xr:uid="{201081D4-95AC-43E5-B095-152645D98034}"/>
    <cellStyle name="Normal 5 4 7 3" xfId="1317" xr:uid="{A65E7E0F-DFD0-466F-9FEE-86D9E95526AE}"/>
    <cellStyle name="Normal 5 4 7 4" xfId="2867" xr:uid="{095243DF-0414-4D8B-9E19-7C68ADAE7C1D}"/>
    <cellStyle name="Normal 5 4 7 4 2" xfId="4583" xr:uid="{09A5B645-4FA4-40DE-B47F-E9EE151828B0}"/>
    <cellStyle name="Normal 5 4 7 4 3" xfId="4684" xr:uid="{7870133F-1D2B-427A-9269-A067F26956B9}"/>
    <cellStyle name="Normal 5 4 7 4 4" xfId="4610" xr:uid="{A2C4EA5F-1093-47DE-8EAC-19F4262C03B1}"/>
    <cellStyle name="Normal 5 4 8" xfId="1318" xr:uid="{E59EE2DE-CE53-4595-B83F-68FD51E2DED6}"/>
    <cellStyle name="Normal 5 4 8 2" xfId="1319" xr:uid="{648639C6-FC42-45B9-9B31-FD7784A23179}"/>
    <cellStyle name="Normal 5 4 8 3" xfId="2868" xr:uid="{BE0CAE8D-E5D6-40A6-AAB6-7E7CBAD22588}"/>
    <cellStyle name="Normal 5 4 8 4" xfId="2869" xr:uid="{B4884874-74AD-4BD0-9F4C-EB6511A98286}"/>
    <cellStyle name="Normal 5 4 9" xfId="1320" xr:uid="{4FEC0285-1B0F-4CBD-95AD-983928C32644}"/>
    <cellStyle name="Normal 5 5" xfId="98" xr:uid="{86FF58F7-491C-4CFB-BBF1-36458175B41B}"/>
    <cellStyle name="Normal 5 5 10" xfId="2870" xr:uid="{FA529F8A-D365-4C5B-AEAB-70FFCAE23280}"/>
    <cellStyle name="Normal 5 5 11" xfId="2871" xr:uid="{17A6EA7F-EA7A-450D-9734-759A22A919AE}"/>
    <cellStyle name="Normal 5 5 2" xfId="99" xr:uid="{DABC1DC9-9C94-4B74-8405-D5E000379C20}"/>
    <cellStyle name="Normal 5 5 2 2" xfId="100" xr:uid="{62AA7352-251E-43AA-ADF0-F9D7FFBC8567}"/>
    <cellStyle name="Normal 5 5 2 2 2" xfId="303" xr:uid="{921668EC-C6E9-414B-A745-534D59C03EF9}"/>
    <cellStyle name="Normal 5 5 2 2 2 2" xfId="562" xr:uid="{001BDB98-54F1-47BC-9BCD-489592F2F461}"/>
    <cellStyle name="Normal 5 5 2 2 2 2 2" xfId="1321" xr:uid="{68E3B441-DBA3-49C9-A431-8E95FC495A11}"/>
    <cellStyle name="Normal 5 5 2 2 2 2 2 2" xfId="1322" xr:uid="{EFA80BCD-B53C-4928-BAEF-DD27AD0DB93E}"/>
    <cellStyle name="Normal 5 5 2 2 2 2 3" xfId="1323" xr:uid="{5130EE89-79D5-477A-8805-75FB71A7AAF8}"/>
    <cellStyle name="Normal 5 5 2 2 2 2 4" xfId="2872" xr:uid="{220ED90B-E468-4A91-A2E2-346B73FD8BE9}"/>
    <cellStyle name="Normal 5 5 2 2 2 3" xfId="1324" xr:uid="{48DF1A44-88F6-4962-BA00-94DD6798F4D9}"/>
    <cellStyle name="Normal 5 5 2 2 2 3 2" xfId="1325" xr:uid="{014D237E-BEBD-4D72-9345-9C04E1DEAC0E}"/>
    <cellStyle name="Normal 5 5 2 2 2 3 3" xfId="2873" xr:uid="{DA92CC3F-F08D-42A0-91B2-BB316D77A24A}"/>
    <cellStyle name="Normal 5 5 2 2 2 3 4" xfId="2874" xr:uid="{C4CE348B-5B95-403C-89AA-F8313FDD2613}"/>
    <cellStyle name="Normal 5 5 2 2 2 4" xfId="1326" xr:uid="{A229122C-DB60-4E14-A56F-A3ED7DE9784A}"/>
    <cellStyle name="Normal 5 5 2 2 2 5" xfId="2875" xr:uid="{D05DCC27-A5C4-46C5-8816-800022043F07}"/>
    <cellStyle name="Normal 5 5 2 2 2 6" xfId="2876" xr:uid="{0441EE02-C2F7-4A1A-AE98-927EDB4DF6F3}"/>
    <cellStyle name="Normal 5 5 2 2 3" xfId="563" xr:uid="{EFD127AC-4501-44B5-823B-7EC38A81FFBF}"/>
    <cellStyle name="Normal 5 5 2 2 3 2" xfId="1327" xr:uid="{A7786BB8-664A-40B2-9356-F82071495485}"/>
    <cellStyle name="Normal 5 5 2 2 3 2 2" xfId="1328" xr:uid="{014FD2DC-B7A7-429D-8A8A-8EA8F821EB89}"/>
    <cellStyle name="Normal 5 5 2 2 3 2 3" xfId="2877" xr:uid="{3B63E17C-BCCB-4B0C-90AC-8C4B47F3A656}"/>
    <cellStyle name="Normal 5 5 2 2 3 2 4" xfId="2878" xr:uid="{223FD9E0-0C46-4141-BA07-BC2AA62EEC0F}"/>
    <cellStyle name="Normal 5 5 2 2 3 3" xfId="1329" xr:uid="{D9229138-B038-48A1-859B-758F6F022C84}"/>
    <cellStyle name="Normal 5 5 2 2 3 4" xfId="2879" xr:uid="{B29945AC-468B-4DA3-9071-AB41520AF606}"/>
    <cellStyle name="Normal 5 5 2 2 3 5" xfId="2880" xr:uid="{CD21A0FA-DFDB-49E6-A161-1FDCFABB37BF}"/>
    <cellStyle name="Normal 5 5 2 2 4" xfId="1330" xr:uid="{7975506F-0523-447E-9ACA-71F009E62453}"/>
    <cellStyle name="Normal 5 5 2 2 4 2" xfId="1331" xr:uid="{E2503E1D-002D-44C5-83EB-3D9B3E10B794}"/>
    <cellStyle name="Normal 5 5 2 2 4 3" xfId="2881" xr:uid="{CA746DFB-D116-4BFF-8E5D-179AB53B5632}"/>
    <cellStyle name="Normal 5 5 2 2 4 4" xfId="2882" xr:uid="{AC414314-0057-421E-B9EC-44D34259A417}"/>
    <cellStyle name="Normal 5 5 2 2 5" xfId="1332" xr:uid="{F900576B-3E18-44B9-9A2C-E0BA4CCEAA63}"/>
    <cellStyle name="Normal 5 5 2 2 5 2" xfId="2883" xr:uid="{EF79C15B-F56C-4517-A15A-4FA96C000B09}"/>
    <cellStyle name="Normal 5 5 2 2 5 3" xfId="2884" xr:uid="{25BA0B4A-9372-4AEB-B67D-6B98E528D337}"/>
    <cellStyle name="Normal 5 5 2 2 5 4" xfId="2885" xr:uid="{AC535618-AAF1-41F8-8F00-703897D82C8D}"/>
    <cellStyle name="Normal 5 5 2 2 6" xfId="2886" xr:uid="{7D60827A-2B52-464E-934A-C89C83DE23FC}"/>
    <cellStyle name="Normal 5 5 2 2 7" xfId="2887" xr:uid="{7B425AB9-F2E8-4A0F-8C44-1A790F3D77A4}"/>
    <cellStyle name="Normal 5 5 2 2 8" xfId="2888" xr:uid="{44868503-8734-46D8-9645-728FB85EDD7C}"/>
    <cellStyle name="Normal 5 5 2 3" xfId="304" xr:uid="{14D72B19-E2EA-40E6-8CDC-FB18D2FBD5E2}"/>
    <cellStyle name="Normal 5 5 2 3 2" xfId="564" xr:uid="{F99E6EC8-67F2-4645-A2D6-3D46A10E93BD}"/>
    <cellStyle name="Normal 5 5 2 3 2 2" xfId="565" xr:uid="{F3CA1AB9-7A9F-4607-8D59-E0E6FD0BF98E}"/>
    <cellStyle name="Normal 5 5 2 3 2 2 2" xfId="1333" xr:uid="{5593ECDD-7C81-4582-AD72-5611A0B29E2D}"/>
    <cellStyle name="Normal 5 5 2 3 2 2 2 2" xfId="1334" xr:uid="{402A5230-6CD2-4B01-9B13-C34871E5881B}"/>
    <cellStyle name="Normal 5 5 2 3 2 2 3" xfId="1335" xr:uid="{8CB52AD7-467D-4EA6-8F28-FC63CC5F7E67}"/>
    <cellStyle name="Normal 5 5 2 3 2 3" xfId="1336" xr:uid="{CABD4B04-54F6-4B88-A218-E826ACBE8905}"/>
    <cellStyle name="Normal 5 5 2 3 2 3 2" xfId="1337" xr:uid="{CEA7F639-97E7-4A01-9A32-95BFBE10B652}"/>
    <cellStyle name="Normal 5 5 2 3 2 4" xfId="1338" xr:uid="{2791E511-D4B3-4EE4-868E-791B2CC70EFE}"/>
    <cellStyle name="Normal 5 5 2 3 3" xfId="566" xr:uid="{55509EBA-845A-4E7B-ADD9-02FDA5BC8DDC}"/>
    <cellStyle name="Normal 5 5 2 3 3 2" xfId="1339" xr:uid="{D200ECC3-E1C9-44F0-9244-796783B4F23E}"/>
    <cellStyle name="Normal 5 5 2 3 3 2 2" xfId="1340" xr:uid="{3EEFBCAD-B870-4EB6-AE97-01A49E27DC93}"/>
    <cellStyle name="Normal 5 5 2 3 3 3" xfId="1341" xr:uid="{1160B982-8B9F-40CC-AC9C-0D1FC4F7E3B9}"/>
    <cellStyle name="Normal 5 5 2 3 3 4" xfId="2889" xr:uid="{108929A1-182F-485A-B406-F1762CF41E64}"/>
    <cellStyle name="Normal 5 5 2 3 4" xfId="1342" xr:uid="{A21B5D65-831C-4867-8086-76B38F9F1407}"/>
    <cellStyle name="Normal 5 5 2 3 4 2" xfId="1343" xr:uid="{B8A35C7F-FB67-4C93-BD35-FEAD65177CE2}"/>
    <cellStyle name="Normal 5 5 2 3 5" xfId="1344" xr:uid="{52EA50A6-0C56-4DBE-AF8D-65D9F1F5A64D}"/>
    <cellStyle name="Normal 5 5 2 3 6" xfId="2890" xr:uid="{9B41F120-8C89-43A9-A363-812DF3AFE1AF}"/>
    <cellStyle name="Normal 5 5 2 4" xfId="305" xr:uid="{AAAB917B-E7F6-411C-B140-9B64DF69EDE9}"/>
    <cellStyle name="Normal 5 5 2 4 2" xfId="567" xr:uid="{BE518E04-572E-416E-8D9F-3DDC5E47D7D1}"/>
    <cellStyle name="Normal 5 5 2 4 2 2" xfId="1345" xr:uid="{64926256-C566-44BB-A9CE-E1BFA5306DF4}"/>
    <cellStyle name="Normal 5 5 2 4 2 2 2" xfId="1346" xr:uid="{08006C10-B5B6-41B4-926F-4DDD77CDA334}"/>
    <cellStyle name="Normal 5 5 2 4 2 3" xfId="1347" xr:uid="{C9DA3A4B-2DBE-437A-B3F0-D67D9F777967}"/>
    <cellStyle name="Normal 5 5 2 4 2 4" xfId="2891" xr:uid="{EE802222-B7DF-4A3F-A979-722078B5453A}"/>
    <cellStyle name="Normal 5 5 2 4 3" xfId="1348" xr:uid="{EECE46A9-74D5-4830-A129-50FD72B05F12}"/>
    <cellStyle name="Normal 5 5 2 4 3 2" xfId="1349" xr:uid="{308C3B89-C4F8-4FDD-9169-1ABED1687243}"/>
    <cellStyle name="Normal 5 5 2 4 4" xfId="1350" xr:uid="{6EC23593-2D3B-4105-B3D8-80BF38054EC8}"/>
    <cellStyle name="Normal 5 5 2 4 5" xfId="2892" xr:uid="{17EA08ED-F5F4-4F04-B0BA-18F7EF41202A}"/>
    <cellStyle name="Normal 5 5 2 5" xfId="306" xr:uid="{75090BC7-15FB-419A-ACD7-E741EDC10B87}"/>
    <cellStyle name="Normal 5 5 2 5 2" xfId="1351" xr:uid="{48E0243E-3593-4A11-863D-68FF6A8ACFA0}"/>
    <cellStyle name="Normal 5 5 2 5 2 2" xfId="1352" xr:uid="{DA0A413D-4D9D-487A-8A1E-D6B921DEF15A}"/>
    <cellStyle name="Normal 5 5 2 5 3" xfId="1353" xr:uid="{87094145-9162-4196-84B6-E70DF81AD6EF}"/>
    <cellStyle name="Normal 5 5 2 5 4" xfId="2893" xr:uid="{2A8933FE-5F20-47FE-B95C-FF3F1C3A4C81}"/>
    <cellStyle name="Normal 5 5 2 6" xfId="1354" xr:uid="{E30F7589-0D39-4DB1-918E-971731FD8E58}"/>
    <cellStyle name="Normal 5 5 2 6 2" xfId="1355" xr:uid="{C600F122-F033-4A76-8A65-76C08AE61561}"/>
    <cellStyle name="Normal 5 5 2 6 3" xfId="2894" xr:uid="{FB53F47E-56A3-4346-B927-2E25A161BDB4}"/>
    <cellStyle name="Normal 5 5 2 6 4" xfId="2895" xr:uid="{94C65FDC-9D8C-42EB-A6F2-DA33426C4B4F}"/>
    <cellStyle name="Normal 5 5 2 7" xfId="1356" xr:uid="{A0E85A91-3F98-418A-9267-A2A848D83D46}"/>
    <cellStyle name="Normal 5 5 2 8" xfId="2896" xr:uid="{B300355E-03C5-4153-AA30-493B4C2227A2}"/>
    <cellStyle name="Normal 5 5 2 9" xfId="2897" xr:uid="{6627F94A-51F8-46F6-B2F5-CBF00F2C9DE1}"/>
    <cellStyle name="Normal 5 5 3" xfId="101" xr:uid="{C6BA54FF-EA15-4C98-8D96-21349D4E9313}"/>
    <cellStyle name="Normal 5 5 3 2" xfId="102" xr:uid="{103CA0CB-3CA3-432D-9D81-50799C6E7444}"/>
    <cellStyle name="Normal 5 5 3 2 2" xfId="568" xr:uid="{404FB298-7E5F-4668-ADD9-031AB52D3279}"/>
    <cellStyle name="Normal 5 5 3 2 2 2" xfId="1357" xr:uid="{DA018661-8F9A-40AC-B5C0-04077D594E2D}"/>
    <cellStyle name="Normal 5 5 3 2 2 2 2" xfId="1358" xr:uid="{580345D6-0516-4001-A547-28223167A331}"/>
    <cellStyle name="Normal 5 5 3 2 2 2 2 2" xfId="4468" xr:uid="{33B502DD-AEC9-48ED-916C-8EB652167066}"/>
    <cellStyle name="Normal 5 5 3 2 2 2 3" xfId="4469" xr:uid="{793394BC-FC7B-4CE8-A10C-86F2DBC5964C}"/>
    <cellStyle name="Normal 5 5 3 2 2 3" xfId="1359" xr:uid="{C4355481-579F-4B94-937A-F296A26AA752}"/>
    <cellStyle name="Normal 5 5 3 2 2 3 2" xfId="4470" xr:uid="{869A3011-9439-4F9D-8987-C9C7452A4D76}"/>
    <cellStyle name="Normal 5 5 3 2 2 4" xfId="2898" xr:uid="{E91E0215-EAB2-49A2-9720-7D9DD506C6B9}"/>
    <cellStyle name="Normal 5 5 3 2 3" xfId="1360" xr:uid="{A1BB1B8C-9157-495B-8358-7B6EF4794C4A}"/>
    <cellStyle name="Normal 5 5 3 2 3 2" xfId="1361" xr:uid="{A078AE28-F693-4DAC-9A7F-E923B3432A87}"/>
    <cellStyle name="Normal 5 5 3 2 3 2 2" xfId="4471" xr:uid="{01519492-080C-475E-A283-C8A08B6312B2}"/>
    <cellStyle name="Normal 5 5 3 2 3 3" xfId="2899" xr:uid="{ED400572-A178-4FC3-9445-8EB0B6CEC4C8}"/>
    <cellStyle name="Normal 5 5 3 2 3 4" xfId="2900" xr:uid="{07F3EE4B-6774-40D4-83C1-D75E6F2A98C8}"/>
    <cellStyle name="Normal 5 5 3 2 4" xfId="1362" xr:uid="{1BE42F3A-01E9-4784-A8F5-945DE3D37475}"/>
    <cellStyle name="Normal 5 5 3 2 4 2" xfId="4472" xr:uid="{58BCBD0A-5F74-4546-A713-D8C2F2EE2A2F}"/>
    <cellStyle name="Normal 5 5 3 2 5" xfId="2901" xr:uid="{ADE80BFC-A07B-4242-9805-B28BB44987B2}"/>
    <cellStyle name="Normal 5 5 3 2 6" xfId="2902" xr:uid="{E7DFFB10-58AC-4EB8-9A33-8B4B62F51A3C}"/>
    <cellStyle name="Normal 5 5 3 3" xfId="307" xr:uid="{50100771-8292-4AE1-A592-863C4DC7DF20}"/>
    <cellStyle name="Normal 5 5 3 3 2" xfId="1363" xr:uid="{E0C92C3C-93D9-4EDB-886F-72C5D0966A89}"/>
    <cellStyle name="Normal 5 5 3 3 2 2" xfId="1364" xr:uid="{3AB1F5B4-A694-4E5E-8FFA-5458EDA8A425}"/>
    <cellStyle name="Normal 5 5 3 3 2 2 2" xfId="4473" xr:uid="{918AD2E8-35C1-4737-9041-D4B6E9010964}"/>
    <cellStyle name="Normal 5 5 3 3 2 3" xfId="2903" xr:uid="{323AA912-5346-445F-ABA0-492380885F22}"/>
    <cellStyle name="Normal 5 5 3 3 2 4" xfId="2904" xr:uid="{3C48D941-98C7-4B9F-8D3F-2F4B91431DF1}"/>
    <cellStyle name="Normal 5 5 3 3 3" xfId="1365" xr:uid="{C4F358E8-4145-42A7-A294-F133425B5B63}"/>
    <cellStyle name="Normal 5 5 3 3 3 2" xfId="4474" xr:uid="{B5DE0321-F010-4133-8896-7B1BB2174F16}"/>
    <cellStyle name="Normal 5 5 3 3 4" xfId="2905" xr:uid="{7D811FF3-95B4-4AAE-B536-DD6AA7F1E642}"/>
    <cellStyle name="Normal 5 5 3 3 5" xfId="2906" xr:uid="{52274CD0-1336-458C-9F5D-4CFDAF2DD5B6}"/>
    <cellStyle name="Normal 5 5 3 4" xfId="1366" xr:uid="{D4E7DCEB-BDE9-48CB-B74B-548E1F119C20}"/>
    <cellStyle name="Normal 5 5 3 4 2" xfId="1367" xr:uid="{FD5E9C4D-56C4-4C96-8C5E-EA126BC7FAE5}"/>
    <cellStyle name="Normal 5 5 3 4 2 2" xfId="4475" xr:uid="{6B2E26F3-4532-4A5B-A253-307543905ADB}"/>
    <cellStyle name="Normal 5 5 3 4 3" xfId="2907" xr:uid="{738F31EE-03EA-4D14-9F16-81F19FF36B2D}"/>
    <cellStyle name="Normal 5 5 3 4 4" xfId="2908" xr:uid="{800B7523-AC23-413F-BFBD-EDBCF250AAA4}"/>
    <cellStyle name="Normal 5 5 3 5" xfId="1368" xr:uid="{FF36A90F-8101-4524-B799-14103096FA64}"/>
    <cellStyle name="Normal 5 5 3 5 2" xfId="2909" xr:uid="{E51B3B81-3245-4CEC-8093-8D99B61C9A84}"/>
    <cellStyle name="Normal 5 5 3 5 3" xfId="2910" xr:uid="{BD6546A8-FD5C-4DD0-A50D-FCDBB3174489}"/>
    <cellStyle name="Normal 5 5 3 5 4" xfId="2911" xr:uid="{11943384-EBCB-4226-8CE6-2C72E4457AC9}"/>
    <cellStyle name="Normal 5 5 3 6" xfId="2912" xr:uid="{08ADAC34-382F-4F61-94ED-49AEF8C31FAD}"/>
    <cellStyle name="Normal 5 5 3 7" xfId="2913" xr:uid="{70F96877-D8C1-402E-B206-8DDF1A8CA9E0}"/>
    <cellStyle name="Normal 5 5 3 8" xfId="2914" xr:uid="{D4D60B1D-8A60-494B-A3F2-4400A99F9A2E}"/>
    <cellStyle name="Normal 5 5 4" xfId="103" xr:uid="{859B5871-5C91-4E7E-B5A5-160A43065B44}"/>
    <cellStyle name="Normal 5 5 4 2" xfId="569" xr:uid="{BEEFC208-984A-49FB-A82C-1CABDB131C41}"/>
    <cellStyle name="Normal 5 5 4 2 2" xfId="570" xr:uid="{090AF53A-04C6-4202-B3B7-D33B5A71F307}"/>
    <cellStyle name="Normal 5 5 4 2 2 2" xfId="1369" xr:uid="{F2690998-E76F-49F1-A016-09BDEE15AF49}"/>
    <cellStyle name="Normal 5 5 4 2 2 2 2" xfId="1370" xr:uid="{F546C5DE-F0F3-401A-95B6-8AC009E8F95D}"/>
    <cellStyle name="Normal 5 5 4 2 2 3" xfId="1371" xr:uid="{8EABAD8B-90D0-4570-BC41-79071498B4D0}"/>
    <cellStyle name="Normal 5 5 4 2 2 4" xfId="2915" xr:uid="{003531E9-694D-4B24-BB69-4650AA58212E}"/>
    <cellStyle name="Normal 5 5 4 2 3" xfId="1372" xr:uid="{67957738-E74A-439C-B0E7-4414727BC81A}"/>
    <cellStyle name="Normal 5 5 4 2 3 2" xfId="1373" xr:uid="{499C4223-BEE7-492D-830E-AD261710B02E}"/>
    <cellStyle name="Normal 5 5 4 2 4" xfId="1374" xr:uid="{8B23F1E3-7E01-4D86-8FEC-F2741255912D}"/>
    <cellStyle name="Normal 5 5 4 2 5" xfId="2916" xr:uid="{063AE8FD-7EEF-4093-9AF8-E32A2A1C3D20}"/>
    <cellStyle name="Normal 5 5 4 3" xfId="571" xr:uid="{E0BD4138-F16C-4C5D-A7A7-687D099553EB}"/>
    <cellStyle name="Normal 5 5 4 3 2" xfId="1375" xr:uid="{2A32908B-CF6A-401B-BB40-3ED5EEB1C351}"/>
    <cellStyle name="Normal 5 5 4 3 2 2" xfId="1376" xr:uid="{C4CA9BD6-3C09-4808-A03B-5D92D99EB97D}"/>
    <cellStyle name="Normal 5 5 4 3 3" xfId="1377" xr:uid="{79920D1B-11DA-400B-A4E3-1A9C876CCB28}"/>
    <cellStyle name="Normal 5 5 4 3 4" xfId="2917" xr:uid="{09FA7C4B-7CE4-4B54-BF7D-4EFCB60C4B7D}"/>
    <cellStyle name="Normal 5 5 4 4" xfId="1378" xr:uid="{E91F66B7-ECBA-422E-B04E-D7F95AE6641C}"/>
    <cellStyle name="Normal 5 5 4 4 2" xfId="1379" xr:uid="{CAA115CD-8072-4334-9744-270A8ABB77A6}"/>
    <cellStyle name="Normal 5 5 4 4 3" xfId="2918" xr:uid="{082D6E99-F23A-401D-8DA9-0B89E331588D}"/>
    <cellStyle name="Normal 5 5 4 4 4" xfId="2919" xr:uid="{D1A86CFB-A9F5-432C-8D03-91BC7606F78A}"/>
    <cellStyle name="Normal 5 5 4 5" xfId="1380" xr:uid="{7CA9448C-12B8-42C4-8A8F-1D05D045527F}"/>
    <cellStyle name="Normal 5 5 4 6" xfId="2920" xr:uid="{2A59FA62-F0EA-4FA6-8760-92C0C7B20DA0}"/>
    <cellStyle name="Normal 5 5 4 7" xfId="2921" xr:uid="{438C8E42-8C20-4333-89CD-D9D8E7E17192}"/>
    <cellStyle name="Normal 5 5 5" xfId="308" xr:uid="{A17AC1A4-4640-4DFD-87DA-A41BFAE496B7}"/>
    <cellStyle name="Normal 5 5 5 2" xfId="572" xr:uid="{BFA4F48B-B9CA-4AA3-B05A-AD66F6FAED73}"/>
    <cellStyle name="Normal 5 5 5 2 2" xfId="1381" xr:uid="{16BA26B6-3E00-4720-945E-0B6EE60B2D6F}"/>
    <cellStyle name="Normal 5 5 5 2 2 2" xfId="1382" xr:uid="{262947CD-AC14-426A-A445-010AE1911D64}"/>
    <cellStyle name="Normal 5 5 5 2 3" xfId="1383" xr:uid="{1DBC37E1-5385-4F5B-8641-DE5BB8FC5F99}"/>
    <cellStyle name="Normal 5 5 5 2 4" xfId="2922" xr:uid="{69BA398C-91D1-47ED-B5F0-DF3D13534DD5}"/>
    <cellStyle name="Normal 5 5 5 3" xfId="1384" xr:uid="{DA3C1DBD-5A5A-4084-B896-3D8EBD0EF9AB}"/>
    <cellStyle name="Normal 5 5 5 3 2" xfId="1385" xr:uid="{77FD1621-D35D-49F0-8CB0-4BD357956C9D}"/>
    <cellStyle name="Normal 5 5 5 3 3" xfId="2923" xr:uid="{8A2A09A8-7BDC-4BE3-B785-7CC046E6A3CD}"/>
    <cellStyle name="Normal 5 5 5 3 4" xfId="2924" xr:uid="{A24C6580-A29E-4067-B8A4-69A24B37C3B3}"/>
    <cellStyle name="Normal 5 5 5 4" xfId="1386" xr:uid="{DC9AAC94-0C7E-419A-95EA-91EF7C14EE25}"/>
    <cellStyle name="Normal 5 5 5 5" xfId="2925" xr:uid="{3F7AECA3-CFB0-4870-A412-8157D7160145}"/>
    <cellStyle name="Normal 5 5 5 6" xfId="2926" xr:uid="{2710CE1C-A074-4481-BC05-D0A3635B3B7A}"/>
    <cellStyle name="Normal 5 5 6" xfId="309" xr:uid="{E85DE9A3-2875-486E-90D3-C5813FB0BAA0}"/>
    <cellStyle name="Normal 5 5 6 2" xfId="1387" xr:uid="{A0B6B88E-EF61-4777-BA3F-C781B9B74B84}"/>
    <cellStyle name="Normal 5 5 6 2 2" xfId="1388" xr:uid="{3C17DCA8-01E5-4045-8272-B3A8BD6B8D04}"/>
    <cellStyle name="Normal 5 5 6 2 3" xfId="2927" xr:uid="{284C3DFF-B7C2-4A42-9C78-11C4DB548936}"/>
    <cellStyle name="Normal 5 5 6 2 4" xfId="2928" xr:uid="{A35CA5EF-1219-43D7-818C-8185FA3155B9}"/>
    <cellStyle name="Normal 5 5 6 3" xfId="1389" xr:uid="{573AA689-3B89-4AD6-AB23-FF25351B57EE}"/>
    <cellStyle name="Normal 5 5 6 4" xfId="2929" xr:uid="{D22F51A0-690E-4AE5-8B4C-32DC030805C3}"/>
    <cellStyle name="Normal 5 5 6 5" xfId="2930" xr:uid="{8A686699-94AD-4CBF-9A62-4DF743DF6CF7}"/>
    <cellStyle name="Normal 5 5 7" xfId="1390" xr:uid="{4ED3C3FE-EC30-44C3-808B-2725BFC3E297}"/>
    <cellStyle name="Normal 5 5 7 2" xfId="1391" xr:uid="{1929B47F-8942-40C3-90F8-EC85FA49EFA8}"/>
    <cellStyle name="Normal 5 5 7 3" xfId="2931" xr:uid="{95F135C6-0602-42AD-81EB-A4B2E7BBFAD6}"/>
    <cellStyle name="Normal 5 5 7 4" xfId="2932" xr:uid="{637659D2-CCED-4468-BF6F-C5D443EB3D48}"/>
    <cellStyle name="Normal 5 5 8" xfId="1392" xr:uid="{62C78FC5-E6E5-404E-8956-F78FB53063CE}"/>
    <cellStyle name="Normal 5 5 8 2" xfId="2933" xr:uid="{A713FC23-A6AC-47FA-AA5D-1979EB24AA5E}"/>
    <cellStyle name="Normal 5 5 8 3" xfId="2934" xr:uid="{F40412EE-E9F3-44E3-93F3-BFB425AA079F}"/>
    <cellStyle name="Normal 5 5 8 4" xfId="2935" xr:uid="{490DD61B-CC6E-46A2-8CB8-4EF70093CEC8}"/>
    <cellStyle name="Normal 5 5 9" xfId="2936" xr:uid="{16938854-56D3-4A20-9AAF-A2D57DEFE539}"/>
    <cellStyle name="Normal 5 6" xfId="104" xr:uid="{8C642A10-0156-4806-AAF1-1B720ECD02D1}"/>
    <cellStyle name="Normal 5 6 10" xfId="2937" xr:uid="{CC8C7C20-E665-4C01-894E-FD84CB6FCAE9}"/>
    <cellStyle name="Normal 5 6 11" xfId="2938" xr:uid="{2A9F8927-A841-48B8-B2A6-4FC01A8F20AF}"/>
    <cellStyle name="Normal 5 6 2" xfId="105" xr:uid="{B4CA7EBB-A45B-4E88-A5B2-73B33C8B0D61}"/>
    <cellStyle name="Normal 5 6 2 2" xfId="310" xr:uid="{7FA1B638-BB8A-4E14-A69A-C1F7E5481438}"/>
    <cellStyle name="Normal 5 6 2 2 2" xfId="573" xr:uid="{ED70882E-434F-4C1A-B20E-BB872BBAFD4D}"/>
    <cellStyle name="Normal 5 6 2 2 2 2" xfId="574" xr:uid="{53D1C704-76A6-4CF7-BEF2-E6F821E0EB98}"/>
    <cellStyle name="Normal 5 6 2 2 2 2 2" xfId="1393" xr:uid="{514232A6-4ED9-4AD8-AC1A-B68432B303F2}"/>
    <cellStyle name="Normal 5 6 2 2 2 2 3" xfId="2939" xr:uid="{EC2DC92D-64E6-4D75-A230-1DE631AD5FBC}"/>
    <cellStyle name="Normal 5 6 2 2 2 2 4" xfId="2940" xr:uid="{87CFFAD5-75B9-47BC-81EB-C665A53F2004}"/>
    <cellStyle name="Normal 5 6 2 2 2 3" xfId="1394" xr:uid="{3676730F-CFC5-4AF1-A753-3618D17F6297}"/>
    <cellStyle name="Normal 5 6 2 2 2 3 2" xfId="2941" xr:uid="{8A842A24-AB56-44FE-979E-36E4E0BE007C}"/>
    <cellStyle name="Normal 5 6 2 2 2 3 3" xfId="2942" xr:uid="{83B54F10-E02B-46C6-9219-CC70E856C078}"/>
    <cellStyle name="Normal 5 6 2 2 2 3 4" xfId="2943" xr:uid="{B7D8BE43-BDC9-47E7-82C6-0877DFDB9414}"/>
    <cellStyle name="Normal 5 6 2 2 2 4" xfId="2944" xr:uid="{35FBC50D-161A-4E5C-BAF2-46D912FEAC58}"/>
    <cellStyle name="Normal 5 6 2 2 2 5" xfId="2945" xr:uid="{D0268E40-4B6B-4D26-81AB-9F0982C2D391}"/>
    <cellStyle name="Normal 5 6 2 2 2 6" xfId="2946" xr:uid="{74954AE7-1223-4A63-B847-B2B1C6568667}"/>
    <cellStyle name="Normal 5 6 2 2 3" xfId="575" xr:uid="{AA81F0DB-F40B-4B22-B497-310B79F6B1B9}"/>
    <cellStyle name="Normal 5 6 2 2 3 2" xfId="1395" xr:uid="{74C2FF76-69AA-4837-8836-5450A5178D1B}"/>
    <cellStyle name="Normal 5 6 2 2 3 2 2" xfId="2947" xr:uid="{CB1478A0-CF55-4AC5-A33B-7528C142779F}"/>
    <cellStyle name="Normal 5 6 2 2 3 2 3" xfId="2948" xr:uid="{CA9207AE-4A5C-4216-8D3A-001838371FBE}"/>
    <cellStyle name="Normal 5 6 2 2 3 2 4" xfId="2949" xr:uid="{94EDE1D6-1DCC-46C7-855A-1FD3EDE732B8}"/>
    <cellStyle name="Normal 5 6 2 2 3 3" xfId="2950" xr:uid="{6A767685-5089-477A-9C3B-B53E92F5CC9B}"/>
    <cellStyle name="Normal 5 6 2 2 3 4" xfId="2951" xr:uid="{511D2139-621A-4298-910D-AB5911C5DA98}"/>
    <cellStyle name="Normal 5 6 2 2 3 5" xfId="2952" xr:uid="{FC6DA0D1-6EDB-459D-9DFA-DBBC06159F9B}"/>
    <cellStyle name="Normal 5 6 2 2 4" xfId="1396" xr:uid="{256DCBA7-BBB5-488D-B9A4-05C939913838}"/>
    <cellStyle name="Normal 5 6 2 2 4 2" xfId="2953" xr:uid="{587B5D8D-7D04-40AC-A2D1-2ADA9820D298}"/>
    <cellStyle name="Normal 5 6 2 2 4 3" xfId="2954" xr:uid="{48369991-89AE-4A25-8E90-4F38B6B881B6}"/>
    <cellStyle name="Normal 5 6 2 2 4 4" xfId="2955" xr:uid="{9D3714F6-2BD6-4B02-8E9A-851F6EB4D9B8}"/>
    <cellStyle name="Normal 5 6 2 2 5" xfId="2956" xr:uid="{9BA763CF-BA3C-4D47-B4FB-F46B84EB57B5}"/>
    <cellStyle name="Normal 5 6 2 2 5 2" xfId="2957" xr:uid="{813A5CDE-0AAE-44CC-9B8B-F6E4E5DC1C8C}"/>
    <cellStyle name="Normal 5 6 2 2 5 3" xfId="2958" xr:uid="{41B95791-B909-452E-9FAA-8C6EB01C7CFC}"/>
    <cellStyle name="Normal 5 6 2 2 5 4" xfId="2959" xr:uid="{097CF23B-E5FF-41E7-8CB5-4167C5EBE37A}"/>
    <cellStyle name="Normal 5 6 2 2 6" xfId="2960" xr:uid="{6B322E05-D5DA-43C4-9FFD-6BD42674A940}"/>
    <cellStyle name="Normal 5 6 2 2 7" xfId="2961" xr:uid="{DC7BD59D-DBFA-4996-B383-318D3C7D9F50}"/>
    <cellStyle name="Normal 5 6 2 2 8" xfId="2962" xr:uid="{9E47AFCD-7B3E-45E5-B043-F645E3338CCC}"/>
    <cellStyle name="Normal 5 6 2 3" xfId="576" xr:uid="{D2B2FD89-F4A2-4A2E-AC2B-74BF7ECE78E0}"/>
    <cellStyle name="Normal 5 6 2 3 2" xfId="577" xr:uid="{400AFCEC-6231-41D8-8ABC-6C3BD4CF38B9}"/>
    <cellStyle name="Normal 5 6 2 3 2 2" xfId="578" xr:uid="{F3018D2A-2140-445D-8E1B-762F7BFAC916}"/>
    <cellStyle name="Normal 5 6 2 3 2 3" xfId="2963" xr:uid="{FC101C0A-B094-49E3-B3E4-C08C5A521A44}"/>
    <cellStyle name="Normal 5 6 2 3 2 4" xfId="2964" xr:uid="{3A5BD151-65FA-403C-939B-955C86119923}"/>
    <cellStyle name="Normal 5 6 2 3 3" xfId="579" xr:uid="{105CBCF4-17A8-433F-9C80-7F24D37C93E0}"/>
    <cellStyle name="Normal 5 6 2 3 3 2" xfId="2965" xr:uid="{6F819D65-92B5-4190-BAEE-4E3A020477F3}"/>
    <cellStyle name="Normal 5 6 2 3 3 3" xfId="2966" xr:uid="{56DCCC65-DFAB-4122-B523-AE1E75A53045}"/>
    <cellStyle name="Normal 5 6 2 3 3 4" xfId="2967" xr:uid="{4C4CD679-A2B9-4B0E-BBCE-350FD8DE82A9}"/>
    <cellStyle name="Normal 5 6 2 3 4" xfId="2968" xr:uid="{1A1DA2F7-0B45-4584-B4EB-A7926DE79942}"/>
    <cellStyle name="Normal 5 6 2 3 5" xfId="2969" xr:uid="{68973985-D643-4D2B-85EC-73B40E98D023}"/>
    <cellStyle name="Normal 5 6 2 3 6" xfId="2970" xr:uid="{99921281-9269-416E-95B0-DB9996CD0030}"/>
    <cellStyle name="Normal 5 6 2 4" xfId="580" xr:uid="{40AAF9DD-DC1B-41AA-AF45-55BE01FF9F82}"/>
    <cellStyle name="Normal 5 6 2 4 2" xfId="581" xr:uid="{A11A8943-4F41-406E-9D47-45C1FD900CDA}"/>
    <cellStyle name="Normal 5 6 2 4 2 2" xfId="2971" xr:uid="{DFA07BA6-FA53-4A6D-B8BD-CF0512472880}"/>
    <cellStyle name="Normal 5 6 2 4 2 3" xfId="2972" xr:uid="{0396BB20-56BD-47DD-B3D4-5BB7D59AD1CB}"/>
    <cellStyle name="Normal 5 6 2 4 2 4" xfId="2973" xr:uid="{F998F67B-DE60-48C6-8A78-80455F9FAA2B}"/>
    <cellStyle name="Normal 5 6 2 4 3" xfId="2974" xr:uid="{82140AD6-C8F8-4F71-ACBA-FD8EACF73635}"/>
    <cellStyle name="Normal 5 6 2 4 4" xfId="2975" xr:uid="{1317ABB7-8E5B-431A-BC4D-D93C124B5969}"/>
    <cellStyle name="Normal 5 6 2 4 5" xfId="2976" xr:uid="{4D4BA01E-2447-4F64-8B3D-CD456774B3BE}"/>
    <cellStyle name="Normal 5 6 2 5" xfId="582" xr:uid="{E7DC0CA2-45A3-4690-B74A-080946A0DD6B}"/>
    <cellStyle name="Normal 5 6 2 5 2" xfId="2977" xr:uid="{16D246AA-37FC-42F0-BC50-B2733206FAA9}"/>
    <cellStyle name="Normal 5 6 2 5 3" xfId="2978" xr:uid="{8179092D-40F6-4E96-B335-52023F22DD35}"/>
    <cellStyle name="Normal 5 6 2 5 4" xfId="2979" xr:uid="{364087BE-24EE-4B32-A8AC-7AC282AF3077}"/>
    <cellStyle name="Normal 5 6 2 6" xfId="2980" xr:uid="{FD8AE989-9266-4B56-83B9-AAD737B314EB}"/>
    <cellStyle name="Normal 5 6 2 6 2" xfId="2981" xr:uid="{05933F80-6D9D-4259-AA8E-7456845B4DDE}"/>
    <cellStyle name="Normal 5 6 2 6 3" xfId="2982" xr:uid="{33CFDF50-7752-4D86-83E0-1FA707748B1D}"/>
    <cellStyle name="Normal 5 6 2 6 4" xfId="2983" xr:uid="{E976283D-C2C3-4635-9CF7-0C8E8C88BE95}"/>
    <cellStyle name="Normal 5 6 2 7" xfId="2984" xr:uid="{9B778B03-29F8-4D0D-8A55-BCECF3FF36A7}"/>
    <cellStyle name="Normal 5 6 2 8" xfId="2985" xr:uid="{E5AB22B9-A041-440B-BF79-D11B0D148EC3}"/>
    <cellStyle name="Normal 5 6 2 9" xfId="2986" xr:uid="{DAC1E975-E3CE-4ED5-8CE1-AEAE2C470073}"/>
    <cellStyle name="Normal 5 6 3" xfId="311" xr:uid="{946D909B-C73C-4DA1-9727-304DB5B81293}"/>
    <cellStyle name="Normal 5 6 3 2" xfId="583" xr:uid="{D44F65A6-FEDA-406D-9496-057B52D48059}"/>
    <cellStyle name="Normal 5 6 3 2 2" xfId="584" xr:uid="{A15AE19D-F7D8-410C-9546-F3FD971BBD95}"/>
    <cellStyle name="Normal 5 6 3 2 2 2" xfId="1397" xr:uid="{148EDBBB-0B4F-41B8-B28C-A679E6561CB7}"/>
    <cellStyle name="Normal 5 6 3 2 2 2 2" xfId="1398" xr:uid="{7AAC96A5-C853-483C-B15F-BA17C5631B20}"/>
    <cellStyle name="Normal 5 6 3 2 2 3" xfId="1399" xr:uid="{DC6A4861-D2F0-4AD4-8A91-9705B80C910E}"/>
    <cellStyle name="Normal 5 6 3 2 2 4" xfId="2987" xr:uid="{FEAEBBDC-BB58-4F8E-8B82-2C71D7732380}"/>
    <cellStyle name="Normal 5 6 3 2 3" xfId="1400" xr:uid="{3DE688E0-01A6-4393-A603-57BC99B9973D}"/>
    <cellStyle name="Normal 5 6 3 2 3 2" xfId="1401" xr:uid="{EDE7CCAB-FBCD-4338-835B-D1C9FA0A59F7}"/>
    <cellStyle name="Normal 5 6 3 2 3 3" xfId="2988" xr:uid="{93AB2E78-CD95-4DBA-89C0-3ADF670D2091}"/>
    <cellStyle name="Normal 5 6 3 2 3 4" xfId="2989" xr:uid="{67931FE6-5CEA-417C-AE0A-508270B1ADD9}"/>
    <cellStyle name="Normal 5 6 3 2 4" xfId="1402" xr:uid="{65F1AC93-EF3D-46E9-A8E4-CFBAC8D94979}"/>
    <cellStyle name="Normal 5 6 3 2 5" xfId="2990" xr:uid="{D82AF00F-01A5-40AC-9E11-586585A394F3}"/>
    <cellStyle name="Normal 5 6 3 2 6" xfId="2991" xr:uid="{3258DF33-BE50-4C6B-AA30-2BE61E104D44}"/>
    <cellStyle name="Normal 5 6 3 3" xfId="585" xr:uid="{4E65C01E-78F3-4E37-8F5F-9DF56F6747C2}"/>
    <cellStyle name="Normal 5 6 3 3 2" xfId="1403" xr:uid="{067AF337-9D28-4F14-8756-DE6F37642655}"/>
    <cellStyle name="Normal 5 6 3 3 2 2" xfId="1404" xr:uid="{AF419C53-357A-4221-B5C8-0643EDBB756C}"/>
    <cellStyle name="Normal 5 6 3 3 2 3" xfId="2992" xr:uid="{4AF5729D-3EAB-45D4-AEC3-C5B86CFA5020}"/>
    <cellStyle name="Normal 5 6 3 3 2 4" xfId="2993" xr:uid="{87A84B49-81B3-4048-B428-57FFA3DD0906}"/>
    <cellStyle name="Normal 5 6 3 3 3" xfId="1405" xr:uid="{760678EE-D7DF-46E9-923D-6EE466FF5C13}"/>
    <cellStyle name="Normal 5 6 3 3 4" xfId="2994" xr:uid="{E572F49F-EDC4-4447-A9AA-CEC20A8743E6}"/>
    <cellStyle name="Normal 5 6 3 3 5" xfId="2995" xr:uid="{83109693-75F7-4967-9BC6-B1F3D9F59A26}"/>
    <cellStyle name="Normal 5 6 3 4" xfId="1406" xr:uid="{B7F8C724-39CB-4296-9CF2-19C7DB7B2A09}"/>
    <cellStyle name="Normal 5 6 3 4 2" xfId="1407" xr:uid="{DDC9D7A0-ADF8-4BF2-9F69-13326F500EB4}"/>
    <cellStyle name="Normal 5 6 3 4 3" xfId="2996" xr:uid="{C6600395-7A2C-4A22-85FB-679E5BCC8A34}"/>
    <cellStyle name="Normal 5 6 3 4 4" xfId="2997" xr:uid="{2A6F8E06-DAC2-4E84-906B-5449970BDB19}"/>
    <cellStyle name="Normal 5 6 3 5" xfId="1408" xr:uid="{0CED5951-FDE3-4FC2-8B8F-01A50B9B764B}"/>
    <cellStyle name="Normal 5 6 3 5 2" xfId="2998" xr:uid="{183F50B2-A675-4976-9B0F-3CF207D4A900}"/>
    <cellStyle name="Normal 5 6 3 5 3" xfId="2999" xr:uid="{B5D12F4F-8BA5-48E5-85B8-549B5248E42E}"/>
    <cellStyle name="Normal 5 6 3 5 4" xfId="3000" xr:uid="{7D596E64-F9EA-45F1-94D2-3833C0B89E5B}"/>
    <cellStyle name="Normal 5 6 3 6" xfId="3001" xr:uid="{92692328-B7CB-4A46-ADC5-203CCD7BC312}"/>
    <cellStyle name="Normal 5 6 3 7" xfId="3002" xr:uid="{43CB610E-D25E-4B45-902A-82B453F042C9}"/>
    <cellStyle name="Normal 5 6 3 8" xfId="3003" xr:uid="{4EC4B1A5-4C89-4571-9953-25C46B8E977B}"/>
    <cellStyle name="Normal 5 6 4" xfId="312" xr:uid="{70AB3A1F-98AB-4FE7-AB83-DC19588B5404}"/>
    <cellStyle name="Normal 5 6 4 2" xfId="586" xr:uid="{EDDD22F9-D30D-41B2-BE35-29A1406E01F4}"/>
    <cellStyle name="Normal 5 6 4 2 2" xfId="587" xr:uid="{939A0912-B0F1-46EC-843F-F4AD9235A09F}"/>
    <cellStyle name="Normal 5 6 4 2 2 2" xfId="1409" xr:uid="{904AC9C0-0FD0-421B-B685-16655C32151C}"/>
    <cellStyle name="Normal 5 6 4 2 2 3" xfId="3004" xr:uid="{FA5BA852-3F7E-4DB3-AE7F-36FD1A364E45}"/>
    <cellStyle name="Normal 5 6 4 2 2 4" xfId="3005" xr:uid="{D528C298-62D0-43BC-8EB5-5D9B83317E42}"/>
    <cellStyle name="Normal 5 6 4 2 3" xfId="1410" xr:uid="{AFF03FD8-51F5-4BE9-912E-32A75D1B19E9}"/>
    <cellStyle name="Normal 5 6 4 2 4" xfId="3006" xr:uid="{91BB3D6E-6B5C-4DCE-A4C5-EE6E13F23641}"/>
    <cellStyle name="Normal 5 6 4 2 5" xfId="3007" xr:uid="{F9AA4C30-9887-4455-B3C4-785FF459316B}"/>
    <cellStyle name="Normal 5 6 4 3" xfId="588" xr:uid="{E6DE9157-17EE-411D-B332-A8A6B7590DB3}"/>
    <cellStyle name="Normal 5 6 4 3 2" xfId="1411" xr:uid="{C63F92DE-9E86-4C4B-AB3E-85A56FFE05C1}"/>
    <cellStyle name="Normal 5 6 4 3 3" xfId="3008" xr:uid="{8AE4A9F3-C5EB-4107-A59B-FBCD3F560839}"/>
    <cellStyle name="Normal 5 6 4 3 4" xfId="3009" xr:uid="{4CD5EC98-3B4B-42D9-973C-9DF057C17BBE}"/>
    <cellStyle name="Normal 5 6 4 4" xfId="1412" xr:uid="{8F17C396-D531-4C2D-8C30-A9462DBD9018}"/>
    <cellStyle name="Normal 5 6 4 4 2" xfId="3010" xr:uid="{D4524F4A-7737-447F-8839-BB8D63C5C473}"/>
    <cellStyle name="Normal 5 6 4 4 3" xfId="3011" xr:uid="{9791F550-A78A-477B-969A-F71CD61227B6}"/>
    <cellStyle name="Normal 5 6 4 4 4" xfId="3012" xr:uid="{DFA289E8-D286-48C3-B98E-8624FB5C7B01}"/>
    <cellStyle name="Normal 5 6 4 5" xfId="3013" xr:uid="{13F3437F-4357-4C27-9E3B-2D2557E8662A}"/>
    <cellStyle name="Normal 5 6 4 6" xfId="3014" xr:uid="{7B29AC44-697C-4C59-9514-699C5A384EC1}"/>
    <cellStyle name="Normal 5 6 4 7" xfId="3015" xr:uid="{FF476B86-7CFE-484C-B90F-F6922D0F7DC4}"/>
    <cellStyle name="Normal 5 6 5" xfId="313" xr:uid="{664CAEA2-AA42-44E9-8594-C60F83B804B3}"/>
    <cellStyle name="Normal 5 6 5 2" xfId="589" xr:uid="{E25D3A3E-23F7-4025-AFCC-C3FBB9BF0287}"/>
    <cellStyle name="Normal 5 6 5 2 2" xfId="1413" xr:uid="{F2D56A96-0E1E-4DCC-94CF-483E9259C997}"/>
    <cellStyle name="Normal 5 6 5 2 3" xfId="3016" xr:uid="{5DDA265F-DF5C-426A-9083-27314E0C6285}"/>
    <cellStyle name="Normal 5 6 5 2 4" xfId="3017" xr:uid="{8CD6860D-AB2D-41F1-AD82-B02E95ABC05B}"/>
    <cellStyle name="Normal 5 6 5 3" xfId="1414" xr:uid="{579C073A-CC3C-4AEB-A65E-571E04198FBF}"/>
    <cellStyle name="Normal 5 6 5 3 2" xfId="3018" xr:uid="{0A5CD382-D890-4411-8150-FF029564DD1A}"/>
    <cellStyle name="Normal 5 6 5 3 3" xfId="3019" xr:uid="{11023833-1146-4369-B462-27FBDDEDE14B}"/>
    <cellStyle name="Normal 5 6 5 3 4" xfId="3020" xr:uid="{F0AC64D4-9E85-4DF4-BAAB-44B354E71594}"/>
    <cellStyle name="Normal 5 6 5 4" xfId="3021" xr:uid="{2605A20E-5621-42E2-9623-8768E976EF0B}"/>
    <cellStyle name="Normal 5 6 5 5" xfId="3022" xr:uid="{7442A989-B296-474C-B656-7AB1F2D05C6E}"/>
    <cellStyle name="Normal 5 6 5 6" xfId="3023" xr:uid="{2B55CD6B-CEA5-457B-9913-A431DCEF10B1}"/>
    <cellStyle name="Normal 5 6 6" xfId="590" xr:uid="{46C61511-265E-497E-B07F-4E7B11849D2C}"/>
    <cellStyle name="Normal 5 6 6 2" xfId="1415" xr:uid="{3E0E096D-59DA-4C14-BA73-1F919F6E3A46}"/>
    <cellStyle name="Normal 5 6 6 2 2" xfId="3024" xr:uid="{B600FDC7-3616-47DB-A2CC-693C8230E000}"/>
    <cellStyle name="Normal 5 6 6 2 3" xfId="3025" xr:uid="{C4388D71-43A3-4A62-81C5-594FC54911DA}"/>
    <cellStyle name="Normal 5 6 6 2 4" xfId="3026" xr:uid="{73B2C330-BC11-42AA-AA25-1F51E7A35852}"/>
    <cellStyle name="Normal 5 6 6 3" xfId="3027" xr:uid="{60A14764-36B0-400B-B07B-CF2B0AAA0F3B}"/>
    <cellStyle name="Normal 5 6 6 4" xfId="3028" xr:uid="{912308D9-CFBF-4CAD-91B4-2D3C02CF5C86}"/>
    <cellStyle name="Normal 5 6 6 5" xfId="3029" xr:uid="{A67149AA-3F74-4112-8956-BC26A64EEC84}"/>
    <cellStyle name="Normal 5 6 7" xfId="1416" xr:uid="{D79A1E34-51E4-405B-A134-4DCEAB0E9809}"/>
    <cellStyle name="Normal 5 6 7 2" xfId="3030" xr:uid="{766B2ED6-DE9F-451B-B3A2-3DD030DFAB6F}"/>
    <cellStyle name="Normal 5 6 7 3" xfId="3031" xr:uid="{9C10C8BB-4316-4317-9CE9-A041BB90F878}"/>
    <cellStyle name="Normal 5 6 7 4" xfId="3032" xr:uid="{855337B2-8A80-43DE-A39D-10474DB2BE20}"/>
    <cellStyle name="Normal 5 6 8" xfId="3033" xr:uid="{3B858639-F244-4F6A-A42A-B248E01CE52C}"/>
    <cellStyle name="Normal 5 6 8 2" xfId="3034" xr:uid="{419B147E-9353-4D69-A3F7-445128089CBB}"/>
    <cellStyle name="Normal 5 6 8 3" xfId="3035" xr:uid="{CEC0801F-ADD4-42E9-BA9A-BF188F099F3B}"/>
    <cellStyle name="Normal 5 6 8 4" xfId="3036" xr:uid="{4FA2EEE6-87B1-465E-873B-57D6E05841EA}"/>
    <cellStyle name="Normal 5 6 9" xfId="3037" xr:uid="{5D51EE85-9BF4-4104-8933-71D915DB5EAE}"/>
    <cellStyle name="Normal 5 7" xfId="106" xr:uid="{DBF24A79-2819-4210-A8E6-E1F656F205E6}"/>
    <cellStyle name="Normal 5 7 2" xfId="107" xr:uid="{0F15EE7E-1485-4B38-9A2D-14E3A57FE9CF}"/>
    <cellStyle name="Normal 5 7 2 2" xfId="314" xr:uid="{98EA01F5-62C8-4F18-8B2B-3C779C3AE919}"/>
    <cellStyle name="Normal 5 7 2 2 2" xfId="591" xr:uid="{F3EEC928-F1DA-469A-BC29-BFEF50374FEB}"/>
    <cellStyle name="Normal 5 7 2 2 2 2" xfId="1417" xr:uid="{10DE5020-2EC0-42EC-86FD-98AEBD742045}"/>
    <cellStyle name="Normal 5 7 2 2 2 3" xfId="3038" xr:uid="{C255241E-5764-4ABB-89AA-B7FDC4F3BA4A}"/>
    <cellStyle name="Normal 5 7 2 2 2 4" xfId="3039" xr:uid="{79054A9B-FFD1-480D-BCE8-2E7A24401DB0}"/>
    <cellStyle name="Normal 5 7 2 2 3" xfId="1418" xr:uid="{744B64EB-0E80-48A2-8463-C3949AE57D82}"/>
    <cellStyle name="Normal 5 7 2 2 3 2" xfId="3040" xr:uid="{9BD9F60A-CE90-4114-AEC7-527759DB9D65}"/>
    <cellStyle name="Normal 5 7 2 2 3 3" xfId="3041" xr:uid="{40671C9E-BE2A-49BF-9157-83E00708EF82}"/>
    <cellStyle name="Normal 5 7 2 2 3 4" xfId="3042" xr:uid="{DAA32F71-EEF0-4E29-A93E-9F391E64758A}"/>
    <cellStyle name="Normal 5 7 2 2 4" xfId="3043" xr:uid="{D2487F0D-7C4A-451C-9F6E-1288FCF1A5A1}"/>
    <cellStyle name="Normal 5 7 2 2 5" xfId="3044" xr:uid="{86124AB8-82E2-49F4-A48C-B8FE27F3B2B1}"/>
    <cellStyle name="Normal 5 7 2 2 6" xfId="3045" xr:uid="{687D6C71-7C27-4CA7-986C-8335C6037F88}"/>
    <cellStyle name="Normal 5 7 2 3" xfId="592" xr:uid="{F3AF717A-2838-4440-BA7C-439AA947C2AF}"/>
    <cellStyle name="Normal 5 7 2 3 2" xfId="1419" xr:uid="{A60ADA61-3637-416C-8694-FF277EDF091C}"/>
    <cellStyle name="Normal 5 7 2 3 2 2" xfId="3046" xr:uid="{D84662FE-5A72-4B79-B9D3-2370208CDFCA}"/>
    <cellStyle name="Normal 5 7 2 3 2 3" xfId="3047" xr:uid="{35F82186-1B3E-4DE4-9A83-53919E4463DC}"/>
    <cellStyle name="Normal 5 7 2 3 2 4" xfId="3048" xr:uid="{B6036A52-794D-4F38-ABAF-50D3956160DB}"/>
    <cellStyle name="Normal 5 7 2 3 3" xfId="3049" xr:uid="{85A452DF-6F08-4443-B470-E535FAA3384E}"/>
    <cellStyle name="Normal 5 7 2 3 4" xfId="3050" xr:uid="{E357F519-515A-4C69-9004-11057AC7327C}"/>
    <cellStyle name="Normal 5 7 2 3 5" xfId="3051" xr:uid="{BBC9B457-BB94-4F48-B2DA-9BAB4C6C2401}"/>
    <cellStyle name="Normal 5 7 2 4" xfId="1420" xr:uid="{A863891E-50C0-4CD1-BF0B-9D4664A941AF}"/>
    <cellStyle name="Normal 5 7 2 4 2" xfId="3052" xr:uid="{1642B3D3-4294-40E8-AE2F-E274284155C4}"/>
    <cellStyle name="Normal 5 7 2 4 3" xfId="3053" xr:uid="{3F351F43-D295-4A1B-8114-5C8773929263}"/>
    <cellStyle name="Normal 5 7 2 4 4" xfId="3054" xr:uid="{A0177B1C-385A-45AE-A3F4-05734EE386BF}"/>
    <cellStyle name="Normal 5 7 2 5" xfId="3055" xr:uid="{3D038B9E-67DB-4C92-8633-5DFA7AEFE3F1}"/>
    <cellStyle name="Normal 5 7 2 5 2" xfId="3056" xr:uid="{D92BFF7B-6B49-4701-BA1E-CFC82D8CBD70}"/>
    <cellStyle name="Normal 5 7 2 5 3" xfId="3057" xr:uid="{35E36BF6-CD63-41B2-BBCC-3E1A54C19072}"/>
    <cellStyle name="Normal 5 7 2 5 4" xfId="3058" xr:uid="{EF5B2532-18E2-4035-A930-C3588E3E560C}"/>
    <cellStyle name="Normal 5 7 2 6" xfId="3059" xr:uid="{94F03C96-EEF3-428A-B94B-4593B98EFA15}"/>
    <cellStyle name="Normal 5 7 2 7" xfId="3060" xr:uid="{97F4C0B8-0C75-425D-A27A-4E7923F54350}"/>
    <cellStyle name="Normal 5 7 2 8" xfId="3061" xr:uid="{B9D15497-F20A-4BD9-918C-47FFB83BBC48}"/>
    <cellStyle name="Normal 5 7 3" xfId="315" xr:uid="{77FB19FA-0B2A-4044-91C5-4C9CA41DD013}"/>
    <cellStyle name="Normal 5 7 3 2" xfId="593" xr:uid="{F9998A91-9A93-4914-AEB8-12D153E8A1DD}"/>
    <cellStyle name="Normal 5 7 3 2 2" xfId="594" xr:uid="{B5C60489-710B-4D1A-9972-3F568F7A1A9B}"/>
    <cellStyle name="Normal 5 7 3 2 3" xfId="3062" xr:uid="{0B236A58-EED9-493D-AB17-26814C5523C4}"/>
    <cellStyle name="Normal 5 7 3 2 4" xfId="3063" xr:uid="{DA5E6064-08C6-4376-96F3-FBE1714416C4}"/>
    <cellStyle name="Normal 5 7 3 3" xfId="595" xr:uid="{2CAFEE8B-1893-4E54-901D-95422D294A16}"/>
    <cellStyle name="Normal 5 7 3 3 2" xfId="3064" xr:uid="{733B50A8-EED4-4355-81B2-C3CC5A79558C}"/>
    <cellStyle name="Normal 5 7 3 3 3" xfId="3065" xr:uid="{9A6C3D54-CF37-4E9D-BDFF-20FDBD59A34C}"/>
    <cellStyle name="Normal 5 7 3 3 4" xfId="3066" xr:uid="{F08592BD-2C88-42D1-A6DA-43D1A18CCE68}"/>
    <cellStyle name="Normal 5 7 3 4" xfId="3067" xr:uid="{FDB6E26A-3344-467B-8D53-22602B87B101}"/>
    <cellStyle name="Normal 5 7 3 5" xfId="3068" xr:uid="{A0B95733-C44F-4C80-819B-AB0B827572B0}"/>
    <cellStyle name="Normal 5 7 3 6" xfId="3069" xr:uid="{F08930E8-3C4A-4951-A0E6-0C19845B070B}"/>
    <cellStyle name="Normal 5 7 4" xfId="316" xr:uid="{34D1B16E-45C6-4A19-AB1A-293873B57944}"/>
    <cellStyle name="Normal 5 7 4 2" xfId="596" xr:uid="{2D8EACAE-0EF4-4CF2-8863-A70366DBA9C7}"/>
    <cellStyle name="Normal 5 7 4 2 2" xfId="3070" xr:uid="{51DB726F-4637-4E5E-9E05-76300B923A03}"/>
    <cellStyle name="Normal 5 7 4 2 3" xfId="3071" xr:uid="{2BD53BAF-64D0-4352-9985-197B86787C2F}"/>
    <cellStyle name="Normal 5 7 4 2 4" xfId="3072" xr:uid="{8DB7CFE6-6F4E-4E03-A422-3EDC7F44FA45}"/>
    <cellStyle name="Normal 5 7 4 3" xfId="3073" xr:uid="{96104A7D-DD7F-4268-818D-059FD007D806}"/>
    <cellStyle name="Normal 5 7 4 4" xfId="3074" xr:uid="{8DDFF7A0-B24D-4DD6-B9AD-85F92CBDE9CA}"/>
    <cellStyle name="Normal 5 7 4 5" xfId="3075" xr:uid="{0A86E317-CC05-4232-9C41-3F387486463D}"/>
    <cellStyle name="Normal 5 7 5" xfId="597" xr:uid="{CE79DE7A-AC78-4F66-9569-01C3E2299464}"/>
    <cellStyle name="Normal 5 7 5 2" xfId="3076" xr:uid="{20D78437-05EB-43F6-9E71-3B0D4589D4DC}"/>
    <cellStyle name="Normal 5 7 5 3" xfId="3077" xr:uid="{66BB96CB-B0CF-4528-A853-C70F3B01CC67}"/>
    <cellStyle name="Normal 5 7 5 4" xfId="3078" xr:uid="{B201AB8B-9DA6-4F3C-8FDB-2DBF59BCB027}"/>
    <cellStyle name="Normal 5 7 6" xfId="3079" xr:uid="{721E46B0-30C3-45B8-B1D4-E9484D579227}"/>
    <cellStyle name="Normal 5 7 6 2" xfId="3080" xr:uid="{2417715D-00E8-4EFB-82E5-436661048596}"/>
    <cellStyle name="Normal 5 7 6 3" xfId="3081" xr:uid="{EA4D7CB7-CCD1-48F8-8353-9C1E1BA7B739}"/>
    <cellStyle name="Normal 5 7 6 4" xfId="3082" xr:uid="{5362DC92-6F1E-49AE-B9B8-BAC466798AEB}"/>
    <cellStyle name="Normal 5 7 7" xfId="3083" xr:uid="{D7A7E14A-A070-4C2E-BA6E-260E0EB91CD2}"/>
    <cellStyle name="Normal 5 7 8" xfId="3084" xr:uid="{01108B93-CD20-4E8F-9995-7CCC0A9D7F2A}"/>
    <cellStyle name="Normal 5 7 9" xfId="3085" xr:uid="{1CA9633E-4A56-47F5-896E-CD4BB9F35258}"/>
    <cellStyle name="Normal 5 8" xfId="108" xr:uid="{744F1974-74FF-4AFF-A477-BF993BA7F88D}"/>
    <cellStyle name="Normal 5 8 2" xfId="317" xr:uid="{3C25DE1D-E521-4075-9793-EE27A9F3E0B7}"/>
    <cellStyle name="Normal 5 8 2 2" xfId="598" xr:uid="{F40C5A69-3DE2-424C-A61A-F98E37D35553}"/>
    <cellStyle name="Normal 5 8 2 2 2" xfId="1421" xr:uid="{E4AF8060-BC80-42B9-977E-45B7700A64E8}"/>
    <cellStyle name="Normal 5 8 2 2 2 2" xfId="1422" xr:uid="{45A6DE6A-3F99-4F04-A99B-820BB826BFAE}"/>
    <cellStyle name="Normal 5 8 2 2 3" xfId="1423" xr:uid="{CBBD552A-31BB-4EBE-B487-2BA93B4729F8}"/>
    <cellStyle name="Normal 5 8 2 2 4" xfId="3086" xr:uid="{87A74C83-B51F-400A-AE7B-1E62B0693299}"/>
    <cellStyle name="Normal 5 8 2 3" xfId="1424" xr:uid="{FB5C5CA0-F24C-43F4-B878-7D71856083FC}"/>
    <cellStyle name="Normal 5 8 2 3 2" xfId="1425" xr:uid="{43A78C0B-B8DD-41D2-BC0B-88C7E8874224}"/>
    <cellStyle name="Normal 5 8 2 3 3" xfId="3087" xr:uid="{6BBF0F1E-0741-4F22-BC45-7EB11EF1FA2A}"/>
    <cellStyle name="Normal 5 8 2 3 4" xfId="3088" xr:uid="{4C84F443-3033-4626-982F-338E76873C8B}"/>
    <cellStyle name="Normal 5 8 2 4" xfId="1426" xr:uid="{FB693C26-640C-47FA-95DF-B3AF3F6DA7C6}"/>
    <cellStyle name="Normal 5 8 2 5" xfId="3089" xr:uid="{E91C4461-1915-4DC4-B704-C8908E67CC21}"/>
    <cellStyle name="Normal 5 8 2 6" xfId="3090" xr:uid="{9A157CF9-C71E-476B-BF1E-EEBF4F86DF2B}"/>
    <cellStyle name="Normal 5 8 3" xfId="599" xr:uid="{21F524DC-6F7D-4E51-BC20-8C0AB7A7F46D}"/>
    <cellStyle name="Normal 5 8 3 2" xfId="1427" xr:uid="{DAEF22E1-731B-4E75-A540-0D5B7E65C805}"/>
    <cellStyle name="Normal 5 8 3 2 2" xfId="1428" xr:uid="{698B0814-AF8D-4787-8C22-3FC5C390FE11}"/>
    <cellStyle name="Normal 5 8 3 2 3" xfId="3091" xr:uid="{30C2AFCE-D033-432E-A671-FFDFFE6BC027}"/>
    <cellStyle name="Normal 5 8 3 2 4" xfId="3092" xr:uid="{7E1EA636-9242-4FA3-A854-34CB5E050ACC}"/>
    <cellStyle name="Normal 5 8 3 3" xfId="1429" xr:uid="{78503985-4F7C-4041-BF06-8E5D053F9410}"/>
    <cellStyle name="Normal 5 8 3 4" xfId="3093" xr:uid="{BECBF209-79E7-49C2-A1E4-56AB2E611290}"/>
    <cellStyle name="Normal 5 8 3 5" xfId="3094" xr:uid="{85E15267-9E24-43F2-81C7-B3601E40A90F}"/>
    <cellStyle name="Normal 5 8 4" xfId="1430" xr:uid="{31C77DC5-9335-4383-B878-0329BF284085}"/>
    <cellStyle name="Normal 5 8 4 2" xfId="1431" xr:uid="{B9A82C93-7558-4E72-A126-68EDDA8E5EC6}"/>
    <cellStyle name="Normal 5 8 4 3" xfId="3095" xr:uid="{30D04C83-29C5-4B01-A17B-131E03F4448F}"/>
    <cellStyle name="Normal 5 8 4 4" xfId="3096" xr:uid="{69B266FA-6E09-4C68-92DB-7D6D5D946FC9}"/>
    <cellStyle name="Normal 5 8 5" xfId="1432" xr:uid="{D525AB5C-C27E-471D-9FF0-A86DA9D4A505}"/>
    <cellStyle name="Normal 5 8 5 2" xfId="3097" xr:uid="{1E286608-37F1-4D19-BD63-1A297DC7072E}"/>
    <cellStyle name="Normal 5 8 5 3" xfId="3098" xr:uid="{E3064C14-F84B-44DF-A9FB-1E95808E368A}"/>
    <cellStyle name="Normal 5 8 5 4" xfId="3099" xr:uid="{5112F5E5-DD50-45D0-BFE5-EC48B32AF9F5}"/>
    <cellStyle name="Normal 5 8 6" xfId="3100" xr:uid="{B47DD683-9B56-4731-BE3E-A9B8F35B1A5C}"/>
    <cellStyle name="Normal 5 8 7" xfId="3101" xr:uid="{B390BD07-6CA9-4931-B45D-2FF263583EF8}"/>
    <cellStyle name="Normal 5 8 8" xfId="3102" xr:uid="{3654D47C-469E-43F2-AD90-8CC05C56F928}"/>
    <cellStyle name="Normal 5 9" xfId="318" xr:uid="{CB506792-CDA6-4A1B-9F39-0B608AE76749}"/>
    <cellStyle name="Normal 5 9 2" xfId="600" xr:uid="{654D4500-8C4C-4140-A99D-298B2C082EEE}"/>
    <cellStyle name="Normal 5 9 2 2" xfId="601" xr:uid="{55D8A640-AC68-450F-B1DB-7BE74098CC23}"/>
    <cellStyle name="Normal 5 9 2 2 2" xfId="1433" xr:uid="{645B8BC9-C8FD-4EA3-A9C6-833118D6FC6D}"/>
    <cellStyle name="Normal 5 9 2 2 3" xfId="3103" xr:uid="{E298AEED-9F85-488B-95E2-E04755C3F2C1}"/>
    <cellStyle name="Normal 5 9 2 2 4" xfId="3104" xr:uid="{C908693A-62BA-4EF2-AA21-AC3F350D0900}"/>
    <cellStyle name="Normal 5 9 2 3" xfId="1434" xr:uid="{3008BF3C-D16C-4860-92E3-2039BF2A44DB}"/>
    <cellStyle name="Normal 5 9 2 4" xfId="3105" xr:uid="{C53B56D4-9FEE-4CBC-A726-70C5ADF1D40D}"/>
    <cellStyle name="Normal 5 9 2 5" xfId="3106" xr:uid="{98E0E807-E561-4767-B3C8-69E8C37FE1E5}"/>
    <cellStyle name="Normal 5 9 3" xfId="602" xr:uid="{12C7C7E1-9E93-4EB5-9E45-5CC431AAAD9D}"/>
    <cellStyle name="Normal 5 9 3 2" xfId="1435" xr:uid="{10BEAB35-8BBB-4849-9BD7-88C7F9DF975C}"/>
    <cellStyle name="Normal 5 9 3 3" xfId="3107" xr:uid="{62D81017-EF9D-4510-AAA3-F9796AA13191}"/>
    <cellStyle name="Normal 5 9 3 4" xfId="3108" xr:uid="{B900BC9B-8524-437C-AF81-8FD1B11864E0}"/>
    <cellStyle name="Normal 5 9 4" xfId="1436" xr:uid="{C401C523-C05C-4C0B-A8FA-C0DDB15E33E7}"/>
    <cellStyle name="Normal 5 9 4 2" xfId="3109" xr:uid="{30645B4C-CD0F-4B95-819D-DCCE203C7846}"/>
    <cellStyle name="Normal 5 9 4 3" xfId="3110" xr:uid="{A31E1EB1-2F98-412B-940B-3914185A2CEF}"/>
    <cellStyle name="Normal 5 9 4 4" xfId="3111" xr:uid="{B8E9BBC1-8BB5-4013-9851-917BDD85BBBF}"/>
    <cellStyle name="Normal 5 9 5" xfId="3112" xr:uid="{197A39CF-A117-45CF-AC9A-F17EE57C4BAF}"/>
    <cellStyle name="Normal 5 9 6" xfId="3113" xr:uid="{5C0A7065-7E25-418A-9633-27E1152FC69D}"/>
    <cellStyle name="Normal 5 9 7" xfId="3114" xr:uid="{E8ECE555-D5DB-43A3-A80C-72E9FFB17764}"/>
    <cellStyle name="Normal 6" xfId="109" xr:uid="{B7177887-9838-455C-9F1B-D130DAA78B46}"/>
    <cellStyle name="Normal 6 10" xfId="319" xr:uid="{95E6B1FF-567F-4D35-9BA3-8401DBECCF8E}"/>
    <cellStyle name="Normal 6 10 2" xfId="1437" xr:uid="{0D9AF769-3F11-4BAD-A171-E6770059A0B1}"/>
    <cellStyle name="Normal 6 10 2 2" xfId="3115" xr:uid="{6B445CA4-7BA6-4845-B55F-D78854D48821}"/>
    <cellStyle name="Normal 6 10 2 2 2" xfId="4588" xr:uid="{D92B3E5E-E20D-4C45-8691-37978A38B51A}"/>
    <cellStyle name="Normal 6 10 2 3" xfId="3116" xr:uid="{FFD8F3E1-B102-45AB-A573-CD4E7F9C534F}"/>
    <cellStyle name="Normal 6 10 2 4" xfId="3117" xr:uid="{6ECE0902-6BB6-4345-9698-D911458EC679}"/>
    <cellStyle name="Normal 6 10 3" xfId="3118" xr:uid="{2254A5D8-60D7-491D-9D54-C4EA59EAF405}"/>
    <cellStyle name="Normal 6 10 4" xfId="3119" xr:uid="{C8541674-6D1D-4519-9B26-9175F0BF604D}"/>
    <cellStyle name="Normal 6 10 5" xfId="3120" xr:uid="{E91FA1FA-3B95-4DA8-8A4A-93D6A7169117}"/>
    <cellStyle name="Normal 6 11" xfId="1438" xr:uid="{317C4FFF-2F4E-4A09-B2BA-3B5B3BC116F0}"/>
    <cellStyle name="Normal 6 11 2" xfId="3121" xr:uid="{DD66F7F7-FFD8-4196-9F7E-A3D8E387C539}"/>
    <cellStyle name="Normal 6 11 3" xfId="3122" xr:uid="{840420A9-CBAA-4E31-AB87-279ED7542E5A}"/>
    <cellStyle name="Normal 6 11 4" xfId="3123" xr:uid="{6F9B3A2D-15CE-4372-91DA-102711A2B611}"/>
    <cellStyle name="Normal 6 12" xfId="902" xr:uid="{04E623FD-71FC-4AF1-B52F-AF9C9DFF0DBC}"/>
    <cellStyle name="Normal 6 12 2" xfId="3124" xr:uid="{554BC2EC-17AB-40AB-9009-5F4E4DAFCB9F}"/>
    <cellStyle name="Normal 6 12 3" xfId="3125" xr:uid="{F284FCAF-9A1F-45A5-A9B8-800256EC8451}"/>
    <cellStyle name="Normal 6 12 4" xfId="3126" xr:uid="{62C6979B-2ACC-4EC4-BD14-C496CCFE964C}"/>
    <cellStyle name="Normal 6 13" xfId="899" xr:uid="{DE841D95-EA7D-4276-8976-60BF114FD5F3}"/>
    <cellStyle name="Normal 6 13 2" xfId="3128" xr:uid="{ABF74080-8A4B-4FD3-BD16-1973E05E3D54}"/>
    <cellStyle name="Normal 6 13 3" xfId="4315" xr:uid="{1A1F953F-E477-4CD0-8709-7CDEC083D74F}"/>
    <cellStyle name="Normal 6 13 4" xfId="3127" xr:uid="{8D5AAC57-4AC6-46EC-A0DD-C4B1CA6ED847}"/>
    <cellStyle name="Normal 6 13 5" xfId="5319" xr:uid="{C642067F-2B85-478A-815E-1D1549FDCD8D}"/>
    <cellStyle name="Normal 6 14" xfId="3129" xr:uid="{947339E6-D6E4-425A-A313-55A1D8ECDE48}"/>
    <cellStyle name="Normal 6 15" xfId="3130" xr:uid="{76939662-F122-41C0-AD46-65EED3889B48}"/>
    <cellStyle name="Normal 6 16" xfId="3131" xr:uid="{82A61056-E9AD-4F96-83D5-E90EFF5CB10E}"/>
    <cellStyle name="Normal 6 2" xfId="110" xr:uid="{7110DAB5-DB60-4A53-9540-A75850A1DDC8}"/>
    <cellStyle name="Normal 6 2 2" xfId="320" xr:uid="{C80E33B3-51D7-43B9-8D6C-89899A4A14B7}"/>
    <cellStyle name="Normal 6 2 2 2" xfId="4671" xr:uid="{59652649-1EAF-4173-8963-73D71EEC6C8E}"/>
    <cellStyle name="Normal 6 2 3" xfId="4560" xr:uid="{AEA92B3F-5E6F-41D5-B28C-008BB4605874}"/>
    <cellStyle name="Normal 6 3" xfId="111" xr:uid="{15E1CA32-53B8-4708-A17A-C64A8E7FD4B3}"/>
    <cellStyle name="Normal 6 3 10" xfId="3132" xr:uid="{A7517255-371E-4346-9AFE-CC0723D9EAA8}"/>
    <cellStyle name="Normal 6 3 11" xfId="3133" xr:uid="{A9FDF750-E7E7-43B9-8B8F-5CD1C10E9D9A}"/>
    <cellStyle name="Normal 6 3 2" xfId="112" xr:uid="{E1A0E76F-6A71-4F1D-B25F-3AF90006A445}"/>
    <cellStyle name="Normal 6 3 2 2" xfId="113" xr:uid="{5DC466C4-C7EE-464E-8B61-CE4F8D61F9E8}"/>
    <cellStyle name="Normal 6 3 2 2 2" xfId="321" xr:uid="{61E1C68C-3EF4-42E3-89E7-785DA49B709A}"/>
    <cellStyle name="Normal 6 3 2 2 2 2" xfId="603" xr:uid="{DD748A40-5FCC-445B-9DEB-FBB205A2C171}"/>
    <cellStyle name="Normal 6 3 2 2 2 2 2" xfId="604" xr:uid="{324FA31B-F8AA-41C1-B7B8-8B9A8C33EAD7}"/>
    <cellStyle name="Normal 6 3 2 2 2 2 2 2" xfId="1439" xr:uid="{178D9D49-7370-4066-BA7D-FF155DC42335}"/>
    <cellStyle name="Normal 6 3 2 2 2 2 2 2 2" xfId="1440" xr:uid="{310E82A8-DBC1-4AD9-887A-66B98AB68CC2}"/>
    <cellStyle name="Normal 6 3 2 2 2 2 2 3" xfId="1441" xr:uid="{CD4E2D39-CCD6-428A-AD46-DFF6BD584C53}"/>
    <cellStyle name="Normal 6 3 2 2 2 2 3" xfId="1442" xr:uid="{85D51C9A-A28F-4820-8701-37AB054865E5}"/>
    <cellStyle name="Normal 6 3 2 2 2 2 3 2" xfId="1443" xr:uid="{9F76702D-AB49-4A3A-8055-A00DC821587C}"/>
    <cellStyle name="Normal 6 3 2 2 2 2 4" xfId="1444" xr:uid="{583E054F-2916-439D-ABA0-80219606DF03}"/>
    <cellStyle name="Normal 6 3 2 2 2 3" xfId="605" xr:uid="{B5F25CB0-FB24-4D12-B474-20F5DBBC9DD7}"/>
    <cellStyle name="Normal 6 3 2 2 2 3 2" xfId="1445" xr:uid="{578EBBF3-8C38-4E9A-B5EC-3FB205A95F32}"/>
    <cellStyle name="Normal 6 3 2 2 2 3 2 2" xfId="1446" xr:uid="{19414A45-D53D-48E3-ADC7-559441357EC1}"/>
    <cellStyle name="Normal 6 3 2 2 2 3 3" xfId="1447" xr:uid="{D3E322FE-E499-42D2-AC61-9D0022C1E8C5}"/>
    <cellStyle name="Normal 6 3 2 2 2 3 4" xfId="3134" xr:uid="{8FC950A4-5596-4B69-8F0D-31EEB695CE36}"/>
    <cellStyle name="Normal 6 3 2 2 2 4" xfId="1448" xr:uid="{921EA427-F4D7-4BA4-9C2A-11AAE2C9D630}"/>
    <cellStyle name="Normal 6 3 2 2 2 4 2" xfId="1449" xr:uid="{F50803E1-79F4-433A-8BE6-7ECDDE89EF9D}"/>
    <cellStyle name="Normal 6 3 2 2 2 5" xfId="1450" xr:uid="{ED931DA4-ACFD-4474-8851-420CBB469EDB}"/>
    <cellStyle name="Normal 6 3 2 2 2 6" xfId="3135" xr:uid="{9BD75082-82E1-4FB1-B20B-E16F23A8BCF2}"/>
    <cellStyle name="Normal 6 3 2 2 3" xfId="322" xr:uid="{FD849C13-5400-453F-8ABB-52D0BC831AA5}"/>
    <cellStyle name="Normal 6 3 2 2 3 2" xfId="606" xr:uid="{D0148484-248A-49CD-8777-04E21B4B58D7}"/>
    <cellStyle name="Normal 6 3 2 2 3 2 2" xfId="607" xr:uid="{9ED9EF6E-A2EB-44F6-A8C7-A3AC01BB8A59}"/>
    <cellStyle name="Normal 6 3 2 2 3 2 2 2" xfId="1451" xr:uid="{FA0D17F0-B45A-4BCC-A702-C918597807E2}"/>
    <cellStyle name="Normal 6 3 2 2 3 2 2 2 2" xfId="1452" xr:uid="{A9D45369-741F-462F-A2B0-0BBA1C0E7507}"/>
    <cellStyle name="Normal 6 3 2 2 3 2 2 3" xfId="1453" xr:uid="{70A0E3FD-B16D-4600-B948-A9C7FE962F76}"/>
    <cellStyle name="Normal 6 3 2 2 3 2 3" xfId="1454" xr:uid="{1216411A-D2B4-4E8F-9C0D-BF84412D213F}"/>
    <cellStyle name="Normal 6 3 2 2 3 2 3 2" xfId="1455" xr:uid="{E52C66C9-6871-4D37-A958-C1798EC6D4CC}"/>
    <cellStyle name="Normal 6 3 2 2 3 2 4" xfId="1456" xr:uid="{C457416C-20FC-4370-9FB8-8655E1D6FA54}"/>
    <cellStyle name="Normal 6 3 2 2 3 3" xfId="608" xr:uid="{C8D35F50-96BD-4072-AF3A-47E792A64896}"/>
    <cellStyle name="Normal 6 3 2 2 3 3 2" xfId="1457" xr:uid="{BB1F6A21-A82C-41C9-8B72-424F37359332}"/>
    <cellStyle name="Normal 6 3 2 2 3 3 2 2" xfId="1458" xr:uid="{B5F33162-9AEE-4415-B6C5-B60B5CFA42E6}"/>
    <cellStyle name="Normal 6 3 2 2 3 3 3" xfId="1459" xr:uid="{4A41D82A-44C3-4C74-AF0C-DDFEBAEBA2A0}"/>
    <cellStyle name="Normal 6 3 2 2 3 4" xfId="1460" xr:uid="{9601878F-1A0B-47DC-A282-020560E7C223}"/>
    <cellStyle name="Normal 6 3 2 2 3 4 2" xfId="1461" xr:uid="{F44B760F-6A7A-493E-95BE-1DD7C169AD26}"/>
    <cellStyle name="Normal 6 3 2 2 3 5" xfId="1462" xr:uid="{D2CEFC97-0520-447F-B260-8D521BEFE92B}"/>
    <cellStyle name="Normal 6 3 2 2 4" xfId="609" xr:uid="{AB5DA9D3-5F83-4445-BDCB-0EB5009E7B52}"/>
    <cellStyle name="Normal 6 3 2 2 4 2" xfId="610" xr:uid="{D58CE380-E58F-4FAF-8283-D3EAE9C0B9A3}"/>
    <cellStyle name="Normal 6 3 2 2 4 2 2" xfId="1463" xr:uid="{41F01DEB-B658-4061-97BC-921CB4E76D42}"/>
    <cellStyle name="Normal 6 3 2 2 4 2 2 2" xfId="1464" xr:uid="{190BC46A-4A33-4CF5-9080-8C84DB800113}"/>
    <cellStyle name="Normal 6 3 2 2 4 2 3" xfId="1465" xr:uid="{6A7F9E15-E7B4-4844-B07E-8AE503E24BF4}"/>
    <cellStyle name="Normal 6 3 2 2 4 3" xfId="1466" xr:uid="{884BDC6C-527D-4105-AF62-14777D3E487F}"/>
    <cellStyle name="Normal 6 3 2 2 4 3 2" xfId="1467" xr:uid="{264461AC-5A74-4B41-B6EB-0B1B34ADD12F}"/>
    <cellStyle name="Normal 6 3 2 2 4 4" xfId="1468" xr:uid="{F7C7453E-F70C-4AE0-928E-D276F5D5861B}"/>
    <cellStyle name="Normal 6 3 2 2 5" xfId="611" xr:uid="{C1C17D3F-F2CA-461E-9ED9-3222447247F6}"/>
    <cellStyle name="Normal 6 3 2 2 5 2" xfId="1469" xr:uid="{14886D5A-4CBB-4546-BCFA-F191EE8B4BA1}"/>
    <cellStyle name="Normal 6 3 2 2 5 2 2" xfId="1470" xr:uid="{DF89D6E8-2659-4235-A7B3-C5AF77A5FB11}"/>
    <cellStyle name="Normal 6 3 2 2 5 3" xfId="1471" xr:uid="{89931E2D-DB25-4003-830F-FEC6F03A9403}"/>
    <cellStyle name="Normal 6 3 2 2 5 4" xfId="3136" xr:uid="{F5FDB7DD-344B-461A-BEE2-B861C4AB95D3}"/>
    <cellStyle name="Normal 6 3 2 2 6" xfId="1472" xr:uid="{CEDBCB5D-DCA9-4BD2-BEF9-7D437C24EBE8}"/>
    <cellStyle name="Normal 6 3 2 2 6 2" xfId="1473" xr:uid="{B15A8024-2010-476C-8BA5-9BF0AF072F5E}"/>
    <cellStyle name="Normal 6 3 2 2 7" xfId="1474" xr:uid="{0EC7AECB-B56A-47E0-883A-1DC40FD16F01}"/>
    <cellStyle name="Normal 6 3 2 2 8" xfId="3137" xr:uid="{30315346-51F1-4D22-B6EE-1E2F503EB38D}"/>
    <cellStyle name="Normal 6 3 2 3" xfId="323" xr:uid="{8C5CAAC2-C670-4879-880A-DEEF5AA6ECA2}"/>
    <cellStyle name="Normal 6 3 2 3 2" xfId="612" xr:uid="{25082A4D-321E-4AA9-A83A-A7C6A19BBEB2}"/>
    <cellStyle name="Normal 6 3 2 3 2 2" xfId="613" xr:uid="{15A84533-33E5-4E22-A889-69102FE46A78}"/>
    <cellStyle name="Normal 6 3 2 3 2 2 2" xfId="1475" xr:uid="{1F9D0D2A-7E0F-4F91-94AE-D5861F5DD5BB}"/>
    <cellStyle name="Normal 6 3 2 3 2 2 2 2" xfId="1476" xr:uid="{C1766D5D-F58D-42C8-AB48-F75879A4DB9A}"/>
    <cellStyle name="Normal 6 3 2 3 2 2 3" xfId="1477" xr:uid="{2AB0048E-0F0E-4524-99E6-6F7D8656EA2E}"/>
    <cellStyle name="Normal 6 3 2 3 2 3" xfId="1478" xr:uid="{921F829D-5EB8-4C3A-A780-47AB553CDB80}"/>
    <cellStyle name="Normal 6 3 2 3 2 3 2" xfId="1479" xr:uid="{B8FFBE52-AC24-4DBE-A743-F8C440F8AFBA}"/>
    <cellStyle name="Normal 6 3 2 3 2 4" xfId="1480" xr:uid="{B36ABC23-0D6E-4AB7-A833-930522DF3E4B}"/>
    <cellStyle name="Normal 6 3 2 3 3" xfId="614" xr:uid="{B6BFD12F-4790-4567-985A-C2A3F807B470}"/>
    <cellStyle name="Normal 6 3 2 3 3 2" xfId="1481" xr:uid="{A1A51AFD-6239-4A0F-8407-A03C1A54488F}"/>
    <cellStyle name="Normal 6 3 2 3 3 2 2" xfId="1482" xr:uid="{475CE3B1-3776-4856-A74E-96F2E6DF5995}"/>
    <cellStyle name="Normal 6 3 2 3 3 3" xfId="1483" xr:uid="{F9D3984C-042F-4DA5-B6E7-00E9B69216CA}"/>
    <cellStyle name="Normal 6 3 2 3 3 4" xfId="3138" xr:uid="{541F1DF4-166A-45B6-8F69-7F836287ECDE}"/>
    <cellStyle name="Normal 6 3 2 3 4" xfId="1484" xr:uid="{1E53DF5D-124D-4811-B78C-0F5323E80729}"/>
    <cellStyle name="Normal 6 3 2 3 4 2" xfId="1485" xr:uid="{DAF416B8-D024-4725-8D0D-EAE6783E1990}"/>
    <cellStyle name="Normal 6 3 2 3 5" xfId="1486" xr:uid="{601C77C3-7308-4216-BE0D-3A8714DE46FD}"/>
    <cellStyle name="Normal 6 3 2 3 6" xfId="3139" xr:uid="{9F6375DA-D930-4ADF-86DE-AFB481EC9EBB}"/>
    <cellStyle name="Normal 6 3 2 4" xfId="324" xr:uid="{91F07B90-CB3D-4656-A368-08195AC9C941}"/>
    <cellStyle name="Normal 6 3 2 4 2" xfId="615" xr:uid="{B75F6A16-065A-4178-BC35-659A145A1AF8}"/>
    <cellStyle name="Normal 6 3 2 4 2 2" xfId="616" xr:uid="{79C01AA6-E4C9-4212-BA37-1D74BAD861A0}"/>
    <cellStyle name="Normal 6 3 2 4 2 2 2" xfId="1487" xr:uid="{C156E909-91A0-42EB-A676-54F06236DF30}"/>
    <cellStyle name="Normal 6 3 2 4 2 2 2 2" xfId="1488" xr:uid="{01595B77-90D9-4ADC-8298-25F7170E659A}"/>
    <cellStyle name="Normal 6 3 2 4 2 2 3" xfId="1489" xr:uid="{77E31BD0-1240-4BF0-A40C-9FBE45B30F39}"/>
    <cellStyle name="Normal 6 3 2 4 2 3" xfId="1490" xr:uid="{33F13840-51CB-4F22-AEFE-81B3E2F05616}"/>
    <cellStyle name="Normal 6 3 2 4 2 3 2" xfId="1491" xr:uid="{7C017A66-0F38-4299-B80F-E85F43677B1E}"/>
    <cellStyle name="Normal 6 3 2 4 2 4" xfId="1492" xr:uid="{A86C8CE4-DB8D-4E43-8F65-3AD48D23A9A0}"/>
    <cellStyle name="Normal 6 3 2 4 3" xfId="617" xr:uid="{8C911792-20EF-452B-A432-79AD96CF462E}"/>
    <cellStyle name="Normal 6 3 2 4 3 2" xfId="1493" xr:uid="{F3EB683B-523E-4EEA-8BAD-073CC1D50871}"/>
    <cellStyle name="Normal 6 3 2 4 3 2 2" xfId="1494" xr:uid="{8842A482-D87B-473E-878A-B8C88C587FD0}"/>
    <cellStyle name="Normal 6 3 2 4 3 3" xfId="1495" xr:uid="{9F3A1BD1-A94E-4375-8899-BF1A4A89F303}"/>
    <cellStyle name="Normal 6 3 2 4 4" xfId="1496" xr:uid="{AF5ECE9C-C3FB-414E-BEEA-12D487C6394D}"/>
    <cellStyle name="Normal 6 3 2 4 4 2" xfId="1497" xr:uid="{662B0E53-0E7D-43EF-9E43-062707D261D3}"/>
    <cellStyle name="Normal 6 3 2 4 5" xfId="1498" xr:uid="{F5271168-BCEE-4EE3-A4CE-A94802FD32C4}"/>
    <cellStyle name="Normal 6 3 2 5" xfId="325" xr:uid="{55099207-6D5C-43BD-B834-A4CE4078976F}"/>
    <cellStyle name="Normal 6 3 2 5 2" xfId="618" xr:uid="{D9E0E6A5-C8DE-41E4-BE5B-0848AEB2EE60}"/>
    <cellStyle name="Normal 6 3 2 5 2 2" xfId="1499" xr:uid="{6E3A38C5-F8D6-42D1-B689-C97A75F39CC7}"/>
    <cellStyle name="Normal 6 3 2 5 2 2 2" xfId="1500" xr:uid="{8B1B57B0-A9E4-46D0-8C42-55C481C83F02}"/>
    <cellStyle name="Normal 6 3 2 5 2 3" xfId="1501" xr:uid="{2CB09E4F-5918-40DA-8CAE-FC38D3850665}"/>
    <cellStyle name="Normal 6 3 2 5 3" xfId="1502" xr:uid="{5E678458-CBC6-4C16-B9C7-1915EE0F4997}"/>
    <cellStyle name="Normal 6 3 2 5 3 2" xfId="1503" xr:uid="{5C31FFF4-6C7A-47E0-942F-FB91EDFD6A43}"/>
    <cellStyle name="Normal 6 3 2 5 4" xfId="1504" xr:uid="{DAD3D483-2B52-474D-835F-BA6922223A3E}"/>
    <cellStyle name="Normal 6 3 2 6" xfId="619" xr:uid="{19235F50-43E7-4050-A7AD-31E840CB8013}"/>
    <cellStyle name="Normal 6 3 2 6 2" xfId="1505" xr:uid="{1CAE9E3B-3B57-4D4A-AC42-6F3BF69834F2}"/>
    <cellStyle name="Normal 6 3 2 6 2 2" xfId="1506" xr:uid="{56C3013D-9262-4696-95C8-D9DC2D1CFF2B}"/>
    <cellStyle name="Normal 6 3 2 6 3" xfId="1507" xr:uid="{4E834D23-97DF-4ED2-86BF-48D2170EFFB2}"/>
    <cellStyle name="Normal 6 3 2 6 4" xfId="3140" xr:uid="{56665EE8-32DF-401C-A9B0-F5019EC93CD0}"/>
    <cellStyle name="Normal 6 3 2 7" xfId="1508" xr:uid="{3A5646E9-277A-49E8-A008-A67847BD5565}"/>
    <cellStyle name="Normal 6 3 2 7 2" xfId="1509" xr:uid="{DEB26A4A-0AB9-42DF-A2C9-46805A5282E3}"/>
    <cellStyle name="Normal 6 3 2 8" xfId="1510" xr:uid="{0C125A42-CC5A-4EE3-AC52-CD6037EB8EDE}"/>
    <cellStyle name="Normal 6 3 2 9" xfId="3141" xr:uid="{F24797E0-7D8E-4E20-81A3-D01DB285E5ED}"/>
    <cellStyle name="Normal 6 3 3" xfId="114" xr:uid="{E4FF66F6-A055-4F89-B2B0-ED7940E97671}"/>
    <cellStyle name="Normal 6 3 3 2" xfId="115" xr:uid="{7751BA46-9217-4648-A690-8B9D1AF37FE7}"/>
    <cellStyle name="Normal 6 3 3 2 2" xfId="620" xr:uid="{82E740DF-043F-432E-923C-9B17AFA35175}"/>
    <cellStyle name="Normal 6 3 3 2 2 2" xfId="621" xr:uid="{DE01A79B-1BCF-4552-BC58-8F7DE86C3C2A}"/>
    <cellStyle name="Normal 6 3 3 2 2 2 2" xfId="1511" xr:uid="{3CB55063-F26E-471E-A715-7B72388BAA5F}"/>
    <cellStyle name="Normal 6 3 3 2 2 2 2 2" xfId="1512" xr:uid="{318C527D-F24C-41E1-82A7-D0F47A77522E}"/>
    <cellStyle name="Normal 6 3 3 2 2 2 3" xfId="1513" xr:uid="{62F3135F-D4C3-478C-BB8E-C3AA5C868B60}"/>
    <cellStyle name="Normal 6 3 3 2 2 3" xfId="1514" xr:uid="{D869372C-17D0-4146-A671-246BAD6C098B}"/>
    <cellStyle name="Normal 6 3 3 2 2 3 2" xfId="1515" xr:uid="{93064BB3-0F66-40F1-B83D-71A649BEBD8F}"/>
    <cellStyle name="Normal 6 3 3 2 2 4" xfId="1516" xr:uid="{436E4DC4-60CD-4123-A39D-0FCF46BF55C6}"/>
    <cellStyle name="Normal 6 3 3 2 3" xfId="622" xr:uid="{217AD0F8-73A4-477F-9667-CB82B77119CE}"/>
    <cellStyle name="Normal 6 3 3 2 3 2" xfId="1517" xr:uid="{9F90A95B-13F3-4DE0-8D28-D68E5A8D4307}"/>
    <cellStyle name="Normal 6 3 3 2 3 2 2" xfId="1518" xr:uid="{1E19A1E3-6500-48B4-A5C5-3BBC70455C52}"/>
    <cellStyle name="Normal 6 3 3 2 3 3" xfId="1519" xr:uid="{D8D1920D-9FD7-44FA-B0D6-6867CA083538}"/>
    <cellStyle name="Normal 6 3 3 2 3 4" xfId="3142" xr:uid="{8D3D1E96-13A4-4547-B867-3A6E7F6F89A0}"/>
    <cellStyle name="Normal 6 3 3 2 4" xfId="1520" xr:uid="{CD8228FF-3CF0-44AE-A3FB-7D18E71EE804}"/>
    <cellStyle name="Normal 6 3 3 2 4 2" xfId="1521" xr:uid="{EAD5AF8F-E9EB-4001-95A0-BFEA78F24BC7}"/>
    <cellStyle name="Normal 6 3 3 2 5" xfId="1522" xr:uid="{29296260-F4A1-409D-9FE7-7D2A1C0113E6}"/>
    <cellStyle name="Normal 6 3 3 2 6" xfId="3143" xr:uid="{CE66D6FE-AB5B-4C8C-BABD-B87898F0A2A5}"/>
    <cellStyle name="Normal 6 3 3 3" xfId="326" xr:uid="{88728992-6D74-4373-9746-6482A0C2E55C}"/>
    <cellStyle name="Normal 6 3 3 3 2" xfId="623" xr:uid="{0B916D8A-36F7-4117-A1D7-F2D66B358898}"/>
    <cellStyle name="Normal 6 3 3 3 2 2" xfId="624" xr:uid="{7827119A-0FEC-4713-8AC2-7DCD74FD5466}"/>
    <cellStyle name="Normal 6 3 3 3 2 2 2" xfId="1523" xr:uid="{908A254F-BCBA-499D-A804-347973FAEA50}"/>
    <cellStyle name="Normal 6 3 3 3 2 2 2 2" xfId="1524" xr:uid="{F53B0AD1-BBEA-4BA6-8754-B69FA305437A}"/>
    <cellStyle name="Normal 6 3 3 3 2 2 3" xfId="1525" xr:uid="{A108C206-69C2-44F5-8BDB-2A02DCC356D8}"/>
    <cellStyle name="Normal 6 3 3 3 2 3" xfId="1526" xr:uid="{9F4CC62E-E8F0-46B1-A66F-A7CD6E86C12B}"/>
    <cellStyle name="Normal 6 3 3 3 2 3 2" xfId="1527" xr:uid="{DDBBAF3D-2EBE-4858-830E-8AE3593F6739}"/>
    <cellStyle name="Normal 6 3 3 3 2 4" xfId="1528" xr:uid="{094D26C6-4A39-4DCA-A1C9-66DC1DB3CD65}"/>
    <cellStyle name="Normal 6 3 3 3 3" xfId="625" xr:uid="{EF9E02A1-508B-4222-B744-620050E9AB08}"/>
    <cellStyle name="Normal 6 3 3 3 3 2" xfId="1529" xr:uid="{5532BC4B-1169-4895-9446-9EABF46E4D6C}"/>
    <cellStyle name="Normal 6 3 3 3 3 2 2" xfId="1530" xr:uid="{AF042B11-25D5-43D5-87FD-B995EAA75C39}"/>
    <cellStyle name="Normal 6 3 3 3 3 3" xfId="1531" xr:uid="{B0C46712-06EA-4470-B05C-87F18D46C9C9}"/>
    <cellStyle name="Normal 6 3 3 3 4" xfId="1532" xr:uid="{78CE8622-666F-476B-973A-C124D2C3D5CC}"/>
    <cellStyle name="Normal 6 3 3 3 4 2" xfId="1533" xr:uid="{90E9D6BC-4316-4DBD-9EDA-B73906309890}"/>
    <cellStyle name="Normal 6 3 3 3 5" xfId="1534" xr:uid="{5A0135C6-0F39-4759-BF70-51BE009FCBC2}"/>
    <cellStyle name="Normal 6 3 3 4" xfId="327" xr:uid="{2820D799-30AC-4B9C-A2D8-C2F45472A886}"/>
    <cellStyle name="Normal 6 3 3 4 2" xfId="626" xr:uid="{4CDD9834-516E-440B-8FEE-251F41041EDC}"/>
    <cellStyle name="Normal 6 3 3 4 2 2" xfId="1535" xr:uid="{D0B0F065-4AD6-462D-8947-0378282EE0E4}"/>
    <cellStyle name="Normal 6 3 3 4 2 2 2" xfId="1536" xr:uid="{F6CC0B1B-4A53-440E-B11D-C7D683FB4A34}"/>
    <cellStyle name="Normal 6 3 3 4 2 3" xfId="1537" xr:uid="{5EA8B9B1-0454-41A4-ABB4-FCDB8F9EA1AA}"/>
    <cellStyle name="Normal 6 3 3 4 3" xfId="1538" xr:uid="{9993D5B6-7FFA-44B9-B00B-5D677CFFDD3C}"/>
    <cellStyle name="Normal 6 3 3 4 3 2" xfId="1539" xr:uid="{FF04F95C-F1EA-451E-A7A5-5AFF7499714B}"/>
    <cellStyle name="Normal 6 3 3 4 4" xfId="1540" xr:uid="{9638BCB3-E1AB-4479-A867-2BFC48404FD9}"/>
    <cellStyle name="Normal 6 3 3 5" xfId="627" xr:uid="{1E1AB836-AD01-4147-A1AD-CFCA3D4D6AB9}"/>
    <cellStyle name="Normal 6 3 3 5 2" xfId="1541" xr:uid="{E20267FE-FFF9-4D8E-873F-4C0F823955C2}"/>
    <cellStyle name="Normal 6 3 3 5 2 2" xfId="1542" xr:uid="{D9F4A9F7-1247-40A2-9AEE-5B2F701EE365}"/>
    <cellStyle name="Normal 6 3 3 5 3" xfId="1543" xr:uid="{A4CEDB34-73A5-4636-9880-A8AFFC990424}"/>
    <cellStyle name="Normal 6 3 3 5 4" xfId="3144" xr:uid="{14F9B7CA-8D5C-47A5-9CF8-6AA9890E742F}"/>
    <cellStyle name="Normal 6 3 3 6" xfId="1544" xr:uid="{F21A3B61-0B51-45DC-86EA-BA9D778FEFBA}"/>
    <cellStyle name="Normal 6 3 3 6 2" xfId="1545" xr:uid="{A96A6E0C-893E-42F0-849C-ED2134DA12D7}"/>
    <cellStyle name="Normal 6 3 3 7" xfId="1546" xr:uid="{87CD67AC-22AA-47D5-8D49-30B39D78C878}"/>
    <cellStyle name="Normal 6 3 3 8" xfId="3145" xr:uid="{52B1EE75-753B-444A-8D80-460712249DD6}"/>
    <cellStyle name="Normal 6 3 4" xfId="116" xr:uid="{9D9A2BA4-FA65-4B57-B948-A90429F0CC67}"/>
    <cellStyle name="Normal 6 3 4 2" xfId="447" xr:uid="{EE73831B-1846-47C9-8645-243AAA5E098C}"/>
    <cellStyle name="Normal 6 3 4 2 2" xfId="628" xr:uid="{30388793-E1F5-4C1E-BA3A-D3C3BEB1118C}"/>
    <cellStyle name="Normal 6 3 4 2 2 2" xfId="1547" xr:uid="{FBF62C06-6E99-4922-8AA6-8AC3775FCC1A}"/>
    <cellStyle name="Normal 6 3 4 2 2 2 2" xfId="1548" xr:uid="{50D180CB-5D84-4E08-8F96-EDE5574BBEC7}"/>
    <cellStyle name="Normal 6 3 4 2 2 3" xfId="1549" xr:uid="{0CE05DBB-578E-439A-8877-2F8588E6DF93}"/>
    <cellStyle name="Normal 6 3 4 2 2 4" xfId="3146" xr:uid="{767034CE-CF26-4286-8588-305474731DC1}"/>
    <cellStyle name="Normal 6 3 4 2 3" xfId="1550" xr:uid="{A94D36E4-A1BC-485F-9C21-D99127BDF01E}"/>
    <cellStyle name="Normal 6 3 4 2 3 2" xfId="1551" xr:uid="{A619670B-F85B-4C8E-891A-F37304762471}"/>
    <cellStyle name="Normal 6 3 4 2 4" xfId="1552" xr:uid="{2FD5ED61-7561-4CEB-A591-FCC3B31F30F2}"/>
    <cellStyle name="Normal 6 3 4 2 5" xfId="3147" xr:uid="{B2991365-B8FC-43E2-8DDF-34FD2D5C1F6D}"/>
    <cellStyle name="Normal 6 3 4 3" xfId="629" xr:uid="{B8754245-6373-4419-B56B-1B5B41E9E20B}"/>
    <cellStyle name="Normal 6 3 4 3 2" xfId="1553" xr:uid="{F9E49D83-A481-4A39-A563-1A7D9179900B}"/>
    <cellStyle name="Normal 6 3 4 3 2 2" xfId="1554" xr:uid="{703025BC-BFF1-493C-B4DF-70FB0B627FAA}"/>
    <cellStyle name="Normal 6 3 4 3 3" xfId="1555" xr:uid="{023BB640-B689-4315-8EBD-F8CBF179CCBA}"/>
    <cellStyle name="Normal 6 3 4 3 4" xfId="3148" xr:uid="{5B48B86A-05AD-496D-9480-6902EB8190AD}"/>
    <cellStyle name="Normal 6 3 4 4" xfId="1556" xr:uid="{69DE51A2-A569-420F-9A1D-C31BB1AD4944}"/>
    <cellStyle name="Normal 6 3 4 4 2" xfId="1557" xr:uid="{28FAAE09-B602-4447-89F5-20F904C14468}"/>
    <cellStyle name="Normal 6 3 4 4 3" xfId="3149" xr:uid="{C08F796A-FB57-42BD-9F86-D621300D91CA}"/>
    <cellStyle name="Normal 6 3 4 4 4" xfId="3150" xr:uid="{B6621BAB-8E14-4690-A878-35CA7610C278}"/>
    <cellStyle name="Normal 6 3 4 5" xfId="1558" xr:uid="{40DFE513-1D86-4145-B206-87251608AE1C}"/>
    <cellStyle name="Normal 6 3 4 6" xfId="3151" xr:uid="{A89FBD9E-FDA0-44AC-BF77-A3236A7ADC61}"/>
    <cellStyle name="Normal 6 3 4 7" xfId="3152" xr:uid="{639184EB-4398-4A8A-9E4E-F9E67518A3CA}"/>
    <cellStyle name="Normal 6 3 5" xfId="328" xr:uid="{E0EB4B87-B078-4440-9742-250614B5EB27}"/>
    <cellStyle name="Normal 6 3 5 2" xfId="630" xr:uid="{46EF51C6-E141-453C-BE21-62DCA4B15FEA}"/>
    <cellStyle name="Normal 6 3 5 2 2" xfId="631" xr:uid="{94A6B127-9E93-4598-AA72-ABCDE411D317}"/>
    <cellStyle name="Normal 6 3 5 2 2 2" xfId="1559" xr:uid="{E57C5749-6C58-4AD5-8551-844AF2302350}"/>
    <cellStyle name="Normal 6 3 5 2 2 2 2" xfId="1560" xr:uid="{72046C53-9FDE-4477-9D03-7CF358049285}"/>
    <cellStyle name="Normal 6 3 5 2 2 3" xfId="1561" xr:uid="{EABA24DE-66FD-46D3-A3B7-C7A5AF313742}"/>
    <cellStyle name="Normal 6 3 5 2 3" xfId="1562" xr:uid="{A32D7116-D191-439E-BAA3-5087C9018848}"/>
    <cellStyle name="Normal 6 3 5 2 3 2" xfId="1563" xr:uid="{0DF697FE-436D-42B0-83B1-C3563FDA9FBE}"/>
    <cellStyle name="Normal 6 3 5 2 4" xfId="1564" xr:uid="{4664F055-33E8-461B-96DC-819B96C1576E}"/>
    <cellStyle name="Normal 6 3 5 3" xfId="632" xr:uid="{AF6A478D-79E9-4E6B-8E7F-663821357D5F}"/>
    <cellStyle name="Normal 6 3 5 3 2" xfId="1565" xr:uid="{10DE9518-43DE-411F-9B44-E477B0FE172A}"/>
    <cellStyle name="Normal 6 3 5 3 2 2" xfId="1566" xr:uid="{C5811737-F5B0-4511-B6BE-97BA61F2B3CA}"/>
    <cellStyle name="Normal 6 3 5 3 3" xfId="1567" xr:uid="{D464A1AD-3D68-43D7-80EC-419F688CF8EA}"/>
    <cellStyle name="Normal 6 3 5 3 4" xfId="3153" xr:uid="{9CEB3587-3451-4D19-BB5A-97CEFF4D0DA9}"/>
    <cellStyle name="Normal 6 3 5 4" xfId="1568" xr:uid="{CC9AC2E5-14CE-46A6-837E-96E2BB949716}"/>
    <cellStyle name="Normal 6 3 5 4 2" xfId="1569" xr:uid="{94AC3D7E-64BE-4C45-9197-4EAD9B95C75B}"/>
    <cellStyle name="Normal 6 3 5 5" xfId="1570" xr:uid="{96FBB67F-803D-4531-BCA0-1F999C99F630}"/>
    <cellStyle name="Normal 6 3 5 6" xfId="3154" xr:uid="{FE4DB8FA-6FE9-41D3-BFD9-C27E076B3EB7}"/>
    <cellStyle name="Normal 6 3 6" xfId="329" xr:uid="{187A89E9-1E5C-44E7-AD26-F0042B5B02B4}"/>
    <cellStyle name="Normal 6 3 6 2" xfId="633" xr:uid="{6BBC5AE9-DA3C-4C77-8D8A-19C3540E0A6D}"/>
    <cellStyle name="Normal 6 3 6 2 2" xfId="1571" xr:uid="{104AF01C-35A6-451E-90D6-06DDD3728F06}"/>
    <cellStyle name="Normal 6 3 6 2 2 2" xfId="1572" xr:uid="{DB4EC717-A5A2-4399-BD58-60C5D02EE315}"/>
    <cellStyle name="Normal 6 3 6 2 3" xfId="1573" xr:uid="{CB1E68B8-B0E7-4D78-9A76-19493291A8EB}"/>
    <cellStyle name="Normal 6 3 6 2 4" xfId="3155" xr:uid="{EE5E3C39-7A33-416B-BD03-BDD6D6624F37}"/>
    <cellStyle name="Normal 6 3 6 3" xfId="1574" xr:uid="{6EBCF522-CE91-44AE-BDED-DDE87B94A51A}"/>
    <cellStyle name="Normal 6 3 6 3 2" xfId="1575" xr:uid="{047D810D-1CFB-48CA-BB96-AA18077BCBE9}"/>
    <cellStyle name="Normal 6 3 6 4" xfId="1576" xr:uid="{64477947-D004-4AB5-B450-E9E6A705F4AD}"/>
    <cellStyle name="Normal 6 3 6 5" xfId="3156" xr:uid="{66B9BEEA-E4B1-4830-9914-0313EBC5BFAD}"/>
    <cellStyle name="Normal 6 3 7" xfId="634" xr:uid="{AD78A03C-CEEA-4ED4-8309-E07383867EE7}"/>
    <cellStyle name="Normal 6 3 7 2" xfId="1577" xr:uid="{B8864CFC-6221-48C1-9F82-33477E5611B5}"/>
    <cellStyle name="Normal 6 3 7 2 2" xfId="1578" xr:uid="{41657ED1-89EC-476E-BBD5-EB1C7A8420FC}"/>
    <cellStyle name="Normal 6 3 7 3" xfId="1579" xr:uid="{A1AC1BA7-DA26-45F7-A2AD-5EACED2C1366}"/>
    <cellStyle name="Normal 6 3 7 4" xfId="3157" xr:uid="{3A584B41-5A31-4A6C-9C58-C470289D0F90}"/>
    <cellStyle name="Normal 6 3 8" xfId="1580" xr:uid="{1CC376A5-D912-43B3-B4D7-2834D56D4369}"/>
    <cellStyle name="Normal 6 3 8 2" xfId="1581" xr:uid="{34E6A9F7-8004-4D46-8193-10E9C0B9EB1D}"/>
    <cellStyle name="Normal 6 3 8 3" xfId="3158" xr:uid="{68ADCB5D-A63A-4CC0-BFFF-E25524621D94}"/>
    <cellStyle name="Normal 6 3 8 4" xfId="3159" xr:uid="{B28A5DF4-7A9B-4AD2-80C5-F51472653A29}"/>
    <cellStyle name="Normal 6 3 9" xfId="1582" xr:uid="{68A00CBA-3ECF-444D-89F1-54E6C9B43DAB}"/>
    <cellStyle name="Normal 6 3 9 2" xfId="4718" xr:uid="{131458CB-D488-4871-B600-E779E17C9528}"/>
    <cellStyle name="Normal 6 4" xfId="117" xr:uid="{F5E3AED0-7CF6-46DA-9F2D-022EF6E13CDA}"/>
    <cellStyle name="Normal 6 4 10" xfId="3160" xr:uid="{C669EDF2-9314-4992-B21B-4E575F0F9731}"/>
    <cellStyle name="Normal 6 4 11" xfId="3161" xr:uid="{87D1ADB4-CA74-4876-B479-CEE9837D53CD}"/>
    <cellStyle name="Normal 6 4 2" xfId="118" xr:uid="{23DA1FFD-FF8D-48AC-BECC-6068F1C498F0}"/>
    <cellStyle name="Normal 6 4 2 2" xfId="119" xr:uid="{A506731C-80A1-40D5-99F4-B839BE11CC13}"/>
    <cellStyle name="Normal 6 4 2 2 2" xfId="330" xr:uid="{F915ACFD-D544-40F1-922D-EF7033574F5B}"/>
    <cellStyle name="Normal 6 4 2 2 2 2" xfId="635" xr:uid="{6BCB6D95-7371-44CC-A750-C229A5E2A44E}"/>
    <cellStyle name="Normal 6 4 2 2 2 2 2" xfId="1583" xr:uid="{3CEB4190-C0F8-488B-B666-F8148AB023BD}"/>
    <cellStyle name="Normal 6 4 2 2 2 2 2 2" xfId="1584" xr:uid="{D4F5D227-B96A-4268-B049-DBB33F6E8A3F}"/>
    <cellStyle name="Normal 6 4 2 2 2 2 3" xfId="1585" xr:uid="{45C779D1-3806-41CD-86A9-9FEF8C80D927}"/>
    <cellStyle name="Normal 6 4 2 2 2 2 4" xfId="3162" xr:uid="{12BD0184-E8DC-4802-AF5D-1F0EECF7410C}"/>
    <cellStyle name="Normal 6 4 2 2 2 3" xfId="1586" xr:uid="{F804CE0A-1F2F-4083-B076-7C3FD79F2CA2}"/>
    <cellStyle name="Normal 6 4 2 2 2 3 2" xfId="1587" xr:uid="{220CB597-717B-4C34-8760-A4DEC2A995E0}"/>
    <cellStyle name="Normal 6 4 2 2 2 3 3" xfId="3163" xr:uid="{4E8CDB38-6B27-44E8-A024-C4F6735FF321}"/>
    <cellStyle name="Normal 6 4 2 2 2 3 4" xfId="3164" xr:uid="{289DE19A-B87B-4140-B3AB-F015EB760553}"/>
    <cellStyle name="Normal 6 4 2 2 2 4" xfId="1588" xr:uid="{BBD403F2-4B14-4E65-98FF-A9166496BDE3}"/>
    <cellStyle name="Normal 6 4 2 2 2 5" xfId="3165" xr:uid="{07BF213E-3A5C-4928-A706-9D36881A927F}"/>
    <cellStyle name="Normal 6 4 2 2 2 6" xfId="3166" xr:uid="{08190A7E-08B8-4EC2-A382-2191393D1A4B}"/>
    <cellStyle name="Normal 6 4 2 2 3" xfId="636" xr:uid="{F7F48271-98A9-408F-BB6F-C70A96792309}"/>
    <cellStyle name="Normal 6 4 2 2 3 2" xfId="1589" xr:uid="{FA436995-4844-4750-9C89-1D18999DD932}"/>
    <cellStyle name="Normal 6 4 2 2 3 2 2" xfId="1590" xr:uid="{34F2BB68-D8DD-49B8-BAD4-0AC5E431CD55}"/>
    <cellStyle name="Normal 6 4 2 2 3 2 3" xfId="3167" xr:uid="{29BDC3A2-E6E5-45A7-B665-D4D7B602205D}"/>
    <cellStyle name="Normal 6 4 2 2 3 2 4" xfId="3168" xr:uid="{5E33D05F-C91B-470C-8FC3-5A3C9A206A38}"/>
    <cellStyle name="Normal 6 4 2 2 3 3" xfId="1591" xr:uid="{64431C2A-8465-4AA4-803F-DA243B6CA368}"/>
    <cellStyle name="Normal 6 4 2 2 3 4" xfId="3169" xr:uid="{D753B187-9F4E-4CD2-B17C-AE92903C70AD}"/>
    <cellStyle name="Normal 6 4 2 2 3 5" xfId="3170" xr:uid="{245586FF-EC0E-41BB-8C1E-878C3F4B87D7}"/>
    <cellStyle name="Normal 6 4 2 2 4" xfId="1592" xr:uid="{F2487799-5B6E-44EC-A8A4-0BE4A8BCF816}"/>
    <cellStyle name="Normal 6 4 2 2 4 2" xfId="1593" xr:uid="{2EE91E27-FD74-44AD-93C4-BD8C7EF7214A}"/>
    <cellStyle name="Normal 6 4 2 2 4 3" xfId="3171" xr:uid="{3F01BD9A-E91A-4C24-8DFB-DED0F3B7626D}"/>
    <cellStyle name="Normal 6 4 2 2 4 4" xfId="3172" xr:uid="{7D014A08-9578-4EF5-9622-EAEFF5ACD654}"/>
    <cellStyle name="Normal 6 4 2 2 5" xfId="1594" xr:uid="{4E671AE1-4D95-447B-831F-608F5215C2FB}"/>
    <cellStyle name="Normal 6 4 2 2 5 2" xfId="3173" xr:uid="{C9FF731A-5E05-46A1-8FB8-6DBD13F5DE29}"/>
    <cellStyle name="Normal 6 4 2 2 5 3" xfId="3174" xr:uid="{440AB343-5F31-4D71-AAF8-9B77D3139397}"/>
    <cellStyle name="Normal 6 4 2 2 5 4" xfId="3175" xr:uid="{3626FCCB-0716-4E02-ADB9-5BF5C78C0B45}"/>
    <cellStyle name="Normal 6 4 2 2 6" xfId="3176" xr:uid="{6E85D029-140C-4ED2-BD6A-4A5F92406094}"/>
    <cellStyle name="Normal 6 4 2 2 7" xfId="3177" xr:uid="{3BF8F314-CC5B-491C-BF69-7B1AE503BBE7}"/>
    <cellStyle name="Normal 6 4 2 2 8" xfId="3178" xr:uid="{41E25E11-BBAA-469E-8EA9-04CE0CED29CB}"/>
    <cellStyle name="Normal 6 4 2 3" xfId="331" xr:uid="{B27CFC19-030A-419F-BC23-A763E59894E0}"/>
    <cellStyle name="Normal 6 4 2 3 2" xfId="637" xr:uid="{1E4BE969-44F4-42FA-940A-D51143ABE2F0}"/>
    <cellStyle name="Normal 6 4 2 3 2 2" xfId="638" xr:uid="{115A9844-9753-494D-B4B7-99E161908555}"/>
    <cellStyle name="Normal 6 4 2 3 2 2 2" xfId="1595" xr:uid="{56136ABB-FAB4-48B3-815B-D73C043AA2DA}"/>
    <cellStyle name="Normal 6 4 2 3 2 2 2 2" xfId="1596" xr:uid="{F73D6CC6-1693-4415-BAE0-F61B35A85B97}"/>
    <cellStyle name="Normal 6 4 2 3 2 2 3" xfId="1597" xr:uid="{EB1C862C-40D8-4C21-BF46-2F65C87F7443}"/>
    <cellStyle name="Normal 6 4 2 3 2 3" xfId="1598" xr:uid="{F6739997-9B15-4F7A-9971-5BDCD1B56F06}"/>
    <cellStyle name="Normal 6 4 2 3 2 3 2" xfId="1599" xr:uid="{67FDD43F-663F-4CAD-9BB8-8A8587DB03A9}"/>
    <cellStyle name="Normal 6 4 2 3 2 4" xfId="1600" xr:uid="{E65AE9CC-CB2E-462C-8E41-85094F4771B8}"/>
    <cellStyle name="Normal 6 4 2 3 3" xfId="639" xr:uid="{F323A8D5-7960-4A22-B86D-9466EA7F3DFC}"/>
    <cellStyle name="Normal 6 4 2 3 3 2" xfId="1601" xr:uid="{3764AB24-2DB2-4799-B218-C7BD6131C2DC}"/>
    <cellStyle name="Normal 6 4 2 3 3 2 2" xfId="1602" xr:uid="{FBC6A38B-9178-421D-B2DB-86397AB05B96}"/>
    <cellStyle name="Normal 6 4 2 3 3 3" xfId="1603" xr:uid="{7864A49B-12B0-4AC6-9966-1B71DFBECAF5}"/>
    <cellStyle name="Normal 6 4 2 3 3 4" xfId="3179" xr:uid="{D3205BF5-FEB6-4C78-9846-B2F78252FF9E}"/>
    <cellStyle name="Normal 6 4 2 3 4" xfId="1604" xr:uid="{B0B900D0-F065-4A36-BFED-7E0DB4113380}"/>
    <cellStyle name="Normal 6 4 2 3 4 2" xfId="1605" xr:uid="{59B6FD8C-0995-4049-893C-9BF5BE68535B}"/>
    <cellStyle name="Normal 6 4 2 3 5" xfId="1606" xr:uid="{17F08A0F-E201-4DBF-8253-582AB178B89A}"/>
    <cellStyle name="Normal 6 4 2 3 6" xfId="3180" xr:uid="{190F30B4-949E-49ED-A129-7EE3C70BD862}"/>
    <cellStyle name="Normal 6 4 2 4" xfId="332" xr:uid="{1E3DD0EC-D61D-45A5-9F10-54CB4267A4BD}"/>
    <cellStyle name="Normal 6 4 2 4 2" xfId="640" xr:uid="{14B9C641-21EA-4041-B73B-09B7EBF17FCC}"/>
    <cellStyle name="Normal 6 4 2 4 2 2" xfId="1607" xr:uid="{01354470-1A39-4F6C-BDA8-86A43DA5EFF0}"/>
    <cellStyle name="Normal 6 4 2 4 2 2 2" xfId="1608" xr:uid="{5B96D25A-CF5A-4460-B95E-E143A78FEE55}"/>
    <cellStyle name="Normal 6 4 2 4 2 3" xfId="1609" xr:uid="{12E06991-4C17-44CA-A464-3656828A9A14}"/>
    <cellStyle name="Normal 6 4 2 4 2 4" xfId="3181" xr:uid="{16ABBE66-ABF2-4BB3-AD84-4689D1CF0F4D}"/>
    <cellStyle name="Normal 6 4 2 4 3" xfId="1610" xr:uid="{1F38C6ED-192C-47BD-A22F-C9E0DDD3709E}"/>
    <cellStyle name="Normal 6 4 2 4 3 2" xfId="1611" xr:uid="{8DEAC022-BA8F-4B38-B76B-AB2B9D226C63}"/>
    <cellStyle name="Normal 6 4 2 4 4" xfId="1612" xr:uid="{7D5E2B53-C5F2-491D-8960-F118A50ED06F}"/>
    <cellStyle name="Normal 6 4 2 4 5" xfId="3182" xr:uid="{893DF71A-E232-4633-B7AE-9F6F45E460EB}"/>
    <cellStyle name="Normal 6 4 2 5" xfId="333" xr:uid="{ACD0923D-ABD9-4455-8BE3-A13F16CE490A}"/>
    <cellStyle name="Normal 6 4 2 5 2" xfId="1613" xr:uid="{C12FAB17-CCA2-4E65-8D7F-073024A6314A}"/>
    <cellStyle name="Normal 6 4 2 5 2 2" xfId="1614" xr:uid="{C83FF257-41DE-4C43-8622-95D814CA6245}"/>
    <cellStyle name="Normal 6 4 2 5 3" xfId="1615" xr:uid="{EBC81902-DBED-4694-BD13-8BAE83AA7752}"/>
    <cellStyle name="Normal 6 4 2 5 4" xfId="3183" xr:uid="{BE76D505-EB77-428A-A6FC-066F2F13AE43}"/>
    <cellStyle name="Normal 6 4 2 6" xfId="1616" xr:uid="{F95C6D09-2036-4CD8-8D5F-89B8DA8AFFA9}"/>
    <cellStyle name="Normal 6 4 2 6 2" xfId="1617" xr:uid="{71D8D3DC-A8C7-4BFF-93E1-016CEB112A1D}"/>
    <cellStyle name="Normal 6 4 2 6 3" xfId="3184" xr:uid="{9DC8875B-4D10-4C4E-9576-D4E6BDA540D5}"/>
    <cellStyle name="Normal 6 4 2 6 4" xfId="3185" xr:uid="{06345DA1-D2DC-4A3A-A7CE-48E9E8A99460}"/>
    <cellStyle name="Normal 6 4 2 7" xfId="1618" xr:uid="{83C5FAB1-E393-4B41-A337-0C34F6BBBED5}"/>
    <cellStyle name="Normal 6 4 2 8" xfId="3186" xr:uid="{18F7D9C5-9AAC-4DE5-86C3-BDEA71CADE28}"/>
    <cellStyle name="Normal 6 4 2 9" xfId="3187" xr:uid="{9D50D4D7-326F-46FF-8125-63C67DB4E3A9}"/>
    <cellStyle name="Normal 6 4 3" xfId="120" xr:uid="{41F8D5B9-A13D-415C-A8A3-7ED736C3357F}"/>
    <cellStyle name="Normal 6 4 3 2" xfId="121" xr:uid="{1BDC1DAC-7048-4F6F-B225-7007990441A2}"/>
    <cellStyle name="Normal 6 4 3 2 2" xfId="641" xr:uid="{5933A461-06C7-4BA8-9FE1-E78DB2FA69D0}"/>
    <cellStyle name="Normal 6 4 3 2 2 2" xfId="1619" xr:uid="{76505E70-612F-43F1-96A3-6FA61D3E75B3}"/>
    <cellStyle name="Normal 6 4 3 2 2 2 2" xfId="1620" xr:uid="{2CD8E18A-7133-480D-BAEC-A300EBC4F8FE}"/>
    <cellStyle name="Normal 6 4 3 2 2 2 2 2" xfId="4476" xr:uid="{673BF08F-B0F0-4435-8CD1-CA6D0CFDAD5B}"/>
    <cellStyle name="Normal 6 4 3 2 2 2 3" xfId="4477" xr:uid="{5AC64A4E-CA37-4F5E-88D5-A4846CD09B97}"/>
    <cellStyle name="Normal 6 4 3 2 2 3" xfId="1621" xr:uid="{FD63EA01-E8DE-4401-ABCB-BE9CF035E96B}"/>
    <cellStyle name="Normal 6 4 3 2 2 3 2" xfId="4478" xr:uid="{4BBBF413-A395-45BA-92C7-54A7D67F9A2B}"/>
    <cellStyle name="Normal 6 4 3 2 2 4" xfId="3188" xr:uid="{9F2CB039-63DA-4B8B-804C-AB1C7B9A508B}"/>
    <cellStyle name="Normal 6 4 3 2 3" xfId="1622" xr:uid="{EF883D43-39A9-45BC-A607-7AE38AF8D454}"/>
    <cellStyle name="Normal 6 4 3 2 3 2" xfId="1623" xr:uid="{06F53C52-3CF3-42BF-9F62-A3DC9608883E}"/>
    <cellStyle name="Normal 6 4 3 2 3 2 2" xfId="4479" xr:uid="{E06640DA-D3A2-4311-8368-8BA644DEF5BC}"/>
    <cellStyle name="Normal 6 4 3 2 3 3" xfId="3189" xr:uid="{F77CC75E-D6F8-427A-8438-76EB0C38692D}"/>
    <cellStyle name="Normal 6 4 3 2 3 4" xfId="3190" xr:uid="{C9D26072-9DC5-4668-9625-55DB14957B27}"/>
    <cellStyle name="Normal 6 4 3 2 4" xfId="1624" xr:uid="{5AC18789-C425-4213-ABB4-4D7620E4969A}"/>
    <cellStyle name="Normal 6 4 3 2 4 2" xfId="4480" xr:uid="{528182C5-C3E6-4F3B-81D2-89850FCE43CE}"/>
    <cellStyle name="Normal 6 4 3 2 5" xfId="3191" xr:uid="{9F0CDF85-6AB0-48F2-AF78-3A896675E132}"/>
    <cellStyle name="Normal 6 4 3 2 6" xfId="3192" xr:uid="{ECAEA33B-6E72-4CB3-80DE-97958E0C2052}"/>
    <cellStyle name="Normal 6 4 3 3" xfId="334" xr:uid="{0589C367-64DF-4F7E-B4FD-E713F2FFDE94}"/>
    <cellStyle name="Normal 6 4 3 3 2" xfId="1625" xr:uid="{1A4FFCE9-DDEF-4AC9-9DAD-6282FD59D6E0}"/>
    <cellStyle name="Normal 6 4 3 3 2 2" xfId="1626" xr:uid="{593D3C81-1042-49EE-8821-8AA52B831C35}"/>
    <cellStyle name="Normal 6 4 3 3 2 2 2" xfId="4481" xr:uid="{0A1923F6-28CD-447F-9EB3-7067DC030CE3}"/>
    <cellStyle name="Normal 6 4 3 3 2 3" xfId="3193" xr:uid="{DF744FF3-1EB3-4900-8794-021CD3943AED}"/>
    <cellStyle name="Normal 6 4 3 3 2 4" xfId="3194" xr:uid="{1B90E900-1EA6-4918-B9F7-A373F960FC03}"/>
    <cellStyle name="Normal 6 4 3 3 3" xfId="1627" xr:uid="{73A01BDD-EA39-4281-AD48-BE02EE835B99}"/>
    <cellStyle name="Normal 6 4 3 3 3 2" xfId="4482" xr:uid="{7EB0F73C-0BF9-4136-BAF2-77C04EDCCC1A}"/>
    <cellStyle name="Normal 6 4 3 3 4" xfId="3195" xr:uid="{1BDA413A-1BDB-4420-8261-EDB1DAA632E3}"/>
    <cellStyle name="Normal 6 4 3 3 5" xfId="3196" xr:uid="{845AA8EC-4BE8-4B93-BA23-611DA223BE0B}"/>
    <cellStyle name="Normal 6 4 3 4" xfId="1628" xr:uid="{8EC4F91A-FF59-4413-B5D2-558CA4D7E378}"/>
    <cellStyle name="Normal 6 4 3 4 2" xfId="1629" xr:uid="{58EFF028-A32A-42FD-8E5D-F74FDE479553}"/>
    <cellStyle name="Normal 6 4 3 4 2 2" xfId="4483" xr:uid="{C5545D0F-94AB-4512-89E0-0372A6D43B31}"/>
    <cellStyle name="Normal 6 4 3 4 3" xfId="3197" xr:uid="{52373798-C7AA-448A-B327-DA214E0EB265}"/>
    <cellStyle name="Normal 6 4 3 4 4" xfId="3198" xr:uid="{B6AC6713-0ADF-4AAD-AA80-08716D2D3635}"/>
    <cellStyle name="Normal 6 4 3 5" xfId="1630" xr:uid="{565AF8B5-0D44-400C-8D9F-522BCC1740BE}"/>
    <cellStyle name="Normal 6 4 3 5 2" xfId="3199" xr:uid="{DDC8713A-30C0-4DD9-A216-226DF623025A}"/>
    <cellStyle name="Normal 6 4 3 5 3" xfId="3200" xr:uid="{828ECD2F-C1D3-4844-9A9E-666E16610B10}"/>
    <cellStyle name="Normal 6 4 3 5 4" xfId="3201" xr:uid="{0AF907B9-76D1-47E3-B528-A79814FE1182}"/>
    <cellStyle name="Normal 6 4 3 6" xfId="3202" xr:uid="{4C92E1B1-C021-4D54-9211-4DFD9042CA0D}"/>
    <cellStyle name="Normal 6 4 3 7" xfId="3203" xr:uid="{58BB04A1-0AB2-420B-9A58-D998F516AF6A}"/>
    <cellStyle name="Normal 6 4 3 8" xfId="3204" xr:uid="{68492E02-3D94-4657-89E9-C03B02CB92EF}"/>
    <cellStyle name="Normal 6 4 4" xfId="122" xr:uid="{483E2222-3616-4EF7-B7CD-4F70D7DC1B99}"/>
    <cellStyle name="Normal 6 4 4 2" xfId="642" xr:uid="{9648AA8F-7C47-486A-8064-399D42861E24}"/>
    <cellStyle name="Normal 6 4 4 2 2" xfId="643" xr:uid="{934C75ED-BD80-4D16-AC94-4963C759F372}"/>
    <cellStyle name="Normal 6 4 4 2 2 2" xfId="1631" xr:uid="{3C60B50E-B2D0-4D0B-87C4-3AEBC01A3504}"/>
    <cellStyle name="Normal 6 4 4 2 2 2 2" xfId="1632" xr:uid="{733003DE-6102-41C2-8905-4157430CBAD0}"/>
    <cellStyle name="Normal 6 4 4 2 2 3" xfId="1633" xr:uid="{777B493D-99A1-4F35-89E5-989A6578CE83}"/>
    <cellStyle name="Normal 6 4 4 2 2 4" xfId="3205" xr:uid="{93A954B4-5207-44D0-8F05-D021247392C1}"/>
    <cellStyle name="Normal 6 4 4 2 3" xfId="1634" xr:uid="{EAF6AA1E-ED4A-4958-AC7D-E245A51A0E0C}"/>
    <cellStyle name="Normal 6 4 4 2 3 2" xfId="1635" xr:uid="{8D3D44FA-CBAE-45FB-B2B0-8ADECBBC3876}"/>
    <cellStyle name="Normal 6 4 4 2 4" xfId="1636" xr:uid="{E3625D69-A7DC-407F-9BB8-E8A2CD3E3357}"/>
    <cellStyle name="Normal 6 4 4 2 5" xfId="3206" xr:uid="{F6B4D772-F528-450F-9578-C20F496E38B3}"/>
    <cellStyle name="Normal 6 4 4 3" xfId="644" xr:uid="{8AEC1A42-7809-404A-8F56-251C562FF4C3}"/>
    <cellStyle name="Normal 6 4 4 3 2" xfId="1637" xr:uid="{36D10DE8-FBF8-4309-831B-92F74B72EAC8}"/>
    <cellStyle name="Normal 6 4 4 3 2 2" xfId="1638" xr:uid="{72617052-A667-4C9D-A752-A2856BB37440}"/>
    <cellStyle name="Normal 6 4 4 3 3" xfId="1639" xr:uid="{123A05A5-8AD8-41C3-B740-797339A1DB05}"/>
    <cellStyle name="Normal 6 4 4 3 4" xfId="3207" xr:uid="{F5174D4F-F7AE-4E58-A193-64517B68A471}"/>
    <cellStyle name="Normal 6 4 4 4" xfId="1640" xr:uid="{3ADB253F-0CD9-4C4D-9683-F240DD659BFC}"/>
    <cellStyle name="Normal 6 4 4 4 2" xfId="1641" xr:uid="{CCA7C6C0-57AA-47C2-89C0-D79014BC08CB}"/>
    <cellStyle name="Normal 6 4 4 4 3" xfId="3208" xr:uid="{6E028EB7-8AEB-458B-9469-32B9243239FD}"/>
    <cellStyle name="Normal 6 4 4 4 4" xfId="3209" xr:uid="{F6BB77D2-53E1-4752-81AE-A1D3486831C5}"/>
    <cellStyle name="Normal 6 4 4 5" xfId="1642" xr:uid="{218E2636-6937-454D-9848-EDF4CF7FA2AC}"/>
    <cellStyle name="Normal 6 4 4 6" xfId="3210" xr:uid="{2210974E-0E53-40C3-AE95-D520E761066D}"/>
    <cellStyle name="Normal 6 4 4 7" xfId="3211" xr:uid="{BF846D26-05E2-4680-A86C-770CD490A11E}"/>
    <cellStyle name="Normal 6 4 5" xfId="335" xr:uid="{BD6F9D7F-98D2-4FDD-A893-C5EE6DEE3FAE}"/>
    <cellStyle name="Normal 6 4 5 2" xfId="645" xr:uid="{868D20B1-33E2-4986-A3A8-29B85547C068}"/>
    <cellStyle name="Normal 6 4 5 2 2" xfId="1643" xr:uid="{2B256E4B-D611-4134-9813-F7B0F3910167}"/>
    <cellStyle name="Normal 6 4 5 2 2 2" xfId="1644" xr:uid="{C8651ABF-9846-4059-BCCC-64BD3EDBBF92}"/>
    <cellStyle name="Normal 6 4 5 2 3" xfId="1645" xr:uid="{C9AC9119-7D2E-4E9B-98C1-396DF7EC7F98}"/>
    <cellStyle name="Normal 6 4 5 2 4" xfId="3212" xr:uid="{48E30936-BD71-42EC-89E0-3C491285B04A}"/>
    <cellStyle name="Normal 6 4 5 3" xfId="1646" xr:uid="{E60CD3CF-DC45-45D1-9A93-8E7492273D7E}"/>
    <cellStyle name="Normal 6 4 5 3 2" xfId="1647" xr:uid="{95302951-A963-4C22-B5CC-A87E80DF8666}"/>
    <cellStyle name="Normal 6 4 5 3 3" xfId="3213" xr:uid="{936281C4-B35B-4EAA-94C5-66A77889EF09}"/>
    <cellStyle name="Normal 6 4 5 3 4" xfId="3214" xr:uid="{DEBED5F1-881E-4395-9531-A3AB00208E18}"/>
    <cellStyle name="Normal 6 4 5 4" xfId="1648" xr:uid="{E95E9969-356C-47B6-A53B-86C557C7B360}"/>
    <cellStyle name="Normal 6 4 5 5" xfId="3215" xr:uid="{AEF53C6B-DE1C-4EF3-A3F2-A02B40F6463B}"/>
    <cellStyle name="Normal 6 4 5 6" xfId="3216" xr:uid="{79CCCE85-E13B-4BAA-9934-153C80A75711}"/>
    <cellStyle name="Normal 6 4 6" xfId="336" xr:uid="{96BA63C8-B7ED-4984-8E7B-92997A4D2579}"/>
    <cellStyle name="Normal 6 4 6 2" xfId="1649" xr:uid="{7518A1FB-2A56-460D-829C-88B47EFFFD3F}"/>
    <cellStyle name="Normal 6 4 6 2 2" xfId="1650" xr:uid="{2C4FCAA5-693F-4250-9EB5-FAFD967E3DC5}"/>
    <cellStyle name="Normal 6 4 6 2 3" xfId="3217" xr:uid="{556A4F59-503E-4D67-ACC2-144C69290DA6}"/>
    <cellStyle name="Normal 6 4 6 2 4" xfId="3218" xr:uid="{D9CCD60F-C6BF-4294-9016-2FA53459B6C3}"/>
    <cellStyle name="Normal 6 4 6 3" xfId="1651" xr:uid="{1FEAEC5A-A73C-4818-A755-016E2B8E6878}"/>
    <cellStyle name="Normal 6 4 6 4" xfId="3219" xr:uid="{33415BAD-E84D-4B39-A7F9-59D148F29D60}"/>
    <cellStyle name="Normal 6 4 6 5" xfId="3220" xr:uid="{AEEEAF13-81F6-408B-BCAE-B7253C014CD4}"/>
    <cellStyle name="Normal 6 4 7" xfId="1652" xr:uid="{FC62FDFC-0900-4B62-A9A9-04AB8B3F921F}"/>
    <cellStyle name="Normal 6 4 7 2" xfId="1653" xr:uid="{99348C55-E02E-435A-8ADA-D2AC32859969}"/>
    <cellStyle name="Normal 6 4 7 3" xfId="3221" xr:uid="{BAB36547-E599-4EC0-803C-8348B76B9D41}"/>
    <cellStyle name="Normal 6 4 7 3 2" xfId="4407" xr:uid="{BC3C6C01-EC78-47B2-A1D3-E2A2622F74AD}"/>
    <cellStyle name="Normal 6 4 7 3 3" xfId="4685" xr:uid="{709AB3A6-9BEF-4856-AB04-E95607866D52}"/>
    <cellStyle name="Normal 6 4 7 4" xfId="3222" xr:uid="{2D5B5AE3-50D9-4611-B3F9-8DB5A55A624B}"/>
    <cellStyle name="Normal 6 4 8" xfId="1654" xr:uid="{462B047A-3D45-42F7-85B2-F37E51920D18}"/>
    <cellStyle name="Normal 6 4 8 2" xfId="3223" xr:uid="{05D7AF48-CB44-4994-BAF9-D6795B0CEBA3}"/>
    <cellStyle name="Normal 6 4 8 3" xfId="3224" xr:uid="{DA4D2982-0239-42C8-883D-B5BE432B9116}"/>
    <cellStyle name="Normal 6 4 8 4" xfId="3225" xr:uid="{0D5A9347-5E87-44F0-8CBB-344AA262E5BC}"/>
    <cellStyle name="Normal 6 4 9" xfId="3226" xr:uid="{05FAADFE-0D4F-4031-8E03-26A0C93B014B}"/>
    <cellStyle name="Normal 6 5" xfId="123" xr:uid="{8FCFBBD5-861F-4474-82F3-96CF1CBC52FD}"/>
    <cellStyle name="Normal 6 5 10" xfId="3227" xr:uid="{CF8A0D2A-3543-4A8F-9295-695685943EBD}"/>
    <cellStyle name="Normal 6 5 11" xfId="3228" xr:uid="{655F399A-6E37-4C37-AFA5-A57ACD657CB6}"/>
    <cellStyle name="Normal 6 5 2" xfId="124" xr:uid="{FF9CBB33-AA05-4D3D-887D-1127D0559FB7}"/>
    <cellStyle name="Normal 6 5 2 2" xfId="337" xr:uid="{EFA03B70-06D7-4B38-85D8-9600705BD5BF}"/>
    <cellStyle name="Normal 6 5 2 2 2" xfId="646" xr:uid="{C3900E2F-CB45-493C-9CAE-948BD42365E8}"/>
    <cellStyle name="Normal 6 5 2 2 2 2" xfId="647" xr:uid="{C02CBD38-7B49-4A43-B746-E082E2D75B18}"/>
    <cellStyle name="Normal 6 5 2 2 2 2 2" xfId="1655" xr:uid="{9A89386E-1AAC-4CB3-A97D-2478E2A5C6E6}"/>
    <cellStyle name="Normal 6 5 2 2 2 2 3" xfId="3229" xr:uid="{92B9AE53-5EC9-4FC1-9FBF-8ED2C0B8A292}"/>
    <cellStyle name="Normal 6 5 2 2 2 2 4" xfId="3230" xr:uid="{9E7904D0-5A9F-4BC2-AA47-7A40A3716FC5}"/>
    <cellStyle name="Normal 6 5 2 2 2 3" xfId="1656" xr:uid="{9D55DBD3-EE9A-4B30-AED5-E8681F39899E}"/>
    <cellStyle name="Normal 6 5 2 2 2 3 2" xfId="3231" xr:uid="{10966C19-1FDE-407F-99A5-5F6A75BA8907}"/>
    <cellStyle name="Normal 6 5 2 2 2 3 3" xfId="3232" xr:uid="{D0D3030E-70DD-4B3D-A5B0-5304FF48D529}"/>
    <cellStyle name="Normal 6 5 2 2 2 3 4" xfId="3233" xr:uid="{1414FF0E-6156-4E3B-AC80-DC93F5DFFA5D}"/>
    <cellStyle name="Normal 6 5 2 2 2 4" xfId="3234" xr:uid="{5EA69FF4-F203-4468-BAB6-0A679CED3BEE}"/>
    <cellStyle name="Normal 6 5 2 2 2 5" xfId="3235" xr:uid="{20E6D648-9EAD-476C-BB3C-AD3E54F91F67}"/>
    <cellStyle name="Normal 6 5 2 2 2 6" xfId="3236" xr:uid="{9FD1B156-45FC-48B0-8BF6-A7B303DE5A13}"/>
    <cellStyle name="Normal 6 5 2 2 3" xfId="648" xr:uid="{83F0BC73-C8BB-4B89-BC64-FA05A307B6D2}"/>
    <cellStyle name="Normal 6 5 2 2 3 2" xfId="1657" xr:uid="{91F97690-E650-409A-AA95-8A2F675DB3FD}"/>
    <cellStyle name="Normal 6 5 2 2 3 2 2" xfId="3237" xr:uid="{ECF3FAD9-7676-4754-8F52-12CC8EFA229E}"/>
    <cellStyle name="Normal 6 5 2 2 3 2 3" xfId="3238" xr:uid="{D8EB6098-E83A-4228-AB18-B2D2698B311B}"/>
    <cellStyle name="Normal 6 5 2 2 3 2 4" xfId="3239" xr:uid="{E10E179E-627D-49F5-A152-38E99DAF4379}"/>
    <cellStyle name="Normal 6 5 2 2 3 3" xfId="3240" xr:uid="{76B4AE1D-5212-4242-8741-D8687357A7FF}"/>
    <cellStyle name="Normal 6 5 2 2 3 4" xfId="3241" xr:uid="{D940935A-A8A7-44B2-8DDF-75FDA5EDE3C0}"/>
    <cellStyle name="Normal 6 5 2 2 3 5" xfId="3242" xr:uid="{E8975C3F-35C6-4EBA-88F0-3512A3CDFF00}"/>
    <cellStyle name="Normal 6 5 2 2 4" xfId="1658" xr:uid="{9420502C-F6FE-46DA-BDF5-C95C29C111DD}"/>
    <cellStyle name="Normal 6 5 2 2 4 2" xfId="3243" xr:uid="{BA20FF5F-5C68-4038-8DE4-908881A41A5E}"/>
    <cellStyle name="Normal 6 5 2 2 4 3" xfId="3244" xr:uid="{A7D24865-4D1E-490E-B1A7-AE355E5E926C}"/>
    <cellStyle name="Normal 6 5 2 2 4 4" xfId="3245" xr:uid="{56C6B411-F81B-4EEE-8534-135D3E2BA414}"/>
    <cellStyle name="Normal 6 5 2 2 5" xfId="3246" xr:uid="{D1BA9F2F-E3B4-42FE-9BC5-0293FD99DF64}"/>
    <cellStyle name="Normal 6 5 2 2 5 2" xfId="3247" xr:uid="{A0A7F659-682A-48F7-B0FE-468442AF4F08}"/>
    <cellStyle name="Normal 6 5 2 2 5 3" xfId="3248" xr:uid="{715996FD-1F14-4DD6-B12D-BE36B4E67F0B}"/>
    <cellStyle name="Normal 6 5 2 2 5 4" xfId="3249" xr:uid="{E5820F4B-4618-4965-B844-24669C39FC10}"/>
    <cellStyle name="Normal 6 5 2 2 6" xfId="3250" xr:uid="{93BF982C-419B-464F-BEEE-A8DDD86D19F7}"/>
    <cellStyle name="Normal 6 5 2 2 7" xfId="3251" xr:uid="{EBD2AB63-7953-426B-A1D9-D64B3746B6A0}"/>
    <cellStyle name="Normal 6 5 2 2 8" xfId="3252" xr:uid="{0A905027-08F3-4254-84E7-40DF08E3DC4F}"/>
    <cellStyle name="Normal 6 5 2 3" xfId="649" xr:uid="{1D7C509A-C969-4249-B504-F53E37A02692}"/>
    <cellStyle name="Normal 6 5 2 3 2" xfId="650" xr:uid="{154E0AC3-8093-4682-B190-6AC29B88B09B}"/>
    <cellStyle name="Normal 6 5 2 3 2 2" xfId="651" xr:uid="{9DEB3DE0-7628-4FEF-8E2A-058787C8A50F}"/>
    <cellStyle name="Normal 6 5 2 3 2 3" xfId="3253" xr:uid="{94E19D7F-585C-482F-9CE0-E1A0647EF1FF}"/>
    <cellStyle name="Normal 6 5 2 3 2 4" xfId="3254" xr:uid="{FBF71B13-13F8-4BEC-A7E3-BCB912A8B638}"/>
    <cellStyle name="Normal 6 5 2 3 3" xfId="652" xr:uid="{E57F7042-8CDE-43E1-ACBA-51ADCDCF9D4A}"/>
    <cellStyle name="Normal 6 5 2 3 3 2" xfId="3255" xr:uid="{080BBF6E-74E7-46D7-A407-F4D93FB11BA6}"/>
    <cellStyle name="Normal 6 5 2 3 3 3" xfId="3256" xr:uid="{E800903E-726D-465C-B9A3-1978D5B8EC1D}"/>
    <cellStyle name="Normal 6 5 2 3 3 4" xfId="3257" xr:uid="{4380B733-99CD-4C89-8225-D008614AE760}"/>
    <cellStyle name="Normal 6 5 2 3 4" xfId="3258" xr:uid="{6FC7BB7F-0D8E-445E-91F3-04033E377ABC}"/>
    <cellStyle name="Normal 6 5 2 3 5" xfId="3259" xr:uid="{D7803904-5AB6-4C59-A4F0-B7209151CDC5}"/>
    <cellStyle name="Normal 6 5 2 3 6" xfId="3260" xr:uid="{2E1DE0E9-51F3-43FD-A5AD-B432DA6893FB}"/>
    <cellStyle name="Normal 6 5 2 4" xfId="653" xr:uid="{1858E70D-B9A6-4D2E-8634-8BCE3742BFCA}"/>
    <cellStyle name="Normal 6 5 2 4 2" xfId="654" xr:uid="{504C6610-B3AC-4D42-89A6-8132AF025CD7}"/>
    <cellStyle name="Normal 6 5 2 4 2 2" xfId="3261" xr:uid="{AC22AB14-BCBF-4F27-919F-BB349C795824}"/>
    <cellStyle name="Normal 6 5 2 4 2 3" xfId="3262" xr:uid="{24617B50-D17F-4E66-9EA1-0D0E7840F074}"/>
    <cellStyle name="Normal 6 5 2 4 2 4" xfId="3263" xr:uid="{2C2B6EA8-C114-41B6-9264-0AC605CB41E6}"/>
    <cellStyle name="Normal 6 5 2 4 3" xfId="3264" xr:uid="{84E46BEE-A107-4644-A400-17C9C39F185D}"/>
    <cellStyle name="Normal 6 5 2 4 4" xfId="3265" xr:uid="{F35CB56F-C33A-4B71-9559-82271C13AE8B}"/>
    <cellStyle name="Normal 6 5 2 4 5" xfId="3266" xr:uid="{5F52C68C-3318-4904-9119-6A377F186349}"/>
    <cellStyle name="Normal 6 5 2 5" xfId="655" xr:uid="{D28CEFFC-4FF2-4C2B-835B-192F424C48B1}"/>
    <cellStyle name="Normal 6 5 2 5 2" xfId="3267" xr:uid="{8E794BC5-9573-41BE-8160-1CC2DFB23C08}"/>
    <cellStyle name="Normal 6 5 2 5 3" xfId="3268" xr:uid="{B6E45B19-210F-4097-B964-FFA0DB46B30C}"/>
    <cellStyle name="Normal 6 5 2 5 4" xfId="3269" xr:uid="{01048DCA-EBAF-497A-94D1-0F851B64ED9A}"/>
    <cellStyle name="Normal 6 5 2 6" xfId="3270" xr:uid="{F91BC40F-83FB-41EC-9D44-779562689BE0}"/>
    <cellStyle name="Normal 6 5 2 6 2" xfId="3271" xr:uid="{ACD63B1B-5BC5-478E-8621-DEC6AAE41AED}"/>
    <cellStyle name="Normal 6 5 2 6 3" xfId="3272" xr:uid="{B27E5490-3959-4852-8D4E-81F4C7D82277}"/>
    <cellStyle name="Normal 6 5 2 6 4" xfId="3273" xr:uid="{88ECA1FC-55A7-4DE3-9510-02E542095D88}"/>
    <cellStyle name="Normal 6 5 2 7" xfId="3274" xr:uid="{64787F87-0893-4EBD-8EB6-93FF56C9D416}"/>
    <cellStyle name="Normal 6 5 2 8" xfId="3275" xr:uid="{B77F0D61-2FFE-42EF-B619-8E11D2E87A45}"/>
    <cellStyle name="Normal 6 5 2 9" xfId="3276" xr:uid="{DE394213-0F42-4034-B695-1810A096076D}"/>
    <cellStyle name="Normal 6 5 3" xfId="338" xr:uid="{CEF387FC-D41E-4C1D-8257-59BFB88359D7}"/>
    <cellStyle name="Normal 6 5 3 2" xfId="656" xr:uid="{2DE308BE-1333-4895-8C2B-793931A9468A}"/>
    <cellStyle name="Normal 6 5 3 2 2" xfId="657" xr:uid="{668DC0E6-E04C-4CAD-A1AF-CE0FFAADF687}"/>
    <cellStyle name="Normal 6 5 3 2 2 2" xfId="1659" xr:uid="{32A53EF1-3D13-4EA5-B912-FDE40F145250}"/>
    <cellStyle name="Normal 6 5 3 2 2 2 2" xfId="1660" xr:uid="{651A76A0-A747-4BFE-92C8-4715C10E1C54}"/>
    <cellStyle name="Normal 6 5 3 2 2 3" xfId="1661" xr:uid="{F695308D-810C-481E-A70E-C5B0AF0CE87C}"/>
    <cellStyle name="Normal 6 5 3 2 2 4" xfId="3277" xr:uid="{2C4C325A-D151-48D8-A438-C2D4AA7811CA}"/>
    <cellStyle name="Normal 6 5 3 2 3" xfId="1662" xr:uid="{81D94102-6F45-4581-9145-8CF4EE04E609}"/>
    <cellStyle name="Normal 6 5 3 2 3 2" xfId="1663" xr:uid="{8B4F5564-0444-4D51-BC8D-31ABF5D0C5DB}"/>
    <cellStyle name="Normal 6 5 3 2 3 3" xfId="3278" xr:uid="{800085B3-5780-4F10-8A4D-E152E8FB28A6}"/>
    <cellStyle name="Normal 6 5 3 2 3 4" xfId="3279" xr:uid="{92BB4BBE-206B-4A60-86DF-A275BAC9BD7E}"/>
    <cellStyle name="Normal 6 5 3 2 4" xfId="1664" xr:uid="{D56E26DA-C573-418B-8999-9BF55DA4A78D}"/>
    <cellStyle name="Normal 6 5 3 2 5" xfId="3280" xr:uid="{BFE75EA2-3C6E-407E-A291-46AE634A593B}"/>
    <cellStyle name="Normal 6 5 3 2 6" xfId="3281" xr:uid="{5338A846-82F6-4010-8078-AF9A60AA4789}"/>
    <cellStyle name="Normal 6 5 3 3" xfId="658" xr:uid="{36AA1672-BD86-4598-99B4-3AB9F31482D7}"/>
    <cellStyle name="Normal 6 5 3 3 2" xfId="1665" xr:uid="{C8574403-5588-44C0-987A-D2AA7E723EF1}"/>
    <cellStyle name="Normal 6 5 3 3 2 2" xfId="1666" xr:uid="{4AE192B4-926A-41E2-A655-6DF7DA794FD3}"/>
    <cellStyle name="Normal 6 5 3 3 2 3" xfId="3282" xr:uid="{D5597099-42B0-45BF-BDC2-FF99F60C3723}"/>
    <cellStyle name="Normal 6 5 3 3 2 4" xfId="3283" xr:uid="{E9E023D2-11B8-4680-8876-332B87F80563}"/>
    <cellStyle name="Normal 6 5 3 3 3" xfId="1667" xr:uid="{EC3906F7-AD6E-4AA7-A8F4-B92D9A43D210}"/>
    <cellStyle name="Normal 6 5 3 3 4" xfId="3284" xr:uid="{BCB5BEA2-DA3A-4260-A9F1-C44E61C78002}"/>
    <cellStyle name="Normal 6 5 3 3 5" xfId="3285" xr:uid="{60267EEB-5F5E-428D-9490-999F3735D3AA}"/>
    <cellStyle name="Normal 6 5 3 4" xfId="1668" xr:uid="{2AFCBDE1-2C78-43EE-BCC2-3FEFCF83B566}"/>
    <cellStyle name="Normal 6 5 3 4 2" xfId="1669" xr:uid="{6DC23886-42FC-4B0A-90E9-66A7FC2FDC01}"/>
    <cellStyle name="Normal 6 5 3 4 3" xfId="3286" xr:uid="{6C2F32C0-A8A4-4B01-A9C5-F146DEC3B026}"/>
    <cellStyle name="Normal 6 5 3 4 4" xfId="3287" xr:uid="{5B6AA99A-2C7D-4B78-B3EF-0CD18A342258}"/>
    <cellStyle name="Normal 6 5 3 5" xfId="1670" xr:uid="{31F17BC3-0856-4D61-8247-BA8E79586DC9}"/>
    <cellStyle name="Normal 6 5 3 5 2" xfId="3288" xr:uid="{968907AB-837D-4DE7-861F-93B491C21612}"/>
    <cellStyle name="Normal 6 5 3 5 3" xfId="3289" xr:uid="{55839E9B-19C2-4692-81CB-AECD5F80A2EC}"/>
    <cellStyle name="Normal 6 5 3 5 4" xfId="3290" xr:uid="{98771A00-1A01-48D2-A488-A9C7C7A84305}"/>
    <cellStyle name="Normal 6 5 3 6" xfId="3291" xr:uid="{902881D2-2F97-455A-AD3F-7EDB8E52579F}"/>
    <cellStyle name="Normal 6 5 3 7" xfId="3292" xr:uid="{3319ED1A-6B5A-4EF3-8258-9CC543E9915E}"/>
    <cellStyle name="Normal 6 5 3 8" xfId="3293" xr:uid="{B43A4CE6-AD71-47BA-B885-600BBB306C0F}"/>
    <cellStyle name="Normal 6 5 4" xfId="339" xr:uid="{763B1B3B-2B29-440F-B0B7-575251E6F240}"/>
    <cellStyle name="Normal 6 5 4 2" xfId="659" xr:uid="{C8305CA4-2F5D-4F37-AFB4-5626E7DBA7C5}"/>
    <cellStyle name="Normal 6 5 4 2 2" xfId="660" xr:uid="{B9240B89-0143-45F4-863D-E89D8643A9C0}"/>
    <cellStyle name="Normal 6 5 4 2 2 2" xfId="1671" xr:uid="{2E8573A6-6DA8-4F50-95D8-3B3F704CD1E0}"/>
    <cellStyle name="Normal 6 5 4 2 2 3" xfId="3294" xr:uid="{86EDE23C-8C34-4FE6-B6ED-FBE1E438EB31}"/>
    <cellStyle name="Normal 6 5 4 2 2 4" xfId="3295" xr:uid="{91E5E72F-F0D7-48FF-80DA-F14A971B959F}"/>
    <cellStyle name="Normal 6 5 4 2 3" xfId="1672" xr:uid="{01829129-2081-412D-9C12-3533AE262F2E}"/>
    <cellStyle name="Normal 6 5 4 2 4" xfId="3296" xr:uid="{D61790B8-2D43-4789-B0F1-B8E8C93D1B3C}"/>
    <cellStyle name="Normal 6 5 4 2 5" xfId="3297" xr:uid="{EF3B86BC-2F81-42D1-B7B1-077ADB70F6BC}"/>
    <cellStyle name="Normal 6 5 4 3" xfId="661" xr:uid="{8953CEE5-A46E-43C4-95D8-5BF1C3F4B80B}"/>
    <cellStyle name="Normal 6 5 4 3 2" xfId="1673" xr:uid="{622DEDEB-4C34-45CE-BD1B-D49B318AAF7E}"/>
    <cellStyle name="Normal 6 5 4 3 3" xfId="3298" xr:uid="{F566E5E2-4956-45F6-8607-8D658CE80A51}"/>
    <cellStyle name="Normal 6 5 4 3 4" xfId="3299" xr:uid="{3CAA3290-CE45-481E-987B-FC88FA200F5B}"/>
    <cellStyle name="Normal 6 5 4 4" xfId="1674" xr:uid="{56EA2B7B-5DEC-48BD-B282-FDAC30A50D9E}"/>
    <cellStyle name="Normal 6 5 4 4 2" xfId="3300" xr:uid="{84F3F8C3-6271-406D-8B16-CE7842AD0D85}"/>
    <cellStyle name="Normal 6 5 4 4 3" xfId="3301" xr:uid="{399AE529-74D2-406E-8E8A-1AF388CE2280}"/>
    <cellStyle name="Normal 6 5 4 4 4" xfId="3302" xr:uid="{276E3E48-2465-4F2F-844B-75CF7371FAAC}"/>
    <cellStyle name="Normal 6 5 4 5" xfId="3303" xr:uid="{A5399870-4E24-4376-AA57-351C07E062A7}"/>
    <cellStyle name="Normal 6 5 4 6" xfId="3304" xr:uid="{DAEE66E9-D29D-4CCE-8F6C-1B184111C2B3}"/>
    <cellStyle name="Normal 6 5 4 7" xfId="3305" xr:uid="{68475FD9-D087-40C7-B1E5-9F036DBD2156}"/>
    <cellStyle name="Normal 6 5 5" xfId="340" xr:uid="{269D4F6B-D601-42B6-8C71-EBD1A599C5B4}"/>
    <cellStyle name="Normal 6 5 5 2" xfId="662" xr:uid="{F18BA293-8D81-460E-AF11-0B0CA2478388}"/>
    <cellStyle name="Normal 6 5 5 2 2" xfId="1675" xr:uid="{DD2AEDD8-703A-4E4E-9EE7-6CAAC07235DE}"/>
    <cellStyle name="Normal 6 5 5 2 3" xfId="3306" xr:uid="{FFBAF931-6ADA-47E8-B4DD-2FD8A2DF0999}"/>
    <cellStyle name="Normal 6 5 5 2 4" xfId="3307" xr:uid="{C83F10CA-3C8A-4EED-A03C-81B8FD748DF0}"/>
    <cellStyle name="Normal 6 5 5 3" xfId="1676" xr:uid="{BF900AB4-2331-4E2B-9AA1-D843DFC849B5}"/>
    <cellStyle name="Normal 6 5 5 3 2" xfId="3308" xr:uid="{51B31054-6A54-40CC-9A78-A420D96A0F2E}"/>
    <cellStyle name="Normal 6 5 5 3 3" xfId="3309" xr:uid="{62A8C97C-2558-4FE2-B491-9D5A12C9DBCB}"/>
    <cellStyle name="Normal 6 5 5 3 4" xfId="3310" xr:uid="{4BA8EA81-F237-431C-9A8C-18A8CFA28B60}"/>
    <cellStyle name="Normal 6 5 5 4" xfId="3311" xr:uid="{97CB148C-6437-44A0-969F-C3658DFF174C}"/>
    <cellStyle name="Normal 6 5 5 5" xfId="3312" xr:uid="{DC3F6E61-6BF7-4FC1-B599-4DA1F7FE9219}"/>
    <cellStyle name="Normal 6 5 5 6" xfId="3313" xr:uid="{B16B0F5E-2E97-4601-AEA0-86839841BEEC}"/>
    <cellStyle name="Normal 6 5 6" xfId="663" xr:uid="{CA16749A-8DEA-416C-98FB-5153A33C4D52}"/>
    <cellStyle name="Normal 6 5 6 2" xfId="1677" xr:uid="{49BEEDAD-DF62-406C-BFC6-699BADF14D2F}"/>
    <cellStyle name="Normal 6 5 6 2 2" xfId="3314" xr:uid="{B1DFF695-C95C-4682-ACFC-B49B1C5D608C}"/>
    <cellStyle name="Normal 6 5 6 2 3" xfId="3315" xr:uid="{7F0CFCF7-AA32-4B5B-BBDA-26EEE76DBD0B}"/>
    <cellStyle name="Normal 6 5 6 2 4" xfId="3316" xr:uid="{AF75989E-93B0-49A5-9ED2-505F66C0D7DE}"/>
    <cellStyle name="Normal 6 5 6 3" xfId="3317" xr:uid="{6F75E02B-73C4-4F59-98A0-3AF04E38B4D9}"/>
    <cellStyle name="Normal 6 5 6 4" xfId="3318" xr:uid="{4EBCF980-3E2B-4678-BCC6-09EF85007234}"/>
    <cellStyle name="Normal 6 5 6 5" xfId="3319" xr:uid="{9DF08644-64E5-4ED9-91A6-8526170C5AF6}"/>
    <cellStyle name="Normal 6 5 7" xfId="1678" xr:uid="{DEC9BB8A-9D8F-4116-B74B-DE000119644E}"/>
    <cellStyle name="Normal 6 5 7 2" xfId="3320" xr:uid="{8FCAC630-3117-4FAE-91A0-8A7CB06930A9}"/>
    <cellStyle name="Normal 6 5 7 3" xfId="3321" xr:uid="{D619B20A-D1D7-4FEC-8E4D-323443E1BEF4}"/>
    <cellStyle name="Normal 6 5 7 4" xfId="3322" xr:uid="{FE097BE7-5B56-4184-8657-A740B3DF8998}"/>
    <cellStyle name="Normal 6 5 8" xfId="3323" xr:uid="{A868CD22-A5B2-481C-8AEC-B4BB2F241DF4}"/>
    <cellStyle name="Normal 6 5 8 2" xfId="3324" xr:uid="{59CC0F2F-948D-489E-B9FB-4D209EE39EDF}"/>
    <cellStyle name="Normal 6 5 8 3" xfId="3325" xr:uid="{E720BBD6-7058-4C3B-9E89-D3C9DC6F1A60}"/>
    <cellStyle name="Normal 6 5 8 4" xfId="3326" xr:uid="{9578643D-F328-4C2A-BED6-440BBCFF7357}"/>
    <cellStyle name="Normal 6 5 9" xfId="3327" xr:uid="{E55050DB-45CD-4A9D-8B42-3296EE611770}"/>
    <cellStyle name="Normal 6 6" xfId="125" xr:uid="{D243CB45-C532-4F0B-AF4C-3A7F067BAF28}"/>
    <cellStyle name="Normal 6 6 2" xfId="126" xr:uid="{FFD87FB9-66AB-4EA9-9F0D-4E305B2A6FE2}"/>
    <cellStyle name="Normal 6 6 2 2" xfId="341" xr:uid="{058D10F1-2169-4D7A-A294-0BCA46C020D8}"/>
    <cellStyle name="Normal 6 6 2 2 2" xfId="664" xr:uid="{14F626E4-9086-4FCA-93D4-603480562748}"/>
    <cellStyle name="Normal 6 6 2 2 2 2" xfId="1679" xr:uid="{8BED6601-A42D-4D1F-A7FB-98D4C2519B59}"/>
    <cellStyle name="Normal 6 6 2 2 2 3" xfId="3328" xr:uid="{9C1851BB-819E-444E-87BC-788F2E0AD9ED}"/>
    <cellStyle name="Normal 6 6 2 2 2 4" xfId="3329" xr:uid="{EFD69BB9-F7EC-40D8-8DCF-4F42F9DBFBB5}"/>
    <cellStyle name="Normal 6 6 2 2 3" xfId="1680" xr:uid="{54B9879D-7535-4F11-91B2-A8F51559F96E}"/>
    <cellStyle name="Normal 6 6 2 2 3 2" xfId="3330" xr:uid="{6951DC6E-A7AC-46AB-8F59-63043F64AA38}"/>
    <cellStyle name="Normal 6 6 2 2 3 3" xfId="3331" xr:uid="{03DCEA5F-2BC0-44F1-82E7-CACEA7FDFDB8}"/>
    <cellStyle name="Normal 6 6 2 2 3 4" xfId="3332" xr:uid="{EB3B8210-A197-43F8-904D-14675C5CDC15}"/>
    <cellStyle name="Normal 6 6 2 2 4" xfId="3333" xr:uid="{D917EDAD-FF24-48E5-9765-B554CAFB0170}"/>
    <cellStyle name="Normal 6 6 2 2 5" xfId="3334" xr:uid="{FD614A21-EB44-4E05-9384-9D6283D6E8ED}"/>
    <cellStyle name="Normal 6 6 2 2 6" xfId="3335" xr:uid="{6B9E2D0F-EA57-40FC-B5B1-3DB088F53D40}"/>
    <cellStyle name="Normal 6 6 2 3" xfId="665" xr:uid="{5913E2BD-B397-4F39-94F2-EFFDF1B86368}"/>
    <cellStyle name="Normal 6 6 2 3 2" xfId="1681" xr:uid="{755FAC3B-D726-4684-BFFF-620767AB4FF0}"/>
    <cellStyle name="Normal 6 6 2 3 2 2" xfId="3336" xr:uid="{05157E09-87F8-4D5F-9E84-AED08F2185D6}"/>
    <cellStyle name="Normal 6 6 2 3 2 3" xfId="3337" xr:uid="{A8BE6199-CC6E-4A3D-A118-D9EF4BE3039A}"/>
    <cellStyle name="Normal 6 6 2 3 2 4" xfId="3338" xr:uid="{5B1DE0CB-3547-4164-B658-C86B555056F1}"/>
    <cellStyle name="Normal 6 6 2 3 3" xfId="3339" xr:uid="{3FCB6952-911B-4E27-BFF2-45F676CD7EC7}"/>
    <cellStyle name="Normal 6 6 2 3 4" xfId="3340" xr:uid="{1AA882EA-6F77-41BA-BCEA-19F10F69DC80}"/>
    <cellStyle name="Normal 6 6 2 3 5" xfId="3341" xr:uid="{611FED14-76C4-481C-8208-570F42EBA220}"/>
    <cellStyle name="Normal 6 6 2 4" xfId="1682" xr:uid="{B73E7C50-4436-4371-85CF-3000DC92D784}"/>
    <cellStyle name="Normal 6 6 2 4 2" xfId="3342" xr:uid="{345BC678-244F-4BFD-8851-CDC76873ECBD}"/>
    <cellStyle name="Normal 6 6 2 4 3" xfId="3343" xr:uid="{86FF62D3-457C-4C32-8BB7-7FF315F3DEF2}"/>
    <cellStyle name="Normal 6 6 2 4 4" xfId="3344" xr:uid="{6D4BAC87-43B0-406D-B5DC-BF3726D4F506}"/>
    <cellStyle name="Normal 6 6 2 5" xfId="3345" xr:uid="{2069517C-4FDA-42DE-9412-63EAD9E9C112}"/>
    <cellStyle name="Normal 6 6 2 5 2" xfId="3346" xr:uid="{B5EBC1FC-676F-4C35-A908-80C4A8E5300E}"/>
    <cellStyle name="Normal 6 6 2 5 3" xfId="3347" xr:uid="{00F4A81B-7FCD-4492-A414-2016882BD898}"/>
    <cellStyle name="Normal 6 6 2 5 4" xfId="3348" xr:uid="{5C223CAA-E4C0-4C30-A807-984F2B1ECDED}"/>
    <cellStyle name="Normal 6 6 2 6" xfId="3349" xr:uid="{B7F99D38-2669-4DA8-9CF8-5030FCB1F3B8}"/>
    <cellStyle name="Normal 6 6 2 7" xfId="3350" xr:uid="{F62D2E4C-671F-4659-86E1-20893D35EBA4}"/>
    <cellStyle name="Normal 6 6 2 8" xfId="3351" xr:uid="{E77A60FC-C729-46CB-8D5C-67CBB1A4E23A}"/>
    <cellStyle name="Normal 6 6 3" xfId="342" xr:uid="{98FBDF93-C6FB-4078-A638-A6BF32A23BAB}"/>
    <cellStyle name="Normal 6 6 3 2" xfId="666" xr:uid="{406ABCDC-68A4-4171-8EB7-A1010D2575EC}"/>
    <cellStyle name="Normal 6 6 3 2 2" xfId="667" xr:uid="{A321A785-3986-4E0F-AF34-B4DE2B5A0BCA}"/>
    <cellStyle name="Normal 6 6 3 2 3" xfId="3352" xr:uid="{B2583823-C62A-4B38-B444-0F5A5CAD317A}"/>
    <cellStyle name="Normal 6 6 3 2 4" xfId="3353" xr:uid="{E3EEDE95-B394-421B-8D6C-827AA30CCE4D}"/>
    <cellStyle name="Normal 6 6 3 3" xfId="668" xr:uid="{F9BDCF14-952E-4924-9C24-08FA108CF828}"/>
    <cellStyle name="Normal 6 6 3 3 2" xfId="3354" xr:uid="{84C0F6F1-A45B-4F89-8E4B-A095A11316F5}"/>
    <cellStyle name="Normal 6 6 3 3 3" xfId="3355" xr:uid="{6AA98D6D-1A89-4D61-B396-07D90DDCAB52}"/>
    <cellStyle name="Normal 6 6 3 3 4" xfId="3356" xr:uid="{FFB81EE2-D8A1-4729-91D4-079D26AA7DCA}"/>
    <cellStyle name="Normal 6 6 3 4" xfId="3357" xr:uid="{46F67BAB-2329-4BF2-9591-188740DC51ED}"/>
    <cellStyle name="Normal 6 6 3 5" xfId="3358" xr:uid="{A7B36917-C941-4808-A81C-84736AD24FCE}"/>
    <cellStyle name="Normal 6 6 3 6" xfId="3359" xr:uid="{14234266-A493-4AB7-9E81-B85DAD4D1A94}"/>
    <cellStyle name="Normal 6 6 4" xfId="343" xr:uid="{75BB3843-15BA-413A-B6F7-341F4060F9EF}"/>
    <cellStyle name="Normal 6 6 4 2" xfId="669" xr:uid="{7E276F72-7D14-4F69-9524-C585F9D8F51E}"/>
    <cellStyle name="Normal 6 6 4 2 2" xfId="3360" xr:uid="{8C2EA5AE-8B5D-483A-BA34-A630A01AA170}"/>
    <cellStyle name="Normal 6 6 4 2 3" xfId="3361" xr:uid="{6E4A9202-FE8F-4EDF-9EC6-1DD5DC483A32}"/>
    <cellStyle name="Normal 6 6 4 2 4" xfId="3362" xr:uid="{22877F45-5898-46B4-92D3-218E1B1176E2}"/>
    <cellStyle name="Normal 6 6 4 3" xfId="3363" xr:uid="{E25B8EDD-35E3-4D02-9D86-C143A31900A1}"/>
    <cellStyle name="Normal 6 6 4 4" xfId="3364" xr:uid="{671242BD-2B7A-41CB-86DE-BF2706AEF78D}"/>
    <cellStyle name="Normal 6 6 4 5" xfId="3365" xr:uid="{BD58BB46-8FEA-4C6E-81F9-F40578D3D440}"/>
    <cellStyle name="Normal 6 6 5" xfId="670" xr:uid="{89DC462B-048F-4735-8462-398A80839F59}"/>
    <cellStyle name="Normal 6 6 5 2" xfId="3366" xr:uid="{B9290132-DFD5-42C1-BD19-0B86728F3EE8}"/>
    <cellStyle name="Normal 6 6 5 3" xfId="3367" xr:uid="{7680B97A-6830-42F2-84C6-03EA8306BCA2}"/>
    <cellStyle name="Normal 6 6 5 4" xfId="3368" xr:uid="{7E8C50DE-EF85-4938-850E-CB02AEF487E6}"/>
    <cellStyle name="Normal 6 6 6" xfId="3369" xr:uid="{FDA00C46-8167-4087-A4E7-3ACBF2F6BAEA}"/>
    <cellStyle name="Normal 6 6 6 2" xfId="3370" xr:uid="{D1E2A69A-174B-4F36-B403-2F906DEE6B89}"/>
    <cellStyle name="Normal 6 6 6 3" xfId="3371" xr:uid="{CCCC4B8C-19DB-40D8-85D4-EFE98EB0E555}"/>
    <cellStyle name="Normal 6 6 6 4" xfId="3372" xr:uid="{5A3F8FC0-A2C7-4841-AA6B-8D762899C75F}"/>
    <cellStyle name="Normal 6 6 7" xfId="3373" xr:uid="{1420856E-B01B-43F5-BBDD-96D078FEFBF8}"/>
    <cellStyle name="Normal 6 6 8" xfId="3374" xr:uid="{4C21F6B6-F9F7-4BA2-83A6-C61A2B5D54DB}"/>
    <cellStyle name="Normal 6 6 9" xfId="3375" xr:uid="{018AA76B-23B9-428E-9C24-199FE6F411F7}"/>
    <cellStyle name="Normal 6 7" xfId="127" xr:uid="{0865CE6F-E5F1-4288-94B3-2D7F120B16DD}"/>
    <cellStyle name="Normal 6 7 2" xfId="344" xr:uid="{167F86DB-0569-4E5B-BBBF-B06D3209DFCB}"/>
    <cellStyle name="Normal 6 7 2 2" xfId="671" xr:uid="{995E92B3-BB38-47C8-8B7E-3AECD2590DCC}"/>
    <cellStyle name="Normal 6 7 2 2 2" xfId="1683" xr:uid="{3CA3E6F4-D617-419C-888F-FFD024F3A122}"/>
    <cellStyle name="Normal 6 7 2 2 2 2" xfId="1684" xr:uid="{BF9421ED-F03F-4BDB-8E5F-14EFD2725DAF}"/>
    <cellStyle name="Normal 6 7 2 2 3" xfId="1685" xr:uid="{3FA387EC-FED8-4D6A-A47E-F30B28E47C6C}"/>
    <cellStyle name="Normal 6 7 2 2 4" xfId="3376" xr:uid="{3F527C7F-99BF-4E5F-A854-7A18B31D8C8F}"/>
    <cellStyle name="Normal 6 7 2 3" xfId="1686" xr:uid="{07392780-66F5-4733-8554-E89CEA9DCE74}"/>
    <cellStyle name="Normal 6 7 2 3 2" xfId="1687" xr:uid="{B14118CA-2F3A-4431-BD52-5DF113AC91E8}"/>
    <cellStyle name="Normal 6 7 2 3 3" xfId="3377" xr:uid="{7EEDF930-E080-4E8E-BC69-D549C70EF1D6}"/>
    <cellStyle name="Normal 6 7 2 3 4" xfId="3378" xr:uid="{E335D3FF-53C5-4391-8CED-6586CF1238D6}"/>
    <cellStyle name="Normal 6 7 2 4" xfId="1688" xr:uid="{E1486F03-4CBE-4595-BDAA-43F2F87D3331}"/>
    <cellStyle name="Normal 6 7 2 5" xfId="3379" xr:uid="{448B9BB9-C2DF-4379-A2C7-2AB99B2A6360}"/>
    <cellStyle name="Normal 6 7 2 6" xfId="3380" xr:uid="{E95F9045-BB5C-4BCD-8864-ABEEA2CE4BBF}"/>
    <cellStyle name="Normal 6 7 3" xfId="672" xr:uid="{6FF74CDA-22EC-4F6C-9E38-DB07C1543431}"/>
    <cellStyle name="Normal 6 7 3 2" xfId="1689" xr:uid="{3B13C509-F2A8-4181-BD54-AF60F1E53D05}"/>
    <cellStyle name="Normal 6 7 3 2 2" xfId="1690" xr:uid="{73452A69-DCAF-4403-A107-72676CCFD72F}"/>
    <cellStyle name="Normal 6 7 3 2 3" xfId="3381" xr:uid="{38DE81FB-BA3B-4F32-A7D3-597F13939BBD}"/>
    <cellStyle name="Normal 6 7 3 2 4" xfId="3382" xr:uid="{2F19A7BF-6015-4EFD-9AED-C86E545ED800}"/>
    <cellStyle name="Normal 6 7 3 3" xfId="1691" xr:uid="{AA97CA0D-1171-4DF7-A93D-27F14F701D75}"/>
    <cellStyle name="Normal 6 7 3 4" xfId="3383" xr:uid="{81B93513-3840-42A1-9D1B-976D571FEDEE}"/>
    <cellStyle name="Normal 6 7 3 5" xfId="3384" xr:uid="{3F3B0CEC-4661-413C-BD78-2EA3D1E91AFB}"/>
    <cellStyle name="Normal 6 7 4" xfId="1692" xr:uid="{1DE7BD00-DFA6-4217-B4D6-BF39C80A5578}"/>
    <cellStyle name="Normal 6 7 4 2" xfId="1693" xr:uid="{9684A25D-460F-468C-829A-305C936D3F4F}"/>
    <cellStyle name="Normal 6 7 4 3" xfId="3385" xr:uid="{70958B76-5C0A-4CBE-B935-482C1E5A1327}"/>
    <cellStyle name="Normal 6 7 4 4" xfId="3386" xr:uid="{C36ECEEC-24E1-4068-821C-85B99D853584}"/>
    <cellStyle name="Normal 6 7 5" xfId="1694" xr:uid="{4EF78EBA-BE85-4C38-AD0D-0B9C4C4359FA}"/>
    <cellStyle name="Normal 6 7 5 2" xfId="3387" xr:uid="{A2EEEDEB-42E6-4BBC-9617-8CE922D8FCF1}"/>
    <cellStyle name="Normal 6 7 5 3" xfId="3388" xr:uid="{A8CC5B7B-757B-47A9-AFF2-7B0DDBACC98B}"/>
    <cellStyle name="Normal 6 7 5 4" xfId="3389" xr:uid="{778D423B-CDE1-4FE1-AD79-DBDA65BE7E29}"/>
    <cellStyle name="Normal 6 7 6" xfId="3390" xr:uid="{2B5F7607-3183-4BD5-AFAD-76C024301555}"/>
    <cellStyle name="Normal 6 7 7" xfId="3391" xr:uid="{0D48163A-230C-432F-AB3B-4F47BA111375}"/>
    <cellStyle name="Normal 6 7 8" xfId="3392" xr:uid="{437481A9-5496-4052-8C59-80B6F8DB9D5B}"/>
    <cellStyle name="Normal 6 8" xfId="345" xr:uid="{E9593F9D-5081-4546-8B34-132F78E0C69F}"/>
    <cellStyle name="Normal 6 8 2" xfId="673" xr:uid="{8E270CD7-513D-455B-922D-3657777651F6}"/>
    <cellStyle name="Normal 6 8 2 2" xfId="674" xr:uid="{6B90BA8D-A9E3-4F3E-8719-E0489FAE2D9E}"/>
    <cellStyle name="Normal 6 8 2 2 2" xfId="1695" xr:uid="{5EF51DBE-0684-4FBB-90EC-369281826A10}"/>
    <cellStyle name="Normal 6 8 2 2 3" xfId="3393" xr:uid="{7021DAF0-158B-42A9-8312-5CE23D6088B2}"/>
    <cellStyle name="Normal 6 8 2 2 4" xfId="3394" xr:uid="{0293802F-0FD8-4020-A43D-D4C80FB6BF60}"/>
    <cellStyle name="Normal 6 8 2 3" xfId="1696" xr:uid="{3FCE20F1-0BDB-4382-B48B-49470BC485BF}"/>
    <cellStyle name="Normal 6 8 2 4" xfId="3395" xr:uid="{A06FA03C-DBF5-4FFD-A5C2-8C97193DC9B6}"/>
    <cellStyle name="Normal 6 8 2 5" xfId="3396" xr:uid="{31D324A6-6D0C-4DD2-8F63-27ED1500EAF1}"/>
    <cellStyle name="Normal 6 8 3" xfId="675" xr:uid="{0E7C654E-D231-4D71-B9DC-6F9038C90583}"/>
    <cellStyle name="Normal 6 8 3 2" xfId="1697" xr:uid="{5A7E3F27-07B7-4317-87BB-97AB2B72460C}"/>
    <cellStyle name="Normal 6 8 3 3" xfId="3397" xr:uid="{D460962C-7799-4FE1-AC77-D8940BCFD666}"/>
    <cellStyle name="Normal 6 8 3 4" xfId="3398" xr:uid="{C81E5BB3-53C1-4287-8251-CCC440FD449A}"/>
    <cellStyle name="Normal 6 8 4" xfId="1698" xr:uid="{DC34BFAF-7164-4EEC-840A-140DF1D3E203}"/>
    <cellStyle name="Normal 6 8 4 2" xfId="3399" xr:uid="{85FE400C-F28E-4326-BC69-E6CAC7CB6D0E}"/>
    <cellStyle name="Normal 6 8 4 3" xfId="3400" xr:uid="{514E5DC9-8927-43FB-BAD5-C8BAA6D9A530}"/>
    <cellStyle name="Normal 6 8 4 4" xfId="3401" xr:uid="{D4072A3E-797B-4B1B-B9AD-B45384C1A080}"/>
    <cellStyle name="Normal 6 8 5" xfId="3402" xr:uid="{0DF5AAA3-E8EA-45AD-87DA-C026A5CCCBBB}"/>
    <cellStyle name="Normal 6 8 6" xfId="3403" xr:uid="{5FF75048-9D1F-4C52-8C2C-1C4CB79DF142}"/>
    <cellStyle name="Normal 6 8 7" xfId="3404" xr:uid="{08787299-0354-4876-B2D4-361F27F7D5DD}"/>
    <cellStyle name="Normal 6 9" xfId="346" xr:uid="{9F06E10D-983A-4EB9-83D2-2EEF2B8C80E5}"/>
    <cellStyle name="Normal 6 9 2" xfId="676" xr:uid="{BD266AF8-3CE9-45D3-8FA9-33FD5AAB0EA5}"/>
    <cellStyle name="Normal 6 9 2 2" xfId="1699" xr:uid="{632E8631-6EC1-44B3-8C48-F330864E415B}"/>
    <cellStyle name="Normal 6 9 2 3" xfId="3405" xr:uid="{04DA3385-8C3A-4F5F-B903-7E17E5A9D272}"/>
    <cellStyle name="Normal 6 9 2 4" xfId="3406" xr:uid="{E75F5636-25EB-478F-BD4B-0B2131080BE8}"/>
    <cellStyle name="Normal 6 9 3" xfId="1700" xr:uid="{BEB1F57D-55D4-40CD-8330-27A7F738214C}"/>
    <cellStyle name="Normal 6 9 3 2" xfId="3407" xr:uid="{0EBC97E8-F605-41E2-A643-13FE07CBC1BF}"/>
    <cellStyle name="Normal 6 9 3 3" xfId="3408" xr:uid="{69D6852A-38FC-4938-9D11-CA223F8D893A}"/>
    <cellStyle name="Normal 6 9 3 4" xfId="3409" xr:uid="{60ADB819-4498-454C-9E54-15A35A392DCF}"/>
    <cellStyle name="Normal 6 9 4" xfId="3410" xr:uid="{43F48150-9289-45FC-A796-15EDCDEAC267}"/>
    <cellStyle name="Normal 6 9 5" xfId="3411" xr:uid="{CA8FBFD3-1E10-43B4-AB44-859474635694}"/>
    <cellStyle name="Normal 6 9 6" xfId="3412" xr:uid="{F77AA0FE-EA7D-41B3-A3E0-D7C6D5B2EDDA}"/>
    <cellStyle name="Normal 7" xfId="128" xr:uid="{D26024FA-F4F5-4585-AA25-F6C9C3E6BAD9}"/>
    <cellStyle name="Normal 7 10" xfId="1701" xr:uid="{44A05C9C-C773-49FD-A629-46A72FDB3FDD}"/>
    <cellStyle name="Normal 7 10 2" xfId="3413" xr:uid="{FA0D41AF-51A2-4CF1-9B45-128FD79FF57E}"/>
    <cellStyle name="Normal 7 10 3" xfId="3414" xr:uid="{F5F3D586-1731-4E61-B08D-615F709840DF}"/>
    <cellStyle name="Normal 7 10 4" xfId="3415" xr:uid="{F718EF42-EF69-4860-A7CE-51199252A7C2}"/>
    <cellStyle name="Normal 7 11" xfId="3416" xr:uid="{38BB6E31-45E7-4B6A-8C2A-F8CB7F6748DC}"/>
    <cellStyle name="Normal 7 11 2" xfId="3417" xr:uid="{F242F285-2562-4037-9ED6-EB3891E61F5E}"/>
    <cellStyle name="Normal 7 11 3" xfId="3418" xr:uid="{72E675CE-E1D2-4019-9207-298C4E858CAF}"/>
    <cellStyle name="Normal 7 11 4" xfId="3419" xr:uid="{50129B85-A1F8-4B6D-95F0-2B04B93A967A}"/>
    <cellStyle name="Normal 7 12" xfId="3420" xr:uid="{821E8F14-6366-4753-89E5-D03FBF2C8C4F}"/>
    <cellStyle name="Normal 7 12 2" xfId="3421" xr:uid="{8D0149AB-14EE-49F8-95D0-9C5B5B2C97E0}"/>
    <cellStyle name="Normal 7 13" xfId="3422" xr:uid="{0C3E0A2F-5DFA-4650-9FF6-474A9F24F45A}"/>
    <cellStyle name="Normal 7 14" xfId="3423" xr:uid="{91D14B33-DB89-432E-8DB6-799E34DDB1EB}"/>
    <cellStyle name="Normal 7 15" xfId="3424" xr:uid="{80785A7B-3A07-45F0-A775-5B5B3D293B7C}"/>
    <cellStyle name="Normal 7 2" xfId="129" xr:uid="{BE98320A-196F-4922-A83B-20846777DC74}"/>
    <cellStyle name="Normal 7 2 10" xfId="3425" xr:uid="{DE554B6A-E2EF-4B4E-A097-6E235A05C38D}"/>
    <cellStyle name="Normal 7 2 11" xfId="3426" xr:uid="{613A6D54-9802-4EBD-B883-89143E6BFDCC}"/>
    <cellStyle name="Normal 7 2 2" xfId="130" xr:uid="{834FD366-F403-49D3-ABF6-7512BE5D8B18}"/>
    <cellStyle name="Normal 7 2 2 2" xfId="131" xr:uid="{4F484621-6607-422D-96B7-1768B61F746A}"/>
    <cellStyle name="Normal 7 2 2 2 2" xfId="347" xr:uid="{0653C0C4-C77E-4A62-A1F5-D50B5F46C892}"/>
    <cellStyle name="Normal 7 2 2 2 2 2" xfId="677" xr:uid="{E3A90C4E-1AE8-4BF6-BADA-4739CB60E1A5}"/>
    <cellStyle name="Normal 7 2 2 2 2 2 2" xfId="678" xr:uid="{930998F1-74AF-4D42-8132-1DCB3B867097}"/>
    <cellStyle name="Normal 7 2 2 2 2 2 2 2" xfId="1702" xr:uid="{3BDCBF27-7304-47F2-86AE-454C13D8FF52}"/>
    <cellStyle name="Normal 7 2 2 2 2 2 2 2 2" xfId="1703" xr:uid="{2C2F059E-ADFE-4E70-AF67-BB9CB9222AF8}"/>
    <cellStyle name="Normal 7 2 2 2 2 2 2 3" xfId="1704" xr:uid="{E609DB1E-4BCE-4CAC-9AED-B98352A66557}"/>
    <cellStyle name="Normal 7 2 2 2 2 2 3" xfId="1705" xr:uid="{A762F47B-E0F7-4F21-925E-BF6F58E1A2EC}"/>
    <cellStyle name="Normal 7 2 2 2 2 2 3 2" xfId="1706" xr:uid="{1FC3B3D2-F2F6-4631-AD7E-0FFDE8EE8ED1}"/>
    <cellStyle name="Normal 7 2 2 2 2 2 4" xfId="1707" xr:uid="{21FD31FE-F103-42D0-9B8B-BC324D4DF119}"/>
    <cellStyle name="Normal 7 2 2 2 2 3" xfId="679" xr:uid="{79D102E9-2290-4DE9-A9D8-6499C534847A}"/>
    <cellStyle name="Normal 7 2 2 2 2 3 2" xfId="1708" xr:uid="{57544088-9CC6-480E-BC76-9DDB9826CAD5}"/>
    <cellStyle name="Normal 7 2 2 2 2 3 2 2" xfId="1709" xr:uid="{A4401DE6-1114-4A70-953B-DEA55DEFF185}"/>
    <cellStyle name="Normal 7 2 2 2 2 3 3" xfId="1710" xr:uid="{5B70C2FF-DB72-4CE4-84CE-B455DA12C3FD}"/>
    <cellStyle name="Normal 7 2 2 2 2 3 4" xfId="3427" xr:uid="{F85174F1-7C7D-4AFD-AFB9-30A1EF2B46BC}"/>
    <cellStyle name="Normal 7 2 2 2 2 4" xfId="1711" xr:uid="{CF926AFE-A139-4FE2-9049-1DCCA518BB90}"/>
    <cellStyle name="Normal 7 2 2 2 2 4 2" xfId="1712" xr:uid="{DE167CD6-FBE4-44F8-904C-6752494F7178}"/>
    <cellStyle name="Normal 7 2 2 2 2 5" xfId="1713" xr:uid="{1A7A64E1-D770-44C6-A95A-6F81A60806BE}"/>
    <cellStyle name="Normal 7 2 2 2 2 6" xfId="3428" xr:uid="{4AAA89BF-69B7-4496-A9A7-790E03601D86}"/>
    <cellStyle name="Normal 7 2 2 2 3" xfId="348" xr:uid="{841D4D2B-D48D-4ED9-B728-8F00993A1122}"/>
    <cellStyle name="Normal 7 2 2 2 3 2" xfId="680" xr:uid="{C91975AF-54F2-45D7-BB20-020625C2321C}"/>
    <cellStyle name="Normal 7 2 2 2 3 2 2" xfId="681" xr:uid="{AE66720F-DCB0-461C-9ED1-1B953CA5159A}"/>
    <cellStyle name="Normal 7 2 2 2 3 2 2 2" xfId="1714" xr:uid="{EC4965FE-6082-4D93-AE4F-C9D98E5BCD4C}"/>
    <cellStyle name="Normal 7 2 2 2 3 2 2 2 2" xfId="1715" xr:uid="{436F48BB-C2B3-4F3D-849B-EADE4BB9D3C5}"/>
    <cellStyle name="Normal 7 2 2 2 3 2 2 3" xfId="1716" xr:uid="{A098DEDD-E173-47E9-A6B3-A9F2C7CD7FF9}"/>
    <cellStyle name="Normal 7 2 2 2 3 2 3" xfId="1717" xr:uid="{975C0814-41E6-492F-8485-F84DD5979BD5}"/>
    <cellStyle name="Normal 7 2 2 2 3 2 3 2" xfId="1718" xr:uid="{9AE853E2-0FDF-4AD9-B2D0-380E0C92B948}"/>
    <cellStyle name="Normal 7 2 2 2 3 2 4" xfId="1719" xr:uid="{41A517B0-5D2C-4228-B891-14B0F3E56BBB}"/>
    <cellStyle name="Normal 7 2 2 2 3 3" xfId="682" xr:uid="{06B8D941-034B-4533-B482-157EB9E60D52}"/>
    <cellStyle name="Normal 7 2 2 2 3 3 2" xfId="1720" xr:uid="{4E8831AA-329A-488D-B58F-EBFDABC0AFBE}"/>
    <cellStyle name="Normal 7 2 2 2 3 3 2 2" xfId="1721" xr:uid="{453CEE87-A03A-4954-BCC5-5089151ED1B8}"/>
    <cellStyle name="Normal 7 2 2 2 3 3 3" xfId="1722" xr:uid="{9C4B17AE-CD85-45B1-AE33-E12EE9D2C086}"/>
    <cellStyle name="Normal 7 2 2 2 3 4" xfId="1723" xr:uid="{6F6FBD78-0C8C-4690-BB5A-F5A8774DD168}"/>
    <cellStyle name="Normal 7 2 2 2 3 4 2" xfId="1724" xr:uid="{A7463CB5-7D7E-4853-A2E3-8574FE06C790}"/>
    <cellStyle name="Normal 7 2 2 2 3 5" xfId="1725" xr:uid="{24E72259-1F89-460C-A2C8-6CEB9F50D83B}"/>
    <cellStyle name="Normal 7 2 2 2 4" xfId="683" xr:uid="{0D1DA897-0DDA-4D22-9773-DE75DF94EB4D}"/>
    <cellStyle name="Normal 7 2 2 2 4 2" xfId="684" xr:uid="{7A05B052-A3AA-4686-8830-98BD0C3282C0}"/>
    <cellStyle name="Normal 7 2 2 2 4 2 2" xfId="1726" xr:uid="{C5D75B21-5678-4BC6-9204-0FD45DE8F603}"/>
    <cellStyle name="Normal 7 2 2 2 4 2 2 2" xfId="1727" xr:uid="{6A53F1D3-86E9-4614-905B-328A429AA47C}"/>
    <cellStyle name="Normal 7 2 2 2 4 2 3" xfId="1728" xr:uid="{DB2A899B-8865-4FCF-BA09-BE2AFA456999}"/>
    <cellStyle name="Normal 7 2 2 2 4 3" xfId="1729" xr:uid="{B21A0CC8-FC5B-4904-9D72-AF20FE64DCAB}"/>
    <cellStyle name="Normal 7 2 2 2 4 3 2" xfId="1730" xr:uid="{E24E89AD-1ED2-44D0-8BD0-7AB20BE2F428}"/>
    <cellStyle name="Normal 7 2 2 2 4 4" xfId="1731" xr:uid="{6E7B12A1-04D5-4C09-9961-654030211E90}"/>
    <cellStyle name="Normal 7 2 2 2 5" xfId="685" xr:uid="{4D844731-9052-4041-998C-0D3805AC1D56}"/>
    <cellStyle name="Normal 7 2 2 2 5 2" xfId="1732" xr:uid="{36EB2A96-E944-4710-82AA-F6FF114E397A}"/>
    <cellStyle name="Normal 7 2 2 2 5 2 2" xfId="1733" xr:uid="{CFF58917-1707-4B37-B628-553096BAB672}"/>
    <cellStyle name="Normal 7 2 2 2 5 3" xfId="1734" xr:uid="{5E67F450-C89E-48C4-BD46-58C604198DEB}"/>
    <cellStyle name="Normal 7 2 2 2 5 4" xfId="3429" xr:uid="{55781139-11AD-4E93-BCC0-AE8B095A8037}"/>
    <cellStyle name="Normal 7 2 2 2 6" xfId="1735" xr:uid="{41103C8E-0C60-4066-AFCA-625140BECD3E}"/>
    <cellStyle name="Normal 7 2 2 2 6 2" xfId="1736" xr:uid="{5220B323-2406-40C6-9474-1505A51887F3}"/>
    <cellStyle name="Normal 7 2 2 2 7" xfId="1737" xr:uid="{9377E3B6-0A18-4132-A615-EFC38BF0A7A5}"/>
    <cellStyle name="Normal 7 2 2 2 8" xfId="3430" xr:uid="{0975CEC8-74B2-4071-AC63-D5CB076AA503}"/>
    <cellStyle name="Normal 7 2 2 3" xfId="349" xr:uid="{A0C7754E-893B-45F7-90B5-D8FC2379A983}"/>
    <cellStyle name="Normal 7 2 2 3 2" xfId="686" xr:uid="{D07DEDA2-FB20-4CCD-A483-4A313E7E4EC7}"/>
    <cellStyle name="Normal 7 2 2 3 2 2" xfId="687" xr:uid="{918AE8A9-D050-450F-9FC0-99D0DC524D95}"/>
    <cellStyle name="Normal 7 2 2 3 2 2 2" xfId="1738" xr:uid="{B21AE3B9-6F1B-4B9A-A05E-9FA2372577B1}"/>
    <cellStyle name="Normal 7 2 2 3 2 2 2 2" xfId="1739" xr:uid="{54FAFE87-8BFE-4772-8523-EBD7D230EAB5}"/>
    <cellStyle name="Normal 7 2 2 3 2 2 3" xfId="1740" xr:uid="{A7E0FEB4-0AD9-4AF8-8D37-0C9304815892}"/>
    <cellStyle name="Normal 7 2 2 3 2 3" xfId="1741" xr:uid="{4C58F7D8-9213-4EF6-86BB-FD730D5CB730}"/>
    <cellStyle name="Normal 7 2 2 3 2 3 2" xfId="1742" xr:uid="{5FF11B39-EF2F-4D3B-B5B2-B6082BBDA4A3}"/>
    <cellStyle name="Normal 7 2 2 3 2 4" xfId="1743" xr:uid="{8A193559-B181-44F5-A59B-CE708F550F1D}"/>
    <cellStyle name="Normal 7 2 2 3 3" xfId="688" xr:uid="{3435A4D6-C897-47DF-9A3D-10D74A2446D6}"/>
    <cellStyle name="Normal 7 2 2 3 3 2" xfId="1744" xr:uid="{17429FF1-3135-485D-BABF-7BED1F48EE96}"/>
    <cellStyle name="Normal 7 2 2 3 3 2 2" xfId="1745" xr:uid="{D51758C6-2AD3-44B9-9D9A-70E3FE235902}"/>
    <cellStyle name="Normal 7 2 2 3 3 3" xfId="1746" xr:uid="{5705A0AC-0FAC-4613-86A4-CC7CA650E38F}"/>
    <cellStyle name="Normal 7 2 2 3 3 4" xfId="3431" xr:uid="{C0022B8F-B5CC-4343-BB6E-57C4BB666ADA}"/>
    <cellStyle name="Normal 7 2 2 3 4" xfId="1747" xr:uid="{CE693C00-E197-4F5A-9E17-E8BEB040D16D}"/>
    <cellStyle name="Normal 7 2 2 3 4 2" xfId="1748" xr:uid="{9C8FC80F-88B7-4EBF-BB58-ECE9F27B6122}"/>
    <cellStyle name="Normal 7 2 2 3 5" xfId="1749" xr:uid="{F138DF57-6D0C-4C47-BA77-4EA365C077F1}"/>
    <cellStyle name="Normal 7 2 2 3 6" xfId="3432" xr:uid="{5BC05038-E7E0-4883-AE70-48D0AF643863}"/>
    <cellStyle name="Normal 7 2 2 4" xfId="350" xr:uid="{6A5E9F54-DF40-49EB-BC4A-AB539EC05B3C}"/>
    <cellStyle name="Normal 7 2 2 4 2" xfId="689" xr:uid="{CBF4939E-2A1F-42BC-B51E-DF4270112F1D}"/>
    <cellStyle name="Normal 7 2 2 4 2 2" xfId="690" xr:uid="{15BAE4AE-50E9-4852-BB8D-90067A991C32}"/>
    <cellStyle name="Normal 7 2 2 4 2 2 2" xfId="1750" xr:uid="{737B111C-A96C-4C6B-9A0F-6D0ECB2909B7}"/>
    <cellStyle name="Normal 7 2 2 4 2 2 2 2" xfId="1751" xr:uid="{66383E6F-9EB7-47CC-997E-A5A6A45D9116}"/>
    <cellStyle name="Normal 7 2 2 4 2 2 3" xfId="1752" xr:uid="{6AF4B35B-86CB-46E6-A100-3F009EE95832}"/>
    <cellStyle name="Normal 7 2 2 4 2 3" xfId="1753" xr:uid="{FDFAC780-A01D-4FE2-BB50-01681E344B93}"/>
    <cellStyle name="Normal 7 2 2 4 2 3 2" xfId="1754" xr:uid="{992B0762-A633-43E3-9323-37CD637CC9BC}"/>
    <cellStyle name="Normal 7 2 2 4 2 4" xfId="1755" xr:uid="{B5331B6A-5507-47DD-8DB5-4FC799606679}"/>
    <cellStyle name="Normal 7 2 2 4 3" xfId="691" xr:uid="{C88237D8-C064-4C24-AB10-5173F54D2F52}"/>
    <cellStyle name="Normal 7 2 2 4 3 2" xfId="1756" xr:uid="{6CC64F63-36D5-4EA8-A765-FE4C558B4C75}"/>
    <cellStyle name="Normal 7 2 2 4 3 2 2" xfId="1757" xr:uid="{D2A28479-572C-4561-8DFD-201DBF35FC1C}"/>
    <cellStyle name="Normal 7 2 2 4 3 3" xfId="1758" xr:uid="{331FAAAA-0799-4DB5-9D23-362740064350}"/>
    <cellStyle name="Normal 7 2 2 4 4" xfId="1759" xr:uid="{D088B135-76CD-473A-B55F-E4B92DC58D0F}"/>
    <cellStyle name="Normal 7 2 2 4 4 2" xfId="1760" xr:uid="{C79D7BE0-7701-429A-91D1-6F5C636CFA02}"/>
    <cellStyle name="Normal 7 2 2 4 5" xfId="1761" xr:uid="{BF34F45B-2692-4ACA-B665-9877F258FCEB}"/>
    <cellStyle name="Normal 7 2 2 5" xfId="351" xr:uid="{82AA5E2A-D0FB-435F-B33C-F9AEA653C2C1}"/>
    <cellStyle name="Normal 7 2 2 5 2" xfId="692" xr:uid="{063D52EB-11BA-4E45-AAB0-330C2C723A37}"/>
    <cellStyle name="Normal 7 2 2 5 2 2" xfId="1762" xr:uid="{CBFED0A2-2454-43F2-8B65-DAF263212962}"/>
    <cellStyle name="Normal 7 2 2 5 2 2 2" xfId="1763" xr:uid="{57B7A3D8-426C-4B5B-B3C2-9DCAD96F3474}"/>
    <cellStyle name="Normal 7 2 2 5 2 3" xfId="1764" xr:uid="{FFD91E95-F5E9-42BE-A118-00674DCDED52}"/>
    <cellStyle name="Normal 7 2 2 5 3" xfId="1765" xr:uid="{7138CDE3-9C74-4048-8D10-806BBC657885}"/>
    <cellStyle name="Normal 7 2 2 5 3 2" xfId="1766" xr:uid="{800062DB-F7B2-4BC3-8D74-6FDFB88D7F76}"/>
    <cellStyle name="Normal 7 2 2 5 4" xfId="1767" xr:uid="{1988456D-A8DA-4C95-B256-406D86CB11AD}"/>
    <cellStyle name="Normal 7 2 2 6" xfId="693" xr:uid="{175818CD-30B0-4B9F-AD99-6B8C3ED6E04B}"/>
    <cellStyle name="Normal 7 2 2 6 2" xfId="1768" xr:uid="{D2433FF3-E96F-4DEF-80FA-7C433CF04216}"/>
    <cellStyle name="Normal 7 2 2 6 2 2" xfId="1769" xr:uid="{8641520B-C9C7-43DC-9820-E8CD34B85D79}"/>
    <cellStyle name="Normal 7 2 2 6 3" xfId="1770" xr:uid="{985EC098-C0E6-4B00-AB2E-91EF19B8E0AE}"/>
    <cellStyle name="Normal 7 2 2 6 4" xfId="3433" xr:uid="{55F63218-00CC-4FA3-B619-2F0629A2D4DA}"/>
    <cellStyle name="Normal 7 2 2 7" xfId="1771" xr:uid="{5AE0869E-29F0-4E7B-9EE1-8B8D7FAAB2C5}"/>
    <cellStyle name="Normal 7 2 2 7 2" xfId="1772" xr:uid="{75425C34-FE6F-4DD1-8503-0169F37E8A0C}"/>
    <cellStyle name="Normal 7 2 2 8" xfId="1773" xr:uid="{037E1B03-B6C6-4D70-9486-9640133D7EAE}"/>
    <cellStyle name="Normal 7 2 2 9" xfId="3434" xr:uid="{A690E105-9D11-4ADE-A218-5C68F439C22F}"/>
    <cellStyle name="Normal 7 2 3" xfId="132" xr:uid="{42E5EDBA-37EA-49CB-829C-B010F0C5AEED}"/>
    <cellStyle name="Normal 7 2 3 2" xfId="133" xr:uid="{48ACFEF7-AB47-4796-B5D6-C2C91356041D}"/>
    <cellStyle name="Normal 7 2 3 2 2" xfId="694" xr:uid="{33F10C0E-7A0E-4FEC-A2D0-FAEE5C7A4C79}"/>
    <cellStyle name="Normal 7 2 3 2 2 2" xfId="695" xr:uid="{8439E6FC-06FD-4685-9684-B2CB7DBF4867}"/>
    <cellStyle name="Normal 7 2 3 2 2 2 2" xfId="1774" xr:uid="{1BBFFA92-854C-42C1-B896-38310DDCBFEB}"/>
    <cellStyle name="Normal 7 2 3 2 2 2 2 2" xfId="1775" xr:uid="{78AA3A6D-15FA-4B0A-909F-620D588B4CA7}"/>
    <cellStyle name="Normal 7 2 3 2 2 2 3" xfId="1776" xr:uid="{0A7DED9E-8445-4D87-88C1-7ACAB3A076AE}"/>
    <cellStyle name="Normal 7 2 3 2 2 3" xfId="1777" xr:uid="{FA5AED70-11CE-4430-94BF-B2362B486499}"/>
    <cellStyle name="Normal 7 2 3 2 2 3 2" xfId="1778" xr:uid="{0A481B6F-B3A6-4576-9E42-429FED799D21}"/>
    <cellStyle name="Normal 7 2 3 2 2 4" xfId="1779" xr:uid="{0F036CE8-10EB-456E-8DF8-E78FC736FD38}"/>
    <cellStyle name="Normal 7 2 3 2 3" xfId="696" xr:uid="{35D6055F-CF2B-47D1-8408-CA4C8ADEB041}"/>
    <cellStyle name="Normal 7 2 3 2 3 2" xfId="1780" xr:uid="{F382EF51-8D94-4C2A-B798-BD0D497F2F84}"/>
    <cellStyle name="Normal 7 2 3 2 3 2 2" xfId="1781" xr:uid="{A14BE830-BE7A-49EA-891B-8DAE334D6FC1}"/>
    <cellStyle name="Normal 7 2 3 2 3 3" xfId="1782" xr:uid="{ECA05B55-6116-4F13-A5BF-D503B93FE4FE}"/>
    <cellStyle name="Normal 7 2 3 2 3 4" xfId="3435" xr:uid="{0A850C4B-418C-49C0-9DC6-8506DB02DA3C}"/>
    <cellStyle name="Normal 7 2 3 2 4" xfId="1783" xr:uid="{185503A0-F62E-4418-99DD-3B9E909D153F}"/>
    <cellStyle name="Normal 7 2 3 2 4 2" xfId="1784" xr:uid="{64AEAC36-FBAD-4B2F-BF28-65CA42796943}"/>
    <cellStyle name="Normal 7 2 3 2 5" xfId="1785" xr:uid="{E115D520-CEB9-4FB3-A198-7803DBC81EB4}"/>
    <cellStyle name="Normal 7 2 3 2 6" xfId="3436" xr:uid="{11FEF8B3-EBEB-415F-A2DE-BDA13F57F7F7}"/>
    <cellStyle name="Normal 7 2 3 3" xfId="352" xr:uid="{6ECFD81F-163C-4393-89B4-8E6F140C5942}"/>
    <cellStyle name="Normal 7 2 3 3 2" xfId="697" xr:uid="{CDF1276B-CD6E-4125-9918-1B6E6309B74B}"/>
    <cellStyle name="Normal 7 2 3 3 2 2" xfId="698" xr:uid="{D73A75E1-FE65-40FD-BDC0-FF203CDB0E05}"/>
    <cellStyle name="Normal 7 2 3 3 2 2 2" xfId="1786" xr:uid="{C4194535-9E1F-4C0C-9CF1-FE0261A2117E}"/>
    <cellStyle name="Normal 7 2 3 3 2 2 2 2" xfId="1787" xr:uid="{5750061D-7F06-4CFB-8338-AD71FD3F047E}"/>
    <cellStyle name="Normal 7 2 3 3 2 2 3" xfId="1788" xr:uid="{6FB261BB-B391-4B3F-B50C-EBBC7DF6FDD0}"/>
    <cellStyle name="Normal 7 2 3 3 2 3" xfId="1789" xr:uid="{058525BF-AB7D-49FF-8FAB-ABB240BDACAD}"/>
    <cellStyle name="Normal 7 2 3 3 2 3 2" xfId="1790" xr:uid="{6085C104-3077-4C94-B477-8FEA5A1ADAD0}"/>
    <cellStyle name="Normal 7 2 3 3 2 4" xfId="1791" xr:uid="{45C92F07-9926-4111-AB4B-FFD35ADD08F9}"/>
    <cellStyle name="Normal 7 2 3 3 3" xfId="699" xr:uid="{D1ADED00-EFAC-4C11-9022-3C100E997DA1}"/>
    <cellStyle name="Normal 7 2 3 3 3 2" xfId="1792" xr:uid="{F295226B-C51F-4243-BBE2-5AF2348CC19A}"/>
    <cellStyle name="Normal 7 2 3 3 3 2 2" xfId="1793" xr:uid="{753D899A-0FDF-4849-9153-60DD2D820173}"/>
    <cellStyle name="Normal 7 2 3 3 3 3" xfId="1794" xr:uid="{9FFCD22A-A837-42B2-81A3-3C0555EA9570}"/>
    <cellStyle name="Normal 7 2 3 3 4" xfId="1795" xr:uid="{FE771BAF-1A37-4021-A107-F1F7EAC1B281}"/>
    <cellStyle name="Normal 7 2 3 3 4 2" xfId="1796" xr:uid="{F89CFD6C-991E-4117-8CE0-DEE2D71D87D1}"/>
    <cellStyle name="Normal 7 2 3 3 5" xfId="1797" xr:uid="{A84933D4-DEB9-442C-B08B-CD1538795D37}"/>
    <cellStyle name="Normal 7 2 3 4" xfId="353" xr:uid="{D08D4CA7-B308-46B3-9483-99C78D00BD64}"/>
    <cellStyle name="Normal 7 2 3 4 2" xfId="700" xr:uid="{EC8827EC-87EA-4E9C-BE83-F59CCF97F3E1}"/>
    <cellStyle name="Normal 7 2 3 4 2 2" xfId="1798" xr:uid="{DDF0FD0F-5309-49DE-BF23-6D124D86F1DA}"/>
    <cellStyle name="Normal 7 2 3 4 2 2 2" xfId="1799" xr:uid="{31823865-4132-4217-92D6-F9E8B527A32A}"/>
    <cellStyle name="Normal 7 2 3 4 2 3" xfId="1800" xr:uid="{890BAFC2-FE4C-4CF5-8163-75AE4ED841EA}"/>
    <cellStyle name="Normal 7 2 3 4 3" xfId="1801" xr:uid="{33EEFFF1-B135-4303-BB3A-E2B720C506F3}"/>
    <cellStyle name="Normal 7 2 3 4 3 2" xfId="1802" xr:uid="{8E25B6F7-3E43-4E71-9705-1C81F2CC94E9}"/>
    <cellStyle name="Normal 7 2 3 4 4" xfId="1803" xr:uid="{7CA802D4-0D84-40CD-964F-3B19ED43EC9C}"/>
    <cellStyle name="Normal 7 2 3 5" xfId="701" xr:uid="{C93BB86E-3F4C-43AF-884D-A0897D6881E6}"/>
    <cellStyle name="Normal 7 2 3 5 2" xfId="1804" xr:uid="{B26F51CA-F289-4099-A256-14FDBB03ED62}"/>
    <cellStyle name="Normal 7 2 3 5 2 2" xfId="1805" xr:uid="{C02D01FE-58FD-479A-9E60-DD86DBF4193B}"/>
    <cellStyle name="Normal 7 2 3 5 3" xfId="1806" xr:uid="{1CA96487-4E20-40CC-B74B-1355B045CAAF}"/>
    <cellStyle name="Normal 7 2 3 5 4" xfId="3437" xr:uid="{372847CE-05E1-4094-9FB1-D6A3AF74249C}"/>
    <cellStyle name="Normal 7 2 3 6" xfId="1807" xr:uid="{941B9072-86FB-43F1-A586-FDC3EEECD9D3}"/>
    <cellStyle name="Normal 7 2 3 6 2" xfId="1808" xr:uid="{54B929AD-749C-47D9-8326-B560A6E839A4}"/>
    <cellStyle name="Normal 7 2 3 7" xfId="1809" xr:uid="{40A8E87D-5227-4C04-8A9F-9A980226B633}"/>
    <cellStyle name="Normal 7 2 3 8" xfId="3438" xr:uid="{3C7C082E-3233-4BCB-9EFA-9006AE3E73A1}"/>
    <cellStyle name="Normal 7 2 4" xfId="134" xr:uid="{4BCB14E0-6794-4E61-9434-E43BA2B47AEA}"/>
    <cellStyle name="Normal 7 2 4 2" xfId="448" xr:uid="{EE144867-6DFE-4A85-9E6F-68BBE154C432}"/>
    <cellStyle name="Normal 7 2 4 2 2" xfId="702" xr:uid="{A236A1D8-3F85-4269-B31A-7F6EB6DE97FB}"/>
    <cellStyle name="Normal 7 2 4 2 2 2" xfId="1810" xr:uid="{EB3DB093-B96F-43AE-A8E0-619E7433A7F6}"/>
    <cellStyle name="Normal 7 2 4 2 2 2 2" xfId="1811" xr:uid="{8895462B-BB9F-43DC-A691-B46792A8FB59}"/>
    <cellStyle name="Normal 7 2 4 2 2 3" xfId="1812" xr:uid="{AC5EBC73-C173-4F04-AFA2-1B58E94AA926}"/>
    <cellStyle name="Normal 7 2 4 2 2 4" xfId="3439" xr:uid="{0F8CA398-DC16-4AE8-B6AB-DC8D75E0BC54}"/>
    <cellStyle name="Normal 7 2 4 2 3" xfId="1813" xr:uid="{7E1FC393-57DE-4CE3-A6E3-4A2163AE1728}"/>
    <cellStyle name="Normal 7 2 4 2 3 2" xfId="1814" xr:uid="{F37A11DD-4513-45F8-9CFF-34F640C85AA6}"/>
    <cellStyle name="Normal 7 2 4 2 4" xfId="1815" xr:uid="{F8809E60-2F51-45BC-AAF5-FDF911BB60F5}"/>
    <cellStyle name="Normal 7 2 4 2 5" xfId="3440" xr:uid="{4C1B3009-A094-4235-9708-FC9D59DBBD6D}"/>
    <cellStyle name="Normal 7 2 4 3" xfId="703" xr:uid="{4D4E0D07-EB14-46AA-8FE5-1257A392A2D7}"/>
    <cellStyle name="Normal 7 2 4 3 2" xfId="1816" xr:uid="{6759326A-70FD-443D-B5A4-039399502E59}"/>
    <cellStyle name="Normal 7 2 4 3 2 2" xfId="1817" xr:uid="{9C38362E-3DA8-4E89-8DE1-A25C41823463}"/>
    <cellStyle name="Normal 7 2 4 3 3" xfId="1818" xr:uid="{C8F8879E-B6C2-45CE-9AD6-19B5A600AFED}"/>
    <cellStyle name="Normal 7 2 4 3 4" xfId="3441" xr:uid="{86D0542A-FE4C-4A3C-9606-AE2FF00A1210}"/>
    <cellStyle name="Normal 7 2 4 4" xfId="1819" xr:uid="{83AC8CE2-2983-4367-A4C3-79A32D74092C}"/>
    <cellStyle name="Normal 7 2 4 4 2" xfId="1820" xr:uid="{F0D25A97-1D0F-400B-97D2-1699EE8FD06A}"/>
    <cellStyle name="Normal 7 2 4 4 3" xfId="3442" xr:uid="{89E50AEA-1170-4DB2-AB48-248C8C770D36}"/>
    <cellStyle name="Normal 7 2 4 4 4" xfId="3443" xr:uid="{86B8D964-9C60-424F-8BA5-06C9E3BC0884}"/>
    <cellStyle name="Normal 7 2 4 5" xfId="1821" xr:uid="{E34C8A47-8DA5-44B6-8CBC-A0FF7A4363A4}"/>
    <cellStyle name="Normal 7 2 4 6" xfId="3444" xr:uid="{67749DFE-3C4E-42F4-B287-A7EB8B730575}"/>
    <cellStyle name="Normal 7 2 4 7" xfId="3445" xr:uid="{56F3DA23-6095-4697-B250-2FE43DBC9A1A}"/>
    <cellStyle name="Normal 7 2 5" xfId="354" xr:uid="{86EEF1CF-4C23-42D5-B939-B9D2C105A992}"/>
    <cellStyle name="Normal 7 2 5 2" xfId="704" xr:uid="{46F8AE71-8D0C-4159-ADDA-BEC8962DB36D}"/>
    <cellStyle name="Normal 7 2 5 2 2" xfId="705" xr:uid="{2580DACB-40E7-48B9-92F6-DD4125E88849}"/>
    <cellStyle name="Normal 7 2 5 2 2 2" xfId="1822" xr:uid="{F3419D00-DB81-47A9-BFE4-6DB320689E04}"/>
    <cellStyle name="Normal 7 2 5 2 2 2 2" xfId="1823" xr:uid="{27D71DEC-E449-4625-8431-4F509C5616FD}"/>
    <cellStyle name="Normal 7 2 5 2 2 3" xfId="1824" xr:uid="{39853286-B1F5-4A9B-BFB5-588FF8495980}"/>
    <cellStyle name="Normal 7 2 5 2 3" xfId="1825" xr:uid="{D32AA155-06ED-4500-9EE5-BBFDFC02FB3B}"/>
    <cellStyle name="Normal 7 2 5 2 3 2" xfId="1826" xr:uid="{524AC1D4-C03A-4AE7-934B-1EC415B987A6}"/>
    <cellStyle name="Normal 7 2 5 2 4" xfId="1827" xr:uid="{585D771F-F527-49E3-9319-0A16946482D5}"/>
    <cellStyle name="Normal 7 2 5 3" xfId="706" xr:uid="{F9D79D32-67F4-4B7D-83CC-4907CFCE26F8}"/>
    <cellStyle name="Normal 7 2 5 3 2" xfId="1828" xr:uid="{A97B9167-E19E-4B43-8D27-22D94C66454B}"/>
    <cellStyle name="Normal 7 2 5 3 2 2" xfId="1829" xr:uid="{D7A0FFFE-E821-42CE-91F9-5D013CB778A4}"/>
    <cellStyle name="Normal 7 2 5 3 3" xfId="1830" xr:uid="{4438DBBB-D617-44D3-A31F-6F8335F6FE7F}"/>
    <cellStyle name="Normal 7 2 5 3 4" xfId="3446" xr:uid="{3F138F4F-EF6E-456B-AE4D-09F676F3C031}"/>
    <cellStyle name="Normal 7 2 5 4" xfId="1831" xr:uid="{36CDCDC0-01A1-4303-910F-3EEB4E9425A4}"/>
    <cellStyle name="Normal 7 2 5 4 2" xfId="1832" xr:uid="{41AB26BE-2101-4194-AC8B-533FB5A0F05D}"/>
    <cellStyle name="Normal 7 2 5 5" xfId="1833" xr:uid="{5F9C27EC-8995-4E4F-B0B4-4B7F1CDFCF85}"/>
    <cellStyle name="Normal 7 2 5 6" xfId="3447" xr:uid="{39B6D91D-A783-4069-B042-13CF617A2A68}"/>
    <cellStyle name="Normal 7 2 6" xfId="355" xr:uid="{80F954E8-514D-4E69-9AC6-32686D99FC17}"/>
    <cellStyle name="Normal 7 2 6 2" xfId="707" xr:uid="{EDAD2726-B573-44DA-967B-11337FDCA194}"/>
    <cellStyle name="Normal 7 2 6 2 2" xfId="1834" xr:uid="{42B7D801-D4EE-46D9-808B-FA99A86BFC52}"/>
    <cellStyle name="Normal 7 2 6 2 2 2" xfId="1835" xr:uid="{B965B343-ECD6-4236-9087-EAC469DB556E}"/>
    <cellStyle name="Normal 7 2 6 2 3" xfId="1836" xr:uid="{6B69607E-55E3-4978-9FE0-A433668F1401}"/>
    <cellStyle name="Normal 7 2 6 2 4" xfId="3448" xr:uid="{C91AB531-068B-4C20-8B80-957FD11D66EB}"/>
    <cellStyle name="Normal 7 2 6 3" xfId="1837" xr:uid="{C07BBA34-B0BE-4E61-9303-09069A3A5AE3}"/>
    <cellStyle name="Normal 7 2 6 3 2" xfId="1838" xr:uid="{4863922E-A34F-41BD-8DB9-722DFB41A410}"/>
    <cellStyle name="Normal 7 2 6 4" xfId="1839" xr:uid="{F85788D1-C5E7-4E22-873D-3824095F822D}"/>
    <cellStyle name="Normal 7 2 6 5" xfId="3449" xr:uid="{2475D1C5-49A7-4A16-B1C0-72BB71729BC5}"/>
    <cellStyle name="Normal 7 2 7" xfId="708" xr:uid="{35D2E2A7-D0AA-4A01-BF59-AF408ACEF034}"/>
    <cellStyle name="Normal 7 2 7 2" xfId="1840" xr:uid="{875C6B4F-35BA-4A21-8CB6-2449006672FC}"/>
    <cellStyle name="Normal 7 2 7 2 2" xfId="1841" xr:uid="{A021FD95-1FE0-4153-9D1C-D39E7D46DA14}"/>
    <cellStyle name="Normal 7 2 7 2 3" xfId="4409" xr:uid="{664DFB7F-A26D-4A9C-88BF-DC183CAF3E1C}"/>
    <cellStyle name="Normal 7 2 7 3" xfId="1842" xr:uid="{FEA62ACB-9B58-411F-806D-EB28FA2C1D96}"/>
    <cellStyle name="Normal 7 2 7 4" xfId="3450" xr:uid="{50F12E89-633F-40D8-8BD5-89DBE78CCD4A}"/>
    <cellStyle name="Normal 7 2 7 4 2" xfId="4579" xr:uid="{6A7FB1FC-EA2C-4BE1-B047-747189063269}"/>
    <cellStyle name="Normal 7 2 7 4 3" xfId="4686" xr:uid="{D0AE2975-AAB3-47D9-A222-EB7488A26CA2}"/>
    <cellStyle name="Normal 7 2 7 4 4" xfId="4608" xr:uid="{9AD1C701-4DBA-40B1-9992-A1B0079A7807}"/>
    <cellStyle name="Normal 7 2 8" xfId="1843" xr:uid="{F8E70575-623D-4DD0-93BD-948520C64D39}"/>
    <cellStyle name="Normal 7 2 8 2" xfId="1844" xr:uid="{6AA33A62-7129-489C-A3CB-7F5E1389647C}"/>
    <cellStyle name="Normal 7 2 8 3" xfId="3451" xr:uid="{DC9AB455-9651-49B8-86D4-8CA3A2CA5B2D}"/>
    <cellStyle name="Normal 7 2 8 4" xfId="3452" xr:uid="{6C8296BF-C264-40D0-AD28-D72110378712}"/>
    <cellStyle name="Normal 7 2 9" xfId="1845" xr:uid="{67B9FC99-C397-42C2-8D0A-28D13BB4242A}"/>
    <cellStyle name="Normal 7 3" xfId="135" xr:uid="{5EF79925-3B21-4653-A865-1B32B2C44164}"/>
    <cellStyle name="Normal 7 3 10" xfId="3453" xr:uid="{76982E46-DFAE-4C59-92D1-6FBC6FCFFB74}"/>
    <cellStyle name="Normal 7 3 11" xfId="3454" xr:uid="{BE69310C-6259-4D3E-8502-56514FAE6200}"/>
    <cellStyle name="Normal 7 3 2" xfId="136" xr:uid="{F1840FC4-0E3F-4BFA-816B-3BAD2AD9F619}"/>
    <cellStyle name="Normal 7 3 2 2" xfId="137" xr:uid="{922B5876-D24E-45E3-B0E6-B4ED760E7CD5}"/>
    <cellStyle name="Normal 7 3 2 2 2" xfId="356" xr:uid="{07A27688-30C8-4B54-8C6A-7815D38522FE}"/>
    <cellStyle name="Normal 7 3 2 2 2 2" xfId="709" xr:uid="{A03427AF-482D-43BF-B617-8DBC9CF71C42}"/>
    <cellStyle name="Normal 7 3 2 2 2 2 2" xfId="1846" xr:uid="{C0E898F9-B63F-4C70-A68B-B197A9727157}"/>
    <cellStyle name="Normal 7 3 2 2 2 2 2 2" xfId="1847" xr:uid="{7A650FD7-91F1-4C8C-9C2E-6D4233635840}"/>
    <cellStyle name="Normal 7 3 2 2 2 2 3" xfId="1848" xr:uid="{D20BD24A-C315-4A6B-8CA4-DF2C3361F65A}"/>
    <cellStyle name="Normal 7 3 2 2 2 2 4" xfId="3455" xr:uid="{768B69EC-C7F0-495A-BA2A-9E01969FFEF7}"/>
    <cellStyle name="Normal 7 3 2 2 2 3" xfId="1849" xr:uid="{F198F12F-D9E7-417A-9A4B-320A1B732C28}"/>
    <cellStyle name="Normal 7 3 2 2 2 3 2" xfId="1850" xr:uid="{660A702A-0151-4B88-A871-8C7E36E0D32A}"/>
    <cellStyle name="Normal 7 3 2 2 2 3 3" xfId="3456" xr:uid="{53D53BE0-2548-40BC-BADB-C84D084102DC}"/>
    <cellStyle name="Normal 7 3 2 2 2 3 4" xfId="3457" xr:uid="{0B47C5FA-4B54-4FB9-8CBF-7C7932D57A71}"/>
    <cellStyle name="Normal 7 3 2 2 2 4" xfId="1851" xr:uid="{623A2BEE-BD0C-4F91-8350-1808ECC2A9FB}"/>
    <cellStyle name="Normal 7 3 2 2 2 5" xfId="3458" xr:uid="{0E425EA8-3A0E-460C-A913-E64D0FDEA6D8}"/>
    <cellStyle name="Normal 7 3 2 2 2 6" xfId="3459" xr:uid="{31DD296B-628D-4048-9097-584566CF121F}"/>
    <cellStyle name="Normal 7 3 2 2 3" xfId="710" xr:uid="{AF3C43DC-AC35-40A6-887B-4E810C3BA6C8}"/>
    <cellStyle name="Normal 7 3 2 2 3 2" xfId="1852" xr:uid="{1DB376F5-1B4E-4C6D-972F-E898DA08CC20}"/>
    <cellStyle name="Normal 7 3 2 2 3 2 2" xfId="1853" xr:uid="{F68D62A0-B702-4285-B0D8-61FE1206D984}"/>
    <cellStyle name="Normal 7 3 2 2 3 2 3" xfId="3460" xr:uid="{2E0EF3E2-CEBF-4EF2-9D81-12F9A6EB9148}"/>
    <cellStyle name="Normal 7 3 2 2 3 2 4" xfId="3461" xr:uid="{494E3543-1AB1-40EC-8C94-43AB27DDC00C}"/>
    <cellStyle name="Normal 7 3 2 2 3 3" xfId="1854" xr:uid="{F77FEC44-9462-41DB-8D1F-5CE5E2E8E15B}"/>
    <cellStyle name="Normal 7 3 2 2 3 4" xfId="3462" xr:uid="{440CA0F1-8FB3-4EB4-99D5-A051650A8545}"/>
    <cellStyle name="Normal 7 3 2 2 3 5" xfId="3463" xr:uid="{61BA9FA9-6146-4A43-943C-29CD32C62805}"/>
    <cellStyle name="Normal 7 3 2 2 4" xfId="1855" xr:uid="{472F4D97-22B7-4B39-9589-8AC41847024A}"/>
    <cellStyle name="Normal 7 3 2 2 4 2" xfId="1856" xr:uid="{BFB24AC5-1298-4296-A79B-BA3AA248CBED}"/>
    <cellStyle name="Normal 7 3 2 2 4 3" xfId="3464" xr:uid="{7CB7E332-F861-4139-858B-D1E17079CE08}"/>
    <cellStyle name="Normal 7 3 2 2 4 4" xfId="3465" xr:uid="{068F938A-A07F-4B96-A0C0-BD79FB8BD700}"/>
    <cellStyle name="Normal 7 3 2 2 5" xfId="1857" xr:uid="{0CDF5F32-229E-458E-BF2F-A85F0CD4D543}"/>
    <cellStyle name="Normal 7 3 2 2 5 2" xfId="3466" xr:uid="{B88A28B8-5DEE-4304-8E80-B6D5907B18BB}"/>
    <cellStyle name="Normal 7 3 2 2 5 3" xfId="3467" xr:uid="{14BF9AAC-49AF-462F-83CA-30F5B6CC187E}"/>
    <cellStyle name="Normal 7 3 2 2 5 4" xfId="3468" xr:uid="{6D7EAE84-0758-4405-A4D6-2BAD3CDC1332}"/>
    <cellStyle name="Normal 7 3 2 2 6" xfId="3469" xr:uid="{26FADEB1-8EE3-41CA-8992-6B0A3F6AE1F8}"/>
    <cellStyle name="Normal 7 3 2 2 7" xfId="3470" xr:uid="{E9C8119F-9E17-4B4A-9A35-94E75657CB11}"/>
    <cellStyle name="Normal 7 3 2 2 8" xfId="3471" xr:uid="{C7306245-9248-42E4-97F3-E06A73CF625C}"/>
    <cellStyle name="Normal 7 3 2 3" xfId="357" xr:uid="{EEE7713F-9CD0-493D-B5E2-3805BB2ED5A4}"/>
    <cellStyle name="Normal 7 3 2 3 2" xfId="711" xr:uid="{94F91C7B-E093-45AF-8CB6-CF42F10340F6}"/>
    <cellStyle name="Normal 7 3 2 3 2 2" xfId="712" xr:uid="{1E77F898-79AE-4977-9CBF-CBB6D909DB8F}"/>
    <cellStyle name="Normal 7 3 2 3 2 2 2" xfId="1858" xr:uid="{78A6723B-11C0-419D-823A-2AEF342510FF}"/>
    <cellStyle name="Normal 7 3 2 3 2 2 2 2" xfId="1859" xr:uid="{FA094162-D040-4FFD-AC21-6CF905FC5E6B}"/>
    <cellStyle name="Normal 7 3 2 3 2 2 3" xfId="1860" xr:uid="{5E855116-9C0C-4388-A318-4DC336B67EF3}"/>
    <cellStyle name="Normal 7 3 2 3 2 3" xfId="1861" xr:uid="{6B0D9D46-9CD8-4426-A64D-F2070264E95E}"/>
    <cellStyle name="Normal 7 3 2 3 2 3 2" xfId="1862" xr:uid="{9B3102F1-CE36-4E4E-B47B-E47751EF4938}"/>
    <cellStyle name="Normal 7 3 2 3 2 4" xfId="1863" xr:uid="{77B4CE9C-68A9-4BE8-96C2-1D49E8893402}"/>
    <cellStyle name="Normal 7 3 2 3 3" xfId="713" xr:uid="{4613A7ED-4B4C-4E0C-8CF5-A97FED59C321}"/>
    <cellStyle name="Normal 7 3 2 3 3 2" xfId="1864" xr:uid="{D173BF3C-8C55-4445-A449-6AC9D31DFEA0}"/>
    <cellStyle name="Normal 7 3 2 3 3 2 2" xfId="1865" xr:uid="{9A4E6117-9374-4D01-948D-F91FB4124040}"/>
    <cellStyle name="Normal 7 3 2 3 3 3" xfId="1866" xr:uid="{AF47845A-09A0-4657-B6F2-107E3B93DB9F}"/>
    <cellStyle name="Normal 7 3 2 3 3 4" xfId="3472" xr:uid="{A1F22F65-F0E0-4697-B250-F3A12A535B8D}"/>
    <cellStyle name="Normal 7 3 2 3 4" xfId="1867" xr:uid="{AC5C2700-CE8F-496B-BAC2-EB05770D06A6}"/>
    <cellStyle name="Normal 7 3 2 3 4 2" xfId="1868" xr:uid="{FDDB6CDC-BA4C-456E-97C2-ADB0750AADB2}"/>
    <cellStyle name="Normal 7 3 2 3 5" xfId="1869" xr:uid="{1D98FD6C-1519-45C1-BE54-DDF2EA8DF4F1}"/>
    <cellStyle name="Normal 7 3 2 3 6" xfId="3473" xr:uid="{B6CD9BB4-2417-47F7-87A1-1A85CBBC1E59}"/>
    <cellStyle name="Normal 7 3 2 4" xfId="358" xr:uid="{C46BD198-1822-422A-80B1-3E3372FA3632}"/>
    <cellStyle name="Normal 7 3 2 4 2" xfId="714" xr:uid="{E43842EB-123D-44CD-AC80-AD7F6772BFB9}"/>
    <cellStyle name="Normal 7 3 2 4 2 2" xfId="1870" xr:uid="{91E160C6-B02D-4D5F-9286-81F633F0626A}"/>
    <cellStyle name="Normal 7 3 2 4 2 2 2" xfId="1871" xr:uid="{A5C3E727-2D6A-4462-88EA-8A98EC938D2D}"/>
    <cellStyle name="Normal 7 3 2 4 2 3" xfId="1872" xr:uid="{754A9DF7-72AC-468A-A8B9-CC854D315843}"/>
    <cellStyle name="Normal 7 3 2 4 2 4" xfId="3474" xr:uid="{C4ABD941-7BFD-4DB1-B7C1-CE21EC025447}"/>
    <cellStyle name="Normal 7 3 2 4 3" xfId="1873" xr:uid="{C4B41970-D408-4AF5-9DF4-0AA8E8D7AAB8}"/>
    <cellStyle name="Normal 7 3 2 4 3 2" xfId="1874" xr:uid="{0F65E8C6-60F1-4EAC-A593-0524843B59F6}"/>
    <cellStyle name="Normal 7 3 2 4 4" xfId="1875" xr:uid="{B32ABB8B-5C8D-48F8-A853-7DF9025B0F2E}"/>
    <cellStyle name="Normal 7 3 2 4 5" xfId="3475" xr:uid="{218339D1-5690-4687-A49A-FE2CB2BDE1BB}"/>
    <cellStyle name="Normal 7 3 2 5" xfId="359" xr:uid="{13C997C8-E5E5-4212-9013-270DA7861488}"/>
    <cellStyle name="Normal 7 3 2 5 2" xfId="1876" xr:uid="{670F81EE-E4F9-409F-BC55-8E0C37F0BDAF}"/>
    <cellStyle name="Normal 7 3 2 5 2 2" xfId="1877" xr:uid="{2FCD91BA-ACB8-4CC1-95BD-0C736889D0ED}"/>
    <cellStyle name="Normal 7 3 2 5 3" xfId="1878" xr:uid="{EF1B781E-4289-4048-8CB6-83157145B533}"/>
    <cellStyle name="Normal 7 3 2 5 4" xfId="3476" xr:uid="{E650D3A7-836F-4954-9B5A-06B52ED0232C}"/>
    <cellStyle name="Normal 7 3 2 6" xfId="1879" xr:uid="{9EF04BE3-93C2-44A1-B44E-ECBE36A7E89A}"/>
    <cellStyle name="Normal 7 3 2 6 2" xfId="1880" xr:uid="{D62F224D-3E59-429F-8B67-57A05920499E}"/>
    <cellStyle name="Normal 7 3 2 6 3" xfId="3477" xr:uid="{6A375150-390B-455D-AC29-C169D86318B5}"/>
    <cellStyle name="Normal 7 3 2 6 4" xfId="3478" xr:uid="{AC9AC4FE-09AC-4B78-BAB7-858A5D16C76B}"/>
    <cellStyle name="Normal 7 3 2 7" xfId="1881" xr:uid="{57C10D20-301C-4612-A059-97FE9FE41CA5}"/>
    <cellStyle name="Normal 7 3 2 8" xfId="3479" xr:uid="{3523AFD0-6BD4-4C45-9C34-25BC263FB505}"/>
    <cellStyle name="Normal 7 3 2 9" xfId="3480" xr:uid="{70347854-2682-4B03-BE89-FE7A4AE57F6B}"/>
    <cellStyle name="Normal 7 3 3" xfId="138" xr:uid="{D2145DBF-DC40-4A5F-B7DD-E641B906D15D}"/>
    <cellStyle name="Normal 7 3 3 2" xfId="139" xr:uid="{44DE95A8-D4E5-4CE1-A550-4086F0F4704E}"/>
    <cellStyle name="Normal 7 3 3 2 2" xfId="715" xr:uid="{98620A54-9DF4-4E37-A207-4039E299525C}"/>
    <cellStyle name="Normal 7 3 3 2 2 2" xfId="1882" xr:uid="{CF03CBB7-C3A7-4741-9B8C-B0F81C7B3ED5}"/>
    <cellStyle name="Normal 7 3 3 2 2 2 2" xfId="1883" xr:uid="{C58F9052-C765-49A9-8DDC-0BF32D4BBA87}"/>
    <cellStyle name="Normal 7 3 3 2 2 2 2 2" xfId="4484" xr:uid="{38C8655F-53FA-4AF1-A9B1-6C0D769E3DE0}"/>
    <cellStyle name="Normal 7 3 3 2 2 2 3" xfId="4485" xr:uid="{9CAFABC3-E245-4401-B827-5D7E0454BDB6}"/>
    <cellStyle name="Normal 7 3 3 2 2 3" xfId="1884" xr:uid="{25CBDE50-8EB0-4076-89E6-C94353A207CE}"/>
    <cellStyle name="Normal 7 3 3 2 2 3 2" xfId="4486" xr:uid="{AD1A92F9-EA24-4DF4-90E9-D74172B91115}"/>
    <cellStyle name="Normal 7 3 3 2 2 4" xfId="3481" xr:uid="{C0CE459F-4E83-43CA-B4FE-15D148D65E92}"/>
    <cellStyle name="Normal 7 3 3 2 3" xfId="1885" xr:uid="{DB388894-6008-4AD6-BEC3-9DECAE8710E3}"/>
    <cellStyle name="Normal 7 3 3 2 3 2" xfId="1886" xr:uid="{EC504182-FF2A-4D3A-B6CC-A39FD4E00711}"/>
    <cellStyle name="Normal 7 3 3 2 3 2 2" xfId="4487" xr:uid="{4760024B-DC41-42BA-85B9-575246A8FFC1}"/>
    <cellStyle name="Normal 7 3 3 2 3 3" xfId="3482" xr:uid="{06273168-80C2-422D-8A24-83214490D3BB}"/>
    <cellStyle name="Normal 7 3 3 2 3 4" xfId="3483" xr:uid="{B70D7478-1970-4566-9D28-2CD5B853730B}"/>
    <cellStyle name="Normal 7 3 3 2 4" xfId="1887" xr:uid="{737065CD-8E4C-4FA9-813D-A60CB860F0DE}"/>
    <cellStyle name="Normal 7 3 3 2 4 2" xfId="4488" xr:uid="{39108C5E-775C-454A-9A34-714C61273290}"/>
    <cellStyle name="Normal 7 3 3 2 5" xfId="3484" xr:uid="{CC102198-0B9C-4088-877E-30B45BC306B8}"/>
    <cellStyle name="Normal 7 3 3 2 6" xfId="3485" xr:uid="{644881A1-08B2-4900-9AA5-653AC701BA73}"/>
    <cellStyle name="Normal 7 3 3 3" xfId="360" xr:uid="{4F612FE9-DDF1-4E5D-ACC6-CE96E9453DDA}"/>
    <cellStyle name="Normal 7 3 3 3 2" xfId="1888" xr:uid="{800F05EF-C280-437F-8BAA-B7B6C06E1143}"/>
    <cellStyle name="Normal 7 3 3 3 2 2" xfId="1889" xr:uid="{8EB95B36-A40E-495A-BBE0-8D4312B18E47}"/>
    <cellStyle name="Normal 7 3 3 3 2 2 2" xfId="4489" xr:uid="{0BFB00C2-8C43-4788-ACC1-13D677F9DDDC}"/>
    <cellStyle name="Normal 7 3 3 3 2 3" xfId="3486" xr:uid="{AE6DEBC1-906F-46CF-B3A7-EEE9E623A4D3}"/>
    <cellStyle name="Normal 7 3 3 3 2 4" xfId="3487" xr:uid="{E3648F27-85A5-4944-B46B-98804ABEF650}"/>
    <cellStyle name="Normal 7 3 3 3 3" xfId="1890" xr:uid="{FDEA5515-4ED6-47EE-B2BB-AA9463768501}"/>
    <cellStyle name="Normal 7 3 3 3 3 2" xfId="4490" xr:uid="{EDED2AEB-41F8-445E-96C8-0B2EA1B182A2}"/>
    <cellStyle name="Normal 7 3 3 3 4" xfId="3488" xr:uid="{FA8C8A4D-580B-4892-B66D-5118386DFAA1}"/>
    <cellStyle name="Normal 7 3 3 3 5" xfId="3489" xr:uid="{42BCA8C8-3596-4957-B712-C7257FE84777}"/>
    <cellStyle name="Normal 7 3 3 4" xfId="1891" xr:uid="{85FDA09A-75D3-402D-9205-A33149FD5D56}"/>
    <cellStyle name="Normal 7 3 3 4 2" xfId="1892" xr:uid="{E5E165FD-6449-43E0-A656-7D635A44304E}"/>
    <cellStyle name="Normal 7 3 3 4 2 2" xfId="4491" xr:uid="{8592E379-B288-4244-BBA6-F558998D2915}"/>
    <cellStyle name="Normal 7 3 3 4 3" xfId="3490" xr:uid="{F85D4D39-C829-42C7-936B-931C348203B3}"/>
    <cellStyle name="Normal 7 3 3 4 4" xfId="3491" xr:uid="{7227D424-B1C9-41DF-9945-D4A05033148F}"/>
    <cellStyle name="Normal 7 3 3 5" xfId="1893" xr:uid="{92F9ACC1-C208-4688-9EA9-0DF1FA9A2CD1}"/>
    <cellStyle name="Normal 7 3 3 5 2" xfId="3492" xr:uid="{7D09AF57-4975-42F8-9C82-71AD5E9A6264}"/>
    <cellStyle name="Normal 7 3 3 5 3" xfId="3493" xr:uid="{7D7A7D17-65F2-4F6D-961A-6DC66CC1FF55}"/>
    <cellStyle name="Normal 7 3 3 5 4" xfId="3494" xr:uid="{59056E95-ABDA-48C1-B27F-FA4D2A2A7510}"/>
    <cellStyle name="Normal 7 3 3 6" xfId="3495" xr:uid="{2E857CE1-7002-4BF5-BD2E-F7E687F12806}"/>
    <cellStyle name="Normal 7 3 3 7" xfId="3496" xr:uid="{61673095-E509-4034-93B8-80414CA18AF6}"/>
    <cellStyle name="Normal 7 3 3 8" xfId="3497" xr:uid="{DDF2181F-B8D7-4B71-ADB5-C6BBFEEF912F}"/>
    <cellStyle name="Normal 7 3 4" xfId="140" xr:uid="{EA66FC66-731A-4E59-AFC6-4E8F5D367A8E}"/>
    <cellStyle name="Normal 7 3 4 2" xfId="716" xr:uid="{3ABD2A28-CF76-4507-8405-3588EB1A43F2}"/>
    <cellStyle name="Normal 7 3 4 2 2" xfId="717" xr:uid="{9675C4BB-3723-48A0-AB8E-F4C801063759}"/>
    <cellStyle name="Normal 7 3 4 2 2 2" xfId="1894" xr:uid="{D45B8649-F62A-4C93-92C1-0F4B87C9D118}"/>
    <cellStyle name="Normal 7 3 4 2 2 2 2" xfId="1895" xr:uid="{0D2E69C6-3D7C-496F-8523-1066998457BE}"/>
    <cellStyle name="Normal 7 3 4 2 2 3" xfId="1896" xr:uid="{16367D61-5C01-4D0E-AD12-65EBE27622E3}"/>
    <cellStyle name="Normal 7 3 4 2 2 4" xfId="3498" xr:uid="{85C462EF-4AE7-4412-97DF-37F19A88C512}"/>
    <cellStyle name="Normal 7 3 4 2 3" xfId="1897" xr:uid="{1F93BC89-136A-47A0-BB2D-3A2E19C0EEB1}"/>
    <cellStyle name="Normal 7 3 4 2 3 2" xfId="1898" xr:uid="{7E78841D-E1E5-480F-B996-7A085FA94D12}"/>
    <cellStyle name="Normal 7 3 4 2 4" xfId="1899" xr:uid="{9818FE40-89F2-4219-BE18-8C9B264CDC3C}"/>
    <cellStyle name="Normal 7 3 4 2 5" xfId="3499" xr:uid="{349EA004-4E45-4435-8A04-9101427536A9}"/>
    <cellStyle name="Normal 7 3 4 3" xfId="718" xr:uid="{F38DA418-37B8-4885-929E-6795DD09B845}"/>
    <cellStyle name="Normal 7 3 4 3 2" xfId="1900" xr:uid="{92DCB3F4-58D5-42E3-BDB5-57C38BACE9EC}"/>
    <cellStyle name="Normal 7 3 4 3 2 2" xfId="1901" xr:uid="{A7BF184D-3C99-4F48-902B-2835DC88CBB8}"/>
    <cellStyle name="Normal 7 3 4 3 3" xfId="1902" xr:uid="{D12DF8F9-35D3-4444-A4D7-90DC7AFB530D}"/>
    <cellStyle name="Normal 7 3 4 3 4" xfId="3500" xr:uid="{334EFEF4-0CF0-426A-BEEC-F8F6EE6FAE7F}"/>
    <cellStyle name="Normal 7 3 4 4" xfId="1903" xr:uid="{6ABEDCED-A984-4988-9EE1-F2C7414147DE}"/>
    <cellStyle name="Normal 7 3 4 4 2" xfId="1904" xr:uid="{35A34AB3-CE37-43AB-8058-AC53EF68F8EC}"/>
    <cellStyle name="Normal 7 3 4 4 3" xfId="3501" xr:uid="{F33E86D5-4EEF-46DF-98DC-337307BAB855}"/>
    <cellStyle name="Normal 7 3 4 4 4" xfId="3502" xr:uid="{593241F3-9133-4D35-B4D2-542E0C2BC5EF}"/>
    <cellStyle name="Normal 7 3 4 5" xfId="1905" xr:uid="{D0403F27-F18E-42CD-96A5-86751088F6F8}"/>
    <cellStyle name="Normal 7 3 4 6" xfId="3503" xr:uid="{665EB630-69A7-41C6-8446-F0A7839724A8}"/>
    <cellStyle name="Normal 7 3 4 7" xfId="3504" xr:uid="{DE93C79F-9127-42F9-8BD6-B5C8386E4C70}"/>
    <cellStyle name="Normal 7 3 5" xfId="361" xr:uid="{E1330879-EB44-4E40-B10A-4EA57273C706}"/>
    <cellStyle name="Normal 7 3 5 2" xfId="719" xr:uid="{1DBA7145-B9CC-4568-9D03-F61DC5ABC8C2}"/>
    <cellStyle name="Normal 7 3 5 2 2" xfId="1906" xr:uid="{F613156E-30B6-4F13-8947-FE7A8E5E5A1E}"/>
    <cellStyle name="Normal 7 3 5 2 2 2" xfId="1907" xr:uid="{D119812B-9C84-4993-81A2-C17B0597269D}"/>
    <cellStyle name="Normal 7 3 5 2 3" xfId="1908" xr:uid="{9191A356-29AF-4BFE-9907-1CD43E51A383}"/>
    <cellStyle name="Normal 7 3 5 2 4" xfId="3505" xr:uid="{3F9C701D-78CC-4D0B-9DE6-F47954FD7FB4}"/>
    <cellStyle name="Normal 7 3 5 3" xfId="1909" xr:uid="{1F165E5C-69D6-4FD2-87B5-BA418D651264}"/>
    <cellStyle name="Normal 7 3 5 3 2" xfId="1910" xr:uid="{2DF62977-5E50-4359-B04F-BDDB0E88FAC4}"/>
    <cellStyle name="Normal 7 3 5 3 3" xfId="3506" xr:uid="{59E959DB-8B61-48D7-8738-C5A38F5D6EA6}"/>
    <cellStyle name="Normal 7 3 5 3 4" xfId="3507" xr:uid="{E0ECDF7C-1D3F-481F-ADF6-92C40EB5D1E0}"/>
    <cellStyle name="Normal 7 3 5 4" xfId="1911" xr:uid="{56CF4992-A4AF-4E3D-9726-474A7C8B0032}"/>
    <cellStyle name="Normal 7 3 5 5" xfId="3508" xr:uid="{724AF559-FB19-40DB-857C-FA85ADACA1CC}"/>
    <cellStyle name="Normal 7 3 5 6" xfId="3509" xr:uid="{59B2E996-D56E-4926-9B83-210865C95C53}"/>
    <cellStyle name="Normal 7 3 6" xfId="362" xr:uid="{8A19A095-70D1-41D9-84F0-665E5CC12641}"/>
    <cellStyle name="Normal 7 3 6 2" xfId="1912" xr:uid="{1C3EBB23-51B0-4D19-B6C5-AD9A78D02A56}"/>
    <cellStyle name="Normal 7 3 6 2 2" xfId="1913" xr:uid="{7BF44C44-E0EF-4108-8895-308196E44C14}"/>
    <cellStyle name="Normal 7 3 6 2 3" xfId="3510" xr:uid="{AA560A51-49B0-43D8-ACAB-0B96F5001426}"/>
    <cellStyle name="Normal 7 3 6 2 4" xfId="3511" xr:uid="{5BC8A653-53A6-403D-8190-346FC670AC37}"/>
    <cellStyle name="Normal 7 3 6 3" xfId="1914" xr:uid="{1DECACE0-412F-4F09-82DF-9C2486EF21D3}"/>
    <cellStyle name="Normal 7 3 6 4" xfId="3512" xr:uid="{2AFD2396-21CF-41E9-AD3A-ED64F7B4CF75}"/>
    <cellStyle name="Normal 7 3 6 5" xfId="3513" xr:uid="{8D433FE4-ECAA-4DA0-8DB3-3D8B5B6264CE}"/>
    <cellStyle name="Normal 7 3 7" xfId="1915" xr:uid="{9E8EBD31-C998-46BE-9E0F-8ED3F86F9524}"/>
    <cellStyle name="Normal 7 3 7 2" xfId="1916" xr:uid="{E96C4B35-233D-448C-B78A-DF02726B58D5}"/>
    <cellStyle name="Normal 7 3 7 3" xfId="3514" xr:uid="{6845D932-82EC-40C5-A295-EDFD9711FBCF}"/>
    <cellStyle name="Normal 7 3 7 4" xfId="3515" xr:uid="{F64DC012-AF20-4BFE-BCEC-417410847AE5}"/>
    <cellStyle name="Normal 7 3 8" xfId="1917" xr:uid="{77EB93E7-AC5F-497F-8E4E-69529C9282B6}"/>
    <cellStyle name="Normal 7 3 8 2" xfId="3516" xr:uid="{3EBD4917-F986-438B-8138-EB17A6837B38}"/>
    <cellStyle name="Normal 7 3 8 3" xfId="3517" xr:uid="{6347CFB3-A171-45AD-9F37-FC58476CB9F8}"/>
    <cellStyle name="Normal 7 3 8 4" xfId="3518" xr:uid="{4D984AD8-271F-470B-8450-104C1ED913F3}"/>
    <cellStyle name="Normal 7 3 9" xfId="3519" xr:uid="{91F55678-F305-4E47-BF4D-798F14B8EE2A}"/>
    <cellStyle name="Normal 7 4" xfId="141" xr:uid="{5A537E9A-599C-406A-9768-DD420E4E3536}"/>
    <cellStyle name="Normal 7 4 10" xfId="3520" xr:uid="{06C8880B-E8F5-4257-B413-8A8F92747C56}"/>
    <cellStyle name="Normal 7 4 11" xfId="3521" xr:uid="{30688009-8A94-43C9-AD02-83320ABC66C5}"/>
    <cellStyle name="Normal 7 4 2" xfId="142" xr:uid="{F2AFBF01-313C-4732-BAA8-4D5AA434CBA4}"/>
    <cellStyle name="Normal 7 4 2 2" xfId="363" xr:uid="{D3AFCA7C-1F4F-4AAB-B10D-FB3FBFEBC769}"/>
    <cellStyle name="Normal 7 4 2 2 2" xfId="720" xr:uid="{E3875C81-7CBE-4B00-AB28-29A4B66852BD}"/>
    <cellStyle name="Normal 7 4 2 2 2 2" xfId="721" xr:uid="{F0D89C76-6BD1-48FE-80BD-528953E67916}"/>
    <cellStyle name="Normal 7 4 2 2 2 2 2" xfId="1918" xr:uid="{3F7EDEF4-9B5B-4504-8846-00B5B9F79946}"/>
    <cellStyle name="Normal 7 4 2 2 2 2 3" xfId="3522" xr:uid="{6A18A7EB-60ED-4BB5-8B8D-01763E3831FB}"/>
    <cellStyle name="Normal 7 4 2 2 2 2 4" xfId="3523" xr:uid="{4AF2E18A-DCB6-41C4-A7A1-C230330B07C0}"/>
    <cellStyle name="Normal 7 4 2 2 2 3" xfId="1919" xr:uid="{60A019AB-D326-4ED4-B6E7-40279AAE7881}"/>
    <cellStyle name="Normal 7 4 2 2 2 3 2" xfId="3524" xr:uid="{124D04DF-5B9C-436D-9A3E-1897535DF9C3}"/>
    <cellStyle name="Normal 7 4 2 2 2 3 3" xfId="3525" xr:uid="{7361B5D4-3A7E-4723-8C40-EC4B84C6EBDB}"/>
    <cellStyle name="Normal 7 4 2 2 2 3 4" xfId="3526" xr:uid="{E9A15429-4619-4AD3-9292-AAE110877101}"/>
    <cellStyle name="Normal 7 4 2 2 2 4" xfId="3527" xr:uid="{3AB78EEA-A25E-4058-B69A-939BD634F974}"/>
    <cellStyle name="Normal 7 4 2 2 2 5" xfId="3528" xr:uid="{B58702D3-73D7-4F21-9C4B-3FD15C24510D}"/>
    <cellStyle name="Normal 7 4 2 2 2 6" xfId="3529" xr:uid="{12E4A20A-3480-47F2-98CA-DCF9D7C1FDC8}"/>
    <cellStyle name="Normal 7 4 2 2 3" xfId="722" xr:uid="{00F5D115-FB56-4068-BA46-368ABFE5B9B3}"/>
    <cellStyle name="Normal 7 4 2 2 3 2" xfId="1920" xr:uid="{791D1A3E-34FA-429B-B50D-45F369B6BADD}"/>
    <cellStyle name="Normal 7 4 2 2 3 2 2" xfId="3530" xr:uid="{D8FE2E0B-15FB-44AF-A360-4F356F9AEF64}"/>
    <cellStyle name="Normal 7 4 2 2 3 2 3" xfId="3531" xr:uid="{F3E081E5-0555-4454-BFBE-B4CE19103767}"/>
    <cellStyle name="Normal 7 4 2 2 3 2 4" xfId="3532" xr:uid="{BEC56AD7-8FB1-43AC-B3A3-6053A08C86AF}"/>
    <cellStyle name="Normal 7 4 2 2 3 3" xfId="3533" xr:uid="{EA4F82EC-248C-4913-B76A-E3116B021522}"/>
    <cellStyle name="Normal 7 4 2 2 3 4" xfId="3534" xr:uid="{7BBFDB86-568E-4101-994A-A3CAFD895C0A}"/>
    <cellStyle name="Normal 7 4 2 2 3 5" xfId="3535" xr:uid="{E16859C4-FC87-402A-B9AA-CC90F5ED98CE}"/>
    <cellStyle name="Normal 7 4 2 2 4" xfId="1921" xr:uid="{CFF95192-D280-4FBB-BBD7-43DB30ED4B7C}"/>
    <cellStyle name="Normal 7 4 2 2 4 2" xfId="3536" xr:uid="{5920A320-DAD1-4C56-9226-0F2B8BF0177B}"/>
    <cellStyle name="Normal 7 4 2 2 4 3" xfId="3537" xr:uid="{F2D4390B-2C25-4C89-8EC9-28C829C21B94}"/>
    <cellStyle name="Normal 7 4 2 2 4 4" xfId="3538" xr:uid="{9789EFE9-01AD-4D47-AA97-7D4252BF6C9A}"/>
    <cellStyle name="Normal 7 4 2 2 5" xfId="3539" xr:uid="{951546A1-B243-4338-B6E4-ED2D1A86436D}"/>
    <cellStyle name="Normal 7 4 2 2 5 2" xfId="3540" xr:uid="{ED6928AE-B1B3-42EA-A8A6-BDE484B31973}"/>
    <cellStyle name="Normal 7 4 2 2 5 3" xfId="3541" xr:uid="{B9B94040-088C-41E0-B896-E5ACF717FF52}"/>
    <cellStyle name="Normal 7 4 2 2 5 4" xfId="3542" xr:uid="{08924A74-EF8C-4026-A612-B22CFFFF5212}"/>
    <cellStyle name="Normal 7 4 2 2 6" xfId="3543" xr:uid="{48F50353-7CE1-42FF-8DA3-C1D78F7F92B7}"/>
    <cellStyle name="Normal 7 4 2 2 7" xfId="3544" xr:uid="{A89C4C01-87CD-4421-9CED-8795044B73DA}"/>
    <cellStyle name="Normal 7 4 2 2 8" xfId="3545" xr:uid="{3ADF9140-AE63-4271-A3D6-C69AED9AA3B5}"/>
    <cellStyle name="Normal 7 4 2 3" xfId="723" xr:uid="{956E63F7-DB48-4BC6-991C-FB6CC261C001}"/>
    <cellStyle name="Normal 7 4 2 3 2" xfId="724" xr:uid="{D3D7B9FA-B95C-41F6-B27F-D8EEA55C9A30}"/>
    <cellStyle name="Normal 7 4 2 3 2 2" xfId="725" xr:uid="{CEB7827D-5F76-4F48-AC03-C277FF96E15B}"/>
    <cellStyle name="Normal 7 4 2 3 2 3" xfId="3546" xr:uid="{B5D0E701-B961-4E4B-A407-584939B9FD30}"/>
    <cellStyle name="Normal 7 4 2 3 2 4" xfId="3547" xr:uid="{5C3F9118-5379-45AA-B795-5830170A750F}"/>
    <cellStyle name="Normal 7 4 2 3 3" xfId="726" xr:uid="{45D1F1BB-5C98-4518-9222-A0C75DD33C26}"/>
    <cellStyle name="Normal 7 4 2 3 3 2" xfId="3548" xr:uid="{9CC97377-582D-49FF-9651-0425F786B019}"/>
    <cellStyle name="Normal 7 4 2 3 3 3" xfId="3549" xr:uid="{CE0E6958-F731-4442-99B2-0AD7750D3717}"/>
    <cellStyle name="Normal 7 4 2 3 3 4" xfId="3550" xr:uid="{D65D988A-2F92-4D18-AB30-6850C8159972}"/>
    <cellStyle name="Normal 7 4 2 3 4" xfId="3551" xr:uid="{439A28CE-89AC-475A-9CFC-6CDCDA5784EA}"/>
    <cellStyle name="Normal 7 4 2 3 5" xfId="3552" xr:uid="{02031D75-5D0C-4C9C-93E6-5E9E60445BCE}"/>
    <cellStyle name="Normal 7 4 2 3 6" xfId="3553" xr:uid="{2368A5D1-DEBF-4977-8B4F-D8C980C32B2E}"/>
    <cellStyle name="Normal 7 4 2 4" xfId="727" xr:uid="{7EE99A9A-2C25-47A3-BDE0-1D16A7DC55D7}"/>
    <cellStyle name="Normal 7 4 2 4 2" xfId="728" xr:uid="{8E73513F-E901-418C-BA03-A1B6B7472A5F}"/>
    <cellStyle name="Normal 7 4 2 4 2 2" xfId="3554" xr:uid="{5FEAF2B9-8BB5-41DA-85D6-79FC5D3DC6BC}"/>
    <cellStyle name="Normal 7 4 2 4 2 3" xfId="3555" xr:uid="{9F9FA61F-50ED-4FA5-92F5-BEBA707A8190}"/>
    <cellStyle name="Normal 7 4 2 4 2 4" xfId="3556" xr:uid="{9C0E8EF6-2324-4A58-A26A-0EBEC49366F8}"/>
    <cellStyle name="Normal 7 4 2 4 3" xfId="3557" xr:uid="{F5741976-B808-4D46-9B33-746315C6FE5E}"/>
    <cellStyle name="Normal 7 4 2 4 4" xfId="3558" xr:uid="{A92B64C3-2F5F-487A-9067-7483A57F0AE1}"/>
    <cellStyle name="Normal 7 4 2 4 5" xfId="3559" xr:uid="{06AF6867-90A1-4F0F-AA26-176C8084DC81}"/>
    <cellStyle name="Normal 7 4 2 5" xfId="729" xr:uid="{76CBF37A-D021-4979-AE0A-B731554A8CE9}"/>
    <cellStyle name="Normal 7 4 2 5 2" xfId="3560" xr:uid="{CBAE9E47-D802-4A65-8950-28F5E881CFAD}"/>
    <cellStyle name="Normal 7 4 2 5 3" xfId="3561" xr:uid="{6839CF21-6102-4E5F-BBAD-7D55A0ED65E1}"/>
    <cellStyle name="Normal 7 4 2 5 4" xfId="3562" xr:uid="{0D6D7CBA-A735-4FC0-922E-8B2684CAE7CE}"/>
    <cellStyle name="Normal 7 4 2 6" xfId="3563" xr:uid="{2983D78E-EBF0-415F-9ECA-B514EE39FF47}"/>
    <cellStyle name="Normal 7 4 2 6 2" xfId="3564" xr:uid="{F6370673-0CC2-45C1-909C-AA23B65E7F52}"/>
    <cellStyle name="Normal 7 4 2 6 3" xfId="3565" xr:uid="{A0F137C6-56CA-4AEC-936E-CCCEBB8FEE04}"/>
    <cellStyle name="Normal 7 4 2 6 4" xfId="3566" xr:uid="{2B5938E2-C920-465D-922C-A75EE8E4DBAF}"/>
    <cellStyle name="Normal 7 4 2 7" xfId="3567" xr:uid="{1BE353EB-EB31-467B-9428-EEFB2BFF4014}"/>
    <cellStyle name="Normal 7 4 2 8" xfId="3568" xr:uid="{BEAEA27E-0F1A-4C49-A3BC-600FDDD7CA6C}"/>
    <cellStyle name="Normal 7 4 2 9" xfId="3569" xr:uid="{FAC1891E-4F19-4AB2-96A1-E26A2BD5C853}"/>
    <cellStyle name="Normal 7 4 3" xfId="364" xr:uid="{9C9945C7-BADD-433A-897D-A9A149006048}"/>
    <cellStyle name="Normal 7 4 3 2" xfId="730" xr:uid="{AA475DBF-6DE8-455F-B893-9E235EA269DB}"/>
    <cellStyle name="Normal 7 4 3 2 2" xfId="731" xr:uid="{CD18AAAF-64BE-44E9-BD76-EEC4B892DBFB}"/>
    <cellStyle name="Normal 7 4 3 2 2 2" xfId="1922" xr:uid="{825B528D-A9BE-4B5C-A7A1-E398E4284044}"/>
    <cellStyle name="Normal 7 4 3 2 2 2 2" xfId="1923" xr:uid="{B6859954-A872-486F-9352-0BAA23126E75}"/>
    <cellStyle name="Normal 7 4 3 2 2 3" xfId="1924" xr:uid="{D51E6BBD-E285-4A13-9457-E3983F256C09}"/>
    <cellStyle name="Normal 7 4 3 2 2 4" xfId="3570" xr:uid="{F7A1B93F-A278-4845-B144-33D0712B153F}"/>
    <cellStyle name="Normal 7 4 3 2 3" xfId="1925" xr:uid="{154942DF-3610-47D7-8059-3DD61DD0AD00}"/>
    <cellStyle name="Normal 7 4 3 2 3 2" xfId="1926" xr:uid="{2F6F1660-D619-4143-AD0F-0A3658C57140}"/>
    <cellStyle name="Normal 7 4 3 2 3 3" xfId="3571" xr:uid="{78C1BA80-192D-4F01-BF8C-71A79B3DF46C}"/>
    <cellStyle name="Normal 7 4 3 2 3 4" xfId="3572" xr:uid="{9B220D1F-1873-4A78-9F48-7278ABC8B30A}"/>
    <cellStyle name="Normal 7 4 3 2 4" xfId="1927" xr:uid="{DBADEC23-8C4B-45CF-A74B-52DEC6EC5233}"/>
    <cellStyle name="Normal 7 4 3 2 5" xfId="3573" xr:uid="{DFF764FB-FD85-4254-82D4-8611D66DD201}"/>
    <cellStyle name="Normal 7 4 3 2 6" xfId="3574" xr:uid="{BC52A1E6-A1B4-4C31-AB48-5123CC6609C7}"/>
    <cellStyle name="Normal 7 4 3 3" xfId="732" xr:uid="{E3B8D79E-4B6F-41AA-A5A6-1957458AC071}"/>
    <cellStyle name="Normal 7 4 3 3 2" xfId="1928" xr:uid="{C0EA9CB1-F624-4332-B212-106DA75868B0}"/>
    <cellStyle name="Normal 7 4 3 3 2 2" xfId="1929" xr:uid="{29438C77-1CE0-4CBF-8DFE-0648E4F7DA1B}"/>
    <cellStyle name="Normal 7 4 3 3 2 3" xfId="3575" xr:uid="{7518B728-A799-4757-A935-4F1AC2176DFE}"/>
    <cellStyle name="Normal 7 4 3 3 2 4" xfId="3576" xr:uid="{1D717DDA-8424-45B1-8AF1-70DA64791202}"/>
    <cellStyle name="Normal 7 4 3 3 3" xfId="1930" xr:uid="{178EE560-4F56-464E-A129-471237F19E70}"/>
    <cellStyle name="Normal 7 4 3 3 4" xfId="3577" xr:uid="{4165E0BA-5890-4B1B-B7BC-FC43957D0805}"/>
    <cellStyle name="Normal 7 4 3 3 5" xfId="3578" xr:uid="{FC9CEE54-878E-47F8-BA12-F289F04FD710}"/>
    <cellStyle name="Normal 7 4 3 4" xfId="1931" xr:uid="{97F724C1-D9FA-4B74-A324-240D29651402}"/>
    <cellStyle name="Normal 7 4 3 4 2" xfId="1932" xr:uid="{321C45E4-4F90-425E-AFD8-A3F881B4D3D7}"/>
    <cellStyle name="Normal 7 4 3 4 3" xfId="3579" xr:uid="{DB54B1DF-4F0C-4870-B397-5EAA1C3F315F}"/>
    <cellStyle name="Normal 7 4 3 4 4" xfId="3580" xr:uid="{20A279FD-65C9-4086-9524-68C83DFF08FF}"/>
    <cellStyle name="Normal 7 4 3 5" xfId="1933" xr:uid="{FD1B805A-ABC5-4ABE-812B-2A3994A27F03}"/>
    <cellStyle name="Normal 7 4 3 5 2" xfId="3581" xr:uid="{2080393B-7229-4E71-B483-A4F6D76F9213}"/>
    <cellStyle name="Normal 7 4 3 5 3" xfId="3582" xr:uid="{7A108B09-EE17-4549-BE00-F9A70CB6F9AC}"/>
    <cellStyle name="Normal 7 4 3 5 4" xfId="3583" xr:uid="{1A9004A8-6B20-40B4-885D-ED6F2F5EE1F1}"/>
    <cellStyle name="Normal 7 4 3 6" xfId="3584" xr:uid="{11793C6C-DF78-4CAB-9F96-D2F194FBD895}"/>
    <cellStyle name="Normal 7 4 3 7" xfId="3585" xr:uid="{4C0F6350-F0BF-407B-9BFE-9C8FA717B4CB}"/>
    <cellStyle name="Normal 7 4 3 8" xfId="3586" xr:uid="{D68EFDCF-8891-4699-B306-2BE4EAEBF70A}"/>
    <cellStyle name="Normal 7 4 4" xfId="365" xr:uid="{BA37BF06-8907-474B-B243-D31095CE3D2E}"/>
    <cellStyle name="Normal 7 4 4 2" xfId="733" xr:uid="{756DEB1A-6FAD-4AA7-8205-11F63F465563}"/>
    <cellStyle name="Normal 7 4 4 2 2" xfId="734" xr:uid="{4628F5D9-D54A-48F0-9FA2-87E2ACC97DA2}"/>
    <cellStyle name="Normal 7 4 4 2 2 2" xfId="1934" xr:uid="{EC424B22-698D-4D9E-A26D-632958C921D4}"/>
    <cellStyle name="Normal 7 4 4 2 2 3" xfId="3587" xr:uid="{471D2D50-F526-47A1-9463-12DFF1AD6C6A}"/>
    <cellStyle name="Normal 7 4 4 2 2 4" xfId="3588" xr:uid="{FC17DD09-2E69-458E-9876-15EB7A22FF6E}"/>
    <cellStyle name="Normal 7 4 4 2 3" xfId="1935" xr:uid="{432EF57A-3FD2-4CC0-BD5B-8D7D2AA527C8}"/>
    <cellStyle name="Normal 7 4 4 2 4" xfId="3589" xr:uid="{CE98B4D4-C7A5-45FF-8D20-1EA16FB40D90}"/>
    <cellStyle name="Normal 7 4 4 2 5" xfId="3590" xr:uid="{46EB388C-F04E-41E3-9F18-739E85C939D3}"/>
    <cellStyle name="Normal 7 4 4 3" xfId="735" xr:uid="{7F75ACC8-2443-408F-BE48-A779C145306D}"/>
    <cellStyle name="Normal 7 4 4 3 2" xfId="1936" xr:uid="{F7883B78-EF49-42D5-B700-7AE629ABE187}"/>
    <cellStyle name="Normal 7 4 4 3 3" xfId="3591" xr:uid="{3DCB4FD0-9B01-4DED-BE98-267E8BE9004E}"/>
    <cellStyle name="Normal 7 4 4 3 4" xfId="3592" xr:uid="{0EC0FE56-465A-41F3-872B-3EEA571E4F8A}"/>
    <cellStyle name="Normal 7 4 4 4" xfId="1937" xr:uid="{4CBB55C2-F22E-4FC0-A301-B7086BDE4D7F}"/>
    <cellStyle name="Normal 7 4 4 4 2" xfId="3593" xr:uid="{F40D6E8D-952E-4482-83CD-7675AA0EA8B9}"/>
    <cellStyle name="Normal 7 4 4 4 3" xfId="3594" xr:uid="{BD1E6602-020F-4D26-9856-59D4F4FCB9EE}"/>
    <cellStyle name="Normal 7 4 4 4 4" xfId="3595" xr:uid="{8DFB9D94-79FC-4ED1-8EB8-712204802183}"/>
    <cellStyle name="Normal 7 4 4 5" xfId="3596" xr:uid="{A1B502C4-07B8-4805-9767-CF6A540271B3}"/>
    <cellStyle name="Normal 7 4 4 6" xfId="3597" xr:uid="{A18D8FEB-5116-4422-9FA3-2F5C828C8D50}"/>
    <cellStyle name="Normal 7 4 4 7" xfId="3598" xr:uid="{99562E4F-89AF-4479-AB94-3A9218E0280B}"/>
    <cellStyle name="Normal 7 4 5" xfId="366" xr:uid="{F351B505-144E-48ED-A414-F70ABCA79D50}"/>
    <cellStyle name="Normal 7 4 5 2" xfId="736" xr:uid="{75935C2D-238E-4FA6-AE03-A87544508C09}"/>
    <cellStyle name="Normal 7 4 5 2 2" xfId="1938" xr:uid="{A743346D-E219-43B7-B9A6-D1BAE2F8C913}"/>
    <cellStyle name="Normal 7 4 5 2 3" xfId="3599" xr:uid="{D030DAE3-5F75-45BD-A840-5F4194F2E0E2}"/>
    <cellStyle name="Normal 7 4 5 2 4" xfId="3600" xr:uid="{78912AFB-CB4C-44B0-8585-50B8F1A00671}"/>
    <cellStyle name="Normal 7 4 5 3" xfId="1939" xr:uid="{B35B72AC-C0C2-4785-BEB0-E3F26329E182}"/>
    <cellStyle name="Normal 7 4 5 3 2" xfId="3601" xr:uid="{FBBA9BEB-4D3E-41B9-AAB3-1DCAD670F432}"/>
    <cellStyle name="Normal 7 4 5 3 3" xfId="3602" xr:uid="{EC471A4D-9834-4D4C-B990-77A5BB523020}"/>
    <cellStyle name="Normal 7 4 5 3 4" xfId="3603" xr:uid="{A4FD7218-C72E-4762-85DD-3787410EE62E}"/>
    <cellStyle name="Normal 7 4 5 4" xfId="3604" xr:uid="{DA4A7D47-FDD4-4E7A-BE5C-87C8FB30D46D}"/>
    <cellStyle name="Normal 7 4 5 5" xfId="3605" xr:uid="{34387D8E-D66D-4364-A96C-F7641E1ED0A7}"/>
    <cellStyle name="Normal 7 4 5 6" xfId="3606" xr:uid="{C2D38DC6-2A11-4079-B6B7-AAD288699CD0}"/>
    <cellStyle name="Normal 7 4 6" xfId="737" xr:uid="{337C6575-D3ED-441A-8006-1E58253A0FAA}"/>
    <cellStyle name="Normal 7 4 6 2" xfId="1940" xr:uid="{63C455D1-8289-4515-8F96-846583161638}"/>
    <cellStyle name="Normal 7 4 6 2 2" xfId="3607" xr:uid="{6768DF06-4312-4DF5-827C-8BA2DCC50B12}"/>
    <cellStyle name="Normal 7 4 6 2 3" xfId="3608" xr:uid="{D3EC338E-7006-4222-8836-3F7AC182EC91}"/>
    <cellStyle name="Normal 7 4 6 2 4" xfId="3609" xr:uid="{632F2682-D229-453D-B3A8-97A5F4C9A2B5}"/>
    <cellStyle name="Normal 7 4 6 3" xfId="3610" xr:uid="{3DE7BF1A-982C-4DD0-9C4F-EA0ED27F9ABE}"/>
    <cellStyle name="Normal 7 4 6 4" xfId="3611" xr:uid="{05EBBF47-AFD1-44D2-B773-E70D994CE1A2}"/>
    <cellStyle name="Normal 7 4 6 5" xfId="3612" xr:uid="{7B33403C-79EE-4F0C-99D7-42C77D1C1335}"/>
    <cellStyle name="Normal 7 4 7" xfId="1941" xr:uid="{8FBD47E3-EE4E-47C7-9440-2084F6959395}"/>
    <cellStyle name="Normal 7 4 7 2" xfId="3613" xr:uid="{B7AA89FC-461B-4990-ABBC-74C8594787AB}"/>
    <cellStyle name="Normal 7 4 7 3" xfId="3614" xr:uid="{AB74DDBA-85D8-49A8-B340-B2919B4DA286}"/>
    <cellStyle name="Normal 7 4 7 4" xfId="3615" xr:uid="{1B8E8B55-A119-42A2-B53B-753546E09A28}"/>
    <cellStyle name="Normal 7 4 8" xfId="3616" xr:uid="{8077C7C1-1A81-47E5-92A4-1CF649E94875}"/>
    <cellStyle name="Normal 7 4 8 2" xfId="3617" xr:uid="{E37F63B4-15D6-4186-9EA0-8B738342E5C0}"/>
    <cellStyle name="Normal 7 4 8 3" xfId="3618" xr:uid="{54B4E0D5-669B-448B-8B67-B1B79B7B4E06}"/>
    <cellStyle name="Normal 7 4 8 4" xfId="3619" xr:uid="{DCB6F4EE-D47C-4195-955D-CA48C541BE74}"/>
    <cellStyle name="Normal 7 4 9" xfId="3620" xr:uid="{77088C71-1879-4D88-BD45-4D0A78E65CDC}"/>
    <cellStyle name="Normal 7 5" xfId="143" xr:uid="{3DCD3252-9F16-4164-9C8C-49B3449B58CE}"/>
    <cellStyle name="Normal 7 5 2" xfId="144" xr:uid="{F5327D64-641F-42FA-8010-6D4CB9D9BC7B}"/>
    <cellStyle name="Normal 7 5 2 2" xfId="367" xr:uid="{66FB028E-E837-49B5-A405-197CA92A31CA}"/>
    <cellStyle name="Normal 7 5 2 2 2" xfId="738" xr:uid="{17DD2253-A00A-4E20-9B8C-5ED1B1AA0FAB}"/>
    <cellStyle name="Normal 7 5 2 2 2 2" xfId="1942" xr:uid="{D8E6391D-855C-4B53-AF92-805664AF5170}"/>
    <cellStyle name="Normal 7 5 2 2 2 3" xfId="3621" xr:uid="{9E32A8F5-8F14-4420-9FEC-C1AF04117D92}"/>
    <cellStyle name="Normal 7 5 2 2 2 4" xfId="3622" xr:uid="{0EB153CF-5C46-469B-943E-2BA797BE54AC}"/>
    <cellStyle name="Normal 7 5 2 2 3" xfId="1943" xr:uid="{2A164183-FFE1-43DC-885B-BFF6FD183352}"/>
    <cellStyle name="Normal 7 5 2 2 3 2" xfId="3623" xr:uid="{C62A7654-DB2C-4168-B271-B6ABBBDA0851}"/>
    <cellStyle name="Normal 7 5 2 2 3 3" xfId="3624" xr:uid="{48BDC14F-9DD2-4D28-936E-EC84F9EA7168}"/>
    <cellStyle name="Normal 7 5 2 2 3 4" xfId="3625" xr:uid="{3B76AC99-28FC-4CDC-B96D-712BA0843011}"/>
    <cellStyle name="Normal 7 5 2 2 4" xfId="3626" xr:uid="{B8B44B31-70AD-4189-BB61-25E172BDB021}"/>
    <cellStyle name="Normal 7 5 2 2 5" xfId="3627" xr:uid="{8C1F6937-0EB7-44C1-BB32-52175EE76519}"/>
    <cellStyle name="Normal 7 5 2 2 6" xfId="3628" xr:uid="{528DFFD9-B82D-4FFD-A821-71C623D6608A}"/>
    <cellStyle name="Normal 7 5 2 3" xfId="739" xr:uid="{51A71F45-1A85-49CC-B775-56B05411FF07}"/>
    <cellStyle name="Normal 7 5 2 3 2" xfId="1944" xr:uid="{12FBD73E-1F50-4B0A-B084-4DB2EDC18D68}"/>
    <cellStyle name="Normal 7 5 2 3 2 2" xfId="3629" xr:uid="{E9CF661E-E427-428C-853A-B4CF0CB532F6}"/>
    <cellStyle name="Normal 7 5 2 3 2 3" xfId="3630" xr:uid="{0DE922AE-3DAA-42A3-B7BE-129B0782BDBC}"/>
    <cellStyle name="Normal 7 5 2 3 2 4" xfId="3631" xr:uid="{587679A2-6DD0-4605-97F4-99B35C39E0D2}"/>
    <cellStyle name="Normal 7 5 2 3 3" xfId="3632" xr:uid="{C2721314-F574-4439-B14F-894748682DAA}"/>
    <cellStyle name="Normal 7 5 2 3 4" xfId="3633" xr:uid="{BDC6A91B-2F37-466D-99CC-75E1E75A0C10}"/>
    <cellStyle name="Normal 7 5 2 3 5" xfId="3634" xr:uid="{F11E6423-8EA2-4C70-B69B-A2110B9DB451}"/>
    <cellStyle name="Normal 7 5 2 4" xfId="1945" xr:uid="{C6E91375-AA71-4F9A-9C82-BA5B01416690}"/>
    <cellStyle name="Normal 7 5 2 4 2" xfId="3635" xr:uid="{226A1D6F-C5E0-405C-98C0-E96F1E99B35D}"/>
    <cellStyle name="Normal 7 5 2 4 3" xfId="3636" xr:uid="{D7DF86E6-379B-4ECC-96B1-FB494024FA74}"/>
    <cellStyle name="Normal 7 5 2 4 4" xfId="3637" xr:uid="{E2BEB892-74C5-4CA7-B211-E4D40049FFC8}"/>
    <cellStyle name="Normal 7 5 2 5" xfId="3638" xr:uid="{0E27BD5B-7E99-44AF-A7FB-2716E1BEAF5F}"/>
    <cellStyle name="Normal 7 5 2 5 2" xfId="3639" xr:uid="{76D13B83-ED32-4FD8-A7D8-C60672604E98}"/>
    <cellStyle name="Normal 7 5 2 5 3" xfId="3640" xr:uid="{7C215F11-B147-41E4-85FB-B00DE3A01D7E}"/>
    <cellStyle name="Normal 7 5 2 5 4" xfId="3641" xr:uid="{2E6B9618-3637-458B-A3FC-79359AC88541}"/>
    <cellStyle name="Normal 7 5 2 6" xfId="3642" xr:uid="{264B4184-9FB4-437F-98AB-A60EEF9D32DB}"/>
    <cellStyle name="Normal 7 5 2 7" xfId="3643" xr:uid="{194686C6-C266-465E-A426-88A5EDE552C8}"/>
    <cellStyle name="Normal 7 5 2 8" xfId="3644" xr:uid="{BA054FBA-848E-45FD-AFDB-30F9BA482083}"/>
    <cellStyle name="Normal 7 5 3" xfId="368" xr:uid="{5C8404F8-DDC8-40C4-8825-BB0F62F438D8}"/>
    <cellStyle name="Normal 7 5 3 2" xfId="740" xr:uid="{99525E9B-5D67-4827-8BBE-C66A527DA4A7}"/>
    <cellStyle name="Normal 7 5 3 2 2" xfId="741" xr:uid="{DBA5FFC6-5956-47BE-AE3D-833B2E215C08}"/>
    <cellStyle name="Normal 7 5 3 2 3" xfId="3645" xr:uid="{75E9EB03-B84D-49B0-8D7B-DE6278B20488}"/>
    <cellStyle name="Normal 7 5 3 2 4" xfId="3646" xr:uid="{55D26B68-26F8-4896-9E02-F19D2E51AB78}"/>
    <cellStyle name="Normal 7 5 3 3" xfId="742" xr:uid="{AEA3EA32-3E30-4AEB-923B-BCE776CFEF7A}"/>
    <cellStyle name="Normal 7 5 3 3 2" xfId="3647" xr:uid="{C031F3E4-0F36-46D5-8070-220BBDACCBDB}"/>
    <cellStyle name="Normal 7 5 3 3 3" xfId="3648" xr:uid="{564868E7-4ACD-4C49-B2FF-BE5B66B89E2A}"/>
    <cellStyle name="Normal 7 5 3 3 4" xfId="3649" xr:uid="{DD13CE41-B109-4B6B-9A9D-0C30EF2B87E5}"/>
    <cellStyle name="Normal 7 5 3 4" xfId="3650" xr:uid="{9B3FDC35-D50C-470A-96A9-173268521DD5}"/>
    <cellStyle name="Normal 7 5 3 5" xfId="3651" xr:uid="{01099993-DA9A-4A5C-AF13-EA7C0CFBBEDC}"/>
    <cellStyle name="Normal 7 5 3 6" xfId="3652" xr:uid="{73D0060B-F48F-44F7-ADF1-8AD3C08EB82C}"/>
    <cellStyle name="Normal 7 5 4" xfId="369" xr:uid="{9EDA0539-7DEB-4EE9-9076-0861843A4361}"/>
    <cellStyle name="Normal 7 5 4 2" xfId="743" xr:uid="{65C1DE8E-1405-4D18-9AAA-57DBE57DC7BA}"/>
    <cellStyle name="Normal 7 5 4 2 2" xfId="3653" xr:uid="{5C254FB8-A78E-4CD9-BE5C-2838C5D673D4}"/>
    <cellStyle name="Normal 7 5 4 2 3" xfId="3654" xr:uid="{98645630-BC92-4831-8EEB-450231D8AC34}"/>
    <cellStyle name="Normal 7 5 4 2 4" xfId="3655" xr:uid="{FD8E2D07-8C4B-4C82-BCBC-98E03CD3FB64}"/>
    <cellStyle name="Normal 7 5 4 3" xfId="3656" xr:uid="{14190E09-8624-4CFC-A131-20199D568DEA}"/>
    <cellStyle name="Normal 7 5 4 4" xfId="3657" xr:uid="{99109FF5-554F-41AF-96FE-AC301C543021}"/>
    <cellStyle name="Normal 7 5 4 5" xfId="3658" xr:uid="{0A59F610-B64F-4D6A-83CE-BE12B573B5CB}"/>
    <cellStyle name="Normal 7 5 5" xfId="744" xr:uid="{6746F0EB-92ED-4DDC-A0C6-5BA27A937FCC}"/>
    <cellStyle name="Normal 7 5 5 2" xfId="3659" xr:uid="{DC89B156-00FA-4CDC-B308-BEF067CCF82E}"/>
    <cellStyle name="Normal 7 5 5 3" xfId="3660" xr:uid="{1DCBE87B-9C52-486A-8D24-E63C57D1D54A}"/>
    <cellStyle name="Normal 7 5 5 4" xfId="3661" xr:uid="{5CB0300D-0D51-4DF3-A657-7A0956F472A4}"/>
    <cellStyle name="Normal 7 5 6" xfId="3662" xr:uid="{6E39F584-9E40-4ECF-8BEE-65ED4D7672F6}"/>
    <cellStyle name="Normal 7 5 6 2" xfId="3663" xr:uid="{FE2FB41C-DC2A-4F2A-B3A2-303AEEF3D393}"/>
    <cellStyle name="Normal 7 5 6 3" xfId="3664" xr:uid="{74ECD16C-79EB-4639-8C97-723A05E2F864}"/>
    <cellStyle name="Normal 7 5 6 4" xfId="3665" xr:uid="{F9FE1529-A52F-46E5-89F1-C844875219CC}"/>
    <cellStyle name="Normal 7 5 7" xfId="3666" xr:uid="{40C5D857-9D98-4B7E-B87D-CFA052402F97}"/>
    <cellStyle name="Normal 7 5 8" xfId="3667" xr:uid="{521FC040-5D10-415B-9FFE-301E28B7519B}"/>
    <cellStyle name="Normal 7 5 9" xfId="3668" xr:uid="{78E4E896-DFE9-4937-BA74-D8226D2BFCEA}"/>
    <cellStyle name="Normal 7 6" xfId="145" xr:uid="{FC1BADEE-21B3-4C75-8CFF-B84DE1CAA328}"/>
    <cellStyle name="Normal 7 6 2" xfId="370" xr:uid="{F80AF85F-AC72-48D0-BA61-D5AA95D101A9}"/>
    <cellStyle name="Normal 7 6 2 2" xfId="745" xr:uid="{3525BB72-2A85-4428-BCBB-87DA6F1581A5}"/>
    <cellStyle name="Normal 7 6 2 2 2" xfId="1946" xr:uid="{7CD1A85E-8EAD-4BC9-BB98-9FF35E9737BE}"/>
    <cellStyle name="Normal 7 6 2 2 2 2" xfId="1947" xr:uid="{6BD5F012-E20B-4613-8C90-DC53B120A65F}"/>
    <cellStyle name="Normal 7 6 2 2 3" xfId="1948" xr:uid="{D9D97DFD-6092-410E-8435-045A50C81F51}"/>
    <cellStyle name="Normal 7 6 2 2 4" xfId="3669" xr:uid="{7277887F-30C6-4175-B8CC-812FE5FAE8A7}"/>
    <cellStyle name="Normal 7 6 2 3" xfId="1949" xr:uid="{1D6BE219-C0B7-4B0A-9064-6D85FDAD1245}"/>
    <cellStyle name="Normal 7 6 2 3 2" xfId="1950" xr:uid="{DE269F77-EA39-4121-B228-175209B42095}"/>
    <cellStyle name="Normal 7 6 2 3 3" xfId="3670" xr:uid="{4EF4EA3A-B10E-4DA5-8CD5-00C5382CF989}"/>
    <cellStyle name="Normal 7 6 2 3 4" xfId="3671" xr:uid="{394B46DD-694A-4A96-8B73-29C6056C5B79}"/>
    <cellStyle name="Normal 7 6 2 4" xfId="1951" xr:uid="{CAD342B5-7916-47F6-BBD9-9A3DF193902B}"/>
    <cellStyle name="Normal 7 6 2 5" xfId="3672" xr:uid="{5B986325-4C6B-485D-B49C-4DE56921D008}"/>
    <cellStyle name="Normal 7 6 2 6" xfId="3673" xr:uid="{0B2593DF-E1BC-47B9-B796-E1BF3198D84A}"/>
    <cellStyle name="Normal 7 6 3" xfId="746" xr:uid="{01E042AE-3BDB-45F4-9401-00BA8F033C9F}"/>
    <cellStyle name="Normal 7 6 3 2" xfId="1952" xr:uid="{A5331AFD-8419-4730-9359-48CD0F7C8E02}"/>
    <cellStyle name="Normal 7 6 3 2 2" xfId="1953" xr:uid="{5BFD4EB6-0B77-47E3-8A1B-71A7D4805AE1}"/>
    <cellStyle name="Normal 7 6 3 2 3" xfId="3674" xr:uid="{DD4487B8-E9BD-419E-8DEE-CC67A88D7315}"/>
    <cellStyle name="Normal 7 6 3 2 4" xfId="3675" xr:uid="{E40035EC-10EF-42BC-96EE-C64D921B7DA9}"/>
    <cellStyle name="Normal 7 6 3 3" xfId="1954" xr:uid="{E3C4F61C-3BA6-4FCD-B47E-58B5E24EFE9C}"/>
    <cellStyle name="Normal 7 6 3 4" xfId="3676" xr:uid="{0EFDD147-536A-4A63-9833-D08E06130B62}"/>
    <cellStyle name="Normal 7 6 3 5" xfId="3677" xr:uid="{ACF670E3-342F-4EC6-8899-E283C57EB03A}"/>
    <cellStyle name="Normal 7 6 4" xfId="1955" xr:uid="{78C545FE-1EFB-478E-A50D-F5EF379BCF4D}"/>
    <cellStyle name="Normal 7 6 4 2" xfId="1956" xr:uid="{7B88B360-AB38-4E1C-96B2-C459D70774BB}"/>
    <cellStyle name="Normal 7 6 4 3" xfId="3678" xr:uid="{B6392CAC-5ACE-4FD1-BF24-ACDFAC773F1E}"/>
    <cellStyle name="Normal 7 6 4 4" xfId="3679" xr:uid="{261AE874-6A95-4963-89C3-A3706A8629F1}"/>
    <cellStyle name="Normal 7 6 5" xfId="1957" xr:uid="{35A224FE-275E-4F6D-82DE-22EC1C9F0224}"/>
    <cellStyle name="Normal 7 6 5 2" xfId="3680" xr:uid="{709C9222-96E4-4BA0-9CFA-75E04268E884}"/>
    <cellStyle name="Normal 7 6 5 3" xfId="3681" xr:uid="{60BDA2BA-9E20-4C7B-A618-486010E3DA6C}"/>
    <cellStyle name="Normal 7 6 5 4" xfId="3682" xr:uid="{9BB5E682-F1F6-4D3A-8E97-C71027AF97F2}"/>
    <cellStyle name="Normal 7 6 6" xfId="3683" xr:uid="{579A1750-345F-4545-B1C0-A9BF9C21C4DE}"/>
    <cellStyle name="Normal 7 6 7" xfId="3684" xr:uid="{E69337B2-F5AD-4E46-8742-238D6C29FCAC}"/>
    <cellStyle name="Normal 7 6 8" xfId="3685" xr:uid="{B903703F-37DB-4D7C-AEB5-D43684E9B9B5}"/>
    <cellStyle name="Normal 7 7" xfId="371" xr:uid="{D5918421-599D-42EE-BABA-83A2B74AD218}"/>
    <cellStyle name="Normal 7 7 2" xfId="747" xr:uid="{C0F2B17D-222B-49DC-AA63-F68A882FA665}"/>
    <cellStyle name="Normal 7 7 2 2" xfId="748" xr:uid="{B045D6B6-C313-4F8D-A1A3-CD21EE92053D}"/>
    <cellStyle name="Normal 7 7 2 2 2" xfId="1958" xr:uid="{72FB4291-A2FD-4285-A8B7-22925293CFCD}"/>
    <cellStyle name="Normal 7 7 2 2 3" xfId="3686" xr:uid="{24DAAAF5-4380-41CA-9018-4D895241D5D9}"/>
    <cellStyle name="Normal 7 7 2 2 4" xfId="3687" xr:uid="{A7E08481-31A1-4A0F-9EF8-B29069083174}"/>
    <cellStyle name="Normal 7 7 2 3" xfId="1959" xr:uid="{D19DA9B2-D77A-4246-B805-85B12F0FE0BA}"/>
    <cellStyle name="Normal 7 7 2 4" xfId="3688" xr:uid="{E643C4C1-8ABE-467E-BDA0-8B57B53622A8}"/>
    <cellStyle name="Normal 7 7 2 5" xfId="3689" xr:uid="{D760F1C8-F2CB-4AF7-B6D5-A1419738E122}"/>
    <cellStyle name="Normal 7 7 3" xfId="749" xr:uid="{E476BC7A-DF4A-4560-B02D-72776FE0A2CA}"/>
    <cellStyle name="Normal 7 7 3 2" xfId="1960" xr:uid="{8BECF610-9980-482F-9142-A62FB148CEB5}"/>
    <cellStyle name="Normal 7 7 3 3" xfId="3690" xr:uid="{4F384935-7CFA-4041-97BD-E9B0FBBF223F}"/>
    <cellStyle name="Normal 7 7 3 4" xfId="3691" xr:uid="{AA0F55D5-8D12-454E-832D-77D9DEF1B96D}"/>
    <cellStyle name="Normal 7 7 4" xfId="1961" xr:uid="{0D52B048-B442-47D0-8333-C39B5944DE6A}"/>
    <cellStyle name="Normal 7 7 4 2" xfId="3692" xr:uid="{8CA9C6AE-528E-4F52-B095-031634A81E40}"/>
    <cellStyle name="Normal 7 7 4 3" xfId="3693" xr:uid="{9B45AC35-D992-4637-BFAA-4D0CFE3557CB}"/>
    <cellStyle name="Normal 7 7 4 4" xfId="3694" xr:uid="{0BC6B4C7-774C-42F6-A404-4A2880B389C6}"/>
    <cellStyle name="Normal 7 7 5" xfId="3695" xr:uid="{AFBF5060-CEBD-42B8-AF3D-8AA8868CA169}"/>
    <cellStyle name="Normal 7 7 6" xfId="3696" xr:uid="{6C6B38C8-5173-4360-A760-BDD71EA80248}"/>
    <cellStyle name="Normal 7 7 7" xfId="3697" xr:uid="{CADCCB5B-DA97-4E56-8027-E259E55AEBAD}"/>
    <cellStyle name="Normal 7 8" xfId="372" xr:uid="{9FEDE5FA-3A72-4223-9908-A19B51F2C86B}"/>
    <cellStyle name="Normal 7 8 2" xfId="750" xr:uid="{E1AF52B3-F8EC-41AA-84CF-9ED226C0A8A8}"/>
    <cellStyle name="Normal 7 8 2 2" xfId="1962" xr:uid="{9A5EFA3C-7378-490C-B4EA-F1232D3182DE}"/>
    <cellStyle name="Normal 7 8 2 3" xfId="3698" xr:uid="{D08DC933-3534-47B0-BC02-C5210F135D28}"/>
    <cellStyle name="Normal 7 8 2 4" xfId="3699" xr:uid="{EADD40E7-A60C-4ED0-8DB9-26E6F58BEDFD}"/>
    <cellStyle name="Normal 7 8 3" xfId="1963" xr:uid="{4E0670F2-618F-4E48-B96B-E26FBB540644}"/>
    <cellStyle name="Normal 7 8 3 2" xfId="3700" xr:uid="{1A065782-8669-4916-A3D9-736154BC3538}"/>
    <cellStyle name="Normal 7 8 3 3" xfId="3701" xr:uid="{AEAADA18-C024-4ADA-84EB-77E90A6D15D1}"/>
    <cellStyle name="Normal 7 8 3 4" xfId="3702" xr:uid="{5EB5F15F-2383-4F6A-B375-252CCFD7BAF4}"/>
    <cellStyle name="Normal 7 8 4" xfId="3703" xr:uid="{32A1F5ED-A346-4508-9FC4-E9421D1069CF}"/>
    <cellStyle name="Normal 7 8 5" xfId="3704" xr:uid="{10B23516-1E88-4AFA-B6C4-01E364F6C95A}"/>
    <cellStyle name="Normal 7 8 6" xfId="3705" xr:uid="{25717E9C-BCB5-4DCB-A91C-5396A956321E}"/>
    <cellStyle name="Normal 7 9" xfId="373" xr:uid="{5663671A-0139-46FA-9F59-7219A6332433}"/>
    <cellStyle name="Normal 7 9 2" xfId="1964" xr:uid="{F5CE5925-3EE1-4EAB-92F9-0B5CCB4FC57E}"/>
    <cellStyle name="Normal 7 9 2 2" xfId="3706" xr:uid="{4FCE2216-114B-4587-9ED2-847B1A4636A6}"/>
    <cellStyle name="Normal 7 9 2 2 2" xfId="4408" xr:uid="{D5AE17D6-0A7E-4347-A47F-844D2A783DDA}"/>
    <cellStyle name="Normal 7 9 2 2 3" xfId="4687" xr:uid="{1A27BAE0-C632-4752-B9E7-1A12EC3FD58B}"/>
    <cellStyle name="Normal 7 9 2 3" xfId="3707" xr:uid="{B83EF4C0-0DF3-4E31-8B83-793A07804E5E}"/>
    <cellStyle name="Normal 7 9 2 4" xfId="3708" xr:uid="{F11301E2-8468-41EA-9ED2-A19514670733}"/>
    <cellStyle name="Normal 7 9 3" xfId="3709" xr:uid="{6B2DB8EC-B917-4498-BCAC-B893E5B48FDF}"/>
    <cellStyle name="Normal 7 9 4" xfId="3710" xr:uid="{73A0E3F5-C32E-48BF-8982-8921DC15DFCB}"/>
    <cellStyle name="Normal 7 9 4 2" xfId="4578" xr:uid="{699DA4BA-E47E-4B1F-852F-811FE2E7C13E}"/>
    <cellStyle name="Normal 7 9 4 3" xfId="4688" xr:uid="{A0EBEC77-E876-429B-8E2C-E9A37B3B6E74}"/>
    <cellStyle name="Normal 7 9 4 4" xfId="4607" xr:uid="{9BEDA816-A9AE-433C-9C16-EEA73437C280}"/>
    <cellStyle name="Normal 7 9 5" xfId="3711" xr:uid="{86DA7ECF-B72A-4D57-8807-257D3A8A984E}"/>
    <cellStyle name="Normal 8" xfId="146" xr:uid="{86B354E7-4A9B-4540-B6DF-430819FD3B78}"/>
    <cellStyle name="Normal 8 10" xfId="1965" xr:uid="{02B8B35E-A69A-4BFB-B8CB-F1F0F136D8EE}"/>
    <cellStyle name="Normal 8 10 2" xfId="3712" xr:uid="{9E5AA2E6-392E-4AA3-A4C4-85574D9A2E8B}"/>
    <cellStyle name="Normal 8 10 3" xfId="3713" xr:uid="{8D8F80FC-B894-400D-B924-FB975A672A84}"/>
    <cellStyle name="Normal 8 10 4" xfId="3714" xr:uid="{B132726F-DC3D-4033-9272-AACFB694C9AC}"/>
    <cellStyle name="Normal 8 11" xfId="3715" xr:uid="{6912C4AF-E185-419E-A3D8-DFEE8FB2AB54}"/>
    <cellStyle name="Normal 8 11 2" xfId="3716" xr:uid="{E524A9BC-5078-4485-9EC0-08307F2C8B7A}"/>
    <cellStyle name="Normal 8 11 3" xfId="3717" xr:uid="{34F77810-0588-4B3A-96D5-913710A94A74}"/>
    <cellStyle name="Normal 8 11 4" xfId="3718" xr:uid="{CA5E1C86-C3D5-43B6-A5E5-865DFA90025B}"/>
    <cellStyle name="Normal 8 12" xfId="3719" xr:uid="{182F07C0-06F1-4A24-AB7E-F31BD889771D}"/>
    <cellStyle name="Normal 8 12 2" xfId="3720" xr:uid="{1545E944-94F4-4AA4-B26E-BC78C6C82582}"/>
    <cellStyle name="Normal 8 13" xfId="3721" xr:uid="{AD958FFC-8736-44C4-B64A-F1AC4F3FDE01}"/>
    <cellStyle name="Normal 8 14" xfId="3722" xr:uid="{61AF6533-1DB7-460C-BFC4-7E2066A4DEBB}"/>
    <cellStyle name="Normal 8 15" xfId="3723" xr:uid="{4538BAD2-5E74-4A1A-B819-306F56E441D4}"/>
    <cellStyle name="Normal 8 2" xfId="147" xr:uid="{3C685373-8C03-418C-9F23-ADD1802BA920}"/>
    <cellStyle name="Normal 8 2 10" xfId="3724" xr:uid="{1F62E624-D35D-403D-82A3-FBF7C3B1AD7F}"/>
    <cellStyle name="Normal 8 2 11" xfId="3725" xr:uid="{96F821D2-A0FB-498B-9EE7-0E6444B71054}"/>
    <cellStyle name="Normal 8 2 2" xfId="148" xr:uid="{53FFC3CC-0B95-4F8E-BA9A-04B863239830}"/>
    <cellStyle name="Normal 8 2 2 2" xfId="149" xr:uid="{A30DF2DA-994F-4409-8476-CC63F717A232}"/>
    <cellStyle name="Normal 8 2 2 2 2" xfId="374" xr:uid="{FB8C5353-AE81-4E56-9F73-E4EBD75CD271}"/>
    <cellStyle name="Normal 8 2 2 2 2 2" xfId="751" xr:uid="{B5CB26FC-5784-4A18-BB3B-EF76A2758C6C}"/>
    <cellStyle name="Normal 8 2 2 2 2 2 2" xfId="752" xr:uid="{6B9811AD-A243-482E-991A-82C26D1D3E3B}"/>
    <cellStyle name="Normal 8 2 2 2 2 2 2 2" xfId="1966" xr:uid="{D8DCDD12-91FF-4E6C-BCAF-6F1322AD4FD6}"/>
    <cellStyle name="Normal 8 2 2 2 2 2 2 2 2" xfId="1967" xr:uid="{9DBF3965-4C86-4E9A-B489-218B49527AC9}"/>
    <cellStyle name="Normal 8 2 2 2 2 2 2 3" xfId="1968" xr:uid="{DDFAEE9F-828D-4D68-A78D-31F650132101}"/>
    <cellStyle name="Normal 8 2 2 2 2 2 3" xfId="1969" xr:uid="{25D990D8-6C0A-4B8D-8950-886BB8702C11}"/>
    <cellStyle name="Normal 8 2 2 2 2 2 3 2" xfId="1970" xr:uid="{B449249F-51DB-4901-B826-8ACEB4D1B7F8}"/>
    <cellStyle name="Normal 8 2 2 2 2 2 4" xfId="1971" xr:uid="{C508BE72-4C42-4BD1-9012-B0F3ABCC3FF1}"/>
    <cellStyle name="Normal 8 2 2 2 2 3" xfId="753" xr:uid="{41549632-7CE8-460F-98DC-494A8E4E98E3}"/>
    <cellStyle name="Normal 8 2 2 2 2 3 2" xfId="1972" xr:uid="{2F227EC5-B75E-4020-B909-9B53CD94CF1E}"/>
    <cellStyle name="Normal 8 2 2 2 2 3 2 2" xfId="1973" xr:uid="{62E32339-7911-4362-89EA-89D69959810E}"/>
    <cellStyle name="Normal 8 2 2 2 2 3 3" xfId="1974" xr:uid="{EFEFD2C1-D58F-4334-8AB4-6180E99518CC}"/>
    <cellStyle name="Normal 8 2 2 2 2 3 4" xfId="3726" xr:uid="{F62EBABE-E141-40E8-9CB0-C75A110C8FFF}"/>
    <cellStyle name="Normal 8 2 2 2 2 4" xfId="1975" xr:uid="{8F45D834-BA5D-4C6B-9306-79218F633167}"/>
    <cellStyle name="Normal 8 2 2 2 2 4 2" xfId="1976" xr:uid="{4C784602-6B25-488C-9C32-3DC897847A2F}"/>
    <cellStyle name="Normal 8 2 2 2 2 5" xfId="1977" xr:uid="{BB6A0298-F065-48A3-9BD2-6D370106E66D}"/>
    <cellStyle name="Normal 8 2 2 2 2 6" xfId="3727" xr:uid="{D4F251B0-5D90-4E7F-9AF3-D2A5D522AEAF}"/>
    <cellStyle name="Normal 8 2 2 2 3" xfId="375" xr:uid="{0C1CE960-C0EE-4824-80E5-E9C31CFA3BD5}"/>
    <cellStyle name="Normal 8 2 2 2 3 2" xfId="754" xr:uid="{35EDB329-E271-4285-A329-7E189DFDB25E}"/>
    <cellStyle name="Normal 8 2 2 2 3 2 2" xfId="755" xr:uid="{5D96D7AA-3285-4756-8C82-66B6BCEF13F4}"/>
    <cellStyle name="Normal 8 2 2 2 3 2 2 2" xfId="1978" xr:uid="{ABF9009D-6827-4EAD-98B0-0ED64AC9C273}"/>
    <cellStyle name="Normal 8 2 2 2 3 2 2 2 2" xfId="1979" xr:uid="{837A8A4A-8A78-4E27-ADF9-8EC01760AFF8}"/>
    <cellStyle name="Normal 8 2 2 2 3 2 2 3" xfId="1980" xr:uid="{EFD0CA9D-0F07-4978-B020-14515F2A8180}"/>
    <cellStyle name="Normal 8 2 2 2 3 2 3" xfId="1981" xr:uid="{14343AC1-372C-4ECB-84B1-8C641F86CA67}"/>
    <cellStyle name="Normal 8 2 2 2 3 2 3 2" xfId="1982" xr:uid="{5A9982D0-173C-4837-A26C-C7470F3B42C3}"/>
    <cellStyle name="Normal 8 2 2 2 3 2 4" xfId="1983" xr:uid="{245B64FB-C180-41C0-8A35-F7F82072CAF8}"/>
    <cellStyle name="Normal 8 2 2 2 3 3" xfId="756" xr:uid="{4944288B-EE8C-4F69-9A5D-9FD3CCE5FBF6}"/>
    <cellStyle name="Normal 8 2 2 2 3 3 2" xfId="1984" xr:uid="{18EB0534-109A-4312-9380-23A9A2F3E410}"/>
    <cellStyle name="Normal 8 2 2 2 3 3 2 2" xfId="1985" xr:uid="{D528DCE3-1CEB-4ABD-A1E3-0F850F1B6D65}"/>
    <cellStyle name="Normal 8 2 2 2 3 3 3" xfId="1986" xr:uid="{39FBC088-D836-43D6-9922-1D4B185FCA71}"/>
    <cellStyle name="Normal 8 2 2 2 3 4" xfId="1987" xr:uid="{24ABE53F-8BBC-4765-886A-7CC21A175C1C}"/>
    <cellStyle name="Normal 8 2 2 2 3 4 2" xfId="1988" xr:uid="{4D9282EF-0C56-4979-A4BF-F4C4EF3B607C}"/>
    <cellStyle name="Normal 8 2 2 2 3 5" xfId="1989" xr:uid="{57A82ADB-0665-46E5-819D-540B62D4164F}"/>
    <cellStyle name="Normal 8 2 2 2 4" xfId="757" xr:uid="{9E52F92B-6506-45ED-894D-9D47F4090437}"/>
    <cellStyle name="Normal 8 2 2 2 4 2" xfId="758" xr:uid="{91B0E27D-8477-4569-A8B1-0D879A956757}"/>
    <cellStyle name="Normal 8 2 2 2 4 2 2" xfId="1990" xr:uid="{D6FF3F5D-B5D9-484E-8F20-29CCD567E19F}"/>
    <cellStyle name="Normal 8 2 2 2 4 2 2 2" xfId="1991" xr:uid="{CCC65833-6E7C-420B-9321-7E17CF84A8F9}"/>
    <cellStyle name="Normal 8 2 2 2 4 2 3" xfId="1992" xr:uid="{44098955-B423-447B-92EC-D42D9F1C75AB}"/>
    <cellStyle name="Normal 8 2 2 2 4 3" xfId="1993" xr:uid="{E2A9984F-F0B8-4296-A73F-30283E0EB9ED}"/>
    <cellStyle name="Normal 8 2 2 2 4 3 2" xfId="1994" xr:uid="{2FA8ECE2-8847-4C66-ACD2-8080F0C47749}"/>
    <cellStyle name="Normal 8 2 2 2 4 4" xfId="1995" xr:uid="{EF09F358-9DF7-4022-89DE-688B5FA7CD9B}"/>
    <cellStyle name="Normal 8 2 2 2 5" xfId="759" xr:uid="{A5ADFBB0-D7CF-41C5-A0DD-E1362FC94AB1}"/>
    <cellStyle name="Normal 8 2 2 2 5 2" xfId="1996" xr:uid="{425F78C7-5C43-4709-9300-FBD2D5E9474F}"/>
    <cellStyle name="Normal 8 2 2 2 5 2 2" xfId="1997" xr:uid="{CD20D9E7-9881-4CC2-8798-736F0D276F39}"/>
    <cellStyle name="Normal 8 2 2 2 5 3" xfId="1998" xr:uid="{2C47A97B-2718-4350-B9E0-5D5636CC2C46}"/>
    <cellStyle name="Normal 8 2 2 2 5 4" xfId="3728" xr:uid="{47D86558-946D-4FE2-A2C4-F39D0C5D310A}"/>
    <cellStyle name="Normal 8 2 2 2 6" xfId="1999" xr:uid="{DAEE14C4-9D77-43FB-A59D-8848B0F4B1D0}"/>
    <cellStyle name="Normal 8 2 2 2 6 2" xfId="2000" xr:uid="{F3C215D6-82C9-4A68-90E6-B794AF029703}"/>
    <cellStyle name="Normal 8 2 2 2 7" xfId="2001" xr:uid="{BBFFCB5A-19AA-49E3-BC3B-9FFD91E3222A}"/>
    <cellStyle name="Normal 8 2 2 2 8" xfId="3729" xr:uid="{F69DD19A-244D-49B2-932F-730B985445F6}"/>
    <cellStyle name="Normal 8 2 2 3" xfId="376" xr:uid="{C0F48245-AFDA-47E1-A9C4-98995D3B2C43}"/>
    <cellStyle name="Normal 8 2 2 3 2" xfId="760" xr:uid="{C6F148FF-6B22-49B7-A7C1-DE1A4540776C}"/>
    <cellStyle name="Normal 8 2 2 3 2 2" xfId="761" xr:uid="{09CBAB88-FF80-4E79-B872-5ED88204D606}"/>
    <cellStyle name="Normal 8 2 2 3 2 2 2" xfId="2002" xr:uid="{E2F0D8F5-FD73-4A8D-82A8-EE2E8E7F379F}"/>
    <cellStyle name="Normal 8 2 2 3 2 2 2 2" xfId="2003" xr:uid="{673F9212-6086-404E-82A5-78ECB00120CC}"/>
    <cellStyle name="Normal 8 2 2 3 2 2 3" xfId="2004" xr:uid="{F0366F76-1A1C-4DE5-BC5D-35970F06F952}"/>
    <cellStyle name="Normal 8 2 2 3 2 3" xfId="2005" xr:uid="{85084727-3266-4C8A-9CA8-6F38EF9B5DB9}"/>
    <cellStyle name="Normal 8 2 2 3 2 3 2" xfId="2006" xr:uid="{F6163A42-CB85-4347-961F-B97BE33D0C4F}"/>
    <cellStyle name="Normal 8 2 2 3 2 4" xfId="2007" xr:uid="{777ED71D-B93E-40A3-BF0A-D4CA002AED06}"/>
    <cellStyle name="Normal 8 2 2 3 3" xfId="762" xr:uid="{2242E336-4B93-46AD-9317-30FB5D3A9CF1}"/>
    <cellStyle name="Normal 8 2 2 3 3 2" xfId="2008" xr:uid="{0612836A-D3A9-4514-8721-529E40C6032A}"/>
    <cellStyle name="Normal 8 2 2 3 3 2 2" xfId="2009" xr:uid="{6B8E7703-5578-458F-BC90-53C315C676A5}"/>
    <cellStyle name="Normal 8 2 2 3 3 3" xfId="2010" xr:uid="{2DDCF16F-9226-47FB-B814-B9B9A992E5E5}"/>
    <cellStyle name="Normal 8 2 2 3 3 4" xfId="3730" xr:uid="{66C40743-C6E4-4772-A211-16C683E47469}"/>
    <cellStyle name="Normal 8 2 2 3 4" xfId="2011" xr:uid="{B28E5A99-A0DF-4DBB-B16F-A59B847EBDCB}"/>
    <cellStyle name="Normal 8 2 2 3 4 2" xfId="2012" xr:uid="{95342BB1-1E62-4B19-AF81-6FB4EDEF06B2}"/>
    <cellStyle name="Normal 8 2 2 3 5" xfId="2013" xr:uid="{94EFB9D6-A5E9-4D2C-9690-E6379CE07B9F}"/>
    <cellStyle name="Normal 8 2 2 3 6" xfId="3731" xr:uid="{DB6CC10E-BF3F-4392-BE43-CA1ADB2B9D81}"/>
    <cellStyle name="Normal 8 2 2 4" xfId="377" xr:uid="{ED792157-51AC-478E-8BFF-8C0CD0C42C91}"/>
    <cellStyle name="Normal 8 2 2 4 2" xfId="763" xr:uid="{F9426019-B7C0-4DCB-8630-DBF6312F638C}"/>
    <cellStyle name="Normal 8 2 2 4 2 2" xfId="764" xr:uid="{46DF1BFE-D256-45D0-9669-8D31A700CF1F}"/>
    <cellStyle name="Normal 8 2 2 4 2 2 2" xfId="2014" xr:uid="{9DDE4DCC-4D47-4985-A55A-74B35135DB6F}"/>
    <cellStyle name="Normal 8 2 2 4 2 2 2 2" xfId="2015" xr:uid="{595F8F56-5EB7-4FD3-9BB4-761222088A60}"/>
    <cellStyle name="Normal 8 2 2 4 2 2 3" xfId="2016" xr:uid="{FF819F9A-5B70-468C-9479-420C88ED1D7B}"/>
    <cellStyle name="Normal 8 2 2 4 2 3" xfId="2017" xr:uid="{6B589133-8EF8-4C2A-B662-24E9BD10FEF1}"/>
    <cellStyle name="Normal 8 2 2 4 2 3 2" xfId="2018" xr:uid="{83CC51F5-B202-40AD-B55C-60A8E2DB4D2D}"/>
    <cellStyle name="Normal 8 2 2 4 2 4" xfId="2019" xr:uid="{543B884F-C687-4A62-8B3D-88F3CBF88C03}"/>
    <cellStyle name="Normal 8 2 2 4 3" xfId="765" xr:uid="{A4E29BFF-E8FD-4C19-A1B4-43196D02B6B5}"/>
    <cellStyle name="Normal 8 2 2 4 3 2" xfId="2020" xr:uid="{2741AEED-D0C4-4AB2-B521-9B1B28FE380F}"/>
    <cellStyle name="Normal 8 2 2 4 3 2 2" xfId="2021" xr:uid="{BF881CBE-E069-4EA9-965F-0EFDA47C4216}"/>
    <cellStyle name="Normal 8 2 2 4 3 3" xfId="2022" xr:uid="{288FF7B5-88B2-4507-AA45-329C60248638}"/>
    <cellStyle name="Normal 8 2 2 4 4" xfId="2023" xr:uid="{19DBA5B6-E0B8-4887-94A4-A525BD20C5D4}"/>
    <cellStyle name="Normal 8 2 2 4 4 2" xfId="2024" xr:uid="{7C49A490-6B2C-435E-B055-DF0CE52DED7C}"/>
    <cellStyle name="Normal 8 2 2 4 5" xfId="2025" xr:uid="{D768A2D1-DE58-49A9-ADDE-9E312DC3EAF9}"/>
    <cellStyle name="Normal 8 2 2 5" xfId="378" xr:uid="{F5F017FB-C203-4B70-86B7-E2D27F51899C}"/>
    <cellStyle name="Normal 8 2 2 5 2" xfId="766" xr:uid="{4CE390B3-DCBA-458C-BA0B-3B42B451CEC7}"/>
    <cellStyle name="Normal 8 2 2 5 2 2" xfId="2026" xr:uid="{7467DEC8-D769-41F3-82F1-BF37C4723416}"/>
    <cellStyle name="Normal 8 2 2 5 2 2 2" xfId="2027" xr:uid="{7F03E31D-8446-44B8-B15C-38A538586E36}"/>
    <cellStyle name="Normal 8 2 2 5 2 3" xfId="2028" xr:uid="{7B02418C-3593-41B7-8EAB-41DF2CED0F18}"/>
    <cellStyle name="Normal 8 2 2 5 3" xfId="2029" xr:uid="{867DD8E9-3FFC-4CE2-A457-084AE378C496}"/>
    <cellStyle name="Normal 8 2 2 5 3 2" xfId="2030" xr:uid="{66186D9F-81F6-4EB8-85FF-0E8593EF4E86}"/>
    <cellStyle name="Normal 8 2 2 5 4" xfId="2031" xr:uid="{9DDB3BAB-B84D-4CE1-9D32-30FCADEA521A}"/>
    <cellStyle name="Normal 8 2 2 6" xfId="767" xr:uid="{2B5DAA04-B491-44EB-9A4F-FF4C7CCA2AEA}"/>
    <cellStyle name="Normal 8 2 2 6 2" xfId="2032" xr:uid="{2FD32934-A38A-4011-ABF9-06706F44BC0A}"/>
    <cellStyle name="Normal 8 2 2 6 2 2" xfId="2033" xr:uid="{6A205860-E090-481B-BBE4-8518335F45CA}"/>
    <cellStyle name="Normal 8 2 2 6 3" xfId="2034" xr:uid="{F1065D6C-4411-47D4-BDEA-25CA4B25B587}"/>
    <cellStyle name="Normal 8 2 2 6 4" xfId="3732" xr:uid="{7B2B6814-C31D-437C-A0DC-F102840BB616}"/>
    <cellStyle name="Normal 8 2 2 7" xfId="2035" xr:uid="{B37F3886-16B1-4A91-A7FF-5B17ECD87DC5}"/>
    <cellStyle name="Normal 8 2 2 7 2" xfId="2036" xr:uid="{67528964-6C42-49DD-8ABF-1AAEF11B091A}"/>
    <cellStyle name="Normal 8 2 2 8" xfId="2037" xr:uid="{FA0C203A-E9B4-4066-B591-82D22F87A092}"/>
    <cellStyle name="Normal 8 2 2 9" xfId="3733" xr:uid="{0C36B5B1-EEF3-425C-A5BE-74C5C573E70E}"/>
    <cellStyle name="Normal 8 2 3" xfId="150" xr:uid="{562FBE3A-E2D4-4346-A77D-55BE33E0F9E7}"/>
    <cellStyle name="Normal 8 2 3 2" xfId="151" xr:uid="{A1A70856-5F80-4A20-960A-DEB732F35F37}"/>
    <cellStyle name="Normal 8 2 3 2 2" xfId="768" xr:uid="{3D42577A-EF43-4836-B0F7-25F69806F6F1}"/>
    <cellStyle name="Normal 8 2 3 2 2 2" xfId="769" xr:uid="{2DFD943A-B382-4878-939B-A4F46B489008}"/>
    <cellStyle name="Normal 8 2 3 2 2 2 2" xfId="2038" xr:uid="{23493924-B349-4173-A440-61A02A430D6A}"/>
    <cellStyle name="Normal 8 2 3 2 2 2 2 2" xfId="2039" xr:uid="{36E044AE-559D-46C3-835E-827AFDE77E65}"/>
    <cellStyle name="Normal 8 2 3 2 2 2 3" xfId="2040" xr:uid="{714CC0E1-5F79-4FD8-9D3E-2DEA45D800AC}"/>
    <cellStyle name="Normal 8 2 3 2 2 3" xfId="2041" xr:uid="{3131D529-3ED0-42BB-9BCB-1A88A0F28498}"/>
    <cellStyle name="Normal 8 2 3 2 2 3 2" xfId="2042" xr:uid="{6A7756DF-35F1-42D5-A64D-DD8828DF9A27}"/>
    <cellStyle name="Normal 8 2 3 2 2 4" xfId="2043" xr:uid="{9E1151FF-7FBA-45CD-B550-B8E060EC3BF0}"/>
    <cellStyle name="Normal 8 2 3 2 3" xfId="770" xr:uid="{C491FFCF-8DC5-4CFC-9489-E6CEE02614BA}"/>
    <cellStyle name="Normal 8 2 3 2 3 2" xfId="2044" xr:uid="{7EFB4A7E-2CDA-41B9-81D1-A35DFB02784D}"/>
    <cellStyle name="Normal 8 2 3 2 3 2 2" xfId="2045" xr:uid="{05CBEF79-C1A9-49B3-A0BB-01D7BE1F71F7}"/>
    <cellStyle name="Normal 8 2 3 2 3 3" xfId="2046" xr:uid="{93FDB794-5835-4A0F-B51C-8DFA6EA6EDDA}"/>
    <cellStyle name="Normal 8 2 3 2 3 4" xfId="3734" xr:uid="{DF050211-FCA6-4792-AA92-F661AE6F9242}"/>
    <cellStyle name="Normal 8 2 3 2 4" xfId="2047" xr:uid="{9CFC1B35-9570-41B9-94E7-0349AB36F94E}"/>
    <cellStyle name="Normal 8 2 3 2 4 2" xfId="2048" xr:uid="{F32BD89D-6AD6-42C1-BAA5-778FD17C3688}"/>
    <cellStyle name="Normal 8 2 3 2 5" xfId="2049" xr:uid="{53E1651E-B9D0-4666-B758-C94403783381}"/>
    <cellStyle name="Normal 8 2 3 2 6" xfId="3735" xr:uid="{88BD3618-A6FA-40C0-AF4C-2CCF4B3F9287}"/>
    <cellStyle name="Normal 8 2 3 3" xfId="379" xr:uid="{D5D3B60F-C2EB-4A51-B5A1-B29F3C4E9FF4}"/>
    <cellStyle name="Normal 8 2 3 3 2" xfId="771" xr:uid="{0E4EF888-1D02-4E75-9F24-F23D53462A9C}"/>
    <cellStyle name="Normal 8 2 3 3 2 2" xfId="772" xr:uid="{227D1029-0732-4256-BE72-1DA812AF636F}"/>
    <cellStyle name="Normal 8 2 3 3 2 2 2" xfId="2050" xr:uid="{067D6BBA-692F-4675-86DA-798AFF54C4C0}"/>
    <cellStyle name="Normal 8 2 3 3 2 2 2 2" xfId="2051" xr:uid="{A34F19B5-7F07-4515-8F7A-8BA0BC5A6FB6}"/>
    <cellStyle name="Normal 8 2 3 3 2 2 3" xfId="2052" xr:uid="{41F83FD6-5FE2-43DB-9D29-0E8E5F08C581}"/>
    <cellStyle name="Normal 8 2 3 3 2 3" xfId="2053" xr:uid="{E9427364-E454-471A-BFF7-778B70B9CB6D}"/>
    <cellStyle name="Normal 8 2 3 3 2 3 2" xfId="2054" xr:uid="{0E7994FB-808D-4ED8-B0D0-74DFDC9F4715}"/>
    <cellStyle name="Normal 8 2 3 3 2 4" xfId="2055" xr:uid="{FD575990-FEC8-4429-8EF9-D5425D359989}"/>
    <cellStyle name="Normal 8 2 3 3 3" xfId="773" xr:uid="{7E793D76-959E-40C3-A1D6-D5C5309960F5}"/>
    <cellStyle name="Normal 8 2 3 3 3 2" xfId="2056" xr:uid="{3340A2D4-5E44-46AE-9F32-06672E083CC5}"/>
    <cellStyle name="Normal 8 2 3 3 3 2 2" xfId="2057" xr:uid="{465A389F-4DB8-41FF-9E40-AD91B0E8D9EE}"/>
    <cellStyle name="Normal 8 2 3 3 3 3" xfId="2058" xr:uid="{09C0005A-4252-4E41-8A75-90583FC66F92}"/>
    <cellStyle name="Normal 8 2 3 3 4" xfId="2059" xr:uid="{E70DC25E-36A0-4907-8F12-DDAD0F3A7A07}"/>
    <cellStyle name="Normal 8 2 3 3 4 2" xfId="2060" xr:uid="{D21AF6A8-AE21-446A-B26F-4B44ED05510C}"/>
    <cellStyle name="Normal 8 2 3 3 5" xfId="2061" xr:uid="{0A993CC6-64BD-4FA6-B693-768DFE9E052B}"/>
    <cellStyle name="Normal 8 2 3 4" xfId="380" xr:uid="{3483389B-88D4-42F0-9197-F293E329A4E9}"/>
    <cellStyle name="Normal 8 2 3 4 2" xfId="774" xr:uid="{B0F7634D-EAC4-439B-A903-0796B8A218C4}"/>
    <cellStyle name="Normal 8 2 3 4 2 2" xfId="2062" xr:uid="{5C9A8C66-A647-4D36-9DEC-776730C7A891}"/>
    <cellStyle name="Normal 8 2 3 4 2 2 2" xfId="2063" xr:uid="{18E7B319-E280-4883-8D2E-28613555FF84}"/>
    <cellStyle name="Normal 8 2 3 4 2 3" xfId="2064" xr:uid="{2FD95366-79D9-4ED0-A1AF-257D26411486}"/>
    <cellStyle name="Normal 8 2 3 4 3" xfId="2065" xr:uid="{A145766D-EA23-483A-BB44-F75A4081B1DB}"/>
    <cellStyle name="Normal 8 2 3 4 3 2" xfId="2066" xr:uid="{D01B1D9D-618F-486D-85C5-BB11A4B71A08}"/>
    <cellStyle name="Normal 8 2 3 4 4" xfId="2067" xr:uid="{6F00B2DF-B914-46D1-89B3-AD08BE92D4EE}"/>
    <cellStyle name="Normal 8 2 3 5" xfId="775" xr:uid="{665F5FE4-5BA1-442F-A578-9E35381CFCFF}"/>
    <cellStyle name="Normal 8 2 3 5 2" xfId="2068" xr:uid="{1A1C7722-E490-4CED-BC0B-F2DC2D88DCA4}"/>
    <cellStyle name="Normal 8 2 3 5 2 2" xfId="2069" xr:uid="{652B685E-906D-471E-B091-C7E539934C13}"/>
    <cellStyle name="Normal 8 2 3 5 3" xfId="2070" xr:uid="{BA2BE840-A0EF-4AE1-9088-0C2A7C2DB924}"/>
    <cellStyle name="Normal 8 2 3 5 4" xfId="3736" xr:uid="{970F4864-ACB0-4A96-A9B5-F8D8DE0A938D}"/>
    <cellStyle name="Normal 8 2 3 6" xfId="2071" xr:uid="{207AE47B-3968-4BA9-A711-585C7E1F1982}"/>
    <cellStyle name="Normal 8 2 3 6 2" xfId="2072" xr:uid="{58AD6EB8-4FF3-4CDC-9D8E-4315AF3EABE0}"/>
    <cellStyle name="Normal 8 2 3 7" xfId="2073" xr:uid="{7C4B851C-1C8C-4EE7-9DF4-D41CD99C72EC}"/>
    <cellStyle name="Normal 8 2 3 8" xfId="3737" xr:uid="{205BB58A-1704-46DD-813C-A8014E6FDBF6}"/>
    <cellStyle name="Normal 8 2 4" xfId="152" xr:uid="{64CD95C1-2CBA-4ABD-AB0A-C5616F6E5791}"/>
    <cellStyle name="Normal 8 2 4 2" xfId="449" xr:uid="{9BF9DA30-5F02-4980-BC22-C10BEAFB8CBC}"/>
    <cellStyle name="Normal 8 2 4 2 2" xfId="776" xr:uid="{A90854EB-3D4F-405B-A10A-D36946D48143}"/>
    <cellStyle name="Normal 8 2 4 2 2 2" xfId="2074" xr:uid="{AAEC4C0C-3748-4D89-853B-3D0D027B8B32}"/>
    <cellStyle name="Normal 8 2 4 2 2 2 2" xfId="2075" xr:uid="{485E3998-00CD-48E5-9D9D-7EE5AFDF3705}"/>
    <cellStyle name="Normal 8 2 4 2 2 3" xfId="2076" xr:uid="{79C5BA35-AFD9-476C-B0B1-C9CF0D2032B0}"/>
    <cellStyle name="Normal 8 2 4 2 2 4" xfId="3738" xr:uid="{39E3588F-EA22-4754-9255-BACD2BA2045B}"/>
    <cellStyle name="Normal 8 2 4 2 3" xfId="2077" xr:uid="{B3253762-2001-41DE-8836-23ECCEE1CB5C}"/>
    <cellStyle name="Normal 8 2 4 2 3 2" xfId="2078" xr:uid="{2CD35A2F-91DF-4450-94ED-E275F451D167}"/>
    <cellStyle name="Normal 8 2 4 2 4" xfId="2079" xr:uid="{E3D1D139-ACC1-4BB0-A99F-3CB0156BCD85}"/>
    <cellStyle name="Normal 8 2 4 2 5" xfId="3739" xr:uid="{DF49CCC4-EF1B-47BA-898E-16DF28BC2AA6}"/>
    <cellStyle name="Normal 8 2 4 3" xfId="777" xr:uid="{4DDE94A7-656E-45AA-9179-18D27353D0F8}"/>
    <cellStyle name="Normal 8 2 4 3 2" xfId="2080" xr:uid="{8C7BFF8A-5423-493C-A338-4E32CF9BF61B}"/>
    <cellStyle name="Normal 8 2 4 3 2 2" xfId="2081" xr:uid="{09587BEB-D4D8-45C5-9C26-F4F46624F6B7}"/>
    <cellStyle name="Normal 8 2 4 3 3" xfId="2082" xr:uid="{2788874A-B2C0-4DB3-BE88-DEF21ACB0EC0}"/>
    <cellStyle name="Normal 8 2 4 3 4" xfId="3740" xr:uid="{7523504F-DC53-4AC4-AC83-C66BDC0E6A80}"/>
    <cellStyle name="Normal 8 2 4 4" xfId="2083" xr:uid="{4B27C1C6-8CCF-4F60-BA91-1474A2722256}"/>
    <cellStyle name="Normal 8 2 4 4 2" xfId="2084" xr:uid="{D80F90A8-24B9-483C-9C85-AFAE955C5D50}"/>
    <cellStyle name="Normal 8 2 4 4 3" xfId="3741" xr:uid="{E82B7C1C-8A35-4944-ACA9-7903D7E7A4BD}"/>
    <cellStyle name="Normal 8 2 4 4 4" xfId="3742" xr:uid="{E6B3D31B-DB5F-46B2-AAF3-00C7860A5A76}"/>
    <cellStyle name="Normal 8 2 4 5" xfId="2085" xr:uid="{AE11D680-3934-489E-9FBA-DE86B9CF225D}"/>
    <cellStyle name="Normal 8 2 4 6" xfId="3743" xr:uid="{B05ABAE3-297E-40EE-9E76-71A51B7CC85F}"/>
    <cellStyle name="Normal 8 2 4 7" xfId="3744" xr:uid="{752FF0DF-CF0E-42D7-B744-140B98ED65E9}"/>
    <cellStyle name="Normal 8 2 5" xfId="381" xr:uid="{7E1AF6AA-62CF-4DBE-A51B-8901EAEB6E9E}"/>
    <cellStyle name="Normal 8 2 5 2" xfId="778" xr:uid="{CE45F672-A973-4C82-89D8-8FE95E3BE396}"/>
    <cellStyle name="Normal 8 2 5 2 2" xfId="779" xr:uid="{F626FDE9-71EA-4E9E-A449-2028347ED9B2}"/>
    <cellStyle name="Normal 8 2 5 2 2 2" xfId="2086" xr:uid="{E4A08E0C-07CE-4891-835E-0643DCFE83D4}"/>
    <cellStyle name="Normal 8 2 5 2 2 2 2" xfId="2087" xr:uid="{636E9D74-3E31-42E0-8060-C87B8675142E}"/>
    <cellStyle name="Normal 8 2 5 2 2 3" xfId="2088" xr:uid="{6F6350AB-9D8A-4D0F-AF61-D66C3A15BBD5}"/>
    <cellStyle name="Normal 8 2 5 2 3" xfId="2089" xr:uid="{A1B174D9-F7C5-4966-87B8-EE1C1C17A90E}"/>
    <cellStyle name="Normal 8 2 5 2 3 2" xfId="2090" xr:uid="{84F1ED49-13A2-4F44-911D-44194B2F0D41}"/>
    <cellStyle name="Normal 8 2 5 2 4" xfId="2091" xr:uid="{E0B80EB8-99CF-458E-83FF-C20DEF9ABEE1}"/>
    <cellStyle name="Normal 8 2 5 3" xfId="780" xr:uid="{BFE842BB-31F3-4AB9-8F54-8A1D3B859205}"/>
    <cellStyle name="Normal 8 2 5 3 2" xfId="2092" xr:uid="{12729E61-D69B-4112-862B-96925117576D}"/>
    <cellStyle name="Normal 8 2 5 3 2 2" xfId="2093" xr:uid="{4C96CD89-6F97-4539-A94B-CD785EC34C52}"/>
    <cellStyle name="Normal 8 2 5 3 3" xfId="2094" xr:uid="{075BFBF3-5BDC-4267-BA90-D2D2A29B1467}"/>
    <cellStyle name="Normal 8 2 5 3 4" xfId="3745" xr:uid="{82F8AA91-D6FD-4343-A503-A7CDAD92C448}"/>
    <cellStyle name="Normal 8 2 5 4" xfId="2095" xr:uid="{7A5549CA-B050-4BA4-A465-06D750D7A8C2}"/>
    <cellStyle name="Normal 8 2 5 4 2" xfId="2096" xr:uid="{FD37EAE2-246E-4859-8D92-6449C7623A64}"/>
    <cellStyle name="Normal 8 2 5 5" xfId="2097" xr:uid="{282D4D46-3E60-467C-A328-0090402BFC15}"/>
    <cellStyle name="Normal 8 2 5 6" xfId="3746" xr:uid="{189B7C37-1560-462E-B64B-AFA4C8F58E85}"/>
    <cellStyle name="Normal 8 2 6" xfId="382" xr:uid="{7595D8A4-F5BF-49DA-8588-20827D930791}"/>
    <cellStyle name="Normal 8 2 6 2" xfId="781" xr:uid="{2DB4C69B-DF22-4948-B78B-2C23192D1399}"/>
    <cellStyle name="Normal 8 2 6 2 2" xfId="2098" xr:uid="{ADEF8A22-A54C-456D-89D1-9FED1C3DC0CE}"/>
    <cellStyle name="Normal 8 2 6 2 2 2" xfId="2099" xr:uid="{1800AC01-6C71-4C1D-9F15-08AEA59EEB0D}"/>
    <cellStyle name="Normal 8 2 6 2 3" xfId="2100" xr:uid="{C719EE90-D048-408A-AAC4-3D4C9E52A389}"/>
    <cellStyle name="Normal 8 2 6 2 4" xfId="3747" xr:uid="{51746EF4-F1D1-49F7-B7F8-104C7EDB0DB5}"/>
    <cellStyle name="Normal 8 2 6 3" xfId="2101" xr:uid="{DBACD763-3A3A-4A1C-A9A5-CC3E0E8EA6C1}"/>
    <cellStyle name="Normal 8 2 6 3 2" xfId="2102" xr:uid="{EAA08834-FB36-47E7-BC73-1CCFB6D41838}"/>
    <cellStyle name="Normal 8 2 6 4" xfId="2103" xr:uid="{363B2E0B-7EC9-42CD-8144-A355CB0CC7AB}"/>
    <cellStyle name="Normal 8 2 6 5" xfId="3748" xr:uid="{2F1E2BA7-9F58-4C37-80CB-3ABD195309A6}"/>
    <cellStyle name="Normal 8 2 7" xfId="782" xr:uid="{B3478011-E11D-4C00-9939-A1164F7A92A2}"/>
    <cellStyle name="Normal 8 2 7 2" xfId="2104" xr:uid="{19C2880A-A50E-4513-BD33-A64DD77B262B}"/>
    <cellStyle name="Normal 8 2 7 2 2" xfId="2105" xr:uid="{3471709D-8503-4B16-BA12-1A5D74904E01}"/>
    <cellStyle name="Normal 8 2 7 3" xfId="2106" xr:uid="{E9B1B5A3-0B2A-4EC2-B9C2-8281398A07AE}"/>
    <cellStyle name="Normal 8 2 7 4" xfId="3749" xr:uid="{E075A625-4006-4A50-A446-304A5D801043}"/>
    <cellStyle name="Normal 8 2 8" xfId="2107" xr:uid="{E8D3852B-52E1-4499-9E63-38B5A9CF0053}"/>
    <cellStyle name="Normal 8 2 8 2" xfId="2108" xr:uid="{CD094C5E-8A55-4663-846D-4F1F2E5BB15F}"/>
    <cellStyle name="Normal 8 2 8 3" xfId="3750" xr:uid="{A97EDAB7-ED3F-4707-BDA6-56CE2001C183}"/>
    <cellStyle name="Normal 8 2 8 4" xfId="3751" xr:uid="{2205D464-2225-42EF-8088-F1E4CE337002}"/>
    <cellStyle name="Normal 8 2 9" xfId="2109" xr:uid="{16578B26-82D6-4437-9ED1-DCA04F4693EE}"/>
    <cellStyle name="Normal 8 3" xfId="153" xr:uid="{059E53CE-5FA7-4818-88CA-5B2F5BD98007}"/>
    <cellStyle name="Normal 8 3 10" xfId="3752" xr:uid="{A0C43AD4-DE2E-4A7F-8D66-AE4B749D4FD1}"/>
    <cellStyle name="Normal 8 3 11" xfId="3753" xr:uid="{143567F2-940C-4DC5-BB66-67A855E935C3}"/>
    <cellStyle name="Normal 8 3 2" xfId="154" xr:uid="{50FEC990-1CCD-4062-982F-F50D0162BC81}"/>
    <cellStyle name="Normal 8 3 2 2" xfId="155" xr:uid="{154418D3-D661-4649-803C-F0FD50D3F848}"/>
    <cellStyle name="Normal 8 3 2 2 2" xfId="383" xr:uid="{8CCDE2D3-292D-479D-8F42-2B7751983CC3}"/>
    <cellStyle name="Normal 8 3 2 2 2 2" xfId="783" xr:uid="{4BC994D0-A7FF-4755-9F90-97AEBD0133BB}"/>
    <cellStyle name="Normal 8 3 2 2 2 2 2" xfId="2110" xr:uid="{926DD22D-2514-468A-A2C6-4AF80C7C3766}"/>
    <cellStyle name="Normal 8 3 2 2 2 2 2 2" xfId="2111" xr:uid="{C412AE46-8FAE-4BCE-950D-1C284405A998}"/>
    <cellStyle name="Normal 8 3 2 2 2 2 3" xfId="2112" xr:uid="{A5F731F6-AE83-4ABF-ABFB-FD299F7760C9}"/>
    <cellStyle name="Normal 8 3 2 2 2 2 4" xfId="3754" xr:uid="{A42C6E15-FFC8-4214-A3B6-3876060E9003}"/>
    <cellStyle name="Normal 8 3 2 2 2 3" xfId="2113" xr:uid="{92B00974-B941-4093-865F-EBD5FEF703EF}"/>
    <cellStyle name="Normal 8 3 2 2 2 3 2" xfId="2114" xr:uid="{00F143AC-6529-4DB1-9B9B-C9E2B2E566D2}"/>
    <cellStyle name="Normal 8 3 2 2 2 3 3" xfId="3755" xr:uid="{348DAAA1-83D9-4E53-B20D-0056E7F70C7F}"/>
    <cellStyle name="Normal 8 3 2 2 2 3 4" xfId="3756" xr:uid="{5CCD4E18-B06F-4FC0-8BA2-B9F2D7E43221}"/>
    <cellStyle name="Normal 8 3 2 2 2 4" xfId="2115" xr:uid="{0FA0266F-9C37-421A-BCCC-2C2F392C61DF}"/>
    <cellStyle name="Normal 8 3 2 2 2 5" xfId="3757" xr:uid="{F4A16BD3-ACE7-4689-9AC8-35E1D9330FAB}"/>
    <cellStyle name="Normal 8 3 2 2 2 6" xfId="3758" xr:uid="{ABD6E932-8995-4A00-8B00-9FA8F24B2681}"/>
    <cellStyle name="Normal 8 3 2 2 3" xfId="784" xr:uid="{255A546A-FB17-45AE-8111-05ACF4D978A3}"/>
    <cellStyle name="Normal 8 3 2 2 3 2" xfId="2116" xr:uid="{D6258C6A-4E5A-4955-9188-4C72FFF9E00C}"/>
    <cellStyle name="Normal 8 3 2 2 3 2 2" xfId="2117" xr:uid="{5A8CCC01-1BDC-491A-BCA7-79355D7BF0B4}"/>
    <cellStyle name="Normal 8 3 2 2 3 2 3" xfId="3759" xr:uid="{2926C293-3C8E-4AC4-BC00-BB5992599B2C}"/>
    <cellStyle name="Normal 8 3 2 2 3 2 4" xfId="3760" xr:uid="{7B8B7BAD-25DC-4412-A461-B1EAC92461A8}"/>
    <cellStyle name="Normal 8 3 2 2 3 3" xfId="2118" xr:uid="{F640B549-D1D4-4656-A2EC-3C610071D88B}"/>
    <cellStyle name="Normal 8 3 2 2 3 4" xfId="3761" xr:uid="{01FA38EA-EA54-4C55-92D5-D6FD42C787BF}"/>
    <cellStyle name="Normal 8 3 2 2 3 5" xfId="3762" xr:uid="{531997A1-3806-4AF9-BF38-200BAFBB380E}"/>
    <cellStyle name="Normal 8 3 2 2 4" xfId="2119" xr:uid="{64C1A11E-37C9-4069-AE37-3B9454BF089F}"/>
    <cellStyle name="Normal 8 3 2 2 4 2" xfId="2120" xr:uid="{79B275D8-6C87-4976-8B1B-4F364E769C2B}"/>
    <cellStyle name="Normal 8 3 2 2 4 3" xfId="3763" xr:uid="{313412B8-966C-4F5E-A8D0-08C0BFF45886}"/>
    <cellStyle name="Normal 8 3 2 2 4 4" xfId="3764" xr:uid="{28C8ED03-0D4A-4C32-A355-B0DBC4524B91}"/>
    <cellStyle name="Normal 8 3 2 2 5" xfId="2121" xr:uid="{A8A17743-0C06-4696-8788-A314C2C9894E}"/>
    <cellStyle name="Normal 8 3 2 2 5 2" xfId="3765" xr:uid="{CB064805-F919-49A1-978D-FA4B04D1E346}"/>
    <cellStyle name="Normal 8 3 2 2 5 3" xfId="3766" xr:uid="{F395C343-DF29-49D6-9917-A00C5CB78D21}"/>
    <cellStyle name="Normal 8 3 2 2 5 4" xfId="3767" xr:uid="{3144A481-5171-4866-9F8B-02145D197DF5}"/>
    <cellStyle name="Normal 8 3 2 2 6" xfId="3768" xr:uid="{B0968238-51AC-40BD-B1F8-0256A13B46EE}"/>
    <cellStyle name="Normal 8 3 2 2 7" xfId="3769" xr:uid="{7D622F8D-51B9-4776-AFC1-40ED224754D1}"/>
    <cellStyle name="Normal 8 3 2 2 8" xfId="3770" xr:uid="{0CE8EE9A-2452-43A1-9053-2378C27863F9}"/>
    <cellStyle name="Normal 8 3 2 3" xfId="384" xr:uid="{CB948FEF-579B-4A47-B861-5F37E02CE865}"/>
    <cellStyle name="Normal 8 3 2 3 2" xfId="785" xr:uid="{87A8F505-6BA4-4605-8A38-E69916471578}"/>
    <cellStyle name="Normal 8 3 2 3 2 2" xfId="786" xr:uid="{4D8D45B1-90EF-4FC1-AAF8-B6C8D0785999}"/>
    <cellStyle name="Normal 8 3 2 3 2 2 2" xfId="2122" xr:uid="{A73F0FFF-01D0-4F15-82C5-80B6F5C119C7}"/>
    <cellStyle name="Normal 8 3 2 3 2 2 2 2" xfId="2123" xr:uid="{B2940C82-F966-496E-B6C2-EACEDC22A755}"/>
    <cellStyle name="Normal 8 3 2 3 2 2 3" xfId="2124" xr:uid="{97F82CE6-39E2-410E-99A0-B4BFCAFD6C2B}"/>
    <cellStyle name="Normal 8 3 2 3 2 3" xfId="2125" xr:uid="{03842E49-BBFF-48B9-9E5D-26CDBDBEB637}"/>
    <cellStyle name="Normal 8 3 2 3 2 3 2" xfId="2126" xr:uid="{A28F3DAF-D896-42E0-B98B-921CF85B38DB}"/>
    <cellStyle name="Normal 8 3 2 3 2 4" xfId="2127" xr:uid="{A1B7F08B-430F-4A9B-9A16-CADAE0006C00}"/>
    <cellStyle name="Normal 8 3 2 3 3" xfId="787" xr:uid="{32E366CC-91B0-40C8-8111-EBAF2929914A}"/>
    <cellStyle name="Normal 8 3 2 3 3 2" xfId="2128" xr:uid="{B3083320-F5D0-42BE-80BD-66B525CA37ED}"/>
    <cellStyle name="Normal 8 3 2 3 3 2 2" xfId="2129" xr:uid="{827BF8B6-A22C-4A91-AD82-3137570AC83C}"/>
    <cellStyle name="Normal 8 3 2 3 3 3" xfId="2130" xr:uid="{BC3368F6-FCE4-49FB-A3D0-0B9A5C3BB56C}"/>
    <cellStyle name="Normal 8 3 2 3 3 4" xfId="3771" xr:uid="{2DF0527A-96E7-4646-A858-6F2DAFF49CB0}"/>
    <cellStyle name="Normal 8 3 2 3 4" xfId="2131" xr:uid="{64802D3F-C780-4926-A70E-A78D55BDF922}"/>
    <cellStyle name="Normal 8 3 2 3 4 2" xfId="2132" xr:uid="{1556F404-A298-4844-ACB2-BAAA741EF8F1}"/>
    <cellStyle name="Normal 8 3 2 3 5" xfId="2133" xr:uid="{63721BD3-C6EB-43E1-87A4-103D3E5E95CF}"/>
    <cellStyle name="Normal 8 3 2 3 6" xfId="3772" xr:uid="{6900C92E-A89A-4468-B49F-1D41EC6F7AC2}"/>
    <cellStyle name="Normal 8 3 2 4" xfId="385" xr:uid="{808AA070-C2AB-49AA-B780-4EA5923E3BBC}"/>
    <cellStyle name="Normal 8 3 2 4 2" xfId="788" xr:uid="{A9CD52E8-A408-4261-ADAA-368A44AB8505}"/>
    <cellStyle name="Normal 8 3 2 4 2 2" xfId="2134" xr:uid="{62EBDE3E-D78C-461D-BE76-4E2A4DCA167D}"/>
    <cellStyle name="Normal 8 3 2 4 2 2 2" xfId="2135" xr:uid="{5AEDE83F-195A-437D-9633-1AFA23D92CD6}"/>
    <cellStyle name="Normal 8 3 2 4 2 3" xfId="2136" xr:uid="{259DFCFD-A3DD-49B5-8E76-557FC571E033}"/>
    <cellStyle name="Normal 8 3 2 4 2 4" xfId="3773" xr:uid="{97D1AF1D-E771-4768-AF68-53C5A74844A2}"/>
    <cellStyle name="Normal 8 3 2 4 3" xfId="2137" xr:uid="{A0F38C88-56B1-47A0-956C-A194FB68AC98}"/>
    <cellStyle name="Normal 8 3 2 4 3 2" xfId="2138" xr:uid="{E1547609-03D9-40CB-99AE-887D22CA7C9A}"/>
    <cellStyle name="Normal 8 3 2 4 4" xfId="2139" xr:uid="{89E9531F-347F-4B3C-954E-3C388EB2D4F4}"/>
    <cellStyle name="Normal 8 3 2 4 5" xfId="3774" xr:uid="{5025E2D8-8C59-4E9B-B8A6-07AB05860D59}"/>
    <cellStyle name="Normal 8 3 2 5" xfId="386" xr:uid="{4E474000-5072-4C29-B56E-7EBF54EBDE13}"/>
    <cellStyle name="Normal 8 3 2 5 2" xfId="2140" xr:uid="{62AB27A7-5171-4332-9641-065C2F5D9CB2}"/>
    <cellStyle name="Normal 8 3 2 5 2 2" xfId="2141" xr:uid="{9EFE092E-B8D1-4F3D-B541-D30705B01794}"/>
    <cellStyle name="Normal 8 3 2 5 3" xfId="2142" xr:uid="{986CE68E-F044-4C4A-849E-4C0372CBBEE8}"/>
    <cellStyle name="Normal 8 3 2 5 4" xfId="3775" xr:uid="{517C6BC7-2F23-4451-A93B-9876AAB8C2EC}"/>
    <cellStyle name="Normal 8 3 2 6" xfId="2143" xr:uid="{24B91EFA-08D5-413D-B103-B3B7CF12EFB9}"/>
    <cellStyle name="Normal 8 3 2 6 2" xfId="2144" xr:uid="{1E1B070E-5C89-485D-B3D2-EC7C002B1AA9}"/>
    <cellStyle name="Normal 8 3 2 6 3" xfId="3776" xr:uid="{197658E2-A38F-4A04-A886-0E4C0BF11876}"/>
    <cellStyle name="Normal 8 3 2 6 4" xfId="3777" xr:uid="{4EE42662-6FD9-4128-9FC3-73681DC4BE0F}"/>
    <cellStyle name="Normal 8 3 2 7" xfId="2145" xr:uid="{69378F72-692D-481A-A10F-6BD7715668DB}"/>
    <cellStyle name="Normal 8 3 2 8" xfId="3778" xr:uid="{3E6B718B-9238-432A-8E2C-0F090BD92BE3}"/>
    <cellStyle name="Normal 8 3 2 9" xfId="3779" xr:uid="{3C0F4176-9C72-4548-8D4D-7CC2E0754CBC}"/>
    <cellStyle name="Normal 8 3 3" xfId="156" xr:uid="{CDA16CFF-8197-4753-B8ED-1854F3632FDC}"/>
    <cellStyle name="Normal 8 3 3 2" xfId="157" xr:uid="{7436994E-E80F-4791-B311-5D3FFE808EA5}"/>
    <cellStyle name="Normal 8 3 3 2 2" xfId="789" xr:uid="{ECD54039-4FE4-4747-A1A2-47B53F6C8A88}"/>
    <cellStyle name="Normal 8 3 3 2 2 2" xfId="2146" xr:uid="{788110A0-DCD0-4875-9491-2C6D91378F02}"/>
    <cellStyle name="Normal 8 3 3 2 2 2 2" xfId="2147" xr:uid="{1F1AB2B7-5EC2-4AB5-BD73-D2C14B9EA2F6}"/>
    <cellStyle name="Normal 8 3 3 2 2 2 2 2" xfId="4492" xr:uid="{2359BDA1-7864-46C9-B496-243322E8284E}"/>
    <cellStyle name="Normal 8 3 3 2 2 2 3" xfId="4493" xr:uid="{6F89E5C3-309E-4146-80F0-488C20EC57BD}"/>
    <cellStyle name="Normal 8 3 3 2 2 3" xfId="2148" xr:uid="{E4BB3E16-DC8B-4F58-B159-B6F04DBCE34F}"/>
    <cellStyle name="Normal 8 3 3 2 2 3 2" xfId="4494" xr:uid="{0CABAB89-657C-4ECA-8CD2-8A9DE47211F9}"/>
    <cellStyle name="Normal 8 3 3 2 2 4" xfId="3780" xr:uid="{B8F5CC12-F5B6-412E-BFF1-A918576BC177}"/>
    <cellStyle name="Normal 8 3 3 2 3" xfId="2149" xr:uid="{36C6D755-03BA-42F4-B752-4A32D8C607FA}"/>
    <cellStyle name="Normal 8 3 3 2 3 2" xfId="2150" xr:uid="{3EA3D626-3BF2-49B1-8532-00E2BB670707}"/>
    <cellStyle name="Normal 8 3 3 2 3 2 2" xfId="4495" xr:uid="{E35AEAA7-5772-4EED-B144-99AE5C79CC48}"/>
    <cellStyle name="Normal 8 3 3 2 3 3" xfId="3781" xr:uid="{4E8542F2-F253-499A-B620-EDDCDC336658}"/>
    <cellStyle name="Normal 8 3 3 2 3 4" xfId="3782" xr:uid="{AAFF9241-BF9F-4CDB-A967-55902B352219}"/>
    <cellStyle name="Normal 8 3 3 2 4" xfId="2151" xr:uid="{3988E772-747E-4207-A872-4CCCE867C433}"/>
    <cellStyle name="Normal 8 3 3 2 4 2" xfId="4496" xr:uid="{59625BB6-47EC-40C0-8A97-5D18F30BF7E8}"/>
    <cellStyle name="Normal 8 3 3 2 5" xfId="3783" xr:uid="{F4F1E379-C10B-4886-8EA2-E6D4574360E9}"/>
    <cellStyle name="Normal 8 3 3 2 6" xfId="3784" xr:uid="{4035933E-2AAA-4A7D-85F0-72AAAC75183E}"/>
    <cellStyle name="Normal 8 3 3 3" xfId="387" xr:uid="{0B1EC5C4-9227-41D3-B4AA-283DEE2F65D1}"/>
    <cellStyle name="Normal 8 3 3 3 2" xfId="2152" xr:uid="{EAAFF916-FB0B-40A2-8818-21D5D52CBE49}"/>
    <cellStyle name="Normal 8 3 3 3 2 2" xfId="2153" xr:uid="{21CFD696-2BE2-4709-B78E-83D306FCC1A2}"/>
    <cellStyle name="Normal 8 3 3 3 2 2 2" xfId="4497" xr:uid="{D8E9A3AA-C140-4C5B-AB1B-FB705B3509DF}"/>
    <cellStyle name="Normal 8 3 3 3 2 3" xfId="3785" xr:uid="{76E25518-377B-4DBC-BF57-C3C5DA7E008C}"/>
    <cellStyle name="Normal 8 3 3 3 2 4" xfId="3786" xr:uid="{38E88E6E-9396-4550-B73B-E54762F4B7F3}"/>
    <cellStyle name="Normal 8 3 3 3 3" xfId="2154" xr:uid="{91312A12-35B8-4D27-879B-18469D3497E8}"/>
    <cellStyle name="Normal 8 3 3 3 3 2" xfId="4498" xr:uid="{F431468F-CDDD-4567-8C24-252206621E2E}"/>
    <cellStyle name="Normal 8 3 3 3 4" xfId="3787" xr:uid="{583FBC9D-1B05-4072-BE62-906E305802F0}"/>
    <cellStyle name="Normal 8 3 3 3 5" xfId="3788" xr:uid="{AB42DCA2-9AF7-4D35-ACC7-C1749F67ABFE}"/>
    <cellStyle name="Normal 8 3 3 4" xfId="2155" xr:uid="{8862213E-FFEE-4317-8C7D-585D89F25543}"/>
    <cellStyle name="Normal 8 3 3 4 2" xfId="2156" xr:uid="{60248802-44BC-4F7C-BB0D-DE707E209DE4}"/>
    <cellStyle name="Normal 8 3 3 4 2 2" xfId="4499" xr:uid="{6B636CAF-3F15-4F90-8982-B264293ACBF1}"/>
    <cellStyle name="Normal 8 3 3 4 3" xfId="3789" xr:uid="{E6107806-5BB1-4F61-B9CA-DF4093F24C57}"/>
    <cellStyle name="Normal 8 3 3 4 4" xfId="3790" xr:uid="{6213F4D7-A9E8-4420-8ACD-37CF62CEF8A1}"/>
    <cellStyle name="Normal 8 3 3 5" xfId="2157" xr:uid="{AF0F5A68-82C5-4623-9887-5DD444C46AFC}"/>
    <cellStyle name="Normal 8 3 3 5 2" xfId="3791" xr:uid="{CE9C0CA0-88D6-4BCA-A9C6-579A1A881883}"/>
    <cellStyle name="Normal 8 3 3 5 3" xfId="3792" xr:uid="{45EC50C2-2CAE-4F85-B347-90990B1C5E57}"/>
    <cellStyle name="Normal 8 3 3 5 4" xfId="3793" xr:uid="{E9C9A6E1-B790-475D-B22F-F4770707531D}"/>
    <cellStyle name="Normal 8 3 3 6" xfId="3794" xr:uid="{405D53DD-D874-4059-8B04-9858159C0FD8}"/>
    <cellStyle name="Normal 8 3 3 7" xfId="3795" xr:uid="{481B77B4-E686-40A7-BEC2-66BAD7DB8DC5}"/>
    <cellStyle name="Normal 8 3 3 8" xfId="3796" xr:uid="{285C1E4F-F370-4BE4-BE93-F26EA7C8EE88}"/>
    <cellStyle name="Normal 8 3 4" xfId="158" xr:uid="{B2D83626-1E2B-4BB7-A6AC-CD652811DD8B}"/>
    <cellStyle name="Normal 8 3 4 2" xfId="790" xr:uid="{7A997BCD-A03D-42BC-A26A-B40DC8A5E744}"/>
    <cellStyle name="Normal 8 3 4 2 2" xfId="791" xr:uid="{BCB0EB3D-AC82-404E-BCA9-B92216D57C6D}"/>
    <cellStyle name="Normal 8 3 4 2 2 2" xfId="2158" xr:uid="{C23E60FA-0A45-4754-AA72-86C10E12ACFD}"/>
    <cellStyle name="Normal 8 3 4 2 2 2 2" xfId="2159" xr:uid="{0ED60FC7-5A3C-49B8-9689-F19AC46617E4}"/>
    <cellStyle name="Normal 8 3 4 2 2 3" xfId="2160" xr:uid="{0451C9F0-EEAC-4315-91E8-88085889C9CE}"/>
    <cellStyle name="Normal 8 3 4 2 2 4" xfId="3797" xr:uid="{A02ED99B-C7F9-447F-994C-9E5E9D402B63}"/>
    <cellStyle name="Normal 8 3 4 2 3" xfId="2161" xr:uid="{F60D2453-C342-4C9B-B849-1572C51EC557}"/>
    <cellStyle name="Normal 8 3 4 2 3 2" xfId="2162" xr:uid="{09AE1A97-AF57-402F-A91F-CD50A97EF126}"/>
    <cellStyle name="Normal 8 3 4 2 4" xfId="2163" xr:uid="{F2AF5569-7D7B-4D26-80E9-E3BE2002F366}"/>
    <cellStyle name="Normal 8 3 4 2 5" xfId="3798" xr:uid="{3FA49B59-780D-4D08-A689-7A4DE37FDF09}"/>
    <cellStyle name="Normal 8 3 4 3" xfId="792" xr:uid="{80B21317-E6E8-4B0A-B22C-B12FAA0CA4E1}"/>
    <cellStyle name="Normal 8 3 4 3 2" xfId="2164" xr:uid="{887399AE-C5A9-45BF-B7AA-0159E57B7C0B}"/>
    <cellStyle name="Normal 8 3 4 3 2 2" xfId="2165" xr:uid="{ECBB6841-ACD9-4324-92DD-3D0F9FD51CDF}"/>
    <cellStyle name="Normal 8 3 4 3 3" xfId="2166" xr:uid="{BA201E1F-6788-498C-B570-E2EE42BE89D6}"/>
    <cellStyle name="Normal 8 3 4 3 4" xfId="3799" xr:uid="{A83A1628-D41E-4518-B257-F0F058CA802D}"/>
    <cellStyle name="Normal 8 3 4 4" xfId="2167" xr:uid="{06160AC4-CE08-48D7-954E-CC9CE9A64A6F}"/>
    <cellStyle name="Normal 8 3 4 4 2" xfId="2168" xr:uid="{E974B611-4784-4042-BA53-595330E6702C}"/>
    <cellStyle name="Normal 8 3 4 4 3" xfId="3800" xr:uid="{3EA7F2F4-08B0-48C0-A44F-F9E22EF99374}"/>
    <cellStyle name="Normal 8 3 4 4 4" xfId="3801" xr:uid="{38B442E8-AD68-4174-A1E2-B888972702E2}"/>
    <cellStyle name="Normal 8 3 4 5" xfId="2169" xr:uid="{40A8C2B8-AE5C-4373-B336-363DF0395FBE}"/>
    <cellStyle name="Normal 8 3 4 6" xfId="3802" xr:uid="{D127D129-79BA-4A04-ACAD-94092564ED82}"/>
    <cellStyle name="Normal 8 3 4 7" xfId="3803" xr:uid="{674E4CF1-C73E-46B8-B3F4-49333749D9D0}"/>
    <cellStyle name="Normal 8 3 5" xfId="388" xr:uid="{F4F829EC-9F11-4B09-9F4F-8B1050D8B0E4}"/>
    <cellStyle name="Normal 8 3 5 2" xfId="793" xr:uid="{A8B1E84C-97E0-4B35-AFDD-DB90B8991A55}"/>
    <cellStyle name="Normal 8 3 5 2 2" xfId="2170" xr:uid="{59FD92EA-4477-442A-B8B0-8C1CCBEF5067}"/>
    <cellStyle name="Normal 8 3 5 2 2 2" xfId="2171" xr:uid="{AEC7D51A-E51D-4A71-91E9-835096988920}"/>
    <cellStyle name="Normal 8 3 5 2 3" xfId="2172" xr:uid="{1B419A0E-2C66-40BC-94B8-EA3D1F57BE67}"/>
    <cellStyle name="Normal 8 3 5 2 4" xfId="3804" xr:uid="{FC29FE37-C701-42A6-B5B2-BA2E6BF0F3D4}"/>
    <cellStyle name="Normal 8 3 5 3" xfId="2173" xr:uid="{1AA65676-4254-4AC8-AFC0-DC536D9E6734}"/>
    <cellStyle name="Normal 8 3 5 3 2" xfId="2174" xr:uid="{906D8A94-2110-4936-93D9-A31CDCE73177}"/>
    <cellStyle name="Normal 8 3 5 3 3" xfId="3805" xr:uid="{038419A3-015D-4096-B724-6DB1A2013040}"/>
    <cellStyle name="Normal 8 3 5 3 4" xfId="3806" xr:uid="{562F70CD-BFF5-4878-A02D-3D12B6814CA3}"/>
    <cellStyle name="Normal 8 3 5 4" xfId="2175" xr:uid="{FEA3FE42-ED1F-4343-BEFE-AEDD51564AA0}"/>
    <cellStyle name="Normal 8 3 5 5" xfId="3807" xr:uid="{DE72E820-F2F2-4259-9D10-D99F16902E97}"/>
    <cellStyle name="Normal 8 3 5 6" xfId="3808" xr:uid="{AA0F908B-E34C-476B-8553-20B28D9B2536}"/>
    <cellStyle name="Normal 8 3 6" xfId="389" xr:uid="{8F9D3BCA-C9E2-494E-B067-DF9ADC510AAC}"/>
    <cellStyle name="Normal 8 3 6 2" xfId="2176" xr:uid="{EF32A73E-97BF-405C-AA89-75738C505D1A}"/>
    <cellStyle name="Normal 8 3 6 2 2" xfId="2177" xr:uid="{3AEEDB3E-4BD8-4A97-9082-2527D2663283}"/>
    <cellStyle name="Normal 8 3 6 2 3" xfId="3809" xr:uid="{BBE44AC1-A490-4424-8FA9-3AFF7E4FD1FA}"/>
    <cellStyle name="Normal 8 3 6 2 4" xfId="3810" xr:uid="{F9A64653-E322-451A-AF3B-C2036179E394}"/>
    <cellStyle name="Normal 8 3 6 3" xfId="2178" xr:uid="{FF90301C-A580-470B-B4DE-CB3294403B72}"/>
    <cellStyle name="Normal 8 3 6 4" xfId="3811" xr:uid="{40785073-70B6-4C97-94ED-B67A1E5D4BFF}"/>
    <cellStyle name="Normal 8 3 6 5" xfId="3812" xr:uid="{2F018C65-7049-4085-9FC5-A757F2B7D1E5}"/>
    <cellStyle name="Normal 8 3 7" xfId="2179" xr:uid="{861CB0DF-55A5-4745-BD68-6267719E745A}"/>
    <cellStyle name="Normal 8 3 7 2" xfId="2180" xr:uid="{DAA5C158-CF17-41A9-8CDD-902ACF4545AF}"/>
    <cellStyle name="Normal 8 3 7 3" xfId="3813" xr:uid="{995E4933-82E8-4620-9902-0295768E17BE}"/>
    <cellStyle name="Normal 8 3 7 4" xfId="3814" xr:uid="{3AEB55D3-676A-4824-B35B-6ACD97902450}"/>
    <cellStyle name="Normal 8 3 8" xfId="2181" xr:uid="{A51994A7-6599-43BD-8E38-06EF01C834F3}"/>
    <cellStyle name="Normal 8 3 8 2" xfId="3815" xr:uid="{52B40C2B-79B8-4535-984B-F68B0DFE3BF1}"/>
    <cellStyle name="Normal 8 3 8 3" xfId="3816" xr:uid="{771026E6-F51B-42CE-A444-45EF35C37A24}"/>
    <cellStyle name="Normal 8 3 8 4" xfId="3817" xr:uid="{7C8D27D9-8086-45B8-9B73-26C27D756D62}"/>
    <cellStyle name="Normal 8 3 9" xfId="3818" xr:uid="{82408BB1-FB15-4D94-B935-5B921C0A2F39}"/>
    <cellStyle name="Normal 8 4" xfId="159" xr:uid="{C161D9BA-E9A5-4264-8FB1-03ADE712321C}"/>
    <cellStyle name="Normal 8 4 10" xfId="3819" xr:uid="{D50FA9BB-BD95-4F33-9004-681465A0562F}"/>
    <cellStyle name="Normal 8 4 11" xfId="3820" xr:uid="{7F1EFB5D-AED7-4F65-99F2-8012D3C28ADA}"/>
    <cellStyle name="Normal 8 4 2" xfId="160" xr:uid="{FCE17EBB-FA11-42F0-A57A-C05980CE9E55}"/>
    <cellStyle name="Normal 8 4 2 2" xfId="390" xr:uid="{997427FA-6D16-41A8-A3F7-C004C07D7C85}"/>
    <cellStyle name="Normal 8 4 2 2 2" xfId="794" xr:uid="{2D89522A-CD3C-422E-93E8-EC136C8D83FF}"/>
    <cellStyle name="Normal 8 4 2 2 2 2" xfId="795" xr:uid="{934E2A04-085E-4365-A186-72A50141AF4E}"/>
    <cellStyle name="Normal 8 4 2 2 2 2 2" xfId="2182" xr:uid="{F5CFD009-E439-412A-8432-A183686AD321}"/>
    <cellStyle name="Normal 8 4 2 2 2 2 3" xfId="3821" xr:uid="{5373CDE0-FCC7-452F-AC26-70D366B5E08B}"/>
    <cellStyle name="Normal 8 4 2 2 2 2 4" xfId="3822" xr:uid="{2148B58D-A3D5-4190-8D78-9011C3C0E712}"/>
    <cellStyle name="Normal 8 4 2 2 2 3" xfId="2183" xr:uid="{94CF13DB-31E2-4494-B82A-CACEAF9CDF6F}"/>
    <cellStyle name="Normal 8 4 2 2 2 3 2" xfId="3823" xr:uid="{6E4FA8FC-E095-48EA-928B-23D1A3235DCF}"/>
    <cellStyle name="Normal 8 4 2 2 2 3 3" xfId="3824" xr:uid="{B8C47376-645E-431D-A770-C86D25EA6687}"/>
    <cellStyle name="Normal 8 4 2 2 2 3 4" xfId="3825" xr:uid="{5099F7D0-93F7-4928-945E-328AC0C9C1F2}"/>
    <cellStyle name="Normal 8 4 2 2 2 4" xfId="3826" xr:uid="{889A2D5C-1710-4E77-9C30-CBF473F81A11}"/>
    <cellStyle name="Normal 8 4 2 2 2 5" xfId="3827" xr:uid="{A29D0DD5-4C4A-4DAF-BE62-983DBEFCDD8F}"/>
    <cellStyle name="Normal 8 4 2 2 2 6" xfId="3828" xr:uid="{6169CC88-197C-40A8-BD77-D19A05E7E49C}"/>
    <cellStyle name="Normal 8 4 2 2 3" xfId="796" xr:uid="{9EEBA5E3-5A45-4CF1-ADB8-D8DB1E15F088}"/>
    <cellStyle name="Normal 8 4 2 2 3 2" xfId="2184" xr:uid="{F47A1B30-C0D5-410E-B098-95CC3C6297CE}"/>
    <cellStyle name="Normal 8 4 2 2 3 2 2" xfId="3829" xr:uid="{746EB749-4ABF-4B20-A9DC-DE8A607458B6}"/>
    <cellStyle name="Normal 8 4 2 2 3 2 3" xfId="3830" xr:uid="{3961B9D5-3C73-45F6-A9E5-7E5C89A275A8}"/>
    <cellStyle name="Normal 8 4 2 2 3 2 4" xfId="3831" xr:uid="{0482B414-4C4C-4DA4-A238-7000652D2F0E}"/>
    <cellStyle name="Normal 8 4 2 2 3 3" xfId="3832" xr:uid="{DAD182A0-B012-4D79-9436-6FEE7DBA84AE}"/>
    <cellStyle name="Normal 8 4 2 2 3 4" xfId="3833" xr:uid="{DEBFA060-175B-411A-9D0A-25EED6A80ED5}"/>
    <cellStyle name="Normal 8 4 2 2 3 5" xfId="3834" xr:uid="{11DC1C43-50F0-49D6-A705-D6F10C193F08}"/>
    <cellStyle name="Normal 8 4 2 2 4" xfId="2185" xr:uid="{82EB32F4-40B3-42E6-B9D5-5137086690B0}"/>
    <cellStyle name="Normal 8 4 2 2 4 2" xfId="3835" xr:uid="{F193AC79-A469-43FC-AE2D-6CC7D42B8BE4}"/>
    <cellStyle name="Normal 8 4 2 2 4 3" xfId="3836" xr:uid="{48D4B0D6-4B66-4B2E-85AE-A05308DF47C6}"/>
    <cellStyle name="Normal 8 4 2 2 4 4" xfId="3837" xr:uid="{7BCCFDF6-A9EE-4F6E-83F6-3922A9159DB1}"/>
    <cellStyle name="Normal 8 4 2 2 5" xfId="3838" xr:uid="{7EF142EF-9CD7-4385-AF73-35DD82F4C2C2}"/>
    <cellStyle name="Normal 8 4 2 2 5 2" xfId="3839" xr:uid="{DE06D074-114C-48D0-A598-B761CED9F248}"/>
    <cellStyle name="Normal 8 4 2 2 5 3" xfId="3840" xr:uid="{42BF0EB3-7A65-47D8-BFAE-650B8891257E}"/>
    <cellStyle name="Normal 8 4 2 2 5 4" xfId="3841" xr:uid="{8589CBE5-1E0D-4F47-8319-A80D05B12D5C}"/>
    <cellStyle name="Normal 8 4 2 2 6" xfId="3842" xr:uid="{85668E40-38F6-4599-8215-FB9AF027C7A3}"/>
    <cellStyle name="Normal 8 4 2 2 7" xfId="3843" xr:uid="{57241614-BDB8-4436-9BA0-967BB5652C10}"/>
    <cellStyle name="Normal 8 4 2 2 8" xfId="3844" xr:uid="{7FF24D2F-EE5C-448A-89C7-8CFF953FB565}"/>
    <cellStyle name="Normal 8 4 2 3" xfId="797" xr:uid="{F69E2E56-BE2B-4847-9B59-17FBC7132673}"/>
    <cellStyle name="Normal 8 4 2 3 2" xfId="798" xr:uid="{1C48024B-6551-442C-B2CF-76387420D50B}"/>
    <cellStyle name="Normal 8 4 2 3 2 2" xfId="799" xr:uid="{E82F3A42-1B6E-4430-B4B9-94229908F281}"/>
    <cellStyle name="Normal 8 4 2 3 2 3" xfId="3845" xr:uid="{51F23FEA-4056-4B5C-BE27-28A041192E5A}"/>
    <cellStyle name="Normal 8 4 2 3 2 4" xfId="3846" xr:uid="{CC469492-7D8E-4087-AE73-D0D80D7CCC5B}"/>
    <cellStyle name="Normal 8 4 2 3 3" xfId="800" xr:uid="{C0108DA2-23D8-429D-9984-D34D167ECBDA}"/>
    <cellStyle name="Normal 8 4 2 3 3 2" xfId="3847" xr:uid="{DA44FBA1-FE6A-45E3-A463-9884827B04A8}"/>
    <cellStyle name="Normal 8 4 2 3 3 3" xfId="3848" xr:uid="{BE061DBB-CCD3-42AF-BF57-F01BAB78EC30}"/>
    <cellStyle name="Normal 8 4 2 3 3 4" xfId="3849" xr:uid="{7C94F648-CF6C-4B2B-AD21-0166D9923F58}"/>
    <cellStyle name="Normal 8 4 2 3 4" xfId="3850" xr:uid="{25473C6C-728F-4D29-B385-015259ADBF43}"/>
    <cellStyle name="Normal 8 4 2 3 5" xfId="3851" xr:uid="{1949C720-A3EB-46F6-A187-2D18D59A8199}"/>
    <cellStyle name="Normal 8 4 2 3 6" xfId="3852" xr:uid="{0B16E98D-5694-4BD7-B207-BDDD2D0F54E4}"/>
    <cellStyle name="Normal 8 4 2 4" xfId="801" xr:uid="{6EA1EDD4-D93D-4E46-9A64-7A738607E420}"/>
    <cellStyle name="Normal 8 4 2 4 2" xfId="802" xr:uid="{959ECB39-3C60-43AA-A493-A3C16B36D1F4}"/>
    <cellStyle name="Normal 8 4 2 4 2 2" xfId="3853" xr:uid="{DEECB605-1818-4D22-BCD6-36D50CA7EF3C}"/>
    <cellStyle name="Normal 8 4 2 4 2 3" xfId="3854" xr:uid="{C8F6C47F-A9DC-46A5-9E3B-0E77C6E98872}"/>
    <cellStyle name="Normal 8 4 2 4 2 4" xfId="3855" xr:uid="{2359F5D0-BBB2-41AE-8F23-95F29D6C9C1C}"/>
    <cellStyle name="Normal 8 4 2 4 3" xfId="3856" xr:uid="{CE8D2926-22C4-4263-94B0-56F25E54AA81}"/>
    <cellStyle name="Normal 8 4 2 4 4" xfId="3857" xr:uid="{B264E8D2-3A9E-4BC5-AF23-213FD88CAEE1}"/>
    <cellStyle name="Normal 8 4 2 4 5" xfId="3858" xr:uid="{6C19A247-6F0B-4BEB-9756-5F7ABAEF7EDA}"/>
    <cellStyle name="Normal 8 4 2 5" xfId="803" xr:uid="{EDC67DE6-D3B0-4947-98E1-9BA5E2AE1176}"/>
    <cellStyle name="Normal 8 4 2 5 2" xfId="3859" xr:uid="{56360B9F-8E44-4028-A774-F685971853EE}"/>
    <cellStyle name="Normal 8 4 2 5 3" xfId="3860" xr:uid="{B07FBEFE-7AA8-406A-9E39-DC833EDEC3CC}"/>
    <cellStyle name="Normal 8 4 2 5 4" xfId="3861" xr:uid="{F6B9BFE5-F102-4C28-8AD8-34DD48A81DFB}"/>
    <cellStyle name="Normal 8 4 2 6" xfId="3862" xr:uid="{D74D69E3-8538-45A6-921E-82EDAE109F68}"/>
    <cellStyle name="Normal 8 4 2 6 2" xfId="3863" xr:uid="{04A5F5F7-B139-4026-9746-D71508046579}"/>
    <cellStyle name="Normal 8 4 2 6 3" xfId="3864" xr:uid="{F9C84E79-C4FC-4866-9E2A-D4CF5DBA78C4}"/>
    <cellStyle name="Normal 8 4 2 6 4" xfId="3865" xr:uid="{5B02A3E6-EDF2-407B-8FBB-3DE6FE30A807}"/>
    <cellStyle name="Normal 8 4 2 7" xfId="3866" xr:uid="{0E4F09BF-3EDD-4DE4-A9DB-5663BCDEC5F5}"/>
    <cellStyle name="Normal 8 4 2 8" xfId="3867" xr:uid="{B18FA5FE-82C2-48AD-949D-A8A714C2398C}"/>
    <cellStyle name="Normal 8 4 2 9" xfId="3868" xr:uid="{A396CE88-B688-408C-9D5D-3BAC1BB43067}"/>
    <cellStyle name="Normal 8 4 3" xfId="391" xr:uid="{B69B415E-ABFD-4D08-9C9E-35491DCB928B}"/>
    <cellStyle name="Normal 8 4 3 2" xfId="804" xr:uid="{AE9AFB98-FDDE-41DF-8F66-2A0DFA46EEA0}"/>
    <cellStyle name="Normal 8 4 3 2 2" xfId="805" xr:uid="{EF743421-E156-430F-A890-70A9790845D1}"/>
    <cellStyle name="Normal 8 4 3 2 2 2" xfId="2186" xr:uid="{2393D79B-4D8B-46D0-80DD-5744DC991E80}"/>
    <cellStyle name="Normal 8 4 3 2 2 2 2" xfId="2187" xr:uid="{5A034A0B-AE72-4D81-A5B7-81180A75AFC4}"/>
    <cellStyle name="Normal 8 4 3 2 2 3" xfId="2188" xr:uid="{8E4FAE0F-7D91-4D80-9CA1-B8D07762DEC3}"/>
    <cellStyle name="Normal 8 4 3 2 2 4" xfId="3869" xr:uid="{A8F61305-F26B-4923-9635-533723ADD55E}"/>
    <cellStyle name="Normal 8 4 3 2 3" xfId="2189" xr:uid="{9FC116F0-9693-48A8-9584-1DC763E6C34D}"/>
    <cellStyle name="Normal 8 4 3 2 3 2" xfId="2190" xr:uid="{E3DBAC8F-9ACF-4C8A-A208-CACE61914F8A}"/>
    <cellStyle name="Normal 8 4 3 2 3 3" xfId="3870" xr:uid="{C863FF26-28D5-4B92-861E-00B05DEEDAC6}"/>
    <cellStyle name="Normal 8 4 3 2 3 4" xfId="3871" xr:uid="{0A192C8E-B77C-476A-8706-E896A0F6E28B}"/>
    <cellStyle name="Normal 8 4 3 2 4" xfId="2191" xr:uid="{9421EA6F-8164-490D-8293-D89B962B0CEE}"/>
    <cellStyle name="Normal 8 4 3 2 5" xfId="3872" xr:uid="{1340A64F-01A7-4EED-9918-3D9616F9AE23}"/>
    <cellStyle name="Normal 8 4 3 2 6" xfId="3873" xr:uid="{8F2322B6-391A-423A-BC67-64F9C2B3564C}"/>
    <cellStyle name="Normal 8 4 3 3" xfId="806" xr:uid="{8BD818F7-8BDA-4B6A-BB70-FE5AC4CC9DCB}"/>
    <cellStyle name="Normal 8 4 3 3 2" xfId="2192" xr:uid="{2335CF21-4ED0-4638-B0F2-0D8DC11BA357}"/>
    <cellStyle name="Normal 8 4 3 3 2 2" xfId="2193" xr:uid="{C091C4A8-6BC0-494A-B5A7-9580A300E343}"/>
    <cellStyle name="Normal 8 4 3 3 2 3" xfId="3874" xr:uid="{A25D5B6B-5DD6-41F9-8C69-F64FA63B71F2}"/>
    <cellStyle name="Normal 8 4 3 3 2 4" xfId="3875" xr:uid="{720B0401-D692-4B5C-9C05-CFFADFEB7BB7}"/>
    <cellStyle name="Normal 8 4 3 3 3" xfId="2194" xr:uid="{AE4A08B0-FA7F-4C1F-AFA1-7DDBD1DCE901}"/>
    <cellStyle name="Normal 8 4 3 3 4" xfId="3876" xr:uid="{607C3C6A-1842-4BE9-A175-DE4EFC10DE03}"/>
    <cellStyle name="Normal 8 4 3 3 5" xfId="3877" xr:uid="{6D964D80-7C34-4282-9CD4-DF159D7DC12E}"/>
    <cellStyle name="Normal 8 4 3 4" xfId="2195" xr:uid="{8CADD5C3-BDB1-4A23-A1C5-329048123F5D}"/>
    <cellStyle name="Normal 8 4 3 4 2" xfId="2196" xr:uid="{B48F6102-1A5F-4B51-9764-EF9CE378A55C}"/>
    <cellStyle name="Normal 8 4 3 4 3" xfId="3878" xr:uid="{B0271794-3985-4907-8AA8-AD0B9EF304D1}"/>
    <cellStyle name="Normal 8 4 3 4 4" xfId="3879" xr:uid="{94AF1039-BB82-4AE6-B5F5-1573D9DA808B}"/>
    <cellStyle name="Normal 8 4 3 5" xfId="2197" xr:uid="{B91957DA-5EF7-48B1-99A3-6CF2F0CF0DA4}"/>
    <cellStyle name="Normal 8 4 3 5 2" xfId="3880" xr:uid="{09F32C2F-AA01-4559-97A1-426F30B5B518}"/>
    <cellStyle name="Normal 8 4 3 5 3" xfId="3881" xr:uid="{5EDE3B10-8F40-4486-ABB9-A82E4B527F5A}"/>
    <cellStyle name="Normal 8 4 3 5 4" xfId="3882" xr:uid="{84CEDBA0-CFAB-4205-8009-96318F29F34A}"/>
    <cellStyle name="Normal 8 4 3 6" xfId="3883" xr:uid="{B233E848-1791-464A-8908-C8FDD53BBB62}"/>
    <cellStyle name="Normal 8 4 3 7" xfId="3884" xr:uid="{FDD274AB-B1D8-42E8-AAD8-782202B891F9}"/>
    <cellStyle name="Normal 8 4 3 8" xfId="3885" xr:uid="{652031EF-A2A9-44EA-9EC5-6135129C536F}"/>
    <cellStyle name="Normal 8 4 4" xfId="392" xr:uid="{B07E6ADA-67E8-4C8F-A9C8-386B0BE2C3D2}"/>
    <cellStyle name="Normal 8 4 4 2" xfId="807" xr:uid="{06918E12-460C-4EE1-8C3D-72E2FBDFCD3B}"/>
    <cellStyle name="Normal 8 4 4 2 2" xfId="808" xr:uid="{DD9D13A7-F2FA-404B-9C65-70E23A2BEC91}"/>
    <cellStyle name="Normal 8 4 4 2 2 2" xfId="2198" xr:uid="{29C4EEEE-00DE-4DE6-BFBA-87B9B5DFE07A}"/>
    <cellStyle name="Normal 8 4 4 2 2 3" xfId="3886" xr:uid="{4EBE02EA-BB9E-4024-9073-C157AA8D83A6}"/>
    <cellStyle name="Normal 8 4 4 2 2 4" xfId="3887" xr:uid="{0E92FDA8-06C4-4980-9276-7988E0A1EE2C}"/>
    <cellStyle name="Normal 8 4 4 2 3" xfId="2199" xr:uid="{80FDE78C-5C7E-4786-9BED-DAEE89D04875}"/>
    <cellStyle name="Normal 8 4 4 2 4" xfId="3888" xr:uid="{49A6B7F7-349D-4989-8090-0F20CB350770}"/>
    <cellStyle name="Normal 8 4 4 2 5" xfId="3889" xr:uid="{A656E7A2-FF44-48CE-A3BA-62CE88BB4FBC}"/>
    <cellStyle name="Normal 8 4 4 3" xfId="809" xr:uid="{CD6BA410-4402-4DB5-A036-A21ACAFBD881}"/>
    <cellStyle name="Normal 8 4 4 3 2" xfId="2200" xr:uid="{77ECC510-1F89-4BBE-875F-DA5DDA3F840A}"/>
    <cellStyle name="Normal 8 4 4 3 3" xfId="3890" xr:uid="{561B6997-A361-49BD-A260-96F76B4DDC2C}"/>
    <cellStyle name="Normal 8 4 4 3 4" xfId="3891" xr:uid="{E8F9AB91-28EB-41E3-BA2A-7922FA069917}"/>
    <cellStyle name="Normal 8 4 4 4" xfId="2201" xr:uid="{3F98E57B-226C-43EF-85FB-E443FD7F0E8C}"/>
    <cellStyle name="Normal 8 4 4 4 2" xfId="3892" xr:uid="{161C550A-6E6B-4211-83B1-1116F0716ABD}"/>
    <cellStyle name="Normal 8 4 4 4 3" xfId="3893" xr:uid="{E8100973-E9AA-4828-85AC-208662C78257}"/>
    <cellStyle name="Normal 8 4 4 4 4" xfId="3894" xr:uid="{7363E8EF-A624-4B7B-BD6E-56B1E9B9188F}"/>
    <cellStyle name="Normal 8 4 4 5" xfId="3895" xr:uid="{FB3B8635-59B2-462A-ACBA-C04C8CD42134}"/>
    <cellStyle name="Normal 8 4 4 6" xfId="3896" xr:uid="{EBB7BA76-8A16-4524-AFD0-B26D5BB55F14}"/>
    <cellStyle name="Normal 8 4 4 7" xfId="3897" xr:uid="{1888F658-8C02-436E-A5D3-8D0B52323E05}"/>
    <cellStyle name="Normal 8 4 5" xfId="393" xr:uid="{F4447563-1588-4F89-ACED-D4C9FB313C45}"/>
    <cellStyle name="Normal 8 4 5 2" xfId="810" xr:uid="{7EBEBF11-6032-4282-A108-B4772543AEB5}"/>
    <cellStyle name="Normal 8 4 5 2 2" xfId="2202" xr:uid="{95738606-193E-4940-A570-EE2C2EAD43B0}"/>
    <cellStyle name="Normal 8 4 5 2 3" xfId="3898" xr:uid="{5E2FBA02-28A7-4098-BA91-5F26FBF6360E}"/>
    <cellStyle name="Normal 8 4 5 2 4" xfId="3899" xr:uid="{94B4ADB6-FD33-4226-AFD0-6313A4A1D739}"/>
    <cellStyle name="Normal 8 4 5 3" xfId="2203" xr:uid="{30313584-B93C-4D40-920B-30CABB7B4FC5}"/>
    <cellStyle name="Normal 8 4 5 3 2" xfId="3900" xr:uid="{AAA34884-8D62-49CF-853E-21243118AF59}"/>
    <cellStyle name="Normal 8 4 5 3 3" xfId="3901" xr:uid="{8323B5FF-F6D4-4019-9B81-53791EB60F55}"/>
    <cellStyle name="Normal 8 4 5 3 4" xfId="3902" xr:uid="{7F5EC797-7EBF-4A47-9FE6-C8104679BF8F}"/>
    <cellStyle name="Normal 8 4 5 4" xfId="3903" xr:uid="{DB5E7FD9-DACB-4018-9CE6-FF581C61DE26}"/>
    <cellStyle name="Normal 8 4 5 5" xfId="3904" xr:uid="{1C49C976-A7C0-4858-AD73-CE8C9ED0A738}"/>
    <cellStyle name="Normal 8 4 5 6" xfId="3905" xr:uid="{6EC26750-07AA-4788-8033-18B7A91EA9E2}"/>
    <cellStyle name="Normal 8 4 6" xfId="811" xr:uid="{010AD1BC-21C5-4913-9E08-5A2BFA74C227}"/>
    <cellStyle name="Normal 8 4 6 2" xfId="2204" xr:uid="{9888FB17-1AD1-4503-8A59-4F6E3558E3B8}"/>
    <cellStyle name="Normal 8 4 6 2 2" xfId="3906" xr:uid="{B096D5DF-53BA-4363-95F8-4F8CA2D598B4}"/>
    <cellStyle name="Normal 8 4 6 2 3" xfId="3907" xr:uid="{1A2630F0-BA16-4281-88B5-A2F4F86C719E}"/>
    <cellStyle name="Normal 8 4 6 2 4" xfId="3908" xr:uid="{5F6D40E3-41E2-45B0-A0C6-3849071CD79A}"/>
    <cellStyle name="Normal 8 4 6 3" xfId="3909" xr:uid="{09CA57FB-A3A0-4DA0-8F7E-98D59BF845E2}"/>
    <cellStyle name="Normal 8 4 6 4" xfId="3910" xr:uid="{DD273C65-1E68-48D6-8AF8-0DFEBFE2F57B}"/>
    <cellStyle name="Normal 8 4 6 5" xfId="3911" xr:uid="{045D5C63-B13A-4A55-930E-8D1A95F8B64F}"/>
    <cellStyle name="Normal 8 4 7" xfId="2205" xr:uid="{E3963114-27B2-43AD-8311-481216F234EC}"/>
    <cellStyle name="Normal 8 4 7 2" xfId="3912" xr:uid="{5E0BABCF-A633-4107-86AD-D80594A8B64F}"/>
    <cellStyle name="Normal 8 4 7 3" xfId="3913" xr:uid="{6F69E4CC-FFA1-4B16-80C2-A456C5AA82E6}"/>
    <cellStyle name="Normal 8 4 7 4" xfId="3914" xr:uid="{CB7CBFC0-11BD-446F-A8FD-F0425DE1A2B8}"/>
    <cellStyle name="Normal 8 4 8" xfId="3915" xr:uid="{9E836332-C2D0-4C97-8A48-13E81F817E16}"/>
    <cellStyle name="Normal 8 4 8 2" xfId="3916" xr:uid="{4F3EFC77-5EB7-4F33-9C0D-01FCB087D928}"/>
    <cellStyle name="Normal 8 4 8 3" xfId="3917" xr:uid="{C0FBD22D-5147-4CE4-9111-95D1A3DF536E}"/>
    <cellStyle name="Normal 8 4 8 4" xfId="3918" xr:uid="{3DDCB304-4533-412A-A4CA-21229270E1CC}"/>
    <cellStyle name="Normal 8 4 9" xfId="3919" xr:uid="{2E0ADB95-73FC-47CD-8990-BFA29FEB0430}"/>
    <cellStyle name="Normal 8 5" xfId="161" xr:uid="{849CAAEF-A21D-4CD5-9E79-96007232D71E}"/>
    <cellStyle name="Normal 8 5 2" xfId="162" xr:uid="{0B53D7B3-7983-441D-888B-5DEBA63AC166}"/>
    <cellStyle name="Normal 8 5 2 2" xfId="394" xr:uid="{BE3D22F5-B870-4F5D-9FD0-2C788C2178C4}"/>
    <cellStyle name="Normal 8 5 2 2 2" xfId="812" xr:uid="{4F82F65F-55EE-4C11-B370-7FAB15FB141D}"/>
    <cellStyle name="Normal 8 5 2 2 2 2" xfId="2206" xr:uid="{F936B088-CA7F-457A-8E2C-BE14D7149C92}"/>
    <cellStyle name="Normal 8 5 2 2 2 3" xfId="3920" xr:uid="{1D4B140F-16FA-4526-9599-BD9F170C67FB}"/>
    <cellStyle name="Normal 8 5 2 2 2 4" xfId="3921" xr:uid="{CF90E86D-345C-47F0-B25A-937E2DDB7927}"/>
    <cellStyle name="Normal 8 5 2 2 3" xfId="2207" xr:uid="{B381F9E7-0849-4253-885B-596686473371}"/>
    <cellStyle name="Normal 8 5 2 2 3 2" xfId="3922" xr:uid="{AD09B5C5-AB4E-40EC-93A2-7587D4DE5F56}"/>
    <cellStyle name="Normal 8 5 2 2 3 3" xfId="3923" xr:uid="{EAC72099-27F1-4B5D-89FB-2A329739ABE1}"/>
    <cellStyle name="Normal 8 5 2 2 3 4" xfId="3924" xr:uid="{C9F23658-A9FF-447B-9E8A-67640A6B2FE3}"/>
    <cellStyle name="Normal 8 5 2 2 4" xfId="3925" xr:uid="{EF4F1CEF-7C16-49C4-8927-838CBB3A4BD2}"/>
    <cellStyle name="Normal 8 5 2 2 5" xfId="3926" xr:uid="{B37E94FE-C541-43B8-BA9C-093C13695595}"/>
    <cellStyle name="Normal 8 5 2 2 6" xfId="3927" xr:uid="{021BD732-6E8A-4EAF-972A-F19C96D05133}"/>
    <cellStyle name="Normal 8 5 2 3" xfId="813" xr:uid="{92AE23B0-6669-4F07-8442-F465F8235782}"/>
    <cellStyle name="Normal 8 5 2 3 2" xfId="2208" xr:uid="{1A830564-F942-415A-BF33-290E880823D1}"/>
    <cellStyle name="Normal 8 5 2 3 2 2" xfId="3928" xr:uid="{3670FEB2-E282-49F0-884F-AC6ED9F16DD7}"/>
    <cellStyle name="Normal 8 5 2 3 2 3" xfId="3929" xr:uid="{EFB58964-4F88-4E82-B98D-70A7D16E6B88}"/>
    <cellStyle name="Normal 8 5 2 3 2 4" xfId="3930" xr:uid="{AE9BA4EE-281D-4444-94B1-7B4A82C4D91D}"/>
    <cellStyle name="Normal 8 5 2 3 3" xfId="3931" xr:uid="{EE1E76D8-D394-41D5-9850-D1A1D08A0903}"/>
    <cellStyle name="Normal 8 5 2 3 4" xfId="3932" xr:uid="{5D7BED00-5F9D-42D3-9B57-C2130FAA1AFA}"/>
    <cellStyle name="Normal 8 5 2 3 5" xfId="3933" xr:uid="{941323C5-E607-46C2-BFD5-0F67266041AD}"/>
    <cellStyle name="Normal 8 5 2 4" xfId="2209" xr:uid="{EF232257-0108-41F4-A66F-FF37E51F0756}"/>
    <cellStyle name="Normal 8 5 2 4 2" xfId="3934" xr:uid="{010F4F4E-A321-45DF-89A2-0AA1048E3CB8}"/>
    <cellStyle name="Normal 8 5 2 4 3" xfId="3935" xr:uid="{7B85BF0E-A80E-4E0C-86D6-DBEFB62486BC}"/>
    <cellStyle name="Normal 8 5 2 4 4" xfId="3936" xr:uid="{8241DA53-C920-4723-80EA-F791BE1CD878}"/>
    <cellStyle name="Normal 8 5 2 5" xfId="3937" xr:uid="{6714AD32-F897-4571-859B-5C9B2B7E0B99}"/>
    <cellStyle name="Normal 8 5 2 5 2" xfId="3938" xr:uid="{C06C5AA5-8953-4DA6-9413-BBCB517A2071}"/>
    <cellStyle name="Normal 8 5 2 5 3" xfId="3939" xr:uid="{54828EEB-D159-41E2-962C-21ABCDB95D3C}"/>
    <cellStyle name="Normal 8 5 2 5 4" xfId="3940" xr:uid="{B36ABDC0-B23C-42C9-9E9A-F6AB3B07BD6F}"/>
    <cellStyle name="Normal 8 5 2 6" xfId="3941" xr:uid="{12FC1D25-CC78-4200-88BF-BEF91793E7C0}"/>
    <cellStyle name="Normal 8 5 2 7" xfId="3942" xr:uid="{21F26803-76CB-4D0C-BA54-7DA988D26ED7}"/>
    <cellStyle name="Normal 8 5 2 8" xfId="3943" xr:uid="{A8A869F7-D85F-4108-AE2B-4C1C9D18DF2A}"/>
    <cellStyle name="Normal 8 5 3" xfId="395" xr:uid="{EBCC137F-92BB-42F2-9121-0069CCF2AF32}"/>
    <cellStyle name="Normal 8 5 3 2" xfId="814" xr:uid="{3D75E24C-9A0D-42B4-B7F0-EC4D6AA28ABF}"/>
    <cellStyle name="Normal 8 5 3 2 2" xfId="815" xr:uid="{148BB95B-AFD0-4973-99B0-848A335E18C6}"/>
    <cellStyle name="Normal 8 5 3 2 3" xfId="3944" xr:uid="{FAA8EE36-F3F0-4615-9D4F-130AB946AD58}"/>
    <cellStyle name="Normal 8 5 3 2 4" xfId="3945" xr:uid="{01D146CB-FEB2-4E71-BF8F-A662C71CEA28}"/>
    <cellStyle name="Normal 8 5 3 3" xfId="816" xr:uid="{883E5C7D-2084-4208-ACDA-805060736E4F}"/>
    <cellStyle name="Normal 8 5 3 3 2" xfId="3946" xr:uid="{D2EF9C44-6C0F-4F2F-BA1C-D31E4EDD4C1E}"/>
    <cellStyle name="Normal 8 5 3 3 3" xfId="3947" xr:uid="{8D6C9545-4872-404E-AF60-4966A509C696}"/>
    <cellStyle name="Normal 8 5 3 3 4" xfId="3948" xr:uid="{29B328E9-88A0-42E2-A60D-FF84776F558B}"/>
    <cellStyle name="Normal 8 5 3 4" xfId="3949" xr:uid="{C007673B-8B01-4919-9BBF-82C73BCA81A1}"/>
    <cellStyle name="Normal 8 5 3 5" xfId="3950" xr:uid="{7C4C1A98-4DFE-4B24-BBDA-3B01E674AA26}"/>
    <cellStyle name="Normal 8 5 3 6" xfId="3951" xr:uid="{BC044FC2-ED2A-42C6-B762-2A6833D8103E}"/>
    <cellStyle name="Normal 8 5 4" xfId="396" xr:uid="{E4816A9F-BE43-4642-9D7F-8276909BA01F}"/>
    <cellStyle name="Normal 8 5 4 2" xfId="817" xr:uid="{B5A18A2C-2DE6-4C01-9DF5-273B5FCD6A20}"/>
    <cellStyle name="Normal 8 5 4 2 2" xfId="3952" xr:uid="{99FBB9D7-B647-4C1F-8E55-99235B244245}"/>
    <cellStyle name="Normal 8 5 4 2 3" xfId="3953" xr:uid="{70E5E368-1A5B-4828-837B-0774B7FE0A3F}"/>
    <cellStyle name="Normal 8 5 4 2 4" xfId="3954" xr:uid="{DD8020F3-A0E4-4F5E-8F56-FA9B9C161D6C}"/>
    <cellStyle name="Normal 8 5 4 3" xfId="3955" xr:uid="{583E4049-0B66-4B59-B92F-8EB0A9D38C78}"/>
    <cellStyle name="Normal 8 5 4 4" xfId="3956" xr:uid="{9A5DA6C0-4D83-4905-81CD-06312AB36985}"/>
    <cellStyle name="Normal 8 5 4 5" xfId="3957" xr:uid="{D2FB6279-59B0-401E-8F2A-D1440FE18D0C}"/>
    <cellStyle name="Normal 8 5 5" xfId="818" xr:uid="{ACBD544A-199C-4F00-98FF-874B96422A61}"/>
    <cellStyle name="Normal 8 5 5 2" xfId="3958" xr:uid="{B5F3B6FE-72E4-4678-BC74-3BEC73D9015D}"/>
    <cellStyle name="Normal 8 5 5 3" xfId="3959" xr:uid="{444882F6-7D42-4D25-8F77-FFFA354381FB}"/>
    <cellStyle name="Normal 8 5 5 4" xfId="3960" xr:uid="{7E1C7CB3-B030-44C3-A453-0AC1D3CA8CB4}"/>
    <cellStyle name="Normal 8 5 6" xfId="3961" xr:uid="{8835F07D-0010-4101-A156-976C6B548756}"/>
    <cellStyle name="Normal 8 5 6 2" xfId="3962" xr:uid="{6B61269D-6403-432B-844E-EB228E4AB039}"/>
    <cellStyle name="Normal 8 5 6 3" xfId="3963" xr:uid="{689D727D-9911-417B-8541-73A9AD967A03}"/>
    <cellStyle name="Normal 8 5 6 4" xfId="3964" xr:uid="{ECA13E63-3337-4C13-ADB9-F09ECF9716B1}"/>
    <cellStyle name="Normal 8 5 7" xfId="3965" xr:uid="{0BCC5245-D4AD-470C-96E8-C37B20D3C500}"/>
    <cellStyle name="Normal 8 5 8" xfId="3966" xr:uid="{BC68D379-E28E-4727-8704-4F15B582B7A3}"/>
    <cellStyle name="Normal 8 5 9" xfId="3967" xr:uid="{6B17333A-648C-4FF4-BD8D-5338AC22659A}"/>
    <cellStyle name="Normal 8 6" xfId="163" xr:uid="{D4A21F72-56E7-43BD-8B87-E0135660E9BF}"/>
    <cellStyle name="Normal 8 6 2" xfId="397" xr:uid="{353B5CD0-EB7F-4EEF-BD0E-3F7377F84F41}"/>
    <cellStyle name="Normal 8 6 2 2" xfId="819" xr:uid="{2AB9CAB7-299D-4E18-AD02-0B04060147C4}"/>
    <cellStyle name="Normal 8 6 2 2 2" xfId="2210" xr:uid="{4A89155E-3684-40B4-9EA8-52E78EE971A8}"/>
    <cellStyle name="Normal 8 6 2 2 2 2" xfId="2211" xr:uid="{DE201FD3-48E5-4BF9-A89C-AC8C0DAA3D59}"/>
    <cellStyle name="Normal 8 6 2 2 3" xfId="2212" xr:uid="{4B79ABEB-7AD0-4BA8-9FC1-89AA3E1BBC85}"/>
    <cellStyle name="Normal 8 6 2 2 4" xfId="3968" xr:uid="{E0954A1D-9782-4954-A46F-51B29609F4E7}"/>
    <cellStyle name="Normal 8 6 2 3" xfId="2213" xr:uid="{799235AD-C276-4424-950C-9635A17EC851}"/>
    <cellStyle name="Normal 8 6 2 3 2" xfId="2214" xr:uid="{1C13345B-65C9-4341-90EA-32DC98C3CE83}"/>
    <cellStyle name="Normal 8 6 2 3 3" xfId="3969" xr:uid="{97E145D6-3DBC-4566-A465-D38C8263EFE7}"/>
    <cellStyle name="Normal 8 6 2 3 4" xfId="3970" xr:uid="{DF0B0FD0-28F5-4B34-A555-585A7FA05114}"/>
    <cellStyle name="Normal 8 6 2 4" xfId="2215" xr:uid="{E1468150-D9F9-45BB-9A98-39E678FC87AE}"/>
    <cellStyle name="Normal 8 6 2 5" xfId="3971" xr:uid="{13D930DE-E8E5-4810-9F5E-3D64FF5A9714}"/>
    <cellStyle name="Normal 8 6 2 6" xfId="3972" xr:uid="{32454A78-F29B-4DDA-AD76-D8239027373D}"/>
    <cellStyle name="Normal 8 6 3" xfId="820" xr:uid="{74E8EAF7-9F0F-42CF-8775-083B8586742A}"/>
    <cellStyle name="Normal 8 6 3 2" xfId="2216" xr:uid="{52B8B157-CA7E-45BE-BF76-D8EF01F4D88A}"/>
    <cellStyle name="Normal 8 6 3 2 2" xfId="2217" xr:uid="{26990558-5D7F-4029-8312-F46BC4830E58}"/>
    <cellStyle name="Normal 8 6 3 2 3" xfId="3973" xr:uid="{641B5C35-CDFE-4F54-8F5B-67BDAD5DC382}"/>
    <cellStyle name="Normal 8 6 3 2 4" xfId="3974" xr:uid="{C6753C87-ED52-4E84-B6E4-FABF5132866B}"/>
    <cellStyle name="Normal 8 6 3 3" xfId="2218" xr:uid="{33C3E7D3-10A4-4D04-8434-1E6419440F49}"/>
    <cellStyle name="Normal 8 6 3 4" xfId="3975" xr:uid="{FB31BC1F-C9BA-476B-8414-5AF0F2E435DC}"/>
    <cellStyle name="Normal 8 6 3 5" xfId="3976" xr:uid="{466A99E3-5E39-4366-8B4A-7093B963281B}"/>
    <cellStyle name="Normal 8 6 4" xfId="2219" xr:uid="{2027930E-C19D-4C97-89DE-5736E6F43217}"/>
    <cellStyle name="Normal 8 6 4 2" xfId="2220" xr:uid="{FD4D02F2-45BE-4B00-9F22-7D85489A724F}"/>
    <cellStyle name="Normal 8 6 4 3" xfId="3977" xr:uid="{68A380E3-80DF-4F6B-8150-ADFA27B1903F}"/>
    <cellStyle name="Normal 8 6 4 4" xfId="3978" xr:uid="{FEEED9E0-3241-4505-A8F7-188627FB2186}"/>
    <cellStyle name="Normal 8 6 5" xfId="2221" xr:uid="{398B5570-CC2B-4584-80E9-9D398E2189AE}"/>
    <cellStyle name="Normal 8 6 5 2" xfId="3979" xr:uid="{2FD4FE60-A13C-4A74-95E2-DEDF9A7E0A31}"/>
    <cellStyle name="Normal 8 6 5 3" xfId="3980" xr:uid="{9B6D637F-F5AE-4FFD-8EA3-8DE2E8F3B656}"/>
    <cellStyle name="Normal 8 6 5 4" xfId="3981" xr:uid="{17C13D7A-9B99-4D27-80E9-ADF9F5CAE274}"/>
    <cellStyle name="Normal 8 6 6" xfId="3982" xr:uid="{9AAF6F99-151B-4C00-A1F9-11DE2251D422}"/>
    <cellStyle name="Normal 8 6 7" xfId="3983" xr:uid="{FCEE3579-92B8-4E54-A761-15216451BEF7}"/>
    <cellStyle name="Normal 8 6 8" xfId="3984" xr:uid="{1A6FB144-2E2E-4A78-A6BE-481E43A1B589}"/>
    <cellStyle name="Normal 8 7" xfId="398" xr:uid="{2B19C52C-2A63-4078-ABC0-41896D323455}"/>
    <cellStyle name="Normal 8 7 2" xfId="821" xr:uid="{1B66B709-922E-4E54-A342-D893D9A33109}"/>
    <cellStyle name="Normal 8 7 2 2" xfId="822" xr:uid="{88E7A904-54CF-48C9-ABF5-CC2334584AE6}"/>
    <cellStyle name="Normal 8 7 2 2 2" xfId="2222" xr:uid="{911149B6-9BB5-4E72-A036-A7925ADEF230}"/>
    <cellStyle name="Normal 8 7 2 2 3" xfId="3985" xr:uid="{43FAF459-5B1B-48FC-B2E8-76357684AF5E}"/>
    <cellStyle name="Normal 8 7 2 2 4" xfId="3986" xr:uid="{64ED3825-16AB-4500-BB22-2C6E19671374}"/>
    <cellStyle name="Normal 8 7 2 3" xfId="2223" xr:uid="{D75DD97B-26AE-4C9A-9E74-9490C92F7695}"/>
    <cellStyle name="Normal 8 7 2 4" xfId="3987" xr:uid="{456DE65A-E770-44D7-B648-D103E9D3FB64}"/>
    <cellStyle name="Normal 8 7 2 5" xfId="3988" xr:uid="{3135C098-3B46-4E7B-96B2-2F0893B7DD8D}"/>
    <cellStyle name="Normal 8 7 3" xfId="823" xr:uid="{226E843B-C17D-4F20-B2BF-28D6D3448E00}"/>
    <cellStyle name="Normal 8 7 3 2" xfId="2224" xr:uid="{4A93D1FF-05A6-4A8D-8AFA-7A2AF9F95E14}"/>
    <cellStyle name="Normal 8 7 3 3" xfId="3989" xr:uid="{A871D654-561F-4D27-99E7-33D99C77A358}"/>
    <cellStyle name="Normal 8 7 3 4" xfId="3990" xr:uid="{98DFD04E-3C07-4C82-8FB9-FF7DBF84D236}"/>
    <cellStyle name="Normal 8 7 4" xfId="2225" xr:uid="{3D39EE8B-888B-4705-90CF-8A07F930EAB2}"/>
    <cellStyle name="Normal 8 7 4 2" xfId="3991" xr:uid="{06889B2D-7F30-41B7-96DB-21825BD769EF}"/>
    <cellStyle name="Normal 8 7 4 3" xfId="3992" xr:uid="{7BF16D7C-749E-4413-A8C4-55E139DAA289}"/>
    <cellStyle name="Normal 8 7 4 4" xfId="3993" xr:uid="{66945C5C-843D-49D1-BEE4-61A9285FB0CF}"/>
    <cellStyle name="Normal 8 7 5" xfId="3994" xr:uid="{EEF3F68A-0A2B-47B2-9677-5520EEB9DCE6}"/>
    <cellStyle name="Normal 8 7 6" xfId="3995" xr:uid="{DBE9EC7D-FA33-4BCC-AEC5-F2BEA7BB9E2F}"/>
    <cellStyle name="Normal 8 7 7" xfId="3996" xr:uid="{8BF83407-DBF8-4FA3-8D8B-79F2A5387CA0}"/>
    <cellStyle name="Normal 8 8" xfId="399" xr:uid="{422EFCA7-273B-481A-8FB2-72F24F369956}"/>
    <cellStyle name="Normal 8 8 2" xfId="824" xr:uid="{57412160-A31D-41CB-8F8F-EF682FA1C8D2}"/>
    <cellStyle name="Normal 8 8 2 2" xfId="2226" xr:uid="{3FA3B91D-F2CD-4800-AFD8-F517DF6886A2}"/>
    <cellStyle name="Normal 8 8 2 3" xfId="3997" xr:uid="{E3CAD243-63B1-4C0F-B7BB-6706034737F8}"/>
    <cellStyle name="Normal 8 8 2 4" xfId="3998" xr:uid="{EC0D47E3-10CD-4762-83CC-47B89C2A7603}"/>
    <cellStyle name="Normal 8 8 3" xfId="2227" xr:uid="{FC9C9B80-75DC-4BC8-92DE-DDF936B658DA}"/>
    <cellStyle name="Normal 8 8 3 2" xfId="3999" xr:uid="{526364E6-BF6F-44B7-97DF-847E251BA54C}"/>
    <cellStyle name="Normal 8 8 3 3" xfId="4000" xr:uid="{5BBE8ECF-1ACF-4A28-9104-E892EF4BA73E}"/>
    <cellStyle name="Normal 8 8 3 4" xfId="4001" xr:uid="{9BC4F772-39CE-46F0-8685-F5BCFBDF2A36}"/>
    <cellStyle name="Normal 8 8 4" xfId="4002" xr:uid="{EA95AD8E-1B5D-4E51-B9A1-A31CC29BEF69}"/>
    <cellStyle name="Normal 8 8 5" xfId="4003" xr:uid="{E87FE8F0-0F60-448D-B0EC-98D21185CAC1}"/>
    <cellStyle name="Normal 8 8 6" xfId="4004" xr:uid="{6476504C-DAA0-4BB0-8E44-9862DFDC7727}"/>
    <cellStyle name="Normal 8 9" xfId="400" xr:uid="{D83FE174-8EEA-4810-BC75-CB08AE978A0B}"/>
    <cellStyle name="Normal 8 9 2" xfId="2228" xr:uid="{B3A0694B-BAD1-4263-9136-51E398852B5E}"/>
    <cellStyle name="Normal 8 9 2 2" xfId="4005" xr:uid="{5A8990FC-CCF2-40BA-9860-9189ABF44C3D}"/>
    <cellStyle name="Normal 8 9 2 2 2" xfId="4410" xr:uid="{156868E8-498D-4A30-A034-5423F3FB9034}"/>
    <cellStyle name="Normal 8 9 2 2 3" xfId="4689" xr:uid="{320DE747-D3DF-4F96-9F56-8839193C3B63}"/>
    <cellStyle name="Normal 8 9 2 3" xfId="4006" xr:uid="{A9B7FD76-9A8B-4FDB-BE83-2B11D1A93C01}"/>
    <cellStyle name="Normal 8 9 2 4" xfId="4007" xr:uid="{A99E36BA-3AB9-49CC-8B1E-6555FA3B164F}"/>
    <cellStyle name="Normal 8 9 3" xfId="4008" xr:uid="{0CEDD649-4660-4DF7-AC62-B19F20573703}"/>
    <cellStyle name="Normal 8 9 4" xfId="4009" xr:uid="{4B620FFF-0E02-4ACC-806B-DB9C3CE16DA4}"/>
    <cellStyle name="Normal 8 9 4 2" xfId="4580" xr:uid="{D0DF1A87-0FE6-4795-8D61-36DE8DA58D78}"/>
    <cellStyle name="Normal 8 9 4 3" xfId="4690" xr:uid="{E29F59A1-2813-4B8D-801F-57E94A0A81A2}"/>
    <cellStyle name="Normal 8 9 4 4" xfId="4609" xr:uid="{6D6AD034-46BA-4484-91EA-109A2F1D1817}"/>
    <cellStyle name="Normal 8 9 5" xfId="4010" xr:uid="{7BA236BE-C8BC-4A2B-9100-4991DE594215}"/>
    <cellStyle name="Normal 9" xfId="164" xr:uid="{2DC54C4E-5508-4678-9C03-F3D6205C414E}"/>
    <cellStyle name="Normal 9 10" xfId="401" xr:uid="{E76A94C1-8CF1-493C-A119-225EE76ABEE0}"/>
    <cellStyle name="Normal 9 10 2" xfId="2229" xr:uid="{BBE5E2EB-2787-4A99-8D0C-313AC2D8988E}"/>
    <cellStyle name="Normal 9 10 2 2" xfId="4011" xr:uid="{54714523-69FA-4C86-85C9-B1EC1BFBA0F3}"/>
    <cellStyle name="Normal 9 10 2 3" xfId="4012" xr:uid="{4FA1E93A-8FC3-4C6F-B877-9BAA3BE4093E}"/>
    <cellStyle name="Normal 9 10 2 4" xfId="4013" xr:uid="{9A526462-414F-4F70-8C36-56C9F96CBCD3}"/>
    <cellStyle name="Normal 9 10 3" xfId="4014" xr:uid="{B4520003-F647-4F83-86C6-1A4B1B69BA9A}"/>
    <cellStyle name="Normal 9 10 4" xfId="4015" xr:uid="{DAF53B63-9684-4B93-9A91-6B1C146B45E2}"/>
    <cellStyle name="Normal 9 10 5" xfId="4016" xr:uid="{79A6C334-4800-4816-B855-268E2A78D2F2}"/>
    <cellStyle name="Normal 9 11" xfId="2230" xr:uid="{25E6C931-91B7-4271-99C5-0841261EC516}"/>
    <cellStyle name="Normal 9 11 2" xfId="4017" xr:uid="{82F7C943-AA94-40DF-8320-77480A6FE2F3}"/>
    <cellStyle name="Normal 9 11 3" xfId="4018" xr:uid="{2D541593-97C4-4C2F-9C09-7EB93FA74E3F}"/>
    <cellStyle name="Normal 9 11 4" xfId="4019" xr:uid="{BB3DE1D8-5D23-436F-A76F-98A3488294F2}"/>
    <cellStyle name="Normal 9 12" xfId="4020" xr:uid="{B17FB5F0-2D7A-4D3F-8FCC-860EFB92783A}"/>
    <cellStyle name="Normal 9 12 2" xfId="4021" xr:uid="{39F4203A-DF95-4392-A3C6-59DF0846AEE7}"/>
    <cellStyle name="Normal 9 12 3" xfId="4022" xr:uid="{14F0EF52-0445-445D-BF89-FBA6F75A5E1D}"/>
    <cellStyle name="Normal 9 12 4" xfId="4023" xr:uid="{1AEE96ED-B24C-4813-A29D-6E17ECF35EDC}"/>
    <cellStyle name="Normal 9 13" xfId="4024" xr:uid="{C5A2A493-D6A8-480D-83B6-0B2FB7BB5BCC}"/>
    <cellStyle name="Normal 9 13 2" xfId="4025" xr:uid="{13D74622-7A08-469B-8425-B4D33BB6F8CE}"/>
    <cellStyle name="Normal 9 14" xfId="4026" xr:uid="{2370B896-AA4E-40FC-8DA5-DC735A37190A}"/>
    <cellStyle name="Normal 9 15" xfId="4027" xr:uid="{E1A5B1C4-6413-402A-A0B2-7B61D0657757}"/>
    <cellStyle name="Normal 9 16" xfId="4028" xr:uid="{1C8CCD50-6A5E-4EF3-86FE-CA276B4525D0}"/>
    <cellStyle name="Normal 9 2" xfId="165" xr:uid="{D28A785F-61F6-4C68-959C-075803A00F77}"/>
    <cellStyle name="Normal 9 2 2" xfId="402" xr:uid="{71939645-6543-4E16-9ABE-C4C52AF7C2C6}"/>
    <cellStyle name="Normal 9 2 2 2" xfId="4672" xr:uid="{30CE5CD2-7BDB-48AB-9B41-DF97107F8462}"/>
    <cellStyle name="Normal 9 2 3" xfId="4561" xr:uid="{DD162C88-0A4D-4DF5-AB64-A206DCA79250}"/>
    <cellStyle name="Normal 9 3" xfId="166" xr:uid="{2D30AB90-582A-4AD0-A03E-A29BDF52E386}"/>
    <cellStyle name="Normal 9 3 10" xfId="4029" xr:uid="{15F0041E-7984-41DF-8533-EDEE933B0031}"/>
    <cellStyle name="Normal 9 3 11" xfId="4030" xr:uid="{D311529E-5980-4B32-B8B8-1ADDFB9D217F}"/>
    <cellStyle name="Normal 9 3 2" xfId="167" xr:uid="{9B5B9BFF-962D-48C1-9A9D-5F638DC3E4B4}"/>
    <cellStyle name="Normal 9 3 2 2" xfId="168" xr:uid="{EED6D9F0-DF87-4FCB-9CC1-B8A63482C78F}"/>
    <cellStyle name="Normal 9 3 2 2 2" xfId="403" xr:uid="{A9B010A9-B881-4B36-9CF4-466B84D52B6B}"/>
    <cellStyle name="Normal 9 3 2 2 2 2" xfId="825" xr:uid="{FA146371-51A8-4ED5-8B77-8A63366E24E1}"/>
    <cellStyle name="Normal 9 3 2 2 2 2 2" xfId="826" xr:uid="{CDAA6678-CB74-439E-B41F-51AD1F434F04}"/>
    <cellStyle name="Normal 9 3 2 2 2 2 2 2" xfId="2231" xr:uid="{0514636C-0F9D-4D87-B660-62AA10AA017F}"/>
    <cellStyle name="Normal 9 3 2 2 2 2 2 2 2" xfId="2232" xr:uid="{ABF2B784-18A7-4D2D-8844-2C16500D17C9}"/>
    <cellStyle name="Normal 9 3 2 2 2 2 2 3" xfId="2233" xr:uid="{063332F0-FF9C-4393-A70F-47C156E472FF}"/>
    <cellStyle name="Normal 9 3 2 2 2 2 3" xfId="2234" xr:uid="{CF25841F-7421-4E2C-B6FB-4D14F27A051F}"/>
    <cellStyle name="Normal 9 3 2 2 2 2 3 2" xfId="2235" xr:uid="{5B4F4A18-B0EE-4886-9124-E7CFE04112C1}"/>
    <cellStyle name="Normal 9 3 2 2 2 2 4" xfId="2236" xr:uid="{6288A55C-3CDC-4DFE-80FE-A6489CB90305}"/>
    <cellStyle name="Normal 9 3 2 2 2 3" xfId="827" xr:uid="{B63D250A-24BE-492A-A39E-16440BEECE5C}"/>
    <cellStyle name="Normal 9 3 2 2 2 3 2" xfId="2237" xr:uid="{0015DE6E-C5F7-47C7-8308-AE9C7DE5103A}"/>
    <cellStyle name="Normal 9 3 2 2 2 3 2 2" xfId="2238" xr:uid="{0C1F2F3D-2E46-4152-85BC-959DDF1B5263}"/>
    <cellStyle name="Normal 9 3 2 2 2 3 3" xfId="2239" xr:uid="{F4E7AD7D-B060-4532-99B6-7D543B09CB1A}"/>
    <cellStyle name="Normal 9 3 2 2 2 3 4" xfId="4031" xr:uid="{BC877FF8-493F-4968-B437-B96B0659D4F0}"/>
    <cellStyle name="Normal 9 3 2 2 2 4" xfId="2240" xr:uid="{FCE6D47D-00B0-4BC2-BA28-592D79013971}"/>
    <cellStyle name="Normal 9 3 2 2 2 4 2" xfId="2241" xr:uid="{FFE081E6-AE9A-467E-8D03-2CEDCA75130B}"/>
    <cellStyle name="Normal 9 3 2 2 2 5" xfId="2242" xr:uid="{F9FA719A-49A7-4461-B537-5D8F79D94AC9}"/>
    <cellStyle name="Normal 9 3 2 2 2 6" xfId="4032" xr:uid="{092BAA17-CB35-49A4-9F09-C84A207970E2}"/>
    <cellStyle name="Normal 9 3 2 2 3" xfId="404" xr:uid="{1E1A8E24-3BF2-4578-8305-3EA062CE7A40}"/>
    <cellStyle name="Normal 9 3 2 2 3 2" xfId="828" xr:uid="{1E5D3F81-FE2F-431E-8820-1C3AE7A903B0}"/>
    <cellStyle name="Normal 9 3 2 2 3 2 2" xfId="829" xr:uid="{63804737-8096-47A9-8B1F-864306AEF744}"/>
    <cellStyle name="Normal 9 3 2 2 3 2 2 2" xfId="2243" xr:uid="{1B5533F5-FC23-41CB-BBFB-6479DA09B7A9}"/>
    <cellStyle name="Normal 9 3 2 2 3 2 2 2 2" xfId="2244" xr:uid="{94065BF5-76F1-43DE-89A0-F2928C295EEC}"/>
    <cellStyle name="Normal 9 3 2 2 3 2 2 3" xfId="2245" xr:uid="{56ED5279-54B1-4758-9372-52CEE0F68BA2}"/>
    <cellStyle name="Normal 9 3 2 2 3 2 3" xfId="2246" xr:uid="{119A0709-E0B2-4537-8544-ACD6EBA2BA62}"/>
    <cellStyle name="Normal 9 3 2 2 3 2 3 2" xfId="2247" xr:uid="{3F3CA4AF-6D12-4BB4-865C-27ECE55E967C}"/>
    <cellStyle name="Normal 9 3 2 2 3 2 4" xfId="2248" xr:uid="{25D90794-3DCE-411E-8D70-0CC8C46C1A52}"/>
    <cellStyle name="Normal 9 3 2 2 3 3" xfId="830" xr:uid="{15352678-B7A6-44F6-A178-F3BBC5887C0A}"/>
    <cellStyle name="Normal 9 3 2 2 3 3 2" xfId="2249" xr:uid="{7BB523FC-A0BA-48A8-9497-16792EAAA982}"/>
    <cellStyle name="Normal 9 3 2 2 3 3 2 2" xfId="2250" xr:uid="{DDA91357-CCCD-49C7-8F10-1171DF4A1361}"/>
    <cellStyle name="Normal 9 3 2 2 3 3 3" xfId="2251" xr:uid="{45C217CF-6079-423E-B3B1-43113AA4C3BA}"/>
    <cellStyle name="Normal 9 3 2 2 3 4" xfId="2252" xr:uid="{506F4DF3-AC8F-40D7-832B-1E99666EEE4B}"/>
    <cellStyle name="Normal 9 3 2 2 3 4 2" xfId="2253" xr:uid="{8E0FD244-55C7-46B3-A78E-B266CC5C0F20}"/>
    <cellStyle name="Normal 9 3 2 2 3 5" xfId="2254" xr:uid="{5BC54C69-9406-44DB-8924-114B74F1CDED}"/>
    <cellStyle name="Normal 9 3 2 2 4" xfId="831" xr:uid="{A4EE6138-6C20-4646-913B-6DC559021374}"/>
    <cellStyle name="Normal 9 3 2 2 4 2" xfId="832" xr:uid="{5B644BD7-FC02-4618-83D7-42D2080BD2AF}"/>
    <cellStyle name="Normal 9 3 2 2 4 2 2" xfId="2255" xr:uid="{887283CE-1413-435C-AEDE-47EA49B0ADCA}"/>
    <cellStyle name="Normal 9 3 2 2 4 2 2 2" xfId="2256" xr:uid="{FE3E87C1-CEFC-42CC-B0E5-4AC1C3337E30}"/>
    <cellStyle name="Normal 9 3 2 2 4 2 3" xfId="2257" xr:uid="{051E41D3-9604-4648-9D59-C9EF94DB4F79}"/>
    <cellStyle name="Normal 9 3 2 2 4 3" xfId="2258" xr:uid="{F45A7819-A3E6-4969-9B58-699BD0C1E17B}"/>
    <cellStyle name="Normal 9 3 2 2 4 3 2" xfId="2259" xr:uid="{512CEAF3-417F-445F-A335-1992F6D6F7EE}"/>
    <cellStyle name="Normal 9 3 2 2 4 4" xfId="2260" xr:uid="{44B67074-5BA8-4CA2-825E-9B0C7A8D71C3}"/>
    <cellStyle name="Normal 9 3 2 2 5" xfId="833" xr:uid="{DC6E3A34-3B32-40BE-8197-F626795A1B8A}"/>
    <cellStyle name="Normal 9 3 2 2 5 2" xfId="2261" xr:uid="{7D2D8CC4-4A8B-4EC3-B1E7-731B3761018C}"/>
    <cellStyle name="Normal 9 3 2 2 5 2 2" xfId="2262" xr:uid="{E1296783-E1B6-40DE-8774-25BB9C328620}"/>
    <cellStyle name="Normal 9 3 2 2 5 3" xfId="2263" xr:uid="{5DF8693D-02AD-46F4-ACC7-B0B61E9611D6}"/>
    <cellStyle name="Normal 9 3 2 2 5 4" xfId="4033" xr:uid="{87292404-9D7B-40A9-AC47-9404F86996BD}"/>
    <cellStyle name="Normal 9 3 2 2 6" xfId="2264" xr:uid="{2B4833DD-EE1C-4AAF-B86F-1ED13117D254}"/>
    <cellStyle name="Normal 9 3 2 2 6 2" xfId="2265" xr:uid="{071111DB-B061-4223-BB04-B805C305AE04}"/>
    <cellStyle name="Normal 9 3 2 2 7" xfId="2266" xr:uid="{E44AC4EA-0608-4A3C-8974-D76785A193E9}"/>
    <cellStyle name="Normal 9 3 2 2 8" xfId="4034" xr:uid="{8FF39DB7-F6AB-4EB2-841D-78B5E5FF2D69}"/>
    <cellStyle name="Normal 9 3 2 3" xfId="405" xr:uid="{F7C284A0-51A7-4821-A955-3D460252D3DD}"/>
    <cellStyle name="Normal 9 3 2 3 2" xfId="834" xr:uid="{EF0EA82F-675D-4381-97D0-ADFE39AF8F45}"/>
    <cellStyle name="Normal 9 3 2 3 2 2" xfId="835" xr:uid="{FF03C46E-E07B-4BB4-B909-3FD69F2ED847}"/>
    <cellStyle name="Normal 9 3 2 3 2 2 2" xfId="2267" xr:uid="{1EAA6C35-9F10-4145-BF93-E33B87408A30}"/>
    <cellStyle name="Normal 9 3 2 3 2 2 2 2" xfId="2268" xr:uid="{1B323A96-1B78-42CD-BC45-45AB3331A665}"/>
    <cellStyle name="Normal 9 3 2 3 2 2 3" xfId="2269" xr:uid="{4B05A74C-A262-4B08-AD09-6245C791AB84}"/>
    <cellStyle name="Normal 9 3 2 3 2 3" xfId="2270" xr:uid="{147A0269-8852-477C-A61A-F41BF0EB795D}"/>
    <cellStyle name="Normal 9 3 2 3 2 3 2" xfId="2271" xr:uid="{98847ECC-47E5-4F79-9EF6-4C9EB83C8D62}"/>
    <cellStyle name="Normal 9 3 2 3 2 4" xfId="2272" xr:uid="{CAF76875-0B55-4E21-85EB-F08AF947BAE7}"/>
    <cellStyle name="Normal 9 3 2 3 3" xfId="836" xr:uid="{DC15ED99-D533-4D74-901D-F95EDD724888}"/>
    <cellStyle name="Normal 9 3 2 3 3 2" xfId="2273" xr:uid="{94F8C2E3-0B60-4B8A-8DE0-26BFA2F829E6}"/>
    <cellStyle name="Normal 9 3 2 3 3 2 2" xfId="2274" xr:uid="{73E5890B-E1A0-4C7B-8A03-08B7E91FEB34}"/>
    <cellStyle name="Normal 9 3 2 3 3 3" xfId="2275" xr:uid="{DB42792E-C1C0-4938-9EDB-B811D8BCD87D}"/>
    <cellStyle name="Normal 9 3 2 3 3 4" xfId="4035" xr:uid="{A87EE742-ACBA-4CC5-B867-BA4EBF2ACD10}"/>
    <cellStyle name="Normal 9 3 2 3 4" xfId="2276" xr:uid="{A664EEAF-45C3-413A-9C11-95A2D2D822F1}"/>
    <cellStyle name="Normal 9 3 2 3 4 2" xfId="2277" xr:uid="{6CD71246-2122-403D-8423-B21D033C4128}"/>
    <cellStyle name="Normal 9 3 2 3 5" xfId="2278" xr:uid="{6DCE8681-874B-4A78-B123-EE3B74C6EA2D}"/>
    <cellStyle name="Normal 9 3 2 3 6" xfId="4036" xr:uid="{6775B1F3-C85B-45DE-8B13-3CBC7E6D079B}"/>
    <cellStyle name="Normal 9 3 2 4" xfId="406" xr:uid="{896F12BD-2F30-4210-BDEF-39E8D5E87CCD}"/>
    <cellStyle name="Normal 9 3 2 4 2" xfId="837" xr:uid="{C41472ED-BBBC-4EF9-AC25-A7D4D5F47D1A}"/>
    <cellStyle name="Normal 9 3 2 4 2 2" xfId="838" xr:uid="{2478E560-D814-40E5-B5D2-0C4CB73A8361}"/>
    <cellStyle name="Normal 9 3 2 4 2 2 2" xfId="2279" xr:uid="{BD0BCEF0-11F5-4634-AC32-86F017E20395}"/>
    <cellStyle name="Normal 9 3 2 4 2 2 2 2" xfId="2280" xr:uid="{FC0FD7F0-73CB-4EB1-B4EF-7FD9EC4FA617}"/>
    <cellStyle name="Normal 9 3 2 4 2 2 3" xfId="2281" xr:uid="{0C0DEA05-C895-4C0B-9E8A-DAA67EF6EDAD}"/>
    <cellStyle name="Normal 9 3 2 4 2 3" xfId="2282" xr:uid="{FE2C5F9D-ED65-4B42-9E12-CD1CA9CEEC99}"/>
    <cellStyle name="Normal 9 3 2 4 2 3 2" xfId="2283" xr:uid="{9F8C71D1-400A-4B03-BB39-DB0894CD43AF}"/>
    <cellStyle name="Normal 9 3 2 4 2 4" xfId="2284" xr:uid="{E17391B6-5E5B-4F47-853F-E5CEA5A7727D}"/>
    <cellStyle name="Normal 9 3 2 4 3" xfId="839" xr:uid="{06AA7374-4038-48C4-BBB8-A249AD279081}"/>
    <cellStyle name="Normal 9 3 2 4 3 2" xfId="2285" xr:uid="{B8826828-BC08-42A9-9FB4-061590C413F0}"/>
    <cellStyle name="Normal 9 3 2 4 3 2 2" xfId="2286" xr:uid="{F0600F08-6D0E-4698-BE81-DE7E918269C4}"/>
    <cellStyle name="Normal 9 3 2 4 3 3" xfId="2287" xr:uid="{492B6D19-B24B-4043-AEDB-6CF2AB4B165A}"/>
    <cellStyle name="Normal 9 3 2 4 4" xfId="2288" xr:uid="{CFC5D537-E131-4474-953E-EA1B71330424}"/>
    <cellStyle name="Normal 9 3 2 4 4 2" xfId="2289" xr:uid="{32DA4877-CAD2-4064-AF83-493DC008EFC3}"/>
    <cellStyle name="Normal 9 3 2 4 5" xfId="2290" xr:uid="{8CE5C9FC-A6EF-49B5-AFB8-6E5CBD94A6A7}"/>
    <cellStyle name="Normal 9 3 2 5" xfId="407" xr:uid="{C4B2C85B-A21D-49F1-B89B-E0685010432C}"/>
    <cellStyle name="Normal 9 3 2 5 2" xfId="840" xr:uid="{BA31B431-C6CF-4C6D-AE22-EA8DE8DFD578}"/>
    <cellStyle name="Normal 9 3 2 5 2 2" xfId="2291" xr:uid="{81C3596E-190B-4566-B526-20F37C998DFD}"/>
    <cellStyle name="Normal 9 3 2 5 2 2 2" xfId="2292" xr:uid="{AB18B8C4-DF8C-44AD-87CF-526E31DE6EA8}"/>
    <cellStyle name="Normal 9 3 2 5 2 3" xfId="2293" xr:uid="{F2C7134C-6230-430F-AE28-253C6E2D0988}"/>
    <cellStyle name="Normal 9 3 2 5 3" xfId="2294" xr:uid="{F3A0FB1E-6790-43C7-9891-973B27980C96}"/>
    <cellStyle name="Normal 9 3 2 5 3 2" xfId="2295" xr:uid="{83679D07-5870-4E01-BC32-90178C8378B2}"/>
    <cellStyle name="Normal 9 3 2 5 4" xfId="2296" xr:uid="{6E850E63-FA77-4414-B6D8-EAF40CE7F92F}"/>
    <cellStyle name="Normal 9 3 2 6" xfId="841" xr:uid="{FE9E1507-8AAC-4B2D-9EE4-89433DC41C1E}"/>
    <cellStyle name="Normal 9 3 2 6 2" xfId="2297" xr:uid="{38E77B27-F4D1-484A-935F-67C78D414904}"/>
    <cellStyle name="Normal 9 3 2 6 2 2" xfId="2298" xr:uid="{5CDAB4D8-C109-4046-A0F3-BB57C39787BE}"/>
    <cellStyle name="Normal 9 3 2 6 3" xfId="2299" xr:uid="{D11D7958-DC02-4329-BE1C-A29D01761C93}"/>
    <cellStyle name="Normal 9 3 2 6 4" xfId="4037" xr:uid="{AB6D2F0B-E92D-4EB4-BC0F-AF715EB6212F}"/>
    <cellStyle name="Normal 9 3 2 7" xfId="2300" xr:uid="{0B99051F-A925-437C-AE0C-4B58FC918BBD}"/>
    <cellStyle name="Normal 9 3 2 7 2" xfId="2301" xr:uid="{04AC6119-F9AE-43E3-953E-448A51025318}"/>
    <cellStyle name="Normal 9 3 2 8" xfId="2302" xr:uid="{6452242A-6D97-4960-8656-F6AE6CD89D7E}"/>
    <cellStyle name="Normal 9 3 2 9" xfId="4038" xr:uid="{AF449CD1-465B-4DB5-891B-1DA95E075038}"/>
    <cellStyle name="Normal 9 3 3" xfId="169" xr:uid="{BE81A136-C721-4205-92F2-DFF3CD25E2E6}"/>
    <cellStyle name="Normal 9 3 3 2" xfId="170" xr:uid="{2B035A99-01BC-445E-8A71-B7FEB2AA0E18}"/>
    <cellStyle name="Normal 9 3 3 2 2" xfId="842" xr:uid="{3E66C0E6-9BAE-4906-BC62-A13E4539E673}"/>
    <cellStyle name="Normal 9 3 3 2 2 2" xfId="843" xr:uid="{716ED44F-5823-432D-99E4-AE75D5D3B113}"/>
    <cellStyle name="Normal 9 3 3 2 2 2 2" xfId="2303" xr:uid="{E1079D1F-9C75-4568-802F-74649A409043}"/>
    <cellStyle name="Normal 9 3 3 2 2 2 2 2" xfId="2304" xr:uid="{1DCE2D89-91DA-4DA7-B354-6C880F244E62}"/>
    <cellStyle name="Normal 9 3 3 2 2 2 3" xfId="2305" xr:uid="{29B65078-ED4B-4CF2-87F5-FFB422B7347A}"/>
    <cellStyle name="Normal 9 3 3 2 2 3" xfId="2306" xr:uid="{6DC7B71B-2466-4CF3-83D7-C532F7B6CB73}"/>
    <cellStyle name="Normal 9 3 3 2 2 3 2" xfId="2307" xr:uid="{EBF3E805-68D1-4582-B957-ADED10C10BAC}"/>
    <cellStyle name="Normal 9 3 3 2 2 4" xfId="2308" xr:uid="{50C8E1FF-302F-430B-88FF-CE9155D78145}"/>
    <cellStyle name="Normal 9 3 3 2 3" xfId="844" xr:uid="{19D82D2C-B2C0-4196-875D-2062B5CC3F75}"/>
    <cellStyle name="Normal 9 3 3 2 3 2" xfId="2309" xr:uid="{7E215F1A-3612-4774-BA40-22B56A45BC71}"/>
    <cellStyle name="Normal 9 3 3 2 3 2 2" xfId="2310" xr:uid="{704996F2-1887-49CC-916F-28FFC502DCBF}"/>
    <cellStyle name="Normal 9 3 3 2 3 3" xfId="2311" xr:uid="{AD2C4085-FCB7-4263-98B7-6314B68AF28A}"/>
    <cellStyle name="Normal 9 3 3 2 3 4" xfId="4039" xr:uid="{D0F739BB-1B04-4BA9-BE9A-D5116FBDC178}"/>
    <cellStyle name="Normal 9 3 3 2 4" xfId="2312" xr:uid="{07916DD8-EE69-48AC-81EA-FD4192CD4F41}"/>
    <cellStyle name="Normal 9 3 3 2 4 2" xfId="2313" xr:uid="{2EB758BD-BF49-4B34-A6FA-59A62BAA7C4F}"/>
    <cellStyle name="Normal 9 3 3 2 5" xfId="2314" xr:uid="{887BF70C-3467-49B9-BF12-772E11FFEC11}"/>
    <cellStyle name="Normal 9 3 3 2 6" xfId="4040" xr:uid="{7A609003-9A8F-4726-AF3A-954F46B1F3CD}"/>
    <cellStyle name="Normal 9 3 3 3" xfId="408" xr:uid="{15F31776-51AE-4A4D-832E-04B8AB4169A9}"/>
    <cellStyle name="Normal 9 3 3 3 2" xfId="845" xr:uid="{93D58A19-4D33-4188-A558-7138AA3F6991}"/>
    <cellStyle name="Normal 9 3 3 3 2 2" xfId="846" xr:uid="{9C8F653E-3092-48E7-8E65-EC1FBB55B1BE}"/>
    <cellStyle name="Normal 9 3 3 3 2 2 2" xfId="2315" xr:uid="{F801D35F-3775-49FE-A6A6-1198FC5B299A}"/>
    <cellStyle name="Normal 9 3 3 3 2 2 2 2" xfId="2316" xr:uid="{42B60D40-33A0-4112-9929-FB2C0EA55E8A}"/>
    <cellStyle name="Normal 9 3 3 3 2 2 2 2 2" xfId="4765" xr:uid="{CAF10472-189F-40CC-8570-FEB6547FB4F0}"/>
    <cellStyle name="Normal 9 3 3 3 2 2 3" xfId="2317" xr:uid="{AC6597AE-38B0-4292-9742-EB660092484B}"/>
    <cellStyle name="Normal 9 3 3 3 2 2 3 2" xfId="4766" xr:uid="{66FB8A0E-F8BC-4C73-92FE-D802D4E64716}"/>
    <cellStyle name="Normal 9 3 3 3 2 3" xfId="2318" xr:uid="{638635CC-07F5-4BB9-BC22-4B93C2434126}"/>
    <cellStyle name="Normal 9 3 3 3 2 3 2" xfId="2319" xr:uid="{2080FA53-2D2C-4A1F-8EC1-F1A070A5CAE4}"/>
    <cellStyle name="Normal 9 3 3 3 2 3 2 2" xfId="4768" xr:uid="{01EF9AF6-42E8-4471-96C1-8960995BF423}"/>
    <cellStyle name="Normal 9 3 3 3 2 3 3" xfId="4767" xr:uid="{5094B752-1EB3-4E03-BBDF-417DCCD3E274}"/>
    <cellStyle name="Normal 9 3 3 3 2 4" xfId="2320" xr:uid="{9890B65D-30D6-4FEF-8A52-E62205331537}"/>
    <cellStyle name="Normal 9 3 3 3 2 4 2" xfId="4769" xr:uid="{33CFFFBC-03C4-4875-BDD5-18F91E2AAB82}"/>
    <cellStyle name="Normal 9 3 3 3 3" xfId="847" xr:uid="{CE893310-DBF5-4511-B7EC-BD31B2B2982D}"/>
    <cellStyle name="Normal 9 3 3 3 3 2" xfId="2321" xr:uid="{92E59F73-1A11-4D3E-9C36-2758F08238FD}"/>
    <cellStyle name="Normal 9 3 3 3 3 2 2" xfId="2322" xr:uid="{FE392FA5-FFCC-40FE-B05A-2D68FA5EC236}"/>
    <cellStyle name="Normal 9 3 3 3 3 2 2 2" xfId="4772" xr:uid="{02B6051F-FBAE-4C31-A3D5-AE4E96C8593D}"/>
    <cellStyle name="Normal 9 3 3 3 3 2 3" xfId="4771" xr:uid="{51E423E7-B784-4B28-B36A-D99BED63FCB5}"/>
    <cellStyle name="Normal 9 3 3 3 3 3" xfId="2323" xr:uid="{9F05FB50-5290-4940-8BBA-D7024CD87170}"/>
    <cellStyle name="Normal 9 3 3 3 3 3 2" xfId="4773" xr:uid="{1C50EE29-3F43-4D7B-AE57-585AF7444E5B}"/>
    <cellStyle name="Normal 9 3 3 3 3 4" xfId="4770" xr:uid="{6042D439-D6AA-4243-802C-2D1CC09AC2AA}"/>
    <cellStyle name="Normal 9 3 3 3 4" xfId="2324" xr:uid="{CADDBA51-4BDB-4FA6-B1A8-FE59E18ABC59}"/>
    <cellStyle name="Normal 9 3 3 3 4 2" xfId="2325" xr:uid="{A63B1E77-A71B-475C-B825-447A2E7A7B80}"/>
    <cellStyle name="Normal 9 3 3 3 4 2 2" xfId="4775" xr:uid="{EE0523E1-9C01-4E92-ACE7-A360C0E4D516}"/>
    <cellStyle name="Normal 9 3 3 3 4 3" xfId="4774" xr:uid="{1AFF4D5F-8459-4DA4-8516-CC2E3A14FDFF}"/>
    <cellStyle name="Normal 9 3 3 3 5" xfId="2326" xr:uid="{3313ED7B-9024-45D1-B767-A0EF559551D5}"/>
    <cellStyle name="Normal 9 3 3 3 5 2" xfId="4776" xr:uid="{9E6220C6-C377-4960-B7F6-48FDE2B07D57}"/>
    <cellStyle name="Normal 9 3 3 4" xfId="409" xr:uid="{80514983-B27D-405D-8562-98340CF386CC}"/>
    <cellStyle name="Normal 9 3 3 4 2" xfId="848" xr:uid="{32788201-CA13-40F6-A2F4-FF4A0811F34F}"/>
    <cellStyle name="Normal 9 3 3 4 2 2" xfId="2327" xr:uid="{AFCED5DB-655C-4F36-B1F1-4EDFAFB948A2}"/>
    <cellStyle name="Normal 9 3 3 4 2 2 2" xfId="2328" xr:uid="{F583A56E-0AA7-446E-AE45-9BEF0A6977B6}"/>
    <cellStyle name="Normal 9 3 3 4 2 2 2 2" xfId="4780" xr:uid="{1B3E405C-E189-4799-88BD-FDF506D698F7}"/>
    <cellStyle name="Normal 9 3 3 4 2 2 3" xfId="4779" xr:uid="{05A37700-636B-46F1-BEF6-32B6D29D8EEC}"/>
    <cellStyle name="Normal 9 3 3 4 2 3" xfId="2329" xr:uid="{E9FD386F-4907-44AE-A0BD-0EE5893901E7}"/>
    <cellStyle name="Normal 9 3 3 4 2 3 2" xfId="4781" xr:uid="{421B50D7-1BC7-4978-A109-9F781693EB9B}"/>
    <cellStyle name="Normal 9 3 3 4 2 4" xfId="4778" xr:uid="{3AEC42AF-82E6-48C9-94AF-B28612FF6E39}"/>
    <cellStyle name="Normal 9 3 3 4 3" xfId="2330" xr:uid="{C307C8B7-DCBF-44F7-B828-A3C13A2B0AEE}"/>
    <cellStyle name="Normal 9 3 3 4 3 2" xfId="2331" xr:uid="{C8D70E19-6A9E-4841-9D8D-F684EE733799}"/>
    <cellStyle name="Normal 9 3 3 4 3 2 2" xfId="4783" xr:uid="{A6796F09-0107-4CFF-8F0F-D1CFA8DFE05D}"/>
    <cellStyle name="Normal 9 3 3 4 3 3" xfId="4782" xr:uid="{CB782E6F-4DD3-4DAD-A5B0-D2EDCB5FB1A3}"/>
    <cellStyle name="Normal 9 3 3 4 4" xfId="2332" xr:uid="{AFC8B8B4-DA96-4508-8AE5-3DB481385A44}"/>
    <cellStyle name="Normal 9 3 3 4 4 2" xfId="4784" xr:uid="{5936AA5A-7207-444C-88E6-8F40B33380FC}"/>
    <cellStyle name="Normal 9 3 3 4 5" xfId="4777" xr:uid="{640F0596-8180-49C6-A02A-4D11E88E0014}"/>
    <cellStyle name="Normal 9 3 3 5" xfId="849" xr:uid="{684098C7-6380-4C4F-9E72-4945BCBB3814}"/>
    <cellStyle name="Normal 9 3 3 5 2" xfId="2333" xr:uid="{D1104985-8F1D-4900-9437-3E2E4E0C269E}"/>
    <cellStyle name="Normal 9 3 3 5 2 2" xfId="2334" xr:uid="{616A83F8-DFA3-450C-BEF7-30BD9CB7332E}"/>
    <cellStyle name="Normal 9 3 3 5 2 2 2" xfId="4787" xr:uid="{95F8E9A6-8C6E-4BB3-A58E-88651C803A1F}"/>
    <cellStyle name="Normal 9 3 3 5 2 3" xfId="4786" xr:uid="{BCCBB70E-163F-4381-B642-268F76C23EC0}"/>
    <cellStyle name="Normal 9 3 3 5 3" xfId="2335" xr:uid="{2126AF8B-5445-4973-B8C7-761868C404C1}"/>
    <cellStyle name="Normal 9 3 3 5 3 2" xfId="4788" xr:uid="{67785F1F-17F1-4D99-8F54-125F67A5544C}"/>
    <cellStyle name="Normal 9 3 3 5 4" xfId="4041" xr:uid="{6E28D866-5282-4F59-AAC5-8589FAA9ADB8}"/>
    <cellStyle name="Normal 9 3 3 5 4 2" xfId="4789" xr:uid="{4AAE096E-B992-42EC-8DFF-C6069E39F028}"/>
    <cellStyle name="Normal 9 3 3 5 5" xfId="4785" xr:uid="{33F58C0B-D745-40B1-9224-5DBDF9FAE5E7}"/>
    <cellStyle name="Normal 9 3 3 6" xfId="2336" xr:uid="{4A25D55A-BDD2-4045-9C5C-0F5259E4690B}"/>
    <cellStyle name="Normal 9 3 3 6 2" xfId="2337" xr:uid="{82DDF07D-DAA4-422A-A500-2DF7CBE94A40}"/>
    <cellStyle name="Normal 9 3 3 6 2 2" xfId="4791" xr:uid="{662A8992-58E6-44F7-B70F-0F6E463D4E9A}"/>
    <cellStyle name="Normal 9 3 3 6 3" xfId="4790" xr:uid="{90F57DB6-63A9-4904-B78E-2303329BEDBC}"/>
    <cellStyle name="Normal 9 3 3 7" xfId="2338" xr:uid="{3AEBC236-052E-4831-87E6-33EA8018585B}"/>
    <cellStyle name="Normal 9 3 3 7 2" xfId="4792" xr:uid="{7C9B9816-4AA0-47F2-B7AC-6264456971F4}"/>
    <cellStyle name="Normal 9 3 3 8" xfId="4042" xr:uid="{4793C953-2189-42B7-8AA0-79C800ADA639}"/>
    <cellStyle name="Normal 9 3 3 8 2" xfId="4793" xr:uid="{FA418EE1-0B3C-4C0A-A3CA-3F42BD02A91C}"/>
    <cellStyle name="Normal 9 3 4" xfId="171" xr:uid="{160F538D-CE5D-4D87-992C-D6A81446926C}"/>
    <cellStyle name="Normal 9 3 4 2" xfId="450" xr:uid="{5F6B4292-FA29-422F-9797-3902F08422C5}"/>
    <cellStyle name="Normal 9 3 4 2 2" xfId="850" xr:uid="{8F75547A-2548-4CA8-9130-BBE1D1C10E1F}"/>
    <cellStyle name="Normal 9 3 4 2 2 2" xfId="2339" xr:uid="{BAB898E6-75D5-45AB-83BF-9E98AEC4BE71}"/>
    <cellStyle name="Normal 9 3 4 2 2 2 2" xfId="2340" xr:uid="{338DFD6C-D11E-4BB1-A2D8-6E4D1D95BD78}"/>
    <cellStyle name="Normal 9 3 4 2 2 2 2 2" xfId="4798" xr:uid="{2D9FCE2D-7A69-44C2-877A-25D166D472BC}"/>
    <cellStyle name="Normal 9 3 4 2 2 2 3" xfId="4797" xr:uid="{B7D2E05D-9045-4306-916B-A2E8458C014E}"/>
    <cellStyle name="Normal 9 3 4 2 2 3" xfId="2341" xr:uid="{141F26E0-CD96-48CB-80E0-C9A7F0C6715B}"/>
    <cellStyle name="Normal 9 3 4 2 2 3 2" xfId="4799" xr:uid="{53115EA4-3C40-476B-B7F9-686FC25BAA24}"/>
    <cellStyle name="Normal 9 3 4 2 2 4" xfId="4043" xr:uid="{2BF673E3-42AB-4BBD-A168-FF598B983C5B}"/>
    <cellStyle name="Normal 9 3 4 2 2 4 2" xfId="4800" xr:uid="{329835D0-78E6-4E34-9110-2F74D6D525CF}"/>
    <cellStyle name="Normal 9 3 4 2 2 5" xfId="4796" xr:uid="{B77D4AE9-CABF-49B5-AFC9-EC4F3C04BAB6}"/>
    <cellStyle name="Normal 9 3 4 2 3" xfId="2342" xr:uid="{C72D2DD4-8E14-45B0-9EDC-E1A8D3BEAD72}"/>
    <cellStyle name="Normal 9 3 4 2 3 2" xfId="2343" xr:uid="{9533C536-4E7E-41D6-907F-3EEE03B4866F}"/>
    <cellStyle name="Normal 9 3 4 2 3 2 2" xfId="4802" xr:uid="{5DA9A387-2304-471B-9C15-CD8CFB526056}"/>
    <cellStyle name="Normal 9 3 4 2 3 3" xfId="4801" xr:uid="{FB8164BE-A521-4817-ADF6-0B96812DFCFF}"/>
    <cellStyle name="Normal 9 3 4 2 4" xfId="2344" xr:uid="{4B473206-BF7B-4502-B050-ADDEE9924851}"/>
    <cellStyle name="Normal 9 3 4 2 4 2" xfId="4803" xr:uid="{6C9AB0D9-0FC2-4B32-B080-CAC307D25CB6}"/>
    <cellStyle name="Normal 9 3 4 2 5" xfId="4044" xr:uid="{E4D2E6C7-FD34-4567-BBBB-AE09BAA4FD82}"/>
    <cellStyle name="Normal 9 3 4 2 5 2" xfId="4804" xr:uid="{7EAC6CCC-78BD-4C90-B58B-7A0D26A2799A}"/>
    <cellStyle name="Normal 9 3 4 2 6" xfId="4795" xr:uid="{8BCCCBB3-6E21-4ACA-9924-39B62723B696}"/>
    <cellStyle name="Normal 9 3 4 3" xfId="851" xr:uid="{C8B3D238-D244-4ADD-9736-65C2CDDFA801}"/>
    <cellStyle name="Normal 9 3 4 3 2" xfId="2345" xr:uid="{02A4E28E-8BDD-4473-A741-C641C1590F24}"/>
    <cellStyle name="Normal 9 3 4 3 2 2" xfId="2346" xr:uid="{25F1AFBD-3F08-4817-81C0-5623D41573E2}"/>
    <cellStyle name="Normal 9 3 4 3 2 2 2" xfId="4807" xr:uid="{C80466B7-9057-4A86-8A98-51719955E999}"/>
    <cellStyle name="Normal 9 3 4 3 2 3" xfId="4806" xr:uid="{013DA731-F6F9-4A22-8DAA-EC1DC5BE70C2}"/>
    <cellStyle name="Normal 9 3 4 3 3" xfId="2347" xr:uid="{641800D8-DCD4-4369-AD20-3C2EDA7654C8}"/>
    <cellStyle name="Normal 9 3 4 3 3 2" xfId="4808" xr:uid="{F6F5A074-B3C2-4D85-BCF9-21F9E8B33971}"/>
    <cellStyle name="Normal 9 3 4 3 4" xfId="4045" xr:uid="{E4B378D3-2A48-431F-A5EC-557C2ED62CFA}"/>
    <cellStyle name="Normal 9 3 4 3 4 2" xfId="4809" xr:uid="{77A7726E-7589-4852-9F75-C49D6DF16A22}"/>
    <cellStyle name="Normal 9 3 4 3 5" xfId="4805" xr:uid="{BB1AAF0F-0063-470B-A266-D13322F764CF}"/>
    <cellStyle name="Normal 9 3 4 4" xfId="2348" xr:uid="{1758876C-2FBF-4742-96A8-B7991985BF49}"/>
    <cellStyle name="Normal 9 3 4 4 2" xfId="2349" xr:uid="{E3003FD3-C595-4EC9-AA7C-5E27DD6C67EE}"/>
    <cellStyle name="Normal 9 3 4 4 2 2" xfId="4811" xr:uid="{09895C2E-B659-46A9-894A-86356867FDE8}"/>
    <cellStyle name="Normal 9 3 4 4 3" xfId="4046" xr:uid="{8E2595BF-A41A-44F9-81D8-F58B826C5BB0}"/>
    <cellStyle name="Normal 9 3 4 4 3 2" xfId="4812" xr:uid="{9FA46C81-224B-4171-A510-CDD61BFF10FA}"/>
    <cellStyle name="Normal 9 3 4 4 4" xfId="4047" xr:uid="{C2BB8C3B-54D1-47C6-AF0F-359CA45292FE}"/>
    <cellStyle name="Normal 9 3 4 4 4 2" xfId="4813" xr:uid="{C4603EF1-4AD3-4AAF-BE8C-97E0489F1C13}"/>
    <cellStyle name="Normal 9 3 4 4 5" xfId="4810" xr:uid="{61A84442-A808-4DD8-977A-C20728387FDA}"/>
    <cellStyle name="Normal 9 3 4 5" xfId="2350" xr:uid="{1A3B9D49-7243-45ED-98F1-4E3FE4834D2F}"/>
    <cellStyle name="Normal 9 3 4 5 2" xfId="4814" xr:uid="{254FE034-CB0F-4ADE-BBB6-7E2B8BE67EE6}"/>
    <cellStyle name="Normal 9 3 4 6" xfId="4048" xr:uid="{55CA06A5-CE97-49BD-A6DB-B7F5D8EB852B}"/>
    <cellStyle name="Normal 9 3 4 6 2" xfId="4815" xr:uid="{FAE65D77-2976-4BCE-A459-9B8BA6BA8FFE}"/>
    <cellStyle name="Normal 9 3 4 7" xfId="4049" xr:uid="{C4CC6EA4-E988-4C60-A1B6-A55EFDA8C460}"/>
    <cellStyle name="Normal 9 3 4 7 2" xfId="4816" xr:uid="{0B0FF730-EB53-4F5E-A221-E89E9D3FC3AE}"/>
    <cellStyle name="Normal 9 3 4 8" xfId="4794" xr:uid="{BC138836-8105-488A-B154-19DBE66945F2}"/>
    <cellStyle name="Normal 9 3 5" xfId="410" xr:uid="{C66173DB-981B-4F26-9E28-54E26113E7A8}"/>
    <cellStyle name="Normal 9 3 5 2" xfId="852" xr:uid="{83409701-1033-4EBA-9CD1-5AB1FB866FDA}"/>
    <cellStyle name="Normal 9 3 5 2 2" xfId="853" xr:uid="{CFFB0491-4A78-4121-9573-E01E5E06BAED}"/>
    <cellStyle name="Normal 9 3 5 2 2 2" xfId="2351" xr:uid="{D9F8615B-8D2E-446D-B97A-769857F15B92}"/>
    <cellStyle name="Normal 9 3 5 2 2 2 2" xfId="2352" xr:uid="{2CEBB3E6-2AB5-4075-8DCB-D3724ABE4466}"/>
    <cellStyle name="Normal 9 3 5 2 2 2 2 2" xfId="4821" xr:uid="{16D43ED6-1E72-4194-99BD-6EF97FF000F5}"/>
    <cellStyle name="Normal 9 3 5 2 2 2 3" xfId="4820" xr:uid="{1E8138D5-D4A6-43CE-AB23-880105317941}"/>
    <cellStyle name="Normal 9 3 5 2 2 3" xfId="2353" xr:uid="{1451F8F1-CFEE-49F6-AB3F-15CD364E5F9F}"/>
    <cellStyle name="Normal 9 3 5 2 2 3 2" xfId="4822" xr:uid="{11843A59-53A0-4320-B5F5-AB19A4A498AF}"/>
    <cellStyle name="Normal 9 3 5 2 2 4" xfId="4819" xr:uid="{A1421E40-EC43-4CC0-A731-18A88A979B6B}"/>
    <cellStyle name="Normal 9 3 5 2 3" xfId="2354" xr:uid="{541A850B-0F22-4064-A939-708E8CEF33AC}"/>
    <cellStyle name="Normal 9 3 5 2 3 2" xfId="2355" xr:uid="{93D252D5-C2FD-49D2-8ACC-9A7C49B5CAB7}"/>
    <cellStyle name="Normal 9 3 5 2 3 2 2" xfId="4824" xr:uid="{7A0443BA-B56A-4811-9BEE-A1C29410D81F}"/>
    <cellStyle name="Normal 9 3 5 2 3 3" xfId="4823" xr:uid="{B90CE208-46A2-4037-B275-F0AF7E36D5ED}"/>
    <cellStyle name="Normal 9 3 5 2 4" xfId="2356" xr:uid="{8D79DE56-53CF-4C78-80CE-8A9C2474E636}"/>
    <cellStyle name="Normal 9 3 5 2 4 2" xfId="4825" xr:uid="{37D236BB-56CC-4002-8315-8035AA70D8A3}"/>
    <cellStyle name="Normal 9 3 5 2 5" xfId="4818" xr:uid="{135CCB68-ED6C-4ADA-8C07-7F35D0C050F5}"/>
    <cellStyle name="Normal 9 3 5 3" xfId="854" xr:uid="{D6573D6B-2AF4-4687-A30F-9FB0F7318EF8}"/>
    <cellStyle name="Normal 9 3 5 3 2" xfId="2357" xr:uid="{096A9910-8030-4D01-AD18-1D8B77C4114B}"/>
    <cellStyle name="Normal 9 3 5 3 2 2" xfId="2358" xr:uid="{DEA19D93-A438-40EB-9E3A-480F29E27A75}"/>
    <cellStyle name="Normal 9 3 5 3 2 2 2" xfId="4828" xr:uid="{B100D1AB-4456-4995-9DCB-EE423E91177D}"/>
    <cellStyle name="Normal 9 3 5 3 2 3" xfId="4827" xr:uid="{7F4586EB-767B-4CD0-B91F-E8100A392784}"/>
    <cellStyle name="Normal 9 3 5 3 3" xfId="2359" xr:uid="{A948113C-F24A-420D-957C-B9F2B10821DC}"/>
    <cellStyle name="Normal 9 3 5 3 3 2" xfId="4829" xr:uid="{BFB7A32A-B754-4071-AAA9-11FEA5D20B20}"/>
    <cellStyle name="Normal 9 3 5 3 4" xfId="4050" xr:uid="{9287B13F-3EFA-4D27-84A5-74396C4BCA4C}"/>
    <cellStyle name="Normal 9 3 5 3 4 2" xfId="4830" xr:uid="{6DFF0643-B069-421B-AF05-1A5132ACE4CC}"/>
    <cellStyle name="Normal 9 3 5 3 5" xfId="4826" xr:uid="{5AF7DABD-DA86-46B7-9CB9-4AEAE7162639}"/>
    <cellStyle name="Normal 9 3 5 4" xfId="2360" xr:uid="{920234A1-96DB-4A71-9DB8-102B86C27067}"/>
    <cellStyle name="Normal 9 3 5 4 2" xfId="2361" xr:uid="{49125433-CC22-46F6-A351-E158AECFEF01}"/>
    <cellStyle name="Normal 9 3 5 4 2 2" xfId="4832" xr:uid="{9AF6A1B5-0354-404D-A1AE-D663ACD18ABD}"/>
    <cellStyle name="Normal 9 3 5 4 3" xfId="4831" xr:uid="{E66A643C-A562-46DB-A9EB-C7420CD73CA7}"/>
    <cellStyle name="Normal 9 3 5 5" xfId="2362" xr:uid="{A8278571-96A3-4926-ABA8-C500EB2FA7F1}"/>
    <cellStyle name="Normal 9 3 5 5 2" xfId="4833" xr:uid="{5E4B1352-2F2B-4080-9B6C-0FE728664951}"/>
    <cellStyle name="Normal 9 3 5 6" xfId="4051" xr:uid="{6E2FDDC7-AF28-48EE-8EEC-C25C70254423}"/>
    <cellStyle name="Normal 9 3 5 6 2" xfId="4834" xr:uid="{68B651CF-8AD0-40B5-A2A6-F2F4F4678DD9}"/>
    <cellStyle name="Normal 9 3 5 7" xfId="4817" xr:uid="{E484A001-57AD-4F2C-8EB8-B01EA8F4D5A6}"/>
    <cellStyle name="Normal 9 3 6" xfId="411" xr:uid="{4AD35F8C-D37A-4CD4-9BBF-F4E518570727}"/>
    <cellStyle name="Normal 9 3 6 2" xfId="855" xr:uid="{B87F5418-B8FC-49AB-9683-AE31170772FC}"/>
    <cellStyle name="Normal 9 3 6 2 2" xfId="2363" xr:uid="{87446D6B-C396-41B7-AF57-D262A9B596BE}"/>
    <cellStyle name="Normal 9 3 6 2 2 2" xfId="2364" xr:uid="{AFC51216-2ABC-4327-8CEA-471ABE32F7F2}"/>
    <cellStyle name="Normal 9 3 6 2 2 2 2" xfId="4838" xr:uid="{D43F557C-C621-4F98-9E17-4AD2CA8B7EA0}"/>
    <cellStyle name="Normal 9 3 6 2 2 3" xfId="4837" xr:uid="{7D5E8112-04E4-489A-B095-E1340F0C1881}"/>
    <cellStyle name="Normal 9 3 6 2 3" xfId="2365" xr:uid="{42467D37-2C9C-4EFA-B689-FCF4B3BFD070}"/>
    <cellStyle name="Normal 9 3 6 2 3 2" xfId="4839" xr:uid="{38C61D89-DDD4-4CA4-BDD5-6968C543733C}"/>
    <cellStyle name="Normal 9 3 6 2 4" xfId="4052" xr:uid="{3573D970-B8EA-42A8-8EEF-2832022380C7}"/>
    <cellStyle name="Normal 9 3 6 2 4 2" xfId="4840" xr:uid="{9F884AAE-318E-4426-A0B7-B2D080F755C4}"/>
    <cellStyle name="Normal 9 3 6 2 5" xfId="4836" xr:uid="{C74AC5AD-3140-4273-901D-3FABF3B7E6EC}"/>
    <cellStyle name="Normal 9 3 6 3" xfId="2366" xr:uid="{BB4AABAC-6C14-4168-B291-D8B209723A5A}"/>
    <cellStyle name="Normal 9 3 6 3 2" xfId="2367" xr:uid="{FBE75E77-5327-4C09-B577-64AAF84F8B88}"/>
    <cellStyle name="Normal 9 3 6 3 2 2" xfId="4842" xr:uid="{E2002965-0A49-4C92-B32E-B9AC764BC1C3}"/>
    <cellStyle name="Normal 9 3 6 3 3" xfId="4841" xr:uid="{13D63F32-C292-4E76-BD81-7CC4B4D4047D}"/>
    <cellStyle name="Normal 9 3 6 4" xfId="2368" xr:uid="{366C8430-F8B5-4A77-AA79-972F4A32AD4C}"/>
    <cellStyle name="Normal 9 3 6 4 2" xfId="4843" xr:uid="{DE6F7A54-F58F-4C60-B245-B0B562AA43F0}"/>
    <cellStyle name="Normal 9 3 6 5" xfId="4053" xr:uid="{B86E9672-8ADA-4681-9DC9-5B37130A08EB}"/>
    <cellStyle name="Normal 9 3 6 5 2" xfId="4844" xr:uid="{16457681-FD52-4C9D-ACC5-53416F122097}"/>
    <cellStyle name="Normal 9 3 6 6" xfId="4835" xr:uid="{38B72EB5-E642-4AE9-9D4D-2A755BD67D16}"/>
    <cellStyle name="Normal 9 3 7" xfId="856" xr:uid="{CF900E09-7154-4661-89F8-7524AD4F9917}"/>
    <cellStyle name="Normal 9 3 7 2" xfId="2369" xr:uid="{EFF54DF3-1C76-49C3-BC68-278DB3BA9A1E}"/>
    <cellStyle name="Normal 9 3 7 2 2" xfId="2370" xr:uid="{1CE934BA-EC7E-4D76-B4CF-BCB3FFDA2FF2}"/>
    <cellStyle name="Normal 9 3 7 2 2 2" xfId="4847" xr:uid="{5EE05E58-C347-4DA3-8C51-38F7C48B968E}"/>
    <cellStyle name="Normal 9 3 7 2 3" xfId="4846" xr:uid="{23B78DA5-7AA0-45B4-A595-0B20AE675A4D}"/>
    <cellStyle name="Normal 9 3 7 3" xfId="2371" xr:uid="{8F4DDCFF-EF28-464B-8E1A-42E917B33CAE}"/>
    <cellStyle name="Normal 9 3 7 3 2" xfId="4848" xr:uid="{4EBE591A-0C58-4E18-94AA-152081CD4F5D}"/>
    <cellStyle name="Normal 9 3 7 4" xfId="4054" xr:uid="{72E5C301-158C-4D29-85EA-8D113083A1E5}"/>
    <cellStyle name="Normal 9 3 7 4 2" xfId="4849" xr:uid="{15A47812-7BD2-4BF8-9EB6-0FCBBDBE3646}"/>
    <cellStyle name="Normal 9 3 7 5" xfId="4845" xr:uid="{5E70DA2A-4A0A-4ED3-B99A-5951183A9101}"/>
    <cellStyle name="Normal 9 3 8" xfId="2372" xr:uid="{A8486157-4EBB-41D5-952F-68C5136E8A1B}"/>
    <cellStyle name="Normal 9 3 8 2" xfId="2373" xr:uid="{CB2F513E-A7B1-48CD-A0B4-2C444E6F8440}"/>
    <cellStyle name="Normal 9 3 8 2 2" xfId="4851" xr:uid="{18CAB4DB-227D-4187-B6E6-D61D3B738685}"/>
    <cellStyle name="Normal 9 3 8 3" xfId="4055" xr:uid="{3489D73E-EAED-4BF3-B42E-8B506EA57464}"/>
    <cellStyle name="Normal 9 3 8 3 2" xfId="4852" xr:uid="{D13BF6D1-4B17-4612-9CF8-DFB4C63252DD}"/>
    <cellStyle name="Normal 9 3 8 4" xfId="4056" xr:uid="{16854A35-3F2C-4AF5-9F6E-11CA7C855B92}"/>
    <cellStyle name="Normal 9 3 8 4 2" xfId="4853" xr:uid="{EC60FC4A-ED80-408F-A4D8-AA09304CEE96}"/>
    <cellStyle name="Normal 9 3 8 5" xfId="4850" xr:uid="{1FE11F42-22AE-4766-A3D7-C616005F7696}"/>
    <cellStyle name="Normal 9 3 9" xfId="2374" xr:uid="{412289EC-2931-4003-9EAF-011A3F0B7280}"/>
    <cellStyle name="Normal 9 3 9 2" xfId="4854" xr:uid="{7CC13996-1790-45B2-A548-91DE58290250}"/>
    <cellStyle name="Normal 9 4" xfId="172" xr:uid="{9284FEE2-6922-4019-BB32-49C398DB7E3A}"/>
    <cellStyle name="Normal 9 4 10" xfId="4057" xr:uid="{B7F28054-EC3F-437B-8691-606E4017E08C}"/>
    <cellStyle name="Normal 9 4 10 2" xfId="4856" xr:uid="{D435BEE6-F0B5-4CF3-861D-4FE99A281672}"/>
    <cellStyle name="Normal 9 4 11" xfId="4058" xr:uid="{BD2956FC-A9B5-4FB1-A8B1-0C5E09FBBF65}"/>
    <cellStyle name="Normal 9 4 11 2" xfId="4857" xr:uid="{E1E3D424-C5B4-4179-B785-294D4C78097B}"/>
    <cellStyle name="Normal 9 4 12" xfId="4855" xr:uid="{A620B366-ED43-43F1-897E-D15CB03872D7}"/>
    <cellStyle name="Normal 9 4 2" xfId="173" xr:uid="{EC218E11-249A-40C0-A4F8-0959B9286708}"/>
    <cellStyle name="Normal 9 4 2 10" xfId="4858" xr:uid="{B54EB024-5B27-4660-A13D-4A92867C40FF}"/>
    <cellStyle name="Normal 9 4 2 2" xfId="174" xr:uid="{F96240A1-1F3D-4D61-8FC7-B82D11B8CC25}"/>
    <cellStyle name="Normal 9 4 2 2 2" xfId="412" xr:uid="{E7F345AD-AAD7-44C1-BB21-2CA56EC94019}"/>
    <cellStyle name="Normal 9 4 2 2 2 2" xfId="857" xr:uid="{D44CD98C-A57A-47B0-BE40-FA24BEAB9BB2}"/>
    <cellStyle name="Normal 9 4 2 2 2 2 2" xfId="2375" xr:uid="{894B7387-822F-4ADE-AEFA-8D14531593B4}"/>
    <cellStyle name="Normal 9 4 2 2 2 2 2 2" xfId="2376" xr:uid="{953BB2B5-9046-43CF-8D0E-97DB17542946}"/>
    <cellStyle name="Normal 9 4 2 2 2 2 2 2 2" xfId="4863" xr:uid="{83DDF059-A912-4AE7-BDFF-E6113F4D696C}"/>
    <cellStyle name="Normal 9 4 2 2 2 2 2 3" xfId="4862" xr:uid="{119A6D2C-37FD-4BD2-9DAE-6877DDAE19C8}"/>
    <cellStyle name="Normal 9 4 2 2 2 2 3" xfId="2377" xr:uid="{9F0AA434-8790-4918-9E47-994CB849D8B8}"/>
    <cellStyle name="Normal 9 4 2 2 2 2 3 2" xfId="4864" xr:uid="{25034BDF-767F-4B05-AC33-D5850B2D4E23}"/>
    <cellStyle name="Normal 9 4 2 2 2 2 4" xfId="4059" xr:uid="{397C3BFF-CD3E-405F-BCE8-D4A16D64E507}"/>
    <cellStyle name="Normal 9 4 2 2 2 2 4 2" xfId="4865" xr:uid="{C715ED19-9334-42A0-B77A-EFB4FDE68BFA}"/>
    <cellStyle name="Normal 9 4 2 2 2 2 5" xfId="4861" xr:uid="{6ACDD34E-AF68-4F39-A8B0-47E081617975}"/>
    <cellStyle name="Normal 9 4 2 2 2 3" xfId="2378" xr:uid="{AB5D9929-A9E2-43F1-A689-EB4DF3C1C3CE}"/>
    <cellStyle name="Normal 9 4 2 2 2 3 2" xfId="2379" xr:uid="{CAA9F58A-52FB-4F7E-BA50-BE4ED80713B5}"/>
    <cellStyle name="Normal 9 4 2 2 2 3 2 2" xfId="4867" xr:uid="{A22B5B42-C254-48E9-B442-B0D72C33AE9D}"/>
    <cellStyle name="Normal 9 4 2 2 2 3 3" xfId="4060" xr:uid="{E763CFAA-AB5D-44C6-A3EA-B2A85F45D451}"/>
    <cellStyle name="Normal 9 4 2 2 2 3 3 2" xfId="4868" xr:uid="{177FC23B-42E1-49EB-AE1B-079C3284F5A4}"/>
    <cellStyle name="Normal 9 4 2 2 2 3 4" xfId="4061" xr:uid="{668C275E-5772-44E5-9ECA-F1FC6C0F9E80}"/>
    <cellStyle name="Normal 9 4 2 2 2 3 4 2" xfId="4869" xr:uid="{5C51157F-36E7-416B-BCEB-2797406A5134}"/>
    <cellStyle name="Normal 9 4 2 2 2 3 5" xfId="4866" xr:uid="{C217F622-F78C-473F-A98C-85444BB6566B}"/>
    <cellStyle name="Normal 9 4 2 2 2 4" xfId="2380" xr:uid="{215BE627-3191-4544-B4BE-47E614A9146B}"/>
    <cellStyle name="Normal 9 4 2 2 2 4 2" xfId="4870" xr:uid="{826EEDB9-F71D-4F9C-B853-B9E98E7F17CE}"/>
    <cellStyle name="Normal 9 4 2 2 2 5" xfId="4062" xr:uid="{D40A7FAB-89A1-414A-A33D-15BF342EF71C}"/>
    <cellStyle name="Normal 9 4 2 2 2 5 2" xfId="4871" xr:uid="{CBF3C1E8-D0D2-4D87-9DB6-0ABAB6C87CCE}"/>
    <cellStyle name="Normal 9 4 2 2 2 6" xfId="4063" xr:uid="{9BD0FE98-3E03-4D4B-97DE-A66C60C87CA9}"/>
    <cellStyle name="Normal 9 4 2 2 2 6 2" xfId="4872" xr:uid="{7B7CEB10-C694-456A-BE37-6CDC39C5C137}"/>
    <cellStyle name="Normal 9 4 2 2 2 7" xfId="4860" xr:uid="{C4082400-00E5-462E-8ED4-9D3C8C259EF6}"/>
    <cellStyle name="Normal 9 4 2 2 3" xfId="858" xr:uid="{2AE6980C-25A4-43F6-9204-C60C0DEBE26E}"/>
    <cellStyle name="Normal 9 4 2 2 3 2" xfId="2381" xr:uid="{19008C98-4DCE-496C-A571-AEE3C74D23A1}"/>
    <cellStyle name="Normal 9 4 2 2 3 2 2" xfId="2382" xr:uid="{0BEC4862-8F5F-4D1D-8ADD-B2C17B4D9195}"/>
    <cellStyle name="Normal 9 4 2 2 3 2 2 2" xfId="4875" xr:uid="{820B47F4-4668-473A-98F7-74F60C9750AC}"/>
    <cellStyle name="Normal 9 4 2 2 3 2 3" xfId="4064" xr:uid="{CBA8682F-D093-4B7A-8B80-4B8FAD03793C}"/>
    <cellStyle name="Normal 9 4 2 2 3 2 3 2" xfId="4876" xr:uid="{15F13225-1A4F-491B-A9C0-0BAC0F06D6D6}"/>
    <cellStyle name="Normal 9 4 2 2 3 2 4" xfId="4065" xr:uid="{4057208E-3338-4618-8440-56F1722F4BA3}"/>
    <cellStyle name="Normal 9 4 2 2 3 2 4 2" xfId="4877" xr:uid="{968170B5-A7B6-422A-88AC-3A09CFC90ECC}"/>
    <cellStyle name="Normal 9 4 2 2 3 2 5" xfId="4874" xr:uid="{AFD7080C-5AD9-4422-88A7-213C6B9DAFFB}"/>
    <cellStyle name="Normal 9 4 2 2 3 3" xfId="2383" xr:uid="{452E2CB8-C6AA-49CF-B1B9-3CD8BE322394}"/>
    <cellStyle name="Normal 9 4 2 2 3 3 2" xfId="4878" xr:uid="{B125A6EB-5007-4453-8884-0432AA8E24AE}"/>
    <cellStyle name="Normal 9 4 2 2 3 4" xfId="4066" xr:uid="{31F899BF-97EA-4BE6-8DA6-A12A03872F4F}"/>
    <cellStyle name="Normal 9 4 2 2 3 4 2" xfId="4879" xr:uid="{B3055EBD-8636-45D8-AC13-EBD1FE21E6F9}"/>
    <cellStyle name="Normal 9 4 2 2 3 5" xfId="4067" xr:uid="{3235C6A9-39FF-4ECC-9F75-43B4C4534AE5}"/>
    <cellStyle name="Normal 9 4 2 2 3 5 2" xfId="4880" xr:uid="{634B03E8-75D0-450F-A3F3-FF181D57EFB8}"/>
    <cellStyle name="Normal 9 4 2 2 3 6" xfId="4873" xr:uid="{B68BCC12-2A08-4160-B293-0E33302C1B14}"/>
    <cellStyle name="Normal 9 4 2 2 4" xfId="2384" xr:uid="{F58F3400-A463-4AA0-8C23-9281B3A39453}"/>
    <cellStyle name="Normal 9 4 2 2 4 2" xfId="2385" xr:uid="{60057FBD-A883-4605-9A7B-37876B587C7C}"/>
    <cellStyle name="Normal 9 4 2 2 4 2 2" xfId="4882" xr:uid="{68DB7E50-F9E4-4CE0-993E-F4544BF362AB}"/>
    <cellStyle name="Normal 9 4 2 2 4 3" xfId="4068" xr:uid="{8C322D23-8EB1-4781-B6EF-3630A490EBE5}"/>
    <cellStyle name="Normal 9 4 2 2 4 3 2" xfId="4883" xr:uid="{280F31E9-D16A-448B-904F-9B322211D3AD}"/>
    <cellStyle name="Normal 9 4 2 2 4 4" xfId="4069" xr:uid="{07ED7FC5-0B4D-40E7-9E96-D418470FE153}"/>
    <cellStyle name="Normal 9 4 2 2 4 4 2" xfId="4884" xr:uid="{C4600143-5A25-40F8-8D13-54BF5A5D44DD}"/>
    <cellStyle name="Normal 9 4 2 2 4 5" xfId="4881" xr:uid="{42826326-97D6-4A75-98CF-51D49B4A1464}"/>
    <cellStyle name="Normal 9 4 2 2 5" xfId="2386" xr:uid="{8433959C-4597-4859-989A-731A9B93AC9E}"/>
    <cellStyle name="Normal 9 4 2 2 5 2" xfId="4070" xr:uid="{46A85B66-D4F5-45DA-8648-5D212CD9E667}"/>
    <cellStyle name="Normal 9 4 2 2 5 2 2" xfId="4886" xr:uid="{46CEABC3-F1D9-4733-B79D-17199D416813}"/>
    <cellStyle name="Normal 9 4 2 2 5 3" xfId="4071" xr:uid="{57E79F64-B1CE-4BB3-A793-EF4BED3B0079}"/>
    <cellStyle name="Normal 9 4 2 2 5 3 2" xfId="4887" xr:uid="{AF13B8AA-23A2-4C0E-882C-B37CFDBECC32}"/>
    <cellStyle name="Normal 9 4 2 2 5 4" xfId="4072" xr:uid="{55584A75-3321-4E35-8270-B4933F6FAD98}"/>
    <cellStyle name="Normal 9 4 2 2 5 4 2" xfId="4888" xr:uid="{4888E78D-A6C9-4310-BE04-93F91047D9B7}"/>
    <cellStyle name="Normal 9 4 2 2 5 5" xfId="4885" xr:uid="{24854315-13FC-4707-B7E3-E20F5C727ECD}"/>
    <cellStyle name="Normal 9 4 2 2 6" xfId="4073" xr:uid="{73DD16B1-D336-4349-ADB0-CB32B306B112}"/>
    <cellStyle name="Normal 9 4 2 2 6 2" xfId="4889" xr:uid="{FA6E8EEE-8568-4099-B243-D9267BCFA6E2}"/>
    <cellStyle name="Normal 9 4 2 2 7" xfId="4074" xr:uid="{73A50AD2-C35D-4F6F-9B40-67170DE296EA}"/>
    <cellStyle name="Normal 9 4 2 2 7 2" xfId="4890" xr:uid="{657E6478-751B-4CBA-9041-D18A6D4BAC13}"/>
    <cellStyle name="Normal 9 4 2 2 8" xfId="4075" xr:uid="{C5A3292A-499D-488A-A6D3-7978579833FA}"/>
    <cellStyle name="Normal 9 4 2 2 8 2" xfId="4891" xr:uid="{A9713433-0B6D-4953-B2D4-3EC2F545D384}"/>
    <cellStyle name="Normal 9 4 2 2 9" xfId="4859" xr:uid="{1623B14B-E6D2-48AF-BF87-DED98CAEF1AD}"/>
    <cellStyle name="Normal 9 4 2 3" xfId="413" xr:uid="{CE4D139B-E80B-4DEA-A153-B151BA3AD7EC}"/>
    <cellStyle name="Normal 9 4 2 3 2" xfId="859" xr:uid="{B61780AD-0B23-4658-9AB2-AFE7F337A4D9}"/>
    <cellStyle name="Normal 9 4 2 3 2 2" xfId="860" xr:uid="{DE8AA24A-393B-4966-B6E4-F8B54DD98943}"/>
    <cellStyle name="Normal 9 4 2 3 2 2 2" xfId="2387" xr:uid="{ABA2236B-1AA5-43B9-9BB3-9DBED69EEA59}"/>
    <cellStyle name="Normal 9 4 2 3 2 2 2 2" xfId="2388" xr:uid="{E03C38D0-1C8F-49FE-AB33-EEBA1C03F95A}"/>
    <cellStyle name="Normal 9 4 2 3 2 2 2 2 2" xfId="4896" xr:uid="{D524A8CB-3A80-4CB8-8509-BC278311796A}"/>
    <cellStyle name="Normal 9 4 2 3 2 2 2 3" xfId="4895" xr:uid="{8E4BDB96-C577-4F3D-907B-25A88F5CDAB7}"/>
    <cellStyle name="Normal 9 4 2 3 2 2 3" xfId="2389" xr:uid="{8CF8FAB5-BC46-454A-8355-E7BF129C93D1}"/>
    <cellStyle name="Normal 9 4 2 3 2 2 3 2" xfId="4897" xr:uid="{B4B49F88-BC8B-4FBB-8CEC-90DCA826AD66}"/>
    <cellStyle name="Normal 9 4 2 3 2 2 4" xfId="4894" xr:uid="{A8A6250C-513D-498F-BE70-CE475ECC7208}"/>
    <cellStyle name="Normal 9 4 2 3 2 3" xfId="2390" xr:uid="{2B65CD66-3D31-444A-858F-859D51E335A5}"/>
    <cellStyle name="Normal 9 4 2 3 2 3 2" xfId="2391" xr:uid="{B3555AEB-FD88-4CA5-BCAD-F735724B4C1F}"/>
    <cellStyle name="Normal 9 4 2 3 2 3 2 2" xfId="4899" xr:uid="{9DCB3AD3-8DF8-4E70-879E-8BD53D5DA2A1}"/>
    <cellStyle name="Normal 9 4 2 3 2 3 3" xfId="4898" xr:uid="{704E66E4-ABCC-4363-9730-D03634333C82}"/>
    <cellStyle name="Normal 9 4 2 3 2 4" xfId="2392" xr:uid="{83E55630-132D-4730-99AD-8E0B4098F69A}"/>
    <cellStyle name="Normal 9 4 2 3 2 4 2" xfId="4900" xr:uid="{110AD637-5EC3-4B18-9021-665796E8D0DC}"/>
    <cellStyle name="Normal 9 4 2 3 2 5" xfId="4893" xr:uid="{C6B384B7-812C-4E52-8040-408F4B42F085}"/>
    <cellStyle name="Normal 9 4 2 3 3" xfId="861" xr:uid="{7C3F5BCB-2283-432E-B0A6-D5426E3192AA}"/>
    <cellStyle name="Normal 9 4 2 3 3 2" xfId="2393" xr:uid="{8B121152-FDAA-4CEA-9343-F2CD78792284}"/>
    <cellStyle name="Normal 9 4 2 3 3 2 2" xfId="2394" xr:uid="{6AFF4CB0-85A4-4E4D-ACBB-6504590A857E}"/>
    <cellStyle name="Normal 9 4 2 3 3 2 2 2" xfId="4903" xr:uid="{9B520990-5C30-4418-9267-BE52874813BE}"/>
    <cellStyle name="Normal 9 4 2 3 3 2 3" xfId="4902" xr:uid="{F3ABF519-785B-460D-A02C-9284ADDE3C58}"/>
    <cellStyle name="Normal 9 4 2 3 3 3" xfId="2395" xr:uid="{580D9A3E-BE2F-4639-AA92-AC91E50ADFB0}"/>
    <cellStyle name="Normal 9 4 2 3 3 3 2" xfId="4904" xr:uid="{F8475FF1-55D3-454D-9B4D-CCBE22618E2F}"/>
    <cellStyle name="Normal 9 4 2 3 3 4" xfId="4076" xr:uid="{BB390C59-4AA5-4B2D-9420-CD97FF7AECF8}"/>
    <cellStyle name="Normal 9 4 2 3 3 4 2" xfId="4905" xr:uid="{47F285CB-08A5-4E97-8786-5940D58D6018}"/>
    <cellStyle name="Normal 9 4 2 3 3 5" xfId="4901" xr:uid="{27718FE5-A78A-4A31-8983-BCAB147FB8A9}"/>
    <cellStyle name="Normal 9 4 2 3 4" xfId="2396" xr:uid="{EB9EBCFA-5AAB-4611-9AC1-C9D806236FFC}"/>
    <cellStyle name="Normal 9 4 2 3 4 2" xfId="2397" xr:uid="{F1D1D4DF-484E-413F-9BA2-EA71130CCDE4}"/>
    <cellStyle name="Normal 9 4 2 3 4 2 2" xfId="4907" xr:uid="{1AE3C847-EBF3-48EB-84E7-D761B8A59CE4}"/>
    <cellStyle name="Normal 9 4 2 3 4 3" xfId="4906" xr:uid="{A02C23F7-C965-46D7-B7E3-9410B57DA823}"/>
    <cellStyle name="Normal 9 4 2 3 5" xfId="2398" xr:uid="{3C9BF58D-8221-4BEE-A24C-2DBCA1DD7DE1}"/>
    <cellStyle name="Normal 9 4 2 3 5 2" xfId="4908" xr:uid="{C1120EA2-9E06-42B2-BEBB-C9553AF11CD6}"/>
    <cellStyle name="Normal 9 4 2 3 6" xfId="4077" xr:uid="{806731CC-2686-4685-83C2-DB7F16C3B790}"/>
    <cellStyle name="Normal 9 4 2 3 6 2" xfId="4909" xr:uid="{02ED9CAB-1B3C-4500-818F-12FDD4DE1C70}"/>
    <cellStyle name="Normal 9 4 2 3 7" xfId="4892" xr:uid="{FC7EE0FF-59DB-4576-91DC-3524057B570F}"/>
    <cellStyle name="Normal 9 4 2 4" xfId="414" xr:uid="{AAA343FD-3069-43B0-BAD7-5AFB79D7DB63}"/>
    <cellStyle name="Normal 9 4 2 4 2" xfId="862" xr:uid="{37F3DAAE-AE16-4E5D-8B58-5ED5DED9ED33}"/>
    <cellStyle name="Normal 9 4 2 4 2 2" xfId="2399" xr:uid="{9FDD3AD9-0745-4940-81E9-F4CA06F000CC}"/>
    <cellStyle name="Normal 9 4 2 4 2 2 2" xfId="2400" xr:uid="{5F10659E-1CB6-4D6E-BF1A-C5DED12C8496}"/>
    <cellStyle name="Normal 9 4 2 4 2 2 2 2" xfId="4913" xr:uid="{8BD3648D-03D0-4FFA-AB0A-8B33B3D7B51D}"/>
    <cellStyle name="Normal 9 4 2 4 2 2 3" xfId="4912" xr:uid="{F6C6E3DB-D023-4CBC-BC62-06F0C092E69B}"/>
    <cellStyle name="Normal 9 4 2 4 2 3" xfId="2401" xr:uid="{5D4BEB1B-D202-4879-BF11-D1C0F43B1DE8}"/>
    <cellStyle name="Normal 9 4 2 4 2 3 2" xfId="4914" xr:uid="{A8F1EEA6-9316-4B49-98F3-A75377FCED4C}"/>
    <cellStyle name="Normal 9 4 2 4 2 4" xfId="4078" xr:uid="{1D1C33A6-869D-431B-908F-A4D853179E94}"/>
    <cellStyle name="Normal 9 4 2 4 2 4 2" xfId="4915" xr:uid="{56540140-2BB7-4343-9309-31763C000525}"/>
    <cellStyle name="Normal 9 4 2 4 2 5" xfId="4911" xr:uid="{A1F990CB-F077-4B38-BEBD-6D8CAAB315CB}"/>
    <cellStyle name="Normal 9 4 2 4 3" xfId="2402" xr:uid="{1B6FE003-9E3C-4E49-96C5-AB002B66615B}"/>
    <cellStyle name="Normal 9 4 2 4 3 2" xfId="2403" xr:uid="{66C72194-7560-41E7-B63C-50C3681B377F}"/>
    <cellStyle name="Normal 9 4 2 4 3 2 2" xfId="4917" xr:uid="{05AD72B1-3FB5-4446-B6A9-3E8E453B0510}"/>
    <cellStyle name="Normal 9 4 2 4 3 3" xfId="4916" xr:uid="{FB1919D4-47ED-4063-A943-C95338DBCC16}"/>
    <cellStyle name="Normal 9 4 2 4 4" xfId="2404" xr:uid="{E8FC3D07-23D3-409D-867C-D49B34430E5B}"/>
    <cellStyle name="Normal 9 4 2 4 4 2" xfId="4918" xr:uid="{0FC8D84B-9082-41FF-ABEC-D1691E896344}"/>
    <cellStyle name="Normal 9 4 2 4 5" xfId="4079" xr:uid="{365D00FC-7B4E-41C3-8F99-5B99C2598803}"/>
    <cellStyle name="Normal 9 4 2 4 5 2" xfId="4919" xr:uid="{996D027E-AEF3-4BB6-9227-C4081DE4CA8B}"/>
    <cellStyle name="Normal 9 4 2 4 6" xfId="4910" xr:uid="{8D65D6DD-60AA-40B0-81C3-300817DD945C}"/>
    <cellStyle name="Normal 9 4 2 5" xfId="415" xr:uid="{7692F668-F897-4235-9AE2-8F17919F72ED}"/>
    <cellStyle name="Normal 9 4 2 5 2" xfId="2405" xr:uid="{6319B886-3838-48C2-AD05-43CD52DAB239}"/>
    <cellStyle name="Normal 9 4 2 5 2 2" xfId="2406" xr:uid="{1CE4813A-2242-450B-ACCA-66EA3885FDD2}"/>
    <cellStyle name="Normal 9 4 2 5 2 2 2" xfId="4922" xr:uid="{D706E826-6F6D-4BFB-BE89-79E03C4982AE}"/>
    <cellStyle name="Normal 9 4 2 5 2 3" xfId="4921" xr:uid="{3E5D51C6-5E6B-4FBF-BB36-6B847DAE930E}"/>
    <cellStyle name="Normal 9 4 2 5 3" xfId="2407" xr:uid="{3EF49D4D-C70E-4CD0-B63C-4C67B77A4AC4}"/>
    <cellStyle name="Normal 9 4 2 5 3 2" xfId="4923" xr:uid="{2127BE32-9EA0-46F4-83C3-A274B5934AB5}"/>
    <cellStyle name="Normal 9 4 2 5 4" xfId="4080" xr:uid="{3968A1B6-3FBD-44F0-9092-87A58C65C07F}"/>
    <cellStyle name="Normal 9 4 2 5 4 2" xfId="4924" xr:uid="{B33C36F9-70FF-4519-B9C9-22FAD43D9D1D}"/>
    <cellStyle name="Normal 9 4 2 5 5" xfId="4920" xr:uid="{ADC11182-1B2A-4D5C-8C63-A36460DE311D}"/>
    <cellStyle name="Normal 9 4 2 6" xfId="2408" xr:uid="{0B47CC88-CDFD-41B4-BD31-63134DF9E09D}"/>
    <cellStyle name="Normal 9 4 2 6 2" xfId="2409" xr:uid="{C1D400C8-DC55-4489-82EF-A92FC993FD23}"/>
    <cellStyle name="Normal 9 4 2 6 2 2" xfId="4926" xr:uid="{C15FFAE5-63AC-4C4E-8144-8FB33FD55C43}"/>
    <cellStyle name="Normal 9 4 2 6 3" xfId="4081" xr:uid="{75B26245-F5EB-448B-83AB-49B1DA66F60A}"/>
    <cellStyle name="Normal 9 4 2 6 3 2" xfId="4927" xr:uid="{16EC104A-2C5B-43DC-ACAA-93318292B666}"/>
    <cellStyle name="Normal 9 4 2 6 4" xfId="4082" xr:uid="{BDCFDB78-DB4E-42FD-8443-1D3911A6C378}"/>
    <cellStyle name="Normal 9 4 2 6 4 2" xfId="4928" xr:uid="{51473287-17E4-4D7C-932D-0CB95E14269C}"/>
    <cellStyle name="Normal 9 4 2 6 5" xfId="4925" xr:uid="{E418A502-533B-452C-ADF0-BCC0C6F4FCE6}"/>
    <cellStyle name="Normal 9 4 2 7" xfId="2410" xr:uid="{2ED73CA6-0E62-4B7C-8DBA-B983C972B644}"/>
    <cellStyle name="Normal 9 4 2 7 2" xfId="4929" xr:uid="{2A81DA69-76A1-4D37-A09C-56358F1B0CED}"/>
    <cellStyle name="Normal 9 4 2 8" xfId="4083" xr:uid="{E6724097-19FE-46D9-95F5-31D672F66649}"/>
    <cellStyle name="Normal 9 4 2 8 2" xfId="4930" xr:uid="{3AAB1751-3E18-4775-B713-9E4D0403D8DD}"/>
    <cellStyle name="Normal 9 4 2 9" xfId="4084" xr:uid="{C257AB83-DA95-40E1-B65E-C7CC98EF5365}"/>
    <cellStyle name="Normal 9 4 2 9 2" xfId="4931" xr:uid="{1DAF91C8-8197-484C-9F3E-DF1CDE256A62}"/>
    <cellStyle name="Normal 9 4 3" xfId="175" xr:uid="{6A30F13C-2986-4F0B-9C33-869776BCD085}"/>
    <cellStyle name="Normal 9 4 3 2" xfId="176" xr:uid="{4BE82810-395D-4DC4-B7E1-1CD38A4483D5}"/>
    <cellStyle name="Normal 9 4 3 2 2" xfId="863" xr:uid="{D4E3FF4E-1770-46D9-BE6D-DE7004BE233B}"/>
    <cellStyle name="Normal 9 4 3 2 2 2" xfId="2411" xr:uid="{D990E61C-D763-4169-A9D9-60D08A9F7CC5}"/>
    <cellStyle name="Normal 9 4 3 2 2 2 2" xfId="2412" xr:uid="{6BD81F94-04A2-42D4-9AA7-6125DB76A17C}"/>
    <cellStyle name="Normal 9 4 3 2 2 2 2 2" xfId="4500" xr:uid="{CCAD68FF-7175-4A3A-A2C3-FD44744B2F27}"/>
    <cellStyle name="Normal 9 4 3 2 2 2 2 2 2" xfId="5307" xr:uid="{7DCCE66E-1808-4BBD-A424-299A26EC8ABF}"/>
    <cellStyle name="Normal 9 4 3 2 2 2 2 2 3" xfId="4936" xr:uid="{EF1E920A-9DC4-4F7B-809C-24FA8EBB68F3}"/>
    <cellStyle name="Normal 9 4 3 2 2 2 3" xfId="4501" xr:uid="{0A161688-906E-4DE3-BBAB-EF7B1AFAF93B}"/>
    <cellStyle name="Normal 9 4 3 2 2 2 3 2" xfId="5308" xr:uid="{A9A11240-589F-45FF-921F-E627807282AE}"/>
    <cellStyle name="Normal 9 4 3 2 2 2 3 3" xfId="4935" xr:uid="{CFE76C4F-F2E3-4C43-A86E-76AC84C712A3}"/>
    <cellStyle name="Normal 9 4 3 2 2 3" xfId="2413" xr:uid="{E1D65F4B-7D3B-4F1A-B671-D47F63F22D91}"/>
    <cellStyle name="Normal 9 4 3 2 2 3 2" xfId="4502" xr:uid="{1834D7FE-4CDB-4BF8-9B23-3A3747C10A1A}"/>
    <cellStyle name="Normal 9 4 3 2 2 3 2 2" xfId="5309" xr:uid="{C5E50DAF-89B5-4CDF-95A0-821176E58186}"/>
    <cellStyle name="Normal 9 4 3 2 2 3 2 3" xfId="4937" xr:uid="{576882B7-D458-4370-9FDD-D6EE95CBA091}"/>
    <cellStyle name="Normal 9 4 3 2 2 4" xfId="4085" xr:uid="{D72F6A3E-CA4C-4D43-AECC-3A9E0FBAD01B}"/>
    <cellStyle name="Normal 9 4 3 2 2 4 2" xfId="4938" xr:uid="{133F602F-B439-4429-A2BB-E3F96A39E755}"/>
    <cellStyle name="Normal 9 4 3 2 2 5" xfId="4934" xr:uid="{353EC41C-83FF-4656-BE11-6C8EAD318305}"/>
    <cellStyle name="Normal 9 4 3 2 3" xfId="2414" xr:uid="{8E154E1D-2C3F-4874-B07C-4E6ADA96875A}"/>
    <cellStyle name="Normal 9 4 3 2 3 2" xfId="2415" xr:uid="{21BFD0B5-739A-472D-A54B-6AA2A7BC9F18}"/>
    <cellStyle name="Normal 9 4 3 2 3 2 2" xfId="4503" xr:uid="{9AFAAA04-329E-47EF-86AF-BB09741B1484}"/>
    <cellStyle name="Normal 9 4 3 2 3 2 2 2" xfId="5310" xr:uid="{4A863DCB-0DED-483B-822A-36F8566DFE6E}"/>
    <cellStyle name="Normal 9 4 3 2 3 2 2 3" xfId="4940" xr:uid="{AC6D344A-2761-4AC8-8FD8-B82039FDC7D7}"/>
    <cellStyle name="Normal 9 4 3 2 3 3" xfId="4086" xr:uid="{BCC7E944-E54A-48B5-9FB6-9C097635F59B}"/>
    <cellStyle name="Normal 9 4 3 2 3 3 2" xfId="4941" xr:uid="{E55C810E-C57E-4C91-AC69-1BEA8FC31B09}"/>
    <cellStyle name="Normal 9 4 3 2 3 4" xfId="4087" xr:uid="{DCB24831-FA1A-41B6-A48D-58291CC57AAE}"/>
    <cellStyle name="Normal 9 4 3 2 3 4 2" xfId="4942" xr:uid="{BB58DE25-4373-48D2-A687-CD4D6AC604EB}"/>
    <cellStyle name="Normal 9 4 3 2 3 5" xfId="4939" xr:uid="{F6B6913B-9128-4249-B538-77607BBED629}"/>
    <cellStyle name="Normal 9 4 3 2 4" xfId="2416" xr:uid="{FD78021F-8FD1-4872-8022-1E9B395ECB4F}"/>
    <cellStyle name="Normal 9 4 3 2 4 2" xfId="4504" xr:uid="{E6769E59-3CAF-4EE6-BC05-8B9804DCF658}"/>
    <cellStyle name="Normal 9 4 3 2 4 2 2" xfId="5311" xr:uid="{377C6A37-E0B7-44A9-BB8B-909D5290B646}"/>
    <cellStyle name="Normal 9 4 3 2 4 2 3" xfId="4943" xr:uid="{4BE4E686-3CBA-4D2C-A54B-2D53B37484BC}"/>
    <cellStyle name="Normal 9 4 3 2 5" xfId="4088" xr:uid="{3E194E38-0AC9-4630-B966-5D7C37143AA9}"/>
    <cellStyle name="Normal 9 4 3 2 5 2" xfId="4944" xr:uid="{DCA15E76-7240-43C3-85BE-881FBAC37848}"/>
    <cellStyle name="Normal 9 4 3 2 6" xfId="4089" xr:uid="{6A3C6526-D4AC-42E7-A92C-F47FC38AAF76}"/>
    <cellStyle name="Normal 9 4 3 2 6 2" xfId="4945" xr:uid="{FC0E1A52-39EE-417E-A01D-B7EEAEA52B63}"/>
    <cellStyle name="Normal 9 4 3 2 7" xfId="4933" xr:uid="{C8942CC3-1C5F-4ABF-B880-5B8A54FB524C}"/>
    <cellStyle name="Normal 9 4 3 3" xfId="416" xr:uid="{A947FD47-0A7A-4F0F-9D49-05C818144A33}"/>
    <cellStyle name="Normal 9 4 3 3 2" xfId="2417" xr:uid="{66F7C2BB-EB0D-4795-A0E8-511735C51419}"/>
    <cellStyle name="Normal 9 4 3 3 2 2" xfId="2418" xr:uid="{136C39F4-1421-46F8-BD55-F6E81F724204}"/>
    <cellStyle name="Normal 9 4 3 3 2 2 2" xfId="4505" xr:uid="{7ECF9CF8-F612-4712-A58D-017FFC2132F6}"/>
    <cellStyle name="Normal 9 4 3 3 2 2 2 2" xfId="5312" xr:uid="{20587419-C928-4642-850A-9A012F00B6D2}"/>
    <cellStyle name="Normal 9 4 3 3 2 2 2 3" xfId="4948" xr:uid="{3FA7E441-1B91-45BB-A24F-DF080B000BF7}"/>
    <cellStyle name="Normal 9 4 3 3 2 3" xfId="4090" xr:uid="{E52B218D-24A8-40BF-83F0-B70D122CC55F}"/>
    <cellStyle name="Normal 9 4 3 3 2 3 2" xfId="4949" xr:uid="{A146DD4C-E73B-4998-966A-BADF51942DAB}"/>
    <cellStyle name="Normal 9 4 3 3 2 4" xfId="4091" xr:uid="{CB327121-BEA6-478D-BA10-3DBFFFAC903F}"/>
    <cellStyle name="Normal 9 4 3 3 2 4 2" xfId="4950" xr:uid="{611BFCA3-E139-4D97-B822-D1D29B6AB2B3}"/>
    <cellStyle name="Normal 9 4 3 3 2 5" xfId="4947" xr:uid="{7358CAE3-7AE8-40AB-AE4F-7E679C9BBEAF}"/>
    <cellStyle name="Normal 9 4 3 3 3" xfId="2419" xr:uid="{F726E1BF-EE4C-45DD-A789-F65C21BD5D4D}"/>
    <cellStyle name="Normal 9 4 3 3 3 2" xfId="4506" xr:uid="{C56DDB8C-4B84-4AFB-9640-C771B9E48167}"/>
    <cellStyle name="Normal 9 4 3 3 3 2 2" xfId="5313" xr:uid="{1466297D-2E63-48C3-805B-1A2F50E89642}"/>
    <cellStyle name="Normal 9 4 3 3 3 2 3" xfId="4951" xr:uid="{7A66F05B-A14C-44B0-9AFC-7553B2620439}"/>
    <cellStyle name="Normal 9 4 3 3 4" xfId="4092" xr:uid="{19980E6E-3C98-4D26-B959-1B87B2467320}"/>
    <cellStyle name="Normal 9 4 3 3 4 2" xfId="4952" xr:uid="{172AD69B-2F58-42C0-8B26-14E7F3395D42}"/>
    <cellStyle name="Normal 9 4 3 3 5" xfId="4093" xr:uid="{496505BA-B833-4613-ADDC-F4E74E187117}"/>
    <cellStyle name="Normal 9 4 3 3 5 2" xfId="4953" xr:uid="{C82AE43E-D663-41EE-8E1C-86A84C2F2AB4}"/>
    <cellStyle name="Normal 9 4 3 3 6" xfId="4946" xr:uid="{09361914-7E4E-4AC2-82C2-C742EBEBCB04}"/>
    <cellStyle name="Normal 9 4 3 4" xfId="2420" xr:uid="{2E8D9B88-956F-4455-86BD-3C855A106EA4}"/>
    <cellStyle name="Normal 9 4 3 4 2" xfId="2421" xr:uid="{27C1D813-AC36-4213-ABBA-ADC3D0B7ABB8}"/>
    <cellStyle name="Normal 9 4 3 4 2 2" xfId="4507" xr:uid="{DAEA764A-6416-432E-B34B-7CD0628DE34A}"/>
    <cellStyle name="Normal 9 4 3 4 2 2 2" xfId="5314" xr:uid="{A1D08AB5-DBF9-4B15-B2CB-1FDEE3E069B4}"/>
    <cellStyle name="Normal 9 4 3 4 2 2 3" xfId="4955" xr:uid="{58F301C1-328B-4864-8ACC-DC3B120FAB5A}"/>
    <cellStyle name="Normal 9 4 3 4 3" xfId="4094" xr:uid="{5D02C0C1-120D-4ACF-ABAC-91BD1068EBB2}"/>
    <cellStyle name="Normal 9 4 3 4 3 2" xfId="4956" xr:uid="{B7B27178-9ED7-4007-AB67-D2FD1E4BB2CB}"/>
    <cellStyle name="Normal 9 4 3 4 4" xfId="4095" xr:uid="{87268F5A-FFD2-4D1E-99F3-3FCFD6910AD2}"/>
    <cellStyle name="Normal 9 4 3 4 4 2" xfId="4957" xr:uid="{8B1CF2C6-47D7-4732-93C4-4956A2034059}"/>
    <cellStyle name="Normal 9 4 3 4 5" xfId="4954" xr:uid="{6EA27F04-A921-4467-99CC-4B260A885321}"/>
    <cellStyle name="Normal 9 4 3 5" xfId="2422" xr:uid="{E2CA3D7A-B3A5-43C1-8675-EB0DEA8A6416}"/>
    <cellStyle name="Normal 9 4 3 5 2" xfId="4096" xr:uid="{8D039796-3A84-426F-A78B-688F31280C55}"/>
    <cellStyle name="Normal 9 4 3 5 2 2" xfId="4959" xr:uid="{D0EE2268-E055-43AB-9CAC-7CFEC6DA7998}"/>
    <cellStyle name="Normal 9 4 3 5 3" xfId="4097" xr:uid="{9B044AF1-0A26-4089-8DAD-116168AC6388}"/>
    <cellStyle name="Normal 9 4 3 5 3 2" xfId="4960" xr:uid="{AE650C79-21E4-47BF-8566-6F2943C941C3}"/>
    <cellStyle name="Normal 9 4 3 5 4" xfId="4098" xr:uid="{277157A7-694D-473B-888B-5B4563EA9F2E}"/>
    <cellStyle name="Normal 9 4 3 5 4 2" xfId="4961" xr:uid="{0A5D8BA0-7DF6-4ED3-AF86-F7766F5E8D4D}"/>
    <cellStyle name="Normal 9 4 3 5 5" xfId="4958" xr:uid="{773888A4-5B66-46A9-B03F-92C1F5ED9C65}"/>
    <cellStyle name="Normal 9 4 3 6" xfId="4099" xr:uid="{59340225-6856-4272-95B3-A9930FBDF125}"/>
    <cellStyle name="Normal 9 4 3 6 2" xfId="4962" xr:uid="{3FE0C5EC-01C8-4DA0-8D51-E2182FCC707A}"/>
    <cellStyle name="Normal 9 4 3 7" xfId="4100" xr:uid="{B9AA57CC-63D8-4E54-B67B-398BFE034DD8}"/>
    <cellStyle name="Normal 9 4 3 7 2" xfId="4963" xr:uid="{63FD8BEE-7A48-48A7-B311-DBECD866D6E4}"/>
    <cellStyle name="Normal 9 4 3 8" xfId="4101" xr:uid="{67CA6962-4099-47DF-B4CB-140B1C673CCE}"/>
    <cellStyle name="Normal 9 4 3 8 2" xfId="4964" xr:uid="{B79BF192-9B65-41B1-8C57-BEAC0809401A}"/>
    <cellStyle name="Normal 9 4 3 9" xfId="4932" xr:uid="{6AFD1118-39DC-4067-B7CB-008985D618A0}"/>
    <cellStyle name="Normal 9 4 4" xfId="177" xr:uid="{61217AEE-A269-4294-A282-646C818A0B3A}"/>
    <cellStyle name="Normal 9 4 4 2" xfId="864" xr:uid="{D75DF80C-0A53-4602-B6B1-AD306511FFD3}"/>
    <cellStyle name="Normal 9 4 4 2 2" xfId="865" xr:uid="{CE793D95-4C5A-41AC-94E7-C52A8D959324}"/>
    <cellStyle name="Normal 9 4 4 2 2 2" xfId="2423" xr:uid="{12F335F7-60C1-45E7-99B3-BF1893AD0C81}"/>
    <cellStyle name="Normal 9 4 4 2 2 2 2" xfId="2424" xr:uid="{B7F229E8-6672-4D2D-B0FD-317F11A85610}"/>
    <cellStyle name="Normal 9 4 4 2 2 2 2 2" xfId="4969" xr:uid="{B606547D-B6FF-4137-8EE2-D97C0E9875F7}"/>
    <cellStyle name="Normal 9 4 4 2 2 2 3" xfId="4968" xr:uid="{5EB7E29B-AE9E-4263-85F9-6270DB15302C}"/>
    <cellStyle name="Normal 9 4 4 2 2 3" xfId="2425" xr:uid="{FA1EAB19-8519-4CCA-8632-D53538F353CB}"/>
    <cellStyle name="Normal 9 4 4 2 2 3 2" xfId="4970" xr:uid="{30F69C80-25DD-4E06-9B63-2E1F51109A87}"/>
    <cellStyle name="Normal 9 4 4 2 2 4" xfId="4102" xr:uid="{C995C0E7-52BD-46A3-AAAA-4F8C20F80F83}"/>
    <cellStyle name="Normal 9 4 4 2 2 4 2" xfId="4971" xr:uid="{7471DA7B-BB56-4965-B479-CE8F25043235}"/>
    <cellStyle name="Normal 9 4 4 2 2 5" xfId="4967" xr:uid="{0BB40441-49DC-42AC-9291-42868E3595CD}"/>
    <cellStyle name="Normal 9 4 4 2 3" xfId="2426" xr:uid="{C51722EC-5392-489E-852B-5D83454C28E4}"/>
    <cellStyle name="Normal 9 4 4 2 3 2" xfId="2427" xr:uid="{3C6CD2A0-67E9-4AA5-B217-A673B409488A}"/>
    <cellStyle name="Normal 9 4 4 2 3 2 2" xfId="4973" xr:uid="{35A2753D-76D0-4836-B891-A5E2957F9256}"/>
    <cellStyle name="Normal 9 4 4 2 3 3" xfId="4972" xr:uid="{30C04594-919F-45F3-A731-1B1FDB103794}"/>
    <cellStyle name="Normal 9 4 4 2 4" xfId="2428" xr:uid="{E74E337E-1CAA-4B01-A5E8-476474069405}"/>
    <cellStyle name="Normal 9 4 4 2 4 2" xfId="4974" xr:uid="{797F39BC-A51D-44B7-B493-88C11EE152E3}"/>
    <cellStyle name="Normal 9 4 4 2 5" xfId="4103" xr:uid="{B17622B5-05E5-4D51-8CF4-F3F34858E1EA}"/>
    <cellStyle name="Normal 9 4 4 2 5 2" xfId="4975" xr:uid="{8B919229-AE93-4A69-B5EE-CA2C16703C67}"/>
    <cellStyle name="Normal 9 4 4 2 6" xfId="4966" xr:uid="{4F874FDB-0257-43A4-982F-FBF0A356E94A}"/>
    <cellStyle name="Normal 9 4 4 3" xfId="866" xr:uid="{AB32CAED-3E87-416E-8E38-1581D2A19692}"/>
    <cellStyle name="Normal 9 4 4 3 2" xfId="2429" xr:uid="{FAAEABEB-A99F-433C-8605-FAF4B7D3ACF1}"/>
    <cellStyle name="Normal 9 4 4 3 2 2" xfId="2430" xr:uid="{B8205CBA-4A1A-4251-A4B8-FADEE35B680F}"/>
    <cellStyle name="Normal 9 4 4 3 2 2 2" xfId="4978" xr:uid="{04E17DF0-C6FF-4344-9A4E-A0A6D9CEA932}"/>
    <cellStyle name="Normal 9 4 4 3 2 3" xfId="4977" xr:uid="{E6630B31-DDEC-4C84-AC5C-1554E31A935C}"/>
    <cellStyle name="Normal 9 4 4 3 3" xfId="2431" xr:uid="{1B834B8A-EAAC-4D86-9861-FCB8B51BFA96}"/>
    <cellStyle name="Normal 9 4 4 3 3 2" xfId="4979" xr:uid="{5054B013-0954-4DF9-A309-0BB9CD6C3664}"/>
    <cellStyle name="Normal 9 4 4 3 4" xfId="4104" xr:uid="{F157F3F6-636A-4CBB-A32C-FE09FA80737B}"/>
    <cellStyle name="Normal 9 4 4 3 4 2" xfId="4980" xr:uid="{76F4854A-7583-4061-91FA-1E8C1425C052}"/>
    <cellStyle name="Normal 9 4 4 3 5" xfId="4976" xr:uid="{B07EF446-727C-46BF-8FEB-241BE1450D16}"/>
    <cellStyle name="Normal 9 4 4 4" xfId="2432" xr:uid="{B55571C1-2D39-487E-A39D-3781E7A011DD}"/>
    <cellStyle name="Normal 9 4 4 4 2" xfId="2433" xr:uid="{C773CDB4-45A1-40AD-B9CB-E6EDEA16DF26}"/>
    <cellStyle name="Normal 9 4 4 4 2 2" xfId="4982" xr:uid="{6B4B2634-84C5-47D2-ABCB-0DE471C4822C}"/>
    <cellStyle name="Normal 9 4 4 4 3" xfId="4105" xr:uid="{E645E614-C076-4C5A-81AE-B42F9FF81B61}"/>
    <cellStyle name="Normal 9 4 4 4 3 2" xfId="4983" xr:uid="{B4B5B19D-5885-4EBE-945A-C60EFBFACB89}"/>
    <cellStyle name="Normal 9 4 4 4 4" xfId="4106" xr:uid="{2C72B729-EBC9-4204-A823-AE995E7B42E3}"/>
    <cellStyle name="Normal 9 4 4 4 4 2" xfId="4984" xr:uid="{3CBECDE1-4300-467D-809A-7253E49F64BE}"/>
    <cellStyle name="Normal 9 4 4 4 5" xfId="4981" xr:uid="{99B4D414-E25E-4508-A90B-C23011692227}"/>
    <cellStyle name="Normal 9 4 4 5" xfId="2434" xr:uid="{A7DFB57A-919F-47A5-9A05-1F38F209CA0C}"/>
    <cellStyle name="Normal 9 4 4 5 2" xfId="4985" xr:uid="{21F75B62-6C2A-4A41-B78D-4663ED544495}"/>
    <cellStyle name="Normal 9 4 4 6" xfId="4107" xr:uid="{8BA483AB-B94F-4D67-89AD-0D13137E5DC2}"/>
    <cellStyle name="Normal 9 4 4 6 2" xfId="4986" xr:uid="{3012E25D-77FF-4171-BEA9-23A00169DC01}"/>
    <cellStyle name="Normal 9 4 4 7" xfId="4108" xr:uid="{48632259-B457-430E-8D61-7447A2A3389C}"/>
    <cellStyle name="Normal 9 4 4 7 2" xfId="4987" xr:uid="{8AAA0196-3BFA-41EA-8D71-850EC0DF36C7}"/>
    <cellStyle name="Normal 9 4 4 8" xfId="4965" xr:uid="{D71D83F3-B39D-47BA-A23C-23906BCEC3F0}"/>
    <cellStyle name="Normal 9 4 5" xfId="417" xr:uid="{4F886401-A842-418C-B400-F2947C95D133}"/>
    <cellStyle name="Normal 9 4 5 2" xfId="867" xr:uid="{DBEEBFAA-58A0-440B-8F18-630E39C872D8}"/>
    <cellStyle name="Normal 9 4 5 2 2" xfId="2435" xr:uid="{9C0D30FE-54FF-4EE8-B3E5-68D77AC4203C}"/>
    <cellStyle name="Normal 9 4 5 2 2 2" xfId="2436" xr:uid="{1557AA31-9DD5-40CA-BAC4-FF3EBEC130B9}"/>
    <cellStyle name="Normal 9 4 5 2 2 2 2" xfId="4991" xr:uid="{9661B0A5-49B9-45C8-AAA5-1D1BC21222A5}"/>
    <cellStyle name="Normal 9 4 5 2 2 3" xfId="4990" xr:uid="{49550C50-8832-4E2E-A573-DA809CD8D821}"/>
    <cellStyle name="Normal 9 4 5 2 3" xfId="2437" xr:uid="{686473C5-5007-4B28-94C6-B95C80DE3F8F}"/>
    <cellStyle name="Normal 9 4 5 2 3 2" xfId="4992" xr:uid="{7FB1DB9F-69C7-4D9B-95B8-01AD35E0216A}"/>
    <cellStyle name="Normal 9 4 5 2 4" xfId="4109" xr:uid="{D8B6251C-D1AF-4AA5-BB47-A73E3050A3C7}"/>
    <cellStyle name="Normal 9 4 5 2 4 2" xfId="4993" xr:uid="{4D25A146-66AC-4860-9628-3D6DFDBC553A}"/>
    <cellStyle name="Normal 9 4 5 2 5" xfId="4989" xr:uid="{0C52826C-0183-4386-9955-760604C2F90C}"/>
    <cellStyle name="Normal 9 4 5 3" xfId="2438" xr:uid="{20F35EDC-DEFD-484C-A81B-E30F46970E04}"/>
    <cellStyle name="Normal 9 4 5 3 2" xfId="2439" xr:uid="{43ACAA46-46ED-46A5-8FF3-F40018ACA5E6}"/>
    <cellStyle name="Normal 9 4 5 3 2 2" xfId="4995" xr:uid="{E67236A8-5A61-479C-AA15-5B029A48D867}"/>
    <cellStyle name="Normal 9 4 5 3 3" xfId="4110" xr:uid="{4C641939-CC1A-4DA4-AC3E-C92ED33363B2}"/>
    <cellStyle name="Normal 9 4 5 3 3 2" xfId="4996" xr:uid="{D3F3AA1A-E20D-4200-B59B-96C88FC58B85}"/>
    <cellStyle name="Normal 9 4 5 3 4" xfId="4111" xr:uid="{FD61ADF9-C7E9-4C49-B5E7-9588AE19E6BE}"/>
    <cellStyle name="Normal 9 4 5 3 4 2" xfId="4997" xr:uid="{DBDEEF77-8A82-4D72-ADCC-00801E52D388}"/>
    <cellStyle name="Normal 9 4 5 3 5" xfId="4994" xr:uid="{CFBD60C7-EE24-464D-B538-D559B6E4A964}"/>
    <cellStyle name="Normal 9 4 5 4" xfId="2440" xr:uid="{CF8C0848-1D5E-48B5-9187-7025AAAD37D9}"/>
    <cellStyle name="Normal 9 4 5 4 2" xfId="4998" xr:uid="{4CC25A75-7C94-4132-8F8E-663A21518D9F}"/>
    <cellStyle name="Normal 9 4 5 5" xfId="4112" xr:uid="{4B9473CE-F1A5-492E-98A7-005FCFCFA9A6}"/>
    <cellStyle name="Normal 9 4 5 5 2" xfId="4999" xr:uid="{07A491ED-6894-451C-A20D-9B527FCC6047}"/>
    <cellStyle name="Normal 9 4 5 6" xfId="4113" xr:uid="{6146FA31-79D4-446B-A954-E0C8BA2E209A}"/>
    <cellStyle name="Normal 9 4 5 6 2" xfId="5000" xr:uid="{858E78EA-6BE8-4C21-9616-364522057A55}"/>
    <cellStyle name="Normal 9 4 5 7" xfId="4988" xr:uid="{B89EA839-9BC0-4F55-9A73-5C405755636A}"/>
    <cellStyle name="Normal 9 4 6" xfId="418" xr:uid="{14364744-4B5E-4094-878F-8367AC25F035}"/>
    <cellStyle name="Normal 9 4 6 2" xfId="2441" xr:uid="{7ACFE171-125E-4B41-B165-01DB73177E9F}"/>
    <cellStyle name="Normal 9 4 6 2 2" xfId="2442" xr:uid="{F290EE10-EC25-493D-9F07-5A694C56396C}"/>
    <cellStyle name="Normal 9 4 6 2 2 2" xfId="5003" xr:uid="{4BBE6B85-D0C8-4C3E-B570-3157E9FC6084}"/>
    <cellStyle name="Normal 9 4 6 2 3" xfId="4114" xr:uid="{3554BB3C-F2CE-43E1-BBC8-1CB97F9B2478}"/>
    <cellStyle name="Normal 9 4 6 2 3 2" xfId="5004" xr:uid="{64B1A352-225B-49E3-BBDC-33069D37236B}"/>
    <cellStyle name="Normal 9 4 6 2 4" xfId="4115" xr:uid="{739EE6BF-3AFA-416C-90AD-6443953C5F67}"/>
    <cellStyle name="Normal 9 4 6 2 4 2" xfId="5005" xr:uid="{2A2AC989-A817-4879-ADF8-84377E0E3C0C}"/>
    <cellStyle name="Normal 9 4 6 2 5" xfId="5002" xr:uid="{911CCC8F-4582-4763-8503-22110C306387}"/>
    <cellStyle name="Normal 9 4 6 3" xfId="2443" xr:uid="{757D0DFC-BBD8-44F7-AF8C-2E80F16EA7B8}"/>
    <cellStyle name="Normal 9 4 6 3 2" xfId="5006" xr:uid="{D6F09A1B-8C68-429B-8B38-A091D9E2209D}"/>
    <cellStyle name="Normal 9 4 6 4" xfId="4116" xr:uid="{68732BF6-5AA8-44D1-87BF-D3FB2193DA82}"/>
    <cellStyle name="Normal 9 4 6 4 2" xfId="5007" xr:uid="{0ECEEB34-FCF7-4143-BC8B-53F46C0370EC}"/>
    <cellStyle name="Normal 9 4 6 5" xfId="4117" xr:uid="{1B09C0DF-5EB9-46F4-BA7E-35B0F58F6728}"/>
    <cellStyle name="Normal 9 4 6 5 2" xfId="5008" xr:uid="{B07D38D9-E7DD-4BBA-B23C-7AB781E73E8C}"/>
    <cellStyle name="Normal 9 4 6 6" xfId="5001" xr:uid="{656F3AE1-1A2D-4B7B-B758-26BD03D5592A}"/>
    <cellStyle name="Normal 9 4 7" xfId="2444" xr:uid="{A0528343-7956-4E80-97B9-0D37721C835F}"/>
    <cellStyle name="Normal 9 4 7 2" xfId="2445" xr:uid="{90A05842-3CAD-4D75-A63F-ECC3255A8843}"/>
    <cellStyle name="Normal 9 4 7 2 2" xfId="5010" xr:uid="{6EA60726-68FC-458D-B99B-FEA09404B4F3}"/>
    <cellStyle name="Normal 9 4 7 3" xfId="4118" xr:uid="{ED054F33-5983-4660-A9CA-1468FBB7822C}"/>
    <cellStyle name="Normal 9 4 7 3 2" xfId="5011" xr:uid="{AD1E36BF-C9E9-46DD-AB64-2D324F321772}"/>
    <cellStyle name="Normal 9 4 7 4" xfId="4119" xr:uid="{48CB2F64-40D2-4630-A2C4-63790B7EA225}"/>
    <cellStyle name="Normal 9 4 7 4 2" xfId="5012" xr:uid="{F367E31F-2D3B-49D3-BCD1-C3BAEB24B3ED}"/>
    <cellStyle name="Normal 9 4 7 5" xfId="5009" xr:uid="{9A41D314-524A-4FAC-AC46-B6A142933F6A}"/>
    <cellStyle name="Normal 9 4 8" xfId="2446" xr:uid="{A2B6DDA7-FC0D-4C0B-9D7A-03EF69DC3721}"/>
    <cellStyle name="Normal 9 4 8 2" xfId="4120" xr:uid="{FCCB73EF-40F4-4330-9923-95EF983A3E32}"/>
    <cellStyle name="Normal 9 4 8 2 2" xfId="5014" xr:uid="{4ADA1A8F-7947-4B08-868C-FA7E155504F8}"/>
    <cellStyle name="Normal 9 4 8 3" xfId="4121" xr:uid="{C456FB49-C66C-434D-9BBF-E5F3B2936584}"/>
    <cellStyle name="Normal 9 4 8 3 2" xfId="5015" xr:uid="{ABC73381-975E-4A20-BD63-2F372A217373}"/>
    <cellStyle name="Normal 9 4 8 4" xfId="4122" xr:uid="{35D279B7-A3F5-40AF-9310-1260DB927942}"/>
    <cellStyle name="Normal 9 4 8 4 2" xfId="5016" xr:uid="{4126DDCD-B726-4AD7-BDD8-B9E04E802A43}"/>
    <cellStyle name="Normal 9 4 8 5" xfId="5013" xr:uid="{A439094B-49C4-412C-AAA3-9FE55B8DE6A6}"/>
    <cellStyle name="Normal 9 4 9" xfId="4123" xr:uid="{81388807-1209-404C-90F6-CB5C042CDB09}"/>
    <cellStyle name="Normal 9 4 9 2" xfId="5017" xr:uid="{746DE514-7166-47F3-9879-C25D2C6B4952}"/>
    <cellStyle name="Normal 9 5" xfId="178" xr:uid="{2AB03600-FA59-415B-AABE-C256458DC7C2}"/>
    <cellStyle name="Normal 9 5 10" xfId="4124" xr:uid="{690B4B90-3667-4FF8-BA7F-1A38B61AF009}"/>
    <cellStyle name="Normal 9 5 10 2" xfId="5019" xr:uid="{205838D2-FFF7-486F-A09A-C86CD1739F2F}"/>
    <cellStyle name="Normal 9 5 11" xfId="4125" xr:uid="{F4BA4B2C-3EF3-434F-A73B-84F46C7A066C}"/>
    <cellStyle name="Normal 9 5 11 2" xfId="5020" xr:uid="{3FD0F3EA-B6FF-49AF-AC87-32AE7D2FDAD4}"/>
    <cellStyle name="Normal 9 5 12" xfId="5018" xr:uid="{6D98C35C-7BAF-4193-A102-F564A3100F93}"/>
    <cellStyle name="Normal 9 5 2" xfId="179" xr:uid="{CE142843-3C50-4E4E-BB92-6455095B9476}"/>
    <cellStyle name="Normal 9 5 2 10" xfId="5021" xr:uid="{D33D123C-6C7C-4EA4-933D-47D682B97B9B}"/>
    <cellStyle name="Normal 9 5 2 2" xfId="419" xr:uid="{6C79D55D-8CA5-446F-932D-89C55EC16436}"/>
    <cellStyle name="Normal 9 5 2 2 2" xfId="868" xr:uid="{732F2D42-F9D4-4292-8F3A-A372D6F08059}"/>
    <cellStyle name="Normal 9 5 2 2 2 2" xfId="869" xr:uid="{BD9562F1-1657-4409-8EC4-9E0EDF4E93BB}"/>
    <cellStyle name="Normal 9 5 2 2 2 2 2" xfId="2447" xr:uid="{68674E0D-D9CD-4D2A-ADDE-93A5D8D3B986}"/>
    <cellStyle name="Normal 9 5 2 2 2 2 2 2" xfId="5025" xr:uid="{3D02CFAB-4F5A-40CD-B568-4F16CEC7BEF2}"/>
    <cellStyle name="Normal 9 5 2 2 2 2 3" xfId="4126" xr:uid="{BB2CA9C7-8F76-4AAB-80E8-42BF86440418}"/>
    <cellStyle name="Normal 9 5 2 2 2 2 3 2" xfId="5026" xr:uid="{49D7A620-9D0F-49C6-81CD-3B39F5556B36}"/>
    <cellStyle name="Normal 9 5 2 2 2 2 4" xfId="4127" xr:uid="{8E3901BC-FD34-448D-BA74-ED14EF785558}"/>
    <cellStyle name="Normal 9 5 2 2 2 2 4 2" xfId="5027" xr:uid="{0E661DE1-D41D-4E1F-8ABD-5196AFC3E6A7}"/>
    <cellStyle name="Normal 9 5 2 2 2 2 5" xfId="5024" xr:uid="{04ABB644-F897-42D4-9658-A6D7F625F450}"/>
    <cellStyle name="Normal 9 5 2 2 2 3" xfId="2448" xr:uid="{517BCB4A-2E99-4C60-84AE-E1320653BAE8}"/>
    <cellStyle name="Normal 9 5 2 2 2 3 2" xfId="4128" xr:uid="{2290D0BF-72BF-4E50-BE9B-38660DBE6317}"/>
    <cellStyle name="Normal 9 5 2 2 2 3 2 2" xfId="5029" xr:uid="{8B50721A-D37A-4479-A191-071484A7FA05}"/>
    <cellStyle name="Normal 9 5 2 2 2 3 3" xfId="4129" xr:uid="{E69BFEB0-3911-4854-AEF4-9FDA513A6311}"/>
    <cellStyle name="Normal 9 5 2 2 2 3 3 2" xfId="5030" xr:uid="{0AA907AE-DB94-4A49-A286-1D48D12DEC68}"/>
    <cellStyle name="Normal 9 5 2 2 2 3 4" xfId="4130" xr:uid="{5D45340D-7624-438E-9763-22DC5DB89A11}"/>
    <cellStyle name="Normal 9 5 2 2 2 3 4 2" xfId="5031" xr:uid="{70E53D25-B210-4CE3-A12F-4254ECD36493}"/>
    <cellStyle name="Normal 9 5 2 2 2 3 5" xfId="5028" xr:uid="{6BBA4297-4D13-4B48-89EC-82AEED81C671}"/>
    <cellStyle name="Normal 9 5 2 2 2 4" xfId="4131" xr:uid="{B18DA553-AE4A-4D90-94F6-FEA2AE782B2D}"/>
    <cellStyle name="Normal 9 5 2 2 2 4 2" xfId="5032" xr:uid="{A8256D2A-7F43-497A-9149-C8ACF31E3CCA}"/>
    <cellStyle name="Normal 9 5 2 2 2 5" xfId="4132" xr:uid="{BF9A913A-858B-448B-89CB-0EEAD31A6A28}"/>
    <cellStyle name="Normal 9 5 2 2 2 5 2" xfId="5033" xr:uid="{12B4854B-BDB2-4759-B560-948E17B3AD06}"/>
    <cellStyle name="Normal 9 5 2 2 2 6" xfId="4133" xr:uid="{00680E08-8651-4650-B78A-C90FF367D401}"/>
    <cellStyle name="Normal 9 5 2 2 2 6 2" xfId="5034" xr:uid="{96132392-2A07-4207-9BA6-5B15E3B3B10E}"/>
    <cellStyle name="Normal 9 5 2 2 2 7" xfId="5023" xr:uid="{CC753EDD-0592-4AD9-AFC1-525CF292CA0A}"/>
    <cellStyle name="Normal 9 5 2 2 3" xfId="870" xr:uid="{05C702F2-71DB-4FF0-8B41-2BBE17BD89D3}"/>
    <cellStyle name="Normal 9 5 2 2 3 2" xfId="2449" xr:uid="{7EEB8E83-03A6-4A57-AC69-2C99BCA70F6A}"/>
    <cellStyle name="Normal 9 5 2 2 3 2 2" xfId="4134" xr:uid="{C5CE79F7-B108-4FB6-B1D8-3E06938E65C8}"/>
    <cellStyle name="Normal 9 5 2 2 3 2 2 2" xfId="5037" xr:uid="{0F06D2AF-4990-4EF3-BE34-E29682190EC6}"/>
    <cellStyle name="Normal 9 5 2 2 3 2 3" xfId="4135" xr:uid="{360EA3F8-379A-4F97-AE7B-7A21E59CE30F}"/>
    <cellStyle name="Normal 9 5 2 2 3 2 3 2" xfId="5038" xr:uid="{1DDE16F4-2233-49FF-B325-E742DD672A9D}"/>
    <cellStyle name="Normal 9 5 2 2 3 2 4" xfId="4136" xr:uid="{50D14B07-A7DE-4E88-A88F-02216D7ACCD3}"/>
    <cellStyle name="Normal 9 5 2 2 3 2 4 2" xfId="5039" xr:uid="{41B1E9B6-E5D3-4CD2-BC18-4BDCA169CF80}"/>
    <cellStyle name="Normal 9 5 2 2 3 2 5" xfId="5036" xr:uid="{CE620754-63E0-418D-ABE7-550933686665}"/>
    <cellStyle name="Normal 9 5 2 2 3 3" xfId="4137" xr:uid="{0710360D-0691-492A-A95E-58200E7809E7}"/>
    <cellStyle name="Normal 9 5 2 2 3 3 2" xfId="5040" xr:uid="{3426BEC1-5A67-48F6-A553-396DAA6869C7}"/>
    <cellStyle name="Normal 9 5 2 2 3 4" xfId="4138" xr:uid="{B56CB9D1-3000-46EC-BF93-297D5B166A42}"/>
    <cellStyle name="Normal 9 5 2 2 3 4 2" xfId="5041" xr:uid="{14CD0EA6-3DFE-43FF-8A5D-61D678E32A6B}"/>
    <cellStyle name="Normal 9 5 2 2 3 5" xfId="4139" xr:uid="{B0339FFF-F583-4488-919B-9353355C6328}"/>
    <cellStyle name="Normal 9 5 2 2 3 5 2" xfId="5042" xr:uid="{D7F7B627-F061-4BEE-93E3-13169C1F99E8}"/>
    <cellStyle name="Normal 9 5 2 2 3 6" xfId="5035" xr:uid="{CFEA9534-B3A0-49FE-8CA6-D5373D0EE23E}"/>
    <cellStyle name="Normal 9 5 2 2 4" xfId="2450" xr:uid="{AA1C2BBE-F9EA-43B5-8F51-3F52B388649A}"/>
    <cellStyle name="Normal 9 5 2 2 4 2" xfId="4140" xr:uid="{E612FFA8-489A-4302-A6F0-69E98AA5F990}"/>
    <cellStyle name="Normal 9 5 2 2 4 2 2" xfId="5044" xr:uid="{276A70FB-4621-449A-9DA2-B60014E5D1F7}"/>
    <cellStyle name="Normal 9 5 2 2 4 3" xfId="4141" xr:uid="{FB9FEE4D-B365-4F7E-8B83-2F59772E7914}"/>
    <cellStyle name="Normal 9 5 2 2 4 3 2" xfId="5045" xr:uid="{082F2450-7412-48FE-8288-691B0181F381}"/>
    <cellStyle name="Normal 9 5 2 2 4 4" xfId="4142" xr:uid="{822D3B8E-A6C1-4826-8EDE-22D91D0CDB8D}"/>
    <cellStyle name="Normal 9 5 2 2 4 4 2" xfId="5046" xr:uid="{D4F2AD19-CCDB-4090-B31A-5B79429658A4}"/>
    <cellStyle name="Normal 9 5 2 2 4 5" xfId="5043" xr:uid="{6F418E11-7204-4B5D-8B3F-AF328058770F}"/>
    <cellStyle name="Normal 9 5 2 2 5" xfId="4143" xr:uid="{2EEDDE5C-0BE1-4BDB-90EC-A7753824B877}"/>
    <cellStyle name="Normal 9 5 2 2 5 2" xfId="4144" xr:uid="{D0020E41-A317-47CE-9F65-769047BDB2EA}"/>
    <cellStyle name="Normal 9 5 2 2 5 2 2" xfId="5048" xr:uid="{985D72AF-AB7A-43D2-A1EA-4C2B197C6CC3}"/>
    <cellStyle name="Normal 9 5 2 2 5 3" xfId="4145" xr:uid="{27095731-82DC-4592-857C-25068C17234D}"/>
    <cellStyle name="Normal 9 5 2 2 5 3 2" xfId="5049" xr:uid="{C753DF97-6547-4C8C-AA6F-E596D0AAC01F}"/>
    <cellStyle name="Normal 9 5 2 2 5 4" xfId="4146" xr:uid="{96BBC6B1-317E-44A0-A0F0-DD409F2622FC}"/>
    <cellStyle name="Normal 9 5 2 2 5 4 2" xfId="5050" xr:uid="{268E352C-6E66-43BC-9CC3-56B12A9983B2}"/>
    <cellStyle name="Normal 9 5 2 2 5 5" xfId="5047" xr:uid="{A1F9A07C-1DF4-4597-9655-A9B0D71A5D18}"/>
    <cellStyle name="Normal 9 5 2 2 6" xfId="4147" xr:uid="{EC30D06E-79BD-4431-8ACA-9D13AFBB8818}"/>
    <cellStyle name="Normal 9 5 2 2 6 2" xfId="5051" xr:uid="{C0701B55-E792-4AB0-90BD-245E6DC740A8}"/>
    <cellStyle name="Normal 9 5 2 2 7" xfId="4148" xr:uid="{6AF4C10A-EEA0-463C-986C-4595B78CD90B}"/>
    <cellStyle name="Normal 9 5 2 2 7 2" xfId="5052" xr:uid="{5E486FCF-5532-478A-9E6B-ACDEAC478BDA}"/>
    <cellStyle name="Normal 9 5 2 2 8" xfId="4149" xr:uid="{117F6D2E-983E-4EFC-BB9E-4B870E0DB918}"/>
    <cellStyle name="Normal 9 5 2 2 8 2" xfId="5053" xr:uid="{4A84BE32-014A-446D-B6A5-0BFE65D16CEC}"/>
    <cellStyle name="Normal 9 5 2 2 9" xfId="5022" xr:uid="{34361217-3BB4-4475-BB98-9B75C2CBAC7C}"/>
    <cellStyle name="Normal 9 5 2 3" xfId="871" xr:uid="{8CBA91CA-8AB5-4A23-9EAC-00015206A265}"/>
    <cellStyle name="Normal 9 5 2 3 2" xfId="872" xr:uid="{0AD823FE-E7CB-401D-8CBE-89B60734E26F}"/>
    <cellStyle name="Normal 9 5 2 3 2 2" xfId="873" xr:uid="{F925171A-5933-453C-8C93-636F7F74D910}"/>
    <cellStyle name="Normal 9 5 2 3 2 2 2" xfId="5056" xr:uid="{B670DB20-FCC6-4B09-BCAD-D9EC270297F4}"/>
    <cellStyle name="Normal 9 5 2 3 2 3" xfId="4150" xr:uid="{BE49C796-15F9-431B-A6AA-29BA2A0CA091}"/>
    <cellStyle name="Normal 9 5 2 3 2 3 2" xfId="5057" xr:uid="{6F509AAB-1381-441C-A040-A6383794AFED}"/>
    <cellStyle name="Normal 9 5 2 3 2 4" xfId="4151" xr:uid="{3F2C98CB-7371-464F-AC30-3CCC0AB645E2}"/>
    <cellStyle name="Normal 9 5 2 3 2 4 2" xfId="5058" xr:uid="{AB5DF5F2-ED66-48DD-9FD2-68BE4C68F3C0}"/>
    <cellStyle name="Normal 9 5 2 3 2 5" xfId="5055" xr:uid="{DC9941E1-55A1-4CFB-BBF8-B5935AF15E2A}"/>
    <cellStyle name="Normal 9 5 2 3 3" xfId="874" xr:uid="{D2AA5D8E-32C5-4FA6-A7FC-EBA1350ABB27}"/>
    <cellStyle name="Normal 9 5 2 3 3 2" xfId="4152" xr:uid="{22AA3F1A-2D35-40D8-8A06-C39E54D313DA}"/>
    <cellStyle name="Normal 9 5 2 3 3 2 2" xfId="5060" xr:uid="{4C4D3EED-B24C-4EB9-914A-25A0E559C7EE}"/>
    <cellStyle name="Normal 9 5 2 3 3 3" xfId="4153" xr:uid="{9543C42E-8225-4390-AF59-B38B3F66AC88}"/>
    <cellStyle name="Normal 9 5 2 3 3 3 2" xfId="5061" xr:uid="{BFC5D334-8B78-49A6-A026-02E413BC46EF}"/>
    <cellStyle name="Normal 9 5 2 3 3 4" xfId="4154" xr:uid="{511A893F-C202-463D-80FA-364EAFD2A02D}"/>
    <cellStyle name="Normal 9 5 2 3 3 4 2" xfId="5062" xr:uid="{124AC4CF-DA9A-43C3-80B8-DB4EE3416E09}"/>
    <cellStyle name="Normal 9 5 2 3 3 5" xfId="5059" xr:uid="{30617837-1DCC-4C2D-80FF-4AD4DACA7FB8}"/>
    <cellStyle name="Normal 9 5 2 3 4" xfId="4155" xr:uid="{A35600A9-2260-4AE5-8E2C-0395EAF1A50D}"/>
    <cellStyle name="Normal 9 5 2 3 4 2" xfId="5063" xr:uid="{E92341D5-270B-4583-A960-EDF6BA4A4F59}"/>
    <cellStyle name="Normal 9 5 2 3 5" xfId="4156" xr:uid="{206247A2-32FC-434F-B11B-61FCE9050A91}"/>
    <cellStyle name="Normal 9 5 2 3 5 2" xfId="5064" xr:uid="{C5B3103C-94B1-448E-A149-E021C11A9B39}"/>
    <cellStyle name="Normal 9 5 2 3 6" xfId="4157" xr:uid="{7155F26E-BC05-4079-8A95-B11A9C288109}"/>
    <cellStyle name="Normal 9 5 2 3 6 2" xfId="5065" xr:uid="{1AE71411-400E-42B8-B9D2-256EF2429EBC}"/>
    <cellStyle name="Normal 9 5 2 3 7" xfId="5054" xr:uid="{9EF6A96B-0344-4BDB-B135-FB7A9097268F}"/>
    <cellStyle name="Normal 9 5 2 4" xfId="875" xr:uid="{3D250E48-084D-471E-8208-195A8D53720B}"/>
    <cellStyle name="Normal 9 5 2 4 2" xfId="876" xr:uid="{A15C66BD-5CED-4B72-91C8-C472AAAA3CEB}"/>
    <cellStyle name="Normal 9 5 2 4 2 2" xfId="4158" xr:uid="{F895AFC7-BA4A-4CB9-9246-7616C011F9A8}"/>
    <cellStyle name="Normal 9 5 2 4 2 2 2" xfId="5068" xr:uid="{96B18AA7-18EF-4A33-9965-062ECA3BD1A0}"/>
    <cellStyle name="Normal 9 5 2 4 2 3" xfId="4159" xr:uid="{9D2DE2B8-DC3C-46C7-81D1-0B7D9E952BB7}"/>
    <cellStyle name="Normal 9 5 2 4 2 3 2" xfId="5069" xr:uid="{A5E852A2-3F8A-438B-B45A-59EBE302BF69}"/>
    <cellStyle name="Normal 9 5 2 4 2 4" xfId="4160" xr:uid="{89F1E494-D15F-4525-8EFB-C467EE3831AE}"/>
    <cellStyle name="Normal 9 5 2 4 2 4 2" xfId="5070" xr:uid="{D0BC1950-5483-44A0-AF29-C99E9EEC59F1}"/>
    <cellStyle name="Normal 9 5 2 4 2 5" xfId="5067" xr:uid="{58BD6B5F-9826-41DB-895F-282CB25D809A}"/>
    <cellStyle name="Normal 9 5 2 4 3" xfId="4161" xr:uid="{B1C4D2CD-4A48-49E4-982D-22F14CEDC994}"/>
    <cellStyle name="Normal 9 5 2 4 3 2" xfId="5071" xr:uid="{40091E95-59FA-458F-B617-2F3FF94F1F11}"/>
    <cellStyle name="Normal 9 5 2 4 4" xfId="4162" xr:uid="{85AC2A6E-A3ED-43A9-AB2C-42BA34B7B4D5}"/>
    <cellStyle name="Normal 9 5 2 4 4 2" xfId="5072" xr:uid="{3F605B84-DB44-42BF-94A4-44079B1FE257}"/>
    <cellStyle name="Normal 9 5 2 4 5" xfId="4163" xr:uid="{00720DE8-E8C9-4081-8818-ACB511508A6D}"/>
    <cellStyle name="Normal 9 5 2 4 5 2" xfId="5073" xr:uid="{2C32B703-A087-4163-AEFC-621B8F01616A}"/>
    <cellStyle name="Normal 9 5 2 4 6" xfId="5066" xr:uid="{D79D4783-FC35-48FF-B75F-83A3DAFBDC0E}"/>
    <cellStyle name="Normal 9 5 2 5" xfId="877" xr:uid="{25A8D39D-C670-48FC-B8E4-E0EBAFC33A85}"/>
    <cellStyle name="Normal 9 5 2 5 2" xfId="4164" xr:uid="{99D7FD23-0534-4E95-8872-64F727A74D07}"/>
    <cellStyle name="Normal 9 5 2 5 2 2" xfId="5075" xr:uid="{9EEB39E3-F3D4-4F1A-BB2D-FC66867BAEC2}"/>
    <cellStyle name="Normal 9 5 2 5 3" xfId="4165" xr:uid="{B807446D-6EF2-4A7D-851E-B84749BD394A}"/>
    <cellStyle name="Normal 9 5 2 5 3 2" xfId="5076" xr:uid="{BA913820-3B43-4E32-AB1B-DC7CB3C57B47}"/>
    <cellStyle name="Normal 9 5 2 5 4" xfId="4166" xr:uid="{912EDD49-FEB6-4EE7-AF99-8B2D5948402F}"/>
    <cellStyle name="Normal 9 5 2 5 4 2" xfId="5077" xr:uid="{5FF5F441-5C15-4E66-B17D-D8E51030D248}"/>
    <cellStyle name="Normal 9 5 2 5 5" xfId="5074" xr:uid="{B3193B16-AF71-4201-AF02-6ACA3532DFBA}"/>
    <cellStyle name="Normal 9 5 2 6" xfId="4167" xr:uid="{631CC299-71DA-4A2A-AAAD-3E2CC0A180C3}"/>
    <cellStyle name="Normal 9 5 2 6 2" xfId="4168" xr:uid="{3B6626A8-FE89-4AEF-9406-87948147FAA3}"/>
    <cellStyle name="Normal 9 5 2 6 2 2" xfId="5079" xr:uid="{980A5E40-046E-4990-8FDD-B93E4064DFD5}"/>
    <cellStyle name="Normal 9 5 2 6 3" xfId="4169" xr:uid="{8B4B4176-79D2-4C99-8E70-AE7CD7FC984C}"/>
    <cellStyle name="Normal 9 5 2 6 3 2" xfId="5080" xr:uid="{F7CAD712-C99E-4B22-9135-881404999B55}"/>
    <cellStyle name="Normal 9 5 2 6 4" xfId="4170" xr:uid="{B7A2A817-7462-4A5F-93A2-AEB5F1692FD8}"/>
    <cellStyle name="Normal 9 5 2 6 4 2" xfId="5081" xr:uid="{DF9ADB05-4174-437C-815E-B169DC2FBC08}"/>
    <cellStyle name="Normal 9 5 2 6 5" xfId="5078" xr:uid="{60CD484E-FA22-4F4A-80B1-60EFD24F52F8}"/>
    <cellStyle name="Normal 9 5 2 7" xfId="4171" xr:uid="{F1AB641C-A8BA-40CD-BACB-75E0DA8A6A05}"/>
    <cellStyle name="Normal 9 5 2 7 2" xfId="5082" xr:uid="{475D337D-2C15-4C3B-9829-A6332C875342}"/>
    <cellStyle name="Normal 9 5 2 8" xfId="4172" xr:uid="{B1065D27-AF55-4029-8DD1-C9E7B75A87F5}"/>
    <cellStyle name="Normal 9 5 2 8 2" xfId="5083" xr:uid="{D5896C79-95D8-4D96-86BA-32FA9988308A}"/>
    <cellStyle name="Normal 9 5 2 9" xfId="4173" xr:uid="{85ABBC9D-EE8A-4437-A8DF-EF1210125EBF}"/>
    <cellStyle name="Normal 9 5 2 9 2" xfId="5084" xr:uid="{288FD65B-1E59-4EA7-9901-6890F76AD209}"/>
    <cellStyle name="Normal 9 5 3" xfId="420" xr:uid="{386A983C-48D0-4B64-A21B-FCE751763455}"/>
    <cellStyle name="Normal 9 5 3 2" xfId="878" xr:uid="{204DA89B-6A2F-4DCE-B4A7-0A55080E17C5}"/>
    <cellStyle name="Normal 9 5 3 2 2" xfId="879" xr:uid="{BBDC5FDE-0436-4944-9A65-661539546963}"/>
    <cellStyle name="Normal 9 5 3 2 2 2" xfId="2451" xr:uid="{CED3630D-7B13-4984-AA43-CF2532BBF6F7}"/>
    <cellStyle name="Normal 9 5 3 2 2 2 2" xfId="2452" xr:uid="{3A4FD148-7E31-4A20-9946-D64726E8B764}"/>
    <cellStyle name="Normal 9 5 3 2 2 2 2 2" xfId="5089" xr:uid="{08C674A9-96CC-4F77-BB02-CB01D738B216}"/>
    <cellStyle name="Normal 9 5 3 2 2 2 3" xfId="5088" xr:uid="{6BB79101-699D-48D7-AFFB-5F1297CF665B}"/>
    <cellStyle name="Normal 9 5 3 2 2 3" xfId="2453" xr:uid="{779CB0D0-2D8A-4A15-AB29-328732A6B03D}"/>
    <cellStyle name="Normal 9 5 3 2 2 3 2" xfId="5090" xr:uid="{D2E42259-6FB7-46DB-9BEC-1764F24B81FF}"/>
    <cellStyle name="Normal 9 5 3 2 2 4" xfId="4174" xr:uid="{52A077CD-6D9D-4AEE-8138-6C1DC9FF8995}"/>
    <cellStyle name="Normal 9 5 3 2 2 4 2" xfId="5091" xr:uid="{8CF9448C-2818-49C0-9294-5E87AF0FE756}"/>
    <cellStyle name="Normal 9 5 3 2 2 5" xfId="5087" xr:uid="{5DA39ACB-AB32-4CFC-9820-C0140604F3F8}"/>
    <cellStyle name="Normal 9 5 3 2 3" xfId="2454" xr:uid="{B5BE1CDF-D4A0-45CD-BA3A-E9022061A016}"/>
    <cellStyle name="Normal 9 5 3 2 3 2" xfId="2455" xr:uid="{60C5BE57-1EC8-4C54-A720-57065403DEF6}"/>
    <cellStyle name="Normal 9 5 3 2 3 2 2" xfId="5093" xr:uid="{2D5DFCC7-755B-4D64-96ED-397248CD723A}"/>
    <cellStyle name="Normal 9 5 3 2 3 3" xfId="4175" xr:uid="{440B1B5F-37B0-47B7-9218-D965292B8763}"/>
    <cellStyle name="Normal 9 5 3 2 3 3 2" xfId="5094" xr:uid="{E5AF98B8-D75A-4E12-B5C3-1261EF075FE0}"/>
    <cellStyle name="Normal 9 5 3 2 3 4" xfId="4176" xr:uid="{CA02B8C2-D2B2-4A40-AE6B-877E4799E2B3}"/>
    <cellStyle name="Normal 9 5 3 2 3 4 2" xfId="5095" xr:uid="{2B683952-B977-4E20-AA54-4F94D737F0B3}"/>
    <cellStyle name="Normal 9 5 3 2 3 5" xfId="5092" xr:uid="{8F28AEED-0F2B-4EAB-9CB6-4D4D48D636C7}"/>
    <cellStyle name="Normal 9 5 3 2 4" xfId="2456" xr:uid="{96C1DCC5-8DA6-49DC-9533-6FD6523A6F2C}"/>
    <cellStyle name="Normal 9 5 3 2 4 2" xfId="5096" xr:uid="{7D63281E-CB63-4054-AE63-19C679E99EA2}"/>
    <cellStyle name="Normal 9 5 3 2 5" xfId="4177" xr:uid="{F40AA5D0-0143-40CC-B736-7A549BE962F4}"/>
    <cellStyle name="Normal 9 5 3 2 5 2" xfId="5097" xr:uid="{729964D9-AFBE-4289-AE90-E46BC14DD016}"/>
    <cellStyle name="Normal 9 5 3 2 6" xfId="4178" xr:uid="{982C9361-00F2-487E-A565-28CCC1D4CB3B}"/>
    <cellStyle name="Normal 9 5 3 2 6 2" xfId="5098" xr:uid="{4FF360F9-B171-4137-9ADB-8FA3C9ECCF05}"/>
    <cellStyle name="Normal 9 5 3 2 7" xfId="5086" xr:uid="{54464B40-7C6A-4ABE-8A37-B87AED694415}"/>
    <cellStyle name="Normal 9 5 3 3" xfId="880" xr:uid="{8373E83F-2A26-4DAD-BB46-B101595FD5B1}"/>
    <cellStyle name="Normal 9 5 3 3 2" xfId="2457" xr:uid="{5D6C71A4-F2CE-4DA5-A580-5F4341E3CA49}"/>
    <cellStyle name="Normal 9 5 3 3 2 2" xfId="2458" xr:uid="{EC367AAB-AFAF-471F-8BB6-EFCBDE04140E}"/>
    <cellStyle name="Normal 9 5 3 3 2 2 2" xfId="5101" xr:uid="{61990E3F-7156-475A-9B82-25C241C80A14}"/>
    <cellStyle name="Normal 9 5 3 3 2 3" xfId="4179" xr:uid="{8DB8CF0F-E126-413D-96FF-1BDF54CDF2B1}"/>
    <cellStyle name="Normal 9 5 3 3 2 3 2" xfId="5102" xr:uid="{E5B2B232-EF82-408A-BF83-125015916118}"/>
    <cellStyle name="Normal 9 5 3 3 2 4" xfId="4180" xr:uid="{E63B8BA0-52E6-4CE2-957B-3680795BEE95}"/>
    <cellStyle name="Normal 9 5 3 3 2 4 2" xfId="5103" xr:uid="{1640984E-DA23-45EC-8092-120C744C8111}"/>
    <cellStyle name="Normal 9 5 3 3 2 5" xfId="5100" xr:uid="{30CD08C2-64E9-4F12-82B5-55C15D1CC95E}"/>
    <cellStyle name="Normal 9 5 3 3 3" xfId="2459" xr:uid="{4017D049-92AC-4DAD-B1BE-42B74C5DAA7B}"/>
    <cellStyle name="Normal 9 5 3 3 3 2" xfId="5104" xr:uid="{A1257625-A18E-45F2-9CE6-1BF8D77A4F08}"/>
    <cellStyle name="Normal 9 5 3 3 4" xfId="4181" xr:uid="{8C23191C-FA8A-4EF0-B8B8-A5EB0A57FCE6}"/>
    <cellStyle name="Normal 9 5 3 3 4 2" xfId="5105" xr:uid="{A3163336-EDFA-4643-980C-5F6D3BDBCC56}"/>
    <cellStyle name="Normal 9 5 3 3 5" xfId="4182" xr:uid="{A5C3C605-BF88-40A8-A98A-B494282B9A23}"/>
    <cellStyle name="Normal 9 5 3 3 5 2" xfId="5106" xr:uid="{3EA0E7F1-532F-4362-BCB1-A1A0E6EFD90D}"/>
    <cellStyle name="Normal 9 5 3 3 6" xfId="5099" xr:uid="{D9587242-849E-4C0B-A878-77D778A170AF}"/>
    <cellStyle name="Normal 9 5 3 4" xfId="2460" xr:uid="{59C14AA6-00B0-4C7D-9A2F-0C54E3B5ACF1}"/>
    <cellStyle name="Normal 9 5 3 4 2" xfId="2461" xr:uid="{352760A4-496C-4B9C-BE05-CEFF17A590A2}"/>
    <cellStyle name="Normal 9 5 3 4 2 2" xfId="5108" xr:uid="{1CF8E6F0-ACAD-4023-98DB-6D96CF872005}"/>
    <cellStyle name="Normal 9 5 3 4 3" xfId="4183" xr:uid="{F166A02C-7FC1-462C-8DF6-D1894C749E54}"/>
    <cellStyle name="Normal 9 5 3 4 3 2" xfId="5109" xr:uid="{F878F93A-CC03-4116-ACD6-93E2C59A543B}"/>
    <cellStyle name="Normal 9 5 3 4 4" xfId="4184" xr:uid="{17C41A00-CF9D-4A05-99CF-F0286AD4DFBF}"/>
    <cellStyle name="Normal 9 5 3 4 4 2" xfId="5110" xr:uid="{3B24E618-CA71-4C97-B93A-9FCE33F11C99}"/>
    <cellStyle name="Normal 9 5 3 4 5" xfId="5107" xr:uid="{8B4391DD-1C93-4DAD-8D71-67A323ECA9D8}"/>
    <cellStyle name="Normal 9 5 3 5" xfId="2462" xr:uid="{28C6D58F-9B23-42A2-B95B-11A8D90A8025}"/>
    <cellStyle name="Normal 9 5 3 5 2" xfId="4185" xr:uid="{858CDD7C-1EC2-4A88-BC39-6B135DAB493A}"/>
    <cellStyle name="Normal 9 5 3 5 2 2" xfId="5112" xr:uid="{A1B5B5F9-6FAB-4563-8C0B-CC46B2FB868B}"/>
    <cellStyle name="Normal 9 5 3 5 3" xfId="4186" xr:uid="{F493F7A0-406C-443B-BC28-A94B3E42DEA6}"/>
    <cellStyle name="Normal 9 5 3 5 3 2" xfId="5113" xr:uid="{64046D7E-CD38-432E-9E40-B73B442FA823}"/>
    <cellStyle name="Normal 9 5 3 5 4" xfId="4187" xr:uid="{3A5D80DB-4C19-46B9-9957-3E591BDC8D9B}"/>
    <cellStyle name="Normal 9 5 3 5 4 2" xfId="5114" xr:uid="{D85038AD-2F25-4186-A300-81EA8BCCFA1A}"/>
    <cellStyle name="Normal 9 5 3 5 5" xfId="5111" xr:uid="{5BF4F5D0-0B1D-4A90-A0CD-994AD05590FC}"/>
    <cellStyle name="Normal 9 5 3 6" xfId="4188" xr:uid="{75576211-3226-4F4C-A4D3-F4F8A8A9A96F}"/>
    <cellStyle name="Normal 9 5 3 6 2" xfId="5115" xr:uid="{59D1D111-C131-41FD-9804-7557DB199A60}"/>
    <cellStyle name="Normal 9 5 3 7" xfId="4189" xr:uid="{05736876-AEE5-4228-8C19-0D96BDD4C00D}"/>
    <cellStyle name="Normal 9 5 3 7 2" xfId="5116" xr:uid="{1D4B433B-D78A-41AD-8873-74635BD6B76F}"/>
    <cellStyle name="Normal 9 5 3 8" xfId="4190" xr:uid="{55C7FFD8-5C2C-475D-88AA-40CCFBDD51FB}"/>
    <cellStyle name="Normal 9 5 3 8 2" xfId="5117" xr:uid="{AE925941-C7FF-41ED-96F1-94B26761D7C2}"/>
    <cellStyle name="Normal 9 5 3 9" xfId="5085" xr:uid="{202C9E6D-2C3D-48B7-A286-09526E1DABFA}"/>
    <cellStyle name="Normal 9 5 4" xfId="421" xr:uid="{44BA22B6-4C7F-4892-99E1-500283E963FE}"/>
    <cellStyle name="Normal 9 5 4 2" xfId="881" xr:uid="{C773EE4C-0C9B-4B93-8161-7993C0F03169}"/>
    <cellStyle name="Normal 9 5 4 2 2" xfId="882" xr:uid="{5CCED2DB-FFBA-49FB-A951-5739E8A5213C}"/>
    <cellStyle name="Normal 9 5 4 2 2 2" xfId="2463" xr:uid="{FA980CB1-F848-47DE-818F-78A8C4EAC0F2}"/>
    <cellStyle name="Normal 9 5 4 2 2 2 2" xfId="5121" xr:uid="{2A50CA3C-AC2D-4CA3-9783-253A21B992D8}"/>
    <cellStyle name="Normal 9 5 4 2 2 3" xfId="4191" xr:uid="{0DA74111-AE24-495B-9435-8BA0414F4205}"/>
    <cellStyle name="Normal 9 5 4 2 2 3 2" xfId="5122" xr:uid="{D82B3D64-0DC5-407E-9915-1BF38ABD8EFA}"/>
    <cellStyle name="Normal 9 5 4 2 2 4" xfId="4192" xr:uid="{B3480BEB-CED7-4677-8F79-C6F9D641E05D}"/>
    <cellStyle name="Normal 9 5 4 2 2 4 2" xfId="5123" xr:uid="{139180E1-B3E0-4A71-9597-69DDAAF3C154}"/>
    <cellStyle name="Normal 9 5 4 2 2 5" xfId="5120" xr:uid="{1AEE8CED-53F0-4C1A-9FBC-9979B1F2E45B}"/>
    <cellStyle name="Normal 9 5 4 2 3" xfId="2464" xr:uid="{1100DF99-EEAC-4AC2-80DC-3331B9EBA706}"/>
    <cellStyle name="Normal 9 5 4 2 3 2" xfId="5124" xr:uid="{4340BE54-303E-499E-86A6-221E0D36D8A1}"/>
    <cellStyle name="Normal 9 5 4 2 4" xfId="4193" xr:uid="{0F453477-C0BB-42AA-B6CA-F33BFEA0462E}"/>
    <cellStyle name="Normal 9 5 4 2 4 2" xfId="5125" xr:uid="{05147F10-2CEB-42C3-B40F-27243EB45A29}"/>
    <cellStyle name="Normal 9 5 4 2 5" xfId="4194" xr:uid="{7266BB77-E887-492D-9036-D010D2A67A11}"/>
    <cellStyle name="Normal 9 5 4 2 5 2" xfId="5126" xr:uid="{91DF1125-EC27-4A84-BDCF-C784DF1F3283}"/>
    <cellStyle name="Normal 9 5 4 2 6" xfId="5119" xr:uid="{DD428B18-497F-40F7-B3C9-2BEABF1877F7}"/>
    <cellStyle name="Normal 9 5 4 3" xfId="883" xr:uid="{C02F27F0-A39D-4BD1-8136-21B8FC3A2885}"/>
    <cellStyle name="Normal 9 5 4 3 2" xfId="2465" xr:uid="{9BD9AEE4-3283-4FD2-B247-B1AC3822ED3D}"/>
    <cellStyle name="Normal 9 5 4 3 2 2" xfId="5128" xr:uid="{AA01B0B0-F77B-4E06-B4B9-4E43BAA10F98}"/>
    <cellStyle name="Normal 9 5 4 3 3" xfId="4195" xr:uid="{A852CAF5-4E3C-48AB-90F1-6072DA65961E}"/>
    <cellStyle name="Normal 9 5 4 3 3 2" xfId="5129" xr:uid="{8541EE1D-F374-486B-822F-0F661B76C9A7}"/>
    <cellStyle name="Normal 9 5 4 3 4" xfId="4196" xr:uid="{ECD84866-E9C0-4D02-8845-360FE6F549B8}"/>
    <cellStyle name="Normal 9 5 4 3 4 2" xfId="5130" xr:uid="{02AA479C-A834-4784-BCF8-C99D89D47734}"/>
    <cellStyle name="Normal 9 5 4 3 5" xfId="5127" xr:uid="{41C941E0-B5BD-4EE0-B7E7-43A4EBDFB977}"/>
    <cellStyle name="Normal 9 5 4 4" xfId="2466" xr:uid="{6B153E7A-D709-42E4-A534-B3937A1758F6}"/>
    <cellStyle name="Normal 9 5 4 4 2" xfId="4197" xr:uid="{42B15EE4-09D3-4973-9C17-8EFB6670312F}"/>
    <cellStyle name="Normal 9 5 4 4 2 2" xfId="5132" xr:uid="{A25AA97C-5573-45B3-9599-10CEED8A87E7}"/>
    <cellStyle name="Normal 9 5 4 4 3" xfId="4198" xr:uid="{B49F50FB-40C8-46AD-BA98-C187ACB78E80}"/>
    <cellStyle name="Normal 9 5 4 4 3 2" xfId="5133" xr:uid="{72F9347D-3807-4ACB-BD50-098CCF1DA4DF}"/>
    <cellStyle name="Normal 9 5 4 4 4" xfId="4199" xr:uid="{633CB6BD-7CC2-4014-A289-23673EFB9697}"/>
    <cellStyle name="Normal 9 5 4 4 4 2" xfId="5134" xr:uid="{941D1C2D-409F-481B-9357-B5C894506AB8}"/>
    <cellStyle name="Normal 9 5 4 4 5" xfId="5131" xr:uid="{75BC0728-15DE-4B31-B090-BC7CA7553D62}"/>
    <cellStyle name="Normal 9 5 4 5" xfId="4200" xr:uid="{2A721ABC-59FF-4A71-B4A4-6B48D491AF3E}"/>
    <cellStyle name="Normal 9 5 4 5 2" xfId="5135" xr:uid="{01D0080A-E6B5-4693-9362-AB17DA657147}"/>
    <cellStyle name="Normal 9 5 4 6" xfId="4201" xr:uid="{7FAEDB23-DBA1-4059-8CDC-12B0CABD9B5C}"/>
    <cellStyle name="Normal 9 5 4 6 2" xfId="5136" xr:uid="{960A6B67-E332-4929-A2BF-9E50C65788BC}"/>
    <cellStyle name="Normal 9 5 4 7" xfId="4202" xr:uid="{FC2E0EF9-417F-49D4-AEBD-9F380BC01AFD}"/>
    <cellStyle name="Normal 9 5 4 7 2" xfId="5137" xr:uid="{A05410CD-0E96-4731-A5AC-79E15588F6A3}"/>
    <cellStyle name="Normal 9 5 4 8" xfId="5118" xr:uid="{EC48A583-5387-42CB-864B-ADE1E4457A78}"/>
    <cellStyle name="Normal 9 5 5" xfId="422" xr:uid="{F50BD93A-3A62-41A1-A408-A780E2CF3F97}"/>
    <cellStyle name="Normal 9 5 5 2" xfId="884" xr:uid="{C6907AF3-6BBC-4768-B7AF-193130E9A0C9}"/>
    <cellStyle name="Normal 9 5 5 2 2" xfId="2467" xr:uid="{4ECA16B2-7D80-4227-AA6C-1F2B39955622}"/>
    <cellStyle name="Normal 9 5 5 2 2 2" xfId="5140" xr:uid="{54B51E1C-98E5-41E2-A403-C7780C25F38C}"/>
    <cellStyle name="Normal 9 5 5 2 3" xfId="4203" xr:uid="{E80F3EEE-F75C-437C-AC09-C48698C100C9}"/>
    <cellStyle name="Normal 9 5 5 2 3 2" xfId="5141" xr:uid="{9D6DD89D-254D-4E67-B8DE-1AAB752B7A87}"/>
    <cellStyle name="Normal 9 5 5 2 4" xfId="4204" xr:uid="{06D72847-3F95-468F-8051-2AC550232735}"/>
    <cellStyle name="Normal 9 5 5 2 4 2" xfId="5142" xr:uid="{14A4AD21-6657-467D-A11A-DED8468CBC20}"/>
    <cellStyle name="Normal 9 5 5 2 5" xfId="5139" xr:uid="{FE2F6992-8E9C-44D4-A136-C32C7C2A3A1F}"/>
    <cellStyle name="Normal 9 5 5 3" xfId="2468" xr:uid="{79D3ACF6-947A-401A-BD12-5911BAD8B111}"/>
    <cellStyle name="Normal 9 5 5 3 2" xfId="4205" xr:uid="{7233B3A1-4B58-4B11-82E0-B93B0C817FAE}"/>
    <cellStyle name="Normal 9 5 5 3 2 2" xfId="5144" xr:uid="{D0D8C12B-F3BE-47CD-A837-36BAFF861397}"/>
    <cellStyle name="Normal 9 5 5 3 3" xfId="4206" xr:uid="{8526C235-AA9B-46F5-A3A7-70EFA886C4EF}"/>
    <cellStyle name="Normal 9 5 5 3 3 2" xfId="5145" xr:uid="{BF5608CE-DFF2-47A0-B8E7-600282ADA0B8}"/>
    <cellStyle name="Normal 9 5 5 3 4" xfId="4207" xr:uid="{91A6D59D-3A59-422D-A032-EE4F376A0B45}"/>
    <cellStyle name="Normal 9 5 5 3 4 2" xfId="5146" xr:uid="{513B5334-F244-4E4D-93C2-B75DA6911D24}"/>
    <cellStyle name="Normal 9 5 5 3 5" xfId="5143" xr:uid="{1F1307ED-B3D8-4285-BC2C-973C72238567}"/>
    <cellStyle name="Normal 9 5 5 4" xfId="4208" xr:uid="{0F0E4C62-93AA-49FC-AD0E-A2CAB4E90EAD}"/>
    <cellStyle name="Normal 9 5 5 4 2" xfId="5147" xr:uid="{CBDDCE7C-9440-4DF9-BE57-DDA1CE901819}"/>
    <cellStyle name="Normal 9 5 5 5" xfId="4209" xr:uid="{ACB87516-4680-49D9-B274-33AC4C2B89BD}"/>
    <cellStyle name="Normal 9 5 5 5 2" xfId="5148" xr:uid="{9F462D85-7FB4-46F1-9CE8-17C3AC03EACA}"/>
    <cellStyle name="Normal 9 5 5 6" xfId="4210" xr:uid="{72CFB284-E1DF-4E4C-BFB7-91D5410DAAB5}"/>
    <cellStyle name="Normal 9 5 5 6 2" xfId="5149" xr:uid="{CD70ED9D-66DD-4BBB-B45C-76B1DA73757A}"/>
    <cellStyle name="Normal 9 5 5 7" xfId="5138" xr:uid="{7AC7FBB4-D3A1-4A95-8A00-0A7A8BA1E8CB}"/>
    <cellStyle name="Normal 9 5 6" xfId="885" xr:uid="{FBF5A52E-C4CA-46B3-BFF3-AE291FA81472}"/>
    <cellStyle name="Normal 9 5 6 2" xfId="2469" xr:uid="{3437BF5E-2985-4C32-BB75-9EC06B84406D}"/>
    <cellStyle name="Normal 9 5 6 2 2" xfId="4211" xr:uid="{820389CD-189C-4034-9403-95DC88214864}"/>
    <cellStyle name="Normal 9 5 6 2 2 2" xfId="5152" xr:uid="{1372DB0D-A457-466D-B6BB-426E95D2D919}"/>
    <cellStyle name="Normal 9 5 6 2 3" xfId="4212" xr:uid="{ACAA976E-DB0E-4E14-B6F8-2FAB0D9E6AB8}"/>
    <cellStyle name="Normal 9 5 6 2 3 2" xfId="5153" xr:uid="{E2B22217-E353-4D50-9DE3-D59B3632A201}"/>
    <cellStyle name="Normal 9 5 6 2 4" xfId="4213" xr:uid="{F13DA8A2-F064-4DD8-94FC-937C2818BB4D}"/>
    <cellStyle name="Normal 9 5 6 2 4 2" xfId="5154" xr:uid="{626EE690-B8BC-4C1C-A75C-8DF050975ED7}"/>
    <cellStyle name="Normal 9 5 6 2 5" xfId="5151" xr:uid="{93368B83-584E-4F9C-BC66-56D3F0A801FF}"/>
    <cellStyle name="Normal 9 5 6 3" xfId="4214" xr:uid="{2561D2D0-CEF6-4FB2-AEB6-82D60F440328}"/>
    <cellStyle name="Normal 9 5 6 3 2" xfId="5155" xr:uid="{A38831DD-BD48-4E12-9474-107B45E2FCCD}"/>
    <cellStyle name="Normal 9 5 6 4" xfId="4215" xr:uid="{5483D4E0-E826-4BE4-82B2-E939827E849F}"/>
    <cellStyle name="Normal 9 5 6 4 2" xfId="5156" xr:uid="{6EA48AF7-ED0E-4285-928F-1097C1D3A813}"/>
    <cellStyle name="Normal 9 5 6 5" xfId="4216" xr:uid="{397B6F49-45C1-4D6B-879A-60FFF3F86961}"/>
    <cellStyle name="Normal 9 5 6 5 2" xfId="5157" xr:uid="{402135C8-9135-409A-8867-EF83FAE1A773}"/>
    <cellStyle name="Normal 9 5 6 6" xfId="5150" xr:uid="{ECFE518C-2F56-4054-BE20-CF47FB199B61}"/>
    <cellStyle name="Normal 9 5 7" xfId="2470" xr:uid="{F9306023-92DD-4DDF-AAFE-A59F06286A1B}"/>
    <cellStyle name="Normal 9 5 7 2" xfId="4217" xr:uid="{AF8360A8-EBA2-4D6B-8C42-42F1B6991FF6}"/>
    <cellStyle name="Normal 9 5 7 2 2" xfId="5159" xr:uid="{9A63E4B1-D0E8-42DA-BDA5-7124A081BA2F}"/>
    <cellStyle name="Normal 9 5 7 3" xfId="4218" xr:uid="{092206B4-F9A9-46C5-B6EF-7AC9A8A7E7A3}"/>
    <cellStyle name="Normal 9 5 7 3 2" xfId="5160" xr:uid="{38781539-37A1-45F7-91BB-13B2EC4F4219}"/>
    <cellStyle name="Normal 9 5 7 4" xfId="4219" xr:uid="{ED673BB0-4CDE-451F-BD50-A78B417D77B8}"/>
    <cellStyle name="Normal 9 5 7 4 2" xfId="5161" xr:uid="{C6FAA3E6-4A2D-4D29-B26D-77440623B865}"/>
    <cellStyle name="Normal 9 5 7 5" xfId="5158" xr:uid="{7E232BAB-C87D-47BC-9373-C726D799DCF3}"/>
    <cellStyle name="Normal 9 5 8" xfId="4220" xr:uid="{B53E9871-35C1-4442-B9BF-C498CF7F6FF0}"/>
    <cellStyle name="Normal 9 5 8 2" xfId="4221" xr:uid="{0AB2F217-3EA2-4EB8-8C63-CB3FFD269EA5}"/>
    <cellStyle name="Normal 9 5 8 2 2" xfId="5163" xr:uid="{C27ABDE2-1FBE-4F84-92AB-0C201DD536E2}"/>
    <cellStyle name="Normal 9 5 8 3" xfId="4222" xr:uid="{B6809E13-6B8D-484C-96EE-BB9A4D4BDC02}"/>
    <cellStyle name="Normal 9 5 8 3 2" xfId="5164" xr:uid="{F6221A79-5F12-4587-ADA0-3C18FC7086F0}"/>
    <cellStyle name="Normal 9 5 8 4" xfId="4223" xr:uid="{053BEC35-229C-4D03-8E79-7E7433C60636}"/>
    <cellStyle name="Normal 9 5 8 4 2" xfId="5165" xr:uid="{2541646C-47A8-496B-821F-C3A829C07C36}"/>
    <cellStyle name="Normal 9 5 8 5" xfId="5162" xr:uid="{DF975CAA-674D-4989-814A-65C1D42B40D1}"/>
    <cellStyle name="Normal 9 5 9" xfId="4224" xr:uid="{2CF8C2F6-6A21-4CA2-BE5D-27DB91BB56E6}"/>
    <cellStyle name="Normal 9 5 9 2" xfId="5166" xr:uid="{472C6454-A5CF-4B51-8131-6BFC7A23AA9B}"/>
    <cellStyle name="Normal 9 6" xfId="180" xr:uid="{35C35458-2E32-4EC9-B8D6-DE29813B3DD7}"/>
    <cellStyle name="Normal 9 6 10" xfId="5167" xr:uid="{40CE1332-2B22-4B62-BC28-E0FFBC831B35}"/>
    <cellStyle name="Normal 9 6 2" xfId="181" xr:uid="{9CA319CB-AACF-4021-A1E9-EC85427F793B}"/>
    <cellStyle name="Normal 9 6 2 2" xfId="423" xr:uid="{99861BD8-B11D-4BF3-9796-54822BE6B5AA}"/>
    <cellStyle name="Normal 9 6 2 2 2" xfId="886" xr:uid="{0AFC6095-3A21-4DBF-84CB-0DA915E137AA}"/>
    <cellStyle name="Normal 9 6 2 2 2 2" xfId="2471" xr:uid="{141B877D-8F32-4C4C-BFF7-C4B8CCB47E74}"/>
    <cellStyle name="Normal 9 6 2 2 2 2 2" xfId="5171" xr:uid="{EB774273-3124-41F3-901A-7A45786EDDFC}"/>
    <cellStyle name="Normal 9 6 2 2 2 3" xfId="4225" xr:uid="{D56A5481-528D-4935-8D39-992C2EF4DDA7}"/>
    <cellStyle name="Normal 9 6 2 2 2 3 2" xfId="5172" xr:uid="{93E5CB6D-12D3-482D-A0FA-9FD7A42056D8}"/>
    <cellStyle name="Normal 9 6 2 2 2 4" xfId="4226" xr:uid="{15433F5B-79A9-49A4-A84C-A0BC9EC33746}"/>
    <cellStyle name="Normal 9 6 2 2 2 4 2" xfId="5173" xr:uid="{591B6C79-2AE3-42B9-9B10-6C9E13162EC3}"/>
    <cellStyle name="Normal 9 6 2 2 2 5" xfId="5170" xr:uid="{EF18DFC6-84CD-41A6-9A17-435FED5312AA}"/>
    <cellStyle name="Normal 9 6 2 2 3" xfId="2472" xr:uid="{8F7D5311-11A1-495B-A833-0E8B58C0459F}"/>
    <cellStyle name="Normal 9 6 2 2 3 2" xfId="4227" xr:uid="{6380120C-FFFE-400F-BE6D-B3EE1C6E7732}"/>
    <cellStyle name="Normal 9 6 2 2 3 2 2" xfId="5175" xr:uid="{99B8F9CA-4499-4794-B2F3-FB12ABA8B7BA}"/>
    <cellStyle name="Normal 9 6 2 2 3 3" xfId="4228" xr:uid="{F8FC20D4-0634-4928-A420-ADA8AA138DBF}"/>
    <cellStyle name="Normal 9 6 2 2 3 3 2" xfId="5176" xr:uid="{1E32FE93-9C86-442A-A4C4-4CB2B7F28765}"/>
    <cellStyle name="Normal 9 6 2 2 3 4" xfId="4229" xr:uid="{4B44D769-A897-4F9D-8A3E-9E729C2F4E70}"/>
    <cellStyle name="Normal 9 6 2 2 3 4 2" xfId="5177" xr:uid="{C8137DA5-ABF3-42CD-B7F5-8344C22E21BF}"/>
    <cellStyle name="Normal 9 6 2 2 3 5" xfId="5174" xr:uid="{D767C19D-25BC-488B-A9BC-39BDFDDFAC89}"/>
    <cellStyle name="Normal 9 6 2 2 4" xfId="4230" xr:uid="{D2F64BA8-D7A8-414C-A5B9-9D5C89F79661}"/>
    <cellStyle name="Normal 9 6 2 2 4 2" xfId="5178" xr:uid="{53DD41CB-C568-4B13-A801-FB9B6A9740C4}"/>
    <cellStyle name="Normal 9 6 2 2 5" xfId="4231" xr:uid="{917716E1-E631-4A30-90B6-261328F5F5A1}"/>
    <cellStyle name="Normal 9 6 2 2 5 2" xfId="5179" xr:uid="{B0B37DE4-2914-417D-BA1B-78BF08BE1887}"/>
    <cellStyle name="Normal 9 6 2 2 6" xfId="4232" xr:uid="{A4221610-ADAF-47A4-9525-B1794AD844ED}"/>
    <cellStyle name="Normal 9 6 2 2 6 2" xfId="5180" xr:uid="{8B3C503E-E3A8-4FD8-9D1D-9CD61E1B8720}"/>
    <cellStyle name="Normal 9 6 2 2 7" xfId="5169" xr:uid="{B1F36CC8-5E7A-4CDD-B65E-C7F5805FFD2F}"/>
    <cellStyle name="Normal 9 6 2 3" xfId="887" xr:uid="{5BBE9D19-4C9C-43AD-965A-9F2C08071D9D}"/>
    <cellStyle name="Normal 9 6 2 3 2" xfId="2473" xr:uid="{BDCC35B3-A11E-4795-AF09-B14924E4AAFE}"/>
    <cellStyle name="Normal 9 6 2 3 2 2" xfId="4233" xr:uid="{14F1144C-3F32-4FCB-972C-F9C50465FC69}"/>
    <cellStyle name="Normal 9 6 2 3 2 2 2" xfId="5183" xr:uid="{ED541796-32D2-4027-9771-831C92EAFB08}"/>
    <cellStyle name="Normal 9 6 2 3 2 3" xfId="4234" xr:uid="{DC4C6C29-49A3-4587-8586-889BA1E1EF00}"/>
    <cellStyle name="Normal 9 6 2 3 2 3 2" xfId="5184" xr:uid="{AC24718C-0502-47B2-9B4A-D948BBF4CD6F}"/>
    <cellStyle name="Normal 9 6 2 3 2 4" xfId="4235" xr:uid="{EC3E95EE-075E-47C7-810C-EB5730553383}"/>
    <cellStyle name="Normal 9 6 2 3 2 4 2" xfId="5185" xr:uid="{EE89C844-E26B-4C3D-8484-A4271AA46610}"/>
    <cellStyle name="Normal 9 6 2 3 2 5" xfId="5182" xr:uid="{AAB4EFB5-B172-4D06-8CA7-08F6099AACEE}"/>
    <cellStyle name="Normal 9 6 2 3 3" xfId="4236" xr:uid="{35BEB3BB-8476-48AE-AE60-8720B496E3A5}"/>
    <cellStyle name="Normal 9 6 2 3 3 2" xfId="5186" xr:uid="{E1737D43-2899-414C-B80C-BB438B1AF2CE}"/>
    <cellStyle name="Normal 9 6 2 3 4" xfId="4237" xr:uid="{7BF27A97-066D-4DD4-8FE5-C9F5571B8161}"/>
    <cellStyle name="Normal 9 6 2 3 4 2" xfId="5187" xr:uid="{A4EDF455-A830-4996-8811-0C757B49F068}"/>
    <cellStyle name="Normal 9 6 2 3 5" xfId="4238" xr:uid="{622D8598-F92E-4592-9CFB-B38D8B8BDFE2}"/>
    <cellStyle name="Normal 9 6 2 3 5 2" xfId="5188" xr:uid="{8E6BAE02-1B9F-4461-A3C6-D7333BFFCBFD}"/>
    <cellStyle name="Normal 9 6 2 3 6" xfId="5181" xr:uid="{6881AD95-E122-48CB-98BC-9499DBB67D00}"/>
    <cellStyle name="Normal 9 6 2 4" xfId="2474" xr:uid="{533CDEE2-BBE3-4CB4-8CC3-6D2FA719A4BB}"/>
    <cellStyle name="Normal 9 6 2 4 2" xfId="4239" xr:uid="{D945FCA7-9D19-4A04-A7F9-BA408946D7AB}"/>
    <cellStyle name="Normal 9 6 2 4 2 2" xfId="5190" xr:uid="{A9A0AD22-7C26-44E6-A89A-82E0B9FCC33D}"/>
    <cellStyle name="Normal 9 6 2 4 3" xfId="4240" xr:uid="{65E876F3-885E-44BB-9FCE-EA3DACDC4969}"/>
    <cellStyle name="Normal 9 6 2 4 3 2" xfId="5191" xr:uid="{3173CA7A-2206-41B8-A044-24A3BD2E65AC}"/>
    <cellStyle name="Normal 9 6 2 4 4" xfId="4241" xr:uid="{53DC5BCF-D547-4426-BEC4-CA2907D4B31A}"/>
    <cellStyle name="Normal 9 6 2 4 4 2" xfId="5192" xr:uid="{666BD1D0-85FB-48FB-A66A-96FE5ED3D386}"/>
    <cellStyle name="Normal 9 6 2 4 5" xfId="5189" xr:uid="{A4249EE7-E745-4389-AD2A-FAF9B2431315}"/>
    <cellStyle name="Normal 9 6 2 5" xfId="4242" xr:uid="{02890B38-BC04-4B7A-8FC9-96748C51CAB7}"/>
    <cellStyle name="Normal 9 6 2 5 2" xfId="4243" xr:uid="{6F740864-7E91-412F-B88F-BA71B1A4AC59}"/>
    <cellStyle name="Normal 9 6 2 5 2 2" xfId="5194" xr:uid="{9F666924-E015-4E99-ACB0-1846FFE8F207}"/>
    <cellStyle name="Normal 9 6 2 5 3" xfId="4244" xr:uid="{7BB4FA16-9FA3-45BA-8912-2F168289589E}"/>
    <cellStyle name="Normal 9 6 2 5 3 2" xfId="5195" xr:uid="{3C80DFF0-31F7-4E1B-B100-DC7C498FD080}"/>
    <cellStyle name="Normal 9 6 2 5 4" xfId="4245" xr:uid="{F6EEFA39-86B3-44F9-A32D-208E261B70B1}"/>
    <cellStyle name="Normal 9 6 2 5 4 2" xfId="5196" xr:uid="{FF2F5226-1386-4631-9C4B-849333358502}"/>
    <cellStyle name="Normal 9 6 2 5 5" xfId="5193" xr:uid="{263F734E-E8B6-4055-98C8-8B580A00246E}"/>
    <cellStyle name="Normal 9 6 2 6" xfId="4246" xr:uid="{93851242-93DD-4AE8-8E77-387FE800538A}"/>
    <cellStyle name="Normal 9 6 2 6 2" xfId="5197" xr:uid="{88269767-2B87-4B7B-B9DF-12264E301478}"/>
    <cellStyle name="Normal 9 6 2 7" xfId="4247" xr:uid="{6B99291F-7B9F-419B-8CA3-6D3D4A61B9F2}"/>
    <cellStyle name="Normal 9 6 2 7 2" xfId="5198" xr:uid="{87A08FA8-6CE7-4A50-BC04-D03197E9111B}"/>
    <cellStyle name="Normal 9 6 2 8" xfId="4248" xr:uid="{3A060D6F-3A02-4058-88D9-6B31E1DBD412}"/>
    <cellStyle name="Normal 9 6 2 8 2" xfId="5199" xr:uid="{E5D790B2-9D06-44C8-AA8B-0ED1F7DA459E}"/>
    <cellStyle name="Normal 9 6 2 9" xfId="5168" xr:uid="{FC0B33C5-D67C-4537-A3E0-5449B1AC5D23}"/>
    <cellStyle name="Normal 9 6 3" xfId="424" xr:uid="{CFAC597F-B423-41FF-A077-438D8D7C0179}"/>
    <cellStyle name="Normal 9 6 3 2" xfId="888" xr:uid="{B429E7C5-5023-4829-960A-940C168CC56B}"/>
    <cellStyle name="Normal 9 6 3 2 2" xfId="889" xr:uid="{80D618B0-EF2D-4838-9D97-124A27862D1C}"/>
    <cellStyle name="Normal 9 6 3 2 2 2" xfId="5202" xr:uid="{AFE66ABA-B32B-4438-A045-FCB31B9B0058}"/>
    <cellStyle name="Normal 9 6 3 2 3" xfId="4249" xr:uid="{2B512878-9F30-4A76-9E74-F9A96A1118CE}"/>
    <cellStyle name="Normal 9 6 3 2 3 2" xfId="5203" xr:uid="{51A55FDF-70AC-43AB-9288-2D3F1048280A}"/>
    <cellStyle name="Normal 9 6 3 2 4" xfId="4250" xr:uid="{D0DB7163-8F5C-4306-9425-DD9AE13B4D44}"/>
    <cellStyle name="Normal 9 6 3 2 4 2" xfId="5204" xr:uid="{1B775BC9-0646-4794-99F7-E3D466CD20F4}"/>
    <cellStyle name="Normal 9 6 3 2 5" xfId="5201" xr:uid="{71CA3B3D-EDEA-4212-9A46-B4925BC72229}"/>
    <cellStyle name="Normal 9 6 3 3" xfId="890" xr:uid="{73328446-F26F-4312-B089-B7A2F2B9874C}"/>
    <cellStyle name="Normal 9 6 3 3 2" xfId="4251" xr:uid="{93A211CC-3CE8-4459-81B6-847CCB20CBB5}"/>
    <cellStyle name="Normal 9 6 3 3 2 2" xfId="5206" xr:uid="{C41F978B-0CAF-4B37-8A8D-3B29069D1733}"/>
    <cellStyle name="Normal 9 6 3 3 3" xfId="4252" xr:uid="{C5A62C7C-487B-43DC-A552-A17DA333DE2E}"/>
    <cellStyle name="Normal 9 6 3 3 3 2" xfId="5207" xr:uid="{EA88BEDC-EB2D-4FD4-BAF8-7CF01639EADD}"/>
    <cellStyle name="Normal 9 6 3 3 4" xfId="4253" xr:uid="{FEE2CE1C-4D8B-4115-B084-BB91239EBD7F}"/>
    <cellStyle name="Normal 9 6 3 3 4 2" xfId="5208" xr:uid="{3F71DC40-7B5A-4658-9312-52CA8437D754}"/>
    <cellStyle name="Normal 9 6 3 3 5" xfId="5205" xr:uid="{E3EF3206-91EC-43C5-928B-0183F888068D}"/>
    <cellStyle name="Normal 9 6 3 4" xfId="4254" xr:uid="{A475FBCB-9EB2-4FDE-8F3E-89114690CAAD}"/>
    <cellStyle name="Normal 9 6 3 4 2" xfId="5209" xr:uid="{5FF1100B-6C95-4C65-83EC-1F351126F006}"/>
    <cellStyle name="Normal 9 6 3 5" xfId="4255" xr:uid="{66B79115-595E-4F69-9202-F1C65B755FC5}"/>
    <cellStyle name="Normal 9 6 3 5 2" xfId="5210" xr:uid="{037EAE21-4C9D-4FBD-B877-5E064055C2C9}"/>
    <cellStyle name="Normal 9 6 3 6" xfId="4256" xr:uid="{0E72817A-E4FA-4AD2-825D-7D47A9967755}"/>
    <cellStyle name="Normal 9 6 3 6 2" xfId="5211" xr:uid="{EE085269-67B1-40E8-BB0F-96F1B42EA7D8}"/>
    <cellStyle name="Normal 9 6 3 7" xfId="5200" xr:uid="{123EEBEE-D2EF-41F9-8775-657448A0B036}"/>
    <cellStyle name="Normal 9 6 4" xfId="425" xr:uid="{12A67D14-9152-4EAA-99FF-F3DD59C70F01}"/>
    <cellStyle name="Normal 9 6 4 2" xfId="891" xr:uid="{A46F77D7-48C2-4835-9E34-F8F1C7D0EF2F}"/>
    <cellStyle name="Normal 9 6 4 2 2" xfId="4257" xr:uid="{A677ADA2-30ED-456C-8E12-F096A3409181}"/>
    <cellStyle name="Normal 9 6 4 2 2 2" xfId="5214" xr:uid="{EC8E0E20-52F8-4A5B-910E-34ACC5F23253}"/>
    <cellStyle name="Normal 9 6 4 2 3" xfId="4258" xr:uid="{8E334146-B634-4864-B610-1E8A6C1D681B}"/>
    <cellStyle name="Normal 9 6 4 2 3 2" xfId="5215" xr:uid="{9C6F2A76-3497-4297-96DD-9A50358E3D8D}"/>
    <cellStyle name="Normal 9 6 4 2 4" xfId="4259" xr:uid="{15F07FEF-11FD-43EC-AB42-DFE030D62948}"/>
    <cellStyle name="Normal 9 6 4 2 4 2" xfId="5216" xr:uid="{170E674A-1A25-4EE6-8A0B-55C93A72FF81}"/>
    <cellStyle name="Normal 9 6 4 2 5" xfId="5213" xr:uid="{524501F1-E2CB-4B7F-82A5-DA2C2DCBBFE9}"/>
    <cellStyle name="Normal 9 6 4 3" xfId="4260" xr:uid="{ED2AF6B7-D4FA-4C77-84C0-5142295DEC5C}"/>
    <cellStyle name="Normal 9 6 4 3 2" xfId="5217" xr:uid="{E3CB3EB8-CD6A-4323-A518-14AA7D06182E}"/>
    <cellStyle name="Normal 9 6 4 4" xfId="4261" xr:uid="{2EFB3A28-116B-4AF2-9B10-FC1E7BF43D3F}"/>
    <cellStyle name="Normal 9 6 4 4 2" xfId="5218" xr:uid="{2886D33B-5F86-40E6-891C-E545210AE171}"/>
    <cellStyle name="Normal 9 6 4 5" xfId="4262" xr:uid="{2E662393-D6FF-4408-BD83-1EF211A6B89F}"/>
    <cellStyle name="Normal 9 6 4 5 2" xfId="5219" xr:uid="{6D94AE0C-00B2-4F71-BD01-252335B6D03F}"/>
    <cellStyle name="Normal 9 6 4 6" xfId="5212" xr:uid="{BC012E1C-1CD7-46BC-9862-E43296013C1F}"/>
    <cellStyle name="Normal 9 6 5" xfId="892" xr:uid="{0C30801B-98A4-45A4-A101-D4CCD2DA0CDD}"/>
    <cellStyle name="Normal 9 6 5 2" xfId="4263" xr:uid="{16EAF0E4-87EA-4D79-948F-07ADD05C6024}"/>
    <cellStyle name="Normal 9 6 5 2 2" xfId="5221" xr:uid="{E479C27B-0352-4C29-9D76-6D0296A80CA0}"/>
    <cellStyle name="Normal 9 6 5 3" xfId="4264" xr:uid="{8BA0FBB5-25E9-46B6-83BB-1AD4C2757696}"/>
    <cellStyle name="Normal 9 6 5 3 2" xfId="5222" xr:uid="{D2CBDFBA-6824-4D29-8FC3-99079BA2A7D4}"/>
    <cellStyle name="Normal 9 6 5 4" xfId="4265" xr:uid="{62E1A3E4-37B2-438C-9835-1FA2F2C0632D}"/>
    <cellStyle name="Normal 9 6 5 4 2" xfId="5223" xr:uid="{E6493BAF-47D4-4D08-9CCC-5EF8A179F0EF}"/>
    <cellStyle name="Normal 9 6 5 5" xfId="5220" xr:uid="{D80EE8B1-7FA5-46B4-AEC9-7DC117E7D5A3}"/>
    <cellStyle name="Normal 9 6 6" xfId="4266" xr:uid="{94ACAE9D-762C-4A06-B5A7-C4F42FC4A508}"/>
    <cellStyle name="Normal 9 6 6 2" xfId="4267" xr:uid="{4E403822-D022-4F09-BD70-2244C58233F3}"/>
    <cellStyle name="Normal 9 6 6 2 2" xfId="5225" xr:uid="{92C95940-362D-4E46-81E5-5861FE9C0571}"/>
    <cellStyle name="Normal 9 6 6 3" xfId="4268" xr:uid="{F7609199-438B-449E-9BAC-50FAFC25F709}"/>
    <cellStyle name="Normal 9 6 6 3 2" xfId="5226" xr:uid="{06ADF58E-92E1-4B4C-B390-76231AC44C26}"/>
    <cellStyle name="Normal 9 6 6 4" xfId="4269" xr:uid="{4C8CFF06-F8B1-41CF-BBF7-DDD7868CCD8D}"/>
    <cellStyle name="Normal 9 6 6 4 2" xfId="5227" xr:uid="{06D3CA2D-6D5B-4D34-BB1E-37153B3BDAF6}"/>
    <cellStyle name="Normal 9 6 6 5" xfId="5224" xr:uid="{3D5070BD-0681-458C-93E1-62530D1D730C}"/>
    <cellStyle name="Normal 9 6 7" xfId="4270" xr:uid="{42DDEBB4-1108-4BD0-AD26-A6773AB29FD8}"/>
    <cellStyle name="Normal 9 6 7 2" xfId="5228" xr:uid="{E9DC316B-530A-4603-8398-1757E73924C5}"/>
    <cellStyle name="Normal 9 6 8" xfId="4271" xr:uid="{E5A32975-F392-4929-B0FF-6B4203D599CC}"/>
    <cellStyle name="Normal 9 6 8 2" xfId="5229" xr:uid="{0124A335-58EF-4E0F-A52F-05882E53378C}"/>
    <cellStyle name="Normal 9 6 9" xfId="4272" xr:uid="{538461CE-F5E6-41E1-B116-8023F83055AB}"/>
    <cellStyle name="Normal 9 6 9 2" xfId="5230" xr:uid="{589803F9-2430-4D12-B585-7E72B36902CF}"/>
    <cellStyle name="Normal 9 7" xfId="182" xr:uid="{5302B7A3-D567-4EB0-9F74-530F58C39648}"/>
    <cellStyle name="Normal 9 7 2" xfId="426" xr:uid="{E1257D51-E1D6-423B-B235-01C8672F0BFD}"/>
    <cellStyle name="Normal 9 7 2 2" xfId="893" xr:uid="{E71D139E-F014-4789-8AD9-10779D4CDC9A}"/>
    <cellStyle name="Normal 9 7 2 2 2" xfId="2475" xr:uid="{AF00B1C7-623D-4126-B845-37598E230C8F}"/>
    <cellStyle name="Normal 9 7 2 2 2 2" xfId="2476" xr:uid="{73FD9739-A108-4A6F-A124-5F6B1D33FA97}"/>
    <cellStyle name="Normal 9 7 2 2 2 2 2" xfId="5235" xr:uid="{15A44CD1-1D42-4E18-8A38-84994E8EDD95}"/>
    <cellStyle name="Normal 9 7 2 2 2 3" xfId="5234" xr:uid="{FF0C21DF-8112-4A02-B3B7-C46B985032F8}"/>
    <cellStyle name="Normal 9 7 2 2 3" xfId="2477" xr:uid="{F03BB2AF-5C84-41D2-9BB5-9FA2CD678E75}"/>
    <cellStyle name="Normal 9 7 2 2 3 2" xfId="5236" xr:uid="{879F960C-53E4-4CCE-B0D9-38EFA97593BA}"/>
    <cellStyle name="Normal 9 7 2 2 4" xfId="4273" xr:uid="{B945064E-ED42-4BCD-A69F-79E1C2976716}"/>
    <cellStyle name="Normal 9 7 2 2 4 2" xfId="5237" xr:uid="{5852EDDE-A98B-441F-89F9-6F3ADF4F9876}"/>
    <cellStyle name="Normal 9 7 2 2 5" xfId="5233" xr:uid="{338B77F6-4906-4396-8E07-8207F79CB860}"/>
    <cellStyle name="Normal 9 7 2 3" xfId="2478" xr:uid="{7C2F7E21-3A02-47A4-8B6B-7B912248C9F7}"/>
    <cellStyle name="Normal 9 7 2 3 2" xfId="2479" xr:uid="{2BFB61AC-4C7A-4520-AA1C-5834626314CB}"/>
    <cellStyle name="Normal 9 7 2 3 2 2" xfId="5239" xr:uid="{2D05A45F-D257-4A43-8A58-F52D91A3B66D}"/>
    <cellStyle name="Normal 9 7 2 3 3" xfId="4274" xr:uid="{E2B816D4-753E-4FD6-A4F5-4B774F17302A}"/>
    <cellStyle name="Normal 9 7 2 3 3 2" xfId="5240" xr:uid="{076DA21D-A38C-4F3A-8D33-4746FDB3C580}"/>
    <cellStyle name="Normal 9 7 2 3 4" xfId="4275" xr:uid="{3ACC68C2-4DC5-449E-8F8D-631FAB58EB89}"/>
    <cellStyle name="Normal 9 7 2 3 4 2" xfId="5241" xr:uid="{BBDCB2A0-6428-4EA3-8BBF-7BD5EF849B6D}"/>
    <cellStyle name="Normal 9 7 2 3 5" xfId="5238" xr:uid="{525DA2B7-26BF-49B8-B809-063A32B17AA9}"/>
    <cellStyle name="Normal 9 7 2 4" xfId="2480" xr:uid="{3DEA9A3F-9AC2-44F9-91A6-9AE5BB672A83}"/>
    <cellStyle name="Normal 9 7 2 4 2" xfId="5242" xr:uid="{FD7016C2-2CA8-4569-99F7-69A083A376ED}"/>
    <cellStyle name="Normal 9 7 2 5" xfId="4276" xr:uid="{1640E04A-A4C5-4AEA-AA70-9E003A304B27}"/>
    <cellStyle name="Normal 9 7 2 5 2" xfId="5243" xr:uid="{5D7F046B-280B-41DA-AC4B-B920C1237BE4}"/>
    <cellStyle name="Normal 9 7 2 6" xfId="4277" xr:uid="{A22A11B1-4EF4-48D4-A213-C0714C7072F5}"/>
    <cellStyle name="Normal 9 7 2 6 2" xfId="5244" xr:uid="{38EC46A4-226C-45DD-AB9D-731A72664FD8}"/>
    <cellStyle name="Normal 9 7 2 7" xfId="5232" xr:uid="{CDBCF7C8-9A8D-41EF-B311-26C81BD2A401}"/>
    <cellStyle name="Normal 9 7 3" xfId="894" xr:uid="{0AAFC181-6B5D-4238-A3C2-6EE7BE2E9672}"/>
    <cellStyle name="Normal 9 7 3 2" xfId="2481" xr:uid="{D4BE1BBD-FDB1-4949-BDA6-9DBA6742C53D}"/>
    <cellStyle name="Normal 9 7 3 2 2" xfId="2482" xr:uid="{8FAF6787-5687-4C2B-B1BA-08B3B9CD3293}"/>
    <cellStyle name="Normal 9 7 3 2 2 2" xfId="5247" xr:uid="{31B8FA2D-0783-4252-8B1F-3422FD0524AE}"/>
    <cellStyle name="Normal 9 7 3 2 3" xfId="4278" xr:uid="{4011CA97-A552-498F-A733-F1F479C3A579}"/>
    <cellStyle name="Normal 9 7 3 2 3 2" xfId="5248" xr:uid="{76928BE5-88A7-4082-B7E2-D7A9E2CC0E5C}"/>
    <cellStyle name="Normal 9 7 3 2 4" xfId="4279" xr:uid="{153E839C-51AF-4411-99BC-10838C2A3AE4}"/>
    <cellStyle name="Normal 9 7 3 2 4 2" xfId="5249" xr:uid="{CB3DE75F-262C-4FAC-AD2D-9C850A335B9C}"/>
    <cellStyle name="Normal 9 7 3 2 5" xfId="5246" xr:uid="{A9F6F1D9-BB9D-453D-BF05-AF736E31B452}"/>
    <cellStyle name="Normal 9 7 3 3" xfId="2483" xr:uid="{2BEB0788-44FD-4B02-8418-2D12B0589533}"/>
    <cellStyle name="Normal 9 7 3 3 2" xfId="5250" xr:uid="{8A7DF74D-DBB1-4B34-99B0-72BA7E122EE2}"/>
    <cellStyle name="Normal 9 7 3 4" xfId="4280" xr:uid="{0AFBCA27-D54E-4921-B686-9DA7B2F1943C}"/>
    <cellStyle name="Normal 9 7 3 4 2" xfId="5251" xr:uid="{924605C2-5ABB-45A4-AB63-E36419EA6823}"/>
    <cellStyle name="Normal 9 7 3 5" xfId="4281" xr:uid="{3E75C394-B444-4AAB-8A9C-873C3F31F67F}"/>
    <cellStyle name="Normal 9 7 3 5 2" xfId="5252" xr:uid="{68CD0AF8-3402-41D1-B1B2-C1613FFFFECC}"/>
    <cellStyle name="Normal 9 7 3 6" xfId="5245" xr:uid="{7512DEA7-11B5-4EB4-BDEB-6360754572DE}"/>
    <cellStyle name="Normal 9 7 4" xfId="2484" xr:uid="{D1750AAB-78B4-4262-A203-48DF95D7034E}"/>
    <cellStyle name="Normal 9 7 4 2" xfId="2485" xr:uid="{6CFF1887-74F5-4B77-9698-B6B43A71DA19}"/>
    <cellStyle name="Normal 9 7 4 2 2" xfId="5254" xr:uid="{26F9DFB1-4CA0-472A-8CEE-76ED1796B8A1}"/>
    <cellStyle name="Normal 9 7 4 3" xfId="4282" xr:uid="{651DF75A-2CF6-4ACC-B8D2-BABFB1237758}"/>
    <cellStyle name="Normal 9 7 4 3 2" xfId="5255" xr:uid="{418154B6-33E9-42DE-8DB0-E4318E599D92}"/>
    <cellStyle name="Normal 9 7 4 4" xfId="4283" xr:uid="{960DD8D3-04A1-4FFA-999B-08AC5A75D466}"/>
    <cellStyle name="Normal 9 7 4 4 2" xfId="5256" xr:uid="{C67482ED-B5F5-4CD1-BA66-EF4822A92F30}"/>
    <cellStyle name="Normal 9 7 4 5" xfId="5253" xr:uid="{229FFED0-A0B2-437B-8B6A-142BEBB866CA}"/>
    <cellStyle name="Normal 9 7 5" xfId="2486" xr:uid="{AB99C802-0C59-46EF-8A76-E69691B67FAC}"/>
    <cellStyle name="Normal 9 7 5 2" xfId="4284" xr:uid="{DE2949E9-6704-497C-9A8A-B02599D06642}"/>
    <cellStyle name="Normal 9 7 5 2 2" xfId="5258" xr:uid="{C9E19890-F5B9-4654-AAA0-8326ABF43A23}"/>
    <cellStyle name="Normal 9 7 5 3" xfId="4285" xr:uid="{8EDED5C5-6C97-4E16-BFD3-FE063327627F}"/>
    <cellStyle name="Normal 9 7 5 3 2" xfId="5259" xr:uid="{DB69795F-6489-4430-A8AA-6CAF8A7BC327}"/>
    <cellStyle name="Normal 9 7 5 4" xfId="4286" xr:uid="{1186773A-CB35-4998-AA34-706C142CF563}"/>
    <cellStyle name="Normal 9 7 5 4 2" xfId="5260" xr:uid="{E31C9FA7-5534-4ED4-8C13-6FBDA49E12EE}"/>
    <cellStyle name="Normal 9 7 5 5" xfId="5257" xr:uid="{AF415887-73B1-4433-B726-8A1E908A3953}"/>
    <cellStyle name="Normal 9 7 6" xfId="4287" xr:uid="{F0C11DB4-89DF-4F18-AAA7-653459E35FBE}"/>
    <cellStyle name="Normal 9 7 6 2" xfId="5261" xr:uid="{C87319F2-A3E8-47B3-840F-3243C2A2EB2D}"/>
    <cellStyle name="Normal 9 7 7" xfId="4288" xr:uid="{CAE6D54C-6B09-4EAE-AD5F-65D793FFCE22}"/>
    <cellStyle name="Normal 9 7 7 2" xfId="5262" xr:uid="{F2647A2F-F5F2-40C2-99FD-08019F29A980}"/>
    <cellStyle name="Normal 9 7 8" xfId="4289" xr:uid="{00F4EF5F-E8E0-4067-825A-4889E5AF2882}"/>
    <cellStyle name="Normal 9 7 8 2" xfId="5263" xr:uid="{2C80E210-BEDF-450E-A80D-395CA3BFBE89}"/>
    <cellStyle name="Normal 9 7 9" xfId="5231" xr:uid="{340CC7D8-889E-4C7A-B0F7-B2697EF3137C}"/>
    <cellStyle name="Normal 9 8" xfId="427" xr:uid="{5E3FF435-CFCA-4BAA-B4E3-80BDF6C79FB2}"/>
    <cellStyle name="Normal 9 8 2" xfId="895" xr:uid="{0CA1593E-BAB1-4BC3-AFE0-3EF8040A9F95}"/>
    <cellStyle name="Normal 9 8 2 2" xfId="896" xr:uid="{3D55EDF6-A147-4119-9416-52F705CE3A97}"/>
    <cellStyle name="Normal 9 8 2 2 2" xfId="2487" xr:uid="{CBA8B48B-B7ED-4FAE-83FC-43E0CDA48A56}"/>
    <cellStyle name="Normal 9 8 2 2 2 2" xfId="5267" xr:uid="{A3BF60F1-E6F8-407C-97B0-CAB60F8C041D}"/>
    <cellStyle name="Normal 9 8 2 2 3" xfId="4290" xr:uid="{B1504E33-255F-4624-BF97-5547683A709E}"/>
    <cellStyle name="Normal 9 8 2 2 3 2" xfId="5268" xr:uid="{D02086A2-BEA4-4EAB-9EAC-8EB4F59D4539}"/>
    <cellStyle name="Normal 9 8 2 2 4" xfId="4291" xr:uid="{485A7843-B937-44DD-A1DE-A0A3857CBDE4}"/>
    <cellStyle name="Normal 9 8 2 2 4 2" xfId="5269" xr:uid="{1D46A96F-3AAD-44F2-9365-C52D99446C1A}"/>
    <cellStyle name="Normal 9 8 2 2 5" xfId="5266" xr:uid="{E6C96F1C-617E-4F5A-A73E-2034B584DBA1}"/>
    <cellStyle name="Normal 9 8 2 3" xfId="2488" xr:uid="{2F4D12B2-F585-44B7-99C2-A77CDF035E28}"/>
    <cellStyle name="Normal 9 8 2 3 2" xfId="5270" xr:uid="{8E675B8C-08E4-4CC0-9C02-4F1BECD8D95A}"/>
    <cellStyle name="Normal 9 8 2 4" xfId="4292" xr:uid="{162B993D-A337-48DB-9359-D0A1EE1DCCFC}"/>
    <cellStyle name="Normal 9 8 2 4 2" xfId="5271" xr:uid="{16BEE0F4-1590-4865-A549-45280E235667}"/>
    <cellStyle name="Normal 9 8 2 5" xfId="4293" xr:uid="{6DC7943E-0CE3-4400-8F66-2C1ED3A03E64}"/>
    <cellStyle name="Normal 9 8 2 5 2" xfId="5272" xr:uid="{5400740E-9D3D-4F16-A9AC-A7814A016BA5}"/>
    <cellStyle name="Normal 9 8 2 6" xfId="5265" xr:uid="{292CF180-B31B-4381-B0B1-404EE904FF2B}"/>
    <cellStyle name="Normal 9 8 3" xfId="897" xr:uid="{DF5D32D5-290C-48CD-81D1-1739D8F79F39}"/>
    <cellStyle name="Normal 9 8 3 2" xfId="2489" xr:uid="{70A63631-4374-401A-B638-1CC0576EBADB}"/>
    <cellStyle name="Normal 9 8 3 2 2" xfId="5274" xr:uid="{6743B958-A910-4110-829A-13BF6DAD5458}"/>
    <cellStyle name="Normal 9 8 3 3" xfId="4294" xr:uid="{AA94C1E6-2D99-4B43-A712-9004D8FFEF4B}"/>
    <cellStyle name="Normal 9 8 3 3 2" xfId="5275" xr:uid="{8FAB35D4-9182-4FF3-BA55-D4365E59E1D1}"/>
    <cellStyle name="Normal 9 8 3 4" xfId="4295" xr:uid="{5D66F4B1-62FE-4A40-B090-B6DC307B1C86}"/>
    <cellStyle name="Normal 9 8 3 4 2" xfId="5276" xr:uid="{357AA335-8A64-400E-850F-8E0C7A0841A4}"/>
    <cellStyle name="Normal 9 8 3 5" xfId="5273" xr:uid="{7E7C6AC8-52E7-463B-9BE1-B6BC404EC8AE}"/>
    <cellStyle name="Normal 9 8 4" xfId="2490" xr:uid="{9009E660-08C9-42AD-9AF4-51F727482DD1}"/>
    <cellStyle name="Normal 9 8 4 2" xfId="4296" xr:uid="{4D5AD3F7-616C-4E0C-BF51-56C8A484C7BB}"/>
    <cellStyle name="Normal 9 8 4 2 2" xfId="5278" xr:uid="{C6F4EE09-957A-4F44-B9A0-A37D9AB0193C}"/>
    <cellStyle name="Normal 9 8 4 3" xfId="4297" xr:uid="{388F7037-3C5D-4DFD-959A-16A9215B2E8B}"/>
    <cellStyle name="Normal 9 8 4 3 2" xfId="5279" xr:uid="{B95701E5-49AF-4293-B60D-5FF200878064}"/>
    <cellStyle name="Normal 9 8 4 4" xfId="4298" xr:uid="{5116F4CD-95B3-4A4D-9628-EEA7F5A96EB5}"/>
    <cellStyle name="Normal 9 8 4 4 2" xfId="5280" xr:uid="{4703DE32-0D0A-4EE5-B600-DA0AB8A30B9D}"/>
    <cellStyle name="Normal 9 8 4 5" xfId="5277" xr:uid="{FEFFD6C3-D990-4DED-A737-045AEBAF881E}"/>
    <cellStyle name="Normal 9 8 5" xfId="4299" xr:uid="{9EC56E0F-C44B-4C79-83BE-F7D0AAF56D19}"/>
    <cellStyle name="Normal 9 8 5 2" xfId="5281" xr:uid="{4E0FB4E7-57E8-4D43-88FE-BDF73A4AF895}"/>
    <cellStyle name="Normal 9 8 6" xfId="4300" xr:uid="{6F94E876-40C8-46A5-8C97-06DCB9E301EC}"/>
    <cellStyle name="Normal 9 8 6 2" xfId="5282" xr:uid="{F99E4F2C-E4D1-41BC-8CC9-E38265A13186}"/>
    <cellStyle name="Normal 9 8 7" xfId="4301" xr:uid="{586854A3-64E3-4BA1-BB02-A6443FD09FEA}"/>
    <cellStyle name="Normal 9 8 7 2" xfId="5283" xr:uid="{CE56C74C-7114-44BA-A75A-706594836F8B}"/>
    <cellStyle name="Normal 9 8 8" xfId="5264" xr:uid="{DBFD2FA7-52FA-4B1F-8559-920FC3E63656}"/>
    <cellStyle name="Normal 9 9" xfId="428" xr:uid="{5F725DEB-6AA7-4545-8BCC-76B72ABAC626}"/>
    <cellStyle name="Normal 9 9 2" xfId="898" xr:uid="{30D4BCEA-AEE9-46CC-B1CD-02FB8924E51D}"/>
    <cellStyle name="Normal 9 9 2 2" xfId="2491" xr:uid="{156BCC2A-A45B-4294-9126-00343A390901}"/>
    <cellStyle name="Normal 9 9 2 2 2" xfId="5286" xr:uid="{C7A95DF3-5405-4B95-9BD3-4834AF556A77}"/>
    <cellStyle name="Normal 9 9 2 3" xfId="4302" xr:uid="{5D41B318-CEB7-4899-9419-AE399030F9BE}"/>
    <cellStyle name="Normal 9 9 2 3 2" xfId="5287" xr:uid="{A7194BEE-0AAF-4D2F-91E8-DC4EB5C0C872}"/>
    <cellStyle name="Normal 9 9 2 4" xfId="4303" xr:uid="{61F51221-611A-4491-9B6E-06C38ADD1F64}"/>
    <cellStyle name="Normal 9 9 2 4 2" xfId="5288" xr:uid="{208066EB-8DC6-4679-8422-4E6C7F18AE39}"/>
    <cellStyle name="Normal 9 9 2 5" xfId="5285" xr:uid="{6F76407E-9642-474B-A8EB-B04DEA8AA894}"/>
    <cellStyle name="Normal 9 9 3" xfId="2492" xr:uid="{79F0FDE9-CF1F-4A81-A2EE-237E3B64A615}"/>
    <cellStyle name="Normal 9 9 3 2" xfId="4304" xr:uid="{992527E5-9DCB-4C07-BA2F-468CF798C2B8}"/>
    <cellStyle name="Normal 9 9 3 2 2" xfId="5290" xr:uid="{D7EC8249-932E-47BF-84AF-48CA9665AEEA}"/>
    <cellStyle name="Normal 9 9 3 3" xfId="4305" xr:uid="{9FFD6D0C-EB82-418E-8F5E-C6B7E8D39E53}"/>
    <cellStyle name="Normal 9 9 3 3 2" xfId="5291" xr:uid="{20F7E225-F7F4-4DD9-B713-492DA94B7E10}"/>
    <cellStyle name="Normal 9 9 3 4" xfId="4306" xr:uid="{9871273D-DCB0-4AD3-BC87-AB793BA1C7B5}"/>
    <cellStyle name="Normal 9 9 3 4 2" xfId="5292" xr:uid="{1E1F0A61-0D67-40C8-9A52-66EF212B80AB}"/>
    <cellStyle name="Normal 9 9 3 5" xfId="5289" xr:uid="{522BCFFF-CFE4-4AAD-B73B-8A8FC55E5826}"/>
    <cellStyle name="Normal 9 9 4" xfId="4307" xr:uid="{855F62F0-A592-4666-B2C1-DC2A0060A6FF}"/>
    <cellStyle name="Normal 9 9 4 2" xfId="5293" xr:uid="{0A161C3E-9AB7-4ECD-B775-28EA9B1092FC}"/>
    <cellStyle name="Normal 9 9 5" xfId="4308" xr:uid="{91FBD5AB-839B-4B5C-9C3B-D7C151754C4F}"/>
    <cellStyle name="Normal 9 9 5 2" xfId="5294" xr:uid="{6074D638-CE1C-42E8-A558-A2224328E93B}"/>
    <cellStyle name="Normal 9 9 6" xfId="4309" xr:uid="{8E4565EA-0FC4-4E01-99E1-F99DA6923A19}"/>
    <cellStyle name="Normal 9 9 6 2" xfId="5295" xr:uid="{8D209EC4-C0BF-4BE5-8BDC-66C876E1EA50}"/>
    <cellStyle name="Normal 9 9 7" xfId="5284" xr:uid="{21134448-B68E-4B46-B9AC-7FEE4E92BE22}"/>
    <cellStyle name="Percent 2" xfId="183" xr:uid="{E3934394-1931-458E-A2FC-E8319E80C640}"/>
    <cellStyle name="Percent 2 2" xfId="5296" xr:uid="{1B1D1E3C-7BC3-4991-9788-4825C70A919D}"/>
    <cellStyle name="Гиперссылка 2" xfId="4" xr:uid="{49BAA0F8-B3D3-41B5-87DD-435502328B29}"/>
    <cellStyle name="Гиперссылка 2 2" xfId="5297" xr:uid="{C60F446E-E209-407D-A9CD-7D3A672957F6}"/>
    <cellStyle name="Обычный 2" xfId="1" xr:uid="{A3CD5D5E-4502-4158-8112-08CDD679ACF5}"/>
    <cellStyle name="Обычный 2 2" xfId="5" xr:uid="{D19F253E-EE9B-4476-9D91-2EE3A6D7A3DC}"/>
    <cellStyle name="Обычный 2 2 2" xfId="5299" xr:uid="{B470B06A-539F-4BD5-B353-2728E12FC2F4}"/>
    <cellStyle name="Обычный 2 3" xfId="5298" xr:uid="{60F344AC-085D-4D27-89F2-B3D65F523E75}"/>
    <cellStyle name="常规_Sheet1_1" xfId="4411" xr:uid="{FDC2124D-5B0D-4478-876B-993611FDE8F1}"/>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20"/>
  <sheetViews>
    <sheetView tabSelected="1" topLeftCell="A103" zoomScale="90" zoomScaleNormal="90" workbookViewId="0">
      <selection activeCell="K120" sqref="A1:K120"/>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712</v>
      </c>
      <c r="C10" s="120"/>
      <c r="D10" s="120"/>
      <c r="E10" s="120"/>
      <c r="F10" s="115"/>
      <c r="G10" s="116"/>
      <c r="H10" s="116" t="s">
        <v>712</v>
      </c>
      <c r="I10" s="120"/>
      <c r="J10" s="148">
        <v>51312</v>
      </c>
      <c r="K10" s="115"/>
    </row>
    <row r="11" spans="1:11">
      <c r="A11" s="114"/>
      <c r="B11" s="114" t="s">
        <v>713</v>
      </c>
      <c r="C11" s="120"/>
      <c r="D11" s="120"/>
      <c r="E11" s="120"/>
      <c r="F11" s="115"/>
      <c r="G11" s="116"/>
      <c r="H11" s="116" t="s">
        <v>713</v>
      </c>
      <c r="I11" s="120"/>
      <c r="J11" s="149"/>
      <c r="K11" s="115"/>
    </row>
    <row r="12" spans="1:11">
      <c r="A12" s="114"/>
      <c r="B12" s="114" t="s">
        <v>802</v>
      </c>
      <c r="C12" s="120"/>
      <c r="D12" s="120"/>
      <c r="E12" s="120"/>
      <c r="F12" s="115"/>
      <c r="G12" s="116"/>
      <c r="H12" s="116" t="s">
        <v>802</v>
      </c>
      <c r="I12" s="120"/>
      <c r="J12" s="120"/>
      <c r="K12" s="115"/>
    </row>
    <row r="13" spans="1:11">
      <c r="A13" s="114"/>
      <c r="B13" s="114" t="s">
        <v>715</v>
      </c>
      <c r="C13" s="120"/>
      <c r="D13" s="120"/>
      <c r="E13" s="120"/>
      <c r="F13" s="115"/>
      <c r="G13" s="116"/>
      <c r="H13" s="116" t="s">
        <v>715</v>
      </c>
      <c r="I13" s="120"/>
      <c r="J13" s="99" t="s">
        <v>11</v>
      </c>
      <c r="K13" s="115"/>
    </row>
    <row r="14" spans="1:11" ht="15" customHeight="1">
      <c r="A14" s="114"/>
      <c r="B14" s="114"/>
      <c r="C14" s="120"/>
      <c r="D14" s="120"/>
      <c r="E14" s="120"/>
      <c r="F14" s="115"/>
      <c r="G14" s="116"/>
      <c r="H14" s="116" t="s">
        <v>6</v>
      </c>
      <c r="I14" s="120"/>
      <c r="J14" s="150">
        <v>45175</v>
      </c>
      <c r="K14" s="115"/>
    </row>
    <row r="15" spans="1:11" ht="15" customHeight="1">
      <c r="A15" s="114"/>
      <c r="B15" s="6" t="s">
        <v>6</v>
      </c>
      <c r="C15" s="7"/>
      <c r="D15" s="7"/>
      <c r="E15" s="7"/>
      <c r="F15" s="8"/>
      <c r="G15" s="116"/>
      <c r="H15" s="9"/>
      <c r="I15" s="120"/>
      <c r="J15" s="151"/>
      <c r="K15" s="115"/>
    </row>
    <row r="16" spans="1:11" ht="15" customHeight="1">
      <c r="A16" s="114"/>
      <c r="B16" s="120"/>
      <c r="C16" s="120"/>
      <c r="D16" s="120"/>
      <c r="E16" s="120"/>
      <c r="F16" s="120"/>
      <c r="G16" s="120"/>
      <c r="H16" s="120"/>
      <c r="I16" s="123" t="s">
        <v>142</v>
      </c>
      <c r="J16" s="129">
        <v>39867</v>
      </c>
      <c r="K16" s="115"/>
    </row>
    <row r="17" spans="1:11">
      <c r="A17" s="114"/>
      <c r="B17" s="120" t="s">
        <v>716</v>
      </c>
      <c r="C17" s="120"/>
      <c r="D17" s="120"/>
      <c r="E17" s="120"/>
      <c r="F17" s="120"/>
      <c r="G17" s="120"/>
      <c r="H17" s="120"/>
      <c r="I17" s="123" t="s">
        <v>143</v>
      </c>
      <c r="J17" s="129" t="s">
        <v>801</v>
      </c>
      <c r="K17" s="115"/>
    </row>
    <row r="18" spans="1:11" ht="18">
      <c r="A18" s="114"/>
      <c r="B18" s="120" t="s">
        <v>717</v>
      </c>
      <c r="C18" s="120"/>
      <c r="D18" s="120"/>
      <c r="E18" s="120"/>
      <c r="F18" s="120"/>
      <c r="G18" s="120"/>
      <c r="H18" s="120"/>
      <c r="I18" s="122" t="s">
        <v>258</v>
      </c>
      <c r="J18" s="104" t="s">
        <v>168</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52" t="s">
        <v>201</v>
      </c>
      <c r="G20" s="153"/>
      <c r="H20" s="100" t="s">
        <v>169</v>
      </c>
      <c r="I20" s="100" t="s">
        <v>202</v>
      </c>
      <c r="J20" s="100" t="s">
        <v>21</v>
      </c>
      <c r="K20" s="115"/>
    </row>
    <row r="21" spans="1:11">
      <c r="A21" s="114"/>
      <c r="B21" s="105"/>
      <c r="C21" s="105"/>
      <c r="D21" s="106"/>
      <c r="E21" s="106"/>
      <c r="F21" s="154"/>
      <c r="G21" s="155"/>
      <c r="H21" s="105" t="s">
        <v>141</v>
      </c>
      <c r="I21" s="105"/>
      <c r="J21" s="105"/>
      <c r="K21" s="115"/>
    </row>
    <row r="22" spans="1:11">
      <c r="A22" s="114"/>
      <c r="B22" s="107">
        <v>20</v>
      </c>
      <c r="C22" s="10" t="s">
        <v>104</v>
      </c>
      <c r="D22" s="118" t="s">
        <v>104</v>
      </c>
      <c r="E22" s="118" t="s">
        <v>718</v>
      </c>
      <c r="F22" s="146"/>
      <c r="G22" s="147"/>
      <c r="H22" s="11" t="s">
        <v>719</v>
      </c>
      <c r="I22" s="14">
        <v>0.28000000000000003</v>
      </c>
      <c r="J22" s="109">
        <f t="shared" ref="J22:J53" si="0">I22*B22</f>
        <v>5.6000000000000005</v>
      </c>
      <c r="K22" s="115"/>
    </row>
    <row r="23" spans="1:11">
      <c r="A23" s="114"/>
      <c r="B23" s="107">
        <v>80</v>
      </c>
      <c r="C23" s="10" t="s">
        <v>104</v>
      </c>
      <c r="D23" s="118" t="s">
        <v>104</v>
      </c>
      <c r="E23" s="118" t="s">
        <v>25</v>
      </c>
      <c r="F23" s="146"/>
      <c r="G23" s="147"/>
      <c r="H23" s="11" t="s">
        <v>719</v>
      </c>
      <c r="I23" s="14">
        <v>0.28000000000000003</v>
      </c>
      <c r="J23" s="109">
        <f t="shared" si="0"/>
        <v>22.400000000000002</v>
      </c>
      <c r="K23" s="115"/>
    </row>
    <row r="24" spans="1:11">
      <c r="A24" s="114"/>
      <c r="B24" s="107">
        <v>60</v>
      </c>
      <c r="C24" s="10" t="s">
        <v>104</v>
      </c>
      <c r="D24" s="118" t="s">
        <v>104</v>
      </c>
      <c r="E24" s="118" t="s">
        <v>67</v>
      </c>
      <c r="F24" s="146"/>
      <c r="G24" s="147"/>
      <c r="H24" s="11" t="s">
        <v>719</v>
      </c>
      <c r="I24" s="14">
        <v>0.28000000000000003</v>
      </c>
      <c r="J24" s="109">
        <f t="shared" si="0"/>
        <v>16.8</v>
      </c>
      <c r="K24" s="115"/>
    </row>
    <row r="25" spans="1:11">
      <c r="A25" s="114"/>
      <c r="B25" s="107">
        <v>20</v>
      </c>
      <c r="C25" s="10" t="s">
        <v>43</v>
      </c>
      <c r="D25" s="118" t="s">
        <v>43</v>
      </c>
      <c r="E25" s="118" t="s">
        <v>28</v>
      </c>
      <c r="F25" s="146"/>
      <c r="G25" s="147"/>
      <c r="H25" s="11" t="s">
        <v>720</v>
      </c>
      <c r="I25" s="14">
        <v>0.34</v>
      </c>
      <c r="J25" s="109">
        <f t="shared" si="0"/>
        <v>6.8000000000000007</v>
      </c>
      <c r="K25" s="115"/>
    </row>
    <row r="26" spans="1:11">
      <c r="A26" s="114"/>
      <c r="B26" s="107">
        <v>20</v>
      </c>
      <c r="C26" s="10" t="s">
        <v>43</v>
      </c>
      <c r="D26" s="118" t="s">
        <v>43</v>
      </c>
      <c r="E26" s="118" t="s">
        <v>47</v>
      </c>
      <c r="F26" s="146"/>
      <c r="G26" s="147"/>
      <c r="H26" s="11" t="s">
        <v>720</v>
      </c>
      <c r="I26" s="14">
        <v>0.34</v>
      </c>
      <c r="J26" s="109">
        <f t="shared" si="0"/>
        <v>6.8000000000000007</v>
      </c>
      <c r="K26" s="115"/>
    </row>
    <row r="27" spans="1:11" ht="24">
      <c r="A27" s="114"/>
      <c r="B27" s="107">
        <v>2</v>
      </c>
      <c r="C27" s="10" t="s">
        <v>721</v>
      </c>
      <c r="D27" s="118" t="s">
        <v>721</v>
      </c>
      <c r="E27" s="118" t="s">
        <v>27</v>
      </c>
      <c r="F27" s="146" t="s">
        <v>273</v>
      </c>
      <c r="G27" s="147"/>
      <c r="H27" s="11" t="s">
        <v>722</v>
      </c>
      <c r="I27" s="14">
        <v>1.23</v>
      </c>
      <c r="J27" s="109">
        <f t="shared" si="0"/>
        <v>2.46</v>
      </c>
      <c r="K27" s="115"/>
    </row>
    <row r="28" spans="1:11" ht="24">
      <c r="A28" s="114"/>
      <c r="B28" s="107">
        <v>4</v>
      </c>
      <c r="C28" s="10" t="s">
        <v>721</v>
      </c>
      <c r="D28" s="118" t="s">
        <v>721</v>
      </c>
      <c r="E28" s="118" t="s">
        <v>27</v>
      </c>
      <c r="F28" s="146" t="s">
        <v>272</v>
      </c>
      <c r="G28" s="147"/>
      <c r="H28" s="11" t="s">
        <v>722</v>
      </c>
      <c r="I28" s="14">
        <v>1.23</v>
      </c>
      <c r="J28" s="109">
        <f t="shared" si="0"/>
        <v>4.92</v>
      </c>
      <c r="K28" s="115"/>
    </row>
    <row r="29" spans="1:11" ht="12.95" customHeight="1">
      <c r="A29" s="114"/>
      <c r="B29" s="107">
        <v>10</v>
      </c>
      <c r="C29" s="10" t="s">
        <v>723</v>
      </c>
      <c r="D29" s="118" t="s">
        <v>723</v>
      </c>
      <c r="E29" s="118" t="s">
        <v>67</v>
      </c>
      <c r="F29" s="146"/>
      <c r="G29" s="147"/>
      <c r="H29" s="11" t="s">
        <v>724</v>
      </c>
      <c r="I29" s="14">
        <v>0.28000000000000003</v>
      </c>
      <c r="J29" s="109">
        <f t="shared" si="0"/>
        <v>2.8000000000000003</v>
      </c>
      <c r="K29" s="115"/>
    </row>
    <row r="30" spans="1:11" ht="12.95" customHeight="1">
      <c r="A30" s="114"/>
      <c r="B30" s="107">
        <v>20</v>
      </c>
      <c r="C30" s="10" t="s">
        <v>723</v>
      </c>
      <c r="D30" s="118" t="s">
        <v>723</v>
      </c>
      <c r="E30" s="118" t="s">
        <v>26</v>
      </c>
      <c r="F30" s="146"/>
      <c r="G30" s="147"/>
      <c r="H30" s="11" t="s">
        <v>724</v>
      </c>
      <c r="I30" s="14">
        <v>0.28000000000000003</v>
      </c>
      <c r="J30" s="109">
        <f t="shared" si="0"/>
        <v>5.6000000000000005</v>
      </c>
      <c r="K30" s="115"/>
    </row>
    <row r="31" spans="1:11" ht="12.95" customHeight="1">
      <c r="A31" s="114"/>
      <c r="B31" s="107">
        <v>10</v>
      </c>
      <c r="C31" s="10" t="s">
        <v>723</v>
      </c>
      <c r="D31" s="118" t="s">
        <v>723</v>
      </c>
      <c r="E31" s="118" t="s">
        <v>90</v>
      </c>
      <c r="F31" s="146"/>
      <c r="G31" s="147"/>
      <c r="H31" s="11" t="s">
        <v>724</v>
      </c>
      <c r="I31" s="14">
        <v>0.28000000000000003</v>
      </c>
      <c r="J31" s="109">
        <f t="shared" si="0"/>
        <v>2.8000000000000003</v>
      </c>
      <c r="K31" s="115"/>
    </row>
    <row r="32" spans="1:11" ht="12.95" customHeight="1">
      <c r="A32" s="114"/>
      <c r="B32" s="107">
        <v>12</v>
      </c>
      <c r="C32" s="10" t="s">
        <v>710</v>
      </c>
      <c r="D32" s="118" t="s">
        <v>710</v>
      </c>
      <c r="E32" s="118" t="s">
        <v>651</v>
      </c>
      <c r="F32" s="146"/>
      <c r="G32" s="147"/>
      <c r="H32" s="11" t="s">
        <v>711</v>
      </c>
      <c r="I32" s="14">
        <v>0.42</v>
      </c>
      <c r="J32" s="109">
        <f t="shared" si="0"/>
        <v>5.04</v>
      </c>
      <c r="K32" s="115"/>
    </row>
    <row r="33" spans="1:11" ht="12.95" customHeight="1">
      <c r="A33" s="114"/>
      <c r="B33" s="107">
        <v>12</v>
      </c>
      <c r="C33" s="10" t="s">
        <v>710</v>
      </c>
      <c r="D33" s="118" t="s">
        <v>710</v>
      </c>
      <c r="E33" s="118" t="s">
        <v>67</v>
      </c>
      <c r="F33" s="146"/>
      <c r="G33" s="147"/>
      <c r="H33" s="11" t="s">
        <v>711</v>
      </c>
      <c r="I33" s="14">
        <v>0.42</v>
      </c>
      <c r="J33" s="109">
        <f t="shared" si="0"/>
        <v>5.04</v>
      </c>
      <c r="K33" s="115"/>
    </row>
    <row r="34" spans="1:11" ht="12.95" customHeight="1">
      <c r="A34" s="114"/>
      <c r="B34" s="107">
        <v>12</v>
      </c>
      <c r="C34" s="10" t="s">
        <v>710</v>
      </c>
      <c r="D34" s="118" t="s">
        <v>710</v>
      </c>
      <c r="E34" s="118" t="s">
        <v>90</v>
      </c>
      <c r="F34" s="146"/>
      <c r="G34" s="147"/>
      <c r="H34" s="11" t="s">
        <v>711</v>
      </c>
      <c r="I34" s="14">
        <v>0.42</v>
      </c>
      <c r="J34" s="109">
        <f t="shared" si="0"/>
        <v>5.04</v>
      </c>
      <c r="K34" s="115"/>
    </row>
    <row r="35" spans="1:11" ht="12.95" customHeight="1">
      <c r="A35" s="114"/>
      <c r="B35" s="107">
        <v>6</v>
      </c>
      <c r="C35" s="10" t="s">
        <v>725</v>
      </c>
      <c r="D35" s="118" t="s">
        <v>725</v>
      </c>
      <c r="E35" s="118" t="s">
        <v>23</v>
      </c>
      <c r="F35" s="146"/>
      <c r="G35" s="147"/>
      <c r="H35" s="11" t="s">
        <v>726</v>
      </c>
      <c r="I35" s="14">
        <v>0.42</v>
      </c>
      <c r="J35" s="109">
        <f t="shared" si="0"/>
        <v>2.52</v>
      </c>
      <c r="K35" s="115"/>
    </row>
    <row r="36" spans="1:11" ht="12.95" customHeight="1">
      <c r="A36" s="114"/>
      <c r="B36" s="107">
        <v>4</v>
      </c>
      <c r="C36" s="10" t="s">
        <v>725</v>
      </c>
      <c r="D36" s="118" t="s">
        <v>725</v>
      </c>
      <c r="E36" s="118" t="s">
        <v>651</v>
      </c>
      <c r="F36" s="146"/>
      <c r="G36" s="147"/>
      <c r="H36" s="11" t="s">
        <v>726</v>
      </c>
      <c r="I36" s="14">
        <v>0.42</v>
      </c>
      <c r="J36" s="109">
        <f t="shared" si="0"/>
        <v>1.68</v>
      </c>
      <c r="K36" s="115"/>
    </row>
    <row r="37" spans="1:11" ht="12.95" customHeight="1">
      <c r="A37" s="114"/>
      <c r="B37" s="107">
        <v>4</v>
      </c>
      <c r="C37" s="10" t="s">
        <v>725</v>
      </c>
      <c r="D37" s="118" t="s">
        <v>725</v>
      </c>
      <c r="E37" s="118" t="s">
        <v>67</v>
      </c>
      <c r="F37" s="146"/>
      <c r="G37" s="147"/>
      <c r="H37" s="11" t="s">
        <v>726</v>
      </c>
      <c r="I37" s="14">
        <v>0.42</v>
      </c>
      <c r="J37" s="109">
        <f t="shared" si="0"/>
        <v>1.68</v>
      </c>
      <c r="K37" s="115"/>
    </row>
    <row r="38" spans="1:11" ht="24">
      <c r="A38" s="114"/>
      <c r="B38" s="107">
        <v>2</v>
      </c>
      <c r="C38" s="10" t="s">
        <v>727</v>
      </c>
      <c r="D38" s="118" t="s">
        <v>727</v>
      </c>
      <c r="E38" s="118" t="s">
        <v>23</v>
      </c>
      <c r="F38" s="146" t="s">
        <v>272</v>
      </c>
      <c r="G38" s="147"/>
      <c r="H38" s="11" t="s">
        <v>728</v>
      </c>
      <c r="I38" s="14">
        <v>1.04</v>
      </c>
      <c r="J38" s="109">
        <f t="shared" si="0"/>
        <v>2.08</v>
      </c>
      <c r="K38" s="115"/>
    </row>
    <row r="39" spans="1:11" ht="24">
      <c r="A39" s="114"/>
      <c r="B39" s="107">
        <v>2</v>
      </c>
      <c r="C39" s="10" t="s">
        <v>727</v>
      </c>
      <c r="D39" s="118" t="s">
        <v>727</v>
      </c>
      <c r="E39" s="118" t="s">
        <v>651</v>
      </c>
      <c r="F39" s="146" t="s">
        <v>273</v>
      </c>
      <c r="G39" s="147"/>
      <c r="H39" s="11" t="s">
        <v>728</v>
      </c>
      <c r="I39" s="14">
        <v>1.04</v>
      </c>
      <c r="J39" s="109">
        <f t="shared" si="0"/>
        <v>2.08</v>
      </c>
      <c r="K39" s="115"/>
    </row>
    <row r="40" spans="1:11" ht="24">
      <c r="A40" s="114"/>
      <c r="B40" s="107">
        <v>2</v>
      </c>
      <c r="C40" s="10" t="s">
        <v>727</v>
      </c>
      <c r="D40" s="118" t="s">
        <v>727</v>
      </c>
      <c r="E40" s="118" t="s">
        <v>651</v>
      </c>
      <c r="F40" s="146" t="s">
        <v>272</v>
      </c>
      <c r="G40" s="147"/>
      <c r="H40" s="11" t="s">
        <v>728</v>
      </c>
      <c r="I40" s="14">
        <v>1.04</v>
      </c>
      <c r="J40" s="109">
        <f t="shared" si="0"/>
        <v>2.08</v>
      </c>
      <c r="K40" s="115"/>
    </row>
    <row r="41" spans="1:11" ht="24">
      <c r="A41" s="114"/>
      <c r="B41" s="107">
        <v>2</v>
      </c>
      <c r="C41" s="10" t="s">
        <v>727</v>
      </c>
      <c r="D41" s="118" t="s">
        <v>727</v>
      </c>
      <c r="E41" s="118" t="s">
        <v>25</v>
      </c>
      <c r="F41" s="146" t="s">
        <v>272</v>
      </c>
      <c r="G41" s="147"/>
      <c r="H41" s="11" t="s">
        <v>728</v>
      </c>
      <c r="I41" s="14">
        <v>1.04</v>
      </c>
      <c r="J41" s="109">
        <f t="shared" si="0"/>
        <v>2.08</v>
      </c>
      <c r="K41" s="115"/>
    </row>
    <row r="42" spans="1:11" ht="24">
      <c r="A42" s="114"/>
      <c r="B42" s="107">
        <v>2</v>
      </c>
      <c r="C42" s="10" t="s">
        <v>727</v>
      </c>
      <c r="D42" s="118" t="s">
        <v>727</v>
      </c>
      <c r="E42" s="118" t="s">
        <v>67</v>
      </c>
      <c r="F42" s="146" t="s">
        <v>273</v>
      </c>
      <c r="G42" s="147"/>
      <c r="H42" s="11" t="s">
        <v>728</v>
      </c>
      <c r="I42" s="14">
        <v>1.04</v>
      </c>
      <c r="J42" s="109">
        <f t="shared" si="0"/>
        <v>2.08</v>
      </c>
      <c r="K42" s="115"/>
    </row>
    <row r="43" spans="1:11" ht="24">
      <c r="A43" s="114"/>
      <c r="B43" s="107">
        <v>2</v>
      </c>
      <c r="C43" s="10" t="s">
        <v>727</v>
      </c>
      <c r="D43" s="118" t="s">
        <v>727</v>
      </c>
      <c r="E43" s="118" t="s">
        <v>67</v>
      </c>
      <c r="F43" s="146" t="s">
        <v>272</v>
      </c>
      <c r="G43" s="147"/>
      <c r="H43" s="11" t="s">
        <v>728</v>
      </c>
      <c r="I43" s="14">
        <v>1.04</v>
      </c>
      <c r="J43" s="109">
        <f t="shared" si="0"/>
        <v>2.08</v>
      </c>
      <c r="K43" s="115"/>
    </row>
    <row r="44" spans="1:11" ht="24">
      <c r="A44" s="114"/>
      <c r="B44" s="107">
        <v>4</v>
      </c>
      <c r="C44" s="10" t="s">
        <v>729</v>
      </c>
      <c r="D44" s="118" t="s">
        <v>729</v>
      </c>
      <c r="E44" s="118" t="s">
        <v>26</v>
      </c>
      <c r="F44" s="146" t="s">
        <v>273</v>
      </c>
      <c r="G44" s="147"/>
      <c r="H44" s="11" t="s">
        <v>730</v>
      </c>
      <c r="I44" s="14">
        <v>1.04</v>
      </c>
      <c r="J44" s="109">
        <f t="shared" si="0"/>
        <v>4.16</v>
      </c>
      <c r="K44" s="115"/>
    </row>
    <row r="45" spans="1:11" ht="24">
      <c r="A45" s="114"/>
      <c r="B45" s="107">
        <v>4</v>
      </c>
      <c r="C45" s="10" t="s">
        <v>731</v>
      </c>
      <c r="D45" s="118" t="s">
        <v>731</v>
      </c>
      <c r="E45" s="118"/>
      <c r="F45" s="146"/>
      <c r="G45" s="147"/>
      <c r="H45" s="11" t="s">
        <v>732</v>
      </c>
      <c r="I45" s="14">
        <v>2.6</v>
      </c>
      <c r="J45" s="109">
        <f t="shared" si="0"/>
        <v>10.4</v>
      </c>
      <c r="K45" s="115"/>
    </row>
    <row r="46" spans="1:11">
      <c r="A46" s="114"/>
      <c r="B46" s="107">
        <v>1</v>
      </c>
      <c r="C46" s="10" t="s">
        <v>733</v>
      </c>
      <c r="D46" s="118" t="s">
        <v>790</v>
      </c>
      <c r="E46" s="118" t="s">
        <v>734</v>
      </c>
      <c r="F46" s="146" t="s">
        <v>271</v>
      </c>
      <c r="G46" s="147"/>
      <c r="H46" s="11" t="s">
        <v>735</v>
      </c>
      <c r="I46" s="14">
        <v>1.7</v>
      </c>
      <c r="J46" s="109">
        <f t="shared" si="0"/>
        <v>1.7</v>
      </c>
      <c r="K46" s="115"/>
    </row>
    <row r="47" spans="1:11" ht="24">
      <c r="A47" s="114"/>
      <c r="B47" s="107">
        <v>3</v>
      </c>
      <c r="C47" s="10" t="s">
        <v>736</v>
      </c>
      <c r="D47" s="118" t="s">
        <v>791</v>
      </c>
      <c r="E47" s="118" t="s">
        <v>572</v>
      </c>
      <c r="F47" s="146" t="s">
        <v>107</v>
      </c>
      <c r="G47" s="147"/>
      <c r="H47" s="11" t="s">
        <v>737</v>
      </c>
      <c r="I47" s="14">
        <v>1.75</v>
      </c>
      <c r="J47" s="109">
        <f t="shared" si="0"/>
        <v>5.25</v>
      </c>
      <c r="K47" s="115"/>
    </row>
    <row r="48" spans="1:11" ht="24">
      <c r="A48" s="114"/>
      <c r="B48" s="107">
        <v>2</v>
      </c>
      <c r="C48" s="10" t="s">
        <v>736</v>
      </c>
      <c r="D48" s="118" t="s">
        <v>791</v>
      </c>
      <c r="E48" s="118" t="s">
        <v>572</v>
      </c>
      <c r="F48" s="146" t="s">
        <v>738</v>
      </c>
      <c r="G48" s="147"/>
      <c r="H48" s="11" t="s">
        <v>737</v>
      </c>
      <c r="I48" s="14">
        <v>1.75</v>
      </c>
      <c r="J48" s="109">
        <f t="shared" si="0"/>
        <v>3.5</v>
      </c>
      <c r="K48" s="115"/>
    </row>
    <row r="49" spans="1:11" ht="24">
      <c r="A49" s="114"/>
      <c r="B49" s="107">
        <v>1</v>
      </c>
      <c r="C49" s="10" t="s">
        <v>736</v>
      </c>
      <c r="D49" s="118" t="s">
        <v>792</v>
      </c>
      <c r="E49" s="118" t="s">
        <v>734</v>
      </c>
      <c r="F49" s="146" t="s">
        <v>107</v>
      </c>
      <c r="G49" s="147"/>
      <c r="H49" s="11" t="s">
        <v>737</v>
      </c>
      <c r="I49" s="14">
        <v>2.0299999999999998</v>
      </c>
      <c r="J49" s="109">
        <f t="shared" si="0"/>
        <v>2.0299999999999998</v>
      </c>
      <c r="K49" s="115"/>
    </row>
    <row r="50" spans="1:11" ht="24">
      <c r="A50" s="114"/>
      <c r="B50" s="107">
        <v>1</v>
      </c>
      <c r="C50" s="10" t="s">
        <v>736</v>
      </c>
      <c r="D50" s="118" t="s">
        <v>793</v>
      </c>
      <c r="E50" s="118" t="s">
        <v>739</v>
      </c>
      <c r="F50" s="146" t="s">
        <v>107</v>
      </c>
      <c r="G50" s="147"/>
      <c r="H50" s="11" t="s">
        <v>737</v>
      </c>
      <c r="I50" s="14">
        <v>2.56</v>
      </c>
      <c r="J50" s="109">
        <f t="shared" si="0"/>
        <v>2.56</v>
      </c>
      <c r="K50" s="115"/>
    </row>
    <row r="51" spans="1:11" ht="24">
      <c r="A51" s="114"/>
      <c r="B51" s="107">
        <v>1</v>
      </c>
      <c r="C51" s="10" t="s">
        <v>736</v>
      </c>
      <c r="D51" s="118" t="s">
        <v>794</v>
      </c>
      <c r="E51" s="118" t="s">
        <v>298</v>
      </c>
      <c r="F51" s="146" t="s">
        <v>107</v>
      </c>
      <c r="G51" s="147"/>
      <c r="H51" s="11" t="s">
        <v>737</v>
      </c>
      <c r="I51" s="14">
        <v>3.09</v>
      </c>
      <c r="J51" s="109">
        <f t="shared" si="0"/>
        <v>3.09</v>
      </c>
      <c r="K51" s="115"/>
    </row>
    <row r="52" spans="1:11" ht="24">
      <c r="A52" s="114"/>
      <c r="B52" s="107">
        <v>2</v>
      </c>
      <c r="C52" s="10" t="s">
        <v>740</v>
      </c>
      <c r="D52" s="118" t="s">
        <v>795</v>
      </c>
      <c r="E52" s="118" t="s">
        <v>590</v>
      </c>
      <c r="F52" s="146" t="s">
        <v>239</v>
      </c>
      <c r="G52" s="147"/>
      <c r="H52" s="11" t="s">
        <v>741</v>
      </c>
      <c r="I52" s="14">
        <v>1.33</v>
      </c>
      <c r="J52" s="109">
        <f t="shared" si="0"/>
        <v>2.66</v>
      </c>
      <c r="K52" s="115"/>
    </row>
    <row r="53" spans="1:11" ht="24">
      <c r="A53" s="114"/>
      <c r="B53" s="107">
        <v>4</v>
      </c>
      <c r="C53" s="10" t="s">
        <v>742</v>
      </c>
      <c r="D53" s="118" t="s">
        <v>742</v>
      </c>
      <c r="E53" s="118" t="s">
        <v>23</v>
      </c>
      <c r="F53" s="146"/>
      <c r="G53" s="147"/>
      <c r="H53" s="11" t="s">
        <v>743</v>
      </c>
      <c r="I53" s="14">
        <v>3.7</v>
      </c>
      <c r="J53" s="109">
        <f t="shared" si="0"/>
        <v>14.8</v>
      </c>
      <c r="K53" s="115"/>
    </row>
    <row r="54" spans="1:11" ht="24">
      <c r="A54" s="114"/>
      <c r="B54" s="107">
        <v>2</v>
      </c>
      <c r="C54" s="10" t="s">
        <v>744</v>
      </c>
      <c r="D54" s="118" t="s">
        <v>744</v>
      </c>
      <c r="E54" s="118" t="s">
        <v>23</v>
      </c>
      <c r="F54" s="146" t="s">
        <v>273</v>
      </c>
      <c r="G54" s="147"/>
      <c r="H54" s="11" t="s">
        <v>745</v>
      </c>
      <c r="I54" s="14">
        <v>4.2300000000000004</v>
      </c>
      <c r="J54" s="109">
        <f t="shared" ref="J54:J85" si="1">I54*B54</f>
        <v>8.4600000000000009</v>
      </c>
      <c r="K54" s="115"/>
    </row>
    <row r="55" spans="1:11" ht="24">
      <c r="A55" s="114"/>
      <c r="B55" s="107">
        <v>2</v>
      </c>
      <c r="C55" s="10" t="s">
        <v>744</v>
      </c>
      <c r="D55" s="118" t="s">
        <v>744</v>
      </c>
      <c r="E55" s="118" t="s">
        <v>23</v>
      </c>
      <c r="F55" s="146" t="s">
        <v>272</v>
      </c>
      <c r="G55" s="147"/>
      <c r="H55" s="11" t="s">
        <v>745</v>
      </c>
      <c r="I55" s="14">
        <v>4.2300000000000004</v>
      </c>
      <c r="J55" s="109">
        <f t="shared" si="1"/>
        <v>8.4600000000000009</v>
      </c>
      <c r="K55" s="115"/>
    </row>
    <row r="56" spans="1:11" ht="24">
      <c r="A56" s="114"/>
      <c r="B56" s="107">
        <v>2</v>
      </c>
      <c r="C56" s="10" t="s">
        <v>744</v>
      </c>
      <c r="D56" s="118" t="s">
        <v>744</v>
      </c>
      <c r="E56" s="118" t="s">
        <v>25</v>
      </c>
      <c r="F56" s="146" t="s">
        <v>272</v>
      </c>
      <c r="G56" s="147"/>
      <c r="H56" s="11" t="s">
        <v>745</v>
      </c>
      <c r="I56" s="14">
        <v>4.2300000000000004</v>
      </c>
      <c r="J56" s="109">
        <f t="shared" si="1"/>
        <v>8.4600000000000009</v>
      </c>
      <c r="K56" s="115"/>
    </row>
    <row r="57" spans="1:11" ht="24">
      <c r="A57" s="114"/>
      <c r="B57" s="107">
        <v>2</v>
      </c>
      <c r="C57" s="10" t="s">
        <v>744</v>
      </c>
      <c r="D57" s="118" t="s">
        <v>744</v>
      </c>
      <c r="E57" s="118" t="s">
        <v>26</v>
      </c>
      <c r="F57" s="146" t="s">
        <v>273</v>
      </c>
      <c r="G57" s="147"/>
      <c r="H57" s="11" t="s">
        <v>745</v>
      </c>
      <c r="I57" s="14">
        <v>4.2300000000000004</v>
      </c>
      <c r="J57" s="109">
        <f t="shared" si="1"/>
        <v>8.4600000000000009</v>
      </c>
      <c r="K57" s="115"/>
    </row>
    <row r="58" spans="1:11" ht="24">
      <c r="A58" s="114"/>
      <c r="B58" s="107">
        <v>1</v>
      </c>
      <c r="C58" s="10" t="s">
        <v>746</v>
      </c>
      <c r="D58" s="118" t="s">
        <v>746</v>
      </c>
      <c r="E58" s="118" t="s">
        <v>23</v>
      </c>
      <c r="F58" s="146" t="s">
        <v>747</v>
      </c>
      <c r="G58" s="147"/>
      <c r="H58" s="11" t="s">
        <v>748</v>
      </c>
      <c r="I58" s="14">
        <v>5.0199999999999996</v>
      </c>
      <c r="J58" s="109">
        <f t="shared" si="1"/>
        <v>5.0199999999999996</v>
      </c>
      <c r="K58" s="115"/>
    </row>
    <row r="59" spans="1:11" ht="24">
      <c r="A59" s="114"/>
      <c r="B59" s="107">
        <v>1</v>
      </c>
      <c r="C59" s="10" t="s">
        <v>746</v>
      </c>
      <c r="D59" s="118" t="s">
        <v>746</v>
      </c>
      <c r="E59" s="118" t="s">
        <v>25</v>
      </c>
      <c r="F59" s="146" t="s">
        <v>747</v>
      </c>
      <c r="G59" s="147"/>
      <c r="H59" s="11" t="s">
        <v>748</v>
      </c>
      <c r="I59" s="14">
        <v>5.0199999999999996</v>
      </c>
      <c r="J59" s="109">
        <f t="shared" si="1"/>
        <v>5.0199999999999996</v>
      </c>
      <c r="K59" s="115"/>
    </row>
    <row r="60" spans="1:11" ht="24">
      <c r="A60" s="114"/>
      <c r="B60" s="107">
        <v>2</v>
      </c>
      <c r="C60" s="10" t="s">
        <v>746</v>
      </c>
      <c r="D60" s="118" t="s">
        <v>746</v>
      </c>
      <c r="E60" s="118" t="s">
        <v>26</v>
      </c>
      <c r="F60" s="146" t="s">
        <v>747</v>
      </c>
      <c r="G60" s="147"/>
      <c r="H60" s="11" t="s">
        <v>748</v>
      </c>
      <c r="I60" s="14">
        <v>5.0199999999999996</v>
      </c>
      <c r="J60" s="109">
        <f t="shared" si="1"/>
        <v>10.039999999999999</v>
      </c>
      <c r="K60" s="115"/>
    </row>
    <row r="61" spans="1:11">
      <c r="A61" s="114"/>
      <c r="B61" s="107">
        <v>20</v>
      </c>
      <c r="C61" s="10" t="s">
        <v>656</v>
      </c>
      <c r="D61" s="118" t="s">
        <v>656</v>
      </c>
      <c r="E61" s="118" t="s">
        <v>718</v>
      </c>
      <c r="F61" s="146"/>
      <c r="G61" s="147"/>
      <c r="H61" s="11" t="s">
        <v>658</v>
      </c>
      <c r="I61" s="14">
        <v>0.3</v>
      </c>
      <c r="J61" s="109">
        <f t="shared" si="1"/>
        <v>6</v>
      </c>
      <c r="K61" s="115"/>
    </row>
    <row r="62" spans="1:11">
      <c r="A62" s="114"/>
      <c r="B62" s="107">
        <v>60</v>
      </c>
      <c r="C62" s="10" t="s">
        <v>656</v>
      </c>
      <c r="D62" s="118" t="s">
        <v>656</v>
      </c>
      <c r="E62" s="118" t="s">
        <v>23</v>
      </c>
      <c r="F62" s="146"/>
      <c r="G62" s="147"/>
      <c r="H62" s="11" t="s">
        <v>658</v>
      </c>
      <c r="I62" s="14">
        <v>0.3</v>
      </c>
      <c r="J62" s="109">
        <f t="shared" si="1"/>
        <v>18</v>
      </c>
      <c r="K62" s="115"/>
    </row>
    <row r="63" spans="1:11">
      <c r="A63" s="114"/>
      <c r="B63" s="107">
        <v>80</v>
      </c>
      <c r="C63" s="10" t="s">
        <v>656</v>
      </c>
      <c r="D63" s="118" t="s">
        <v>656</v>
      </c>
      <c r="E63" s="118" t="s">
        <v>651</v>
      </c>
      <c r="F63" s="146"/>
      <c r="G63" s="147"/>
      <c r="H63" s="11" t="s">
        <v>658</v>
      </c>
      <c r="I63" s="14">
        <v>0.3</v>
      </c>
      <c r="J63" s="109">
        <f t="shared" si="1"/>
        <v>24</v>
      </c>
      <c r="K63" s="115"/>
    </row>
    <row r="64" spans="1:11" ht="36">
      <c r="A64" s="114"/>
      <c r="B64" s="107">
        <v>4</v>
      </c>
      <c r="C64" s="10" t="s">
        <v>749</v>
      </c>
      <c r="D64" s="118" t="s">
        <v>796</v>
      </c>
      <c r="E64" s="118" t="s">
        <v>230</v>
      </c>
      <c r="F64" s="146" t="s">
        <v>239</v>
      </c>
      <c r="G64" s="147"/>
      <c r="H64" s="11" t="s">
        <v>750</v>
      </c>
      <c r="I64" s="14">
        <v>2.21</v>
      </c>
      <c r="J64" s="109">
        <f t="shared" si="1"/>
        <v>8.84</v>
      </c>
      <c r="K64" s="115"/>
    </row>
    <row r="65" spans="1:11" ht="36">
      <c r="A65" s="114"/>
      <c r="B65" s="107">
        <v>2</v>
      </c>
      <c r="C65" s="10" t="s">
        <v>749</v>
      </c>
      <c r="D65" s="118" t="s">
        <v>796</v>
      </c>
      <c r="E65" s="118" t="s">
        <v>230</v>
      </c>
      <c r="F65" s="146" t="s">
        <v>528</v>
      </c>
      <c r="G65" s="147"/>
      <c r="H65" s="11" t="s">
        <v>750</v>
      </c>
      <c r="I65" s="14">
        <v>2.21</v>
      </c>
      <c r="J65" s="109">
        <f t="shared" si="1"/>
        <v>4.42</v>
      </c>
      <c r="K65" s="115"/>
    </row>
    <row r="66" spans="1:11" ht="24">
      <c r="A66" s="114"/>
      <c r="B66" s="107">
        <v>4</v>
      </c>
      <c r="C66" s="10" t="s">
        <v>751</v>
      </c>
      <c r="D66" s="118" t="s">
        <v>751</v>
      </c>
      <c r="E66" s="118" t="s">
        <v>23</v>
      </c>
      <c r="F66" s="146" t="s">
        <v>273</v>
      </c>
      <c r="G66" s="147"/>
      <c r="H66" s="11" t="s">
        <v>752</v>
      </c>
      <c r="I66" s="14">
        <v>1.04</v>
      </c>
      <c r="J66" s="109">
        <f t="shared" si="1"/>
        <v>4.16</v>
      </c>
      <c r="K66" s="115"/>
    </row>
    <row r="67" spans="1:11" ht="24">
      <c r="A67" s="114"/>
      <c r="B67" s="107">
        <v>4</v>
      </c>
      <c r="C67" s="10" t="s">
        <v>751</v>
      </c>
      <c r="D67" s="118" t="s">
        <v>751</v>
      </c>
      <c r="E67" s="118" t="s">
        <v>651</v>
      </c>
      <c r="F67" s="146" t="s">
        <v>273</v>
      </c>
      <c r="G67" s="147"/>
      <c r="H67" s="11" t="s">
        <v>752</v>
      </c>
      <c r="I67" s="14">
        <v>1.04</v>
      </c>
      <c r="J67" s="109">
        <f t="shared" si="1"/>
        <v>4.16</v>
      </c>
      <c r="K67" s="115"/>
    </row>
    <row r="68" spans="1:11" ht="24">
      <c r="A68" s="114"/>
      <c r="B68" s="107">
        <v>6</v>
      </c>
      <c r="C68" s="10" t="s">
        <v>751</v>
      </c>
      <c r="D68" s="118" t="s">
        <v>751</v>
      </c>
      <c r="E68" s="118" t="s">
        <v>25</v>
      </c>
      <c r="F68" s="146" t="s">
        <v>272</v>
      </c>
      <c r="G68" s="147"/>
      <c r="H68" s="11" t="s">
        <v>752</v>
      </c>
      <c r="I68" s="14">
        <v>1.04</v>
      </c>
      <c r="J68" s="109">
        <f t="shared" si="1"/>
        <v>6.24</v>
      </c>
      <c r="K68" s="115"/>
    </row>
    <row r="69" spans="1:11" ht="24">
      <c r="A69" s="114"/>
      <c r="B69" s="107">
        <v>2</v>
      </c>
      <c r="C69" s="10" t="s">
        <v>751</v>
      </c>
      <c r="D69" s="118" t="s">
        <v>751</v>
      </c>
      <c r="E69" s="118" t="s">
        <v>25</v>
      </c>
      <c r="F69" s="146" t="s">
        <v>753</v>
      </c>
      <c r="G69" s="147"/>
      <c r="H69" s="11" t="s">
        <v>752</v>
      </c>
      <c r="I69" s="14">
        <v>1.04</v>
      </c>
      <c r="J69" s="109">
        <f t="shared" si="1"/>
        <v>2.08</v>
      </c>
      <c r="K69" s="115"/>
    </row>
    <row r="70" spans="1:11" ht="24">
      <c r="A70" s="114"/>
      <c r="B70" s="107">
        <v>4</v>
      </c>
      <c r="C70" s="10" t="s">
        <v>751</v>
      </c>
      <c r="D70" s="118" t="s">
        <v>751</v>
      </c>
      <c r="E70" s="118" t="s">
        <v>25</v>
      </c>
      <c r="F70" s="146" t="s">
        <v>754</v>
      </c>
      <c r="G70" s="147"/>
      <c r="H70" s="11" t="s">
        <v>752</v>
      </c>
      <c r="I70" s="14">
        <v>1.04</v>
      </c>
      <c r="J70" s="109">
        <f t="shared" si="1"/>
        <v>4.16</v>
      </c>
      <c r="K70" s="115"/>
    </row>
    <row r="71" spans="1:11" ht="24">
      <c r="A71" s="114"/>
      <c r="B71" s="107">
        <v>4</v>
      </c>
      <c r="C71" s="10" t="s">
        <v>751</v>
      </c>
      <c r="D71" s="118" t="s">
        <v>751</v>
      </c>
      <c r="E71" s="118" t="s">
        <v>25</v>
      </c>
      <c r="F71" s="146" t="s">
        <v>755</v>
      </c>
      <c r="G71" s="147"/>
      <c r="H71" s="11" t="s">
        <v>752</v>
      </c>
      <c r="I71" s="14">
        <v>1.04</v>
      </c>
      <c r="J71" s="109">
        <f t="shared" si="1"/>
        <v>4.16</v>
      </c>
      <c r="K71" s="115"/>
    </row>
    <row r="72" spans="1:11" ht="24">
      <c r="A72" s="114"/>
      <c r="B72" s="107">
        <v>2</v>
      </c>
      <c r="C72" s="10" t="s">
        <v>751</v>
      </c>
      <c r="D72" s="118" t="s">
        <v>751</v>
      </c>
      <c r="E72" s="118" t="s">
        <v>26</v>
      </c>
      <c r="F72" s="146" t="s">
        <v>753</v>
      </c>
      <c r="G72" s="147"/>
      <c r="H72" s="11" t="s">
        <v>752</v>
      </c>
      <c r="I72" s="14">
        <v>1.04</v>
      </c>
      <c r="J72" s="109">
        <f t="shared" si="1"/>
        <v>2.08</v>
      </c>
      <c r="K72" s="115"/>
    </row>
    <row r="73" spans="1:11" ht="24">
      <c r="A73" s="114"/>
      <c r="B73" s="107">
        <v>2</v>
      </c>
      <c r="C73" s="10" t="s">
        <v>751</v>
      </c>
      <c r="D73" s="118" t="s">
        <v>751</v>
      </c>
      <c r="E73" s="118" t="s">
        <v>26</v>
      </c>
      <c r="F73" s="146" t="s">
        <v>754</v>
      </c>
      <c r="G73" s="147"/>
      <c r="H73" s="11" t="s">
        <v>752</v>
      </c>
      <c r="I73" s="14">
        <v>1.04</v>
      </c>
      <c r="J73" s="109">
        <f t="shared" si="1"/>
        <v>2.08</v>
      </c>
      <c r="K73" s="115"/>
    </row>
    <row r="74" spans="1:11" ht="24">
      <c r="A74" s="114"/>
      <c r="B74" s="107">
        <v>2</v>
      </c>
      <c r="C74" s="10" t="s">
        <v>751</v>
      </c>
      <c r="D74" s="118" t="s">
        <v>751</v>
      </c>
      <c r="E74" s="118" t="s">
        <v>26</v>
      </c>
      <c r="F74" s="146" t="s">
        <v>755</v>
      </c>
      <c r="G74" s="147"/>
      <c r="H74" s="11" t="s">
        <v>752</v>
      </c>
      <c r="I74" s="14">
        <v>1.04</v>
      </c>
      <c r="J74" s="109">
        <f t="shared" si="1"/>
        <v>2.08</v>
      </c>
      <c r="K74" s="115"/>
    </row>
    <row r="75" spans="1:11" ht="24">
      <c r="A75" s="114"/>
      <c r="B75" s="107">
        <v>4</v>
      </c>
      <c r="C75" s="10" t="s">
        <v>756</v>
      </c>
      <c r="D75" s="118" t="s">
        <v>756</v>
      </c>
      <c r="E75" s="118" t="s">
        <v>23</v>
      </c>
      <c r="F75" s="146" t="s">
        <v>757</v>
      </c>
      <c r="G75" s="147"/>
      <c r="H75" s="11" t="s">
        <v>758</v>
      </c>
      <c r="I75" s="14">
        <v>1.75</v>
      </c>
      <c r="J75" s="109">
        <f t="shared" si="1"/>
        <v>7</v>
      </c>
      <c r="K75" s="115"/>
    </row>
    <row r="76" spans="1:11" ht="24">
      <c r="A76" s="114"/>
      <c r="B76" s="107">
        <v>4</v>
      </c>
      <c r="C76" s="10" t="s">
        <v>756</v>
      </c>
      <c r="D76" s="118" t="s">
        <v>756</v>
      </c>
      <c r="E76" s="118" t="s">
        <v>23</v>
      </c>
      <c r="F76" s="146" t="s">
        <v>759</v>
      </c>
      <c r="G76" s="147"/>
      <c r="H76" s="11" t="s">
        <v>758</v>
      </c>
      <c r="I76" s="14">
        <v>1.75</v>
      </c>
      <c r="J76" s="109">
        <f t="shared" si="1"/>
        <v>7</v>
      </c>
      <c r="K76" s="115"/>
    </row>
    <row r="77" spans="1:11" ht="12.95" customHeight="1">
      <c r="A77" s="114"/>
      <c r="B77" s="107">
        <v>2</v>
      </c>
      <c r="C77" s="10" t="s">
        <v>65</v>
      </c>
      <c r="D77" s="118" t="s">
        <v>65</v>
      </c>
      <c r="E77" s="118" t="s">
        <v>718</v>
      </c>
      <c r="F77" s="146"/>
      <c r="G77" s="147"/>
      <c r="H77" s="11" t="s">
        <v>760</v>
      </c>
      <c r="I77" s="14">
        <v>2.81</v>
      </c>
      <c r="J77" s="109">
        <f t="shared" si="1"/>
        <v>5.62</v>
      </c>
      <c r="K77" s="115"/>
    </row>
    <row r="78" spans="1:11" ht="12.95" customHeight="1">
      <c r="A78" s="114"/>
      <c r="B78" s="107">
        <v>2</v>
      </c>
      <c r="C78" s="10" t="s">
        <v>65</v>
      </c>
      <c r="D78" s="118" t="s">
        <v>65</v>
      </c>
      <c r="E78" s="118" t="s">
        <v>90</v>
      </c>
      <c r="F78" s="146"/>
      <c r="G78" s="147"/>
      <c r="H78" s="11" t="s">
        <v>760</v>
      </c>
      <c r="I78" s="14">
        <v>2.81</v>
      </c>
      <c r="J78" s="109">
        <f t="shared" si="1"/>
        <v>5.62</v>
      </c>
      <c r="K78" s="115"/>
    </row>
    <row r="79" spans="1:11" ht="12.95" customHeight="1">
      <c r="A79" s="114"/>
      <c r="B79" s="107">
        <v>2</v>
      </c>
      <c r="C79" s="10" t="s">
        <v>65</v>
      </c>
      <c r="D79" s="118" t="s">
        <v>65</v>
      </c>
      <c r="E79" s="118" t="s">
        <v>27</v>
      </c>
      <c r="F79" s="146"/>
      <c r="G79" s="147"/>
      <c r="H79" s="11" t="s">
        <v>760</v>
      </c>
      <c r="I79" s="14">
        <v>2.81</v>
      </c>
      <c r="J79" s="109">
        <f t="shared" si="1"/>
        <v>5.62</v>
      </c>
      <c r="K79" s="115"/>
    </row>
    <row r="80" spans="1:11" ht="12.95" customHeight="1">
      <c r="A80" s="114"/>
      <c r="B80" s="107">
        <v>2</v>
      </c>
      <c r="C80" s="10" t="s">
        <v>65</v>
      </c>
      <c r="D80" s="118" t="s">
        <v>65</v>
      </c>
      <c r="E80" s="118" t="s">
        <v>93</v>
      </c>
      <c r="F80" s="146"/>
      <c r="G80" s="147"/>
      <c r="H80" s="11" t="s">
        <v>760</v>
      </c>
      <c r="I80" s="14">
        <v>2.81</v>
      </c>
      <c r="J80" s="109">
        <f t="shared" si="1"/>
        <v>5.62</v>
      </c>
      <c r="K80" s="115"/>
    </row>
    <row r="81" spans="1:11" ht="12.95" customHeight="1">
      <c r="A81" s="114"/>
      <c r="B81" s="107">
        <v>4</v>
      </c>
      <c r="C81" s="10" t="s">
        <v>65</v>
      </c>
      <c r="D81" s="118" t="s">
        <v>65</v>
      </c>
      <c r="E81" s="118" t="s">
        <v>28</v>
      </c>
      <c r="F81" s="146"/>
      <c r="G81" s="147"/>
      <c r="H81" s="11" t="s">
        <v>760</v>
      </c>
      <c r="I81" s="14">
        <v>2.81</v>
      </c>
      <c r="J81" s="109">
        <f t="shared" si="1"/>
        <v>11.24</v>
      </c>
      <c r="K81" s="115"/>
    </row>
    <row r="82" spans="1:11" ht="12.95" customHeight="1">
      <c r="A82" s="114"/>
      <c r="B82" s="107">
        <v>4</v>
      </c>
      <c r="C82" s="10" t="s">
        <v>65</v>
      </c>
      <c r="D82" s="118" t="s">
        <v>65</v>
      </c>
      <c r="E82" s="118" t="s">
        <v>29</v>
      </c>
      <c r="F82" s="146"/>
      <c r="G82" s="147"/>
      <c r="H82" s="11" t="s">
        <v>760</v>
      </c>
      <c r="I82" s="14">
        <v>2.81</v>
      </c>
      <c r="J82" s="109">
        <f t="shared" si="1"/>
        <v>11.24</v>
      </c>
      <c r="K82" s="115"/>
    </row>
    <row r="83" spans="1:11" ht="12.95" customHeight="1">
      <c r="A83" s="114"/>
      <c r="B83" s="107">
        <v>4</v>
      </c>
      <c r="C83" s="10" t="s">
        <v>761</v>
      </c>
      <c r="D83" s="118" t="s">
        <v>761</v>
      </c>
      <c r="E83" s="118" t="s">
        <v>67</v>
      </c>
      <c r="F83" s="146"/>
      <c r="G83" s="147"/>
      <c r="H83" s="11" t="s">
        <v>762</v>
      </c>
      <c r="I83" s="14">
        <v>3.7</v>
      </c>
      <c r="J83" s="109">
        <f t="shared" si="1"/>
        <v>14.8</v>
      </c>
      <c r="K83" s="115"/>
    </row>
    <row r="84" spans="1:11">
      <c r="A84" s="114"/>
      <c r="B84" s="107">
        <v>2</v>
      </c>
      <c r="C84" s="10" t="s">
        <v>68</v>
      </c>
      <c r="D84" s="118" t="s">
        <v>68</v>
      </c>
      <c r="E84" s="118" t="s">
        <v>718</v>
      </c>
      <c r="F84" s="146" t="s">
        <v>273</v>
      </c>
      <c r="G84" s="147"/>
      <c r="H84" s="11" t="s">
        <v>763</v>
      </c>
      <c r="I84" s="14">
        <v>3.43</v>
      </c>
      <c r="J84" s="109">
        <f t="shared" si="1"/>
        <v>6.86</v>
      </c>
      <c r="K84" s="115"/>
    </row>
    <row r="85" spans="1:11">
      <c r="A85" s="114"/>
      <c r="B85" s="107">
        <v>2</v>
      </c>
      <c r="C85" s="10" t="s">
        <v>68</v>
      </c>
      <c r="D85" s="118" t="s">
        <v>68</v>
      </c>
      <c r="E85" s="118" t="s">
        <v>718</v>
      </c>
      <c r="F85" s="146" t="s">
        <v>272</v>
      </c>
      <c r="G85" s="147"/>
      <c r="H85" s="11" t="s">
        <v>763</v>
      </c>
      <c r="I85" s="14">
        <v>3.43</v>
      </c>
      <c r="J85" s="109">
        <f t="shared" si="1"/>
        <v>6.86</v>
      </c>
      <c r="K85" s="115"/>
    </row>
    <row r="86" spans="1:11">
      <c r="A86" s="114"/>
      <c r="B86" s="107">
        <v>2</v>
      </c>
      <c r="C86" s="10" t="s">
        <v>68</v>
      </c>
      <c r="D86" s="118" t="s">
        <v>68</v>
      </c>
      <c r="E86" s="118" t="s">
        <v>651</v>
      </c>
      <c r="F86" s="146" t="s">
        <v>764</v>
      </c>
      <c r="G86" s="147"/>
      <c r="H86" s="11" t="s">
        <v>763</v>
      </c>
      <c r="I86" s="14">
        <v>3.43</v>
      </c>
      <c r="J86" s="109">
        <f t="shared" ref="J86:J104" si="2">I86*B86</f>
        <v>6.86</v>
      </c>
      <c r="K86" s="115"/>
    </row>
    <row r="87" spans="1:11">
      <c r="A87" s="114"/>
      <c r="B87" s="107">
        <v>2</v>
      </c>
      <c r="C87" s="10" t="s">
        <v>68</v>
      </c>
      <c r="D87" s="118" t="s">
        <v>68</v>
      </c>
      <c r="E87" s="118" t="s">
        <v>67</v>
      </c>
      <c r="F87" s="146" t="s">
        <v>764</v>
      </c>
      <c r="G87" s="147"/>
      <c r="H87" s="11" t="s">
        <v>763</v>
      </c>
      <c r="I87" s="14">
        <v>3.43</v>
      </c>
      <c r="J87" s="109">
        <f t="shared" si="2"/>
        <v>6.86</v>
      </c>
      <c r="K87" s="115"/>
    </row>
    <row r="88" spans="1:11">
      <c r="A88" s="114"/>
      <c r="B88" s="107">
        <v>3</v>
      </c>
      <c r="C88" s="10" t="s">
        <v>765</v>
      </c>
      <c r="D88" s="118" t="s">
        <v>765</v>
      </c>
      <c r="E88" s="118" t="s">
        <v>25</v>
      </c>
      <c r="F88" s="146" t="s">
        <v>673</v>
      </c>
      <c r="G88" s="147"/>
      <c r="H88" s="11" t="s">
        <v>766</v>
      </c>
      <c r="I88" s="14">
        <v>3.7</v>
      </c>
      <c r="J88" s="109">
        <f t="shared" si="2"/>
        <v>11.100000000000001</v>
      </c>
      <c r="K88" s="115"/>
    </row>
    <row r="89" spans="1:11">
      <c r="A89" s="114"/>
      <c r="B89" s="107">
        <v>3</v>
      </c>
      <c r="C89" s="10" t="s">
        <v>765</v>
      </c>
      <c r="D89" s="118" t="s">
        <v>765</v>
      </c>
      <c r="E89" s="118" t="s">
        <v>25</v>
      </c>
      <c r="F89" s="146" t="s">
        <v>271</v>
      </c>
      <c r="G89" s="147"/>
      <c r="H89" s="11" t="s">
        <v>766</v>
      </c>
      <c r="I89" s="14">
        <v>3.7</v>
      </c>
      <c r="J89" s="109">
        <f t="shared" si="2"/>
        <v>11.100000000000001</v>
      </c>
      <c r="K89" s="115"/>
    </row>
    <row r="90" spans="1:11">
      <c r="A90" s="114"/>
      <c r="B90" s="107">
        <v>3</v>
      </c>
      <c r="C90" s="10" t="s">
        <v>765</v>
      </c>
      <c r="D90" s="118" t="s">
        <v>765</v>
      </c>
      <c r="E90" s="118" t="s">
        <v>67</v>
      </c>
      <c r="F90" s="146" t="s">
        <v>273</v>
      </c>
      <c r="G90" s="147"/>
      <c r="H90" s="11" t="s">
        <v>766</v>
      </c>
      <c r="I90" s="14">
        <v>3.7</v>
      </c>
      <c r="J90" s="109">
        <f t="shared" si="2"/>
        <v>11.100000000000001</v>
      </c>
      <c r="K90" s="115"/>
    </row>
    <row r="91" spans="1:11">
      <c r="A91" s="114"/>
      <c r="B91" s="107">
        <v>2</v>
      </c>
      <c r="C91" s="10" t="s">
        <v>473</v>
      </c>
      <c r="D91" s="118" t="s">
        <v>473</v>
      </c>
      <c r="E91" s="118" t="s">
        <v>298</v>
      </c>
      <c r="F91" s="146" t="s">
        <v>272</v>
      </c>
      <c r="G91" s="147"/>
      <c r="H91" s="11" t="s">
        <v>475</v>
      </c>
      <c r="I91" s="14">
        <v>3.96</v>
      </c>
      <c r="J91" s="109">
        <f t="shared" si="2"/>
        <v>7.92</v>
      </c>
      <c r="K91" s="115"/>
    </row>
    <row r="92" spans="1:11" ht="60">
      <c r="A92" s="114"/>
      <c r="B92" s="107">
        <v>1</v>
      </c>
      <c r="C92" s="10" t="s">
        <v>767</v>
      </c>
      <c r="D92" s="118" t="s">
        <v>797</v>
      </c>
      <c r="E92" s="118" t="s">
        <v>207</v>
      </c>
      <c r="F92" s="146" t="s">
        <v>768</v>
      </c>
      <c r="G92" s="147"/>
      <c r="H92" s="11" t="s">
        <v>769</v>
      </c>
      <c r="I92" s="14">
        <v>50.79</v>
      </c>
      <c r="J92" s="109">
        <f t="shared" si="2"/>
        <v>50.79</v>
      </c>
      <c r="K92" s="115"/>
    </row>
    <row r="93" spans="1:11" ht="24">
      <c r="A93" s="114"/>
      <c r="B93" s="107">
        <v>4</v>
      </c>
      <c r="C93" s="10" t="s">
        <v>770</v>
      </c>
      <c r="D93" s="118" t="s">
        <v>770</v>
      </c>
      <c r="E93" s="118" t="s">
        <v>771</v>
      </c>
      <c r="F93" s="146" t="s">
        <v>23</v>
      </c>
      <c r="G93" s="147"/>
      <c r="H93" s="11" t="s">
        <v>772</v>
      </c>
      <c r="I93" s="14">
        <v>3.34</v>
      </c>
      <c r="J93" s="109">
        <f t="shared" si="2"/>
        <v>13.36</v>
      </c>
      <c r="K93" s="115"/>
    </row>
    <row r="94" spans="1:11" ht="24">
      <c r="A94" s="114"/>
      <c r="B94" s="107">
        <v>2</v>
      </c>
      <c r="C94" s="10" t="s">
        <v>773</v>
      </c>
      <c r="D94" s="118" t="s">
        <v>798</v>
      </c>
      <c r="E94" s="118" t="s">
        <v>273</v>
      </c>
      <c r="F94" s="146" t="s">
        <v>230</v>
      </c>
      <c r="G94" s="147"/>
      <c r="H94" s="11" t="s">
        <v>774</v>
      </c>
      <c r="I94" s="14">
        <v>4.76</v>
      </c>
      <c r="J94" s="109">
        <f t="shared" si="2"/>
        <v>9.52</v>
      </c>
      <c r="K94" s="115"/>
    </row>
    <row r="95" spans="1:11" ht="24">
      <c r="A95" s="114"/>
      <c r="B95" s="107">
        <v>4</v>
      </c>
      <c r="C95" s="10" t="s">
        <v>773</v>
      </c>
      <c r="D95" s="118" t="s">
        <v>798</v>
      </c>
      <c r="E95" s="118" t="s">
        <v>272</v>
      </c>
      <c r="F95" s="146" t="s">
        <v>230</v>
      </c>
      <c r="G95" s="147"/>
      <c r="H95" s="11" t="s">
        <v>774</v>
      </c>
      <c r="I95" s="14">
        <v>4.76</v>
      </c>
      <c r="J95" s="109">
        <f t="shared" si="2"/>
        <v>19.04</v>
      </c>
      <c r="K95" s="115"/>
    </row>
    <row r="96" spans="1:11" ht="24">
      <c r="A96" s="114"/>
      <c r="B96" s="107">
        <v>1</v>
      </c>
      <c r="C96" s="10" t="s">
        <v>775</v>
      </c>
      <c r="D96" s="118" t="s">
        <v>775</v>
      </c>
      <c r="E96" s="118" t="s">
        <v>107</v>
      </c>
      <c r="F96" s="146"/>
      <c r="G96" s="147"/>
      <c r="H96" s="11" t="s">
        <v>776</v>
      </c>
      <c r="I96" s="14">
        <v>6.54</v>
      </c>
      <c r="J96" s="109">
        <f t="shared" si="2"/>
        <v>6.54</v>
      </c>
      <c r="K96" s="115"/>
    </row>
    <row r="97" spans="1:11" ht="24">
      <c r="A97" s="114"/>
      <c r="B97" s="107">
        <v>1</v>
      </c>
      <c r="C97" s="10" t="s">
        <v>775</v>
      </c>
      <c r="D97" s="118" t="s">
        <v>775</v>
      </c>
      <c r="E97" s="118" t="s">
        <v>267</v>
      </c>
      <c r="F97" s="146"/>
      <c r="G97" s="147"/>
      <c r="H97" s="11" t="s">
        <v>776</v>
      </c>
      <c r="I97" s="14">
        <v>6.54</v>
      </c>
      <c r="J97" s="109">
        <f t="shared" si="2"/>
        <v>6.54</v>
      </c>
      <c r="K97" s="115"/>
    </row>
    <row r="98" spans="1:11" ht="24">
      <c r="A98" s="114"/>
      <c r="B98" s="107">
        <v>1</v>
      </c>
      <c r="C98" s="10" t="s">
        <v>775</v>
      </c>
      <c r="D98" s="118" t="s">
        <v>775</v>
      </c>
      <c r="E98" s="118" t="s">
        <v>310</v>
      </c>
      <c r="F98" s="146"/>
      <c r="G98" s="147"/>
      <c r="H98" s="11" t="s">
        <v>776</v>
      </c>
      <c r="I98" s="14">
        <v>6.54</v>
      </c>
      <c r="J98" s="109">
        <f t="shared" si="2"/>
        <v>6.54</v>
      </c>
      <c r="K98" s="115"/>
    </row>
    <row r="99" spans="1:11" ht="24">
      <c r="A99" s="114"/>
      <c r="B99" s="107">
        <v>1</v>
      </c>
      <c r="C99" s="10" t="s">
        <v>777</v>
      </c>
      <c r="D99" s="118" t="s">
        <v>777</v>
      </c>
      <c r="E99" s="118" t="s">
        <v>107</v>
      </c>
      <c r="F99" s="146"/>
      <c r="G99" s="147"/>
      <c r="H99" s="11" t="s">
        <v>778</v>
      </c>
      <c r="I99" s="14">
        <v>5.76</v>
      </c>
      <c r="J99" s="109">
        <f t="shared" si="2"/>
        <v>5.76</v>
      </c>
      <c r="K99" s="115"/>
    </row>
    <row r="100" spans="1:11" ht="24">
      <c r="A100" s="114"/>
      <c r="B100" s="107">
        <v>1</v>
      </c>
      <c r="C100" s="10" t="s">
        <v>779</v>
      </c>
      <c r="D100" s="118" t="s">
        <v>779</v>
      </c>
      <c r="E100" s="118" t="s">
        <v>107</v>
      </c>
      <c r="F100" s="146"/>
      <c r="G100" s="147"/>
      <c r="H100" s="11" t="s">
        <v>780</v>
      </c>
      <c r="I100" s="14">
        <v>4.24</v>
      </c>
      <c r="J100" s="109">
        <f t="shared" si="2"/>
        <v>4.24</v>
      </c>
      <c r="K100" s="115"/>
    </row>
    <row r="101" spans="1:11" ht="24">
      <c r="A101" s="114"/>
      <c r="B101" s="107">
        <v>2</v>
      </c>
      <c r="C101" s="10" t="s">
        <v>781</v>
      </c>
      <c r="D101" s="118" t="s">
        <v>781</v>
      </c>
      <c r="E101" s="118" t="s">
        <v>107</v>
      </c>
      <c r="F101" s="146"/>
      <c r="G101" s="147"/>
      <c r="H101" s="11" t="s">
        <v>782</v>
      </c>
      <c r="I101" s="14">
        <v>4.1500000000000004</v>
      </c>
      <c r="J101" s="109">
        <f t="shared" si="2"/>
        <v>8.3000000000000007</v>
      </c>
      <c r="K101" s="115"/>
    </row>
    <row r="102" spans="1:11" ht="36">
      <c r="A102" s="114"/>
      <c r="B102" s="107">
        <v>1</v>
      </c>
      <c r="C102" s="10" t="s">
        <v>783</v>
      </c>
      <c r="D102" s="118" t="s">
        <v>783</v>
      </c>
      <c r="E102" s="118" t="s">
        <v>784</v>
      </c>
      <c r="F102" s="146"/>
      <c r="G102" s="147"/>
      <c r="H102" s="11" t="s">
        <v>785</v>
      </c>
      <c r="I102" s="14">
        <v>11.12</v>
      </c>
      <c r="J102" s="109">
        <f t="shared" si="2"/>
        <v>11.12</v>
      </c>
      <c r="K102" s="115"/>
    </row>
    <row r="103" spans="1:11" ht="36">
      <c r="A103" s="114"/>
      <c r="B103" s="107">
        <v>2</v>
      </c>
      <c r="C103" s="10" t="s">
        <v>786</v>
      </c>
      <c r="D103" s="118" t="s">
        <v>786</v>
      </c>
      <c r="E103" s="118" t="s">
        <v>747</v>
      </c>
      <c r="F103" s="146"/>
      <c r="G103" s="147"/>
      <c r="H103" s="11" t="s">
        <v>787</v>
      </c>
      <c r="I103" s="14">
        <v>9.35</v>
      </c>
      <c r="J103" s="109">
        <f t="shared" si="2"/>
        <v>18.7</v>
      </c>
      <c r="K103" s="115"/>
    </row>
    <row r="104" spans="1:11" ht="24.75" thickBot="1">
      <c r="A104" s="114"/>
      <c r="B104" s="107">
        <v>1</v>
      </c>
      <c r="C104" s="10" t="s">
        <v>788</v>
      </c>
      <c r="D104" s="118" t="s">
        <v>788</v>
      </c>
      <c r="E104" s="118"/>
      <c r="F104" s="146"/>
      <c r="G104" s="147"/>
      <c r="H104" s="11" t="s">
        <v>789</v>
      </c>
      <c r="I104" s="14">
        <v>9.35</v>
      </c>
      <c r="J104" s="109">
        <f t="shared" si="2"/>
        <v>9.35</v>
      </c>
      <c r="K104" s="115"/>
    </row>
    <row r="105" spans="1:11" ht="14.25" thickTop="1" thickBot="1">
      <c r="A105" s="114"/>
      <c r="B105" s="130"/>
      <c r="C105" s="131"/>
      <c r="D105" s="131"/>
      <c r="E105" s="131"/>
      <c r="F105" s="158"/>
      <c r="G105" s="158"/>
      <c r="H105" s="131" t="s">
        <v>806</v>
      </c>
      <c r="I105" s="131"/>
      <c r="J105" s="132"/>
      <c r="K105" s="115"/>
    </row>
    <row r="106" spans="1:11" ht="24.75" thickTop="1">
      <c r="A106" s="114"/>
      <c r="B106" s="107">
        <v>4</v>
      </c>
      <c r="C106" s="10" t="s">
        <v>727</v>
      </c>
      <c r="D106" s="118" t="s">
        <v>783</v>
      </c>
      <c r="E106" s="118" t="s">
        <v>755</v>
      </c>
      <c r="F106" s="146" t="s">
        <v>26</v>
      </c>
      <c r="G106" s="147"/>
      <c r="H106" s="11" t="s">
        <v>728</v>
      </c>
      <c r="I106" s="14">
        <v>1.05</v>
      </c>
      <c r="J106" s="109">
        <f t="shared" ref="J106:J108" si="3">I106*B106</f>
        <v>4.2</v>
      </c>
      <c r="K106" s="115"/>
    </row>
    <row r="107" spans="1:11" ht="24">
      <c r="A107" s="114"/>
      <c r="B107" s="133">
        <v>1</v>
      </c>
      <c r="C107" s="134" t="s">
        <v>807</v>
      </c>
      <c r="D107" s="135" t="s">
        <v>786</v>
      </c>
      <c r="E107" s="135" t="s">
        <v>755</v>
      </c>
      <c r="F107" s="159"/>
      <c r="G107" s="160"/>
      <c r="H107" s="136" t="s">
        <v>808</v>
      </c>
      <c r="I107" s="137">
        <v>4.2300000000000004</v>
      </c>
      <c r="J107" s="138">
        <f t="shared" si="3"/>
        <v>4.2300000000000004</v>
      </c>
      <c r="K107" s="115"/>
    </row>
    <row r="108" spans="1:11" ht="24">
      <c r="A108" s="114"/>
      <c r="B108" s="139">
        <v>1</v>
      </c>
      <c r="C108" s="140" t="s">
        <v>807</v>
      </c>
      <c r="D108" s="141" t="s">
        <v>788</v>
      </c>
      <c r="E108" s="141" t="s">
        <v>753</v>
      </c>
      <c r="F108" s="156"/>
      <c r="G108" s="157"/>
      <c r="H108" s="142" t="s">
        <v>808</v>
      </c>
      <c r="I108" s="143">
        <v>4.2300000000000004</v>
      </c>
      <c r="J108" s="144">
        <f t="shared" si="3"/>
        <v>4.2300000000000004</v>
      </c>
      <c r="K108" s="115"/>
    </row>
    <row r="109" spans="1:11">
      <c r="A109" s="114"/>
      <c r="B109" s="126"/>
      <c r="C109" s="126"/>
      <c r="D109" s="126"/>
      <c r="E109" s="126"/>
      <c r="F109" s="126"/>
      <c r="G109" s="126"/>
      <c r="H109" s="126"/>
      <c r="I109" s="127" t="s">
        <v>255</v>
      </c>
      <c r="J109" s="128">
        <f>SUM(J22:J108)</f>
        <v>631.87000000000023</v>
      </c>
      <c r="K109" s="115"/>
    </row>
    <row r="110" spans="1:11">
      <c r="A110" s="114"/>
      <c r="B110" s="126"/>
      <c r="C110" s="126"/>
      <c r="D110" s="126"/>
      <c r="E110" s="126"/>
      <c r="F110" s="126"/>
      <c r="G110" s="126"/>
      <c r="H110" s="126"/>
      <c r="I110" s="127" t="s">
        <v>803</v>
      </c>
      <c r="J110" s="128">
        <f>J109*-0.2</f>
        <v>-126.37400000000005</v>
      </c>
      <c r="K110" s="115"/>
    </row>
    <row r="111" spans="1:11" outlineLevel="1">
      <c r="A111" s="114"/>
      <c r="B111" s="126"/>
      <c r="C111" s="126"/>
      <c r="D111" s="126"/>
      <c r="E111" s="126"/>
      <c r="F111" s="126"/>
      <c r="G111" s="126"/>
      <c r="H111" s="126"/>
      <c r="I111" s="127" t="s">
        <v>804</v>
      </c>
      <c r="J111" s="128">
        <v>0</v>
      </c>
      <c r="K111" s="115"/>
    </row>
    <row r="112" spans="1:11">
      <c r="A112" s="114"/>
      <c r="B112" s="126"/>
      <c r="C112" s="126"/>
      <c r="D112" s="126"/>
      <c r="E112" s="126"/>
      <c r="F112" s="126"/>
      <c r="G112" s="126"/>
      <c r="H112" s="126"/>
      <c r="I112" s="127" t="s">
        <v>257</v>
      </c>
      <c r="J112" s="128">
        <f>SUM(J109:J111)</f>
        <v>505.49600000000021</v>
      </c>
      <c r="K112" s="115"/>
    </row>
    <row r="113" spans="1:11">
      <c r="A113" s="6"/>
      <c r="B113" s="7"/>
      <c r="C113" s="7"/>
      <c r="D113" s="7"/>
      <c r="E113" s="7"/>
      <c r="F113" s="7"/>
      <c r="G113" s="7"/>
      <c r="H113" s="145" t="s">
        <v>809</v>
      </c>
      <c r="I113" s="7"/>
      <c r="J113" s="7"/>
      <c r="K113" s="8"/>
    </row>
    <row r="115" spans="1:11">
      <c r="H115" s="1" t="s">
        <v>800</v>
      </c>
      <c r="I115" s="91">
        <f>'Tax Invoice'!E14</f>
        <v>20.63</v>
      </c>
    </row>
    <row r="116" spans="1:11">
      <c r="H116" s="1" t="s">
        <v>705</v>
      </c>
      <c r="I116" s="91">
        <f>'Tax Invoice'!M11</f>
        <v>35.369999999999997</v>
      </c>
    </row>
    <row r="117" spans="1:11">
      <c r="H117" s="1" t="s">
        <v>708</v>
      </c>
      <c r="I117" s="91">
        <f>I119/I116</f>
        <v>368.54617189708807</v>
      </c>
    </row>
    <row r="118" spans="1:11">
      <c r="H118" s="1" t="s">
        <v>709</v>
      </c>
      <c r="I118" s="91">
        <f>I120/I116</f>
        <v>294.83693751767049</v>
      </c>
    </row>
    <row r="119" spans="1:11">
      <c r="H119" s="1" t="s">
        <v>706</v>
      </c>
      <c r="I119" s="91">
        <f>J109*I115</f>
        <v>13035.478100000004</v>
      </c>
    </row>
    <row r="120" spans="1:11">
      <c r="H120" s="1" t="s">
        <v>707</v>
      </c>
      <c r="I120" s="91">
        <f>J112*I115</f>
        <v>10428.382480000004</v>
      </c>
    </row>
  </sheetData>
  <mergeCells count="91">
    <mergeCell ref="F108:G108"/>
    <mergeCell ref="F33:G33"/>
    <mergeCell ref="F34:G34"/>
    <mergeCell ref="F105:G105"/>
    <mergeCell ref="F106:G106"/>
    <mergeCell ref="F107:G107"/>
    <mergeCell ref="F35:G35"/>
    <mergeCell ref="F36:G36"/>
    <mergeCell ref="F37:G37"/>
    <mergeCell ref="F38:G38"/>
    <mergeCell ref="F39:G39"/>
    <mergeCell ref="F40:G40"/>
    <mergeCell ref="F41:G41"/>
    <mergeCell ref="F42:G42"/>
    <mergeCell ref="F43:G43"/>
    <mergeCell ref="F44:G44"/>
    <mergeCell ref="F28:G28"/>
    <mergeCell ref="F29:G29"/>
    <mergeCell ref="F30:G30"/>
    <mergeCell ref="F31:G31"/>
    <mergeCell ref="F32:G32"/>
    <mergeCell ref="F23:G23"/>
    <mergeCell ref="F24:G24"/>
    <mergeCell ref="F25:G25"/>
    <mergeCell ref="F26:G26"/>
    <mergeCell ref="F27:G27"/>
    <mergeCell ref="F55:G55"/>
    <mergeCell ref="F56:G56"/>
    <mergeCell ref="F45:G45"/>
    <mergeCell ref="F46:G46"/>
    <mergeCell ref="F47:G47"/>
    <mergeCell ref="F48:G48"/>
    <mergeCell ref="F49:G49"/>
    <mergeCell ref="F50:G50"/>
    <mergeCell ref="F51:G51"/>
    <mergeCell ref="F52:G52"/>
    <mergeCell ref="F53:G53"/>
    <mergeCell ref="F54:G54"/>
    <mergeCell ref="J10:J11"/>
    <mergeCell ref="J14:J15"/>
    <mergeCell ref="F20:G20"/>
    <mergeCell ref="F21:G21"/>
    <mergeCell ref="F22:G22"/>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87:G87"/>
    <mergeCell ref="F88:G88"/>
    <mergeCell ref="F89:G89"/>
    <mergeCell ref="F90:G90"/>
    <mergeCell ref="F91:G91"/>
    <mergeCell ref="F92:G92"/>
    <mergeCell ref="F93:G93"/>
    <mergeCell ref="F94:G94"/>
    <mergeCell ref="F95:G95"/>
    <mergeCell ref="F96:G96"/>
    <mergeCell ref="F102:G102"/>
    <mergeCell ref="F103:G103"/>
    <mergeCell ref="F104:G104"/>
    <mergeCell ref="F97:G97"/>
    <mergeCell ref="F98:G98"/>
    <mergeCell ref="F99:G99"/>
    <mergeCell ref="F100:G100"/>
    <mergeCell ref="F101:G101"/>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04"/>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608</v>
      </c>
      <c r="O1" t="s">
        <v>144</v>
      </c>
      <c r="T1" t="s">
        <v>255</v>
      </c>
      <c r="U1">
        <v>619.21000000000015</v>
      </c>
    </row>
    <row r="2" spans="1:21" ht="15.75">
      <c r="A2" s="114"/>
      <c r="B2" s="124" t="s">
        <v>134</v>
      </c>
      <c r="C2" s="120"/>
      <c r="D2" s="120"/>
      <c r="E2" s="120"/>
      <c r="F2" s="120"/>
      <c r="G2" s="120"/>
      <c r="H2" s="120"/>
      <c r="I2" s="125" t="s">
        <v>140</v>
      </c>
      <c r="J2" s="115"/>
      <c r="T2" t="s">
        <v>184</v>
      </c>
      <c r="U2">
        <v>0</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619.21000000000015</v>
      </c>
    </row>
    <row r="5" spans="1:21">
      <c r="A5" s="114"/>
      <c r="B5" s="121" t="s">
        <v>137</v>
      </c>
      <c r="C5" s="120"/>
      <c r="D5" s="120"/>
      <c r="E5" s="120"/>
      <c r="F5" s="120"/>
      <c r="G5" s="120"/>
      <c r="H5" s="120"/>
      <c r="I5" s="120"/>
      <c r="J5" s="115"/>
      <c r="S5" t="s">
        <v>799</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712</v>
      </c>
      <c r="C10" s="120"/>
      <c r="D10" s="120"/>
      <c r="E10" s="115"/>
      <c r="F10" s="116"/>
      <c r="G10" s="116" t="s">
        <v>712</v>
      </c>
      <c r="H10" s="120"/>
      <c r="I10" s="148"/>
      <c r="J10" s="115"/>
    </row>
    <row r="11" spans="1:21">
      <c r="A11" s="114"/>
      <c r="B11" s="114" t="s">
        <v>713</v>
      </c>
      <c r="C11" s="120"/>
      <c r="D11" s="120"/>
      <c r="E11" s="115"/>
      <c r="F11" s="116"/>
      <c r="G11" s="116" t="s">
        <v>713</v>
      </c>
      <c r="H11" s="120"/>
      <c r="I11" s="149"/>
      <c r="J11" s="115"/>
    </row>
    <row r="12" spans="1:21">
      <c r="A12" s="114"/>
      <c r="B12" s="114" t="s">
        <v>714</v>
      </c>
      <c r="C12" s="120"/>
      <c r="D12" s="120"/>
      <c r="E12" s="115"/>
      <c r="F12" s="116"/>
      <c r="G12" s="116" t="s">
        <v>714</v>
      </c>
      <c r="H12" s="120"/>
      <c r="I12" s="120"/>
      <c r="J12" s="115"/>
    </row>
    <row r="13" spans="1:21">
      <c r="A13" s="114"/>
      <c r="B13" s="114" t="s">
        <v>715</v>
      </c>
      <c r="C13" s="120"/>
      <c r="D13" s="120"/>
      <c r="E13" s="115"/>
      <c r="F13" s="116"/>
      <c r="G13" s="116" t="s">
        <v>715</v>
      </c>
      <c r="H13" s="120"/>
      <c r="I13" s="99" t="s">
        <v>11</v>
      </c>
      <c r="J13" s="115"/>
    </row>
    <row r="14" spans="1:21">
      <c r="A14" s="114"/>
      <c r="B14" s="114"/>
      <c r="C14" s="120"/>
      <c r="D14" s="120"/>
      <c r="E14" s="115"/>
      <c r="F14" s="116"/>
      <c r="G14" s="116" t="s">
        <v>6</v>
      </c>
      <c r="H14" s="120"/>
      <c r="I14" s="150">
        <v>45174</v>
      </c>
      <c r="J14" s="115"/>
    </row>
    <row r="15" spans="1:21">
      <c r="A15" s="114"/>
      <c r="B15" s="6" t="s">
        <v>6</v>
      </c>
      <c r="C15" s="7"/>
      <c r="D15" s="7"/>
      <c r="E15" s="8"/>
      <c r="F15" s="116"/>
      <c r="G15" s="9"/>
      <c r="H15" s="120"/>
      <c r="I15" s="151"/>
      <c r="J15" s="115"/>
    </row>
    <row r="16" spans="1:21">
      <c r="A16" s="114"/>
      <c r="B16" s="120"/>
      <c r="C16" s="120"/>
      <c r="D16" s="120"/>
      <c r="E16" s="120"/>
      <c r="F16" s="120"/>
      <c r="G16" s="120"/>
      <c r="H16" s="123" t="s">
        <v>142</v>
      </c>
      <c r="I16" s="129">
        <v>39867</v>
      </c>
      <c r="J16" s="115"/>
    </row>
    <row r="17" spans="1:16">
      <c r="A17" s="114"/>
      <c r="B17" s="120" t="s">
        <v>716</v>
      </c>
      <c r="C17" s="120"/>
      <c r="D17" s="120"/>
      <c r="E17" s="120"/>
      <c r="F17" s="120"/>
      <c r="G17" s="120"/>
      <c r="H17" s="123" t="s">
        <v>143</v>
      </c>
      <c r="I17" s="129"/>
      <c r="J17" s="115"/>
    </row>
    <row r="18" spans="1:16" ht="18">
      <c r="A18" s="114"/>
      <c r="B18" s="120" t="s">
        <v>717</v>
      </c>
      <c r="C18" s="120"/>
      <c r="D18" s="120"/>
      <c r="E18" s="120"/>
      <c r="F18" s="120"/>
      <c r="G18" s="120"/>
      <c r="H18" s="122" t="s">
        <v>258</v>
      </c>
      <c r="I18" s="104" t="s">
        <v>168</v>
      </c>
      <c r="J18" s="115"/>
    </row>
    <row r="19" spans="1:16">
      <c r="A19" s="114"/>
      <c r="B19" s="120"/>
      <c r="C19" s="120"/>
      <c r="D19" s="120"/>
      <c r="E19" s="120"/>
      <c r="F19" s="120"/>
      <c r="G19" s="120"/>
      <c r="H19" s="120"/>
      <c r="I19" s="120"/>
      <c r="J19" s="115"/>
      <c r="P19">
        <v>45174</v>
      </c>
    </row>
    <row r="20" spans="1:16">
      <c r="A20" s="114"/>
      <c r="B20" s="100" t="s">
        <v>198</v>
      </c>
      <c r="C20" s="100" t="s">
        <v>199</v>
      </c>
      <c r="D20" s="117" t="s">
        <v>200</v>
      </c>
      <c r="E20" s="152" t="s">
        <v>201</v>
      </c>
      <c r="F20" s="153"/>
      <c r="G20" s="100" t="s">
        <v>169</v>
      </c>
      <c r="H20" s="100" t="s">
        <v>202</v>
      </c>
      <c r="I20" s="100" t="s">
        <v>21</v>
      </c>
      <c r="J20" s="115"/>
    </row>
    <row r="21" spans="1:16">
      <c r="A21" s="114"/>
      <c r="B21" s="105"/>
      <c r="C21" s="105"/>
      <c r="D21" s="106"/>
      <c r="E21" s="154"/>
      <c r="F21" s="155"/>
      <c r="G21" s="105" t="s">
        <v>141</v>
      </c>
      <c r="H21" s="105"/>
      <c r="I21" s="105"/>
      <c r="J21" s="115"/>
    </row>
    <row r="22" spans="1:16" ht="108">
      <c r="A22" s="114"/>
      <c r="B22" s="107">
        <v>20</v>
      </c>
      <c r="C22" s="10" t="s">
        <v>104</v>
      </c>
      <c r="D22" s="118" t="s">
        <v>718</v>
      </c>
      <c r="E22" s="146"/>
      <c r="F22" s="147"/>
      <c r="G22" s="11" t="s">
        <v>719</v>
      </c>
      <c r="H22" s="14">
        <v>0.28000000000000003</v>
      </c>
      <c r="I22" s="109">
        <f t="shared" ref="I22:I53" si="0">H22*B22</f>
        <v>5.6000000000000005</v>
      </c>
      <c r="J22" s="115"/>
    </row>
    <row r="23" spans="1:16" ht="108">
      <c r="A23" s="114"/>
      <c r="B23" s="107">
        <v>80</v>
      </c>
      <c r="C23" s="10" t="s">
        <v>104</v>
      </c>
      <c r="D23" s="118" t="s">
        <v>25</v>
      </c>
      <c r="E23" s="146"/>
      <c r="F23" s="147"/>
      <c r="G23" s="11" t="s">
        <v>719</v>
      </c>
      <c r="H23" s="14">
        <v>0.28000000000000003</v>
      </c>
      <c r="I23" s="109">
        <f t="shared" si="0"/>
        <v>22.400000000000002</v>
      </c>
      <c r="J23" s="115"/>
    </row>
    <row r="24" spans="1:16" ht="108">
      <c r="A24" s="114"/>
      <c r="B24" s="107">
        <v>60</v>
      </c>
      <c r="C24" s="10" t="s">
        <v>104</v>
      </c>
      <c r="D24" s="118" t="s">
        <v>67</v>
      </c>
      <c r="E24" s="146"/>
      <c r="F24" s="147"/>
      <c r="G24" s="11" t="s">
        <v>719</v>
      </c>
      <c r="H24" s="14">
        <v>0.28000000000000003</v>
      </c>
      <c r="I24" s="109">
        <f t="shared" si="0"/>
        <v>16.8</v>
      </c>
      <c r="J24" s="115"/>
    </row>
    <row r="25" spans="1:16" ht="108">
      <c r="A25" s="114"/>
      <c r="B25" s="107">
        <v>20</v>
      </c>
      <c r="C25" s="10" t="s">
        <v>43</v>
      </c>
      <c r="D25" s="118" t="s">
        <v>28</v>
      </c>
      <c r="E25" s="146"/>
      <c r="F25" s="147"/>
      <c r="G25" s="11" t="s">
        <v>720</v>
      </c>
      <c r="H25" s="14">
        <v>0.34</v>
      </c>
      <c r="I25" s="109">
        <f t="shared" si="0"/>
        <v>6.8000000000000007</v>
      </c>
      <c r="J25" s="115"/>
    </row>
    <row r="26" spans="1:16" ht="108">
      <c r="A26" s="114"/>
      <c r="B26" s="107">
        <v>20</v>
      </c>
      <c r="C26" s="10" t="s">
        <v>43</v>
      </c>
      <c r="D26" s="118" t="s">
        <v>47</v>
      </c>
      <c r="E26" s="146"/>
      <c r="F26" s="147"/>
      <c r="G26" s="11" t="s">
        <v>720</v>
      </c>
      <c r="H26" s="14">
        <v>0.34</v>
      </c>
      <c r="I26" s="109">
        <f t="shared" si="0"/>
        <v>6.8000000000000007</v>
      </c>
      <c r="J26" s="115"/>
    </row>
    <row r="27" spans="1:16" ht="132">
      <c r="A27" s="114"/>
      <c r="B27" s="107">
        <v>2</v>
      </c>
      <c r="C27" s="10" t="s">
        <v>721</v>
      </c>
      <c r="D27" s="118" t="s">
        <v>27</v>
      </c>
      <c r="E27" s="146" t="s">
        <v>273</v>
      </c>
      <c r="F27" s="147"/>
      <c r="G27" s="11" t="s">
        <v>722</v>
      </c>
      <c r="H27" s="14">
        <v>1.23</v>
      </c>
      <c r="I27" s="109">
        <f t="shared" si="0"/>
        <v>2.46</v>
      </c>
      <c r="J27" s="115"/>
    </row>
    <row r="28" spans="1:16" ht="132">
      <c r="A28" s="114"/>
      <c r="B28" s="107">
        <v>4</v>
      </c>
      <c r="C28" s="10" t="s">
        <v>721</v>
      </c>
      <c r="D28" s="118" t="s">
        <v>27</v>
      </c>
      <c r="E28" s="146" t="s">
        <v>272</v>
      </c>
      <c r="F28" s="147"/>
      <c r="G28" s="11" t="s">
        <v>722</v>
      </c>
      <c r="H28" s="14">
        <v>1.23</v>
      </c>
      <c r="I28" s="109">
        <f t="shared" si="0"/>
        <v>4.92</v>
      </c>
      <c r="J28" s="115"/>
    </row>
    <row r="29" spans="1:16" ht="108">
      <c r="A29" s="114"/>
      <c r="B29" s="107">
        <v>10</v>
      </c>
      <c r="C29" s="10" t="s">
        <v>723</v>
      </c>
      <c r="D29" s="118" t="s">
        <v>67</v>
      </c>
      <c r="E29" s="146"/>
      <c r="F29" s="147"/>
      <c r="G29" s="11" t="s">
        <v>724</v>
      </c>
      <c r="H29" s="14">
        <v>0.28000000000000003</v>
      </c>
      <c r="I29" s="109">
        <f t="shared" si="0"/>
        <v>2.8000000000000003</v>
      </c>
      <c r="J29" s="115"/>
    </row>
    <row r="30" spans="1:16" ht="108">
      <c r="A30" s="114"/>
      <c r="B30" s="107">
        <v>20</v>
      </c>
      <c r="C30" s="10" t="s">
        <v>723</v>
      </c>
      <c r="D30" s="118" t="s">
        <v>26</v>
      </c>
      <c r="E30" s="146"/>
      <c r="F30" s="147"/>
      <c r="G30" s="11" t="s">
        <v>724</v>
      </c>
      <c r="H30" s="14">
        <v>0.28000000000000003</v>
      </c>
      <c r="I30" s="109">
        <f t="shared" si="0"/>
        <v>5.6000000000000005</v>
      </c>
      <c r="J30" s="115"/>
    </row>
    <row r="31" spans="1:16" ht="108">
      <c r="A31" s="114"/>
      <c r="B31" s="107">
        <v>10</v>
      </c>
      <c r="C31" s="10" t="s">
        <v>723</v>
      </c>
      <c r="D31" s="118" t="s">
        <v>90</v>
      </c>
      <c r="E31" s="146"/>
      <c r="F31" s="147"/>
      <c r="G31" s="11" t="s">
        <v>724</v>
      </c>
      <c r="H31" s="14">
        <v>0.28000000000000003</v>
      </c>
      <c r="I31" s="109">
        <f t="shared" si="0"/>
        <v>2.8000000000000003</v>
      </c>
      <c r="J31" s="115"/>
    </row>
    <row r="32" spans="1:16" ht="108">
      <c r="A32" s="114"/>
      <c r="B32" s="107">
        <v>12</v>
      </c>
      <c r="C32" s="10" t="s">
        <v>710</v>
      </c>
      <c r="D32" s="118" t="s">
        <v>651</v>
      </c>
      <c r="E32" s="146"/>
      <c r="F32" s="147"/>
      <c r="G32" s="11" t="s">
        <v>711</v>
      </c>
      <c r="H32" s="14">
        <v>0.42</v>
      </c>
      <c r="I32" s="109">
        <f t="shared" si="0"/>
        <v>5.04</v>
      </c>
      <c r="J32" s="115"/>
    </row>
    <row r="33" spans="1:10" ht="108">
      <c r="A33" s="114"/>
      <c r="B33" s="107">
        <v>12</v>
      </c>
      <c r="C33" s="10" t="s">
        <v>710</v>
      </c>
      <c r="D33" s="118" t="s">
        <v>67</v>
      </c>
      <c r="E33" s="146"/>
      <c r="F33" s="147"/>
      <c r="G33" s="11" t="s">
        <v>711</v>
      </c>
      <c r="H33" s="14">
        <v>0.42</v>
      </c>
      <c r="I33" s="109">
        <f t="shared" si="0"/>
        <v>5.04</v>
      </c>
      <c r="J33" s="115"/>
    </row>
    <row r="34" spans="1:10" ht="108">
      <c r="A34" s="114"/>
      <c r="B34" s="107">
        <v>12</v>
      </c>
      <c r="C34" s="10" t="s">
        <v>710</v>
      </c>
      <c r="D34" s="118" t="s">
        <v>90</v>
      </c>
      <c r="E34" s="146"/>
      <c r="F34" s="147"/>
      <c r="G34" s="11" t="s">
        <v>711</v>
      </c>
      <c r="H34" s="14">
        <v>0.42</v>
      </c>
      <c r="I34" s="109">
        <f t="shared" si="0"/>
        <v>5.04</v>
      </c>
      <c r="J34" s="115"/>
    </row>
    <row r="35" spans="1:10" ht="108">
      <c r="A35" s="114"/>
      <c r="B35" s="107">
        <v>6</v>
      </c>
      <c r="C35" s="10" t="s">
        <v>725</v>
      </c>
      <c r="D35" s="118" t="s">
        <v>23</v>
      </c>
      <c r="E35" s="146"/>
      <c r="F35" s="147"/>
      <c r="G35" s="11" t="s">
        <v>726</v>
      </c>
      <c r="H35" s="14">
        <v>0.42</v>
      </c>
      <c r="I35" s="109">
        <f t="shared" si="0"/>
        <v>2.52</v>
      </c>
      <c r="J35" s="115"/>
    </row>
    <row r="36" spans="1:10" ht="108">
      <c r="A36" s="114"/>
      <c r="B36" s="107">
        <v>4</v>
      </c>
      <c r="C36" s="10" t="s">
        <v>725</v>
      </c>
      <c r="D36" s="118" t="s">
        <v>651</v>
      </c>
      <c r="E36" s="146"/>
      <c r="F36" s="147"/>
      <c r="G36" s="11" t="s">
        <v>726</v>
      </c>
      <c r="H36" s="14">
        <v>0.42</v>
      </c>
      <c r="I36" s="109">
        <f t="shared" si="0"/>
        <v>1.68</v>
      </c>
      <c r="J36" s="115"/>
    </row>
    <row r="37" spans="1:10" ht="108">
      <c r="A37" s="114"/>
      <c r="B37" s="107">
        <v>4</v>
      </c>
      <c r="C37" s="10" t="s">
        <v>725</v>
      </c>
      <c r="D37" s="118" t="s">
        <v>67</v>
      </c>
      <c r="E37" s="146"/>
      <c r="F37" s="147"/>
      <c r="G37" s="11" t="s">
        <v>726</v>
      </c>
      <c r="H37" s="14">
        <v>0.42</v>
      </c>
      <c r="I37" s="109">
        <f t="shared" si="0"/>
        <v>1.68</v>
      </c>
      <c r="J37" s="115"/>
    </row>
    <row r="38" spans="1:10" ht="144">
      <c r="A38" s="114"/>
      <c r="B38" s="107">
        <v>2</v>
      </c>
      <c r="C38" s="10" t="s">
        <v>727</v>
      </c>
      <c r="D38" s="118" t="s">
        <v>23</v>
      </c>
      <c r="E38" s="146" t="s">
        <v>272</v>
      </c>
      <c r="F38" s="147"/>
      <c r="G38" s="11" t="s">
        <v>728</v>
      </c>
      <c r="H38" s="14">
        <v>1.04</v>
      </c>
      <c r="I38" s="109">
        <f t="shared" si="0"/>
        <v>2.08</v>
      </c>
      <c r="J38" s="115"/>
    </row>
    <row r="39" spans="1:10" ht="144">
      <c r="A39" s="114"/>
      <c r="B39" s="107">
        <v>2</v>
      </c>
      <c r="C39" s="10" t="s">
        <v>727</v>
      </c>
      <c r="D39" s="118" t="s">
        <v>651</v>
      </c>
      <c r="E39" s="146" t="s">
        <v>273</v>
      </c>
      <c r="F39" s="147"/>
      <c r="G39" s="11" t="s">
        <v>728</v>
      </c>
      <c r="H39" s="14">
        <v>1.04</v>
      </c>
      <c r="I39" s="109">
        <f t="shared" si="0"/>
        <v>2.08</v>
      </c>
      <c r="J39" s="115"/>
    </row>
    <row r="40" spans="1:10" ht="144">
      <c r="A40" s="114"/>
      <c r="B40" s="107">
        <v>2</v>
      </c>
      <c r="C40" s="10" t="s">
        <v>727</v>
      </c>
      <c r="D40" s="118" t="s">
        <v>651</v>
      </c>
      <c r="E40" s="146" t="s">
        <v>272</v>
      </c>
      <c r="F40" s="147"/>
      <c r="G40" s="11" t="s">
        <v>728</v>
      </c>
      <c r="H40" s="14">
        <v>1.04</v>
      </c>
      <c r="I40" s="109">
        <f t="shared" si="0"/>
        <v>2.08</v>
      </c>
      <c r="J40" s="115"/>
    </row>
    <row r="41" spans="1:10" ht="144">
      <c r="A41" s="114"/>
      <c r="B41" s="107">
        <v>2</v>
      </c>
      <c r="C41" s="10" t="s">
        <v>727</v>
      </c>
      <c r="D41" s="118" t="s">
        <v>25</v>
      </c>
      <c r="E41" s="146" t="s">
        <v>272</v>
      </c>
      <c r="F41" s="147"/>
      <c r="G41" s="11" t="s">
        <v>728</v>
      </c>
      <c r="H41" s="14">
        <v>1.04</v>
      </c>
      <c r="I41" s="109">
        <f t="shared" si="0"/>
        <v>2.08</v>
      </c>
      <c r="J41" s="115"/>
    </row>
    <row r="42" spans="1:10" ht="144">
      <c r="A42" s="114"/>
      <c r="B42" s="107">
        <v>2</v>
      </c>
      <c r="C42" s="10" t="s">
        <v>727</v>
      </c>
      <c r="D42" s="118" t="s">
        <v>67</v>
      </c>
      <c r="E42" s="146" t="s">
        <v>273</v>
      </c>
      <c r="F42" s="147"/>
      <c r="G42" s="11" t="s">
        <v>728</v>
      </c>
      <c r="H42" s="14">
        <v>1.04</v>
      </c>
      <c r="I42" s="109">
        <f t="shared" si="0"/>
        <v>2.08</v>
      </c>
      <c r="J42" s="115"/>
    </row>
    <row r="43" spans="1:10" ht="144">
      <c r="A43" s="114"/>
      <c r="B43" s="107">
        <v>2</v>
      </c>
      <c r="C43" s="10" t="s">
        <v>727</v>
      </c>
      <c r="D43" s="118" t="s">
        <v>67</v>
      </c>
      <c r="E43" s="146" t="s">
        <v>272</v>
      </c>
      <c r="F43" s="147"/>
      <c r="G43" s="11" t="s">
        <v>728</v>
      </c>
      <c r="H43" s="14">
        <v>1.04</v>
      </c>
      <c r="I43" s="109">
        <f t="shared" si="0"/>
        <v>2.08</v>
      </c>
      <c r="J43" s="115"/>
    </row>
    <row r="44" spans="1:10" ht="144">
      <c r="A44" s="114"/>
      <c r="B44" s="107">
        <v>4</v>
      </c>
      <c r="C44" s="10" t="s">
        <v>729</v>
      </c>
      <c r="D44" s="118" t="s">
        <v>26</v>
      </c>
      <c r="E44" s="146" t="s">
        <v>273</v>
      </c>
      <c r="F44" s="147"/>
      <c r="G44" s="11" t="s">
        <v>730</v>
      </c>
      <c r="H44" s="14">
        <v>1.04</v>
      </c>
      <c r="I44" s="109">
        <f t="shared" si="0"/>
        <v>4.16</v>
      </c>
      <c r="J44" s="115"/>
    </row>
    <row r="45" spans="1:10" ht="144">
      <c r="A45" s="114"/>
      <c r="B45" s="107">
        <v>4</v>
      </c>
      <c r="C45" s="10" t="s">
        <v>731</v>
      </c>
      <c r="D45" s="118"/>
      <c r="E45" s="146"/>
      <c r="F45" s="147"/>
      <c r="G45" s="11" t="s">
        <v>732</v>
      </c>
      <c r="H45" s="14">
        <v>2.6</v>
      </c>
      <c r="I45" s="109">
        <f t="shared" si="0"/>
        <v>10.4</v>
      </c>
      <c r="J45" s="115"/>
    </row>
    <row r="46" spans="1:10" ht="96">
      <c r="A46" s="114"/>
      <c r="B46" s="107">
        <v>1</v>
      </c>
      <c r="C46" s="10" t="s">
        <v>733</v>
      </c>
      <c r="D46" s="118" t="s">
        <v>734</v>
      </c>
      <c r="E46" s="146" t="s">
        <v>271</v>
      </c>
      <c r="F46" s="147"/>
      <c r="G46" s="11" t="s">
        <v>735</v>
      </c>
      <c r="H46" s="14">
        <v>1.7</v>
      </c>
      <c r="I46" s="109">
        <f t="shared" si="0"/>
        <v>1.7</v>
      </c>
      <c r="J46" s="115"/>
    </row>
    <row r="47" spans="1:10" ht="120">
      <c r="A47" s="114"/>
      <c r="B47" s="107">
        <v>3</v>
      </c>
      <c r="C47" s="10" t="s">
        <v>736</v>
      </c>
      <c r="D47" s="118" t="s">
        <v>572</v>
      </c>
      <c r="E47" s="146" t="s">
        <v>107</v>
      </c>
      <c r="F47" s="147"/>
      <c r="G47" s="11" t="s">
        <v>737</v>
      </c>
      <c r="H47" s="14">
        <v>1.75</v>
      </c>
      <c r="I47" s="109">
        <f t="shared" si="0"/>
        <v>5.25</v>
      </c>
      <c r="J47" s="115"/>
    </row>
    <row r="48" spans="1:10" ht="120">
      <c r="A48" s="114"/>
      <c r="B48" s="107">
        <v>2</v>
      </c>
      <c r="C48" s="10" t="s">
        <v>736</v>
      </c>
      <c r="D48" s="118" t="s">
        <v>572</v>
      </c>
      <c r="E48" s="146" t="s">
        <v>738</v>
      </c>
      <c r="F48" s="147"/>
      <c r="G48" s="11" t="s">
        <v>737</v>
      </c>
      <c r="H48" s="14">
        <v>1.75</v>
      </c>
      <c r="I48" s="109">
        <f t="shared" si="0"/>
        <v>3.5</v>
      </c>
      <c r="J48" s="115"/>
    </row>
    <row r="49" spans="1:10" ht="120">
      <c r="A49" s="114"/>
      <c r="B49" s="107">
        <v>1</v>
      </c>
      <c r="C49" s="10" t="s">
        <v>736</v>
      </c>
      <c r="D49" s="118" t="s">
        <v>734</v>
      </c>
      <c r="E49" s="146" t="s">
        <v>107</v>
      </c>
      <c r="F49" s="147"/>
      <c r="G49" s="11" t="s">
        <v>737</v>
      </c>
      <c r="H49" s="14">
        <v>2.0299999999999998</v>
      </c>
      <c r="I49" s="109">
        <f t="shared" si="0"/>
        <v>2.0299999999999998</v>
      </c>
      <c r="J49" s="115"/>
    </row>
    <row r="50" spans="1:10" ht="120">
      <c r="A50" s="114"/>
      <c r="B50" s="107">
        <v>1</v>
      </c>
      <c r="C50" s="10" t="s">
        <v>736</v>
      </c>
      <c r="D50" s="118" t="s">
        <v>739</v>
      </c>
      <c r="E50" s="146" t="s">
        <v>107</v>
      </c>
      <c r="F50" s="147"/>
      <c r="G50" s="11" t="s">
        <v>737</v>
      </c>
      <c r="H50" s="14">
        <v>2.56</v>
      </c>
      <c r="I50" s="109">
        <f t="shared" si="0"/>
        <v>2.56</v>
      </c>
      <c r="J50" s="115"/>
    </row>
    <row r="51" spans="1:10" ht="120">
      <c r="A51" s="114"/>
      <c r="B51" s="107">
        <v>1</v>
      </c>
      <c r="C51" s="10" t="s">
        <v>736</v>
      </c>
      <c r="D51" s="118" t="s">
        <v>298</v>
      </c>
      <c r="E51" s="146" t="s">
        <v>107</v>
      </c>
      <c r="F51" s="147"/>
      <c r="G51" s="11" t="s">
        <v>737</v>
      </c>
      <c r="H51" s="14">
        <v>3.09</v>
      </c>
      <c r="I51" s="109">
        <f t="shared" si="0"/>
        <v>3.09</v>
      </c>
      <c r="J51" s="115"/>
    </row>
    <row r="52" spans="1:10" ht="144">
      <c r="A52" s="114"/>
      <c r="B52" s="107">
        <v>2</v>
      </c>
      <c r="C52" s="10" t="s">
        <v>740</v>
      </c>
      <c r="D52" s="118" t="s">
        <v>590</v>
      </c>
      <c r="E52" s="146" t="s">
        <v>239</v>
      </c>
      <c r="F52" s="147"/>
      <c r="G52" s="11" t="s">
        <v>741</v>
      </c>
      <c r="H52" s="14">
        <v>1.33</v>
      </c>
      <c r="I52" s="109">
        <f t="shared" si="0"/>
        <v>2.66</v>
      </c>
      <c r="J52" s="115"/>
    </row>
    <row r="53" spans="1:10" ht="132">
      <c r="A53" s="114"/>
      <c r="B53" s="107">
        <v>4</v>
      </c>
      <c r="C53" s="10" t="s">
        <v>742</v>
      </c>
      <c r="D53" s="118" t="s">
        <v>23</v>
      </c>
      <c r="E53" s="146"/>
      <c r="F53" s="147"/>
      <c r="G53" s="11" t="s">
        <v>743</v>
      </c>
      <c r="H53" s="14">
        <v>3.7</v>
      </c>
      <c r="I53" s="109">
        <f t="shared" si="0"/>
        <v>14.8</v>
      </c>
      <c r="J53" s="115"/>
    </row>
    <row r="54" spans="1:10" ht="120">
      <c r="A54" s="114"/>
      <c r="B54" s="107">
        <v>2</v>
      </c>
      <c r="C54" s="10" t="s">
        <v>744</v>
      </c>
      <c r="D54" s="118" t="s">
        <v>23</v>
      </c>
      <c r="E54" s="146" t="s">
        <v>273</v>
      </c>
      <c r="F54" s="147"/>
      <c r="G54" s="11" t="s">
        <v>745</v>
      </c>
      <c r="H54" s="14">
        <v>4.2300000000000004</v>
      </c>
      <c r="I54" s="109">
        <f t="shared" ref="I54:I85" si="1">H54*B54</f>
        <v>8.4600000000000009</v>
      </c>
      <c r="J54" s="115"/>
    </row>
    <row r="55" spans="1:10" ht="120">
      <c r="A55" s="114"/>
      <c r="B55" s="107">
        <v>2</v>
      </c>
      <c r="C55" s="10" t="s">
        <v>744</v>
      </c>
      <c r="D55" s="118" t="s">
        <v>23</v>
      </c>
      <c r="E55" s="146" t="s">
        <v>272</v>
      </c>
      <c r="F55" s="147"/>
      <c r="G55" s="11" t="s">
        <v>745</v>
      </c>
      <c r="H55" s="14">
        <v>4.2300000000000004</v>
      </c>
      <c r="I55" s="109">
        <f t="shared" si="1"/>
        <v>8.4600000000000009</v>
      </c>
      <c r="J55" s="115"/>
    </row>
    <row r="56" spans="1:10" ht="120">
      <c r="A56" s="114"/>
      <c r="B56" s="107">
        <v>2</v>
      </c>
      <c r="C56" s="10" t="s">
        <v>744</v>
      </c>
      <c r="D56" s="118" t="s">
        <v>25</v>
      </c>
      <c r="E56" s="146" t="s">
        <v>272</v>
      </c>
      <c r="F56" s="147"/>
      <c r="G56" s="11" t="s">
        <v>745</v>
      </c>
      <c r="H56" s="14">
        <v>4.2300000000000004</v>
      </c>
      <c r="I56" s="109">
        <f t="shared" si="1"/>
        <v>8.4600000000000009</v>
      </c>
      <c r="J56" s="115"/>
    </row>
    <row r="57" spans="1:10" ht="120">
      <c r="A57" s="114"/>
      <c r="B57" s="107">
        <v>2</v>
      </c>
      <c r="C57" s="10" t="s">
        <v>744</v>
      </c>
      <c r="D57" s="118" t="s">
        <v>26</v>
      </c>
      <c r="E57" s="146" t="s">
        <v>273</v>
      </c>
      <c r="F57" s="147"/>
      <c r="G57" s="11" t="s">
        <v>745</v>
      </c>
      <c r="H57" s="14">
        <v>4.2300000000000004</v>
      </c>
      <c r="I57" s="109">
        <f t="shared" si="1"/>
        <v>8.4600000000000009</v>
      </c>
      <c r="J57" s="115"/>
    </row>
    <row r="58" spans="1:10" ht="144">
      <c r="A58" s="114"/>
      <c r="B58" s="107">
        <v>1</v>
      </c>
      <c r="C58" s="10" t="s">
        <v>746</v>
      </c>
      <c r="D58" s="118" t="s">
        <v>23</v>
      </c>
      <c r="E58" s="146" t="s">
        <v>747</v>
      </c>
      <c r="F58" s="147"/>
      <c r="G58" s="11" t="s">
        <v>748</v>
      </c>
      <c r="H58" s="14">
        <v>5.0199999999999996</v>
      </c>
      <c r="I58" s="109">
        <f t="shared" si="1"/>
        <v>5.0199999999999996</v>
      </c>
      <c r="J58" s="115"/>
    </row>
    <row r="59" spans="1:10" ht="144">
      <c r="A59" s="114"/>
      <c r="B59" s="107">
        <v>1</v>
      </c>
      <c r="C59" s="10" t="s">
        <v>746</v>
      </c>
      <c r="D59" s="118" t="s">
        <v>25</v>
      </c>
      <c r="E59" s="146" t="s">
        <v>747</v>
      </c>
      <c r="F59" s="147"/>
      <c r="G59" s="11" t="s">
        <v>748</v>
      </c>
      <c r="H59" s="14">
        <v>5.0199999999999996</v>
      </c>
      <c r="I59" s="109">
        <f t="shared" si="1"/>
        <v>5.0199999999999996</v>
      </c>
      <c r="J59" s="115"/>
    </row>
    <row r="60" spans="1:10" ht="144">
      <c r="A60" s="114"/>
      <c r="B60" s="107">
        <v>2</v>
      </c>
      <c r="C60" s="10" t="s">
        <v>746</v>
      </c>
      <c r="D60" s="118" t="s">
        <v>26</v>
      </c>
      <c r="E60" s="146" t="s">
        <v>747</v>
      </c>
      <c r="F60" s="147"/>
      <c r="G60" s="11" t="s">
        <v>748</v>
      </c>
      <c r="H60" s="14">
        <v>5.0199999999999996</v>
      </c>
      <c r="I60" s="109">
        <f t="shared" si="1"/>
        <v>10.039999999999999</v>
      </c>
      <c r="J60" s="115"/>
    </row>
    <row r="61" spans="1:10" ht="84">
      <c r="A61" s="114"/>
      <c r="B61" s="107">
        <v>20</v>
      </c>
      <c r="C61" s="10" t="s">
        <v>656</v>
      </c>
      <c r="D61" s="118" t="s">
        <v>718</v>
      </c>
      <c r="E61" s="146"/>
      <c r="F61" s="147"/>
      <c r="G61" s="11" t="s">
        <v>658</v>
      </c>
      <c r="H61" s="14">
        <v>0.3</v>
      </c>
      <c r="I61" s="109">
        <f t="shared" si="1"/>
        <v>6</v>
      </c>
      <c r="J61" s="115"/>
    </row>
    <row r="62" spans="1:10" ht="84">
      <c r="A62" s="114"/>
      <c r="B62" s="107">
        <v>60</v>
      </c>
      <c r="C62" s="10" t="s">
        <v>656</v>
      </c>
      <c r="D62" s="118" t="s">
        <v>23</v>
      </c>
      <c r="E62" s="146"/>
      <c r="F62" s="147"/>
      <c r="G62" s="11" t="s">
        <v>658</v>
      </c>
      <c r="H62" s="14">
        <v>0.3</v>
      </c>
      <c r="I62" s="109">
        <f t="shared" si="1"/>
        <v>18</v>
      </c>
      <c r="J62" s="115"/>
    </row>
    <row r="63" spans="1:10" ht="84">
      <c r="A63" s="114"/>
      <c r="B63" s="107">
        <v>80</v>
      </c>
      <c r="C63" s="10" t="s">
        <v>656</v>
      </c>
      <c r="D63" s="118" t="s">
        <v>651</v>
      </c>
      <c r="E63" s="146"/>
      <c r="F63" s="147"/>
      <c r="G63" s="11" t="s">
        <v>658</v>
      </c>
      <c r="H63" s="14">
        <v>0.3</v>
      </c>
      <c r="I63" s="109">
        <f t="shared" si="1"/>
        <v>24</v>
      </c>
      <c r="J63" s="115"/>
    </row>
    <row r="64" spans="1:10" ht="228">
      <c r="A64" s="114"/>
      <c r="B64" s="107">
        <v>4</v>
      </c>
      <c r="C64" s="10" t="s">
        <v>749</v>
      </c>
      <c r="D64" s="118" t="s">
        <v>230</v>
      </c>
      <c r="E64" s="146" t="s">
        <v>239</v>
      </c>
      <c r="F64" s="147"/>
      <c r="G64" s="11" t="s">
        <v>750</v>
      </c>
      <c r="H64" s="14">
        <v>2.21</v>
      </c>
      <c r="I64" s="109">
        <f t="shared" si="1"/>
        <v>8.84</v>
      </c>
      <c r="J64" s="115"/>
    </row>
    <row r="65" spans="1:10" ht="228">
      <c r="A65" s="114"/>
      <c r="B65" s="107">
        <v>2</v>
      </c>
      <c r="C65" s="10" t="s">
        <v>749</v>
      </c>
      <c r="D65" s="118" t="s">
        <v>230</v>
      </c>
      <c r="E65" s="146" t="s">
        <v>528</v>
      </c>
      <c r="F65" s="147"/>
      <c r="G65" s="11" t="s">
        <v>750</v>
      </c>
      <c r="H65" s="14">
        <v>2.21</v>
      </c>
      <c r="I65" s="109">
        <f t="shared" si="1"/>
        <v>4.42</v>
      </c>
      <c r="J65" s="115"/>
    </row>
    <row r="66" spans="1:10" ht="120">
      <c r="A66" s="114"/>
      <c r="B66" s="107">
        <v>4</v>
      </c>
      <c r="C66" s="10" t="s">
        <v>751</v>
      </c>
      <c r="D66" s="118" t="s">
        <v>23</v>
      </c>
      <c r="E66" s="146" t="s">
        <v>273</v>
      </c>
      <c r="F66" s="147"/>
      <c r="G66" s="11" t="s">
        <v>752</v>
      </c>
      <c r="H66" s="14">
        <v>1.04</v>
      </c>
      <c r="I66" s="109">
        <f t="shared" si="1"/>
        <v>4.16</v>
      </c>
      <c r="J66" s="115"/>
    </row>
    <row r="67" spans="1:10" ht="120">
      <c r="A67" s="114"/>
      <c r="B67" s="107">
        <v>4</v>
      </c>
      <c r="C67" s="10" t="s">
        <v>751</v>
      </c>
      <c r="D67" s="118" t="s">
        <v>651</v>
      </c>
      <c r="E67" s="146" t="s">
        <v>273</v>
      </c>
      <c r="F67" s="147"/>
      <c r="G67" s="11" t="s">
        <v>752</v>
      </c>
      <c r="H67" s="14">
        <v>1.04</v>
      </c>
      <c r="I67" s="109">
        <f t="shared" si="1"/>
        <v>4.16</v>
      </c>
      <c r="J67" s="115"/>
    </row>
    <row r="68" spans="1:10" ht="120">
      <c r="A68" s="114"/>
      <c r="B68" s="107">
        <v>6</v>
      </c>
      <c r="C68" s="10" t="s">
        <v>751</v>
      </c>
      <c r="D68" s="118" t="s">
        <v>25</v>
      </c>
      <c r="E68" s="146" t="s">
        <v>272</v>
      </c>
      <c r="F68" s="147"/>
      <c r="G68" s="11" t="s">
        <v>752</v>
      </c>
      <c r="H68" s="14">
        <v>1.04</v>
      </c>
      <c r="I68" s="109">
        <f t="shared" si="1"/>
        <v>6.24</v>
      </c>
      <c r="J68" s="115"/>
    </row>
    <row r="69" spans="1:10" ht="120">
      <c r="A69" s="114"/>
      <c r="B69" s="107">
        <v>2</v>
      </c>
      <c r="C69" s="10" t="s">
        <v>751</v>
      </c>
      <c r="D69" s="118" t="s">
        <v>25</v>
      </c>
      <c r="E69" s="146" t="s">
        <v>753</v>
      </c>
      <c r="F69" s="147"/>
      <c r="G69" s="11" t="s">
        <v>752</v>
      </c>
      <c r="H69" s="14">
        <v>1.04</v>
      </c>
      <c r="I69" s="109">
        <f t="shared" si="1"/>
        <v>2.08</v>
      </c>
      <c r="J69" s="115"/>
    </row>
    <row r="70" spans="1:10" ht="120">
      <c r="A70" s="114"/>
      <c r="B70" s="107">
        <v>4</v>
      </c>
      <c r="C70" s="10" t="s">
        <v>751</v>
      </c>
      <c r="D70" s="118" t="s">
        <v>25</v>
      </c>
      <c r="E70" s="146" t="s">
        <v>754</v>
      </c>
      <c r="F70" s="147"/>
      <c r="G70" s="11" t="s">
        <v>752</v>
      </c>
      <c r="H70" s="14">
        <v>1.04</v>
      </c>
      <c r="I70" s="109">
        <f t="shared" si="1"/>
        <v>4.16</v>
      </c>
      <c r="J70" s="115"/>
    </row>
    <row r="71" spans="1:10" ht="120">
      <c r="A71" s="114"/>
      <c r="B71" s="107">
        <v>4</v>
      </c>
      <c r="C71" s="10" t="s">
        <v>751</v>
      </c>
      <c r="D71" s="118" t="s">
        <v>25</v>
      </c>
      <c r="E71" s="146" t="s">
        <v>755</v>
      </c>
      <c r="F71" s="147"/>
      <c r="G71" s="11" t="s">
        <v>752</v>
      </c>
      <c r="H71" s="14">
        <v>1.04</v>
      </c>
      <c r="I71" s="109">
        <f t="shared" si="1"/>
        <v>4.16</v>
      </c>
      <c r="J71" s="115"/>
    </row>
    <row r="72" spans="1:10" ht="120">
      <c r="A72" s="114"/>
      <c r="B72" s="107">
        <v>2</v>
      </c>
      <c r="C72" s="10" t="s">
        <v>751</v>
      </c>
      <c r="D72" s="118" t="s">
        <v>26</v>
      </c>
      <c r="E72" s="146" t="s">
        <v>753</v>
      </c>
      <c r="F72" s="147"/>
      <c r="G72" s="11" t="s">
        <v>752</v>
      </c>
      <c r="H72" s="14">
        <v>1.04</v>
      </c>
      <c r="I72" s="109">
        <f t="shared" si="1"/>
        <v>2.08</v>
      </c>
      <c r="J72" s="115"/>
    </row>
    <row r="73" spans="1:10" ht="120">
      <c r="A73" s="114"/>
      <c r="B73" s="107">
        <v>2</v>
      </c>
      <c r="C73" s="10" t="s">
        <v>751</v>
      </c>
      <c r="D73" s="118" t="s">
        <v>26</v>
      </c>
      <c r="E73" s="146" t="s">
        <v>754</v>
      </c>
      <c r="F73" s="147"/>
      <c r="G73" s="11" t="s">
        <v>752</v>
      </c>
      <c r="H73" s="14">
        <v>1.04</v>
      </c>
      <c r="I73" s="109">
        <f t="shared" si="1"/>
        <v>2.08</v>
      </c>
      <c r="J73" s="115"/>
    </row>
    <row r="74" spans="1:10" ht="120">
      <c r="A74" s="114"/>
      <c r="B74" s="107">
        <v>2</v>
      </c>
      <c r="C74" s="10" t="s">
        <v>751</v>
      </c>
      <c r="D74" s="118" t="s">
        <v>26</v>
      </c>
      <c r="E74" s="146" t="s">
        <v>755</v>
      </c>
      <c r="F74" s="147"/>
      <c r="G74" s="11" t="s">
        <v>752</v>
      </c>
      <c r="H74" s="14">
        <v>1.04</v>
      </c>
      <c r="I74" s="109">
        <f t="shared" si="1"/>
        <v>2.08</v>
      </c>
      <c r="J74" s="115"/>
    </row>
    <row r="75" spans="1:10" ht="132">
      <c r="A75" s="114"/>
      <c r="B75" s="107">
        <v>4</v>
      </c>
      <c r="C75" s="10" t="s">
        <v>756</v>
      </c>
      <c r="D75" s="118" t="s">
        <v>23</v>
      </c>
      <c r="E75" s="146" t="s">
        <v>757</v>
      </c>
      <c r="F75" s="147"/>
      <c r="G75" s="11" t="s">
        <v>758</v>
      </c>
      <c r="H75" s="14">
        <v>1.75</v>
      </c>
      <c r="I75" s="109">
        <f t="shared" si="1"/>
        <v>7</v>
      </c>
      <c r="J75" s="115"/>
    </row>
    <row r="76" spans="1:10" ht="132">
      <c r="A76" s="114"/>
      <c r="B76" s="107">
        <v>4</v>
      </c>
      <c r="C76" s="10" t="s">
        <v>756</v>
      </c>
      <c r="D76" s="118" t="s">
        <v>23</v>
      </c>
      <c r="E76" s="146" t="s">
        <v>759</v>
      </c>
      <c r="F76" s="147"/>
      <c r="G76" s="11" t="s">
        <v>758</v>
      </c>
      <c r="H76" s="14">
        <v>1.75</v>
      </c>
      <c r="I76" s="109">
        <f t="shared" si="1"/>
        <v>7</v>
      </c>
      <c r="J76" s="115"/>
    </row>
    <row r="77" spans="1:10" ht="96">
      <c r="A77" s="114"/>
      <c r="B77" s="107">
        <v>2</v>
      </c>
      <c r="C77" s="10" t="s">
        <v>65</v>
      </c>
      <c r="D77" s="118" t="s">
        <v>718</v>
      </c>
      <c r="E77" s="146"/>
      <c r="F77" s="147"/>
      <c r="G77" s="11" t="s">
        <v>760</v>
      </c>
      <c r="H77" s="14">
        <v>2.81</v>
      </c>
      <c r="I77" s="109">
        <f t="shared" si="1"/>
        <v>5.62</v>
      </c>
      <c r="J77" s="115"/>
    </row>
    <row r="78" spans="1:10" ht="96">
      <c r="A78" s="114"/>
      <c r="B78" s="107">
        <v>2</v>
      </c>
      <c r="C78" s="10" t="s">
        <v>65</v>
      </c>
      <c r="D78" s="118" t="s">
        <v>90</v>
      </c>
      <c r="E78" s="146"/>
      <c r="F78" s="147"/>
      <c r="G78" s="11" t="s">
        <v>760</v>
      </c>
      <c r="H78" s="14">
        <v>2.81</v>
      </c>
      <c r="I78" s="109">
        <f t="shared" si="1"/>
        <v>5.62</v>
      </c>
      <c r="J78" s="115"/>
    </row>
    <row r="79" spans="1:10" ht="96">
      <c r="A79" s="114"/>
      <c r="B79" s="107">
        <v>2</v>
      </c>
      <c r="C79" s="10" t="s">
        <v>65</v>
      </c>
      <c r="D79" s="118" t="s">
        <v>27</v>
      </c>
      <c r="E79" s="146"/>
      <c r="F79" s="147"/>
      <c r="G79" s="11" t="s">
        <v>760</v>
      </c>
      <c r="H79" s="14">
        <v>2.81</v>
      </c>
      <c r="I79" s="109">
        <f t="shared" si="1"/>
        <v>5.62</v>
      </c>
      <c r="J79" s="115"/>
    </row>
    <row r="80" spans="1:10" ht="96">
      <c r="A80" s="114"/>
      <c r="B80" s="107">
        <v>2</v>
      </c>
      <c r="C80" s="10" t="s">
        <v>65</v>
      </c>
      <c r="D80" s="118" t="s">
        <v>93</v>
      </c>
      <c r="E80" s="146"/>
      <c r="F80" s="147"/>
      <c r="G80" s="11" t="s">
        <v>760</v>
      </c>
      <c r="H80" s="14">
        <v>2.81</v>
      </c>
      <c r="I80" s="109">
        <f t="shared" si="1"/>
        <v>5.62</v>
      </c>
      <c r="J80" s="115"/>
    </row>
    <row r="81" spans="1:10" ht="96">
      <c r="A81" s="114"/>
      <c r="B81" s="107">
        <v>4</v>
      </c>
      <c r="C81" s="10" t="s">
        <v>65</v>
      </c>
      <c r="D81" s="118" t="s">
        <v>28</v>
      </c>
      <c r="E81" s="146"/>
      <c r="F81" s="147"/>
      <c r="G81" s="11" t="s">
        <v>760</v>
      </c>
      <c r="H81" s="14">
        <v>2.81</v>
      </c>
      <c r="I81" s="109">
        <f t="shared" si="1"/>
        <v>11.24</v>
      </c>
      <c r="J81" s="115"/>
    </row>
    <row r="82" spans="1:10" ht="96">
      <c r="A82" s="114"/>
      <c r="B82" s="107">
        <v>4</v>
      </c>
      <c r="C82" s="10" t="s">
        <v>65</v>
      </c>
      <c r="D82" s="118" t="s">
        <v>29</v>
      </c>
      <c r="E82" s="146"/>
      <c r="F82" s="147"/>
      <c r="G82" s="11" t="s">
        <v>760</v>
      </c>
      <c r="H82" s="14">
        <v>2.81</v>
      </c>
      <c r="I82" s="109">
        <f t="shared" si="1"/>
        <v>11.24</v>
      </c>
      <c r="J82" s="115"/>
    </row>
    <row r="83" spans="1:10" ht="96">
      <c r="A83" s="114"/>
      <c r="B83" s="107">
        <v>4</v>
      </c>
      <c r="C83" s="10" t="s">
        <v>761</v>
      </c>
      <c r="D83" s="118" t="s">
        <v>67</v>
      </c>
      <c r="E83" s="146"/>
      <c r="F83" s="147"/>
      <c r="G83" s="11" t="s">
        <v>762</v>
      </c>
      <c r="H83" s="14">
        <v>3.7</v>
      </c>
      <c r="I83" s="109">
        <f t="shared" si="1"/>
        <v>14.8</v>
      </c>
      <c r="J83" s="115"/>
    </row>
    <row r="84" spans="1:10" ht="96">
      <c r="A84" s="114"/>
      <c r="B84" s="107">
        <v>2</v>
      </c>
      <c r="C84" s="10" t="s">
        <v>68</v>
      </c>
      <c r="D84" s="118" t="s">
        <v>718</v>
      </c>
      <c r="E84" s="146" t="s">
        <v>273</v>
      </c>
      <c r="F84" s="147"/>
      <c r="G84" s="11" t="s">
        <v>763</v>
      </c>
      <c r="H84" s="14">
        <v>3.43</v>
      </c>
      <c r="I84" s="109">
        <f t="shared" si="1"/>
        <v>6.86</v>
      </c>
      <c r="J84" s="115"/>
    </row>
    <row r="85" spans="1:10" ht="96">
      <c r="A85" s="114"/>
      <c r="B85" s="107">
        <v>2</v>
      </c>
      <c r="C85" s="10" t="s">
        <v>68</v>
      </c>
      <c r="D85" s="118" t="s">
        <v>718</v>
      </c>
      <c r="E85" s="146" t="s">
        <v>272</v>
      </c>
      <c r="F85" s="147"/>
      <c r="G85" s="11" t="s">
        <v>763</v>
      </c>
      <c r="H85" s="14">
        <v>3.43</v>
      </c>
      <c r="I85" s="109">
        <f t="shared" si="1"/>
        <v>6.86</v>
      </c>
      <c r="J85" s="115"/>
    </row>
    <row r="86" spans="1:10" ht="96">
      <c r="A86" s="114"/>
      <c r="B86" s="107">
        <v>2</v>
      </c>
      <c r="C86" s="10" t="s">
        <v>68</v>
      </c>
      <c r="D86" s="118" t="s">
        <v>651</v>
      </c>
      <c r="E86" s="146" t="s">
        <v>764</v>
      </c>
      <c r="F86" s="147"/>
      <c r="G86" s="11" t="s">
        <v>763</v>
      </c>
      <c r="H86" s="14">
        <v>3.43</v>
      </c>
      <c r="I86" s="109">
        <f t="shared" ref="I86:I104" si="2">H86*B86</f>
        <v>6.86</v>
      </c>
      <c r="J86" s="115"/>
    </row>
    <row r="87" spans="1:10" ht="96">
      <c r="A87" s="114"/>
      <c r="B87" s="107">
        <v>2</v>
      </c>
      <c r="C87" s="10" t="s">
        <v>68</v>
      </c>
      <c r="D87" s="118" t="s">
        <v>67</v>
      </c>
      <c r="E87" s="146" t="s">
        <v>764</v>
      </c>
      <c r="F87" s="147"/>
      <c r="G87" s="11" t="s">
        <v>763</v>
      </c>
      <c r="H87" s="14">
        <v>3.43</v>
      </c>
      <c r="I87" s="109">
        <f t="shared" si="2"/>
        <v>6.86</v>
      </c>
      <c r="J87" s="115"/>
    </row>
    <row r="88" spans="1:10" ht="96">
      <c r="A88" s="114"/>
      <c r="B88" s="107">
        <v>3</v>
      </c>
      <c r="C88" s="10" t="s">
        <v>765</v>
      </c>
      <c r="D88" s="118" t="s">
        <v>25</v>
      </c>
      <c r="E88" s="146" t="s">
        <v>673</v>
      </c>
      <c r="F88" s="147"/>
      <c r="G88" s="11" t="s">
        <v>766</v>
      </c>
      <c r="H88" s="14">
        <v>3.7</v>
      </c>
      <c r="I88" s="109">
        <f t="shared" si="2"/>
        <v>11.100000000000001</v>
      </c>
      <c r="J88" s="115"/>
    </row>
    <row r="89" spans="1:10" ht="96">
      <c r="A89" s="114"/>
      <c r="B89" s="107">
        <v>3</v>
      </c>
      <c r="C89" s="10" t="s">
        <v>765</v>
      </c>
      <c r="D89" s="118" t="s">
        <v>25</v>
      </c>
      <c r="E89" s="146" t="s">
        <v>271</v>
      </c>
      <c r="F89" s="147"/>
      <c r="G89" s="11" t="s">
        <v>766</v>
      </c>
      <c r="H89" s="14">
        <v>3.7</v>
      </c>
      <c r="I89" s="109">
        <f t="shared" si="2"/>
        <v>11.100000000000001</v>
      </c>
      <c r="J89" s="115"/>
    </row>
    <row r="90" spans="1:10" ht="96">
      <c r="A90" s="114"/>
      <c r="B90" s="107">
        <v>3</v>
      </c>
      <c r="C90" s="10" t="s">
        <v>765</v>
      </c>
      <c r="D90" s="118" t="s">
        <v>67</v>
      </c>
      <c r="E90" s="146" t="s">
        <v>273</v>
      </c>
      <c r="F90" s="147"/>
      <c r="G90" s="11" t="s">
        <v>766</v>
      </c>
      <c r="H90" s="14">
        <v>3.7</v>
      </c>
      <c r="I90" s="109">
        <f t="shared" si="2"/>
        <v>11.100000000000001</v>
      </c>
      <c r="J90" s="115"/>
    </row>
    <row r="91" spans="1:10" ht="96">
      <c r="A91" s="114"/>
      <c r="B91" s="107">
        <v>2</v>
      </c>
      <c r="C91" s="10" t="s">
        <v>473</v>
      </c>
      <c r="D91" s="118" t="s">
        <v>298</v>
      </c>
      <c r="E91" s="146" t="s">
        <v>272</v>
      </c>
      <c r="F91" s="147"/>
      <c r="G91" s="11" t="s">
        <v>475</v>
      </c>
      <c r="H91" s="14">
        <v>3.96</v>
      </c>
      <c r="I91" s="109">
        <f t="shared" si="2"/>
        <v>7.92</v>
      </c>
      <c r="J91" s="115"/>
    </row>
    <row r="92" spans="1:10" ht="384">
      <c r="A92" s="114"/>
      <c r="B92" s="107">
        <v>1</v>
      </c>
      <c r="C92" s="10" t="s">
        <v>767</v>
      </c>
      <c r="D92" s="118" t="s">
        <v>207</v>
      </c>
      <c r="E92" s="146" t="s">
        <v>768</v>
      </c>
      <c r="F92" s="147"/>
      <c r="G92" s="11" t="s">
        <v>769</v>
      </c>
      <c r="H92" s="14">
        <v>50.79</v>
      </c>
      <c r="I92" s="109">
        <f t="shared" si="2"/>
        <v>50.79</v>
      </c>
      <c r="J92" s="115"/>
    </row>
    <row r="93" spans="1:10" ht="168">
      <c r="A93" s="114"/>
      <c r="B93" s="107">
        <v>4</v>
      </c>
      <c r="C93" s="10" t="s">
        <v>770</v>
      </c>
      <c r="D93" s="118" t="s">
        <v>771</v>
      </c>
      <c r="E93" s="146" t="s">
        <v>23</v>
      </c>
      <c r="F93" s="147"/>
      <c r="G93" s="11" t="s">
        <v>772</v>
      </c>
      <c r="H93" s="14">
        <v>3.34</v>
      </c>
      <c r="I93" s="109">
        <f t="shared" si="2"/>
        <v>13.36</v>
      </c>
      <c r="J93" s="115"/>
    </row>
    <row r="94" spans="1:10" ht="192">
      <c r="A94" s="114"/>
      <c r="B94" s="107">
        <v>2</v>
      </c>
      <c r="C94" s="10" t="s">
        <v>773</v>
      </c>
      <c r="D94" s="118" t="s">
        <v>273</v>
      </c>
      <c r="E94" s="146" t="s">
        <v>230</v>
      </c>
      <c r="F94" s="147"/>
      <c r="G94" s="11" t="s">
        <v>774</v>
      </c>
      <c r="H94" s="14">
        <v>4.76</v>
      </c>
      <c r="I94" s="109">
        <f t="shared" si="2"/>
        <v>9.52</v>
      </c>
      <c r="J94" s="115"/>
    </row>
    <row r="95" spans="1:10" ht="192">
      <c r="A95" s="114"/>
      <c r="B95" s="107">
        <v>4</v>
      </c>
      <c r="C95" s="10" t="s">
        <v>773</v>
      </c>
      <c r="D95" s="118" t="s">
        <v>272</v>
      </c>
      <c r="E95" s="146" t="s">
        <v>230</v>
      </c>
      <c r="F95" s="147"/>
      <c r="G95" s="11" t="s">
        <v>774</v>
      </c>
      <c r="H95" s="14">
        <v>4.76</v>
      </c>
      <c r="I95" s="109">
        <f t="shared" si="2"/>
        <v>19.04</v>
      </c>
      <c r="J95" s="115"/>
    </row>
    <row r="96" spans="1:10" ht="156">
      <c r="A96" s="114"/>
      <c r="B96" s="107">
        <v>1</v>
      </c>
      <c r="C96" s="10" t="s">
        <v>775</v>
      </c>
      <c r="D96" s="118" t="s">
        <v>107</v>
      </c>
      <c r="E96" s="146"/>
      <c r="F96" s="147"/>
      <c r="G96" s="11" t="s">
        <v>776</v>
      </c>
      <c r="H96" s="14">
        <v>6.54</v>
      </c>
      <c r="I96" s="109">
        <f t="shared" si="2"/>
        <v>6.54</v>
      </c>
      <c r="J96" s="115"/>
    </row>
    <row r="97" spans="1:10" ht="156">
      <c r="A97" s="114"/>
      <c r="B97" s="107">
        <v>1</v>
      </c>
      <c r="C97" s="10" t="s">
        <v>775</v>
      </c>
      <c r="D97" s="118" t="s">
        <v>267</v>
      </c>
      <c r="E97" s="146"/>
      <c r="F97" s="147"/>
      <c r="G97" s="11" t="s">
        <v>776</v>
      </c>
      <c r="H97" s="14">
        <v>6.54</v>
      </c>
      <c r="I97" s="109">
        <f t="shared" si="2"/>
        <v>6.54</v>
      </c>
      <c r="J97" s="115"/>
    </row>
    <row r="98" spans="1:10" ht="156">
      <c r="A98" s="114"/>
      <c r="B98" s="107">
        <v>1</v>
      </c>
      <c r="C98" s="10" t="s">
        <v>775</v>
      </c>
      <c r="D98" s="118" t="s">
        <v>310</v>
      </c>
      <c r="E98" s="146"/>
      <c r="F98" s="147"/>
      <c r="G98" s="11" t="s">
        <v>776</v>
      </c>
      <c r="H98" s="14">
        <v>6.54</v>
      </c>
      <c r="I98" s="109">
        <f t="shared" si="2"/>
        <v>6.54</v>
      </c>
      <c r="J98" s="115"/>
    </row>
    <row r="99" spans="1:10" ht="144">
      <c r="A99" s="114"/>
      <c r="B99" s="107">
        <v>1</v>
      </c>
      <c r="C99" s="10" t="s">
        <v>777</v>
      </c>
      <c r="D99" s="118" t="s">
        <v>107</v>
      </c>
      <c r="E99" s="146"/>
      <c r="F99" s="147"/>
      <c r="G99" s="11" t="s">
        <v>778</v>
      </c>
      <c r="H99" s="14">
        <v>5.76</v>
      </c>
      <c r="I99" s="109">
        <f t="shared" si="2"/>
        <v>5.76</v>
      </c>
      <c r="J99" s="115"/>
    </row>
    <row r="100" spans="1:10" ht="144">
      <c r="A100" s="114"/>
      <c r="B100" s="107">
        <v>1</v>
      </c>
      <c r="C100" s="10" t="s">
        <v>779</v>
      </c>
      <c r="D100" s="118" t="s">
        <v>107</v>
      </c>
      <c r="E100" s="146"/>
      <c r="F100" s="147"/>
      <c r="G100" s="11" t="s">
        <v>780</v>
      </c>
      <c r="H100" s="14">
        <v>4.24</v>
      </c>
      <c r="I100" s="109">
        <f t="shared" si="2"/>
        <v>4.24</v>
      </c>
      <c r="J100" s="115"/>
    </row>
    <row r="101" spans="1:10" ht="144">
      <c r="A101" s="114"/>
      <c r="B101" s="107">
        <v>2</v>
      </c>
      <c r="C101" s="10" t="s">
        <v>781</v>
      </c>
      <c r="D101" s="118" t="s">
        <v>107</v>
      </c>
      <c r="E101" s="146"/>
      <c r="F101" s="147"/>
      <c r="G101" s="11" t="s">
        <v>782</v>
      </c>
      <c r="H101" s="14">
        <v>4.1500000000000004</v>
      </c>
      <c r="I101" s="109">
        <f t="shared" si="2"/>
        <v>8.3000000000000007</v>
      </c>
      <c r="J101" s="115"/>
    </row>
    <row r="102" spans="1:10" ht="144">
      <c r="A102" s="114"/>
      <c r="B102" s="107">
        <v>1</v>
      </c>
      <c r="C102" s="10" t="s">
        <v>783</v>
      </c>
      <c r="D102" s="118" t="s">
        <v>784</v>
      </c>
      <c r="E102" s="146"/>
      <c r="F102" s="147"/>
      <c r="G102" s="11" t="s">
        <v>785</v>
      </c>
      <c r="H102" s="14">
        <v>11.12</v>
      </c>
      <c r="I102" s="109">
        <f t="shared" si="2"/>
        <v>11.12</v>
      </c>
      <c r="J102" s="115"/>
    </row>
    <row r="103" spans="1:10" ht="144">
      <c r="A103" s="114"/>
      <c r="B103" s="107">
        <v>2</v>
      </c>
      <c r="C103" s="10" t="s">
        <v>786</v>
      </c>
      <c r="D103" s="118" t="s">
        <v>747</v>
      </c>
      <c r="E103" s="146"/>
      <c r="F103" s="147"/>
      <c r="G103" s="11" t="s">
        <v>787</v>
      </c>
      <c r="H103" s="14">
        <v>9.35</v>
      </c>
      <c r="I103" s="109">
        <f t="shared" si="2"/>
        <v>18.7</v>
      </c>
      <c r="J103" s="115"/>
    </row>
    <row r="104" spans="1:10" ht="168">
      <c r="A104" s="114"/>
      <c r="B104" s="108">
        <v>1</v>
      </c>
      <c r="C104" s="12" t="s">
        <v>788</v>
      </c>
      <c r="D104" s="119"/>
      <c r="E104" s="161"/>
      <c r="F104" s="162"/>
      <c r="G104" s="13" t="s">
        <v>789</v>
      </c>
      <c r="H104" s="15">
        <v>9.35</v>
      </c>
      <c r="I104" s="110">
        <f t="shared" si="2"/>
        <v>9.35</v>
      </c>
      <c r="J104" s="115"/>
    </row>
  </sheetData>
  <mergeCells count="87">
    <mergeCell ref="I10:I11"/>
    <mergeCell ref="I14:I15"/>
    <mergeCell ref="E20:F20"/>
    <mergeCell ref="E21:F21"/>
    <mergeCell ref="E22:F22"/>
    <mergeCell ref="E34:F34"/>
    <mergeCell ref="E24:F24"/>
    <mergeCell ref="E25:F25"/>
    <mergeCell ref="E26:F26"/>
    <mergeCell ref="E27:F27"/>
    <mergeCell ref="E28:F28"/>
    <mergeCell ref="E29:F29"/>
    <mergeCell ref="E23:F23"/>
    <mergeCell ref="E30:F30"/>
    <mergeCell ref="E31:F31"/>
    <mergeCell ref="E32:F32"/>
    <mergeCell ref="E33:F33"/>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5:F55"/>
    <mergeCell ref="E56:F56"/>
    <mergeCell ref="E57:F57"/>
    <mergeCell ref="E58:F58"/>
    <mergeCell ref="E50:F50"/>
    <mergeCell ref="E51:F51"/>
    <mergeCell ref="E52:F52"/>
    <mergeCell ref="E53:F53"/>
    <mergeCell ref="E54:F54"/>
    <mergeCell ref="E59:F59"/>
    <mergeCell ref="E60:F60"/>
    <mergeCell ref="E61:F61"/>
    <mergeCell ref="E62:F62"/>
    <mergeCell ref="E63:F63"/>
    <mergeCell ref="E64:F64"/>
    <mergeCell ref="E65:F65"/>
    <mergeCell ref="E66:F66"/>
    <mergeCell ref="E67:F67"/>
    <mergeCell ref="E68:F68"/>
    <mergeCell ref="E69:F69"/>
    <mergeCell ref="E70:F70"/>
    <mergeCell ref="E71:F71"/>
    <mergeCell ref="E72:F72"/>
    <mergeCell ref="E73:F73"/>
    <mergeCell ref="E74:F74"/>
    <mergeCell ref="E75:F75"/>
    <mergeCell ref="E76:F76"/>
    <mergeCell ref="E77:F77"/>
    <mergeCell ref="E78:F78"/>
    <mergeCell ref="E79:F79"/>
    <mergeCell ref="E80:F80"/>
    <mergeCell ref="E81:F81"/>
    <mergeCell ref="E82:F82"/>
    <mergeCell ref="E83:F83"/>
    <mergeCell ref="E84:F84"/>
    <mergeCell ref="E85:F85"/>
    <mergeCell ref="E86:F86"/>
    <mergeCell ref="E87:F87"/>
    <mergeCell ref="E88:F88"/>
    <mergeCell ref="E89:F89"/>
    <mergeCell ref="E90:F90"/>
    <mergeCell ref="E91:F91"/>
    <mergeCell ref="E92:F92"/>
    <mergeCell ref="E93:F93"/>
    <mergeCell ref="E94:F94"/>
    <mergeCell ref="E95:F95"/>
    <mergeCell ref="E96:F96"/>
    <mergeCell ref="E97:F97"/>
    <mergeCell ref="E98:F98"/>
    <mergeCell ref="E104:F104"/>
    <mergeCell ref="E99:F99"/>
    <mergeCell ref="E100:F100"/>
    <mergeCell ref="E101:F101"/>
    <mergeCell ref="E102:F102"/>
    <mergeCell ref="E103:F10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20"/>
  <sheetViews>
    <sheetView zoomScale="90" zoomScaleNormal="90" workbookViewId="0">
      <selection activeCell="T11" sqref="T11"/>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9.140625" hidden="1" customWidth="1"/>
    <col min="11" max="11" width="14.7109375" customWidth="1"/>
    <col min="12" max="12" width="1.5703125" customWidth="1"/>
  </cols>
  <sheetData>
    <row r="1" spans="1:15" ht="12.75" customHeight="1">
      <c r="A1" s="3"/>
      <c r="B1" s="4"/>
      <c r="C1" s="4"/>
      <c r="D1" s="4"/>
      <c r="E1" s="4"/>
      <c r="F1" s="4"/>
      <c r="G1" s="4"/>
      <c r="H1" s="4"/>
      <c r="I1" s="4"/>
      <c r="J1" s="4"/>
      <c r="K1" s="4"/>
      <c r="L1" s="5"/>
      <c r="N1" s="90">
        <v>0.5</v>
      </c>
      <c r="O1" t="s">
        <v>181</v>
      </c>
    </row>
    <row r="2" spans="1:15" ht="15.75" customHeight="1">
      <c r="A2" s="114"/>
      <c r="B2" s="124" t="s">
        <v>134</v>
      </c>
      <c r="C2" s="120"/>
      <c r="D2" s="120"/>
      <c r="E2" s="120"/>
      <c r="F2" s="120"/>
      <c r="G2" s="120"/>
      <c r="H2" s="120"/>
      <c r="I2" s="120"/>
      <c r="J2" s="120"/>
      <c r="K2" s="125" t="s">
        <v>140</v>
      </c>
      <c r="L2" s="115"/>
      <c r="N2">
        <v>619.21000000000015</v>
      </c>
      <c r="O2" t="s">
        <v>182</v>
      </c>
    </row>
    <row r="3" spans="1:15" ht="12.75" customHeight="1">
      <c r="A3" s="114"/>
      <c r="B3" s="121" t="s">
        <v>135</v>
      </c>
      <c r="C3" s="120"/>
      <c r="D3" s="120"/>
      <c r="E3" s="120"/>
      <c r="F3" s="120"/>
      <c r="G3" s="120"/>
      <c r="H3" s="120"/>
      <c r="I3" s="120"/>
      <c r="J3" s="120"/>
      <c r="K3" s="120"/>
      <c r="L3" s="115"/>
      <c r="N3">
        <v>619.21000000000015</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hidden="1"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712</v>
      </c>
      <c r="C10" s="120"/>
      <c r="D10" s="120"/>
      <c r="E10" s="120"/>
      <c r="F10" s="115"/>
      <c r="G10" s="116"/>
      <c r="H10" s="116" t="s">
        <v>712</v>
      </c>
      <c r="I10" s="120"/>
      <c r="J10" s="120"/>
      <c r="K10" s="148">
        <f>IF(Invoice!J10&lt;&gt;"",Invoice!J10,"")</f>
        <v>51312</v>
      </c>
      <c r="L10" s="115"/>
    </row>
    <row r="11" spans="1:15" ht="12.75" customHeight="1">
      <c r="A11" s="114"/>
      <c r="B11" s="114" t="s">
        <v>713</v>
      </c>
      <c r="C11" s="120"/>
      <c r="D11" s="120"/>
      <c r="E11" s="120"/>
      <c r="F11" s="115"/>
      <c r="G11" s="116"/>
      <c r="H11" s="116" t="s">
        <v>713</v>
      </c>
      <c r="I11" s="120"/>
      <c r="J11" s="120"/>
      <c r="K11" s="149"/>
      <c r="L11" s="115"/>
    </row>
    <row r="12" spans="1:15" ht="12.75" customHeight="1">
      <c r="A12" s="114"/>
      <c r="B12" s="114" t="s">
        <v>802</v>
      </c>
      <c r="C12" s="120"/>
      <c r="D12" s="120"/>
      <c r="E12" s="120"/>
      <c r="F12" s="115"/>
      <c r="G12" s="116"/>
      <c r="H12" s="116" t="s">
        <v>802</v>
      </c>
      <c r="I12" s="120"/>
      <c r="J12" s="120"/>
      <c r="K12" s="120"/>
      <c r="L12" s="115"/>
    </row>
    <row r="13" spans="1:15" ht="12.75" customHeight="1">
      <c r="A13" s="114"/>
      <c r="B13" s="114" t="s">
        <v>715</v>
      </c>
      <c r="C13" s="120"/>
      <c r="D13" s="120"/>
      <c r="E13" s="120"/>
      <c r="F13" s="115"/>
      <c r="G13" s="116"/>
      <c r="H13" s="116" t="s">
        <v>715</v>
      </c>
      <c r="I13" s="120"/>
      <c r="J13" s="120"/>
      <c r="K13" s="99" t="s">
        <v>11</v>
      </c>
      <c r="L13" s="115"/>
    </row>
    <row r="14" spans="1:15" ht="15" customHeight="1">
      <c r="A14" s="114"/>
      <c r="B14" s="114"/>
      <c r="C14" s="120"/>
      <c r="D14" s="120"/>
      <c r="E14" s="120"/>
      <c r="F14" s="115"/>
      <c r="G14" s="116"/>
      <c r="H14" s="116" t="s">
        <v>6</v>
      </c>
      <c r="I14" s="120"/>
      <c r="J14" s="120"/>
      <c r="K14" s="150">
        <f>Invoice!J14</f>
        <v>45175</v>
      </c>
      <c r="L14" s="115"/>
    </row>
    <row r="15" spans="1:15" ht="15" customHeight="1">
      <c r="A15" s="114"/>
      <c r="B15" s="6" t="s">
        <v>6</v>
      </c>
      <c r="C15" s="7"/>
      <c r="D15" s="7"/>
      <c r="E15" s="7"/>
      <c r="F15" s="8"/>
      <c r="G15" s="116"/>
      <c r="H15" s="9"/>
      <c r="I15" s="120"/>
      <c r="J15" s="120"/>
      <c r="K15" s="151"/>
      <c r="L15" s="115"/>
    </row>
    <row r="16" spans="1:15" ht="15" customHeight="1">
      <c r="A16" s="114"/>
      <c r="B16" s="120"/>
      <c r="C16" s="120"/>
      <c r="D16" s="120"/>
      <c r="E16" s="120"/>
      <c r="F16" s="120"/>
      <c r="G16" s="120"/>
      <c r="H16" s="120"/>
      <c r="I16" s="123" t="s">
        <v>142</v>
      </c>
      <c r="J16" s="123" t="s">
        <v>142</v>
      </c>
      <c r="K16" s="129">
        <v>39867</v>
      </c>
      <c r="L16" s="115"/>
    </row>
    <row r="17" spans="1:12" ht="12.75" customHeight="1">
      <c r="A17" s="114"/>
      <c r="B17" s="120" t="s">
        <v>716</v>
      </c>
      <c r="C17" s="120"/>
      <c r="D17" s="120"/>
      <c r="E17" s="120"/>
      <c r="F17" s="120"/>
      <c r="G17" s="120"/>
      <c r="H17" s="120"/>
      <c r="I17" s="123" t="s">
        <v>143</v>
      </c>
      <c r="J17" s="123" t="s">
        <v>143</v>
      </c>
      <c r="K17" s="129" t="str">
        <f>IF(Invoice!J17&lt;&gt;"",Invoice!J17,"")</f>
        <v>Didi</v>
      </c>
      <c r="L17" s="115"/>
    </row>
    <row r="18" spans="1:12" ht="18" customHeight="1">
      <c r="A18" s="114"/>
      <c r="B18" s="120" t="s">
        <v>717</v>
      </c>
      <c r="C18" s="120"/>
      <c r="D18" s="120"/>
      <c r="E18" s="120"/>
      <c r="F18" s="120"/>
      <c r="G18" s="120"/>
      <c r="H18" s="120"/>
      <c r="I18" s="122" t="s">
        <v>258</v>
      </c>
      <c r="J18" s="122" t="s">
        <v>258</v>
      </c>
      <c r="K18" s="104" t="s">
        <v>168</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52" t="s">
        <v>201</v>
      </c>
      <c r="G20" s="153"/>
      <c r="H20" s="100" t="s">
        <v>169</v>
      </c>
      <c r="I20" s="100" t="s">
        <v>202</v>
      </c>
      <c r="J20" s="100" t="s">
        <v>202</v>
      </c>
      <c r="K20" s="100" t="s">
        <v>21</v>
      </c>
      <c r="L20" s="115"/>
    </row>
    <row r="21" spans="1:12" ht="12.75" customHeight="1">
      <c r="A21" s="114"/>
      <c r="B21" s="105"/>
      <c r="C21" s="105"/>
      <c r="D21" s="105"/>
      <c r="E21" s="106"/>
      <c r="F21" s="154"/>
      <c r="G21" s="155"/>
      <c r="H21" s="105" t="s">
        <v>141</v>
      </c>
      <c r="I21" s="105"/>
      <c r="J21" s="105"/>
      <c r="K21" s="105"/>
      <c r="L21" s="115"/>
    </row>
    <row r="22" spans="1:12" ht="12.75" customHeight="1">
      <c r="A22" s="114"/>
      <c r="B22" s="107">
        <f>'Tax Invoice'!D18</f>
        <v>20</v>
      </c>
      <c r="C22" s="10" t="s">
        <v>104</v>
      </c>
      <c r="D22" s="10" t="s">
        <v>104</v>
      </c>
      <c r="E22" s="118" t="s">
        <v>718</v>
      </c>
      <c r="F22" s="146"/>
      <c r="G22" s="147"/>
      <c r="H22" s="11" t="s">
        <v>719</v>
      </c>
      <c r="I22" s="14">
        <f t="shared" ref="I22:I53" si="0">ROUNDUP(J22*$N$1,2)</f>
        <v>0.14000000000000001</v>
      </c>
      <c r="J22" s="14">
        <v>0.28000000000000003</v>
      </c>
      <c r="K22" s="109">
        <f t="shared" ref="K22:K53" si="1">I22*B22</f>
        <v>2.8000000000000003</v>
      </c>
      <c r="L22" s="115"/>
    </row>
    <row r="23" spans="1:12" ht="12.75" customHeight="1">
      <c r="A23" s="114"/>
      <c r="B23" s="107">
        <f>'Tax Invoice'!D19</f>
        <v>80</v>
      </c>
      <c r="C23" s="10" t="s">
        <v>104</v>
      </c>
      <c r="D23" s="10" t="s">
        <v>104</v>
      </c>
      <c r="E23" s="118" t="s">
        <v>25</v>
      </c>
      <c r="F23" s="146"/>
      <c r="G23" s="147"/>
      <c r="H23" s="11" t="s">
        <v>719</v>
      </c>
      <c r="I23" s="14">
        <f t="shared" si="0"/>
        <v>0.14000000000000001</v>
      </c>
      <c r="J23" s="14">
        <v>0.28000000000000003</v>
      </c>
      <c r="K23" s="109">
        <f t="shared" si="1"/>
        <v>11.200000000000001</v>
      </c>
      <c r="L23" s="115"/>
    </row>
    <row r="24" spans="1:12" ht="12.75" customHeight="1">
      <c r="A24" s="114"/>
      <c r="B24" s="107">
        <f>'Tax Invoice'!D20</f>
        <v>60</v>
      </c>
      <c r="C24" s="10" t="s">
        <v>104</v>
      </c>
      <c r="D24" s="10" t="s">
        <v>104</v>
      </c>
      <c r="E24" s="118" t="s">
        <v>67</v>
      </c>
      <c r="F24" s="146"/>
      <c r="G24" s="147"/>
      <c r="H24" s="11" t="s">
        <v>719</v>
      </c>
      <c r="I24" s="14">
        <f t="shared" si="0"/>
        <v>0.14000000000000001</v>
      </c>
      <c r="J24" s="14">
        <v>0.28000000000000003</v>
      </c>
      <c r="K24" s="109">
        <f t="shared" si="1"/>
        <v>8.4</v>
      </c>
      <c r="L24" s="115"/>
    </row>
    <row r="25" spans="1:12" ht="12.75" customHeight="1">
      <c r="A25" s="114"/>
      <c r="B25" s="107">
        <f>'Tax Invoice'!D21</f>
        <v>20</v>
      </c>
      <c r="C25" s="10" t="s">
        <v>43</v>
      </c>
      <c r="D25" s="10" t="s">
        <v>43</v>
      </c>
      <c r="E25" s="118" t="s">
        <v>28</v>
      </c>
      <c r="F25" s="146"/>
      <c r="G25" s="147"/>
      <c r="H25" s="11" t="s">
        <v>720</v>
      </c>
      <c r="I25" s="14">
        <f t="shared" si="0"/>
        <v>0.17</v>
      </c>
      <c r="J25" s="14">
        <v>0.34</v>
      </c>
      <c r="K25" s="109">
        <f t="shared" si="1"/>
        <v>3.4000000000000004</v>
      </c>
      <c r="L25" s="115"/>
    </row>
    <row r="26" spans="1:12" ht="12.75" customHeight="1">
      <c r="A26" s="114"/>
      <c r="B26" s="107">
        <f>'Tax Invoice'!D22</f>
        <v>20</v>
      </c>
      <c r="C26" s="10" t="s">
        <v>43</v>
      </c>
      <c r="D26" s="10" t="s">
        <v>43</v>
      </c>
      <c r="E26" s="118" t="s">
        <v>47</v>
      </c>
      <c r="F26" s="146"/>
      <c r="G26" s="147"/>
      <c r="H26" s="11" t="s">
        <v>720</v>
      </c>
      <c r="I26" s="14">
        <f t="shared" si="0"/>
        <v>0.17</v>
      </c>
      <c r="J26" s="14">
        <v>0.34</v>
      </c>
      <c r="K26" s="109">
        <f t="shared" si="1"/>
        <v>3.4000000000000004</v>
      </c>
      <c r="L26" s="115"/>
    </row>
    <row r="27" spans="1:12" ht="24" customHeight="1">
      <c r="A27" s="114"/>
      <c r="B27" s="107">
        <f>'Tax Invoice'!D23</f>
        <v>2</v>
      </c>
      <c r="C27" s="10" t="s">
        <v>721</v>
      </c>
      <c r="D27" s="10" t="s">
        <v>721</v>
      </c>
      <c r="E27" s="118" t="s">
        <v>27</v>
      </c>
      <c r="F27" s="146" t="s">
        <v>273</v>
      </c>
      <c r="G27" s="147"/>
      <c r="H27" s="11" t="s">
        <v>722</v>
      </c>
      <c r="I27" s="14">
        <f t="shared" si="0"/>
        <v>0.62</v>
      </c>
      <c r="J27" s="14">
        <v>1.23</v>
      </c>
      <c r="K27" s="109">
        <f t="shared" si="1"/>
        <v>1.24</v>
      </c>
      <c r="L27" s="115"/>
    </row>
    <row r="28" spans="1:12" ht="24" customHeight="1">
      <c r="A28" s="114"/>
      <c r="B28" s="107">
        <f>'Tax Invoice'!D24</f>
        <v>4</v>
      </c>
      <c r="C28" s="10" t="s">
        <v>721</v>
      </c>
      <c r="D28" s="10" t="s">
        <v>721</v>
      </c>
      <c r="E28" s="118" t="s">
        <v>27</v>
      </c>
      <c r="F28" s="146" t="s">
        <v>272</v>
      </c>
      <c r="G28" s="147"/>
      <c r="H28" s="11" t="s">
        <v>722</v>
      </c>
      <c r="I28" s="14">
        <f t="shared" si="0"/>
        <v>0.62</v>
      </c>
      <c r="J28" s="14">
        <v>1.23</v>
      </c>
      <c r="K28" s="109">
        <f t="shared" si="1"/>
        <v>2.48</v>
      </c>
      <c r="L28" s="115"/>
    </row>
    <row r="29" spans="1:12" ht="12.95" customHeight="1">
      <c r="A29" s="114"/>
      <c r="B29" s="107">
        <f>'Tax Invoice'!D25</f>
        <v>10</v>
      </c>
      <c r="C29" s="10" t="s">
        <v>723</v>
      </c>
      <c r="D29" s="10" t="s">
        <v>723</v>
      </c>
      <c r="E29" s="118" t="s">
        <v>67</v>
      </c>
      <c r="F29" s="146"/>
      <c r="G29" s="147"/>
      <c r="H29" s="11" t="s">
        <v>724</v>
      </c>
      <c r="I29" s="14">
        <f t="shared" si="0"/>
        <v>0.14000000000000001</v>
      </c>
      <c r="J29" s="14">
        <v>0.28000000000000003</v>
      </c>
      <c r="K29" s="109">
        <f t="shared" si="1"/>
        <v>1.4000000000000001</v>
      </c>
      <c r="L29" s="115"/>
    </row>
    <row r="30" spans="1:12" ht="12.95" customHeight="1">
      <c r="A30" s="114"/>
      <c r="B30" s="107">
        <f>'Tax Invoice'!D26</f>
        <v>20</v>
      </c>
      <c r="C30" s="10" t="s">
        <v>723</v>
      </c>
      <c r="D30" s="10" t="s">
        <v>723</v>
      </c>
      <c r="E30" s="118" t="s">
        <v>26</v>
      </c>
      <c r="F30" s="146"/>
      <c r="G30" s="147"/>
      <c r="H30" s="11" t="s">
        <v>724</v>
      </c>
      <c r="I30" s="14">
        <f t="shared" si="0"/>
        <v>0.14000000000000001</v>
      </c>
      <c r="J30" s="14">
        <v>0.28000000000000003</v>
      </c>
      <c r="K30" s="109">
        <f t="shared" si="1"/>
        <v>2.8000000000000003</v>
      </c>
      <c r="L30" s="115"/>
    </row>
    <row r="31" spans="1:12" ht="12.95" customHeight="1">
      <c r="A31" s="114"/>
      <c r="B31" s="107">
        <f>'Tax Invoice'!D27</f>
        <v>10</v>
      </c>
      <c r="C31" s="10" t="s">
        <v>723</v>
      </c>
      <c r="D31" s="10" t="s">
        <v>723</v>
      </c>
      <c r="E31" s="118" t="s">
        <v>90</v>
      </c>
      <c r="F31" s="146"/>
      <c r="G31" s="147"/>
      <c r="H31" s="11" t="s">
        <v>724</v>
      </c>
      <c r="I31" s="14">
        <f t="shared" si="0"/>
        <v>0.14000000000000001</v>
      </c>
      <c r="J31" s="14">
        <v>0.28000000000000003</v>
      </c>
      <c r="K31" s="109">
        <f t="shared" si="1"/>
        <v>1.4000000000000001</v>
      </c>
      <c r="L31" s="115"/>
    </row>
    <row r="32" spans="1:12" ht="12.95" customHeight="1">
      <c r="A32" s="114"/>
      <c r="B32" s="107">
        <f>'Tax Invoice'!D28</f>
        <v>12</v>
      </c>
      <c r="C32" s="10" t="s">
        <v>710</v>
      </c>
      <c r="D32" s="10" t="s">
        <v>710</v>
      </c>
      <c r="E32" s="118" t="s">
        <v>651</v>
      </c>
      <c r="F32" s="146"/>
      <c r="G32" s="147"/>
      <c r="H32" s="11" t="s">
        <v>711</v>
      </c>
      <c r="I32" s="14">
        <f t="shared" si="0"/>
        <v>0.21</v>
      </c>
      <c r="J32" s="14">
        <v>0.42</v>
      </c>
      <c r="K32" s="109">
        <f t="shared" si="1"/>
        <v>2.52</v>
      </c>
      <c r="L32" s="115"/>
    </row>
    <row r="33" spans="1:12" ht="12.95" customHeight="1">
      <c r="A33" s="114"/>
      <c r="B33" s="107">
        <f>'Tax Invoice'!D29</f>
        <v>12</v>
      </c>
      <c r="C33" s="10" t="s">
        <v>710</v>
      </c>
      <c r="D33" s="10" t="s">
        <v>710</v>
      </c>
      <c r="E33" s="118" t="s">
        <v>67</v>
      </c>
      <c r="F33" s="146"/>
      <c r="G33" s="147"/>
      <c r="H33" s="11" t="s">
        <v>711</v>
      </c>
      <c r="I33" s="14">
        <f t="shared" si="0"/>
        <v>0.21</v>
      </c>
      <c r="J33" s="14">
        <v>0.42</v>
      </c>
      <c r="K33" s="109">
        <f t="shared" si="1"/>
        <v>2.52</v>
      </c>
      <c r="L33" s="115"/>
    </row>
    <row r="34" spans="1:12" ht="12.95" customHeight="1">
      <c r="A34" s="114"/>
      <c r="B34" s="107">
        <f>'Tax Invoice'!D30</f>
        <v>12</v>
      </c>
      <c r="C34" s="10" t="s">
        <v>710</v>
      </c>
      <c r="D34" s="10" t="s">
        <v>710</v>
      </c>
      <c r="E34" s="118" t="s">
        <v>90</v>
      </c>
      <c r="F34" s="146"/>
      <c r="G34" s="147"/>
      <c r="H34" s="11" t="s">
        <v>711</v>
      </c>
      <c r="I34" s="14">
        <f t="shared" si="0"/>
        <v>0.21</v>
      </c>
      <c r="J34" s="14">
        <v>0.42</v>
      </c>
      <c r="K34" s="109">
        <f t="shared" si="1"/>
        <v>2.52</v>
      </c>
      <c r="L34" s="115"/>
    </row>
    <row r="35" spans="1:12" ht="12.95" customHeight="1">
      <c r="A35" s="114"/>
      <c r="B35" s="107">
        <f>'Tax Invoice'!D31</f>
        <v>6</v>
      </c>
      <c r="C35" s="10" t="s">
        <v>725</v>
      </c>
      <c r="D35" s="10" t="s">
        <v>725</v>
      </c>
      <c r="E35" s="118" t="s">
        <v>23</v>
      </c>
      <c r="F35" s="146"/>
      <c r="G35" s="147"/>
      <c r="H35" s="11" t="s">
        <v>726</v>
      </c>
      <c r="I35" s="14">
        <f t="shared" si="0"/>
        <v>0.21</v>
      </c>
      <c r="J35" s="14">
        <v>0.42</v>
      </c>
      <c r="K35" s="109">
        <f t="shared" si="1"/>
        <v>1.26</v>
      </c>
      <c r="L35" s="115"/>
    </row>
    <row r="36" spans="1:12" ht="12.95" customHeight="1">
      <c r="A36" s="114"/>
      <c r="B36" s="107">
        <f>'Tax Invoice'!D32</f>
        <v>4</v>
      </c>
      <c r="C36" s="10" t="s">
        <v>725</v>
      </c>
      <c r="D36" s="10" t="s">
        <v>725</v>
      </c>
      <c r="E36" s="118" t="s">
        <v>651</v>
      </c>
      <c r="F36" s="146"/>
      <c r="G36" s="147"/>
      <c r="H36" s="11" t="s">
        <v>726</v>
      </c>
      <c r="I36" s="14">
        <f t="shared" si="0"/>
        <v>0.21</v>
      </c>
      <c r="J36" s="14">
        <v>0.42</v>
      </c>
      <c r="K36" s="109">
        <f t="shared" si="1"/>
        <v>0.84</v>
      </c>
      <c r="L36" s="115"/>
    </row>
    <row r="37" spans="1:12" ht="12.95" customHeight="1">
      <c r="A37" s="114"/>
      <c r="B37" s="107">
        <f>'Tax Invoice'!D33</f>
        <v>4</v>
      </c>
      <c r="C37" s="10" t="s">
        <v>725</v>
      </c>
      <c r="D37" s="10" t="s">
        <v>725</v>
      </c>
      <c r="E37" s="118" t="s">
        <v>67</v>
      </c>
      <c r="F37" s="146"/>
      <c r="G37" s="147"/>
      <c r="H37" s="11" t="s">
        <v>726</v>
      </c>
      <c r="I37" s="14">
        <f t="shared" si="0"/>
        <v>0.21</v>
      </c>
      <c r="J37" s="14">
        <v>0.42</v>
      </c>
      <c r="K37" s="109">
        <f t="shared" si="1"/>
        <v>0.84</v>
      </c>
      <c r="L37" s="115"/>
    </row>
    <row r="38" spans="1:12" ht="24" customHeight="1">
      <c r="A38" s="114"/>
      <c r="B38" s="107">
        <f>'Tax Invoice'!D34</f>
        <v>2</v>
      </c>
      <c r="C38" s="10" t="s">
        <v>727</v>
      </c>
      <c r="D38" s="10" t="s">
        <v>727</v>
      </c>
      <c r="E38" s="118" t="s">
        <v>23</v>
      </c>
      <c r="F38" s="146" t="s">
        <v>272</v>
      </c>
      <c r="G38" s="147"/>
      <c r="H38" s="11" t="s">
        <v>728</v>
      </c>
      <c r="I38" s="14">
        <f t="shared" si="0"/>
        <v>0.52</v>
      </c>
      <c r="J38" s="14">
        <v>1.04</v>
      </c>
      <c r="K38" s="109">
        <f t="shared" si="1"/>
        <v>1.04</v>
      </c>
      <c r="L38" s="115"/>
    </row>
    <row r="39" spans="1:12" ht="24" customHeight="1">
      <c r="A39" s="114"/>
      <c r="B39" s="107">
        <f>'Tax Invoice'!D35</f>
        <v>2</v>
      </c>
      <c r="C39" s="10" t="s">
        <v>727</v>
      </c>
      <c r="D39" s="10" t="s">
        <v>727</v>
      </c>
      <c r="E39" s="118" t="s">
        <v>651</v>
      </c>
      <c r="F39" s="146" t="s">
        <v>273</v>
      </c>
      <c r="G39" s="147"/>
      <c r="H39" s="11" t="s">
        <v>728</v>
      </c>
      <c r="I39" s="14">
        <f t="shared" si="0"/>
        <v>0.52</v>
      </c>
      <c r="J39" s="14">
        <v>1.04</v>
      </c>
      <c r="K39" s="109">
        <f t="shared" si="1"/>
        <v>1.04</v>
      </c>
      <c r="L39" s="115"/>
    </row>
    <row r="40" spans="1:12" ht="24" customHeight="1">
      <c r="A40" s="114"/>
      <c r="B40" s="107">
        <f>'Tax Invoice'!D36</f>
        <v>2</v>
      </c>
      <c r="C40" s="10" t="s">
        <v>727</v>
      </c>
      <c r="D40" s="10" t="s">
        <v>727</v>
      </c>
      <c r="E40" s="118" t="s">
        <v>651</v>
      </c>
      <c r="F40" s="146" t="s">
        <v>272</v>
      </c>
      <c r="G40" s="147"/>
      <c r="H40" s="11" t="s">
        <v>728</v>
      </c>
      <c r="I40" s="14">
        <f t="shared" si="0"/>
        <v>0.52</v>
      </c>
      <c r="J40" s="14">
        <v>1.04</v>
      </c>
      <c r="K40" s="109">
        <f t="shared" si="1"/>
        <v>1.04</v>
      </c>
      <c r="L40" s="115"/>
    </row>
    <row r="41" spans="1:12" ht="24" customHeight="1">
      <c r="A41" s="114"/>
      <c r="B41" s="107">
        <f>'Tax Invoice'!D37</f>
        <v>2</v>
      </c>
      <c r="C41" s="10" t="s">
        <v>727</v>
      </c>
      <c r="D41" s="10" t="s">
        <v>727</v>
      </c>
      <c r="E41" s="118" t="s">
        <v>25</v>
      </c>
      <c r="F41" s="146" t="s">
        <v>272</v>
      </c>
      <c r="G41" s="147"/>
      <c r="H41" s="11" t="s">
        <v>728</v>
      </c>
      <c r="I41" s="14">
        <f t="shared" si="0"/>
        <v>0.52</v>
      </c>
      <c r="J41" s="14">
        <v>1.04</v>
      </c>
      <c r="K41" s="109">
        <f t="shared" si="1"/>
        <v>1.04</v>
      </c>
      <c r="L41" s="115"/>
    </row>
    <row r="42" spans="1:12" ht="24" customHeight="1">
      <c r="A42" s="114"/>
      <c r="B42" s="107">
        <f>'Tax Invoice'!D38</f>
        <v>2</v>
      </c>
      <c r="C42" s="10" t="s">
        <v>727</v>
      </c>
      <c r="D42" s="10" t="s">
        <v>727</v>
      </c>
      <c r="E42" s="118" t="s">
        <v>67</v>
      </c>
      <c r="F42" s="146" t="s">
        <v>273</v>
      </c>
      <c r="G42" s="147"/>
      <c r="H42" s="11" t="s">
        <v>728</v>
      </c>
      <c r="I42" s="14">
        <f t="shared" si="0"/>
        <v>0.52</v>
      </c>
      <c r="J42" s="14">
        <v>1.04</v>
      </c>
      <c r="K42" s="109">
        <f t="shared" si="1"/>
        <v>1.04</v>
      </c>
      <c r="L42" s="115"/>
    </row>
    <row r="43" spans="1:12" ht="24" customHeight="1">
      <c r="A43" s="114"/>
      <c r="B43" s="107">
        <f>'Tax Invoice'!D39</f>
        <v>2</v>
      </c>
      <c r="C43" s="10" t="s">
        <v>727</v>
      </c>
      <c r="D43" s="10" t="s">
        <v>727</v>
      </c>
      <c r="E43" s="118" t="s">
        <v>67</v>
      </c>
      <c r="F43" s="146" t="s">
        <v>272</v>
      </c>
      <c r="G43" s="147"/>
      <c r="H43" s="11" t="s">
        <v>728</v>
      </c>
      <c r="I43" s="14">
        <f t="shared" si="0"/>
        <v>0.52</v>
      </c>
      <c r="J43" s="14">
        <v>1.04</v>
      </c>
      <c r="K43" s="109">
        <f t="shared" si="1"/>
        <v>1.04</v>
      </c>
      <c r="L43" s="115"/>
    </row>
    <row r="44" spans="1:12" ht="24" customHeight="1">
      <c r="A44" s="114"/>
      <c r="B44" s="107">
        <f>'Tax Invoice'!D40</f>
        <v>4</v>
      </c>
      <c r="C44" s="10" t="s">
        <v>729</v>
      </c>
      <c r="D44" s="10" t="s">
        <v>729</v>
      </c>
      <c r="E44" s="118" t="s">
        <v>26</v>
      </c>
      <c r="F44" s="146" t="s">
        <v>273</v>
      </c>
      <c r="G44" s="147"/>
      <c r="H44" s="11" t="s">
        <v>730</v>
      </c>
      <c r="I44" s="14">
        <f t="shared" si="0"/>
        <v>0.52</v>
      </c>
      <c r="J44" s="14">
        <v>1.04</v>
      </c>
      <c r="K44" s="109">
        <f t="shared" si="1"/>
        <v>2.08</v>
      </c>
      <c r="L44" s="115"/>
    </row>
    <row r="45" spans="1:12" ht="24" customHeight="1">
      <c r="A45" s="114"/>
      <c r="B45" s="107">
        <f>'Tax Invoice'!D41</f>
        <v>4</v>
      </c>
      <c r="C45" s="10" t="s">
        <v>731</v>
      </c>
      <c r="D45" s="10" t="s">
        <v>731</v>
      </c>
      <c r="E45" s="118"/>
      <c r="F45" s="146"/>
      <c r="G45" s="147"/>
      <c r="H45" s="11" t="s">
        <v>732</v>
      </c>
      <c r="I45" s="14">
        <f t="shared" si="0"/>
        <v>1.3</v>
      </c>
      <c r="J45" s="14">
        <v>2.6</v>
      </c>
      <c r="K45" s="109">
        <f t="shared" si="1"/>
        <v>5.2</v>
      </c>
      <c r="L45" s="115"/>
    </row>
    <row r="46" spans="1:12" ht="12.75" customHeight="1">
      <c r="A46" s="114"/>
      <c r="B46" s="107">
        <f>'Tax Invoice'!D42</f>
        <v>1</v>
      </c>
      <c r="C46" s="10" t="s">
        <v>733</v>
      </c>
      <c r="D46" s="10" t="s">
        <v>790</v>
      </c>
      <c r="E46" s="118" t="s">
        <v>734</v>
      </c>
      <c r="F46" s="146" t="s">
        <v>271</v>
      </c>
      <c r="G46" s="147"/>
      <c r="H46" s="11" t="s">
        <v>735</v>
      </c>
      <c r="I46" s="14">
        <f t="shared" si="0"/>
        <v>0.85</v>
      </c>
      <c r="J46" s="14">
        <v>1.7</v>
      </c>
      <c r="K46" s="109">
        <f t="shared" si="1"/>
        <v>0.85</v>
      </c>
      <c r="L46" s="115"/>
    </row>
    <row r="47" spans="1:12" ht="24" customHeight="1">
      <c r="A47" s="114"/>
      <c r="B47" s="107">
        <f>'Tax Invoice'!D43</f>
        <v>3</v>
      </c>
      <c r="C47" s="10" t="s">
        <v>736</v>
      </c>
      <c r="D47" s="10" t="s">
        <v>791</v>
      </c>
      <c r="E47" s="118" t="s">
        <v>572</v>
      </c>
      <c r="F47" s="146" t="s">
        <v>107</v>
      </c>
      <c r="G47" s="147"/>
      <c r="H47" s="11" t="s">
        <v>737</v>
      </c>
      <c r="I47" s="14">
        <f t="shared" si="0"/>
        <v>0.88</v>
      </c>
      <c r="J47" s="14">
        <v>1.75</v>
      </c>
      <c r="K47" s="109">
        <f t="shared" si="1"/>
        <v>2.64</v>
      </c>
      <c r="L47" s="115"/>
    </row>
    <row r="48" spans="1:12" ht="24" customHeight="1">
      <c r="A48" s="114"/>
      <c r="B48" s="107">
        <f>'Tax Invoice'!D44</f>
        <v>2</v>
      </c>
      <c r="C48" s="10" t="s">
        <v>736</v>
      </c>
      <c r="D48" s="10" t="s">
        <v>791</v>
      </c>
      <c r="E48" s="118" t="s">
        <v>572</v>
      </c>
      <c r="F48" s="146" t="s">
        <v>738</v>
      </c>
      <c r="G48" s="147"/>
      <c r="H48" s="11" t="s">
        <v>737</v>
      </c>
      <c r="I48" s="14">
        <f t="shared" si="0"/>
        <v>0.88</v>
      </c>
      <c r="J48" s="14">
        <v>1.75</v>
      </c>
      <c r="K48" s="109">
        <f t="shared" si="1"/>
        <v>1.76</v>
      </c>
      <c r="L48" s="115"/>
    </row>
    <row r="49" spans="1:12" ht="24" customHeight="1">
      <c r="A49" s="114"/>
      <c r="B49" s="107">
        <f>'Tax Invoice'!D45</f>
        <v>1</v>
      </c>
      <c r="C49" s="10" t="s">
        <v>736</v>
      </c>
      <c r="D49" s="10" t="s">
        <v>792</v>
      </c>
      <c r="E49" s="118" t="s">
        <v>734</v>
      </c>
      <c r="F49" s="146" t="s">
        <v>107</v>
      </c>
      <c r="G49" s="147"/>
      <c r="H49" s="11" t="s">
        <v>737</v>
      </c>
      <c r="I49" s="14">
        <f t="shared" si="0"/>
        <v>1.02</v>
      </c>
      <c r="J49" s="14">
        <v>2.0299999999999998</v>
      </c>
      <c r="K49" s="109">
        <f t="shared" si="1"/>
        <v>1.02</v>
      </c>
      <c r="L49" s="115"/>
    </row>
    <row r="50" spans="1:12" ht="24" customHeight="1">
      <c r="A50" s="114"/>
      <c r="B50" s="107">
        <f>'Tax Invoice'!D46</f>
        <v>1</v>
      </c>
      <c r="C50" s="10" t="s">
        <v>736</v>
      </c>
      <c r="D50" s="10" t="s">
        <v>793</v>
      </c>
      <c r="E50" s="118" t="s">
        <v>739</v>
      </c>
      <c r="F50" s="146" t="s">
        <v>107</v>
      </c>
      <c r="G50" s="147"/>
      <c r="H50" s="11" t="s">
        <v>737</v>
      </c>
      <c r="I50" s="14">
        <f t="shared" si="0"/>
        <v>1.28</v>
      </c>
      <c r="J50" s="14">
        <v>2.56</v>
      </c>
      <c r="K50" s="109">
        <f t="shared" si="1"/>
        <v>1.28</v>
      </c>
      <c r="L50" s="115"/>
    </row>
    <row r="51" spans="1:12" ht="24" customHeight="1">
      <c r="A51" s="114"/>
      <c r="B51" s="107">
        <f>'Tax Invoice'!D47</f>
        <v>1</v>
      </c>
      <c r="C51" s="10" t="s">
        <v>736</v>
      </c>
      <c r="D51" s="10" t="s">
        <v>794</v>
      </c>
      <c r="E51" s="118" t="s">
        <v>298</v>
      </c>
      <c r="F51" s="146" t="s">
        <v>107</v>
      </c>
      <c r="G51" s="147"/>
      <c r="H51" s="11" t="s">
        <v>737</v>
      </c>
      <c r="I51" s="14">
        <f t="shared" si="0"/>
        <v>1.55</v>
      </c>
      <c r="J51" s="14">
        <v>3.09</v>
      </c>
      <c r="K51" s="109">
        <f t="shared" si="1"/>
        <v>1.55</v>
      </c>
      <c r="L51" s="115"/>
    </row>
    <row r="52" spans="1:12" ht="24" customHeight="1">
      <c r="A52" s="114"/>
      <c r="B52" s="107">
        <f>'Tax Invoice'!D48</f>
        <v>2</v>
      </c>
      <c r="C52" s="10" t="s">
        <v>740</v>
      </c>
      <c r="D52" s="10" t="s">
        <v>795</v>
      </c>
      <c r="E52" s="118" t="s">
        <v>590</v>
      </c>
      <c r="F52" s="146" t="s">
        <v>239</v>
      </c>
      <c r="G52" s="147"/>
      <c r="H52" s="11" t="s">
        <v>741</v>
      </c>
      <c r="I52" s="14">
        <f t="shared" si="0"/>
        <v>0.67</v>
      </c>
      <c r="J52" s="14">
        <v>1.33</v>
      </c>
      <c r="K52" s="109">
        <f t="shared" si="1"/>
        <v>1.34</v>
      </c>
      <c r="L52" s="115"/>
    </row>
    <row r="53" spans="1:12" ht="24" customHeight="1">
      <c r="A53" s="114"/>
      <c r="B53" s="107">
        <f>'Tax Invoice'!D49</f>
        <v>4</v>
      </c>
      <c r="C53" s="10" t="s">
        <v>742</v>
      </c>
      <c r="D53" s="10" t="s">
        <v>742</v>
      </c>
      <c r="E53" s="118" t="s">
        <v>23</v>
      </c>
      <c r="F53" s="146"/>
      <c r="G53" s="147"/>
      <c r="H53" s="11" t="s">
        <v>743</v>
      </c>
      <c r="I53" s="14">
        <f t="shared" si="0"/>
        <v>1.85</v>
      </c>
      <c r="J53" s="14">
        <v>3.7</v>
      </c>
      <c r="K53" s="109">
        <f t="shared" si="1"/>
        <v>7.4</v>
      </c>
      <c r="L53" s="115"/>
    </row>
    <row r="54" spans="1:12" ht="24" customHeight="1">
      <c r="A54" s="114"/>
      <c r="B54" s="107">
        <f>'Tax Invoice'!D50</f>
        <v>2</v>
      </c>
      <c r="C54" s="10" t="s">
        <v>744</v>
      </c>
      <c r="D54" s="10" t="s">
        <v>744</v>
      </c>
      <c r="E54" s="118" t="s">
        <v>23</v>
      </c>
      <c r="F54" s="146" t="s">
        <v>273</v>
      </c>
      <c r="G54" s="147"/>
      <c r="H54" s="11" t="s">
        <v>745</v>
      </c>
      <c r="I54" s="14">
        <f t="shared" ref="I54:I85" si="2">ROUNDUP(J54*$N$1,2)</f>
        <v>2.1199999999999997</v>
      </c>
      <c r="J54" s="14">
        <v>4.2300000000000004</v>
      </c>
      <c r="K54" s="109">
        <f t="shared" ref="K54:K85" si="3">I54*B54</f>
        <v>4.2399999999999993</v>
      </c>
      <c r="L54" s="115"/>
    </row>
    <row r="55" spans="1:12" ht="24" customHeight="1">
      <c r="A55" s="114"/>
      <c r="B55" s="107">
        <f>'Tax Invoice'!D51</f>
        <v>2</v>
      </c>
      <c r="C55" s="10" t="s">
        <v>744</v>
      </c>
      <c r="D55" s="10" t="s">
        <v>744</v>
      </c>
      <c r="E55" s="118" t="s">
        <v>23</v>
      </c>
      <c r="F55" s="146" t="s">
        <v>272</v>
      </c>
      <c r="G55" s="147"/>
      <c r="H55" s="11" t="s">
        <v>745</v>
      </c>
      <c r="I55" s="14">
        <f t="shared" si="2"/>
        <v>2.1199999999999997</v>
      </c>
      <c r="J55" s="14">
        <v>4.2300000000000004</v>
      </c>
      <c r="K55" s="109">
        <f t="shared" si="3"/>
        <v>4.2399999999999993</v>
      </c>
      <c r="L55" s="115"/>
    </row>
    <row r="56" spans="1:12" ht="24" customHeight="1">
      <c r="A56" s="114"/>
      <c r="B56" s="107">
        <f>'Tax Invoice'!D52</f>
        <v>2</v>
      </c>
      <c r="C56" s="10" t="s">
        <v>744</v>
      </c>
      <c r="D56" s="10" t="s">
        <v>744</v>
      </c>
      <c r="E56" s="118" t="s">
        <v>25</v>
      </c>
      <c r="F56" s="146" t="s">
        <v>272</v>
      </c>
      <c r="G56" s="147"/>
      <c r="H56" s="11" t="s">
        <v>745</v>
      </c>
      <c r="I56" s="14">
        <f t="shared" si="2"/>
        <v>2.1199999999999997</v>
      </c>
      <c r="J56" s="14">
        <v>4.2300000000000004</v>
      </c>
      <c r="K56" s="109">
        <f t="shared" si="3"/>
        <v>4.2399999999999993</v>
      </c>
      <c r="L56" s="115"/>
    </row>
    <row r="57" spans="1:12" ht="24" customHeight="1">
      <c r="A57" s="114"/>
      <c r="B57" s="107">
        <f>'Tax Invoice'!D53</f>
        <v>2</v>
      </c>
      <c r="C57" s="10" t="s">
        <v>744</v>
      </c>
      <c r="D57" s="10" t="s">
        <v>744</v>
      </c>
      <c r="E57" s="118" t="s">
        <v>26</v>
      </c>
      <c r="F57" s="146" t="s">
        <v>273</v>
      </c>
      <c r="G57" s="147"/>
      <c r="H57" s="11" t="s">
        <v>745</v>
      </c>
      <c r="I57" s="14">
        <f t="shared" si="2"/>
        <v>2.1199999999999997</v>
      </c>
      <c r="J57" s="14">
        <v>4.2300000000000004</v>
      </c>
      <c r="K57" s="109">
        <f t="shared" si="3"/>
        <v>4.2399999999999993</v>
      </c>
      <c r="L57" s="115"/>
    </row>
    <row r="58" spans="1:12" ht="24" customHeight="1">
      <c r="A58" s="114"/>
      <c r="B58" s="107">
        <f>'Tax Invoice'!D54</f>
        <v>1</v>
      </c>
      <c r="C58" s="10" t="s">
        <v>746</v>
      </c>
      <c r="D58" s="10" t="s">
        <v>746</v>
      </c>
      <c r="E58" s="118" t="s">
        <v>23</v>
      </c>
      <c r="F58" s="146" t="s">
        <v>747</v>
      </c>
      <c r="G58" s="147"/>
      <c r="H58" s="11" t="s">
        <v>748</v>
      </c>
      <c r="I58" s="14">
        <f t="shared" si="2"/>
        <v>2.5099999999999998</v>
      </c>
      <c r="J58" s="14">
        <v>5.0199999999999996</v>
      </c>
      <c r="K58" s="109">
        <f t="shared" si="3"/>
        <v>2.5099999999999998</v>
      </c>
      <c r="L58" s="115"/>
    </row>
    <row r="59" spans="1:12" ht="24" customHeight="1">
      <c r="A59" s="114"/>
      <c r="B59" s="107">
        <f>'Tax Invoice'!D55</f>
        <v>1</v>
      </c>
      <c r="C59" s="10" t="s">
        <v>746</v>
      </c>
      <c r="D59" s="10" t="s">
        <v>746</v>
      </c>
      <c r="E59" s="118" t="s">
        <v>25</v>
      </c>
      <c r="F59" s="146" t="s">
        <v>747</v>
      </c>
      <c r="G59" s="147"/>
      <c r="H59" s="11" t="s">
        <v>748</v>
      </c>
      <c r="I59" s="14">
        <f t="shared" si="2"/>
        <v>2.5099999999999998</v>
      </c>
      <c r="J59" s="14">
        <v>5.0199999999999996</v>
      </c>
      <c r="K59" s="109">
        <f t="shared" si="3"/>
        <v>2.5099999999999998</v>
      </c>
      <c r="L59" s="115"/>
    </row>
    <row r="60" spans="1:12" ht="24" customHeight="1">
      <c r="A60" s="114"/>
      <c r="B60" s="107">
        <f>'Tax Invoice'!D56</f>
        <v>2</v>
      </c>
      <c r="C60" s="10" t="s">
        <v>746</v>
      </c>
      <c r="D60" s="10" t="s">
        <v>746</v>
      </c>
      <c r="E60" s="118" t="s">
        <v>26</v>
      </c>
      <c r="F60" s="146" t="s">
        <v>747</v>
      </c>
      <c r="G60" s="147"/>
      <c r="H60" s="11" t="s">
        <v>748</v>
      </c>
      <c r="I60" s="14">
        <f t="shared" si="2"/>
        <v>2.5099999999999998</v>
      </c>
      <c r="J60" s="14">
        <v>5.0199999999999996</v>
      </c>
      <c r="K60" s="109">
        <f t="shared" si="3"/>
        <v>5.0199999999999996</v>
      </c>
      <c r="L60" s="115"/>
    </row>
    <row r="61" spans="1:12" ht="12.75" customHeight="1">
      <c r="A61" s="114"/>
      <c r="B61" s="107">
        <f>'Tax Invoice'!D57</f>
        <v>20</v>
      </c>
      <c r="C61" s="10" t="s">
        <v>656</v>
      </c>
      <c r="D61" s="10" t="s">
        <v>656</v>
      </c>
      <c r="E61" s="118" t="s">
        <v>718</v>
      </c>
      <c r="F61" s="146"/>
      <c r="G61" s="147"/>
      <c r="H61" s="11" t="s">
        <v>658</v>
      </c>
      <c r="I61" s="14">
        <f t="shared" si="2"/>
        <v>0.15</v>
      </c>
      <c r="J61" s="14">
        <v>0.3</v>
      </c>
      <c r="K61" s="109">
        <f t="shared" si="3"/>
        <v>3</v>
      </c>
      <c r="L61" s="115"/>
    </row>
    <row r="62" spans="1:12" ht="12.75" customHeight="1">
      <c r="A62" s="114"/>
      <c r="B62" s="107">
        <f>'Tax Invoice'!D58</f>
        <v>60</v>
      </c>
      <c r="C62" s="10" t="s">
        <v>656</v>
      </c>
      <c r="D62" s="10" t="s">
        <v>656</v>
      </c>
      <c r="E62" s="118" t="s">
        <v>23</v>
      </c>
      <c r="F62" s="146"/>
      <c r="G62" s="147"/>
      <c r="H62" s="11" t="s">
        <v>658</v>
      </c>
      <c r="I62" s="14">
        <f t="shared" si="2"/>
        <v>0.15</v>
      </c>
      <c r="J62" s="14">
        <v>0.3</v>
      </c>
      <c r="K62" s="109">
        <f t="shared" si="3"/>
        <v>9</v>
      </c>
      <c r="L62" s="115"/>
    </row>
    <row r="63" spans="1:12" ht="12.75" customHeight="1">
      <c r="A63" s="114"/>
      <c r="B63" s="107">
        <f>'Tax Invoice'!D59</f>
        <v>80</v>
      </c>
      <c r="C63" s="10" t="s">
        <v>656</v>
      </c>
      <c r="D63" s="10" t="s">
        <v>656</v>
      </c>
      <c r="E63" s="118" t="s">
        <v>651</v>
      </c>
      <c r="F63" s="146"/>
      <c r="G63" s="147"/>
      <c r="H63" s="11" t="s">
        <v>658</v>
      </c>
      <c r="I63" s="14">
        <f t="shared" si="2"/>
        <v>0.15</v>
      </c>
      <c r="J63" s="14">
        <v>0.3</v>
      </c>
      <c r="K63" s="109">
        <f t="shared" si="3"/>
        <v>12</v>
      </c>
      <c r="L63" s="115"/>
    </row>
    <row r="64" spans="1:12" ht="36" customHeight="1">
      <c r="A64" s="114"/>
      <c r="B64" s="107">
        <f>'Tax Invoice'!D60</f>
        <v>4</v>
      </c>
      <c r="C64" s="10" t="s">
        <v>749</v>
      </c>
      <c r="D64" s="10" t="s">
        <v>796</v>
      </c>
      <c r="E64" s="118" t="s">
        <v>230</v>
      </c>
      <c r="F64" s="146" t="s">
        <v>239</v>
      </c>
      <c r="G64" s="147"/>
      <c r="H64" s="11" t="s">
        <v>750</v>
      </c>
      <c r="I64" s="14">
        <f t="shared" si="2"/>
        <v>1.1100000000000001</v>
      </c>
      <c r="J64" s="14">
        <v>2.21</v>
      </c>
      <c r="K64" s="109">
        <f t="shared" si="3"/>
        <v>4.4400000000000004</v>
      </c>
      <c r="L64" s="115"/>
    </row>
    <row r="65" spans="1:12" ht="36" customHeight="1">
      <c r="A65" s="114"/>
      <c r="B65" s="107">
        <f>'Tax Invoice'!D61</f>
        <v>2</v>
      </c>
      <c r="C65" s="10" t="s">
        <v>749</v>
      </c>
      <c r="D65" s="10" t="s">
        <v>796</v>
      </c>
      <c r="E65" s="118" t="s">
        <v>230</v>
      </c>
      <c r="F65" s="146" t="s">
        <v>528</v>
      </c>
      <c r="G65" s="147"/>
      <c r="H65" s="11" t="s">
        <v>750</v>
      </c>
      <c r="I65" s="14">
        <f t="shared" si="2"/>
        <v>1.1100000000000001</v>
      </c>
      <c r="J65" s="14">
        <v>2.21</v>
      </c>
      <c r="K65" s="109">
        <f t="shared" si="3"/>
        <v>2.2200000000000002</v>
      </c>
      <c r="L65" s="115"/>
    </row>
    <row r="66" spans="1:12" ht="24" customHeight="1">
      <c r="A66" s="114"/>
      <c r="B66" s="107">
        <f>'Tax Invoice'!D62</f>
        <v>4</v>
      </c>
      <c r="C66" s="10" t="s">
        <v>751</v>
      </c>
      <c r="D66" s="10" t="s">
        <v>751</v>
      </c>
      <c r="E66" s="118" t="s">
        <v>23</v>
      </c>
      <c r="F66" s="146" t="s">
        <v>273</v>
      </c>
      <c r="G66" s="147"/>
      <c r="H66" s="11" t="s">
        <v>752</v>
      </c>
      <c r="I66" s="14">
        <f t="shared" si="2"/>
        <v>0.52</v>
      </c>
      <c r="J66" s="14">
        <v>1.04</v>
      </c>
      <c r="K66" s="109">
        <f t="shared" si="3"/>
        <v>2.08</v>
      </c>
      <c r="L66" s="115"/>
    </row>
    <row r="67" spans="1:12" ht="24" customHeight="1">
      <c r="A67" s="114"/>
      <c r="B67" s="107">
        <f>'Tax Invoice'!D63</f>
        <v>4</v>
      </c>
      <c r="C67" s="10" t="s">
        <v>751</v>
      </c>
      <c r="D67" s="10" t="s">
        <v>751</v>
      </c>
      <c r="E67" s="118" t="s">
        <v>651</v>
      </c>
      <c r="F67" s="146" t="s">
        <v>273</v>
      </c>
      <c r="G67" s="147"/>
      <c r="H67" s="11" t="s">
        <v>752</v>
      </c>
      <c r="I67" s="14">
        <f t="shared" si="2"/>
        <v>0.52</v>
      </c>
      <c r="J67" s="14">
        <v>1.04</v>
      </c>
      <c r="K67" s="109">
        <f t="shared" si="3"/>
        <v>2.08</v>
      </c>
      <c r="L67" s="115"/>
    </row>
    <row r="68" spans="1:12" ht="24" customHeight="1">
      <c r="A68" s="114"/>
      <c r="B68" s="107">
        <f>'Tax Invoice'!D64</f>
        <v>6</v>
      </c>
      <c r="C68" s="10" t="s">
        <v>751</v>
      </c>
      <c r="D68" s="10" t="s">
        <v>751</v>
      </c>
      <c r="E68" s="118" t="s">
        <v>25</v>
      </c>
      <c r="F68" s="146" t="s">
        <v>272</v>
      </c>
      <c r="G68" s="147"/>
      <c r="H68" s="11" t="s">
        <v>752</v>
      </c>
      <c r="I68" s="14">
        <f t="shared" si="2"/>
        <v>0.52</v>
      </c>
      <c r="J68" s="14">
        <v>1.04</v>
      </c>
      <c r="K68" s="109">
        <f t="shared" si="3"/>
        <v>3.12</v>
      </c>
      <c r="L68" s="115"/>
    </row>
    <row r="69" spans="1:12" ht="24" customHeight="1">
      <c r="A69" s="114"/>
      <c r="B69" s="107">
        <f>'Tax Invoice'!D65</f>
        <v>2</v>
      </c>
      <c r="C69" s="10" t="s">
        <v>751</v>
      </c>
      <c r="D69" s="10" t="s">
        <v>751</v>
      </c>
      <c r="E69" s="118" t="s">
        <v>25</v>
      </c>
      <c r="F69" s="146" t="s">
        <v>753</v>
      </c>
      <c r="G69" s="147"/>
      <c r="H69" s="11" t="s">
        <v>752</v>
      </c>
      <c r="I69" s="14">
        <f t="shared" si="2"/>
        <v>0.52</v>
      </c>
      <c r="J69" s="14">
        <v>1.04</v>
      </c>
      <c r="K69" s="109">
        <f t="shared" si="3"/>
        <v>1.04</v>
      </c>
      <c r="L69" s="115"/>
    </row>
    <row r="70" spans="1:12" ht="24" customHeight="1">
      <c r="A70" s="114"/>
      <c r="B70" s="107">
        <f>'Tax Invoice'!D66</f>
        <v>4</v>
      </c>
      <c r="C70" s="10" t="s">
        <v>751</v>
      </c>
      <c r="D70" s="10" t="s">
        <v>751</v>
      </c>
      <c r="E70" s="118" t="s">
        <v>25</v>
      </c>
      <c r="F70" s="146" t="s">
        <v>754</v>
      </c>
      <c r="G70" s="147"/>
      <c r="H70" s="11" t="s">
        <v>752</v>
      </c>
      <c r="I70" s="14">
        <f t="shared" si="2"/>
        <v>0.52</v>
      </c>
      <c r="J70" s="14">
        <v>1.04</v>
      </c>
      <c r="K70" s="109">
        <f t="shared" si="3"/>
        <v>2.08</v>
      </c>
      <c r="L70" s="115"/>
    </row>
    <row r="71" spans="1:12" ht="24" customHeight="1">
      <c r="A71" s="114"/>
      <c r="B71" s="107">
        <f>'Tax Invoice'!D67</f>
        <v>4</v>
      </c>
      <c r="C71" s="10" t="s">
        <v>751</v>
      </c>
      <c r="D71" s="10" t="s">
        <v>751</v>
      </c>
      <c r="E71" s="118" t="s">
        <v>25</v>
      </c>
      <c r="F71" s="146" t="s">
        <v>755</v>
      </c>
      <c r="G71" s="147"/>
      <c r="H71" s="11" t="s">
        <v>752</v>
      </c>
      <c r="I71" s="14">
        <f t="shared" si="2"/>
        <v>0.52</v>
      </c>
      <c r="J71" s="14">
        <v>1.04</v>
      </c>
      <c r="K71" s="109">
        <f t="shared" si="3"/>
        <v>2.08</v>
      </c>
      <c r="L71" s="115"/>
    </row>
    <row r="72" spans="1:12" ht="24" customHeight="1">
      <c r="A72" s="114"/>
      <c r="B72" s="107">
        <f>'Tax Invoice'!D68</f>
        <v>2</v>
      </c>
      <c r="C72" s="10" t="s">
        <v>751</v>
      </c>
      <c r="D72" s="10" t="s">
        <v>751</v>
      </c>
      <c r="E72" s="118" t="s">
        <v>26</v>
      </c>
      <c r="F72" s="146" t="s">
        <v>753</v>
      </c>
      <c r="G72" s="147"/>
      <c r="H72" s="11" t="s">
        <v>752</v>
      </c>
      <c r="I72" s="14">
        <f t="shared" si="2"/>
        <v>0.52</v>
      </c>
      <c r="J72" s="14">
        <v>1.04</v>
      </c>
      <c r="K72" s="109">
        <f t="shared" si="3"/>
        <v>1.04</v>
      </c>
      <c r="L72" s="115"/>
    </row>
    <row r="73" spans="1:12" ht="24" customHeight="1">
      <c r="A73" s="114"/>
      <c r="B73" s="107">
        <f>'Tax Invoice'!D69</f>
        <v>2</v>
      </c>
      <c r="C73" s="10" t="s">
        <v>751</v>
      </c>
      <c r="D73" s="10" t="s">
        <v>751</v>
      </c>
      <c r="E73" s="118" t="s">
        <v>26</v>
      </c>
      <c r="F73" s="146" t="s">
        <v>754</v>
      </c>
      <c r="G73" s="147"/>
      <c r="H73" s="11" t="s">
        <v>752</v>
      </c>
      <c r="I73" s="14">
        <f t="shared" si="2"/>
        <v>0.52</v>
      </c>
      <c r="J73" s="14">
        <v>1.04</v>
      </c>
      <c r="K73" s="109">
        <f t="shared" si="3"/>
        <v>1.04</v>
      </c>
      <c r="L73" s="115"/>
    </row>
    <row r="74" spans="1:12" ht="24" customHeight="1">
      <c r="A74" s="114"/>
      <c r="B74" s="107">
        <f>'Tax Invoice'!D70</f>
        <v>2</v>
      </c>
      <c r="C74" s="10" t="s">
        <v>751</v>
      </c>
      <c r="D74" s="10" t="s">
        <v>751</v>
      </c>
      <c r="E74" s="118" t="s">
        <v>26</v>
      </c>
      <c r="F74" s="146" t="s">
        <v>755</v>
      </c>
      <c r="G74" s="147"/>
      <c r="H74" s="11" t="s">
        <v>752</v>
      </c>
      <c r="I74" s="14">
        <f t="shared" si="2"/>
        <v>0.52</v>
      </c>
      <c r="J74" s="14">
        <v>1.04</v>
      </c>
      <c r="K74" s="109">
        <f t="shared" si="3"/>
        <v>1.04</v>
      </c>
      <c r="L74" s="115"/>
    </row>
    <row r="75" spans="1:12" ht="24" customHeight="1">
      <c r="A75" s="114"/>
      <c r="B75" s="107">
        <f>'Tax Invoice'!D71</f>
        <v>4</v>
      </c>
      <c r="C75" s="10" t="s">
        <v>756</v>
      </c>
      <c r="D75" s="10" t="s">
        <v>756</v>
      </c>
      <c r="E75" s="118" t="s">
        <v>23</v>
      </c>
      <c r="F75" s="146" t="s">
        <v>757</v>
      </c>
      <c r="G75" s="147"/>
      <c r="H75" s="11" t="s">
        <v>758</v>
      </c>
      <c r="I75" s="14">
        <f t="shared" si="2"/>
        <v>0.88</v>
      </c>
      <c r="J75" s="14">
        <v>1.75</v>
      </c>
      <c r="K75" s="109">
        <f t="shared" si="3"/>
        <v>3.52</v>
      </c>
      <c r="L75" s="115"/>
    </row>
    <row r="76" spans="1:12" ht="24" customHeight="1">
      <c r="A76" s="114"/>
      <c r="B76" s="107">
        <f>'Tax Invoice'!D72</f>
        <v>4</v>
      </c>
      <c r="C76" s="10" t="s">
        <v>756</v>
      </c>
      <c r="D76" s="10" t="s">
        <v>756</v>
      </c>
      <c r="E76" s="118" t="s">
        <v>23</v>
      </c>
      <c r="F76" s="146" t="s">
        <v>759</v>
      </c>
      <c r="G76" s="147"/>
      <c r="H76" s="11" t="s">
        <v>758</v>
      </c>
      <c r="I76" s="14">
        <f t="shared" si="2"/>
        <v>0.88</v>
      </c>
      <c r="J76" s="14">
        <v>1.75</v>
      </c>
      <c r="K76" s="109">
        <f t="shared" si="3"/>
        <v>3.52</v>
      </c>
      <c r="L76" s="115"/>
    </row>
    <row r="77" spans="1:12" ht="12.95" customHeight="1">
      <c r="A77" s="114"/>
      <c r="B77" s="107">
        <f>'Tax Invoice'!D73</f>
        <v>2</v>
      </c>
      <c r="C77" s="10" t="s">
        <v>65</v>
      </c>
      <c r="D77" s="10" t="s">
        <v>65</v>
      </c>
      <c r="E77" s="118" t="s">
        <v>718</v>
      </c>
      <c r="F77" s="146"/>
      <c r="G77" s="147"/>
      <c r="H77" s="11" t="s">
        <v>760</v>
      </c>
      <c r="I77" s="14">
        <f t="shared" si="2"/>
        <v>1.41</v>
      </c>
      <c r="J77" s="14">
        <v>2.81</v>
      </c>
      <c r="K77" s="109">
        <f t="shared" si="3"/>
        <v>2.82</v>
      </c>
      <c r="L77" s="115"/>
    </row>
    <row r="78" spans="1:12" ht="12.95" customHeight="1">
      <c r="A78" s="114"/>
      <c r="B78" s="107">
        <f>'Tax Invoice'!D74</f>
        <v>2</v>
      </c>
      <c r="C78" s="10" t="s">
        <v>65</v>
      </c>
      <c r="D78" s="10" t="s">
        <v>65</v>
      </c>
      <c r="E78" s="118" t="s">
        <v>90</v>
      </c>
      <c r="F78" s="146"/>
      <c r="G78" s="147"/>
      <c r="H78" s="11" t="s">
        <v>760</v>
      </c>
      <c r="I78" s="14">
        <f t="shared" si="2"/>
        <v>1.41</v>
      </c>
      <c r="J78" s="14">
        <v>2.81</v>
      </c>
      <c r="K78" s="109">
        <f t="shared" si="3"/>
        <v>2.82</v>
      </c>
      <c r="L78" s="115"/>
    </row>
    <row r="79" spans="1:12" ht="12.95" customHeight="1">
      <c r="A79" s="114"/>
      <c r="B79" s="107">
        <f>'Tax Invoice'!D75</f>
        <v>2</v>
      </c>
      <c r="C79" s="10" t="s">
        <v>65</v>
      </c>
      <c r="D79" s="10" t="s">
        <v>65</v>
      </c>
      <c r="E79" s="118" t="s">
        <v>27</v>
      </c>
      <c r="F79" s="146"/>
      <c r="G79" s="147"/>
      <c r="H79" s="11" t="s">
        <v>760</v>
      </c>
      <c r="I79" s="14">
        <f t="shared" si="2"/>
        <v>1.41</v>
      </c>
      <c r="J79" s="14">
        <v>2.81</v>
      </c>
      <c r="K79" s="109">
        <f t="shared" si="3"/>
        <v>2.82</v>
      </c>
      <c r="L79" s="115"/>
    </row>
    <row r="80" spans="1:12" ht="12.95" customHeight="1">
      <c r="A80" s="114"/>
      <c r="B80" s="107">
        <f>'Tax Invoice'!D76</f>
        <v>2</v>
      </c>
      <c r="C80" s="10" t="s">
        <v>65</v>
      </c>
      <c r="D80" s="10" t="s">
        <v>65</v>
      </c>
      <c r="E80" s="118" t="s">
        <v>93</v>
      </c>
      <c r="F80" s="146"/>
      <c r="G80" s="147"/>
      <c r="H80" s="11" t="s">
        <v>760</v>
      </c>
      <c r="I80" s="14">
        <f t="shared" si="2"/>
        <v>1.41</v>
      </c>
      <c r="J80" s="14">
        <v>2.81</v>
      </c>
      <c r="K80" s="109">
        <f t="shared" si="3"/>
        <v>2.82</v>
      </c>
      <c r="L80" s="115"/>
    </row>
    <row r="81" spans="1:12" ht="12.95" customHeight="1">
      <c r="A81" s="114"/>
      <c r="B81" s="107">
        <f>'Tax Invoice'!D77</f>
        <v>4</v>
      </c>
      <c r="C81" s="10" t="s">
        <v>65</v>
      </c>
      <c r="D81" s="10" t="s">
        <v>65</v>
      </c>
      <c r="E81" s="118" t="s">
        <v>28</v>
      </c>
      <c r="F81" s="146"/>
      <c r="G81" s="147"/>
      <c r="H81" s="11" t="s">
        <v>760</v>
      </c>
      <c r="I81" s="14">
        <f t="shared" si="2"/>
        <v>1.41</v>
      </c>
      <c r="J81" s="14">
        <v>2.81</v>
      </c>
      <c r="K81" s="109">
        <f t="shared" si="3"/>
        <v>5.64</v>
      </c>
      <c r="L81" s="115"/>
    </row>
    <row r="82" spans="1:12" ht="12.95" customHeight="1">
      <c r="A82" s="114"/>
      <c r="B82" s="107">
        <f>'Tax Invoice'!D78</f>
        <v>4</v>
      </c>
      <c r="C82" s="10" t="s">
        <v>65</v>
      </c>
      <c r="D82" s="10" t="s">
        <v>65</v>
      </c>
      <c r="E82" s="118" t="s">
        <v>29</v>
      </c>
      <c r="F82" s="146"/>
      <c r="G82" s="147"/>
      <c r="H82" s="11" t="s">
        <v>760</v>
      </c>
      <c r="I82" s="14">
        <f t="shared" si="2"/>
        <v>1.41</v>
      </c>
      <c r="J82" s="14">
        <v>2.81</v>
      </c>
      <c r="K82" s="109">
        <f t="shared" si="3"/>
        <v>5.64</v>
      </c>
      <c r="L82" s="115"/>
    </row>
    <row r="83" spans="1:12" ht="12.95" customHeight="1">
      <c r="A83" s="114"/>
      <c r="B83" s="107">
        <f>'Tax Invoice'!D79</f>
        <v>4</v>
      </c>
      <c r="C83" s="10" t="s">
        <v>761</v>
      </c>
      <c r="D83" s="10" t="s">
        <v>761</v>
      </c>
      <c r="E83" s="118" t="s">
        <v>67</v>
      </c>
      <c r="F83" s="146"/>
      <c r="G83" s="147"/>
      <c r="H83" s="11" t="s">
        <v>762</v>
      </c>
      <c r="I83" s="14">
        <f t="shared" si="2"/>
        <v>1.85</v>
      </c>
      <c r="J83" s="14">
        <v>3.7</v>
      </c>
      <c r="K83" s="109">
        <f t="shared" si="3"/>
        <v>7.4</v>
      </c>
      <c r="L83" s="115"/>
    </row>
    <row r="84" spans="1:12" ht="12.75" customHeight="1">
      <c r="A84" s="114"/>
      <c r="B84" s="107">
        <f>'Tax Invoice'!D80</f>
        <v>2</v>
      </c>
      <c r="C84" s="10" t="s">
        <v>68</v>
      </c>
      <c r="D84" s="10" t="s">
        <v>68</v>
      </c>
      <c r="E84" s="118" t="s">
        <v>718</v>
      </c>
      <c r="F84" s="146" t="s">
        <v>273</v>
      </c>
      <c r="G84" s="147"/>
      <c r="H84" s="11" t="s">
        <v>763</v>
      </c>
      <c r="I84" s="14">
        <f t="shared" si="2"/>
        <v>1.72</v>
      </c>
      <c r="J84" s="14">
        <v>3.43</v>
      </c>
      <c r="K84" s="109">
        <f t="shared" si="3"/>
        <v>3.44</v>
      </c>
      <c r="L84" s="115"/>
    </row>
    <row r="85" spans="1:12" ht="12.75" customHeight="1">
      <c r="A85" s="114"/>
      <c r="B85" s="107">
        <f>'Tax Invoice'!D81</f>
        <v>2</v>
      </c>
      <c r="C85" s="10" t="s">
        <v>68</v>
      </c>
      <c r="D85" s="10" t="s">
        <v>68</v>
      </c>
      <c r="E85" s="118" t="s">
        <v>718</v>
      </c>
      <c r="F85" s="146" t="s">
        <v>272</v>
      </c>
      <c r="G85" s="147"/>
      <c r="H85" s="11" t="s">
        <v>763</v>
      </c>
      <c r="I85" s="14">
        <f t="shared" si="2"/>
        <v>1.72</v>
      </c>
      <c r="J85" s="14">
        <v>3.43</v>
      </c>
      <c r="K85" s="109">
        <f t="shared" si="3"/>
        <v>3.44</v>
      </c>
      <c r="L85" s="115"/>
    </row>
    <row r="86" spans="1:12" ht="12.75" customHeight="1">
      <c r="A86" s="114"/>
      <c r="B86" s="107">
        <f>'Tax Invoice'!D82</f>
        <v>2</v>
      </c>
      <c r="C86" s="10" t="s">
        <v>68</v>
      </c>
      <c r="D86" s="10" t="s">
        <v>68</v>
      </c>
      <c r="E86" s="118" t="s">
        <v>651</v>
      </c>
      <c r="F86" s="146" t="s">
        <v>764</v>
      </c>
      <c r="G86" s="147"/>
      <c r="H86" s="11" t="s">
        <v>763</v>
      </c>
      <c r="I86" s="14">
        <f t="shared" ref="I86:I108" si="4">ROUNDUP(J86*$N$1,2)</f>
        <v>1.72</v>
      </c>
      <c r="J86" s="14">
        <v>3.43</v>
      </c>
      <c r="K86" s="109">
        <f t="shared" ref="K86:K104" si="5">I86*B86</f>
        <v>3.44</v>
      </c>
      <c r="L86" s="115"/>
    </row>
    <row r="87" spans="1:12" ht="12.75" customHeight="1">
      <c r="A87" s="114"/>
      <c r="B87" s="107">
        <f>'Tax Invoice'!D83</f>
        <v>2</v>
      </c>
      <c r="C87" s="10" t="s">
        <v>68</v>
      </c>
      <c r="D87" s="10" t="s">
        <v>68</v>
      </c>
      <c r="E87" s="118" t="s">
        <v>67</v>
      </c>
      <c r="F87" s="146" t="s">
        <v>764</v>
      </c>
      <c r="G87" s="147"/>
      <c r="H87" s="11" t="s">
        <v>763</v>
      </c>
      <c r="I87" s="14">
        <f t="shared" si="4"/>
        <v>1.72</v>
      </c>
      <c r="J87" s="14">
        <v>3.43</v>
      </c>
      <c r="K87" s="109">
        <f t="shared" si="5"/>
        <v>3.44</v>
      </c>
      <c r="L87" s="115"/>
    </row>
    <row r="88" spans="1:12" ht="12.75" customHeight="1">
      <c r="A88" s="114"/>
      <c r="B88" s="107">
        <f>'Tax Invoice'!D84</f>
        <v>3</v>
      </c>
      <c r="C88" s="10" t="s">
        <v>765</v>
      </c>
      <c r="D88" s="10" t="s">
        <v>765</v>
      </c>
      <c r="E88" s="118" t="s">
        <v>25</v>
      </c>
      <c r="F88" s="146" t="s">
        <v>673</v>
      </c>
      <c r="G88" s="147"/>
      <c r="H88" s="11" t="s">
        <v>766</v>
      </c>
      <c r="I88" s="14">
        <f t="shared" si="4"/>
        <v>1.85</v>
      </c>
      <c r="J88" s="14">
        <v>3.7</v>
      </c>
      <c r="K88" s="109">
        <f t="shared" si="5"/>
        <v>5.5500000000000007</v>
      </c>
      <c r="L88" s="115"/>
    </row>
    <row r="89" spans="1:12" ht="12.75" customHeight="1">
      <c r="A89" s="114"/>
      <c r="B89" s="107">
        <f>'Tax Invoice'!D85</f>
        <v>3</v>
      </c>
      <c r="C89" s="10" t="s">
        <v>765</v>
      </c>
      <c r="D89" s="10" t="s">
        <v>765</v>
      </c>
      <c r="E89" s="118" t="s">
        <v>25</v>
      </c>
      <c r="F89" s="146" t="s">
        <v>271</v>
      </c>
      <c r="G89" s="147"/>
      <c r="H89" s="11" t="s">
        <v>766</v>
      </c>
      <c r="I89" s="14">
        <f t="shared" si="4"/>
        <v>1.85</v>
      </c>
      <c r="J89" s="14">
        <v>3.7</v>
      </c>
      <c r="K89" s="109">
        <f t="shared" si="5"/>
        <v>5.5500000000000007</v>
      </c>
      <c r="L89" s="115"/>
    </row>
    <row r="90" spans="1:12" ht="12.75" customHeight="1">
      <c r="A90" s="114"/>
      <c r="B90" s="107">
        <f>'Tax Invoice'!D86</f>
        <v>3</v>
      </c>
      <c r="C90" s="10" t="s">
        <v>765</v>
      </c>
      <c r="D90" s="10" t="s">
        <v>765</v>
      </c>
      <c r="E90" s="118" t="s">
        <v>67</v>
      </c>
      <c r="F90" s="146" t="s">
        <v>273</v>
      </c>
      <c r="G90" s="147"/>
      <c r="H90" s="11" t="s">
        <v>766</v>
      </c>
      <c r="I90" s="14">
        <f t="shared" si="4"/>
        <v>1.85</v>
      </c>
      <c r="J90" s="14">
        <v>3.7</v>
      </c>
      <c r="K90" s="109">
        <f t="shared" si="5"/>
        <v>5.5500000000000007</v>
      </c>
      <c r="L90" s="115"/>
    </row>
    <row r="91" spans="1:12" ht="12.75" customHeight="1">
      <c r="A91" s="114"/>
      <c r="B91" s="107">
        <f>'Tax Invoice'!D87</f>
        <v>2</v>
      </c>
      <c r="C91" s="10" t="s">
        <v>473</v>
      </c>
      <c r="D91" s="10" t="s">
        <v>473</v>
      </c>
      <c r="E91" s="118" t="s">
        <v>298</v>
      </c>
      <c r="F91" s="146" t="s">
        <v>272</v>
      </c>
      <c r="G91" s="147"/>
      <c r="H91" s="11" t="s">
        <v>475</v>
      </c>
      <c r="I91" s="14">
        <f t="shared" si="4"/>
        <v>1.98</v>
      </c>
      <c r="J91" s="14">
        <v>3.96</v>
      </c>
      <c r="K91" s="109">
        <f t="shared" si="5"/>
        <v>3.96</v>
      </c>
      <c r="L91" s="115"/>
    </row>
    <row r="92" spans="1:12" ht="60" customHeight="1">
      <c r="A92" s="114"/>
      <c r="B92" s="107">
        <f>'Tax Invoice'!D88</f>
        <v>1</v>
      </c>
      <c r="C92" s="10" t="s">
        <v>767</v>
      </c>
      <c r="D92" s="10" t="s">
        <v>797</v>
      </c>
      <c r="E92" s="118" t="s">
        <v>207</v>
      </c>
      <c r="F92" s="146" t="s">
        <v>768</v>
      </c>
      <c r="G92" s="147"/>
      <c r="H92" s="11" t="s">
        <v>769</v>
      </c>
      <c r="I92" s="14">
        <f t="shared" si="4"/>
        <v>25.400000000000002</v>
      </c>
      <c r="J92" s="14">
        <v>50.79</v>
      </c>
      <c r="K92" s="109">
        <f t="shared" si="5"/>
        <v>25.400000000000002</v>
      </c>
      <c r="L92" s="115"/>
    </row>
    <row r="93" spans="1:12" ht="24" customHeight="1">
      <c r="A93" s="114"/>
      <c r="B93" s="107">
        <f>'Tax Invoice'!D89</f>
        <v>4</v>
      </c>
      <c r="C93" s="10" t="s">
        <v>770</v>
      </c>
      <c r="D93" s="10" t="s">
        <v>770</v>
      </c>
      <c r="E93" s="118" t="s">
        <v>771</v>
      </c>
      <c r="F93" s="146" t="s">
        <v>23</v>
      </c>
      <c r="G93" s="147"/>
      <c r="H93" s="11" t="s">
        <v>772</v>
      </c>
      <c r="I93" s="14">
        <f t="shared" si="4"/>
        <v>1.67</v>
      </c>
      <c r="J93" s="14">
        <v>3.34</v>
      </c>
      <c r="K93" s="109">
        <f t="shared" si="5"/>
        <v>6.68</v>
      </c>
      <c r="L93" s="115"/>
    </row>
    <row r="94" spans="1:12" ht="24" customHeight="1">
      <c r="A94" s="114"/>
      <c r="B94" s="107">
        <f>'Tax Invoice'!D90</f>
        <v>2</v>
      </c>
      <c r="C94" s="10" t="s">
        <v>773</v>
      </c>
      <c r="D94" s="10" t="s">
        <v>798</v>
      </c>
      <c r="E94" s="118" t="s">
        <v>273</v>
      </c>
      <c r="F94" s="146" t="s">
        <v>230</v>
      </c>
      <c r="G94" s="147"/>
      <c r="H94" s="11" t="s">
        <v>774</v>
      </c>
      <c r="I94" s="14">
        <f t="shared" si="4"/>
        <v>2.38</v>
      </c>
      <c r="J94" s="14">
        <v>4.76</v>
      </c>
      <c r="K94" s="109">
        <f t="shared" si="5"/>
        <v>4.76</v>
      </c>
      <c r="L94" s="115"/>
    </row>
    <row r="95" spans="1:12" ht="24" customHeight="1">
      <c r="A95" s="114"/>
      <c r="B95" s="107">
        <f>'Tax Invoice'!D91</f>
        <v>4</v>
      </c>
      <c r="C95" s="10" t="s">
        <v>773</v>
      </c>
      <c r="D95" s="10" t="s">
        <v>798</v>
      </c>
      <c r="E95" s="118" t="s">
        <v>272</v>
      </c>
      <c r="F95" s="146" t="s">
        <v>230</v>
      </c>
      <c r="G95" s="147"/>
      <c r="H95" s="11" t="s">
        <v>774</v>
      </c>
      <c r="I95" s="14">
        <f t="shared" si="4"/>
        <v>2.38</v>
      </c>
      <c r="J95" s="14">
        <v>4.76</v>
      </c>
      <c r="K95" s="109">
        <f t="shared" si="5"/>
        <v>9.52</v>
      </c>
      <c r="L95" s="115"/>
    </row>
    <row r="96" spans="1:12" ht="24" customHeight="1">
      <c r="A96" s="114"/>
      <c r="B96" s="107">
        <f>'Tax Invoice'!D92</f>
        <v>1</v>
      </c>
      <c r="C96" s="10" t="s">
        <v>775</v>
      </c>
      <c r="D96" s="10" t="s">
        <v>775</v>
      </c>
      <c r="E96" s="118" t="s">
        <v>107</v>
      </c>
      <c r="F96" s="146"/>
      <c r="G96" s="147"/>
      <c r="H96" s="11" t="s">
        <v>776</v>
      </c>
      <c r="I96" s="14">
        <f t="shared" si="4"/>
        <v>3.27</v>
      </c>
      <c r="J96" s="14">
        <v>6.54</v>
      </c>
      <c r="K96" s="109">
        <f t="shared" si="5"/>
        <v>3.27</v>
      </c>
      <c r="L96" s="115"/>
    </row>
    <row r="97" spans="1:12" ht="24" customHeight="1">
      <c r="A97" s="114"/>
      <c r="B97" s="107">
        <f>'Tax Invoice'!D93</f>
        <v>1</v>
      </c>
      <c r="C97" s="10" t="s">
        <v>775</v>
      </c>
      <c r="D97" s="10" t="s">
        <v>775</v>
      </c>
      <c r="E97" s="118" t="s">
        <v>267</v>
      </c>
      <c r="F97" s="146"/>
      <c r="G97" s="147"/>
      <c r="H97" s="11" t="s">
        <v>776</v>
      </c>
      <c r="I97" s="14">
        <f t="shared" si="4"/>
        <v>3.27</v>
      </c>
      <c r="J97" s="14">
        <v>6.54</v>
      </c>
      <c r="K97" s="109">
        <f t="shared" si="5"/>
        <v>3.27</v>
      </c>
      <c r="L97" s="115"/>
    </row>
    <row r="98" spans="1:12" ht="24" customHeight="1">
      <c r="A98" s="114"/>
      <c r="B98" s="107">
        <f>'Tax Invoice'!D94</f>
        <v>1</v>
      </c>
      <c r="C98" s="10" t="s">
        <v>775</v>
      </c>
      <c r="D98" s="10" t="s">
        <v>775</v>
      </c>
      <c r="E98" s="118" t="s">
        <v>310</v>
      </c>
      <c r="F98" s="146"/>
      <c r="G98" s="147"/>
      <c r="H98" s="11" t="s">
        <v>776</v>
      </c>
      <c r="I98" s="14">
        <f t="shared" si="4"/>
        <v>3.27</v>
      </c>
      <c r="J98" s="14">
        <v>6.54</v>
      </c>
      <c r="K98" s="109">
        <f t="shared" si="5"/>
        <v>3.27</v>
      </c>
      <c r="L98" s="115"/>
    </row>
    <row r="99" spans="1:12" ht="24" customHeight="1">
      <c r="A99" s="114"/>
      <c r="B99" s="107">
        <f>'Tax Invoice'!D95</f>
        <v>1</v>
      </c>
      <c r="C99" s="10" t="s">
        <v>777</v>
      </c>
      <c r="D99" s="10" t="s">
        <v>777</v>
      </c>
      <c r="E99" s="118" t="s">
        <v>107</v>
      </c>
      <c r="F99" s="146"/>
      <c r="G99" s="147"/>
      <c r="H99" s="11" t="s">
        <v>778</v>
      </c>
      <c r="I99" s="14">
        <f t="shared" si="4"/>
        <v>2.88</v>
      </c>
      <c r="J99" s="14">
        <v>5.76</v>
      </c>
      <c r="K99" s="109">
        <f t="shared" si="5"/>
        <v>2.88</v>
      </c>
      <c r="L99" s="115"/>
    </row>
    <row r="100" spans="1:12" ht="24" customHeight="1">
      <c r="A100" s="114"/>
      <c r="B100" s="107">
        <f>'Tax Invoice'!D96</f>
        <v>1</v>
      </c>
      <c r="C100" s="10" t="s">
        <v>779</v>
      </c>
      <c r="D100" s="10" t="s">
        <v>779</v>
      </c>
      <c r="E100" s="118" t="s">
        <v>107</v>
      </c>
      <c r="F100" s="146"/>
      <c r="G100" s="147"/>
      <c r="H100" s="11" t="s">
        <v>780</v>
      </c>
      <c r="I100" s="14">
        <f t="shared" si="4"/>
        <v>2.12</v>
      </c>
      <c r="J100" s="14">
        <v>4.24</v>
      </c>
      <c r="K100" s="109">
        <f t="shared" si="5"/>
        <v>2.12</v>
      </c>
      <c r="L100" s="115"/>
    </row>
    <row r="101" spans="1:12" ht="24" customHeight="1">
      <c r="A101" s="114"/>
      <c r="B101" s="107">
        <f>'Tax Invoice'!D97</f>
        <v>2</v>
      </c>
      <c r="C101" s="10" t="s">
        <v>781</v>
      </c>
      <c r="D101" s="10" t="s">
        <v>781</v>
      </c>
      <c r="E101" s="118" t="s">
        <v>107</v>
      </c>
      <c r="F101" s="146"/>
      <c r="G101" s="147"/>
      <c r="H101" s="11" t="s">
        <v>782</v>
      </c>
      <c r="I101" s="14">
        <f t="shared" si="4"/>
        <v>2.0799999999999996</v>
      </c>
      <c r="J101" s="14">
        <v>4.1500000000000004</v>
      </c>
      <c r="K101" s="109">
        <f t="shared" si="5"/>
        <v>4.1599999999999993</v>
      </c>
      <c r="L101" s="115"/>
    </row>
    <row r="102" spans="1:12" ht="36" customHeight="1">
      <c r="A102" s="114"/>
      <c r="B102" s="107">
        <f>'Tax Invoice'!D98</f>
        <v>1</v>
      </c>
      <c r="C102" s="10" t="s">
        <v>783</v>
      </c>
      <c r="D102" s="10" t="s">
        <v>783</v>
      </c>
      <c r="E102" s="118" t="s">
        <v>784</v>
      </c>
      <c r="F102" s="146"/>
      <c r="G102" s="147"/>
      <c r="H102" s="11" t="s">
        <v>785</v>
      </c>
      <c r="I102" s="14">
        <f t="shared" si="4"/>
        <v>5.56</v>
      </c>
      <c r="J102" s="14">
        <v>11.12</v>
      </c>
      <c r="K102" s="109">
        <f t="shared" si="5"/>
        <v>5.56</v>
      </c>
      <c r="L102" s="115"/>
    </row>
    <row r="103" spans="1:12" ht="36" customHeight="1">
      <c r="A103" s="114"/>
      <c r="B103" s="107">
        <f>'Tax Invoice'!D99</f>
        <v>2</v>
      </c>
      <c r="C103" s="10" t="s">
        <v>786</v>
      </c>
      <c r="D103" s="10" t="s">
        <v>786</v>
      </c>
      <c r="E103" s="118" t="s">
        <v>747</v>
      </c>
      <c r="F103" s="146"/>
      <c r="G103" s="147"/>
      <c r="H103" s="11" t="s">
        <v>787</v>
      </c>
      <c r="I103" s="14">
        <f t="shared" si="4"/>
        <v>4.68</v>
      </c>
      <c r="J103" s="14">
        <v>9.35</v>
      </c>
      <c r="K103" s="109">
        <f t="shared" si="5"/>
        <v>9.36</v>
      </c>
      <c r="L103" s="115"/>
    </row>
    <row r="104" spans="1:12" ht="24" customHeight="1" thickBot="1">
      <c r="A104" s="114"/>
      <c r="B104" s="108">
        <f>'Tax Invoice'!D100</f>
        <v>1</v>
      </c>
      <c r="C104" s="12" t="s">
        <v>788</v>
      </c>
      <c r="D104" s="12" t="s">
        <v>788</v>
      </c>
      <c r="E104" s="119"/>
      <c r="F104" s="161"/>
      <c r="G104" s="162"/>
      <c r="H104" s="13" t="s">
        <v>789</v>
      </c>
      <c r="I104" s="15">
        <f t="shared" si="4"/>
        <v>4.68</v>
      </c>
      <c r="J104" s="15">
        <v>9.35</v>
      </c>
      <c r="K104" s="110">
        <f t="shared" si="5"/>
        <v>4.68</v>
      </c>
      <c r="L104" s="115"/>
    </row>
    <row r="105" spans="1:12" s="2" customFormat="1" ht="14.25" thickTop="1" thickBot="1">
      <c r="A105" s="114"/>
      <c r="B105" s="130"/>
      <c r="C105" s="131"/>
      <c r="D105" s="131"/>
      <c r="E105" s="131"/>
      <c r="F105" s="158"/>
      <c r="G105" s="158"/>
      <c r="H105" s="131" t="s">
        <v>806</v>
      </c>
      <c r="I105" s="131"/>
      <c r="J105" s="131"/>
      <c r="K105" s="132"/>
      <c r="L105" s="115"/>
    </row>
    <row r="106" spans="1:12" s="2" customFormat="1" ht="24.75" thickTop="1">
      <c r="A106" s="114"/>
      <c r="B106" s="107">
        <v>4</v>
      </c>
      <c r="C106" s="10" t="s">
        <v>727</v>
      </c>
      <c r="D106" s="118" t="s">
        <v>783</v>
      </c>
      <c r="E106" s="118" t="s">
        <v>755</v>
      </c>
      <c r="F106" s="146" t="s">
        <v>26</v>
      </c>
      <c r="G106" s="147"/>
      <c r="H106" s="11" t="s">
        <v>728</v>
      </c>
      <c r="I106" s="14">
        <f t="shared" si="4"/>
        <v>0.53</v>
      </c>
      <c r="J106" s="14">
        <v>1.05</v>
      </c>
      <c r="K106" s="109">
        <f t="shared" ref="K106:K108" si="6">I106*B106</f>
        <v>2.12</v>
      </c>
      <c r="L106" s="115"/>
    </row>
    <row r="107" spans="1:12" s="2" customFormat="1" ht="24">
      <c r="A107" s="114"/>
      <c r="B107" s="107">
        <v>1</v>
      </c>
      <c r="C107" s="10" t="s">
        <v>807</v>
      </c>
      <c r="D107" s="118" t="s">
        <v>786</v>
      </c>
      <c r="E107" s="118" t="s">
        <v>755</v>
      </c>
      <c r="F107" s="146"/>
      <c r="G107" s="147"/>
      <c r="H107" s="11" t="s">
        <v>808</v>
      </c>
      <c r="I107" s="14">
        <f t="shared" si="4"/>
        <v>2.1199999999999997</v>
      </c>
      <c r="J107" s="14">
        <v>4.2300000000000004</v>
      </c>
      <c r="K107" s="109">
        <f t="shared" si="6"/>
        <v>2.1199999999999997</v>
      </c>
      <c r="L107" s="115"/>
    </row>
    <row r="108" spans="1:12" s="2" customFormat="1" ht="24">
      <c r="A108" s="114"/>
      <c r="B108" s="108">
        <v>1</v>
      </c>
      <c r="C108" s="12" t="s">
        <v>807</v>
      </c>
      <c r="D108" s="119" t="s">
        <v>788</v>
      </c>
      <c r="E108" s="119" t="s">
        <v>753</v>
      </c>
      <c r="F108" s="161"/>
      <c r="G108" s="162"/>
      <c r="H108" s="13" t="s">
        <v>808</v>
      </c>
      <c r="I108" s="15">
        <f t="shared" si="4"/>
        <v>2.1199999999999997</v>
      </c>
      <c r="J108" s="15">
        <v>4.2300000000000004</v>
      </c>
      <c r="K108" s="110">
        <f t="shared" si="6"/>
        <v>2.1199999999999997</v>
      </c>
      <c r="L108" s="115"/>
    </row>
    <row r="109" spans="1:12" ht="12.75" customHeight="1">
      <c r="A109" s="114"/>
      <c r="B109" s="126"/>
      <c r="C109" s="126"/>
      <c r="D109" s="126"/>
      <c r="E109" s="126"/>
      <c r="F109" s="126"/>
      <c r="G109" s="126"/>
      <c r="H109" s="126"/>
      <c r="I109" s="127" t="s">
        <v>255</v>
      </c>
      <c r="J109" s="127" t="s">
        <v>255</v>
      </c>
      <c r="K109" s="128">
        <f>SUM(K22:K108)</f>
        <v>316.3</v>
      </c>
      <c r="L109" s="115"/>
    </row>
    <row r="110" spans="1:12" ht="12.75" customHeight="1">
      <c r="A110" s="114"/>
      <c r="B110" s="126"/>
      <c r="C110" s="126"/>
      <c r="D110" s="126"/>
      <c r="E110" s="126"/>
      <c r="F110" s="126"/>
      <c r="G110" s="126"/>
      <c r="H110" s="126"/>
      <c r="I110" s="127" t="s">
        <v>805</v>
      </c>
      <c r="J110" s="127" t="s">
        <v>184</v>
      </c>
      <c r="K110" s="128">
        <v>0</v>
      </c>
      <c r="L110" s="115"/>
    </row>
    <row r="111" spans="1:12" ht="12.75" hidden="1" customHeight="1" outlineLevel="1">
      <c r="A111" s="114"/>
      <c r="B111" s="126"/>
      <c r="C111" s="126"/>
      <c r="D111" s="126"/>
      <c r="E111" s="126"/>
      <c r="F111" s="126"/>
      <c r="G111" s="126"/>
      <c r="H111" s="126"/>
      <c r="I111" s="127" t="s">
        <v>185</v>
      </c>
      <c r="J111" s="127" t="s">
        <v>185</v>
      </c>
      <c r="K111" s="128">
        <f>Invoice!J111</f>
        <v>0</v>
      </c>
      <c r="L111" s="115"/>
    </row>
    <row r="112" spans="1:12" ht="12.75" customHeight="1" collapsed="1">
      <c r="A112" s="114"/>
      <c r="B112" s="126"/>
      <c r="C112" s="126"/>
      <c r="D112" s="126"/>
      <c r="E112" s="126"/>
      <c r="F112" s="126"/>
      <c r="G112" s="126"/>
      <c r="H112" s="126"/>
      <c r="I112" s="127" t="s">
        <v>257</v>
      </c>
      <c r="J112" s="127" t="s">
        <v>257</v>
      </c>
      <c r="K112" s="128">
        <f>SUM(K109:K111)</f>
        <v>316.3</v>
      </c>
      <c r="L112" s="115"/>
    </row>
    <row r="113" spans="1:12" ht="12.75" customHeight="1">
      <c r="A113" s="6"/>
      <c r="B113" s="7"/>
      <c r="C113" s="7"/>
      <c r="D113" s="7"/>
      <c r="E113" s="7"/>
      <c r="F113" s="7"/>
      <c r="G113" s="7"/>
      <c r="H113" s="145" t="s">
        <v>810</v>
      </c>
      <c r="I113" s="7"/>
      <c r="J113" s="7"/>
      <c r="K113" s="7"/>
      <c r="L113" s="8"/>
    </row>
    <row r="114" spans="1:12" ht="12.75" customHeight="1"/>
    <row r="115" spans="1:12" ht="12.75" customHeight="1"/>
    <row r="116" spans="1:12" ht="12.75" customHeight="1"/>
    <row r="117" spans="1:12" ht="12.75" customHeight="1"/>
    <row r="118" spans="1:12" ht="12.75" customHeight="1"/>
    <row r="119" spans="1:12" ht="12.75" customHeight="1"/>
    <row r="120" spans="1:12" ht="12.75" customHeight="1"/>
  </sheetData>
  <mergeCells count="91">
    <mergeCell ref="F105:G105"/>
    <mergeCell ref="F106:G106"/>
    <mergeCell ref="F107:G107"/>
    <mergeCell ref="F108:G108"/>
    <mergeCell ref="F20:G20"/>
    <mergeCell ref="F21:G21"/>
    <mergeCell ref="F22:G22"/>
    <mergeCell ref="F35:G35"/>
    <mergeCell ref="F36:G36"/>
    <mergeCell ref="F37:G37"/>
    <mergeCell ref="F38:G38"/>
    <mergeCell ref="F39:G39"/>
    <mergeCell ref="F40:G40"/>
    <mergeCell ref="F41:G41"/>
    <mergeCell ref="F42:G42"/>
    <mergeCell ref="F43:G43"/>
    <mergeCell ref="K10:K11"/>
    <mergeCell ref="K14:K15"/>
    <mergeCell ref="F33:G33"/>
    <mergeCell ref="F34:G34"/>
    <mergeCell ref="F30:G30"/>
    <mergeCell ref="F31:G31"/>
    <mergeCell ref="F32:G32"/>
    <mergeCell ref="F24:G24"/>
    <mergeCell ref="F25:G25"/>
    <mergeCell ref="F23:G23"/>
    <mergeCell ref="F28:G28"/>
    <mergeCell ref="F29:G29"/>
    <mergeCell ref="F26:G26"/>
    <mergeCell ref="F27:G27"/>
    <mergeCell ref="F44:G44"/>
    <mergeCell ref="F45:G45"/>
    <mergeCell ref="F46:G46"/>
    <mergeCell ref="F47:G47"/>
    <mergeCell ref="F48:G48"/>
    <mergeCell ref="F49:G49"/>
    <mergeCell ref="F55:G55"/>
    <mergeCell ref="F56:G56"/>
    <mergeCell ref="F57:G57"/>
    <mergeCell ref="F58:G58"/>
    <mergeCell ref="F50:G50"/>
    <mergeCell ref="F51:G51"/>
    <mergeCell ref="F52:G52"/>
    <mergeCell ref="F53:G53"/>
    <mergeCell ref="F54:G54"/>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87:G87"/>
    <mergeCell ref="F88:G88"/>
    <mergeCell ref="F89:G89"/>
    <mergeCell ref="F90:G90"/>
    <mergeCell ref="F91:G91"/>
    <mergeCell ref="F92:G92"/>
    <mergeCell ref="F93:G93"/>
    <mergeCell ref="F94:G94"/>
    <mergeCell ref="F95:G95"/>
    <mergeCell ref="F96:G96"/>
    <mergeCell ref="F97:G97"/>
    <mergeCell ref="F98:G98"/>
    <mergeCell ref="F104:G104"/>
    <mergeCell ref="F99:G99"/>
    <mergeCell ref="F100:G100"/>
    <mergeCell ref="F101:G101"/>
    <mergeCell ref="F102:G102"/>
    <mergeCell ref="F103:G103"/>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91" zoomScaleNormal="100" workbookViewId="0">
      <selection activeCell="A1016" sqref="A1016"/>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619.21000000000015</v>
      </c>
      <c r="O2" s="21" t="s">
        <v>259</v>
      </c>
    </row>
    <row r="3" spans="1:15" s="21" customFormat="1" ht="15" customHeight="1" thickBot="1">
      <c r="A3" s="22" t="s">
        <v>151</v>
      </c>
      <c r="G3" s="28">
        <v>45179</v>
      </c>
      <c r="H3" s="29"/>
      <c r="N3" s="21">
        <v>619.21000000000015</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NZD</v>
      </c>
    </row>
    <row r="10" spans="1:15" s="21" customFormat="1" ht="13.5" thickBot="1">
      <c r="A10" s="36" t="str">
        <f>'Copy paste to Here'!G10</f>
        <v>Jess Forward</v>
      </c>
      <c r="B10" s="37"/>
      <c r="C10" s="37"/>
      <c r="D10" s="37"/>
      <c r="F10" s="38" t="str">
        <f>'Copy paste to Here'!B10</f>
        <v>Jess Forward</v>
      </c>
      <c r="G10" s="39"/>
      <c r="H10" s="40"/>
      <c r="K10" s="95" t="s">
        <v>276</v>
      </c>
      <c r="L10" s="35" t="s">
        <v>276</v>
      </c>
      <c r="M10" s="21">
        <v>1</v>
      </c>
    </row>
    <row r="11" spans="1:15" s="21" customFormat="1" ht="15.75" thickBot="1">
      <c r="A11" s="41" t="str">
        <f>'Copy paste to Here'!G11</f>
        <v>10 Collins Road</v>
      </c>
      <c r="B11" s="42"/>
      <c r="C11" s="42"/>
      <c r="D11" s="42"/>
      <c r="F11" s="43" t="str">
        <f>'Copy paste to Here'!B11</f>
        <v>10 Collins Road</v>
      </c>
      <c r="G11" s="44"/>
      <c r="H11" s="45"/>
      <c r="K11" s="93" t="s">
        <v>158</v>
      </c>
      <c r="L11" s="46" t="s">
        <v>159</v>
      </c>
      <c r="M11" s="21">
        <f>VLOOKUP(G3,[1]Sheet1!$A$9:$I$7290,2,FALSE)</f>
        <v>35.369999999999997</v>
      </c>
    </row>
    <row r="12" spans="1:15" s="21" customFormat="1" ht="15.75" thickBot="1">
      <c r="A12" s="41" t="str">
        <f>'Copy paste to Here'!G12</f>
        <v>7020 RICHMOND</v>
      </c>
      <c r="B12" s="42"/>
      <c r="C12" s="42"/>
      <c r="D12" s="42"/>
      <c r="E12" s="89"/>
      <c r="F12" s="43" t="str">
        <f>'Copy paste to Here'!B12</f>
        <v>7020 RICHMOND</v>
      </c>
      <c r="G12" s="44"/>
      <c r="H12" s="45"/>
      <c r="K12" s="93" t="s">
        <v>160</v>
      </c>
      <c r="L12" s="46" t="s">
        <v>133</v>
      </c>
      <c r="M12" s="21">
        <f>VLOOKUP(G3,[1]Sheet1!$A$9:$I$7290,3,FALSE)</f>
        <v>37.65</v>
      </c>
    </row>
    <row r="13" spans="1:15" s="21" customFormat="1" ht="15.75" thickBot="1">
      <c r="A13" s="41" t="str">
        <f>'Copy paste to Here'!G13</f>
        <v>New Zealand</v>
      </c>
      <c r="B13" s="42"/>
      <c r="C13" s="42"/>
      <c r="D13" s="42"/>
      <c r="E13" s="111" t="s">
        <v>168</v>
      </c>
      <c r="F13" s="43" t="str">
        <f>'Copy paste to Here'!B13</f>
        <v>New Zealand</v>
      </c>
      <c r="G13" s="44"/>
      <c r="H13" s="45"/>
      <c r="K13" s="93" t="s">
        <v>161</v>
      </c>
      <c r="L13" s="46" t="s">
        <v>162</v>
      </c>
      <c r="M13" s="113">
        <f>VLOOKUP(G3,[1]Sheet1!$A$9:$I$7290,4,FALSE)</f>
        <v>43.89</v>
      </c>
    </row>
    <row r="14" spans="1:15" s="21" customFormat="1" ht="15.75" thickBot="1">
      <c r="A14" s="41" t="str">
        <f>'Copy paste to Here'!G14</f>
        <v xml:space="preserve"> </v>
      </c>
      <c r="B14" s="42"/>
      <c r="C14" s="42"/>
      <c r="D14" s="42"/>
      <c r="E14" s="111">
        <f>VLOOKUP(J9,$L$10:$M$17,2,FALSE)</f>
        <v>20.63</v>
      </c>
      <c r="F14" s="43">
        <f>'Copy paste to Here'!B14</f>
        <v>0</v>
      </c>
      <c r="G14" s="44"/>
      <c r="H14" s="45"/>
      <c r="K14" s="93" t="s">
        <v>163</v>
      </c>
      <c r="L14" s="46" t="s">
        <v>164</v>
      </c>
      <c r="M14" s="21">
        <f>VLOOKUP(G3,[1]Sheet1!$A$9:$I$7290,5,FALSE)</f>
        <v>22.24</v>
      </c>
    </row>
    <row r="15" spans="1:15" s="21" customFormat="1" ht="15.75" thickBot="1">
      <c r="A15" s="47">
        <f>'Copy paste to Here'!G15</f>
        <v>0</v>
      </c>
      <c r="F15" s="48" t="str">
        <f>'Copy paste to Here'!B15</f>
        <v xml:space="preserve"> </v>
      </c>
      <c r="G15" s="49"/>
      <c r="H15" s="50"/>
      <c r="K15" s="94" t="s">
        <v>165</v>
      </c>
      <c r="L15" s="51" t="s">
        <v>166</v>
      </c>
      <c r="M15" s="21">
        <f>VLOOKUP(G3,[1]Sheet1!$A$9:$I$7290,6,FALSE)</f>
        <v>25.69</v>
      </c>
    </row>
    <row r="16" spans="1:15" s="21" customFormat="1" ht="13.7" customHeight="1" thickBot="1">
      <c r="A16" s="52"/>
      <c r="K16" s="94" t="s">
        <v>167</v>
      </c>
      <c r="L16" s="51" t="s">
        <v>168</v>
      </c>
      <c r="M16" s="21">
        <f>VLOOKUP(G3,[1]Sheet1!$A$9:$I$7290,7,FALSE)</f>
        <v>20.63</v>
      </c>
    </row>
    <row r="17" spans="1:13" s="21" customFormat="1" ht="13.5" thickBot="1">
      <c r="A17" s="53" t="s">
        <v>169</v>
      </c>
      <c r="B17" s="54" t="s">
        <v>170</v>
      </c>
      <c r="C17" s="54" t="s">
        <v>284</v>
      </c>
      <c r="D17" s="55" t="s">
        <v>198</v>
      </c>
      <c r="E17" s="55" t="s">
        <v>261</v>
      </c>
      <c r="F17" s="55" t="str">
        <f>CONCATENATE("Amount ",,J9)</f>
        <v>Amount NZD</v>
      </c>
      <c r="G17" s="54" t="s">
        <v>171</v>
      </c>
      <c r="H17" s="54" t="s">
        <v>172</v>
      </c>
      <c r="J17" s="21" t="s">
        <v>173</v>
      </c>
      <c r="K17" s="21" t="s">
        <v>174</v>
      </c>
      <c r="L17" s="21" t="s">
        <v>174</v>
      </c>
      <c r="M17" s="21">
        <v>2.5</v>
      </c>
    </row>
    <row r="18" spans="1:13" s="62" customFormat="1" ht="24">
      <c r="A18" s="56" t="str">
        <f>IF((LEN('Copy paste to Here'!G22))&gt;5,((CONCATENATE('Copy paste to Here'!G22," &amp; ",'Copy paste to Here'!D22,"  &amp;  ",'Copy paste to Here'!E22))),"Empty Cell")</f>
        <v xml:space="preserve">316L steel eyebrow barbell, 16g (1.2mm) with two 3mm balls &amp; Length: 5mm  &amp;  </v>
      </c>
      <c r="B18" s="57" t="str">
        <f>'Copy paste to Here'!C22</f>
        <v>BBEB</v>
      </c>
      <c r="C18" s="57" t="s">
        <v>104</v>
      </c>
      <c r="D18" s="58">
        <f>Invoice!B22</f>
        <v>20</v>
      </c>
      <c r="E18" s="59">
        <f>'Shipping Invoice'!J22*$N$1</f>
        <v>0.28000000000000003</v>
      </c>
      <c r="F18" s="59">
        <f>D18*E18</f>
        <v>5.6000000000000005</v>
      </c>
      <c r="G18" s="60">
        <f>E18*$E$14</f>
        <v>5.7764000000000006</v>
      </c>
      <c r="H18" s="61">
        <f>D18*G18</f>
        <v>115.52800000000002</v>
      </c>
    </row>
    <row r="19" spans="1:13" s="62" customFormat="1" ht="24">
      <c r="A19" s="112" t="str">
        <f>IF((LEN('Copy paste to Here'!G23))&gt;5,((CONCATENATE('Copy paste to Here'!G23," &amp; ",'Copy paste to Here'!D23,"  &amp;  ",'Copy paste to Here'!E23))),"Empty Cell")</f>
        <v xml:space="preserve">316L steel eyebrow barbell, 16g (1.2mm) with two 3mm balls &amp; Length: 8mm  &amp;  </v>
      </c>
      <c r="B19" s="57" t="str">
        <f>'Copy paste to Here'!C23</f>
        <v>BBEB</v>
      </c>
      <c r="C19" s="57" t="s">
        <v>104</v>
      </c>
      <c r="D19" s="58">
        <f>Invoice!B23</f>
        <v>80</v>
      </c>
      <c r="E19" s="59">
        <f>'Shipping Invoice'!J23*$N$1</f>
        <v>0.28000000000000003</v>
      </c>
      <c r="F19" s="59">
        <f t="shared" ref="F19:F82" si="0">D19*E19</f>
        <v>22.400000000000002</v>
      </c>
      <c r="G19" s="60">
        <f t="shared" ref="G19:G82" si="1">E19*$E$14</f>
        <v>5.7764000000000006</v>
      </c>
      <c r="H19" s="63">
        <f t="shared" ref="H19:H82" si="2">D19*G19</f>
        <v>462.11200000000008</v>
      </c>
    </row>
    <row r="20" spans="1:13" s="62" customFormat="1" ht="24">
      <c r="A20" s="56" t="str">
        <f>IF((LEN('Copy paste to Here'!G24))&gt;5,((CONCATENATE('Copy paste to Here'!G24," &amp; ",'Copy paste to Here'!D24,"  &amp;  ",'Copy paste to Here'!E24))),"Empty Cell")</f>
        <v xml:space="preserve">316L steel eyebrow barbell, 16g (1.2mm) with two 3mm balls &amp; Length: 9mm  &amp;  </v>
      </c>
      <c r="B20" s="57" t="str">
        <f>'Copy paste to Here'!C24</f>
        <v>BBEB</v>
      </c>
      <c r="C20" s="57" t="s">
        <v>104</v>
      </c>
      <c r="D20" s="58">
        <f>Invoice!B24</f>
        <v>60</v>
      </c>
      <c r="E20" s="59">
        <f>'Shipping Invoice'!J24*$N$1</f>
        <v>0.28000000000000003</v>
      </c>
      <c r="F20" s="59">
        <f t="shared" si="0"/>
        <v>16.8</v>
      </c>
      <c r="G20" s="60">
        <f t="shared" si="1"/>
        <v>5.7764000000000006</v>
      </c>
      <c r="H20" s="63">
        <f t="shared" si="2"/>
        <v>346.58400000000006</v>
      </c>
    </row>
    <row r="21" spans="1:13" s="62" customFormat="1" ht="24">
      <c r="A21" s="56" t="str">
        <f>IF((LEN('Copy paste to Here'!G25))&gt;5,((CONCATENATE('Copy paste to Here'!G25," &amp; ",'Copy paste to Here'!D25,"  &amp;  ",'Copy paste to Here'!E25))),"Empty Cell")</f>
        <v xml:space="preserve">Surgical steel tongue barbell, 14g (1.6mm) with two 5mm balls &amp; Length: 14mm  &amp;  </v>
      </c>
      <c r="B21" s="57" t="str">
        <f>'Copy paste to Here'!C25</f>
        <v>BBS</v>
      </c>
      <c r="C21" s="57" t="s">
        <v>43</v>
      </c>
      <c r="D21" s="58">
        <f>Invoice!B25</f>
        <v>20</v>
      </c>
      <c r="E21" s="59">
        <f>'Shipping Invoice'!J25*$N$1</f>
        <v>0.34</v>
      </c>
      <c r="F21" s="59">
        <f t="shared" si="0"/>
        <v>6.8000000000000007</v>
      </c>
      <c r="G21" s="60">
        <f t="shared" si="1"/>
        <v>7.0141999999999998</v>
      </c>
      <c r="H21" s="63">
        <f t="shared" si="2"/>
        <v>140.28399999999999</v>
      </c>
    </row>
    <row r="22" spans="1:13" s="62" customFormat="1" ht="24">
      <c r="A22" s="56" t="str">
        <f>IF((LEN('Copy paste to Here'!G26))&gt;5,((CONCATENATE('Copy paste to Here'!G26," &amp; ",'Copy paste to Here'!D26,"  &amp;  ",'Copy paste to Here'!E26))),"Empty Cell")</f>
        <v xml:space="preserve">Surgical steel tongue barbell, 14g (1.6mm) with two 5mm balls &amp; Length: 18mm  &amp;  </v>
      </c>
      <c r="B22" s="57" t="str">
        <f>'Copy paste to Here'!C26</f>
        <v>BBS</v>
      </c>
      <c r="C22" s="57" t="s">
        <v>43</v>
      </c>
      <c r="D22" s="58">
        <f>Invoice!B26</f>
        <v>20</v>
      </c>
      <c r="E22" s="59">
        <f>'Shipping Invoice'!J26*$N$1</f>
        <v>0.34</v>
      </c>
      <c r="F22" s="59">
        <f t="shared" si="0"/>
        <v>6.8000000000000007</v>
      </c>
      <c r="G22" s="60">
        <f t="shared" si="1"/>
        <v>7.0141999999999998</v>
      </c>
      <c r="H22" s="63">
        <f t="shared" si="2"/>
        <v>140.28399999999999</v>
      </c>
    </row>
    <row r="23" spans="1:13" s="62" customFormat="1" ht="24">
      <c r="A23" s="56" t="str">
        <f>IF((LEN('Copy paste to Here'!G27))&gt;5,((CONCATENATE('Copy paste to Here'!G27," &amp; ",'Copy paste to Here'!D27,"  &amp;  ",'Copy paste to Here'!E27))),"Empty Cell")</f>
        <v>Anodized surgical steel nipple or tongue barbell, 14g (1.6mm) with two 5mm balls &amp; Length: 12mm  &amp;  Color: Black</v>
      </c>
      <c r="B23" s="57" t="str">
        <f>'Copy paste to Here'!C27</f>
        <v>BBTB5</v>
      </c>
      <c r="C23" s="57" t="s">
        <v>721</v>
      </c>
      <c r="D23" s="58">
        <f>Invoice!B27</f>
        <v>2</v>
      </c>
      <c r="E23" s="59">
        <f>'Shipping Invoice'!J27*$N$1</f>
        <v>1.23</v>
      </c>
      <c r="F23" s="59">
        <f t="shared" si="0"/>
        <v>2.46</v>
      </c>
      <c r="G23" s="60">
        <f t="shared" si="1"/>
        <v>25.374899999999997</v>
      </c>
      <c r="H23" s="63">
        <f t="shared" si="2"/>
        <v>50.749799999999993</v>
      </c>
    </row>
    <row r="24" spans="1:13" s="62" customFormat="1" ht="24">
      <c r="A24" s="56" t="str">
        <f>IF((LEN('Copy paste to Here'!G28))&gt;5,((CONCATENATE('Copy paste to Here'!G28," &amp; ",'Copy paste to Here'!D28,"  &amp;  ",'Copy paste to Here'!E28))),"Empty Cell")</f>
        <v>Anodized surgical steel nipple or tongue barbell, 14g (1.6mm) with two 5mm balls &amp; Length: 12mm  &amp;  Color: Gold</v>
      </c>
      <c r="B24" s="57" t="str">
        <f>'Copy paste to Here'!C28</f>
        <v>BBTB5</v>
      </c>
      <c r="C24" s="57" t="s">
        <v>721</v>
      </c>
      <c r="D24" s="58">
        <f>Invoice!B28</f>
        <v>4</v>
      </c>
      <c r="E24" s="59">
        <f>'Shipping Invoice'!J28*$N$1</f>
        <v>1.23</v>
      </c>
      <c r="F24" s="59">
        <f t="shared" si="0"/>
        <v>4.92</v>
      </c>
      <c r="G24" s="60">
        <f t="shared" si="1"/>
        <v>25.374899999999997</v>
      </c>
      <c r="H24" s="63">
        <f t="shared" si="2"/>
        <v>101.49959999999999</v>
      </c>
    </row>
    <row r="25" spans="1:13" s="62" customFormat="1" ht="24">
      <c r="A25" s="56" t="str">
        <f>IF((LEN('Copy paste to Here'!G29))&gt;5,((CONCATENATE('Copy paste to Here'!G29," &amp; ",'Copy paste to Here'!D29,"  &amp;  ",'Copy paste to Here'!E29))),"Empty Cell")</f>
        <v xml:space="preserve">Surgical steel eyebrow banana, 16g (1.2mm) with two 3mm balls &amp; Length: 9mm  &amp;  </v>
      </c>
      <c r="B25" s="57" t="str">
        <f>'Copy paste to Here'!C29</f>
        <v>BNEB</v>
      </c>
      <c r="C25" s="57" t="s">
        <v>723</v>
      </c>
      <c r="D25" s="58">
        <f>Invoice!B29</f>
        <v>10</v>
      </c>
      <c r="E25" s="59">
        <f>'Shipping Invoice'!J29*$N$1</f>
        <v>0.28000000000000003</v>
      </c>
      <c r="F25" s="59">
        <f t="shared" si="0"/>
        <v>2.8000000000000003</v>
      </c>
      <c r="G25" s="60">
        <f t="shared" si="1"/>
        <v>5.7764000000000006</v>
      </c>
      <c r="H25" s="63">
        <f t="shared" si="2"/>
        <v>57.76400000000001</v>
      </c>
    </row>
    <row r="26" spans="1:13" s="62" customFormat="1" ht="24">
      <c r="A26" s="56" t="str">
        <f>IF((LEN('Copy paste to Here'!G30))&gt;5,((CONCATENATE('Copy paste to Here'!G30," &amp; ",'Copy paste to Here'!D30,"  &amp;  ",'Copy paste to Here'!E30))),"Empty Cell")</f>
        <v xml:space="preserve">Surgical steel eyebrow banana, 16g (1.2mm) with two 3mm balls &amp; Length: 10mm  &amp;  </v>
      </c>
      <c r="B26" s="57" t="str">
        <f>'Copy paste to Here'!C30</f>
        <v>BNEB</v>
      </c>
      <c r="C26" s="57" t="s">
        <v>723</v>
      </c>
      <c r="D26" s="58">
        <f>Invoice!B30</f>
        <v>20</v>
      </c>
      <c r="E26" s="59">
        <f>'Shipping Invoice'!J30*$N$1</f>
        <v>0.28000000000000003</v>
      </c>
      <c r="F26" s="59">
        <f t="shared" si="0"/>
        <v>5.6000000000000005</v>
      </c>
      <c r="G26" s="60">
        <f t="shared" si="1"/>
        <v>5.7764000000000006</v>
      </c>
      <c r="H26" s="63">
        <f t="shared" si="2"/>
        <v>115.52800000000002</v>
      </c>
    </row>
    <row r="27" spans="1:13" s="62" customFormat="1" ht="24">
      <c r="A27" s="56" t="str">
        <f>IF((LEN('Copy paste to Here'!G31))&gt;5,((CONCATENATE('Copy paste to Here'!G31," &amp; ",'Copy paste to Here'!D31,"  &amp;  ",'Copy paste to Here'!E31))),"Empty Cell")</f>
        <v xml:space="preserve">Surgical steel eyebrow banana, 16g (1.2mm) with two 3mm balls &amp; Length: 11mm  &amp;  </v>
      </c>
      <c r="B27" s="57" t="str">
        <f>'Copy paste to Here'!C31</f>
        <v>BNEB</v>
      </c>
      <c r="C27" s="57" t="s">
        <v>723</v>
      </c>
      <c r="D27" s="58">
        <f>Invoice!B31</f>
        <v>10</v>
      </c>
      <c r="E27" s="59">
        <f>'Shipping Invoice'!J31*$N$1</f>
        <v>0.28000000000000003</v>
      </c>
      <c r="F27" s="59">
        <f t="shared" si="0"/>
        <v>2.8000000000000003</v>
      </c>
      <c r="G27" s="60">
        <f t="shared" si="1"/>
        <v>5.7764000000000006</v>
      </c>
      <c r="H27" s="63">
        <f t="shared" si="2"/>
        <v>57.76400000000001</v>
      </c>
    </row>
    <row r="28" spans="1:13" s="62" customFormat="1" ht="24">
      <c r="A28" s="56" t="str">
        <f>IF((LEN('Copy paste to Here'!G32))&gt;5,((CONCATENATE('Copy paste to Here'!G32," &amp; ",'Copy paste to Here'!D32,"  &amp;  ",'Copy paste to Here'!E32))),"Empty Cell")</f>
        <v xml:space="preserve">Surgical steel circular barbell, 16g (1.2mm) with two 3mm balls &amp; Length: 7mm  &amp;  </v>
      </c>
      <c r="B28" s="57" t="str">
        <f>'Copy paste to Here'!C32</f>
        <v>CBEB</v>
      </c>
      <c r="C28" s="57" t="s">
        <v>710</v>
      </c>
      <c r="D28" s="58">
        <f>Invoice!B32</f>
        <v>12</v>
      </c>
      <c r="E28" s="59">
        <f>'Shipping Invoice'!J32*$N$1</f>
        <v>0.42</v>
      </c>
      <c r="F28" s="59">
        <f t="shared" si="0"/>
        <v>5.04</v>
      </c>
      <c r="G28" s="60">
        <f t="shared" si="1"/>
        <v>8.6646000000000001</v>
      </c>
      <c r="H28" s="63">
        <f t="shared" si="2"/>
        <v>103.9752</v>
      </c>
    </row>
    <row r="29" spans="1:13" s="62" customFormat="1" ht="24">
      <c r="A29" s="56" t="str">
        <f>IF((LEN('Copy paste to Here'!G33))&gt;5,((CONCATENATE('Copy paste to Here'!G33," &amp; ",'Copy paste to Here'!D33,"  &amp;  ",'Copy paste to Here'!E33))),"Empty Cell")</f>
        <v xml:space="preserve">Surgical steel circular barbell, 16g (1.2mm) with two 3mm balls &amp; Length: 9mm  &amp;  </v>
      </c>
      <c r="B29" s="57" t="str">
        <f>'Copy paste to Here'!C33</f>
        <v>CBEB</v>
      </c>
      <c r="C29" s="57" t="s">
        <v>710</v>
      </c>
      <c r="D29" s="58">
        <f>Invoice!B33</f>
        <v>12</v>
      </c>
      <c r="E29" s="59">
        <f>'Shipping Invoice'!J33*$N$1</f>
        <v>0.42</v>
      </c>
      <c r="F29" s="59">
        <f t="shared" si="0"/>
        <v>5.04</v>
      </c>
      <c r="G29" s="60">
        <f t="shared" si="1"/>
        <v>8.6646000000000001</v>
      </c>
      <c r="H29" s="63">
        <f t="shared" si="2"/>
        <v>103.9752</v>
      </c>
    </row>
    <row r="30" spans="1:13" s="62" customFormat="1" ht="24">
      <c r="A30" s="56" t="str">
        <f>IF((LEN('Copy paste to Here'!G34))&gt;5,((CONCATENATE('Copy paste to Here'!G34," &amp; ",'Copy paste to Here'!D34,"  &amp;  ",'Copy paste to Here'!E34))),"Empty Cell")</f>
        <v xml:space="preserve">Surgical steel circular barbell, 16g (1.2mm) with two 3mm balls &amp; Length: 11mm  &amp;  </v>
      </c>
      <c r="B30" s="57" t="str">
        <f>'Copy paste to Here'!C34</f>
        <v>CBEB</v>
      </c>
      <c r="C30" s="57" t="s">
        <v>710</v>
      </c>
      <c r="D30" s="58">
        <f>Invoice!B34</f>
        <v>12</v>
      </c>
      <c r="E30" s="59">
        <f>'Shipping Invoice'!J34*$N$1</f>
        <v>0.42</v>
      </c>
      <c r="F30" s="59">
        <f t="shared" si="0"/>
        <v>5.04</v>
      </c>
      <c r="G30" s="60">
        <f t="shared" si="1"/>
        <v>8.6646000000000001</v>
      </c>
      <c r="H30" s="63">
        <f t="shared" si="2"/>
        <v>103.9752</v>
      </c>
    </row>
    <row r="31" spans="1:13" s="62" customFormat="1" ht="24">
      <c r="A31" s="56" t="str">
        <f>IF((LEN('Copy paste to Here'!G35))&gt;5,((CONCATENATE('Copy paste to Here'!G35," &amp; ",'Copy paste to Here'!D35,"  &amp;  ",'Copy paste to Here'!E35))),"Empty Cell")</f>
        <v xml:space="preserve">Surgical steel circular barbell, 16g (1.2mm) with two 3mm cones &amp; Length: 6mm  &amp;  </v>
      </c>
      <c r="B31" s="57" t="str">
        <f>'Copy paste to Here'!C35</f>
        <v>CBECN</v>
      </c>
      <c r="C31" s="57" t="s">
        <v>725</v>
      </c>
      <c r="D31" s="58">
        <f>Invoice!B35</f>
        <v>6</v>
      </c>
      <c r="E31" s="59">
        <f>'Shipping Invoice'!J35*$N$1</f>
        <v>0.42</v>
      </c>
      <c r="F31" s="59">
        <f t="shared" si="0"/>
        <v>2.52</v>
      </c>
      <c r="G31" s="60">
        <f t="shared" si="1"/>
        <v>8.6646000000000001</v>
      </c>
      <c r="H31" s="63">
        <f t="shared" si="2"/>
        <v>51.9876</v>
      </c>
    </row>
    <row r="32" spans="1:13" s="62" customFormat="1" ht="24">
      <c r="A32" s="56" t="str">
        <f>IF((LEN('Copy paste to Here'!G36))&gt;5,((CONCATENATE('Copy paste to Here'!G36," &amp; ",'Copy paste to Here'!D36,"  &amp;  ",'Copy paste to Here'!E36))),"Empty Cell")</f>
        <v xml:space="preserve">Surgical steel circular barbell, 16g (1.2mm) with two 3mm cones &amp; Length: 7mm  &amp;  </v>
      </c>
      <c r="B32" s="57" t="str">
        <f>'Copy paste to Here'!C36</f>
        <v>CBECN</v>
      </c>
      <c r="C32" s="57" t="s">
        <v>725</v>
      </c>
      <c r="D32" s="58">
        <f>Invoice!B36</f>
        <v>4</v>
      </c>
      <c r="E32" s="59">
        <f>'Shipping Invoice'!J36*$N$1</f>
        <v>0.42</v>
      </c>
      <c r="F32" s="59">
        <f t="shared" si="0"/>
        <v>1.68</v>
      </c>
      <c r="G32" s="60">
        <f t="shared" si="1"/>
        <v>8.6646000000000001</v>
      </c>
      <c r="H32" s="63">
        <f t="shared" si="2"/>
        <v>34.6584</v>
      </c>
    </row>
    <row r="33" spans="1:8" s="62" customFormat="1" ht="24">
      <c r="A33" s="56" t="str">
        <f>IF((LEN('Copy paste to Here'!G37))&gt;5,((CONCATENATE('Copy paste to Here'!G37," &amp; ",'Copy paste to Here'!D37,"  &amp;  ",'Copy paste to Here'!E37))),"Empty Cell")</f>
        <v xml:space="preserve">Surgical steel circular barbell, 16g (1.2mm) with two 3mm cones &amp; Length: 9mm  &amp;  </v>
      </c>
      <c r="B33" s="57" t="str">
        <f>'Copy paste to Here'!C37</f>
        <v>CBECN</v>
      </c>
      <c r="C33" s="57" t="s">
        <v>725</v>
      </c>
      <c r="D33" s="58">
        <f>Invoice!B37</f>
        <v>4</v>
      </c>
      <c r="E33" s="59">
        <f>'Shipping Invoice'!J37*$N$1</f>
        <v>0.42</v>
      </c>
      <c r="F33" s="59">
        <f t="shared" si="0"/>
        <v>1.68</v>
      </c>
      <c r="G33" s="60">
        <f t="shared" si="1"/>
        <v>8.6646000000000001</v>
      </c>
      <c r="H33" s="63">
        <f t="shared" si="2"/>
        <v>34.6584</v>
      </c>
    </row>
    <row r="34" spans="1:8" s="62" customFormat="1" ht="24">
      <c r="A34" s="56" t="str">
        <f>IF((LEN('Copy paste to Here'!G38))&gt;5,((CONCATENATE('Copy paste to Here'!G38," &amp; ",'Copy paste to Here'!D38,"  &amp;  ",'Copy paste to Here'!E38))),"Empty Cell")</f>
        <v>Premium PVD plated surgical steel circular barbell, 16g (1.2mm) with two 3mm balls &amp; Length: 6mm  &amp;  Color: Gold</v>
      </c>
      <c r="B34" s="57" t="str">
        <f>'Copy paste to Here'!C38</f>
        <v>CBETB</v>
      </c>
      <c r="C34" s="57" t="s">
        <v>727</v>
      </c>
      <c r="D34" s="58">
        <f>Invoice!B38</f>
        <v>2</v>
      </c>
      <c r="E34" s="59">
        <f>'Shipping Invoice'!J38*$N$1</f>
        <v>1.04</v>
      </c>
      <c r="F34" s="59">
        <f t="shared" si="0"/>
        <v>2.08</v>
      </c>
      <c r="G34" s="60">
        <f t="shared" si="1"/>
        <v>21.455200000000001</v>
      </c>
      <c r="H34" s="63">
        <f t="shared" si="2"/>
        <v>42.910400000000003</v>
      </c>
    </row>
    <row r="35" spans="1:8" s="62" customFormat="1" ht="24">
      <c r="A35" s="56" t="str">
        <f>IF((LEN('Copy paste to Here'!G39))&gt;5,((CONCATENATE('Copy paste to Here'!G39," &amp; ",'Copy paste to Here'!D39,"  &amp;  ",'Copy paste to Here'!E39))),"Empty Cell")</f>
        <v>Premium PVD plated surgical steel circular barbell, 16g (1.2mm) with two 3mm balls &amp; Length: 7mm  &amp;  Color: Black</v>
      </c>
      <c r="B35" s="57" t="str">
        <f>'Copy paste to Here'!C39</f>
        <v>CBETB</v>
      </c>
      <c r="C35" s="57" t="s">
        <v>727</v>
      </c>
      <c r="D35" s="58">
        <f>Invoice!B39</f>
        <v>2</v>
      </c>
      <c r="E35" s="59">
        <f>'Shipping Invoice'!J39*$N$1</f>
        <v>1.04</v>
      </c>
      <c r="F35" s="59">
        <f t="shared" si="0"/>
        <v>2.08</v>
      </c>
      <c r="G35" s="60">
        <f t="shared" si="1"/>
        <v>21.455200000000001</v>
      </c>
      <c r="H35" s="63">
        <f t="shared" si="2"/>
        <v>42.910400000000003</v>
      </c>
    </row>
    <row r="36" spans="1:8" s="62" customFormat="1" ht="24">
      <c r="A36" s="56" t="str">
        <f>IF((LEN('Copy paste to Here'!G40))&gt;5,((CONCATENATE('Copy paste to Here'!G40," &amp; ",'Copy paste to Here'!D40,"  &amp;  ",'Copy paste to Here'!E40))),"Empty Cell")</f>
        <v>Premium PVD plated surgical steel circular barbell, 16g (1.2mm) with two 3mm balls &amp; Length: 7mm  &amp;  Color: Gold</v>
      </c>
      <c r="B36" s="57" t="str">
        <f>'Copy paste to Here'!C40</f>
        <v>CBETB</v>
      </c>
      <c r="C36" s="57" t="s">
        <v>727</v>
      </c>
      <c r="D36" s="58">
        <f>Invoice!B40</f>
        <v>2</v>
      </c>
      <c r="E36" s="59">
        <f>'Shipping Invoice'!J40*$N$1</f>
        <v>1.04</v>
      </c>
      <c r="F36" s="59">
        <f t="shared" si="0"/>
        <v>2.08</v>
      </c>
      <c r="G36" s="60">
        <f t="shared" si="1"/>
        <v>21.455200000000001</v>
      </c>
      <c r="H36" s="63">
        <f t="shared" si="2"/>
        <v>42.910400000000003</v>
      </c>
    </row>
    <row r="37" spans="1:8" s="62" customFormat="1" ht="24">
      <c r="A37" s="56" t="str">
        <f>IF((LEN('Copy paste to Here'!G41))&gt;5,((CONCATENATE('Copy paste to Here'!G41," &amp; ",'Copy paste to Here'!D41,"  &amp;  ",'Copy paste to Here'!E41))),"Empty Cell")</f>
        <v>Premium PVD plated surgical steel circular barbell, 16g (1.2mm) with two 3mm balls &amp; Length: 8mm  &amp;  Color: Gold</v>
      </c>
      <c r="B37" s="57" t="str">
        <f>'Copy paste to Here'!C41</f>
        <v>CBETB</v>
      </c>
      <c r="C37" s="57" t="s">
        <v>727</v>
      </c>
      <c r="D37" s="58">
        <f>Invoice!B41</f>
        <v>2</v>
      </c>
      <c r="E37" s="59">
        <f>'Shipping Invoice'!J41*$N$1</f>
        <v>1.04</v>
      </c>
      <c r="F37" s="59">
        <f t="shared" si="0"/>
        <v>2.08</v>
      </c>
      <c r="G37" s="60">
        <f t="shared" si="1"/>
        <v>21.455200000000001</v>
      </c>
      <c r="H37" s="63">
        <f t="shared" si="2"/>
        <v>42.910400000000003</v>
      </c>
    </row>
    <row r="38" spans="1:8" s="62" customFormat="1" ht="24">
      <c r="A38" s="56" t="str">
        <f>IF((LEN('Copy paste to Here'!G42))&gt;5,((CONCATENATE('Copy paste to Here'!G42," &amp; ",'Copy paste to Here'!D42,"  &amp;  ",'Copy paste to Here'!E42))),"Empty Cell")</f>
        <v>Premium PVD plated surgical steel circular barbell, 16g (1.2mm) with two 3mm balls &amp; Length: 9mm  &amp;  Color: Black</v>
      </c>
      <c r="B38" s="57" t="str">
        <f>'Copy paste to Here'!C42</f>
        <v>CBETB</v>
      </c>
      <c r="C38" s="57" t="s">
        <v>727</v>
      </c>
      <c r="D38" s="58">
        <f>Invoice!B42</f>
        <v>2</v>
      </c>
      <c r="E38" s="59">
        <f>'Shipping Invoice'!J42*$N$1</f>
        <v>1.04</v>
      </c>
      <c r="F38" s="59">
        <f t="shared" si="0"/>
        <v>2.08</v>
      </c>
      <c r="G38" s="60">
        <f t="shared" si="1"/>
        <v>21.455200000000001</v>
      </c>
      <c r="H38" s="63">
        <f t="shared" si="2"/>
        <v>42.910400000000003</v>
      </c>
    </row>
    <row r="39" spans="1:8" s="62" customFormat="1" ht="24">
      <c r="A39" s="56" t="str">
        <f>IF((LEN('Copy paste to Here'!G43))&gt;5,((CONCATENATE('Copy paste to Here'!G43," &amp; ",'Copy paste to Here'!D43,"  &amp;  ",'Copy paste to Here'!E43))),"Empty Cell")</f>
        <v>Premium PVD plated surgical steel circular barbell, 16g (1.2mm) with two 3mm balls &amp; Length: 9mm  &amp;  Color: Gold</v>
      </c>
      <c r="B39" s="57" t="str">
        <f>'Copy paste to Here'!C43</f>
        <v>CBETB</v>
      </c>
      <c r="C39" s="57" t="s">
        <v>727</v>
      </c>
      <c r="D39" s="58">
        <f>Invoice!B43</f>
        <v>2</v>
      </c>
      <c r="E39" s="59">
        <f>'Shipping Invoice'!J43*$N$1</f>
        <v>1.04</v>
      </c>
      <c r="F39" s="59">
        <f t="shared" si="0"/>
        <v>2.08</v>
      </c>
      <c r="G39" s="60">
        <f t="shared" si="1"/>
        <v>21.455200000000001</v>
      </c>
      <c r="H39" s="63">
        <f t="shared" si="2"/>
        <v>42.910400000000003</v>
      </c>
    </row>
    <row r="40" spans="1:8" s="62" customFormat="1" ht="24">
      <c r="A40" s="56" t="str">
        <f>IF((LEN('Copy paste to Here'!G44))&gt;5,((CONCATENATE('Copy paste to Here'!G44," &amp; ",'Copy paste to Here'!D44,"  &amp;  ",'Copy paste to Here'!E44))),"Empty Cell")</f>
        <v>Premium PVD plated surgical steel circular barbell, 16g (1.2mm) with two 3mm cones &amp; Length: 10mm  &amp;  Color: Black</v>
      </c>
      <c r="B40" s="57" t="str">
        <f>'Copy paste to Here'!C44</f>
        <v>CBETCN</v>
      </c>
      <c r="C40" s="57" t="s">
        <v>729</v>
      </c>
      <c r="D40" s="58">
        <f>Invoice!B44</f>
        <v>4</v>
      </c>
      <c r="E40" s="59">
        <f>'Shipping Invoice'!J44*$N$1</f>
        <v>1.04</v>
      </c>
      <c r="F40" s="59">
        <f t="shared" si="0"/>
        <v>4.16</v>
      </c>
      <c r="G40" s="60">
        <f t="shared" si="1"/>
        <v>21.455200000000001</v>
      </c>
      <c r="H40" s="63">
        <f t="shared" si="2"/>
        <v>85.820800000000006</v>
      </c>
    </row>
    <row r="41" spans="1:8" s="62" customFormat="1" ht="24">
      <c r="A41" s="56" t="str">
        <f>IF((LEN('Copy paste to Here'!G45))&gt;5,((CONCATENATE('Copy paste to Here'!G45," &amp; ",'Copy paste to Here'!D45,"  &amp;  ",'Copy paste to Here'!E45))),"Empty Cell")</f>
        <v xml:space="preserve">Ball shaped surgical steel helix ear stud with dangling plain high polished anchor (sold per piece) &amp;   &amp;  </v>
      </c>
      <c r="B41" s="57" t="str">
        <f>'Copy paste to Here'!C45</f>
        <v>ERBD632</v>
      </c>
      <c r="C41" s="57" t="s">
        <v>731</v>
      </c>
      <c r="D41" s="58">
        <f>Invoice!B45</f>
        <v>4</v>
      </c>
      <c r="E41" s="59">
        <f>'Shipping Invoice'!J45*$N$1</f>
        <v>2.6</v>
      </c>
      <c r="F41" s="59">
        <f t="shared" si="0"/>
        <v>10.4</v>
      </c>
      <c r="G41" s="60">
        <f t="shared" si="1"/>
        <v>53.637999999999998</v>
      </c>
      <c r="H41" s="63">
        <f t="shared" si="2"/>
        <v>214.55199999999999</v>
      </c>
    </row>
    <row r="42" spans="1:8" s="62" customFormat="1" ht="25.5">
      <c r="A42" s="56" t="str">
        <f>IF((LEN('Copy paste to Here'!G46))&gt;5,((CONCATENATE('Copy paste to Here'!G46," &amp; ",'Copy paste to Here'!D46,"  &amp;  ",'Copy paste to Here'!E46))),"Empty Cell")</f>
        <v>One pair of ball shaped frosted anodized 316L steel ear studs &amp; Size: 4mm  &amp;  Color: Rainbow</v>
      </c>
      <c r="B42" s="57" t="str">
        <f>'Copy paste to Here'!C46</f>
        <v>ERFOBT</v>
      </c>
      <c r="C42" s="57" t="s">
        <v>790</v>
      </c>
      <c r="D42" s="58">
        <f>Invoice!B46</f>
        <v>1</v>
      </c>
      <c r="E42" s="59">
        <f>'Shipping Invoice'!J46*$N$1</f>
        <v>1.7</v>
      </c>
      <c r="F42" s="59">
        <f t="shared" si="0"/>
        <v>1.7</v>
      </c>
      <c r="G42" s="60">
        <f t="shared" si="1"/>
        <v>35.070999999999998</v>
      </c>
      <c r="H42" s="63">
        <f t="shared" si="2"/>
        <v>35.070999999999998</v>
      </c>
    </row>
    <row r="43" spans="1:8" s="62" customFormat="1" ht="24">
      <c r="A43" s="56" t="str">
        <f>IF((LEN('Copy paste to Here'!G47))&gt;5,((CONCATENATE('Copy paste to Here'!G47," &amp; ",'Copy paste to Here'!D47,"  &amp;  ",'Copy paste to Here'!E47))),"Empty Cell")</f>
        <v>One pair of stainless steel ear stud with prong set round Cubic Zirconia stone &amp; Size: 3mm  &amp;  Crystal Color: Clear</v>
      </c>
      <c r="B43" s="57" t="str">
        <f>'Copy paste to Here'!C47</f>
        <v>ERZM</v>
      </c>
      <c r="C43" s="57" t="s">
        <v>791</v>
      </c>
      <c r="D43" s="58">
        <f>Invoice!B47</f>
        <v>3</v>
      </c>
      <c r="E43" s="59">
        <f>'Shipping Invoice'!J47*$N$1</f>
        <v>1.75</v>
      </c>
      <c r="F43" s="59">
        <f t="shared" si="0"/>
        <v>5.25</v>
      </c>
      <c r="G43" s="60">
        <f t="shared" si="1"/>
        <v>36.102499999999999</v>
      </c>
      <c r="H43" s="63">
        <f t="shared" si="2"/>
        <v>108.3075</v>
      </c>
    </row>
    <row r="44" spans="1:8" s="62" customFormat="1" ht="24">
      <c r="A44" s="56" t="str">
        <f>IF((LEN('Copy paste to Here'!G48))&gt;5,((CONCATENATE('Copy paste to Here'!G48," &amp; ",'Copy paste to Here'!D48,"  &amp;  ",'Copy paste to Here'!E48))),"Empty Cell")</f>
        <v>One pair of stainless steel ear stud with prong set round Cubic Zirconia stone &amp; Size: 3mm  &amp;  Crystal Color: Lavender</v>
      </c>
      <c r="B44" s="57" t="str">
        <f>'Copy paste to Here'!C48</f>
        <v>ERZM</v>
      </c>
      <c r="C44" s="57" t="s">
        <v>791</v>
      </c>
      <c r="D44" s="58">
        <f>Invoice!B48</f>
        <v>2</v>
      </c>
      <c r="E44" s="59">
        <f>'Shipping Invoice'!J48*$N$1</f>
        <v>1.75</v>
      </c>
      <c r="F44" s="59">
        <f t="shared" si="0"/>
        <v>3.5</v>
      </c>
      <c r="G44" s="60">
        <f t="shared" si="1"/>
        <v>36.102499999999999</v>
      </c>
      <c r="H44" s="63">
        <f t="shared" si="2"/>
        <v>72.204999999999998</v>
      </c>
    </row>
    <row r="45" spans="1:8" s="62" customFormat="1" ht="24">
      <c r="A45" s="56" t="str">
        <f>IF((LEN('Copy paste to Here'!G49))&gt;5,((CONCATENATE('Copy paste to Here'!G49," &amp; ",'Copy paste to Here'!D49,"  &amp;  ",'Copy paste to Here'!E49))),"Empty Cell")</f>
        <v>One pair of stainless steel ear stud with prong set round Cubic Zirconia stone &amp; Size: 4mm  &amp;  Crystal Color: Clear</v>
      </c>
      <c r="B45" s="57" t="str">
        <f>'Copy paste to Here'!C49</f>
        <v>ERZM</v>
      </c>
      <c r="C45" s="57" t="s">
        <v>792</v>
      </c>
      <c r="D45" s="58">
        <f>Invoice!B49</f>
        <v>1</v>
      </c>
      <c r="E45" s="59">
        <f>'Shipping Invoice'!J49*$N$1</f>
        <v>2.0299999999999998</v>
      </c>
      <c r="F45" s="59">
        <f t="shared" si="0"/>
        <v>2.0299999999999998</v>
      </c>
      <c r="G45" s="60">
        <f t="shared" si="1"/>
        <v>41.878899999999994</v>
      </c>
      <c r="H45" s="63">
        <f t="shared" si="2"/>
        <v>41.878899999999994</v>
      </c>
    </row>
    <row r="46" spans="1:8" s="62" customFormat="1" ht="24">
      <c r="A46" s="56" t="str">
        <f>IF((LEN('Copy paste to Here'!G50))&gt;5,((CONCATENATE('Copy paste to Here'!G50," &amp; ",'Copy paste to Here'!D50,"  &amp;  ",'Copy paste to Here'!E50))),"Empty Cell")</f>
        <v>One pair of stainless steel ear stud with prong set round Cubic Zirconia stone &amp; Size: 5mm  &amp;  Crystal Color: Clear</v>
      </c>
      <c r="B46" s="57" t="str">
        <f>'Copy paste to Here'!C50</f>
        <v>ERZM</v>
      </c>
      <c r="C46" s="57" t="s">
        <v>793</v>
      </c>
      <c r="D46" s="58">
        <f>Invoice!B50</f>
        <v>1</v>
      </c>
      <c r="E46" s="59">
        <f>'Shipping Invoice'!J50*$N$1</f>
        <v>2.56</v>
      </c>
      <c r="F46" s="59">
        <f t="shared" si="0"/>
        <v>2.56</v>
      </c>
      <c r="G46" s="60">
        <f t="shared" si="1"/>
        <v>52.812799999999996</v>
      </c>
      <c r="H46" s="63">
        <f t="shared" si="2"/>
        <v>52.812799999999996</v>
      </c>
    </row>
    <row r="47" spans="1:8" s="62" customFormat="1" ht="24">
      <c r="A47" s="56" t="str">
        <f>IF((LEN('Copy paste to Here'!G51))&gt;5,((CONCATENATE('Copy paste to Here'!G51," &amp; ",'Copy paste to Here'!D51,"  &amp;  ",'Copy paste to Here'!E51))),"Empty Cell")</f>
        <v>One pair of stainless steel ear stud with prong set round Cubic Zirconia stone &amp; Size: 6mm  &amp;  Crystal Color: Clear</v>
      </c>
      <c r="B47" s="57" t="str">
        <f>'Copy paste to Here'!C51</f>
        <v>ERZM</v>
      </c>
      <c r="C47" s="57" t="s">
        <v>794</v>
      </c>
      <c r="D47" s="58">
        <f>Invoice!B51</f>
        <v>1</v>
      </c>
      <c r="E47" s="59">
        <f>'Shipping Invoice'!J51*$N$1</f>
        <v>3.09</v>
      </c>
      <c r="F47" s="59">
        <f t="shared" si="0"/>
        <v>3.09</v>
      </c>
      <c r="G47" s="60">
        <f t="shared" si="1"/>
        <v>63.746699999999997</v>
      </c>
      <c r="H47" s="63">
        <f t="shared" si="2"/>
        <v>63.746699999999997</v>
      </c>
    </row>
    <row r="48" spans="1:8" s="62" customFormat="1" ht="24">
      <c r="A48" s="56" t="str">
        <f>IF((LEN('Copy paste to Here'!G52))&gt;5,((CONCATENATE('Copy paste to Here'!G52," &amp; ",'Copy paste to Here'!D52,"  &amp;  ",'Copy paste to Here'!E52))),"Empty Cell")</f>
        <v>One pair of 316L steel prong set ear studs with 2mm to 10mm round Cubic Zirconia (CZ) stones &amp; Size: 2mm  &amp;  Cz Color: Clear</v>
      </c>
      <c r="B48" s="57" t="str">
        <f>'Copy paste to Here'!C52</f>
        <v>ESZR</v>
      </c>
      <c r="C48" s="57" t="s">
        <v>795</v>
      </c>
      <c r="D48" s="58">
        <f>Invoice!B52</f>
        <v>2</v>
      </c>
      <c r="E48" s="59">
        <f>'Shipping Invoice'!J52*$N$1</f>
        <v>1.33</v>
      </c>
      <c r="F48" s="59">
        <f t="shared" si="0"/>
        <v>2.66</v>
      </c>
      <c r="G48" s="60">
        <f t="shared" si="1"/>
        <v>27.437899999999999</v>
      </c>
      <c r="H48" s="63">
        <f t="shared" si="2"/>
        <v>54.875799999999998</v>
      </c>
    </row>
    <row r="49" spans="1:8" s="62" customFormat="1" ht="25.5">
      <c r="A49" s="56" t="str">
        <f>IF((LEN('Copy paste to Here'!G53))&gt;5,((CONCATENATE('Copy paste to Here'!G53," &amp; ",'Copy paste to Here'!D53,"  &amp;  ",'Copy paste to Here'!E53))),"Empty Cell")</f>
        <v xml:space="preserve">High polished surgical steel hinged ball closure ring, 16g (1.2mm) with 3mm ball &amp; Length: 6mm  &amp;  </v>
      </c>
      <c r="B49" s="57" t="str">
        <f>'Copy paste to Here'!C53</f>
        <v>HBCRB16</v>
      </c>
      <c r="C49" s="57" t="s">
        <v>742</v>
      </c>
      <c r="D49" s="58">
        <f>Invoice!B53</f>
        <v>4</v>
      </c>
      <c r="E49" s="59">
        <f>'Shipping Invoice'!J53*$N$1</f>
        <v>3.7</v>
      </c>
      <c r="F49" s="59">
        <f t="shared" si="0"/>
        <v>14.8</v>
      </c>
      <c r="G49" s="60">
        <f t="shared" si="1"/>
        <v>76.331000000000003</v>
      </c>
      <c r="H49" s="63">
        <f t="shared" si="2"/>
        <v>305.32400000000001</v>
      </c>
    </row>
    <row r="50" spans="1:8" s="62" customFormat="1" ht="25.5">
      <c r="A50" s="56" t="str">
        <f>IF((LEN('Copy paste to Here'!G54))&gt;5,((CONCATENATE('Copy paste to Here'!G54," &amp; ",'Copy paste to Here'!D54,"  &amp;  ",'Copy paste to Here'!E54))),"Empty Cell")</f>
        <v>Anodized 316L steel hinged ball closure ring, 16g (1.2mm) with 3mm ball &amp; Length: 6mm  &amp;  Color: Black</v>
      </c>
      <c r="B50" s="57" t="str">
        <f>'Copy paste to Here'!C54</f>
        <v>HBCRBT16</v>
      </c>
      <c r="C50" s="57" t="s">
        <v>744</v>
      </c>
      <c r="D50" s="58">
        <f>Invoice!B54</f>
        <v>2</v>
      </c>
      <c r="E50" s="59">
        <f>'Shipping Invoice'!J54*$N$1</f>
        <v>4.2300000000000004</v>
      </c>
      <c r="F50" s="59">
        <f t="shared" si="0"/>
        <v>8.4600000000000009</v>
      </c>
      <c r="G50" s="60">
        <f t="shared" si="1"/>
        <v>87.264900000000011</v>
      </c>
      <c r="H50" s="63">
        <f t="shared" si="2"/>
        <v>174.52980000000002</v>
      </c>
    </row>
    <row r="51" spans="1:8" s="62" customFormat="1" ht="25.5">
      <c r="A51" s="56" t="str">
        <f>IF((LEN('Copy paste to Here'!G55))&gt;5,((CONCATENATE('Copy paste to Here'!G55," &amp; ",'Copy paste to Here'!D55,"  &amp;  ",'Copy paste to Here'!E55))),"Empty Cell")</f>
        <v>Anodized 316L steel hinged ball closure ring, 16g (1.2mm) with 3mm ball &amp; Length: 6mm  &amp;  Color: Gold</v>
      </c>
      <c r="B51" s="57" t="str">
        <f>'Copy paste to Here'!C55</f>
        <v>HBCRBT16</v>
      </c>
      <c r="C51" s="57" t="s">
        <v>744</v>
      </c>
      <c r="D51" s="58">
        <f>Invoice!B55</f>
        <v>2</v>
      </c>
      <c r="E51" s="59">
        <f>'Shipping Invoice'!J55*$N$1</f>
        <v>4.2300000000000004</v>
      </c>
      <c r="F51" s="59">
        <f t="shared" si="0"/>
        <v>8.4600000000000009</v>
      </c>
      <c r="G51" s="60">
        <f t="shared" si="1"/>
        <v>87.264900000000011</v>
      </c>
      <c r="H51" s="63">
        <f t="shared" si="2"/>
        <v>174.52980000000002</v>
      </c>
    </row>
    <row r="52" spans="1:8" s="62" customFormat="1" ht="25.5">
      <c r="A52" s="56" t="str">
        <f>IF((LEN('Copy paste to Here'!G56))&gt;5,((CONCATENATE('Copy paste to Here'!G56," &amp; ",'Copy paste to Here'!D56,"  &amp;  ",'Copy paste to Here'!E56))),"Empty Cell")</f>
        <v>Anodized 316L steel hinged ball closure ring, 16g (1.2mm) with 3mm ball &amp; Length: 8mm  &amp;  Color: Gold</v>
      </c>
      <c r="B52" s="57" t="str">
        <f>'Copy paste to Here'!C56</f>
        <v>HBCRBT16</v>
      </c>
      <c r="C52" s="57" t="s">
        <v>744</v>
      </c>
      <c r="D52" s="58">
        <f>Invoice!B56</f>
        <v>2</v>
      </c>
      <c r="E52" s="59">
        <f>'Shipping Invoice'!J56*$N$1</f>
        <v>4.2300000000000004</v>
      </c>
      <c r="F52" s="59">
        <f t="shared" si="0"/>
        <v>8.4600000000000009</v>
      </c>
      <c r="G52" s="60">
        <f t="shared" si="1"/>
        <v>87.264900000000011</v>
      </c>
      <c r="H52" s="63">
        <f t="shared" si="2"/>
        <v>174.52980000000002</v>
      </c>
    </row>
    <row r="53" spans="1:8" s="62" customFormat="1" ht="25.5">
      <c r="A53" s="56" t="str">
        <f>IF((LEN('Copy paste to Here'!G57))&gt;5,((CONCATENATE('Copy paste to Here'!G57," &amp; ",'Copy paste to Here'!D57,"  &amp;  ",'Copy paste to Here'!E57))),"Empty Cell")</f>
        <v>Anodized 316L steel hinged ball closure ring, 16g (1.2mm) with 3mm ball &amp; Length: 10mm  &amp;  Color: Black</v>
      </c>
      <c r="B53" s="57" t="str">
        <f>'Copy paste to Here'!C57</f>
        <v>HBCRBT16</v>
      </c>
      <c r="C53" s="57" t="s">
        <v>744</v>
      </c>
      <c r="D53" s="58">
        <f>Invoice!B57</f>
        <v>2</v>
      </c>
      <c r="E53" s="59">
        <f>'Shipping Invoice'!J57*$N$1</f>
        <v>4.2300000000000004</v>
      </c>
      <c r="F53" s="59">
        <f t="shared" si="0"/>
        <v>8.4600000000000009</v>
      </c>
      <c r="G53" s="60">
        <f t="shared" si="1"/>
        <v>87.264900000000011</v>
      </c>
      <c r="H53" s="63">
        <f t="shared" si="2"/>
        <v>174.52980000000002</v>
      </c>
    </row>
    <row r="54" spans="1:8" s="62" customFormat="1" ht="36">
      <c r="A54" s="56" t="str">
        <f>IF((LEN('Copy paste to Here'!G58))&gt;5,((CONCATENATE('Copy paste to Here'!G58," &amp; ",'Copy paste to Here'!D58,"  &amp;  ",'Copy paste to Here'!E58))),"Empty Cell")</f>
        <v>Anodized 316L steel hinged ball closure ring, 16g (1.2mm) with 3mm ball with bezel set crystal &amp; Length: 6mm  &amp;  Color: Gold Anodized w/ Clear crystal</v>
      </c>
      <c r="B54" s="57" t="str">
        <f>'Copy paste to Here'!C58</f>
        <v>HBCRCT16</v>
      </c>
      <c r="C54" s="57" t="s">
        <v>746</v>
      </c>
      <c r="D54" s="58">
        <f>Invoice!B58</f>
        <v>1</v>
      </c>
      <c r="E54" s="59">
        <f>'Shipping Invoice'!J58*$N$1</f>
        <v>5.0199999999999996</v>
      </c>
      <c r="F54" s="59">
        <f t="shared" si="0"/>
        <v>5.0199999999999996</v>
      </c>
      <c r="G54" s="60">
        <f t="shared" si="1"/>
        <v>103.56259999999999</v>
      </c>
      <c r="H54" s="63">
        <f t="shared" si="2"/>
        <v>103.56259999999999</v>
      </c>
    </row>
    <row r="55" spans="1:8" s="62" customFormat="1" ht="36">
      <c r="A55" s="56" t="str">
        <f>IF((LEN('Copy paste to Here'!G59))&gt;5,((CONCATENATE('Copy paste to Here'!G59," &amp; ",'Copy paste to Here'!D59,"  &amp;  ",'Copy paste to Here'!E59))),"Empty Cell")</f>
        <v>Anodized 316L steel hinged ball closure ring, 16g (1.2mm) with 3mm ball with bezel set crystal &amp; Length: 8mm  &amp;  Color: Gold Anodized w/ Clear crystal</v>
      </c>
      <c r="B55" s="57" t="str">
        <f>'Copy paste to Here'!C59</f>
        <v>HBCRCT16</v>
      </c>
      <c r="C55" s="57" t="s">
        <v>746</v>
      </c>
      <c r="D55" s="58">
        <f>Invoice!B59</f>
        <v>1</v>
      </c>
      <c r="E55" s="59">
        <f>'Shipping Invoice'!J59*$N$1</f>
        <v>5.0199999999999996</v>
      </c>
      <c r="F55" s="59">
        <f t="shared" si="0"/>
        <v>5.0199999999999996</v>
      </c>
      <c r="G55" s="60">
        <f t="shared" si="1"/>
        <v>103.56259999999999</v>
      </c>
      <c r="H55" s="63">
        <f t="shared" si="2"/>
        <v>103.56259999999999</v>
      </c>
    </row>
    <row r="56" spans="1:8" s="62" customFormat="1" ht="36">
      <c r="A56" s="56" t="str">
        <f>IF((LEN('Copy paste to Here'!G60))&gt;5,((CONCATENATE('Copy paste to Here'!G60," &amp; ",'Copy paste to Here'!D60,"  &amp;  ",'Copy paste to Here'!E60))),"Empty Cell")</f>
        <v>Anodized 316L steel hinged ball closure ring, 16g (1.2mm) with 3mm ball with bezel set crystal &amp; Length: 10mm  &amp;  Color: Gold Anodized w/ Clear crystal</v>
      </c>
      <c r="B56" s="57" t="str">
        <f>'Copy paste to Here'!C60</f>
        <v>HBCRCT16</v>
      </c>
      <c r="C56" s="57" t="s">
        <v>746</v>
      </c>
      <c r="D56" s="58">
        <f>Invoice!B60</f>
        <v>2</v>
      </c>
      <c r="E56" s="59">
        <f>'Shipping Invoice'!J60*$N$1</f>
        <v>5.0199999999999996</v>
      </c>
      <c r="F56" s="59">
        <f t="shared" si="0"/>
        <v>10.039999999999999</v>
      </c>
      <c r="G56" s="60">
        <f t="shared" si="1"/>
        <v>103.56259999999999</v>
      </c>
      <c r="H56" s="63">
        <f t="shared" si="2"/>
        <v>207.12519999999998</v>
      </c>
    </row>
    <row r="57" spans="1:8" s="62" customFormat="1" ht="24">
      <c r="A57" s="56" t="str">
        <f>IF((LEN('Copy paste to Here'!G61))&gt;5,((CONCATENATE('Copy paste to Here'!G61," &amp; ",'Copy paste to Here'!D61,"  &amp;  ",'Copy paste to Here'!E61))),"Empty Cell")</f>
        <v xml:space="preserve">Surgical steel labret, 16g (1.2mm) with a 3mm ball &amp; Length: 5mm  &amp;  </v>
      </c>
      <c r="B57" s="57" t="str">
        <f>'Copy paste to Here'!C61</f>
        <v>LBB3</v>
      </c>
      <c r="C57" s="57" t="s">
        <v>656</v>
      </c>
      <c r="D57" s="58">
        <f>Invoice!B61</f>
        <v>20</v>
      </c>
      <c r="E57" s="59">
        <f>'Shipping Invoice'!J61*$N$1</f>
        <v>0.3</v>
      </c>
      <c r="F57" s="59">
        <f t="shared" si="0"/>
        <v>6</v>
      </c>
      <c r="G57" s="60">
        <f t="shared" si="1"/>
        <v>6.1889999999999992</v>
      </c>
      <c r="H57" s="63">
        <f t="shared" si="2"/>
        <v>123.77999999999999</v>
      </c>
    </row>
    <row r="58" spans="1:8" s="62" customFormat="1" ht="24">
      <c r="A58" s="56" t="str">
        <f>IF((LEN('Copy paste to Here'!G62))&gt;5,((CONCATENATE('Copy paste to Here'!G62," &amp; ",'Copy paste to Here'!D62,"  &amp;  ",'Copy paste to Here'!E62))),"Empty Cell")</f>
        <v xml:space="preserve">Surgical steel labret, 16g (1.2mm) with a 3mm ball &amp; Length: 6mm  &amp;  </v>
      </c>
      <c r="B58" s="57" t="str">
        <f>'Copy paste to Here'!C62</f>
        <v>LBB3</v>
      </c>
      <c r="C58" s="57" t="s">
        <v>656</v>
      </c>
      <c r="D58" s="58">
        <f>Invoice!B62</f>
        <v>60</v>
      </c>
      <c r="E58" s="59">
        <f>'Shipping Invoice'!J62*$N$1</f>
        <v>0.3</v>
      </c>
      <c r="F58" s="59">
        <f t="shared" si="0"/>
        <v>18</v>
      </c>
      <c r="G58" s="60">
        <f t="shared" si="1"/>
        <v>6.1889999999999992</v>
      </c>
      <c r="H58" s="63">
        <f t="shared" si="2"/>
        <v>371.34</v>
      </c>
    </row>
    <row r="59" spans="1:8" s="62" customFormat="1" ht="24">
      <c r="A59" s="56" t="str">
        <f>IF((LEN('Copy paste to Here'!G63))&gt;5,((CONCATENATE('Copy paste to Here'!G63," &amp; ",'Copy paste to Here'!D63,"  &amp;  ",'Copy paste to Here'!E63))),"Empty Cell")</f>
        <v xml:space="preserve">Surgical steel labret, 16g (1.2mm) with a 3mm ball &amp; Length: 7mm  &amp;  </v>
      </c>
      <c r="B59" s="57" t="str">
        <f>'Copy paste to Here'!C63</f>
        <v>LBB3</v>
      </c>
      <c r="C59" s="57" t="s">
        <v>656</v>
      </c>
      <c r="D59" s="58">
        <f>Invoice!B63</f>
        <v>80</v>
      </c>
      <c r="E59" s="59">
        <f>'Shipping Invoice'!J63*$N$1</f>
        <v>0.3</v>
      </c>
      <c r="F59" s="59">
        <f t="shared" si="0"/>
        <v>24</v>
      </c>
      <c r="G59" s="60">
        <f t="shared" si="1"/>
        <v>6.1889999999999992</v>
      </c>
      <c r="H59" s="63">
        <f t="shared" si="2"/>
        <v>495.11999999999995</v>
      </c>
    </row>
    <row r="60" spans="1:8" s="62" customFormat="1" ht="48">
      <c r="A60" s="56" t="str">
        <f>IF((LEN('Copy paste to Here'!G64))&gt;5,((CONCATENATE('Copy paste to Here'!G64," &amp; ",'Copy paste to Here'!D64,"  &amp;  ",'Copy paste to Here'!E64))),"Empty Cell")</f>
        <v>Internally threaded 316L steel labret, 16g (1.2mm) with a upper 2 -5mm prong set round CZ stone (attachments are made from surgical steel) &amp; Length: 6mm with 3mm top part  &amp;  Cz Color: Clear</v>
      </c>
      <c r="B60" s="57" t="str">
        <f>'Copy paste to Here'!C64</f>
        <v>LBCZIN</v>
      </c>
      <c r="C60" s="57" t="s">
        <v>796</v>
      </c>
      <c r="D60" s="58">
        <f>Invoice!B64</f>
        <v>4</v>
      </c>
      <c r="E60" s="59">
        <f>'Shipping Invoice'!J64*$N$1</f>
        <v>2.21</v>
      </c>
      <c r="F60" s="59">
        <f t="shared" si="0"/>
        <v>8.84</v>
      </c>
      <c r="G60" s="60">
        <f t="shared" si="1"/>
        <v>45.592299999999994</v>
      </c>
      <c r="H60" s="63">
        <f t="shared" si="2"/>
        <v>182.36919999999998</v>
      </c>
    </row>
    <row r="61" spans="1:8" s="62" customFormat="1" ht="48">
      <c r="A61" s="56" t="str">
        <f>IF((LEN('Copy paste to Here'!G65))&gt;5,((CONCATENATE('Copy paste to Here'!G65," &amp; ",'Copy paste to Here'!D65,"  &amp;  ",'Copy paste to Here'!E65))),"Empty Cell")</f>
        <v>Internally threaded 316L steel labret, 16g (1.2mm) with a upper 2 -5mm prong set round CZ stone (attachments are made from surgical steel) &amp; Length: 6mm with 3mm top part  &amp;  Cz Color: Lavender</v>
      </c>
      <c r="B61" s="57" t="str">
        <f>'Copy paste to Here'!C65</f>
        <v>LBCZIN</v>
      </c>
      <c r="C61" s="57" t="s">
        <v>796</v>
      </c>
      <c r="D61" s="58">
        <f>Invoice!B65</f>
        <v>2</v>
      </c>
      <c r="E61" s="59">
        <f>'Shipping Invoice'!J65*$N$1</f>
        <v>2.21</v>
      </c>
      <c r="F61" s="59">
        <f t="shared" si="0"/>
        <v>4.42</v>
      </c>
      <c r="G61" s="60">
        <f t="shared" si="1"/>
        <v>45.592299999999994</v>
      </c>
      <c r="H61" s="63">
        <f t="shared" si="2"/>
        <v>91.184599999999989</v>
      </c>
    </row>
    <row r="62" spans="1:8" s="62" customFormat="1" ht="24">
      <c r="A62" s="56" t="str">
        <f>IF((LEN('Copy paste to Here'!G66))&gt;5,((CONCATENATE('Copy paste to Here'!G66," &amp; ",'Copy paste to Here'!D66,"  &amp;  ",'Copy paste to Here'!E66))),"Empty Cell")</f>
        <v>Premium PVD plated surgical steel labret, 16g (1.2mm) with a 3mm ball &amp; Length: 6mm  &amp;  Color: Black</v>
      </c>
      <c r="B62" s="57" t="str">
        <f>'Copy paste to Here'!C66</f>
        <v>LBTB3</v>
      </c>
      <c r="C62" s="57" t="s">
        <v>751</v>
      </c>
      <c r="D62" s="58">
        <f>Invoice!B66</f>
        <v>4</v>
      </c>
      <c r="E62" s="59">
        <f>'Shipping Invoice'!J66*$N$1</f>
        <v>1.04</v>
      </c>
      <c r="F62" s="59">
        <f t="shared" si="0"/>
        <v>4.16</v>
      </c>
      <c r="G62" s="60">
        <f t="shared" si="1"/>
        <v>21.455200000000001</v>
      </c>
      <c r="H62" s="63">
        <f t="shared" si="2"/>
        <v>85.820800000000006</v>
      </c>
    </row>
    <row r="63" spans="1:8" s="62" customFormat="1" ht="24">
      <c r="A63" s="56" t="str">
        <f>IF((LEN('Copy paste to Here'!G67))&gt;5,((CONCATENATE('Copy paste to Here'!G67," &amp; ",'Copy paste to Here'!D67,"  &amp;  ",'Copy paste to Here'!E67))),"Empty Cell")</f>
        <v>Premium PVD plated surgical steel labret, 16g (1.2mm) with a 3mm ball &amp; Length: 7mm  &amp;  Color: Black</v>
      </c>
      <c r="B63" s="57" t="str">
        <f>'Copy paste to Here'!C67</f>
        <v>LBTB3</v>
      </c>
      <c r="C63" s="57" t="s">
        <v>751</v>
      </c>
      <c r="D63" s="58">
        <f>Invoice!B67</f>
        <v>4</v>
      </c>
      <c r="E63" s="59">
        <f>'Shipping Invoice'!J67*$N$1</f>
        <v>1.04</v>
      </c>
      <c r="F63" s="59">
        <f t="shared" si="0"/>
        <v>4.16</v>
      </c>
      <c r="G63" s="60">
        <f t="shared" si="1"/>
        <v>21.455200000000001</v>
      </c>
      <c r="H63" s="63">
        <f t="shared" si="2"/>
        <v>85.820800000000006</v>
      </c>
    </row>
    <row r="64" spans="1:8" s="62" customFormat="1" ht="24">
      <c r="A64" s="56" t="str">
        <f>IF((LEN('Copy paste to Here'!G68))&gt;5,((CONCATENATE('Copy paste to Here'!G68," &amp; ",'Copy paste to Here'!D68,"  &amp;  ",'Copy paste to Here'!E68))),"Empty Cell")</f>
        <v>Premium PVD plated surgical steel labret, 16g (1.2mm) with a 3mm ball &amp; Length: 8mm  &amp;  Color: Gold</v>
      </c>
      <c r="B64" s="57" t="str">
        <f>'Copy paste to Here'!C68</f>
        <v>LBTB3</v>
      </c>
      <c r="C64" s="57" t="s">
        <v>751</v>
      </c>
      <c r="D64" s="58">
        <f>Invoice!B68</f>
        <v>6</v>
      </c>
      <c r="E64" s="59">
        <f>'Shipping Invoice'!J68*$N$1</f>
        <v>1.04</v>
      </c>
      <c r="F64" s="59">
        <f t="shared" si="0"/>
        <v>6.24</v>
      </c>
      <c r="G64" s="60">
        <f t="shared" si="1"/>
        <v>21.455200000000001</v>
      </c>
      <c r="H64" s="63">
        <f t="shared" si="2"/>
        <v>128.7312</v>
      </c>
    </row>
    <row r="65" spans="1:8" s="62" customFormat="1" ht="24">
      <c r="A65" s="56" t="str">
        <f>IF((LEN('Copy paste to Here'!G69))&gt;5,((CONCATENATE('Copy paste to Here'!G69," &amp; ",'Copy paste to Here'!D69,"  &amp;  ",'Copy paste to Here'!E69))),"Empty Cell")</f>
        <v>Premium PVD plated surgical steel labret, 16g (1.2mm) with a 3mm ball &amp; Length: 8mm  &amp;  Color: Green</v>
      </c>
      <c r="B65" s="57" t="str">
        <f>'Copy paste to Here'!C69</f>
        <v>LBTB3</v>
      </c>
      <c r="C65" s="57" t="s">
        <v>751</v>
      </c>
      <c r="D65" s="58">
        <f>Invoice!B69</f>
        <v>2</v>
      </c>
      <c r="E65" s="59">
        <f>'Shipping Invoice'!J69*$N$1</f>
        <v>1.04</v>
      </c>
      <c r="F65" s="59">
        <f t="shared" si="0"/>
        <v>2.08</v>
      </c>
      <c r="G65" s="60">
        <f t="shared" si="1"/>
        <v>21.455200000000001</v>
      </c>
      <c r="H65" s="63">
        <f t="shared" si="2"/>
        <v>42.910400000000003</v>
      </c>
    </row>
    <row r="66" spans="1:8" s="62" customFormat="1" ht="24">
      <c r="A66" s="56" t="str">
        <f>IF((LEN('Copy paste to Here'!G70))&gt;5,((CONCATENATE('Copy paste to Here'!G70," &amp; ",'Copy paste to Here'!D70,"  &amp;  ",'Copy paste to Here'!E70))),"Empty Cell")</f>
        <v>Premium PVD plated surgical steel labret, 16g (1.2mm) with a 3mm ball &amp; Length: 8mm  &amp;  Color: Pink</v>
      </c>
      <c r="B66" s="57" t="str">
        <f>'Copy paste to Here'!C70</f>
        <v>LBTB3</v>
      </c>
      <c r="C66" s="57" t="s">
        <v>751</v>
      </c>
      <c r="D66" s="58">
        <f>Invoice!B70</f>
        <v>4</v>
      </c>
      <c r="E66" s="59">
        <f>'Shipping Invoice'!J70*$N$1</f>
        <v>1.04</v>
      </c>
      <c r="F66" s="59">
        <f t="shared" si="0"/>
        <v>4.16</v>
      </c>
      <c r="G66" s="60">
        <f t="shared" si="1"/>
        <v>21.455200000000001</v>
      </c>
      <c r="H66" s="63">
        <f t="shared" si="2"/>
        <v>85.820800000000006</v>
      </c>
    </row>
    <row r="67" spans="1:8" s="62" customFormat="1" ht="24">
      <c r="A67" s="56" t="str">
        <f>IF((LEN('Copy paste to Here'!G71))&gt;5,((CONCATENATE('Copy paste to Here'!G71," &amp; ",'Copy paste to Here'!D71,"  &amp;  ",'Copy paste to Here'!E71))),"Empty Cell")</f>
        <v>Premium PVD plated surgical steel labret, 16g (1.2mm) with a 3mm ball &amp; Length: 8mm  &amp;  Color: Purple</v>
      </c>
      <c r="B67" s="57" t="str">
        <f>'Copy paste to Here'!C71</f>
        <v>LBTB3</v>
      </c>
      <c r="C67" s="57" t="s">
        <v>751</v>
      </c>
      <c r="D67" s="58">
        <f>Invoice!B71</f>
        <v>4</v>
      </c>
      <c r="E67" s="59">
        <f>'Shipping Invoice'!J71*$N$1</f>
        <v>1.04</v>
      </c>
      <c r="F67" s="59">
        <f t="shared" si="0"/>
        <v>4.16</v>
      </c>
      <c r="G67" s="60">
        <f t="shared" si="1"/>
        <v>21.455200000000001</v>
      </c>
      <c r="H67" s="63">
        <f t="shared" si="2"/>
        <v>85.820800000000006</v>
      </c>
    </row>
    <row r="68" spans="1:8" s="62" customFormat="1" ht="24">
      <c r="A68" s="56" t="str">
        <f>IF((LEN('Copy paste to Here'!G72))&gt;5,((CONCATENATE('Copy paste to Here'!G72," &amp; ",'Copy paste to Here'!D72,"  &amp;  ",'Copy paste to Here'!E72))),"Empty Cell")</f>
        <v>Premium PVD plated surgical steel labret, 16g (1.2mm) with a 3mm ball &amp; Length: 10mm  &amp;  Color: Green</v>
      </c>
      <c r="B68" s="57" t="str">
        <f>'Copy paste to Here'!C72</f>
        <v>LBTB3</v>
      </c>
      <c r="C68" s="57" t="s">
        <v>751</v>
      </c>
      <c r="D68" s="58">
        <f>Invoice!B72</f>
        <v>2</v>
      </c>
      <c r="E68" s="59">
        <f>'Shipping Invoice'!J72*$N$1</f>
        <v>1.04</v>
      </c>
      <c r="F68" s="59">
        <f t="shared" si="0"/>
        <v>2.08</v>
      </c>
      <c r="G68" s="60">
        <f t="shared" si="1"/>
        <v>21.455200000000001</v>
      </c>
      <c r="H68" s="63">
        <f t="shared" si="2"/>
        <v>42.910400000000003</v>
      </c>
    </row>
    <row r="69" spans="1:8" s="62" customFormat="1" ht="24">
      <c r="A69" s="56" t="str">
        <f>IF((LEN('Copy paste to Here'!G73))&gt;5,((CONCATENATE('Copy paste to Here'!G73," &amp; ",'Copy paste to Here'!D73,"  &amp;  ",'Copy paste to Here'!E73))),"Empty Cell")</f>
        <v>Premium PVD plated surgical steel labret, 16g (1.2mm) with a 3mm ball &amp; Length: 10mm  &amp;  Color: Pink</v>
      </c>
      <c r="B69" s="57" t="str">
        <f>'Copy paste to Here'!C73</f>
        <v>LBTB3</v>
      </c>
      <c r="C69" s="57" t="s">
        <v>751</v>
      </c>
      <c r="D69" s="58">
        <f>Invoice!B73</f>
        <v>2</v>
      </c>
      <c r="E69" s="59">
        <f>'Shipping Invoice'!J73*$N$1</f>
        <v>1.04</v>
      </c>
      <c r="F69" s="59">
        <f t="shared" si="0"/>
        <v>2.08</v>
      </c>
      <c r="G69" s="60">
        <f t="shared" si="1"/>
        <v>21.455200000000001</v>
      </c>
      <c r="H69" s="63">
        <f t="shared" si="2"/>
        <v>42.910400000000003</v>
      </c>
    </row>
    <row r="70" spans="1:8" s="62" customFormat="1" ht="24">
      <c r="A70" s="56" t="str">
        <f>IF((LEN('Copy paste to Here'!G74))&gt;5,((CONCATENATE('Copy paste to Here'!G74," &amp; ",'Copy paste to Here'!D74,"  &amp;  ",'Copy paste to Here'!E74))),"Empty Cell")</f>
        <v>Premium PVD plated surgical steel labret, 16g (1.2mm) with a 3mm ball &amp; Length: 10mm  &amp;  Color: Purple</v>
      </c>
      <c r="B70" s="57" t="str">
        <f>'Copy paste to Here'!C74</f>
        <v>LBTB3</v>
      </c>
      <c r="C70" s="57" t="s">
        <v>751</v>
      </c>
      <c r="D70" s="58">
        <f>Invoice!B74</f>
        <v>2</v>
      </c>
      <c r="E70" s="59">
        <f>'Shipping Invoice'!J74*$N$1</f>
        <v>1.04</v>
      </c>
      <c r="F70" s="59">
        <f t="shared" si="0"/>
        <v>2.08</v>
      </c>
      <c r="G70" s="60">
        <f t="shared" si="1"/>
        <v>21.455200000000001</v>
      </c>
      <c r="H70" s="63">
        <f t="shared" si="2"/>
        <v>42.910400000000003</v>
      </c>
    </row>
    <row r="71" spans="1:8" s="62" customFormat="1" ht="36">
      <c r="A71" s="56" t="str">
        <f>IF((LEN('Copy paste to Here'!G75))&gt;5,((CONCATENATE('Copy paste to Here'!G75," &amp; ",'Copy paste to Here'!D75,"  &amp;  ",'Copy paste to Here'!E75))),"Empty Cell")</f>
        <v>Anodized 316L steel labret, 16g (1.2mm) with an internally threaded 2.5mm crystal top &amp; Length: 6mm  &amp;  Crystal Color: Clear / Black Anodized</v>
      </c>
      <c r="B71" s="57" t="str">
        <f>'Copy paste to Here'!C75</f>
        <v>LBTC25</v>
      </c>
      <c r="C71" s="57" t="s">
        <v>756</v>
      </c>
      <c r="D71" s="58">
        <f>Invoice!B75</f>
        <v>4</v>
      </c>
      <c r="E71" s="59">
        <f>'Shipping Invoice'!J75*$N$1</f>
        <v>1.75</v>
      </c>
      <c r="F71" s="59">
        <f t="shared" si="0"/>
        <v>7</v>
      </c>
      <c r="G71" s="60">
        <f t="shared" si="1"/>
        <v>36.102499999999999</v>
      </c>
      <c r="H71" s="63">
        <f t="shared" si="2"/>
        <v>144.41</v>
      </c>
    </row>
    <row r="72" spans="1:8" s="62" customFormat="1" ht="36">
      <c r="A72" s="56" t="str">
        <f>IF((LEN('Copy paste to Here'!G76))&gt;5,((CONCATENATE('Copy paste to Here'!G76," &amp; ",'Copy paste to Here'!D76,"  &amp;  ",'Copy paste to Here'!E76))),"Empty Cell")</f>
        <v>Anodized 316L steel labret, 16g (1.2mm) with an internally threaded 2.5mm crystal top &amp; Length: 6mm  &amp;  Crystal Color: Clear / Gold Anodized</v>
      </c>
      <c r="B72" s="57" t="str">
        <f>'Copy paste to Here'!C76</f>
        <v>LBTC25</v>
      </c>
      <c r="C72" s="57" t="s">
        <v>756</v>
      </c>
      <c r="D72" s="58">
        <f>Invoice!B76</f>
        <v>4</v>
      </c>
      <c r="E72" s="59">
        <f>'Shipping Invoice'!J76*$N$1</f>
        <v>1.75</v>
      </c>
      <c r="F72" s="59">
        <f t="shared" si="0"/>
        <v>7</v>
      </c>
      <c r="G72" s="60">
        <f t="shared" si="1"/>
        <v>36.102499999999999</v>
      </c>
      <c r="H72" s="63">
        <f t="shared" si="2"/>
        <v>144.41</v>
      </c>
    </row>
    <row r="73" spans="1:8" s="62" customFormat="1" ht="24">
      <c r="A73" s="56" t="str">
        <f>IF((LEN('Copy paste to Here'!G77))&gt;5,((CONCATENATE('Copy paste to Here'!G77," &amp; ",'Copy paste to Here'!D77,"  &amp;  ",'Copy paste to Here'!E77))),"Empty Cell")</f>
        <v xml:space="preserve">High polished surgical steel hinged segment ring, 16g (1.2mm) &amp; Length: 5mm  &amp;  </v>
      </c>
      <c r="B73" s="57" t="str">
        <f>'Copy paste to Here'!C77</f>
        <v>SEGH16</v>
      </c>
      <c r="C73" s="57" t="s">
        <v>65</v>
      </c>
      <c r="D73" s="58">
        <f>Invoice!B77</f>
        <v>2</v>
      </c>
      <c r="E73" s="59">
        <f>'Shipping Invoice'!J77*$N$1</f>
        <v>2.81</v>
      </c>
      <c r="F73" s="59">
        <f t="shared" si="0"/>
        <v>5.62</v>
      </c>
      <c r="G73" s="60">
        <f t="shared" si="1"/>
        <v>57.970300000000002</v>
      </c>
      <c r="H73" s="63">
        <f t="shared" si="2"/>
        <v>115.9406</v>
      </c>
    </row>
    <row r="74" spans="1:8" s="62" customFormat="1" ht="24">
      <c r="A74" s="56" t="str">
        <f>IF((LEN('Copy paste to Here'!G78))&gt;5,((CONCATENATE('Copy paste to Here'!G78," &amp; ",'Copy paste to Here'!D78,"  &amp;  ",'Copy paste to Here'!E78))),"Empty Cell")</f>
        <v xml:space="preserve">High polished surgical steel hinged segment ring, 16g (1.2mm) &amp; Length: 11mm  &amp;  </v>
      </c>
      <c r="B74" s="57" t="str">
        <f>'Copy paste to Here'!C78</f>
        <v>SEGH16</v>
      </c>
      <c r="C74" s="57" t="s">
        <v>65</v>
      </c>
      <c r="D74" s="58">
        <f>Invoice!B78</f>
        <v>2</v>
      </c>
      <c r="E74" s="59">
        <f>'Shipping Invoice'!J78*$N$1</f>
        <v>2.81</v>
      </c>
      <c r="F74" s="59">
        <f t="shared" si="0"/>
        <v>5.62</v>
      </c>
      <c r="G74" s="60">
        <f t="shared" si="1"/>
        <v>57.970300000000002</v>
      </c>
      <c r="H74" s="63">
        <f t="shared" si="2"/>
        <v>115.9406</v>
      </c>
    </row>
    <row r="75" spans="1:8" s="62" customFormat="1" ht="24">
      <c r="A75" s="56" t="str">
        <f>IF((LEN('Copy paste to Here'!G79))&gt;5,((CONCATENATE('Copy paste to Here'!G79," &amp; ",'Copy paste to Here'!D79,"  &amp;  ",'Copy paste to Here'!E79))),"Empty Cell")</f>
        <v xml:space="preserve">High polished surgical steel hinged segment ring, 16g (1.2mm) &amp; Length: 12mm  &amp;  </v>
      </c>
      <c r="B75" s="57" t="str">
        <f>'Copy paste to Here'!C79</f>
        <v>SEGH16</v>
      </c>
      <c r="C75" s="57" t="s">
        <v>65</v>
      </c>
      <c r="D75" s="58">
        <f>Invoice!B79</f>
        <v>2</v>
      </c>
      <c r="E75" s="59">
        <f>'Shipping Invoice'!J79*$N$1</f>
        <v>2.81</v>
      </c>
      <c r="F75" s="59">
        <f t="shared" si="0"/>
        <v>5.62</v>
      </c>
      <c r="G75" s="60">
        <f t="shared" si="1"/>
        <v>57.970300000000002</v>
      </c>
      <c r="H75" s="63">
        <f t="shared" si="2"/>
        <v>115.9406</v>
      </c>
    </row>
    <row r="76" spans="1:8" s="62" customFormat="1" ht="24">
      <c r="A76" s="56" t="str">
        <f>IF((LEN('Copy paste to Here'!G80))&gt;5,((CONCATENATE('Copy paste to Here'!G80," &amp; ",'Copy paste to Here'!D80,"  &amp;  ",'Copy paste to Here'!E80))),"Empty Cell")</f>
        <v xml:space="preserve">High polished surgical steel hinged segment ring, 16g (1.2mm) &amp; Length: 13mm  &amp;  </v>
      </c>
      <c r="B76" s="57" t="str">
        <f>'Copy paste to Here'!C80</f>
        <v>SEGH16</v>
      </c>
      <c r="C76" s="57" t="s">
        <v>65</v>
      </c>
      <c r="D76" s="58">
        <f>Invoice!B80</f>
        <v>2</v>
      </c>
      <c r="E76" s="59">
        <f>'Shipping Invoice'!J80*$N$1</f>
        <v>2.81</v>
      </c>
      <c r="F76" s="59">
        <f t="shared" si="0"/>
        <v>5.62</v>
      </c>
      <c r="G76" s="60">
        <f t="shared" si="1"/>
        <v>57.970300000000002</v>
      </c>
      <c r="H76" s="63">
        <f t="shared" si="2"/>
        <v>115.9406</v>
      </c>
    </row>
    <row r="77" spans="1:8" s="62" customFormat="1" ht="24">
      <c r="A77" s="56" t="str">
        <f>IF((LEN('Copy paste to Here'!G81))&gt;5,((CONCATENATE('Copy paste to Here'!G81," &amp; ",'Copy paste to Here'!D81,"  &amp;  ",'Copy paste to Here'!E81))),"Empty Cell")</f>
        <v xml:space="preserve">High polished surgical steel hinged segment ring, 16g (1.2mm) &amp; Length: 14mm  &amp;  </v>
      </c>
      <c r="B77" s="57" t="str">
        <f>'Copy paste to Here'!C81</f>
        <v>SEGH16</v>
      </c>
      <c r="C77" s="57" t="s">
        <v>65</v>
      </c>
      <c r="D77" s="58">
        <f>Invoice!B81</f>
        <v>4</v>
      </c>
      <c r="E77" s="59">
        <f>'Shipping Invoice'!J81*$N$1</f>
        <v>2.81</v>
      </c>
      <c r="F77" s="59">
        <f t="shared" si="0"/>
        <v>11.24</v>
      </c>
      <c r="G77" s="60">
        <f t="shared" si="1"/>
        <v>57.970300000000002</v>
      </c>
      <c r="H77" s="63">
        <f t="shared" si="2"/>
        <v>231.88120000000001</v>
      </c>
    </row>
    <row r="78" spans="1:8" s="62" customFormat="1" ht="24">
      <c r="A78" s="56" t="str">
        <f>IF((LEN('Copy paste to Here'!G82))&gt;5,((CONCATENATE('Copy paste to Here'!G82," &amp; ",'Copy paste to Here'!D82,"  &amp;  ",'Copy paste to Here'!E82))),"Empty Cell")</f>
        <v xml:space="preserve">High polished surgical steel hinged segment ring, 16g (1.2mm) &amp; Length: 16mm  &amp;  </v>
      </c>
      <c r="B78" s="57" t="str">
        <f>'Copy paste to Here'!C82</f>
        <v>SEGH16</v>
      </c>
      <c r="C78" s="57" t="s">
        <v>65</v>
      </c>
      <c r="D78" s="58">
        <f>Invoice!B82</f>
        <v>4</v>
      </c>
      <c r="E78" s="59">
        <f>'Shipping Invoice'!J82*$N$1</f>
        <v>2.81</v>
      </c>
      <c r="F78" s="59">
        <f t="shared" si="0"/>
        <v>11.24</v>
      </c>
      <c r="G78" s="60">
        <f t="shared" si="1"/>
        <v>57.970300000000002</v>
      </c>
      <c r="H78" s="63">
        <f t="shared" si="2"/>
        <v>231.88120000000001</v>
      </c>
    </row>
    <row r="79" spans="1:8" s="62" customFormat="1" ht="24">
      <c r="A79" s="56" t="str">
        <f>IF((LEN('Copy paste to Here'!G83))&gt;5,((CONCATENATE('Copy paste to Here'!G83," &amp; ",'Copy paste to Here'!D83,"  &amp;  ",'Copy paste to Here'!E83))),"Empty Cell")</f>
        <v xml:space="preserve">High polished surgical steel hinged segment ring, 20g (0.8mm) &amp; Length: 9mm  &amp;  </v>
      </c>
      <c r="B79" s="57" t="str">
        <f>'Copy paste to Here'!C83</f>
        <v>SEGH20</v>
      </c>
      <c r="C79" s="57" t="s">
        <v>761</v>
      </c>
      <c r="D79" s="58">
        <f>Invoice!B83</f>
        <v>4</v>
      </c>
      <c r="E79" s="59">
        <f>'Shipping Invoice'!J83*$N$1</f>
        <v>3.7</v>
      </c>
      <c r="F79" s="59">
        <f t="shared" si="0"/>
        <v>14.8</v>
      </c>
      <c r="G79" s="60">
        <f t="shared" si="1"/>
        <v>76.331000000000003</v>
      </c>
      <c r="H79" s="63">
        <f t="shared" si="2"/>
        <v>305.32400000000001</v>
      </c>
    </row>
    <row r="80" spans="1:8" s="62" customFormat="1" ht="25.5">
      <c r="A80" s="56" t="str">
        <f>IF((LEN('Copy paste to Here'!G84))&gt;5,((CONCATENATE('Copy paste to Here'!G84," &amp; ",'Copy paste to Here'!D84,"  &amp;  ",'Copy paste to Here'!E84))),"Empty Cell")</f>
        <v>PVD plated surgical steel hinged segment ring, 16g (1.2mm) &amp; Length: 5mm  &amp;  Color: Black</v>
      </c>
      <c r="B80" s="57" t="str">
        <f>'Copy paste to Here'!C84</f>
        <v>SEGHT16</v>
      </c>
      <c r="C80" s="57" t="s">
        <v>68</v>
      </c>
      <c r="D80" s="58">
        <f>Invoice!B84</f>
        <v>2</v>
      </c>
      <c r="E80" s="59">
        <f>'Shipping Invoice'!J84*$N$1</f>
        <v>3.43</v>
      </c>
      <c r="F80" s="59">
        <f t="shared" si="0"/>
        <v>6.86</v>
      </c>
      <c r="G80" s="60">
        <f t="shared" si="1"/>
        <v>70.760900000000007</v>
      </c>
      <c r="H80" s="63">
        <f t="shared" si="2"/>
        <v>141.52180000000001</v>
      </c>
    </row>
    <row r="81" spans="1:8" s="62" customFormat="1" ht="25.5">
      <c r="A81" s="56" t="str">
        <f>IF((LEN('Copy paste to Here'!G85))&gt;5,((CONCATENATE('Copy paste to Here'!G85," &amp; ",'Copy paste to Here'!D85,"  &amp;  ",'Copy paste to Here'!E85))),"Empty Cell")</f>
        <v>PVD plated surgical steel hinged segment ring, 16g (1.2mm) &amp; Length: 5mm  &amp;  Color: Gold</v>
      </c>
      <c r="B81" s="57" t="str">
        <f>'Copy paste to Here'!C85</f>
        <v>SEGHT16</v>
      </c>
      <c r="C81" s="57" t="s">
        <v>68</v>
      </c>
      <c r="D81" s="58">
        <f>Invoice!B85</f>
        <v>2</v>
      </c>
      <c r="E81" s="59">
        <f>'Shipping Invoice'!J85*$N$1</f>
        <v>3.43</v>
      </c>
      <c r="F81" s="59">
        <f t="shared" si="0"/>
        <v>6.86</v>
      </c>
      <c r="G81" s="60">
        <f t="shared" si="1"/>
        <v>70.760900000000007</v>
      </c>
      <c r="H81" s="63">
        <f t="shared" si="2"/>
        <v>141.52180000000001</v>
      </c>
    </row>
    <row r="82" spans="1:8" s="62" customFormat="1" ht="25.5">
      <c r="A82" s="56" t="str">
        <f>IF((LEN('Copy paste to Here'!G86))&gt;5,((CONCATENATE('Copy paste to Here'!G86," &amp; ",'Copy paste to Here'!D86,"  &amp;  ",'Copy paste to Here'!E86))),"Empty Cell")</f>
        <v>PVD plated surgical steel hinged segment ring, 16g (1.2mm) &amp; Length: 7mm  &amp;  Color: Rose-gold</v>
      </c>
      <c r="B82" s="57" t="str">
        <f>'Copy paste to Here'!C86</f>
        <v>SEGHT16</v>
      </c>
      <c r="C82" s="57" t="s">
        <v>68</v>
      </c>
      <c r="D82" s="58">
        <f>Invoice!B86</f>
        <v>2</v>
      </c>
      <c r="E82" s="59">
        <f>'Shipping Invoice'!J86*$N$1</f>
        <v>3.43</v>
      </c>
      <c r="F82" s="59">
        <f t="shared" si="0"/>
        <v>6.86</v>
      </c>
      <c r="G82" s="60">
        <f t="shared" si="1"/>
        <v>70.760900000000007</v>
      </c>
      <c r="H82" s="63">
        <f t="shared" si="2"/>
        <v>141.52180000000001</v>
      </c>
    </row>
    <row r="83" spans="1:8" s="62" customFormat="1" ht="25.5">
      <c r="A83" s="56" t="str">
        <f>IF((LEN('Copy paste to Here'!G87))&gt;5,((CONCATENATE('Copy paste to Here'!G87," &amp; ",'Copy paste to Here'!D87,"  &amp;  ",'Copy paste to Here'!E87))),"Empty Cell")</f>
        <v>PVD plated surgical steel hinged segment ring, 16g (1.2mm) &amp; Length: 9mm  &amp;  Color: Rose-gold</v>
      </c>
      <c r="B83" s="57" t="str">
        <f>'Copy paste to Here'!C87</f>
        <v>SEGHT16</v>
      </c>
      <c r="C83" s="57" t="s">
        <v>68</v>
      </c>
      <c r="D83" s="58">
        <f>Invoice!B87</f>
        <v>2</v>
      </c>
      <c r="E83" s="59">
        <f>'Shipping Invoice'!J87*$N$1</f>
        <v>3.43</v>
      </c>
      <c r="F83" s="59">
        <f t="shared" ref="F83:F146" si="3">D83*E83</f>
        <v>6.86</v>
      </c>
      <c r="G83" s="60">
        <f t="shared" ref="G83:G146" si="4">E83*$E$14</f>
        <v>70.760900000000007</v>
      </c>
      <c r="H83" s="63">
        <f t="shared" ref="H83:H146" si="5">D83*G83</f>
        <v>141.52180000000001</v>
      </c>
    </row>
    <row r="84" spans="1:8" s="62" customFormat="1" ht="25.5">
      <c r="A84" s="56" t="str">
        <f>IF((LEN('Copy paste to Here'!G88))&gt;5,((CONCATENATE('Copy paste to Here'!G88," &amp; ",'Copy paste to Here'!D88,"  &amp;  ",'Copy paste to Here'!E88))),"Empty Cell")</f>
        <v>PVD plated surgical steel hinged segment ring, 18g (1.0mm)  &amp; Length: 8mm  &amp;  Color: Blue</v>
      </c>
      <c r="B84" s="57" t="str">
        <f>'Copy paste to Here'!C88</f>
        <v>SEGHT18</v>
      </c>
      <c r="C84" s="57" t="s">
        <v>765</v>
      </c>
      <c r="D84" s="58">
        <f>Invoice!B88</f>
        <v>3</v>
      </c>
      <c r="E84" s="59">
        <f>'Shipping Invoice'!J88*$N$1</f>
        <v>3.7</v>
      </c>
      <c r="F84" s="59">
        <f t="shared" si="3"/>
        <v>11.100000000000001</v>
      </c>
      <c r="G84" s="60">
        <f t="shared" si="4"/>
        <v>76.331000000000003</v>
      </c>
      <c r="H84" s="63">
        <f t="shared" si="5"/>
        <v>228.99299999999999</v>
      </c>
    </row>
    <row r="85" spans="1:8" s="62" customFormat="1" ht="25.5">
      <c r="A85" s="56" t="str">
        <f>IF((LEN('Copy paste to Here'!G89))&gt;5,((CONCATENATE('Copy paste to Here'!G89," &amp; ",'Copy paste to Here'!D89,"  &amp;  ",'Copy paste to Here'!E89))),"Empty Cell")</f>
        <v>PVD plated surgical steel hinged segment ring, 18g (1.0mm)  &amp; Length: 8mm  &amp;  Color: Rainbow</v>
      </c>
      <c r="B85" s="57" t="str">
        <f>'Copy paste to Here'!C89</f>
        <v>SEGHT18</v>
      </c>
      <c r="C85" s="57" t="s">
        <v>765</v>
      </c>
      <c r="D85" s="58">
        <f>Invoice!B89</f>
        <v>3</v>
      </c>
      <c r="E85" s="59">
        <f>'Shipping Invoice'!J89*$N$1</f>
        <v>3.7</v>
      </c>
      <c r="F85" s="59">
        <f t="shared" si="3"/>
        <v>11.100000000000001</v>
      </c>
      <c r="G85" s="60">
        <f t="shared" si="4"/>
        <v>76.331000000000003</v>
      </c>
      <c r="H85" s="63">
        <f t="shared" si="5"/>
        <v>228.99299999999999</v>
      </c>
    </row>
    <row r="86" spans="1:8" s="62" customFormat="1" ht="25.5">
      <c r="A86" s="56" t="str">
        <f>IF((LEN('Copy paste to Here'!G90))&gt;5,((CONCATENATE('Copy paste to Here'!G90," &amp; ",'Copy paste to Here'!D90,"  &amp;  ",'Copy paste to Here'!E90))),"Empty Cell")</f>
        <v>PVD plated surgical steel hinged segment ring, 18g (1.0mm)  &amp; Length: 9mm  &amp;  Color: Black</v>
      </c>
      <c r="B86" s="57" t="str">
        <f>'Copy paste to Here'!C90</f>
        <v>SEGHT18</v>
      </c>
      <c r="C86" s="57" t="s">
        <v>765</v>
      </c>
      <c r="D86" s="58">
        <f>Invoice!B90</f>
        <v>3</v>
      </c>
      <c r="E86" s="59">
        <f>'Shipping Invoice'!J90*$N$1</f>
        <v>3.7</v>
      </c>
      <c r="F86" s="59">
        <f t="shared" si="3"/>
        <v>11.100000000000001</v>
      </c>
      <c r="G86" s="60">
        <f t="shared" si="4"/>
        <v>76.331000000000003</v>
      </c>
      <c r="H86" s="63">
        <f t="shared" si="5"/>
        <v>228.99299999999999</v>
      </c>
    </row>
    <row r="87" spans="1:8" s="62" customFormat="1" ht="25.5">
      <c r="A87" s="56" t="str">
        <f>IF((LEN('Copy paste to Here'!G91))&gt;5,((CONCATENATE('Copy paste to Here'!G91," &amp; ",'Copy paste to Here'!D91,"  &amp;  ",'Copy paste to Here'!E91))),"Empty Cell")</f>
        <v>PVD plated surgical steel hinged segment ring, 20g (0.8mm) &amp; Size: 6mm  &amp;  Color: Gold</v>
      </c>
      <c r="B87" s="57" t="str">
        <f>'Copy paste to Here'!C91</f>
        <v>SEGHT20</v>
      </c>
      <c r="C87" s="57" t="s">
        <v>473</v>
      </c>
      <c r="D87" s="58">
        <f>Invoice!B91</f>
        <v>2</v>
      </c>
      <c r="E87" s="59">
        <f>'Shipping Invoice'!J91*$N$1</f>
        <v>3.96</v>
      </c>
      <c r="F87" s="59">
        <f t="shared" si="3"/>
        <v>7.92</v>
      </c>
      <c r="G87" s="60">
        <f t="shared" si="4"/>
        <v>81.694800000000001</v>
      </c>
      <c r="H87" s="63">
        <f t="shared" si="5"/>
        <v>163.3896</v>
      </c>
    </row>
    <row r="88" spans="1:8" s="62" customFormat="1" ht="60">
      <c r="A88" s="56" t="str">
        <f>IF((LEN('Copy paste to Here'!G92))&gt;5,((CONCATENATE('Copy paste to Here'!G92," &amp; ",'Copy paste to Here'!D92,"  &amp;  ",'Copy paste to Here'!E92))),"Empty Cell")</f>
        <v>Bulk body jewelry: Assortment of high polished titanium G23 dermal anchor base part, 14g (1.6mm) with surface piercing with three circular holes in the base plate and with a 16g (1.2mm) internal threading connector (this product only fits our dermal anchor top parts) &amp; Quantity In Bulk: 12 pcs.  &amp;  Height: 2mm</v>
      </c>
      <c r="B88" s="57" t="str">
        <f>'Copy paste to Here'!C92</f>
        <v>UBLK303</v>
      </c>
      <c r="C88" s="57" t="s">
        <v>797</v>
      </c>
      <c r="D88" s="58">
        <f>Invoice!B92</f>
        <v>1</v>
      </c>
      <c r="E88" s="59">
        <f>'Shipping Invoice'!J92*$N$1</f>
        <v>50.79</v>
      </c>
      <c r="F88" s="59">
        <f t="shared" si="3"/>
        <v>50.79</v>
      </c>
      <c r="G88" s="60">
        <f t="shared" si="4"/>
        <v>1047.7976999999998</v>
      </c>
      <c r="H88" s="63">
        <f t="shared" si="5"/>
        <v>1047.7976999999998</v>
      </c>
    </row>
    <row r="89" spans="1:8" s="62" customFormat="1" ht="36">
      <c r="A89" s="56" t="str">
        <f>IF((LEN('Copy paste to Here'!G93))&gt;5,((CONCATENATE('Copy paste to Here'!G93," &amp; ",'Copy paste to Here'!D93,"  &amp;  ",'Copy paste to Here'!E93))),"Empty Cell")</f>
        <v>PVD plated titanium G23 internally threaded labret, 16g (1.2mm) with a 3mm flat moon shaped top &amp; Color: High Polish  &amp;  Length: 6mm</v>
      </c>
      <c r="B89" s="57" t="str">
        <f>'Copy paste to Here'!C93</f>
        <v>ULBIN5</v>
      </c>
      <c r="C89" s="57" t="s">
        <v>770</v>
      </c>
      <c r="D89" s="58">
        <f>Invoice!B93</f>
        <v>4</v>
      </c>
      <c r="E89" s="59">
        <f>'Shipping Invoice'!J93*$N$1</f>
        <v>3.34</v>
      </c>
      <c r="F89" s="59">
        <f t="shared" si="3"/>
        <v>13.36</v>
      </c>
      <c r="G89" s="60">
        <f t="shared" si="4"/>
        <v>68.904199999999989</v>
      </c>
      <c r="H89" s="63">
        <f t="shared" si="5"/>
        <v>275.61679999999996</v>
      </c>
    </row>
    <row r="90" spans="1:8" s="62" customFormat="1" ht="36">
      <c r="A90" s="56" t="str">
        <f>IF((LEN('Copy paste to Here'!G94))&gt;5,((CONCATENATE('Copy paste to Here'!G94," &amp; ",'Copy paste to Here'!D94,"  &amp;  ",'Copy paste to Here'!E94))),"Empty Cell")</f>
        <v>PVD plated titanium G23 internally threaded labret, 1.2mm (16g) with prong set 3mm round Cubic Zirconia (CZ) stone &amp; Color: Black  &amp;  Length: 6mm with 3mm top part</v>
      </c>
      <c r="B90" s="57" t="str">
        <f>'Copy paste to Here'!C94</f>
        <v>UTLBIN12</v>
      </c>
      <c r="C90" s="57" t="s">
        <v>798</v>
      </c>
      <c r="D90" s="58">
        <f>Invoice!B94</f>
        <v>2</v>
      </c>
      <c r="E90" s="59">
        <f>'Shipping Invoice'!J94*$N$1</f>
        <v>4.76</v>
      </c>
      <c r="F90" s="59">
        <f t="shared" si="3"/>
        <v>9.52</v>
      </c>
      <c r="G90" s="60">
        <f t="shared" si="4"/>
        <v>98.198799999999991</v>
      </c>
      <c r="H90" s="63">
        <f t="shared" si="5"/>
        <v>196.39759999999998</v>
      </c>
    </row>
    <row r="91" spans="1:8" s="62" customFormat="1" ht="36">
      <c r="A91" s="56" t="str">
        <f>IF((LEN('Copy paste to Here'!G95))&gt;5,((CONCATENATE('Copy paste to Here'!G95," &amp; ",'Copy paste to Here'!D95,"  &amp;  ",'Copy paste to Here'!E95))),"Empty Cell")</f>
        <v>PVD plated titanium G23 internally threaded labret, 1.2mm (16g) with prong set 3mm round Cubic Zirconia (CZ) stone &amp; Color: Gold  &amp;  Length: 6mm with 3mm top part</v>
      </c>
      <c r="B91" s="57" t="str">
        <f>'Copy paste to Here'!C95</f>
        <v>UTLBIN12</v>
      </c>
      <c r="C91" s="57" t="s">
        <v>798</v>
      </c>
      <c r="D91" s="58">
        <f>Invoice!B95</f>
        <v>4</v>
      </c>
      <c r="E91" s="59">
        <f>'Shipping Invoice'!J95*$N$1</f>
        <v>4.76</v>
      </c>
      <c r="F91" s="59">
        <f t="shared" si="3"/>
        <v>19.04</v>
      </c>
      <c r="G91" s="60">
        <f t="shared" si="4"/>
        <v>98.198799999999991</v>
      </c>
      <c r="H91" s="63">
        <f t="shared" si="5"/>
        <v>392.79519999999997</v>
      </c>
    </row>
    <row r="92" spans="1:8" s="62" customFormat="1" ht="24">
      <c r="A92" s="56" t="str">
        <f>IF((LEN('Copy paste to Here'!G96))&gt;5,((CONCATENATE('Copy paste to Here'!G96," &amp; ",'Copy paste to Here'!D96,"  &amp;  ",'Copy paste to Here'!E96))),"Empty Cell")</f>
        <v xml:space="preserve">Pack of 10 pcs. of 3mm surgical steel half jewel balls with bezel set crystal with 1.2mm threading (16g) &amp; Crystal Color: Clear  &amp;  </v>
      </c>
      <c r="B92" s="57" t="str">
        <f>'Copy paste to Here'!C96</f>
        <v>XHJB3</v>
      </c>
      <c r="C92" s="57" t="s">
        <v>775</v>
      </c>
      <c r="D92" s="58">
        <f>Invoice!B96</f>
        <v>1</v>
      </c>
      <c r="E92" s="59">
        <f>'Shipping Invoice'!J96*$N$1</f>
        <v>6.54</v>
      </c>
      <c r="F92" s="59">
        <f t="shared" si="3"/>
        <v>6.54</v>
      </c>
      <c r="G92" s="60">
        <f t="shared" si="4"/>
        <v>134.92019999999999</v>
      </c>
      <c r="H92" s="63">
        <f t="shared" si="5"/>
        <v>134.92019999999999</v>
      </c>
    </row>
    <row r="93" spans="1:8" s="62" customFormat="1" ht="36">
      <c r="A93" s="56" t="str">
        <f>IF((LEN('Copy paste to Here'!G97))&gt;5,((CONCATENATE('Copy paste to Here'!G97," &amp; ",'Copy paste to Here'!D97,"  &amp;  ",'Copy paste to Here'!E97))),"Empty Cell")</f>
        <v xml:space="preserve">Pack of 10 pcs. of 3mm surgical steel half jewel balls with bezel set crystal with 1.2mm threading (16g) &amp; Crystal Color: Amethyst  &amp;  </v>
      </c>
      <c r="B93" s="57" t="str">
        <f>'Copy paste to Here'!C97</f>
        <v>XHJB3</v>
      </c>
      <c r="C93" s="57" t="s">
        <v>775</v>
      </c>
      <c r="D93" s="58">
        <f>Invoice!B97</f>
        <v>1</v>
      </c>
      <c r="E93" s="59">
        <f>'Shipping Invoice'!J97*$N$1</f>
        <v>6.54</v>
      </c>
      <c r="F93" s="59">
        <f t="shared" si="3"/>
        <v>6.54</v>
      </c>
      <c r="G93" s="60">
        <f t="shared" si="4"/>
        <v>134.92019999999999</v>
      </c>
      <c r="H93" s="63">
        <f t="shared" si="5"/>
        <v>134.92019999999999</v>
      </c>
    </row>
    <row r="94" spans="1:8" s="62" customFormat="1" ht="24">
      <c r="A94" s="56" t="str">
        <f>IF((LEN('Copy paste to Here'!G98))&gt;5,((CONCATENATE('Copy paste to Here'!G98," &amp; ",'Copy paste to Here'!D98,"  &amp;  ",'Copy paste to Here'!E98))),"Empty Cell")</f>
        <v xml:space="preserve">Pack of 10 pcs. of 3mm surgical steel half jewel balls with bezel set crystal with 1.2mm threading (16g) &amp; Crystal Color: Fuchsia  &amp;  </v>
      </c>
      <c r="B94" s="57" t="str">
        <f>'Copy paste to Here'!C98</f>
        <v>XHJB3</v>
      </c>
      <c r="C94" s="57" t="s">
        <v>775</v>
      </c>
      <c r="D94" s="58">
        <f>Invoice!B98</f>
        <v>1</v>
      </c>
      <c r="E94" s="59">
        <f>'Shipping Invoice'!J98*$N$1</f>
        <v>6.54</v>
      </c>
      <c r="F94" s="59">
        <f t="shared" si="3"/>
        <v>6.54</v>
      </c>
      <c r="G94" s="60">
        <f t="shared" si="4"/>
        <v>134.92019999999999</v>
      </c>
      <c r="H94" s="63">
        <f t="shared" si="5"/>
        <v>134.92019999999999</v>
      </c>
    </row>
    <row r="95" spans="1:8" s="62" customFormat="1" ht="24">
      <c r="A95" s="56" t="str">
        <f>IF((LEN('Copy paste to Here'!G99))&gt;5,((CONCATENATE('Copy paste to Here'!G99," &amp; ",'Copy paste to Here'!D99,"  &amp;  ",'Copy paste to Here'!E99))),"Empty Cell")</f>
        <v xml:space="preserve">Pack of 10 pcs. of surgical steel balls with tiny 2.5mm bezel set crystals with 1.2mm threading (16g) &amp; Crystal Color: Clear  &amp;  </v>
      </c>
      <c r="B95" s="57" t="str">
        <f>'Copy paste to Here'!C99</f>
        <v>XJB25</v>
      </c>
      <c r="C95" s="57" t="s">
        <v>777</v>
      </c>
      <c r="D95" s="58">
        <f>Invoice!B99</f>
        <v>1</v>
      </c>
      <c r="E95" s="59">
        <f>'Shipping Invoice'!J99*$N$1</f>
        <v>5.76</v>
      </c>
      <c r="F95" s="59">
        <f t="shared" si="3"/>
        <v>5.76</v>
      </c>
      <c r="G95" s="60">
        <f t="shared" si="4"/>
        <v>118.82879999999999</v>
      </c>
      <c r="H95" s="63">
        <f t="shared" si="5"/>
        <v>118.82879999999999</v>
      </c>
    </row>
    <row r="96" spans="1:8" s="62" customFormat="1" ht="36">
      <c r="A96" s="56" t="str">
        <f>IF((LEN('Copy paste to Here'!G100))&gt;5,((CONCATENATE('Copy paste to Here'!G100," &amp; ",'Copy paste to Here'!D100,"  &amp;  ",'Copy paste to Here'!E100))),"Empty Cell")</f>
        <v xml:space="preserve">Pack of 10 pcs. of 3mm high polished surgical steel balls with bezel set crystal and with 1.2mm (16g) threading &amp; Crystal Color: Clear  &amp;  </v>
      </c>
      <c r="B96" s="57" t="str">
        <f>'Copy paste to Here'!C100</f>
        <v>XJB3</v>
      </c>
      <c r="C96" s="57" t="s">
        <v>779</v>
      </c>
      <c r="D96" s="58">
        <f>Invoice!B100</f>
        <v>1</v>
      </c>
      <c r="E96" s="59">
        <f>'Shipping Invoice'!J100*$N$1</f>
        <v>4.24</v>
      </c>
      <c r="F96" s="59">
        <f t="shared" si="3"/>
        <v>4.24</v>
      </c>
      <c r="G96" s="60">
        <f t="shared" si="4"/>
        <v>87.471199999999996</v>
      </c>
      <c r="H96" s="63">
        <f t="shared" si="5"/>
        <v>87.471199999999996</v>
      </c>
    </row>
    <row r="97" spans="1:8" s="62" customFormat="1" ht="36">
      <c r="A97" s="56" t="str">
        <f>IF((LEN('Copy paste to Here'!G101))&gt;5,((CONCATENATE('Copy paste to Here'!G101," &amp; ",'Copy paste to Here'!D101,"  &amp;  ",'Copy paste to Here'!E101))),"Empty Cell")</f>
        <v xml:space="preserve">Pack of 10 pcs. of 5mm high polished surgical steel balls with bezel set crystal and with 1.6mm (14g) threading &amp; Crystal Color: Clear  &amp;  </v>
      </c>
      <c r="B97" s="57" t="str">
        <f>'Copy paste to Here'!C101</f>
        <v>XJB5</v>
      </c>
      <c r="C97" s="57" t="s">
        <v>781</v>
      </c>
      <c r="D97" s="58">
        <f>Invoice!B101</f>
        <v>2</v>
      </c>
      <c r="E97" s="59">
        <f>'Shipping Invoice'!J101*$N$1</f>
        <v>4.1500000000000004</v>
      </c>
      <c r="F97" s="59">
        <f t="shared" si="3"/>
        <v>8.3000000000000007</v>
      </c>
      <c r="G97" s="60">
        <f t="shared" si="4"/>
        <v>85.614500000000007</v>
      </c>
      <c r="H97" s="63">
        <f t="shared" si="5"/>
        <v>171.22900000000001</v>
      </c>
    </row>
    <row r="98" spans="1:8" s="62" customFormat="1" ht="36">
      <c r="A98" s="56" t="str">
        <f>IF((LEN('Copy paste to Here'!G102))&gt;5,((CONCATENATE('Copy paste to Here'!G102," &amp; ",'Copy paste to Here'!D102,"  &amp;  ",'Copy paste to Here'!E102))),"Empty Cell")</f>
        <v xml:space="preserve">Pack of 10 pcs. of 2.5 mm tiny anodized surgical steel balls with bezel set crystal and with 1.2mm threading (16g) &amp; Color: Rose gold Anodized w/ Clear crystal  &amp;  </v>
      </c>
      <c r="B98" s="57" t="str">
        <f>'Copy paste to Here'!C102</f>
        <v>XJBT25S</v>
      </c>
      <c r="C98" s="57" t="s">
        <v>783</v>
      </c>
      <c r="D98" s="58">
        <f>Invoice!B102</f>
        <v>1</v>
      </c>
      <c r="E98" s="59">
        <f>'Shipping Invoice'!J102*$N$1</f>
        <v>11.12</v>
      </c>
      <c r="F98" s="59">
        <f t="shared" si="3"/>
        <v>11.12</v>
      </c>
      <c r="G98" s="60">
        <f t="shared" si="4"/>
        <v>229.40559999999996</v>
      </c>
      <c r="H98" s="63">
        <f t="shared" si="5"/>
        <v>229.40559999999996</v>
      </c>
    </row>
    <row r="99" spans="1:8" s="62" customFormat="1" ht="36">
      <c r="A99" s="56" t="str">
        <f>IF((LEN('Copy paste to Here'!G103))&gt;5,((CONCATENATE('Copy paste to Here'!G103," &amp; ",'Copy paste to Here'!D103,"  &amp;  ",'Copy paste to Here'!E103))),"Empty Cell")</f>
        <v xml:space="preserve">Pack of 10 pcs. of 3mm anodized surgical steel balls with bezel set crystal and with 1.2mm threading (16g) &amp; Color: Gold Anodized w/ Clear crystal  &amp;  </v>
      </c>
      <c r="B99" s="57" t="str">
        <f>'Copy paste to Here'!C103</f>
        <v>XJBT3S</v>
      </c>
      <c r="C99" s="57" t="s">
        <v>786</v>
      </c>
      <c r="D99" s="58">
        <f>Invoice!B103</f>
        <v>2</v>
      </c>
      <c r="E99" s="59">
        <f>'Shipping Invoice'!J103*$N$1</f>
        <v>9.35</v>
      </c>
      <c r="F99" s="59">
        <f t="shared" si="3"/>
        <v>18.7</v>
      </c>
      <c r="G99" s="60">
        <f t="shared" si="4"/>
        <v>192.89049999999997</v>
      </c>
      <c r="H99" s="63">
        <f t="shared" si="5"/>
        <v>385.78099999999995</v>
      </c>
    </row>
    <row r="100" spans="1:8" s="62" customFormat="1" ht="24">
      <c r="A100" s="56" t="str">
        <f>IF((LEN('Copy paste to Here'!G104))&gt;5,((CONCATENATE('Copy paste to Here'!G104," &amp; ",'Copy paste to Here'!D104,"  &amp;  ",'Copy paste to Here'!E104))),"Empty Cell")</f>
        <v xml:space="preserve">Pack of 10 pcs. of 3mm Rose gold PVD plated 316L steel balls with bezel set crystal and with 1.2mm threading (16g) &amp;   &amp;  </v>
      </c>
      <c r="B100" s="57" t="str">
        <f>'Copy paste to Here'!C104</f>
        <v>XJBTT3S</v>
      </c>
      <c r="C100" s="57" t="s">
        <v>788</v>
      </c>
      <c r="D100" s="58">
        <f>Invoice!B104</f>
        <v>1</v>
      </c>
      <c r="E100" s="59">
        <f>'Shipping Invoice'!J104*$N$1</f>
        <v>9.35</v>
      </c>
      <c r="F100" s="59">
        <f t="shared" si="3"/>
        <v>9.35</v>
      </c>
      <c r="G100" s="60">
        <f t="shared" si="4"/>
        <v>192.89049999999997</v>
      </c>
      <c r="H100" s="63">
        <f t="shared" si="5"/>
        <v>192.89049999999997</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v>631.87000000000023</v>
      </c>
      <c r="G1000" s="60"/>
      <c r="H1000" s="61">
        <f t="shared" ref="H1000:H1007" si="49">F1000*$E$14</f>
        <v>13035.478100000004</v>
      </c>
    </row>
    <row r="1001" spans="1:8" s="62" customFormat="1">
      <c r="A1001" s="56" t="s">
        <v>811</v>
      </c>
      <c r="B1001" s="75"/>
      <c r="C1001" s="75"/>
      <c r="D1001" s="76"/>
      <c r="E1001" s="67"/>
      <c r="F1001" s="59">
        <f>Invoice!J110</f>
        <v>-126.37400000000005</v>
      </c>
      <c r="G1001" s="60"/>
      <c r="H1001" s="61">
        <f t="shared" si="49"/>
        <v>-2607.095620000001</v>
      </c>
    </row>
    <row r="1002" spans="1:8" s="62" customFormat="1" outlineLevel="1">
      <c r="A1002" s="56"/>
      <c r="B1002" s="75"/>
      <c r="C1002" s="75"/>
      <c r="D1002" s="76"/>
      <c r="E1002" s="67"/>
      <c r="F1002" s="59">
        <f>Invoice!J111</f>
        <v>0</v>
      </c>
      <c r="G1002" s="60"/>
      <c r="H1002" s="61">
        <f t="shared" si="49"/>
        <v>0</v>
      </c>
    </row>
    <row r="1003" spans="1:8" s="62" customFormat="1">
      <c r="A1003" s="56" t="str">
        <f>'[2]Copy paste to Here'!T4</f>
        <v>Total:</v>
      </c>
      <c r="B1003" s="75"/>
      <c r="C1003" s="75"/>
      <c r="D1003" s="76"/>
      <c r="E1003" s="67"/>
      <c r="F1003" s="59">
        <f>SUM(F1000:F1002)</f>
        <v>505.49600000000021</v>
      </c>
      <c r="G1003" s="60"/>
      <c r="H1003" s="61">
        <f t="shared" si="49"/>
        <v>10428.382480000004</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12774.302300000005</v>
      </c>
    </row>
    <row r="1010" spans="1:8" s="21" customFormat="1">
      <c r="A1010" s="22"/>
      <c r="E1010" s="21" t="s">
        <v>177</v>
      </c>
      <c r="H1010" s="84">
        <f>(SUMIF($A$1000:$A$1008,"Total:",$H$1000:$H$1008))</f>
        <v>10428.382480000004</v>
      </c>
    </row>
    <row r="1011" spans="1:8" s="21" customFormat="1">
      <c r="E1011" s="21" t="s">
        <v>178</v>
      </c>
      <c r="H1011" s="85">
        <f>H1013-H1012</f>
        <v>9746.15</v>
      </c>
    </row>
    <row r="1012" spans="1:8" s="21" customFormat="1">
      <c r="E1012" s="21" t="s">
        <v>179</v>
      </c>
      <c r="H1012" s="85">
        <f>ROUND((H1013*7)/107,2)</f>
        <v>682.23</v>
      </c>
    </row>
    <row r="1013" spans="1:8" s="21" customFormat="1">
      <c r="E1013" s="22" t="s">
        <v>180</v>
      </c>
      <c r="H1013" s="86">
        <f>ROUND((SUMIF($A$1000:$A$1008,"Total:",$H$1000:$H$1008)),2)</f>
        <v>10428.379999999999</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83"/>
  <sheetViews>
    <sheetView workbookViewId="0">
      <selection activeCell="A5" sqref="A5"/>
    </sheetView>
  </sheetViews>
  <sheetFormatPr defaultRowHeight="15"/>
  <sheetData>
    <row r="1" spans="1:1">
      <c r="A1" s="2" t="s">
        <v>104</v>
      </c>
    </row>
    <row r="2" spans="1:1">
      <c r="A2" s="2" t="s">
        <v>104</v>
      </c>
    </row>
    <row r="3" spans="1:1">
      <c r="A3" s="2" t="s">
        <v>104</v>
      </c>
    </row>
    <row r="4" spans="1:1">
      <c r="A4" s="2" t="s">
        <v>43</v>
      </c>
    </row>
    <row r="5" spans="1:1">
      <c r="A5" s="2" t="s">
        <v>43</v>
      </c>
    </row>
    <row r="6" spans="1:1">
      <c r="A6" s="2" t="s">
        <v>721</v>
      </c>
    </row>
    <row r="7" spans="1:1">
      <c r="A7" s="2" t="s">
        <v>721</v>
      </c>
    </row>
    <row r="8" spans="1:1">
      <c r="A8" s="2" t="s">
        <v>723</v>
      </c>
    </row>
    <row r="9" spans="1:1">
      <c r="A9" s="2" t="s">
        <v>723</v>
      </c>
    </row>
    <row r="10" spans="1:1">
      <c r="A10" s="2" t="s">
        <v>723</v>
      </c>
    </row>
    <row r="11" spans="1:1">
      <c r="A11" s="2" t="s">
        <v>710</v>
      </c>
    </row>
    <row r="12" spans="1:1">
      <c r="A12" s="2" t="s">
        <v>710</v>
      </c>
    </row>
    <row r="13" spans="1:1">
      <c r="A13" s="2" t="s">
        <v>710</v>
      </c>
    </row>
    <row r="14" spans="1:1">
      <c r="A14" s="2" t="s">
        <v>725</v>
      </c>
    </row>
    <row r="15" spans="1:1">
      <c r="A15" s="2" t="s">
        <v>725</v>
      </c>
    </row>
    <row r="16" spans="1:1">
      <c r="A16" s="2" t="s">
        <v>725</v>
      </c>
    </row>
    <row r="17" spans="1:1">
      <c r="A17" s="2" t="s">
        <v>727</v>
      </c>
    </row>
    <row r="18" spans="1:1">
      <c r="A18" s="2" t="s">
        <v>727</v>
      </c>
    </row>
    <row r="19" spans="1:1">
      <c r="A19" s="2" t="s">
        <v>727</v>
      </c>
    </row>
    <row r="20" spans="1:1">
      <c r="A20" s="2" t="s">
        <v>727</v>
      </c>
    </row>
    <row r="21" spans="1:1">
      <c r="A21" s="2" t="s">
        <v>727</v>
      </c>
    </row>
    <row r="22" spans="1:1">
      <c r="A22" s="2" t="s">
        <v>727</v>
      </c>
    </row>
    <row r="23" spans="1:1">
      <c r="A23" s="2" t="s">
        <v>729</v>
      </c>
    </row>
    <row r="24" spans="1:1">
      <c r="A24" s="2" t="s">
        <v>731</v>
      </c>
    </row>
    <row r="25" spans="1:1">
      <c r="A25" s="2" t="s">
        <v>790</v>
      </c>
    </row>
    <row r="26" spans="1:1">
      <c r="A26" s="2" t="s">
        <v>791</v>
      </c>
    </row>
    <row r="27" spans="1:1">
      <c r="A27" s="2" t="s">
        <v>791</v>
      </c>
    </row>
    <row r="28" spans="1:1">
      <c r="A28" s="2" t="s">
        <v>792</v>
      </c>
    </row>
    <row r="29" spans="1:1">
      <c r="A29" s="2" t="s">
        <v>793</v>
      </c>
    </row>
    <row r="30" spans="1:1">
      <c r="A30" s="2" t="s">
        <v>794</v>
      </c>
    </row>
    <row r="31" spans="1:1">
      <c r="A31" s="2" t="s">
        <v>795</v>
      </c>
    </row>
    <row r="32" spans="1:1">
      <c r="A32" s="2" t="s">
        <v>742</v>
      </c>
    </row>
    <row r="33" spans="1:1">
      <c r="A33" s="2" t="s">
        <v>744</v>
      </c>
    </row>
    <row r="34" spans="1:1">
      <c r="A34" s="2" t="s">
        <v>744</v>
      </c>
    </row>
    <row r="35" spans="1:1">
      <c r="A35" s="2" t="s">
        <v>744</v>
      </c>
    </row>
    <row r="36" spans="1:1">
      <c r="A36" s="2" t="s">
        <v>744</v>
      </c>
    </row>
    <row r="37" spans="1:1">
      <c r="A37" s="2" t="s">
        <v>746</v>
      </c>
    </row>
    <row r="38" spans="1:1">
      <c r="A38" s="2" t="s">
        <v>746</v>
      </c>
    </row>
    <row r="39" spans="1:1">
      <c r="A39" s="2" t="s">
        <v>746</v>
      </c>
    </row>
    <row r="40" spans="1:1">
      <c r="A40" s="2" t="s">
        <v>656</v>
      </c>
    </row>
    <row r="41" spans="1:1">
      <c r="A41" s="2" t="s">
        <v>656</v>
      </c>
    </row>
    <row r="42" spans="1:1">
      <c r="A42" s="2" t="s">
        <v>656</v>
      </c>
    </row>
    <row r="43" spans="1:1">
      <c r="A43" s="2" t="s">
        <v>796</v>
      </c>
    </row>
    <row r="44" spans="1:1">
      <c r="A44" s="2" t="s">
        <v>796</v>
      </c>
    </row>
    <row r="45" spans="1:1">
      <c r="A45" s="2" t="s">
        <v>751</v>
      </c>
    </row>
    <row r="46" spans="1:1">
      <c r="A46" s="2" t="s">
        <v>751</v>
      </c>
    </row>
    <row r="47" spans="1:1">
      <c r="A47" s="2" t="s">
        <v>751</v>
      </c>
    </row>
    <row r="48" spans="1:1">
      <c r="A48" s="2" t="s">
        <v>751</v>
      </c>
    </row>
    <row r="49" spans="1:1">
      <c r="A49" s="2" t="s">
        <v>751</v>
      </c>
    </row>
    <row r="50" spans="1:1">
      <c r="A50" s="2" t="s">
        <v>751</v>
      </c>
    </row>
    <row r="51" spans="1:1">
      <c r="A51" s="2" t="s">
        <v>751</v>
      </c>
    </row>
    <row r="52" spans="1:1">
      <c r="A52" s="2" t="s">
        <v>751</v>
      </c>
    </row>
    <row r="53" spans="1:1">
      <c r="A53" s="2" t="s">
        <v>751</v>
      </c>
    </row>
    <row r="54" spans="1:1">
      <c r="A54" s="2" t="s">
        <v>756</v>
      </c>
    </row>
    <row r="55" spans="1:1">
      <c r="A55" s="2" t="s">
        <v>756</v>
      </c>
    </row>
    <row r="56" spans="1:1">
      <c r="A56" s="2" t="s">
        <v>65</v>
      </c>
    </row>
    <row r="57" spans="1:1">
      <c r="A57" s="2" t="s">
        <v>65</v>
      </c>
    </row>
    <row r="58" spans="1:1">
      <c r="A58" s="2" t="s">
        <v>65</v>
      </c>
    </row>
    <row r="59" spans="1:1">
      <c r="A59" s="2" t="s">
        <v>65</v>
      </c>
    </row>
    <row r="60" spans="1:1">
      <c r="A60" s="2" t="s">
        <v>65</v>
      </c>
    </row>
    <row r="61" spans="1:1">
      <c r="A61" s="2" t="s">
        <v>65</v>
      </c>
    </row>
    <row r="62" spans="1:1">
      <c r="A62" s="2" t="s">
        <v>761</v>
      </c>
    </row>
    <row r="63" spans="1:1">
      <c r="A63" s="2" t="s">
        <v>68</v>
      </c>
    </row>
    <row r="64" spans="1:1">
      <c r="A64" s="2" t="s">
        <v>68</v>
      </c>
    </row>
    <row r="65" spans="1:1">
      <c r="A65" s="2" t="s">
        <v>68</v>
      </c>
    </row>
    <row r="66" spans="1:1">
      <c r="A66" s="2" t="s">
        <v>68</v>
      </c>
    </row>
    <row r="67" spans="1:1">
      <c r="A67" s="2" t="s">
        <v>765</v>
      </c>
    </row>
    <row r="68" spans="1:1">
      <c r="A68" s="2" t="s">
        <v>765</v>
      </c>
    </row>
    <row r="69" spans="1:1">
      <c r="A69" s="2" t="s">
        <v>765</v>
      </c>
    </row>
    <row r="70" spans="1:1">
      <c r="A70" s="2" t="s">
        <v>473</v>
      </c>
    </row>
    <row r="71" spans="1:1">
      <c r="A71" s="2" t="s">
        <v>797</v>
      </c>
    </row>
    <row r="72" spans="1:1">
      <c r="A72" s="2" t="s">
        <v>770</v>
      </c>
    </row>
    <row r="73" spans="1:1">
      <c r="A73" s="2" t="s">
        <v>798</v>
      </c>
    </row>
    <row r="74" spans="1:1">
      <c r="A74" s="2" t="s">
        <v>798</v>
      </c>
    </row>
    <row r="75" spans="1:1">
      <c r="A75" s="2" t="s">
        <v>775</v>
      </c>
    </row>
    <row r="76" spans="1:1">
      <c r="A76" s="2" t="s">
        <v>775</v>
      </c>
    </row>
    <row r="77" spans="1:1">
      <c r="A77" s="2" t="s">
        <v>775</v>
      </c>
    </row>
    <row r="78" spans="1:1">
      <c r="A78" s="2" t="s">
        <v>777</v>
      </c>
    </row>
    <row r="79" spans="1:1">
      <c r="A79" s="2" t="s">
        <v>779</v>
      </c>
    </row>
    <row r="80" spans="1:1">
      <c r="A80" s="2" t="s">
        <v>781</v>
      </c>
    </row>
    <row r="81" spans="1:1">
      <c r="A81" s="2" t="s">
        <v>783</v>
      </c>
    </row>
    <row r="82" spans="1:1">
      <c r="A82" s="2" t="s">
        <v>786</v>
      </c>
    </row>
    <row r="83" spans="1:1">
      <c r="A83" s="2" t="s">
        <v>788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2023-09-12T12:39:51Z</cp:lastPrinted>
  <dcterms:created xsi:type="dcterms:W3CDTF">2009-06-02T18:56:54Z</dcterms:created>
  <dcterms:modified xsi:type="dcterms:W3CDTF">2023-09-12T12:39:58Z</dcterms:modified>
</cp:coreProperties>
</file>