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62F545A-4CF1-45CC-A32C-B787EBE8235B}"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Invoice!$A$1:$K$223</definedName>
    <definedName name="_xlnm.Print_Area" localSheetId="3">'Shipping Invoice'!$A$1:$L$215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3" i="6"/>
  <c r="A1004" i="6"/>
  <c r="A1005" i="6"/>
  <c r="A1006" i="6"/>
  <c r="A1007" i="6"/>
  <c r="A1001" i="6"/>
  <c r="F1001" i="6"/>
  <c r="I222" i="2"/>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10" i="7"/>
  <c r="K210" i="7" s="1"/>
  <c r="I22" i="7"/>
  <c r="K211" i="7"/>
  <c r="J211" i="7"/>
  <c r="J210" i="2"/>
  <c r="J211" i="2"/>
  <c r="J208" i="2"/>
  <c r="K14" i="7" l="1"/>
  <c r="K17" i="7"/>
  <c r="K10" i="7"/>
  <c r="N1" i="6"/>
  <c r="E195" i="6" s="1"/>
  <c r="F1002" i="6"/>
  <c r="D204" i="6"/>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K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K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K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K43" i="7" s="1"/>
  <c r="D38" i="6"/>
  <c r="B42" i="7" s="1"/>
  <c r="D37" i="6"/>
  <c r="B41" i="7" s="1"/>
  <c r="K41" i="7" s="1"/>
  <c r="D36" i="6"/>
  <c r="B40" i="7" s="1"/>
  <c r="D35" i="6"/>
  <c r="B39" i="7" s="1"/>
  <c r="K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B212" i="7" l="1"/>
  <c r="J212" i="2"/>
  <c r="K149" i="7"/>
  <c r="K61" i="7"/>
  <c r="K24" i="7"/>
  <c r="K57" i="7"/>
  <c r="K32" i="7"/>
  <c r="K38" i="7"/>
  <c r="K54" i="7"/>
  <c r="K134" i="7"/>
  <c r="K155" i="7"/>
  <c r="K115" i="7"/>
  <c r="K156" i="7"/>
  <c r="K175" i="7"/>
  <c r="K198" i="7"/>
  <c r="K86" i="7"/>
  <c r="K23" i="7"/>
  <c r="K40" i="7"/>
  <c r="K56" i="7"/>
  <c r="K96" i="7"/>
  <c r="K138" i="7"/>
  <c r="K157" i="7"/>
  <c r="K71" i="7"/>
  <c r="K199" i="7"/>
  <c r="K117" i="7"/>
  <c r="K139" i="7"/>
  <c r="K158" i="7"/>
  <c r="K200" i="7"/>
  <c r="K97" i="7"/>
  <c r="K118" i="7"/>
  <c r="K159" i="7"/>
  <c r="K201" i="7"/>
  <c r="K79" i="7"/>
  <c r="K98" i="7"/>
  <c r="K120" i="7"/>
  <c r="K141" i="7"/>
  <c r="K160" i="7"/>
  <c r="K182" i="7"/>
  <c r="K202" i="7"/>
  <c r="K26" i="7"/>
  <c r="K42" i="7"/>
  <c r="K58" i="7"/>
  <c r="K74" i="7"/>
  <c r="K27" i="7"/>
  <c r="K44" i="7"/>
  <c r="K60" i="7"/>
  <c r="K99" i="7"/>
  <c r="K125" i="7"/>
  <c r="K142" i="7"/>
  <c r="K183" i="7"/>
  <c r="K203" i="7"/>
  <c r="K81" i="7"/>
  <c r="K100" i="7"/>
  <c r="K143" i="7"/>
  <c r="K184" i="7"/>
  <c r="K204" i="7"/>
  <c r="K28" i="7"/>
  <c r="K76" i="7"/>
  <c r="K140" i="7"/>
  <c r="K29" i="7"/>
  <c r="K45" i="7"/>
  <c r="K62" i="7"/>
  <c r="K82" i="7"/>
  <c r="K101" i="7"/>
  <c r="K126" i="7"/>
  <c r="K144" i="7"/>
  <c r="K163" i="7"/>
  <c r="K185" i="7"/>
  <c r="K46" i="7"/>
  <c r="K102" i="7"/>
  <c r="K127" i="7"/>
  <c r="K145" i="7"/>
  <c r="K168" i="7"/>
  <c r="K186" i="7"/>
  <c r="K205" i="7"/>
  <c r="K110" i="7"/>
  <c r="K174" i="7"/>
  <c r="K31" i="7"/>
  <c r="K47" i="7"/>
  <c r="K65" i="7"/>
  <c r="K84" i="7"/>
  <c r="K104" i="7"/>
  <c r="K128" i="7"/>
  <c r="K146" i="7"/>
  <c r="K187" i="7"/>
  <c r="K207" i="7"/>
  <c r="K85" i="7"/>
  <c r="K109" i="7"/>
  <c r="K147" i="7"/>
  <c r="K169" i="7"/>
  <c r="K188" i="7"/>
  <c r="K49" i="7"/>
  <c r="K34" i="7"/>
  <c r="K51" i="7"/>
  <c r="K68" i="7"/>
  <c r="K87" i="7"/>
  <c r="K111" i="7"/>
  <c r="K130" i="7"/>
  <c r="K171" i="7"/>
  <c r="K190" i="7"/>
  <c r="K114" i="7"/>
  <c r="K69" i="7"/>
  <c r="K88" i="7"/>
  <c r="K112" i="7"/>
  <c r="K131" i="7"/>
  <c r="K153" i="7"/>
  <c r="K172" i="7"/>
  <c r="K191" i="7"/>
  <c r="K35" i="7"/>
  <c r="K67" i="7"/>
  <c r="K37" i="7"/>
  <c r="K53" i="7"/>
  <c r="K70" i="7"/>
  <c r="K89" i="7"/>
  <c r="K113" i="7"/>
  <c r="K154" i="7"/>
  <c r="K173" i="7"/>
  <c r="K193" i="7"/>
  <c r="K25" i="7"/>
  <c r="K73" i="7"/>
  <c r="K170" i="7"/>
  <c r="K59" i="7"/>
  <c r="K91" i="7"/>
  <c r="K30" i="7"/>
  <c r="K75" i="7"/>
  <c r="K90" i="7"/>
  <c r="K103" i="7"/>
  <c r="K119" i="7"/>
  <c r="K133" i="7"/>
  <c r="K148" i="7"/>
  <c r="K162" i="7"/>
  <c r="K176" i="7"/>
  <c r="K192" i="7"/>
  <c r="K206" i="7"/>
  <c r="K129" i="7"/>
  <c r="K161" i="7"/>
  <c r="K177" i="7"/>
  <c r="K33" i="7"/>
  <c r="K48" i="7"/>
  <c r="K63" i="7"/>
  <c r="K77" i="7"/>
  <c r="K92" i="7"/>
  <c r="K105" i="7"/>
  <c r="K121" i="7"/>
  <c r="K135" i="7"/>
  <c r="K164" i="7"/>
  <c r="K178" i="7"/>
  <c r="K194" i="7"/>
  <c r="K208" i="7"/>
  <c r="K66" i="7"/>
  <c r="K64" i="7"/>
  <c r="K78" i="7"/>
  <c r="K93" i="7"/>
  <c r="K106" i="7"/>
  <c r="K122" i="7"/>
  <c r="K136" i="7"/>
  <c r="K151" i="7"/>
  <c r="K165" i="7"/>
  <c r="K179" i="7"/>
  <c r="K195" i="7"/>
  <c r="K94" i="7"/>
  <c r="K107" i="7"/>
  <c r="K123" i="7"/>
  <c r="K152" i="7"/>
  <c r="K166" i="7"/>
  <c r="K180" i="7"/>
  <c r="K196" i="7"/>
  <c r="K83" i="7"/>
  <c r="K52" i="7"/>
  <c r="K116" i="7"/>
  <c r="K132" i="7"/>
  <c r="K36" i="7"/>
  <c r="K50" i="7"/>
  <c r="K80" i="7"/>
  <c r="K95" i="7"/>
  <c r="K108" i="7"/>
  <c r="K124" i="7"/>
  <c r="K137" i="7"/>
  <c r="K167" i="7"/>
  <c r="K181" i="7"/>
  <c r="K197" i="7"/>
  <c r="K150" i="7"/>
  <c r="E19" i="6"/>
  <c r="E51" i="6"/>
  <c r="E83" i="6"/>
  <c r="E115" i="6"/>
  <c r="E147" i="6"/>
  <c r="E179" i="6"/>
  <c r="E20" i="6"/>
  <c r="E36" i="6"/>
  <c r="E52" i="6"/>
  <c r="E68" i="6"/>
  <c r="E84" i="6"/>
  <c r="E100" i="6"/>
  <c r="E116" i="6"/>
  <c r="E132" i="6"/>
  <c r="E148" i="6"/>
  <c r="E164" i="6"/>
  <c r="E180" i="6"/>
  <c r="E196" i="6"/>
  <c r="E69" i="6"/>
  <c r="E149" i="6"/>
  <c r="E21" i="6"/>
  <c r="E37" i="6"/>
  <c r="E53" i="6"/>
  <c r="E85" i="6"/>
  <c r="E101" i="6"/>
  <c r="E117" i="6"/>
  <c r="E133" i="6"/>
  <c r="E165" i="6"/>
  <c r="E181" i="6"/>
  <c r="E197" i="6"/>
  <c r="E22" i="6"/>
  <c r="E38" i="6"/>
  <c r="E54" i="6"/>
  <c r="E70" i="6"/>
  <c r="E86" i="6"/>
  <c r="E102" i="6"/>
  <c r="E118" i="6"/>
  <c r="E134" i="6"/>
  <c r="E150" i="6"/>
  <c r="E166" i="6"/>
  <c r="E182" i="6"/>
  <c r="E198" i="6"/>
  <c r="E23" i="6"/>
  <c r="E39" i="6"/>
  <c r="E55" i="6"/>
  <c r="E71" i="6"/>
  <c r="E87" i="6"/>
  <c r="E103" i="6"/>
  <c r="E119" i="6"/>
  <c r="E135" i="6"/>
  <c r="E151" i="6"/>
  <c r="E167" i="6"/>
  <c r="E183" i="6"/>
  <c r="E199" i="6"/>
  <c r="E24" i="6"/>
  <c r="E40" i="6"/>
  <c r="E56" i="6"/>
  <c r="E72" i="6"/>
  <c r="E88" i="6"/>
  <c r="E104" i="6"/>
  <c r="E120" i="6"/>
  <c r="E136" i="6"/>
  <c r="E152" i="6"/>
  <c r="E168" i="6"/>
  <c r="E184" i="6"/>
  <c r="E200" i="6"/>
  <c r="E25" i="6"/>
  <c r="E41" i="6"/>
  <c r="E57" i="6"/>
  <c r="E73" i="6"/>
  <c r="E89" i="6"/>
  <c r="E105" i="6"/>
  <c r="E121" i="6"/>
  <c r="E137" i="6"/>
  <c r="E153" i="6"/>
  <c r="E169" i="6"/>
  <c r="E185" i="6"/>
  <c r="E201" i="6"/>
  <c r="E26" i="6"/>
  <c r="E42" i="6"/>
  <c r="E58" i="6"/>
  <c r="E74" i="6"/>
  <c r="E90" i="6"/>
  <c r="E106" i="6"/>
  <c r="E122" i="6"/>
  <c r="E138" i="6"/>
  <c r="E154" i="6"/>
  <c r="E170" i="6"/>
  <c r="E186" i="6"/>
  <c r="E202" i="6"/>
  <c r="E27" i="6"/>
  <c r="E43" i="6"/>
  <c r="E59" i="6"/>
  <c r="E75" i="6"/>
  <c r="E91" i="6"/>
  <c r="E107" i="6"/>
  <c r="E123" i="6"/>
  <c r="E139" i="6"/>
  <c r="E155" i="6"/>
  <c r="E171" i="6"/>
  <c r="E187" i="6"/>
  <c r="E203" i="6"/>
  <c r="E28" i="6"/>
  <c r="E44" i="6"/>
  <c r="E60" i="6"/>
  <c r="E76" i="6"/>
  <c r="E92" i="6"/>
  <c r="E108" i="6"/>
  <c r="E124" i="6"/>
  <c r="E140" i="6"/>
  <c r="E156" i="6"/>
  <c r="E172" i="6"/>
  <c r="E188" i="6"/>
  <c r="E204" i="6"/>
  <c r="E29" i="6"/>
  <c r="E45" i="6"/>
  <c r="E61" i="6"/>
  <c r="E77" i="6"/>
  <c r="E93" i="6"/>
  <c r="E109" i="6"/>
  <c r="E125" i="6"/>
  <c r="E141" i="6"/>
  <c r="E157" i="6"/>
  <c r="E173" i="6"/>
  <c r="E189" i="6"/>
  <c r="E30" i="6"/>
  <c r="E46" i="6"/>
  <c r="E62" i="6"/>
  <c r="E78" i="6"/>
  <c r="E94" i="6"/>
  <c r="E110" i="6"/>
  <c r="E126" i="6"/>
  <c r="E142" i="6"/>
  <c r="E158" i="6"/>
  <c r="E174" i="6"/>
  <c r="E190" i="6"/>
  <c r="E31" i="6"/>
  <c r="E47" i="6"/>
  <c r="E63" i="6"/>
  <c r="E79" i="6"/>
  <c r="E95" i="6"/>
  <c r="E111" i="6"/>
  <c r="E127" i="6"/>
  <c r="E143" i="6"/>
  <c r="E159" i="6"/>
  <c r="E175" i="6"/>
  <c r="E191" i="6"/>
  <c r="E32" i="6"/>
  <c r="E48" i="6"/>
  <c r="E64" i="6"/>
  <c r="E80" i="6"/>
  <c r="E96" i="6"/>
  <c r="E112" i="6"/>
  <c r="E128" i="6"/>
  <c r="E144" i="6"/>
  <c r="E160" i="6"/>
  <c r="E176" i="6"/>
  <c r="E192" i="6"/>
  <c r="E33" i="6"/>
  <c r="E49" i="6"/>
  <c r="E65" i="6"/>
  <c r="E81" i="6"/>
  <c r="E97" i="6"/>
  <c r="E113" i="6"/>
  <c r="E129" i="6"/>
  <c r="E145" i="6"/>
  <c r="E161" i="6"/>
  <c r="E177" i="6"/>
  <c r="E193" i="6"/>
  <c r="E18" i="6"/>
  <c r="E34" i="6"/>
  <c r="E50" i="6"/>
  <c r="E66" i="6"/>
  <c r="E82" i="6"/>
  <c r="E98" i="6"/>
  <c r="E114" i="6"/>
  <c r="E130" i="6"/>
  <c r="E146" i="6"/>
  <c r="E162" i="6"/>
  <c r="E178" i="6"/>
  <c r="E194" i="6"/>
  <c r="E35" i="6"/>
  <c r="E67" i="6"/>
  <c r="E99" i="6"/>
  <c r="E131" i="6"/>
  <c r="E163" i="6"/>
  <c r="K22" i="7"/>
  <c r="F1004" i="6"/>
  <c r="J213" i="2" l="1"/>
  <c r="K212" i="7"/>
  <c r="K214" i="7" s="1"/>
  <c r="J215" i="2"/>
  <c r="M11" i="6"/>
  <c r="I219"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18" i="2" s="1"/>
  <c r="I220" i="2" l="1"/>
  <c r="I223" i="2"/>
  <c r="I221" i="2" s="1"/>
  <c r="H1007" i="6"/>
  <c r="H1006" i="6"/>
  <c r="H1005" i="6"/>
  <c r="H1003"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<sst xmlns="http://schemas.openxmlformats.org/spreadsheetml/2006/main" count="4684" uniqueCount="906">
  <si>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</si>
  <si>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</si>
  <si>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</si>
  <si>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</si>
  <si>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</si>
  <si>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</si>
  <si>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</si>
  <si>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</si>
  <si>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</si>
  <si>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</si>
  <si>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</si>
  <si>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</si>
  <si>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</si>
  <si>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</si>
  <si>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</si>
  <si>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</si>
  <si>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</si>
  <si>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</si>
  <si>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</si>
  <si>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</si>
  <si>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</si>
  <si>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</si>
  <si>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</si>
  <si>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</si>
  <si>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</si>
  <si>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</si>
  <si>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</si>
  <si>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</si>
  <si>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</si>
  <si>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</si>
  <si>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</si>
  <si>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</si>
  <si>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</si>
  <si>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</si>
  <si>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</si>
  <si>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</si>
  <si>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</si>
  <si>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</si>
  <si>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</si>
  <si>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</si>
  <si>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</si>
  <si>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</si>
  <si>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</si>
  <si>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</si>
  <si>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</si>
  <si>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</si>
  <si>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</si>
  <si>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</si>
  <si>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</si>
  <si>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</si>
  <si>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</si>
  <si>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</si>
  <si>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</si>
  <si>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</si>
  <si>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</si>
  <si>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</si>
  <si>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</si>
  <si>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</si>
  <si>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</si>
  <si>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</si>
  <si>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</si>
  <si>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</si>
  <si>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</si>
  <si>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</si>
  <si>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</si>
  <si>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</si>
  <si>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</si>
  <si>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</si>
  <si>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</si>
  <si>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</si>
  <si>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</si>
  <si>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</si>
  <si>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</si>
  <si>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</si>
  <si>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</si>
  <si>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</si>
  <si>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</si>
  <si>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</si>
  <si>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</si>
  <si>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</si>
  <si>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</si>
  <si>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</si>
  <si>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</si>
  <si>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</si>
  <si>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</si>
  <si>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</si>
  <si>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</si>
  <si>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</si>
  <si>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</si>
  <si>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</si>
  <si>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</si>
  <si>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</si>
  <si>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</si>
  <si>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</si>
  <si>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</si>
  <si>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</si>
  <si>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</si>
  <si>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</si>
  <si>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</si>
  <si>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</si>
  <si>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</si>
  <si>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</si>
  <si>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</si>
  <si>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</si>
  <si>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</si>
  <si>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</si>
  <si>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</si>
  <si>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</si>
  <si>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</si>
  <si>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</si>
  <si>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</si>
  <si>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</si>
  <si>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</si>
  <si>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</si>
  <si>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</si>
  <si>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</si>
  <si>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</si>
  <si>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</si>
  <si>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</si>
  <si>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</si>
  <si>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</si>
  <si>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</si>
  <si>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</si>
  <si>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</si>
  <si>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</si>
  <si>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</si>
  <si>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</si>
  <si>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</si>
  <si>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</si>
  <si>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</si>
  <si>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</si>
  <si>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</si>
  <si>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</si>
  <si>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</si>
  <si>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</si>
  <si>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</si>
  <si>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</si>
  <si>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</si>
  <si>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</si>
  <si>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</si>
  <si>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</si>
  <si>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</si>
  <si>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</si>
  <si>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</si>
  <si>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</si>
  <si>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</si>
  <si>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</si>
  <si>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</si>
  <si>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</si>
  <si>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</si>
  <si>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</si>
  <si>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</si>
  <si>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</si>
  <si>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</si>
  <si>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</si>
  <si>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</si>
  <si>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</si>
  <si>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</si>
  <si>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</si>
  <si>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</si>
  <si>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</si>
  <si>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</si>
  <si>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</si>
  <si>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</si>
  <si>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</si>
  <si>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</si>
  <si>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</si>
  <si>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</si>
  <si>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</si>
  <si>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</si>
  <si>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</si>
  <si>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</si>
  <si>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</si>
  <si>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</si>
  <si>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</si>
  <si>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</si>
  <si>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</si>
  <si>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</si>
  <si>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</si>
  <si>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</si>
  <si>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</si>
  <si>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</si>
  <si>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</si>
  <si>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</si>
  <si>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</si>
  <si>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</si>
  <si>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</si>
  <si>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</si>
  <si>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</si>
  <si>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</si>
  <si>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</si>
  <si>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</si>
  <si>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</si>
  <si>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</si>
  <si>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</si>
  <si>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</si>
  <si>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</si>
  <si>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</si>
  <si>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</si>
  <si>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</si>
  <si>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</si>
  <si>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</si>
  <si>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</si>
  <si>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</si>
  <si>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</si>
  <si>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</si>
  <si>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</si>
  <si>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</si>
  <si>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</si>
  <si>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</si>
  <si>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</si>
  <si>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</si>
  <si>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</si>
  <si>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</si>
  <si>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</si>
  <si>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</si>
  <si>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</si>
  <si>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</si>
  <si>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</si>
  <si>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</si>
  <si>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</si>
  <si>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</si>
  <si>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</si>
  <si>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</si>
  <si>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</si>
  <si>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</si>
  <si>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</si>
  <si>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</si>
  <si>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</si>
  <si>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</si>
  <si>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</si>
  <si>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</si>
  <si>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</si>
  <si>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</si>
  <si>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</si>
  <si>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</si>
  <si>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</si>
  <si>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</si>
  <si>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</si>
  <si>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</si>
  <si>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</si>
  <si>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</si>
  <si>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</si>
  <si>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</si>
  <si>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</si>
  <si>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</si>
  <si>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</si>
  <si>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</si>
  <si>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</si>
  <si>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</si>
  <si>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</si>
  <si>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</si>
  <si>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</si>
  <si>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</si>
  <si>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</si>
  <si>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</si>
  <si>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</si>
  <si>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</si>
  <si>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</si>
  <si>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</si>
  <si>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</si>
  <si>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</si>
  <si>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</si>
  <si>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</si>
  <si>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</si>
  <si>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</si>
  <si>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</si>
  <si>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</si>
  <si>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</si>
  <si>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</si>
  <si>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</si>
  <si>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</si>
  <si>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</si>
  <si>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</si>
  <si>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</si>
  <si>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</si>
  <si>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</si>
  <si>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</si>
  <si>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</si>
  <si>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</si>
  <si>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</si>
  <si>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</si>
  <si>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</si>
  <si>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</si>
  <si>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</si>
  <si>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</si>
  <si>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</si>
  <si>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</si>
  <si>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</si>
  <si>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</si>
  <si>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</si>
  <si>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</si>
  <si>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</si>
  <si>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</si>
  <si>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</si>
  <si>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</si>
  <si>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</si>
  <si>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</si>
  <si>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</si>
  <si>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</si>
  <si>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</si>
  <si>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</si>
  <si>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</si>
  <si>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</si>
  <si>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</si>
  <si>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</si>
  <si>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</si>
  <si>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</si>
  <si>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</si>
  <si>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</si>
  <si>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</si>
  <si>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</si>
  <si>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</si>
  <si>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</si>
  <si>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</si>
  <si>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</si>
  <si>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</si>
  <si>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</si>
  <si>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</si>
  <si>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</si>
  <si>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</si>
  <si>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</si>
  <si>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</si>
  <si>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</si>
  <si>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</si>
  <si>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</si>
  <si>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</si>
  <si>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</si>
  <si>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</si>
  <si>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</si>
  <si>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</si>
  <si>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</si>
  <si>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</si>
  <si>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</si>
  <si>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</si>
  <si>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</si>
  <si>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</si>
  <si>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</si>
  <si>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</si>
  <si>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</si>
  <si>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</si>
  <si>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</si>
  <si>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</si>
  <si>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</si>
  <si>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</si>
  <si>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</si>
  <si>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</si>
  <si>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</si>
  <si>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</si>
  <si>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</si>
  <si>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</si>
  <si>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</si>
  <si>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</si>
  <si>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</si>
  <si>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</si>
  <si>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</si>
  <si>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</si>
  <si>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</si>
  <si>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</si>
  <si>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</si>
  <si>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</si>
  <si>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</si>
  <si>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</si>
  <si>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</si>
  <si>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</si>
  <si>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</si>
  <si>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</si>
  <si>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</si>
  <si>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</si>
  <si>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</si>
  <si>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</si>
  <si>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</si>
  <si>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</si>
  <si>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</si>
  <si>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</si>
  <si>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</si>
  <si>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</si>
  <si>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</si>
  <si>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</si>
  <si>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</si>
  <si>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</si>
  <si>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</si>
  <si>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</si>
  <si>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</si>
  <si>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</si>
  <si>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</si>
  <si>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</si>
  <si>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</si>
  <si>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</si>
  <si>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</si>
  <si>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</si>
  <si>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</si>
  <si>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</si>
  <si>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</si>
  <si>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</si>
  <si>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</si>
  <si>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</si>
  <si>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</si>
  <si>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</si>
  <si>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</si>
  <si>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</si>
  <si>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</si>
  <si>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</si>
  <si>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</si>
  <si>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</si>
  <si>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</si>
  <si>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</si>
  <si>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</si>
  <si>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</si>
  <si>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</si>
  <si>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</si>
  <si>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</si>
  <si>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</si>
  <si>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</si>
  <si>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</si>
  <si>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</si>
  <si>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</si>
  <si>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</si>
  <si>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</si>
  <si>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</si>
  <si>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</si>
  <si>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</si>
  <si>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</si>
  <si>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</si>
  <si>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</si>
  <si>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</si>
  <si>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</si>
  <si>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</si>
  <si>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</si>
  <si>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</si>
  <si>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</si>
  <si>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</si>
  <si>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</si>
  <si>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</si>
  <si>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</si>
  <si>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</si>
  <si>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</si>
  <si>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</si>
  <si>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</si>
  <si>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</si>
  <si>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</si>
  <si>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</si>
  <si>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</si>
  <si>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</si>
  <si>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</si>
  <si>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</si>
  <si>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</si>
  <si>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</si>
  <si>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</si>
  <si>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</si>
  <si>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</si>
  <si>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</si>
  <si>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</si>
  <si>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</si>
  <si>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</si>
  <si>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</si>
  <si>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</si>
  <si>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</si>
  <si>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</si>
  <si>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</si>
  <si>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</si>
  <si>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</si>
  <si>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</si>
  <si>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</si>
  <si>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</si>
  <si>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</si>
  <si>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</si>
  <si>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</si>
  <si>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</si>
  <si>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</si>
  <si>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</si>
  <si>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</si>
  <si>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</si>
  <si>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</si>
  <si>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</si>
  <si>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</si>
  <si>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</si>
  <si>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</si>
  <si>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</si>
  <si>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</si>
  <si>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</si>
  <si>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</si>
  <si>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</si>
  <si>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</si>
  <si>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</si>
  <si>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</si>
  <si>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</si>
  <si>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</si>
  <si>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</si>
  <si>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</si>
  <si>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</si>
  <si>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</si>
  <si>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</si>
  <si>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</si>
  <si>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</si>
  <si>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</si>
  <si>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</si>
  <si>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</si>
  <si>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</si>
  <si>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</si>
  <si>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</si>
  <si>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</si>
  <si>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</si>
  <si>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</si>
  <si>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</si>
  <si>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</si>
  <si>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</si>
  <si>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</si>
  <si>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</si>
  <si>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</si>
  <si>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</si>
  <si>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</si>
  <si>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</si>
  <si>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</si>
  <si>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</si>
  <si>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</si>
  <si>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</si>
  <si>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</si>
  <si>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</si>
  <si>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</si>
  <si>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</si>
  <si>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</si>
  <si>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</si>
  <si>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</si>
  <si>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</si>
  <si>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</si>
  <si>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</si>
  <si>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</si>
  <si>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</si>
  <si>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</si>
  <si>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</si>
  <si>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</si>
  <si>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</si>
  <si>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</si>
  <si>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</si>
  <si>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</si>
  <si>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</si>
  <si>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</si>
  <si>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</si>
  <si>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</si>
  <si>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</si>
  <si>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</si>
  <si>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</si>
  <si>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</si>
  <si>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</si>
  <si>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</si>
  <si>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</si>
  <si>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</si>
  <si>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</si>
  <si>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</si>
  <si>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</si>
  <si>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</si>
  <si>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</si>
  <si>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</si>
  <si>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</si>
  <si>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</si>
  <si>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</si>
  <si>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</si>
  <si>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</si>
  <si>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</si>
  <si>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</si>
  <si>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</si>
  <si>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</si>
  <si>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</si>
  <si>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</si>
  <si>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</si>
  <si>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</si>
  <si>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</si>
  <si>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</si>
  <si>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</si>
  <si>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</si>
  <si>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</si>
  <si>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</si>
  <si>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</si>
  <si>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</si>
  <si>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</si>
  <si>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</si>
  <si>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</si>
  <si>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</si>
  <si>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</si>
  <si>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</si>
  <si>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</si>
  <si>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</si>
  <si>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</si>
  <si>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</si>
  <si>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</si>
  <si>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</si>
  <si>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</si>
  <si>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</si>
  <si>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</si>
  <si>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</si>
  <si>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</si>
  <si>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</si>
  <si>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</si>
  <si>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</si>
  <si>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</si>
  <si>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</si>
  <si>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</si>
  <si>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</si>
  <si>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</si>
  <si>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</si>
  <si>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</si>
  <si>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</si>
  <si>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</si>
  <si>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</si>
  <si>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</si>
  <si>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</si>
  <si>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</si>
  <si>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</si>
  <si>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</si>
  <si>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</si>
  <si>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</si>
  <si>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</si>
  <si>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</si>
  <si>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</si>
  <si>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</si>
  <si>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</si>
  <si>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</si>
  <si>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</si>
  <si>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</si>
  <si>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</si>
  <si>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</si>
  <si>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</si>
  <si>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</si>
  <si>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</si>
  <si>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</si>
  <si>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</si>
  <si>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</si>
  <si>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</si>
  <si>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</si>
  <si>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</si>
  <si>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</si>
  <si>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</si>
  <si>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</si>
  <si>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</si>
  <si>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</si>
  <si>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</si>
  <si>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</si>
  <si>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</si>
  <si>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</si>
  <si>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</si>
  <si>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</si>
  <si>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</si>
  <si>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</si>
  <si>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</si>
  <si>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</si>
  <si>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</si>
  <si>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</si>
  <si>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</si>
  <si>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</si>
  <si>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</si>
  <si>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</si>
  <si>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</si>
  <si>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</si>
  <si>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</si>
  <si>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</si>
  <si>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</si>
  <si>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</si>
  <si>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</si>
  <si>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</si>
  <si>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</si>
  <si>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</si>
  <si>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</si>
  <si>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</si>
  <si>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</si>
  <si>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</si>
  <si>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</si>
  <si>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</si>
  <si>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</si>
  <si>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</si>
  <si>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</si>
  <si>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</si>
  <si>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</si>
  <si>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</si>
  <si>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</si>
  <si>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</si>
  <si>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</si>
  <si>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</si>
  <si>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</si>
  <si>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</si>
  <si>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</si>
  <si>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</si>
  <si>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</si>
  <si>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</si>
  <si>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</si>
  <si>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</si>
  <si>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</si>
  <si>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</si>
  <si>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</si>
  <si>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</si>
  <si>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</si>
  <si>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</si>
  <si>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</si>
  <si>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</si>
  <si>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</si>
  <si>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</si>
  <si>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</si>
  <si>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</si>
  <si>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</si>
  <si>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</si>
  <si>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</si>
  <si>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</si>
  <si>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</si>
  <si>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</si>
  <si>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</si>
  <si>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</si>
  <si>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</si>
  <si>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</si>
  <si>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</si>
  <si>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</si>
  <si>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</si>
  <si>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</si>
  <si>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</si>
  <si>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</si>
  <si>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</si>
  <si>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</si>
  <si>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BBETB</t>
  </si>
  <si>
    <t>Anodized surgical steel eyebrow or helix barbell, 16g (1.2mm) with two 3mm balls</t>
  </si>
  <si>
    <t>316L steel eyebrow barbell, 16g (1.2mm) with two 3mm balls</t>
  </si>
  <si>
    <t>BNB3</t>
  </si>
  <si>
    <t>Surgical steel banana, 14g (1.6mm) with two 3mm balls</t>
  </si>
  <si>
    <t>LBTB3</t>
  </si>
  <si>
    <t>Premium PVD plated surgical steel labret, 16g (1.2mm) with a 3mm ball</t>
  </si>
  <si>
    <t>GlobalTattooFactory</t>
  </si>
  <si>
    <t>Pau Pastor</t>
  </si>
  <si>
    <t>Via Sindicato 46 Local</t>
  </si>
  <si>
    <t>07002 Palma de Mallorca, Baleares</t>
  </si>
  <si>
    <t>Spain</t>
  </si>
  <si>
    <t>Tel: +34 692850161 // +34 622927811</t>
  </si>
  <si>
    <t>Email: hybridd3@hotmail.com</t>
  </si>
  <si>
    <t>316L steel Industrial barbell, 14g (1.6mm) with two 5mm balls</t>
  </si>
  <si>
    <t>Length: 31mm</t>
  </si>
  <si>
    <t>Surgical steel tongue barbell, 14g (1.6mm) with two 5mm balls</t>
  </si>
  <si>
    <t>BBTB5</t>
  </si>
  <si>
    <t>Anodized surgical steel nipple or tongue barbell, 14g (1.6mm) with two 5mm balls</t>
  </si>
  <si>
    <t>BNEB</t>
  </si>
  <si>
    <t>Surgical steel eyebrow banana, 16g (1.2mm) with two 3mm balls</t>
  </si>
  <si>
    <t>BNETB</t>
  </si>
  <si>
    <t>Premium PVD plated surgical steel eyebrow banana, 16g (1.2mm) with two 3mm balls</t>
  </si>
  <si>
    <t>BNFR8B</t>
  </si>
  <si>
    <t>Surgical steel belly banana, 14g (1.6mm) with a 5mm top steel ball and 8mm multi-crystal ferido glued lower ball with a cute heart on the front and resin cover</t>
  </si>
  <si>
    <t>BNG</t>
  </si>
  <si>
    <t>Surgical Steel belly Banana, 14g (1.6mm) with an upper 5mm and a lower 8mm plain steel ball</t>
  </si>
  <si>
    <t>BNRZ413</t>
  </si>
  <si>
    <t>Surgical steel casting belly banana, 14g (1.6mm) with 8mm prong set cubic zirconia (CZ) stone with dangling flower shape with prong set CZ stone (dangling part is made from silver plated brass)</t>
  </si>
  <si>
    <t>BNTSTZ</t>
  </si>
  <si>
    <t>Anodized 316L steel belly banana, 14g (1.6mm) with an 7mm star shaped prong set CZ stone (dangling is made from gold plated brass)</t>
  </si>
  <si>
    <t>Size: 4mm</t>
  </si>
  <si>
    <t>One pair of 925 silver ear studs with 1.5mm to 11mm round prong set Cubic Zirconia stones</t>
  </si>
  <si>
    <t>CZSQM</t>
  </si>
  <si>
    <t>One pair of 925 silver ear studs with 2mm to 10mm square prong set Cubic Zirconia stones</t>
  </si>
  <si>
    <t>Size: 5mm</t>
  </si>
  <si>
    <t>DCS20P</t>
  </si>
  <si>
    <t>Empty black or white acrylic display case for body jewelry with 20 compartments (size 3.2cm x 3.2cm) with clear or light blue cover</t>
  </si>
  <si>
    <t>DCS30P</t>
  </si>
  <si>
    <t>Empty display case for body jewelry with 30 compartments (size 3.2cm x 3.2cm). with clear or light blue cover</t>
  </si>
  <si>
    <t>GPQZ</t>
  </si>
  <si>
    <t>Pair of 18k gold plated sterling silver earring studs with 3mm to 8mm square clear prong set CZ stone</t>
  </si>
  <si>
    <t>Size: 7mm</t>
  </si>
  <si>
    <t>GPRZ</t>
  </si>
  <si>
    <t>One pair of 18k gold plated sterling silver earring studs with 1.5mm to 10mm round clear prong set CZ stone</t>
  </si>
  <si>
    <t>GSZTM1</t>
  </si>
  <si>
    <t>14 kt. gold nose screw, 22g (0.6mm) with 3mm triangle shape prong set CZ stone</t>
  </si>
  <si>
    <t>HBCRB16</t>
  </si>
  <si>
    <t>High polished surgical steel hinged ball closure ring, 16g (1.2mm) with 3mm ball</t>
  </si>
  <si>
    <t>HBCRBT16</t>
  </si>
  <si>
    <t>Anodized 316L steel hinged ball closure ring, 16g (1.2mm) with 3mm ball</t>
  </si>
  <si>
    <t>HBCRC16</t>
  </si>
  <si>
    <t>High polished surgical steel hinged ball closure ring, 16g (1.2mm) with 3mm ball with bezel set crystal</t>
  </si>
  <si>
    <t>HBCRCT16</t>
  </si>
  <si>
    <t>Color: Gold Anodized w/ Clear crystal</t>
  </si>
  <si>
    <t>Anodized 316L steel hinged ball closure ring, 16g (1.2mm) with 3mm ball with bezel set crystal</t>
  </si>
  <si>
    <t>HBCRJ16</t>
  </si>
  <si>
    <t>316L steel hinged ball closure ring, 1.2mm (16g) with a 3mm crystal ball, inner diameter 6mm. The crystal is not bezel set, it is glued in very high quality.</t>
  </si>
  <si>
    <t>MCD432</t>
  </si>
  <si>
    <t>Surgical steel belly banana, 14g (1.6mm) with an 8mm jewel ball and a dangling green painted marihuana leave(dangling part is made from silver plated brass)</t>
  </si>
  <si>
    <t>MCD528</t>
  </si>
  <si>
    <t>MCD628</t>
  </si>
  <si>
    <t>MCD710</t>
  </si>
  <si>
    <t>Surgical steel belly banana, 14g (1.6mm) with an 8mm prong set CZ stone and a dangling tear drop shaped crystal</t>
  </si>
  <si>
    <t>MCD713</t>
  </si>
  <si>
    <t>316L steel belly banana, 14g (1.6mm) with an 8mm prong set CZ stone and a dangling long drop shaped SwarovskiⓇ crystal</t>
  </si>
  <si>
    <t>MCD730</t>
  </si>
  <si>
    <t>MCDZ289</t>
  </si>
  <si>
    <t>Surgical steel belly banana, 14g (1.6mm) with a 7mm round prong set CZ stone and dangling chain of three CZ butterflies</t>
  </si>
  <si>
    <t>MDGZ1</t>
  </si>
  <si>
    <t>Gold anodized 316L steel belly banana, 14g (1.6mm) with a 7mm round prong set CZ stone and a dangling butterfly with CZ stones</t>
  </si>
  <si>
    <t>MDGZ411</t>
  </si>
  <si>
    <t>Gold anodized 316L steel belly banana, 14g (1.6mm) with a 7mm round prong set CZ stone and a dangling flower with CZ stones (dangling is made from gold plated brass)</t>
  </si>
  <si>
    <t>MDGZ414</t>
  </si>
  <si>
    <t>Gold anodized 316L steel belly banana, 14g (1.6mm) with a 7mm round prong set CZ stone and a dangling star shape with round CZ stone in the middle (dangling is made from gold plated brass)</t>
  </si>
  <si>
    <t>MDGZ417</t>
  </si>
  <si>
    <t>Gold plated 316l steel belly banana, 14g (1.6mm) with a lower 7mm prong set cubic zirconia stone and a round dangling with a CZ stone in the middle (dangling part is made from gold plated brass)</t>
  </si>
  <si>
    <t>MDGZ519</t>
  </si>
  <si>
    <t>Gold anodized 316L steel belly banana, 14g (1.6mm) with a 7mm round prong set CZ stone and a dangling 8mm prong set round CZ stone</t>
  </si>
  <si>
    <t>MDGZ527</t>
  </si>
  <si>
    <t>Gold anodized 316L steel belly banana, 14g (1.6mm) with a 7mm round prong set CZ stone</t>
  </si>
  <si>
    <t>MDGZ769</t>
  </si>
  <si>
    <t>Gold anodized 316L steel belly banana, 1.6mm (14g) with 5mm upper ball and 7mm prong set round Cubic Zirconia (CZ) stone with dangling ankh (cup part is made from gold plated brass)</t>
  </si>
  <si>
    <t>SGSH32</t>
  </si>
  <si>
    <t>316L steel hinged segment ring, 1.2mm (16g) with double plain rings and inner diameter from 8mm to 12mm</t>
  </si>
  <si>
    <t>SGSH32T</t>
  </si>
  <si>
    <t>Color: Gold 8mm</t>
  </si>
  <si>
    <t>PVD plated 316L steel hinged segment ring, 1.2mm (16g) with double plain rings and inner diameter from 8mm to 12mm</t>
  </si>
  <si>
    <t>Color: Gold 10mm</t>
  </si>
  <si>
    <t>Color: Black 8mm</t>
  </si>
  <si>
    <t>Color: Black 10mm</t>
  </si>
  <si>
    <t>Color: Gold 12mm</t>
  </si>
  <si>
    <t>Color: Black 12mm</t>
  </si>
  <si>
    <t>SGSH6</t>
  </si>
  <si>
    <t>316L steel hinged segment ring, 1.2mm (16g) with triple rings design and inner diameter from 8mm to 12mm</t>
  </si>
  <si>
    <t>SGTSH6</t>
  </si>
  <si>
    <t>PVD plated 316L steel hinged segment ring, 1.2mm (16g) with triple rings design and inner diameter from 8mm to 12mm</t>
  </si>
  <si>
    <t>BBEBL</t>
  </si>
  <si>
    <t>BBINDX14A</t>
  </si>
  <si>
    <t>BNEB16GX3</t>
  </si>
  <si>
    <t>CZRD4M</t>
  </si>
  <si>
    <t>CZRD6M</t>
  </si>
  <si>
    <t>CZRD8M</t>
  </si>
  <si>
    <t>CZSQ3M</t>
  </si>
  <si>
    <t>CZSQ4M</t>
  </si>
  <si>
    <t>CZSQ5M</t>
  </si>
  <si>
    <t>CZSQ6M</t>
  </si>
  <si>
    <t>CZSQ8M</t>
  </si>
  <si>
    <t>GPQZ3</t>
  </si>
  <si>
    <t>GPQZ4</t>
  </si>
  <si>
    <t>GPQZ5</t>
  </si>
  <si>
    <t>GPQZ6</t>
  </si>
  <si>
    <t>GPQZ7</t>
  </si>
  <si>
    <t>GPQZ8</t>
  </si>
  <si>
    <t>GPRZ3</t>
  </si>
  <si>
    <t>GPRZ4</t>
  </si>
  <si>
    <t>GPRZ5</t>
  </si>
  <si>
    <t>GPRZ6</t>
  </si>
  <si>
    <t>GPRZ7</t>
  </si>
  <si>
    <t>GPRZ8</t>
  </si>
  <si>
    <t>MCD710B</t>
  </si>
  <si>
    <t>SGSH32X16S8</t>
  </si>
  <si>
    <t>SGSH32X16S10</t>
  </si>
  <si>
    <t>SGSH32X16S12</t>
  </si>
  <si>
    <t>SGSH32TX16G8</t>
  </si>
  <si>
    <t>SGSH32TX16G10</t>
  </si>
  <si>
    <t>SGSH32TX16K8</t>
  </si>
  <si>
    <t>SGSH32TX16K10</t>
  </si>
  <si>
    <t>SGSH32TX16G12</t>
  </si>
  <si>
    <t>SGSH32TX16K12</t>
  </si>
  <si>
    <t>SGSH6A</t>
  </si>
  <si>
    <t>SGSH6C</t>
  </si>
  <si>
    <t>SGTSH6A</t>
  </si>
  <si>
    <t>SGTSH6B</t>
  </si>
  <si>
    <t>SGTSH6C</t>
  </si>
  <si>
    <t>One Thousand Four Hundred Eighty One and 96 cents EUR</t>
  </si>
  <si>
    <t>Surgical steel belly banana, 14g (1.6mm) with a crystal studded heart shape lower part with dangling chain of two crystal hearts - length 3/8'' (10mm)</t>
  </si>
  <si>
    <t>Surgical steel belly banana, 14g (1.6mm) with an 8mm bezel set lower jewel ball and two dangling 5 &amp; 6mm ferido glued multi crystals balls with resin cover - length 3/8'' (10mm)</t>
  </si>
  <si>
    <t>Surgical steel belly banana, 14g (1.6mm) with an 8mm bezel set jewel ball and a dangling vintage moon with a single star - length 3/8'' (10mm)</t>
  </si>
  <si>
    <t>Exchange Rate EUR-THB</t>
  </si>
  <si>
    <t>Tax ID: E57889032</t>
  </si>
  <si>
    <t>Leo</t>
  </si>
  <si>
    <r>
      <t xml:space="preserve">30% Discount as per </t>
    </r>
    <r>
      <rPr>
        <b/>
        <sz val="10"/>
        <color indexed="8"/>
        <rFont val="Arial"/>
        <family val="2"/>
      </rPr>
      <t>Gold Membership</t>
    </r>
    <r>
      <rPr>
        <sz val="10"/>
        <color indexed="8"/>
        <rFont val="Arial"/>
        <family val="2"/>
      </rPr>
      <t>:</t>
    </r>
  </si>
  <si>
    <r>
      <t xml:space="preserve">Free Shipping to Spain via DHL as per </t>
    </r>
    <r>
      <rPr>
        <b/>
        <sz val="10"/>
        <color indexed="8"/>
        <rFont val="Arial"/>
        <family val="2"/>
      </rPr>
      <t>Gold Membership</t>
    </r>
    <r>
      <rPr>
        <sz val="10"/>
        <color indexed="8"/>
        <rFont val="Arial"/>
        <family val="2"/>
      </rPr>
      <t>:</t>
    </r>
  </si>
  <si>
    <t>Steel eyebrow barbell, 16g (1.2mm) with two 3mm balls</t>
  </si>
  <si>
    <t>Colored steel eyebrow or helix barbell, 16g (1.2mm) with two 3mm balls</t>
  </si>
  <si>
    <t>Steel Industrial barbell, 14g (1.6mm) with two 5mm balls</t>
  </si>
  <si>
    <t>Steel tongue barbell, 14g (1.6mm) with two 5mm balls</t>
  </si>
  <si>
    <t>Colored steel nipple or tongue barbell, 14g (1.6mm) with two 5mm balls</t>
  </si>
  <si>
    <t>Steel banana, 14g (1.6mm) with two 3mm balls</t>
  </si>
  <si>
    <t>Steel eyebrow banana, 16g (1.2mm) with two 3mm balls</t>
  </si>
  <si>
    <t>Colored steel eyebrow banana, 16g (1.2mm) with two 3mm balls</t>
  </si>
  <si>
    <t>Steel belly banana, 14g (1.6mm) with a 5mm top steel ball and 8mm multi-crystal ferido glued lower ball with a cute heart on the front and resin cover</t>
  </si>
  <si>
    <t>Steel hinged ball closure ring, 16g (1.2mm) with 3mm ball</t>
  </si>
  <si>
    <t>Steel hinged ball closure ring, 16g (1.2mm) with 3mm ball with bezel set crystal</t>
  </si>
  <si>
    <t>Steel hinged ball closure ring, 1.2mm (16g) with a 3mm crystal ball, inner diameter 6mm. The crystal is not bezel set, it is glued in very high quality.</t>
  </si>
  <si>
    <t>Steel labret, 16g (1.2mm) with a 3mm ball</t>
  </si>
  <si>
    <t>Colored steel labret, 16g (1.2mm) with a 3mm ball</t>
  </si>
  <si>
    <t xml:space="preserve">Steel belly banana, 14g (1.6mm) with an 8mm jewel ball and a dangling green painted </t>
  </si>
  <si>
    <t>Steel belly banana, 14g (1.6mm) with a crystal studded heart shape lower part with dangling chain of two crystal hearts - length 3/8'' (10mm)</t>
  </si>
  <si>
    <t>Steel belly banana, 14g (1.6mm) with an 8mm bezel set lower jewel ball and two dangling 5 &amp; 6mm ferido glued multi crystals balls with resin cover - length 3/8'' (10mm)</t>
  </si>
  <si>
    <t xml:space="preserve">Steel belly banana, 14g (1.6mm) with an 8mm bezel set jewel ball and a dangling vintage moon with a single star </t>
  </si>
  <si>
    <t>Steel hinged segment ring, 1.2mm (16g) with double plain rings and inner diameter from 8mm to 12mm</t>
  </si>
  <si>
    <t>Colored steel hinged segment ring, 1.2mm (16g) with double plain rings and inner diameter from 8mm to 12mm</t>
  </si>
  <si>
    <t>Steel hinged segment ring, 1.2mm (16g) with triple rings design and inner diameter from 8mm to 12mm</t>
  </si>
  <si>
    <t>Anodized ball nose stud ball 2mm ,20g(0.8mm)</t>
  </si>
  <si>
    <t>High polished surgical steel nose screw, 0.8mm (20g) with 2mm ball shaped top</t>
  </si>
  <si>
    <t>Five Hundred Fifty Two and 65 cents EUR</t>
  </si>
  <si>
    <t>247-249 Tano Road, Bavornives</t>
  </si>
  <si>
    <t>Steel belly banana, 14g (1.6mm) with an upper 5mm and a lower 8mm plain steel ball</t>
  </si>
  <si>
    <t xml:space="preserve">Steel belly banana, 14g (1.6mm) with an 8mm prong set cz </t>
  </si>
  <si>
    <t xml:space="preserve">One pair of ear studs with 1.5mm to 11mm round prong set Cubic Zirconia </t>
  </si>
  <si>
    <t xml:space="preserve">Colored steel belly banana, 14g (1.6mm) with an 7mm star shaped prong set cz </t>
  </si>
  <si>
    <t xml:space="preserve">Steel earring studs with 3mm to 8mm square clear prong set cz </t>
  </si>
  <si>
    <t xml:space="preserve">Steel earring studs with 1.5mm to 10mm round clear prong set cz </t>
  </si>
  <si>
    <t xml:space="preserve">Steel nose screw, 22g (0.6mm) with 3mm triangle shape prong set cz </t>
  </si>
  <si>
    <t>Color: Gold Colored w/ Clear crystal</t>
  </si>
  <si>
    <t>Items added via email on 10-09-23</t>
  </si>
  <si>
    <t>High polished steel nose screw, 0.8mm (20g) with 2mm ball shaped top</t>
  </si>
  <si>
    <t xml:space="preserve">Steel casting belly banana, 14g (1.6mm) with 8mm prong set cubic zirconia (cz) with dangling flower shape </t>
  </si>
  <si>
    <t xml:space="preserve">One pair of ear studs with 2mm to 10mm square prong set Cubic Zirconia </t>
  </si>
  <si>
    <t>Steel belly banana, 14g (1.6mm) with an 8mm prong set cz and a dangling tear drop shaped crystal</t>
  </si>
  <si>
    <t>Steel belly banana, 14g (1.6mm) with a 7mm round prong set cz and dangling chain of three cz butterflies</t>
  </si>
  <si>
    <t xml:space="preserve">Colored steel belly banana, 14g (1.6mm) with a 7mm round prong set cz and a dangling butterfly with cz </t>
  </si>
  <si>
    <t xml:space="preserve">Colored steel belly banana, 14g (1.6mm) with a 7mm round prong set cz and a dangling flower </t>
  </si>
  <si>
    <t xml:space="preserve">Colored steel belly banana, 14g (1.6mm) with a 7mm round prong set cz and a dangling star shape </t>
  </si>
  <si>
    <t xml:space="preserve">Colored steel belly banana, 14g (1.6mm) with a lower 7mm prong set cubic zirconia and a round dangling </t>
  </si>
  <si>
    <t xml:space="preserve">Colored steel belly banana, 14g (1.6mm) with a 7mm round prong set cz and a dangling 8mm prong set round cz </t>
  </si>
  <si>
    <t>Imitation jewelry:
Steel Labrets, Steel Eyebrow Bananas, Steel Segment Rings and other items as invoice attached</t>
  </si>
  <si>
    <t>One Thousand One Hundred Five and 27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</si>
</sst>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35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cellStyleXfs>
  <cellXfs count="18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2" applyFont="1" applyFill="1" applyBorder="1"/>
    <xf numFmtId="0" fontId="21" fillId="2" borderId="20" xfId="2" applyFont="1" applyFill="1" applyBorder="1"/>
    <xf numFmtId="0" fontId="21" fillId="0" borderId="0" xfId="0" applyFont="1"/>
    <xf numFmtId="2" fontId="21" fillId="0" borderId="0" xfId="0" applyNumberFormat="1" applyFont="1"/>
    <xf numFmtId="0" fontId="8" fillId="2" borderId="14" xfId="0" applyFont="1" applyFill="1" applyBorder="1"/>
    <xf numFmtId="2" fontId="4" fillId="2" borderId="0" xfId="2" applyNumberFormat="1" applyFont="1" applyFill="1" applyAlignment="1">
      <alignment horizontal="right"/>
    </xf>
    <xf numFmtId="1" fontId="6" fillId="2" borderId="18" xfId="0" applyNumberFormat="1" applyFont="1" applyFill="1" applyBorder="1" applyAlignment="1">
      <alignment vertical="top" wrapText="1"/>
    </xf>
    <xf numFmtId="0" fontId="4" fillId="0" borderId="17" xfId="0" applyFont="1" applyBorder="1"/>
    <xf numFmtId="2" fontId="21" fillId="4" borderId="46" xfId="0" applyNumberFormat="1" applyFont="1" applyFill="1" applyBorder="1" applyAlignment="1">
      <alignment horizontal="right" vertical="top" wrapText="1"/>
    </xf>
    <xf numFmtId="2" fontId="21" fillId="4" borderId="20" xfId="0" applyNumberFormat="1" applyFont="1" applyFill="1" applyBorder="1" applyAlignment="1">
      <alignment horizontal="right" vertical="top" wrapText="1"/>
    </xf>
    <xf numFmtId="2" fontId="4" fillId="4" borderId="20" xfId="0" applyNumberFormat="1" applyFont="1" applyFill="1" applyBorder="1" applyAlignment="1">
      <alignment horizontal="right" vertical="top" wrapText="1"/>
    </xf>
    <xf numFmtId="1" fontId="6" fillId="4" borderId="20" xfId="0" applyNumberFormat="1" applyFont="1" applyFill="1" applyBorder="1" applyAlignment="1">
      <alignment vertical="top" wrapText="1"/>
    </xf>
    <xf numFmtId="1" fontId="6" fillId="4" borderId="13" xfId="0" applyNumberFormat="1" applyFont="1" applyFill="1" applyBorder="1" applyAlignment="1">
      <alignment vertical="top" wrapText="1"/>
    </xf>
    <xf numFmtId="1" fontId="4" fillId="4" borderId="20" xfId="0" applyNumberFormat="1" applyFont="1" applyFill="1" applyBorder="1" applyAlignment="1">
      <alignment vertical="top" wrapText="1"/>
    </xf>
    <xf numFmtId="1" fontId="21" fillId="4" borderId="20" xfId="0" applyNumberFormat="1" applyFont="1" applyFill="1" applyBorder="1" applyAlignment="1">
      <alignment horizontal="center" vertical="top" wrapText="1"/>
    </xf>
    <xf numFmtId="0" fontId="21" fillId="3" borderId="19" xfId="0" applyFont="1" applyFill="1" applyBorder="1" applyAlignment="1">
      <alignment horizontal="center" vertical="center" wrapText="1"/>
    </xf>
    <xf numFmtId="0" fontId="21" fillId="3" borderId="47" xfId="0" applyFont="1" applyFill="1" applyBorder="1" applyAlignment="1">
      <alignment horizontal="center"/>
    </xf>
    <xf numFmtId="0" fontId="21" fillId="3" borderId="48" xfId="0" applyFont="1" applyFill="1" applyBorder="1" applyAlignment="1">
      <alignment horizontal="center"/>
    </xf>
    <xf numFmtId="0" fontId="21" fillId="3" borderId="48" xfId="0" applyFont="1" applyFill="1" applyBorder="1" applyAlignment="1">
      <alignment horizontal="center" vertical="center" wrapText="1"/>
    </xf>
    <xf numFmtId="0" fontId="21" fillId="3" borderId="49" xfId="0" applyFont="1" applyFill="1" applyBorder="1" applyAlignment="1">
      <alignment horizontal="center"/>
    </xf>
    <xf numFmtId="1" fontId="21" fillId="4" borderId="15" xfId="0" applyNumberFormat="1" applyFont="1" applyFill="1" applyBorder="1" applyAlignment="1">
      <alignment horizontal="center" vertical="top" wrapText="1"/>
    </xf>
    <xf numFmtId="1" fontId="4" fillId="4" borderId="15" xfId="0" applyNumberFormat="1" applyFont="1" applyFill="1" applyBorder="1" applyAlignment="1">
      <alignment vertical="top" wrapText="1"/>
    </xf>
    <xf numFmtId="1" fontId="6" fillId="4" borderId="12" xfId="0" applyNumberFormat="1" applyFont="1" applyFill="1" applyBorder="1" applyAlignment="1">
      <alignment vertical="top" wrapText="1"/>
    </xf>
    <xf numFmtId="1" fontId="6" fillId="4" borderId="15" xfId="0" applyNumberFormat="1" applyFont="1" applyFill="1" applyBorder="1" applyAlignment="1">
      <alignment vertical="top" wrapText="1"/>
    </xf>
    <xf numFmtId="2" fontId="4" fillId="4" borderId="15" xfId="0" applyNumberFormat="1" applyFont="1" applyFill="1" applyBorder="1" applyAlignment="1">
      <alignment horizontal="right" vertical="top" wrapText="1"/>
    </xf>
    <xf numFmtId="2" fontId="21" fillId="4" borderId="15"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4" borderId="12" xfId="0" applyNumberFormat="1" applyFont="1" applyFill="1" applyBorder="1" applyAlignment="1">
      <alignment vertical="top" wrapText="1"/>
    </xf>
    <xf numFmtId="1" fontId="6" fillId="4" borderId="22"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21" fillId="3" borderId="48" xfId="0" applyFont="1" applyFill="1" applyBorder="1" applyAlignment="1">
      <alignment horizont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13" xfId="0" applyNumberFormat="1" applyFont="1" applyFill="1" applyBorder="1" applyAlignment="1">
      <alignment vertical="top" wrapText="1"/>
    </xf>
    <xf numFmtId="1" fontId="6" fillId="4" borderId="18" xfId="0" applyNumberFormat="1" applyFont="1" applyFill="1" applyBorder="1" applyAlignment="1">
      <alignment vertical="top" wrapText="1"/>
    </xf>
  </cellXfs>
  <cellStyles count="5357">
    <cellStyle name="Comma 2" xfId="7" xr:uid="{59085116-0FB6-4462-946D-7A1B0A8838FA}"/>
    <cellStyle name="Comma 2 2" xfId="4430" xr:uid="{FB1210E3-16A6-40C5-80C6-88255AD3676E}"/>
    <cellStyle name="Comma 2 2 2" xfId="4755" xr:uid="{7D7A1EF6-19C5-4BEB-AF3F-8E3AAEC3C3D7}"/>
    <cellStyle name="Comma 2 2 2 2" xfId="5326" xr:uid="{85C0D4EB-0C55-4982-9050-A24A3BEED1AA}"/>
    <cellStyle name="Comma 2 2 3" xfId="4591" xr:uid="{117A6F82-B96B-4398-A2C8-125FA434F28C}"/>
    <cellStyle name="Comma 2 2 4" xfId="5346" xr:uid="{52C2CB0F-6AA2-45E2-AFA3-283B28321EF0}"/>
    <cellStyle name="Comma 2 2 5" xfId="5351" xr:uid="{9577F949-E026-48F2-A11D-0BCF046E403E}"/>
    <cellStyle name="Comma 3" xfId="4318" xr:uid="{9C6AD188-437D-4A96-ADFB-6F137E9703F9}"/>
    <cellStyle name="Comma 3 2" xfId="4432" xr:uid="{1476D7A8-014C-4111-81EC-345469CC2FE2}"/>
    <cellStyle name="Comma 3 2 2" xfId="4756" xr:uid="{EE685407-F3BE-4A10-8A36-B674993FBFA7}"/>
    <cellStyle name="Comma 3 2 2 2" xfId="5327" xr:uid="{81942CD0-7E0F-49B8-87EA-404C0A41015C}"/>
    <cellStyle name="Comma 3 2 3" xfId="5325" xr:uid="{F2BE8C1A-5251-4A1F-9F1C-013E9C76323C}"/>
    <cellStyle name="Comma 3 2 4" xfId="5347" xr:uid="{0042198F-5567-4363-AAA0-9D6ADBC412A1}"/>
    <cellStyle name="Currency 10" xfId="8" xr:uid="{B603994A-66C0-475C-AA20-CA54436073DA}"/>
    <cellStyle name="Currency 10 2" xfId="9" xr:uid="{362C0B8B-4924-4E80-9DAA-90BE2483877D}"/>
    <cellStyle name="Currency 10 2 2" xfId="203" xr:uid="{02CA1AF8-E445-4B59-AE59-E1EB80784AE9}"/>
    <cellStyle name="Currency 10 2 2 2" xfId="4616" xr:uid="{E00C5234-3E9A-4B51-A712-EF63581AD58B}"/>
    <cellStyle name="Currency 10 2 3" xfId="4511" xr:uid="{B0510E1F-EC9E-411B-B064-9786A3CBBCF7}"/>
    <cellStyle name="Currency 10 3" xfId="10" xr:uid="{0E8D8F4F-0E30-402C-9A60-278ADECC1A32}"/>
    <cellStyle name="Currency 10 3 2" xfId="204" xr:uid="{3AFDA6DC-3943-474D-AEA3-39F0C2556843}"/>
    <cellStyle name="Currency 10 3 2 2" xfId="4617" xr:uid="{0ACB2FE6-EDB7-40A2-B8D3-BBA2D7462326}"/>
    <cellStyle name="Currency 10 3 3" xfId="4512" xr:uid="{4EB8DEEB-5A09-4855-A82C-6AB2E2A4AA08}"/>
    <cellStyle name="Currency 10 4" xfId="205" xr:uid="{06C1A014-D30A-4662-A425-B52EDD24A0A3}"/>
    <cellStyle name="Currency 10 4 2" xfId="4618" xr:uid="{58F2C29E-E2BF-465A-B6B9-DD95FA221FD6}"/>
    <cellStyle name="Currency 10 5" xfId="4437" xr:uid="{DCCF14E4-6D27-42D4-B5BE-FC39A24D75F4}"/>
    <cellStyle name="Currency 10 6" xfId="4510" xr:uid="{7BB7FDE1-D451-40AA-911E-E4EC29A8919B}"/>
    <cellStyle name="Currency 11" xfId="11" xr:uid="{4CEE18F8-A4E6-41EE-94EC-66961F8BDAA4}"/>
    <cellStyle name="Currency 11 2" xfId="12" xr:uid="{463E80B0-5CE3-4CB5-A01D-9E13660C172B}"/>
    <cellStyle name="Currency 11 2 2" xfId="206" xr:uid="{53C26B3C-B32C-4523-BF1D-A0ECE66903DC}"/>
    <cellStyle name="Currency 11 2 2 2" xfId="4619" xr:uid="{CAA8F1E4-3DB6-4081-BA2C-52E18EB0B564}"/>
    <cellStyle name="Currency 11 2 3" xfId="4514" xr:uid="{30ECB8CF-ADA4-40F0-99A0-09347EB2E4CB}"/>
    <cellStyle name="Currency 11 3" xfId="13" xr:uid="{A336BC35-0A00-4770-93B9-28840A6E78DB}"/>
    <cellStyle name="Currency 11 3 2" xfId="207" xr:uid="{907819E2-5401-4C64-982F-BE0B1F8705F0}"/>
    <cellStyle name="Currency 11 3 2 2" xfId="4620" xr:uid="{0BA2A4D0-DD08-45B9-BFAB-266FBEC58B68}"/>
    <cellStyle name="Currency 11 3 3" xfId="4515" xr:uid="{1B287946-BAF1-4C6F-AC6A-B387392CDC86}"/>
    <cellStyle name="Currency 11 4" xfId="208" xr:uid="{FD6DBCDF-AC88-412F-9093-E490984FB9AF}"/>
    <cellStyle name="Currency 11 4 2" xfId="4621" xr:uid="{3C55EE59-669B-4542-9043-FAFDCCCE9B2F}"/>
    <cellStyle name="Currency 11 5" xfId="4319" xr:uid="{ED46AD05-0917-4DAB-AA00-D0FCC9055BCF}"/>
    <cellStyle name="Currency 11 5 2" xfId="4438" xr:uid="{5177ADC4-C903-4EA6-A775-A1DCD370A053}"/>
    <cellStyle name="Currency 11 5 3" xfId="4720" xr:uid="{72D399D5-82DC-42B8-8743-5B32E9FC67E3}"/>
    <cellStyle name="Currency 11 5 3 2" xfId="5315" xr:uid="{279E9F77-7F2D-4ADE-8258-B201658FEF60}"/>
    <cellStyle name="Currency 11 5 3 3" xfId="4757" xr:uid="{15A4BEC1-EC41-4EAC-94C2-6F1E141B2037}"/>
    <cellStyle name="Currency 11 5 4" xfId="4697" xr:uid="{43FC1DC8-7164-4EC3-9767-50A00976D049}"/>
    <cellStyle name="Currency 11 6" xfId="4513" xr:uid="{4F6E5049-B7DE-49E9-A01E-86CB33304069}"/>
    <cellStyle name="Currency 12" xfId="14" xr:uid="{CBD6E0A9-4C9E-4A83-8C7F-E1A120CE32F8}"/>
    <cellStyle name="Currency 12 2" xfId="15" xr:uid="{FC3FE959-3712-4AFD-8599-A7294058C488}"/>
    <cellStyle name="Currency 12 2 2" xfId="209" xr:uid="{1263679A-DE42-4A4F-82EE-F90FD6A31C3B}"/>
    <cellStyle name="Currency 12 2 2 2" xfId="4622" xr:uid="{D895FAAB-C728-4D98-8A08-7C39B0DC10DB}"/>
    <cellStyle name="Currency 12 2 3" xfId="4517" xr:uid="{C1913604-A47C-4F07-984A-2115197FB20A}"/>
    <cellStyle name="Currency 12 3" xfId="210" xr:uid="{E0C3F1D9-8A18-4FEC-8822-9AC2C4121069}"/>
    <cellStyle name="Currency 12 3 2" xfId="4623" xr:uid="{4EAF06CD-9B74-484F-AB91-21CA60C15DCD}"/>
    <cellStyle name="Currency 12 4" xfId="4516" xr:uid="{B9DAB1CC-A036-4535-BCE3-BF9D8A06DBA7}"/>
    <cellStyle name="Currency 13" xfId="16" xr:uid="{CB4C4C11-6172-4E3F-9147-E9C0BAC559C7}"/>
    <cellStyle name="Currency 13 2" xfId="4321" xr:uid="{8BDB1F21-B940-44BB-BA25-D90D188F06FC}"/>
    <cellStyle name="Currency 13 2 2" xfId="5352" xr:uid="{055469E9-928F-432A-B2DB-EC5FFD01D8E3}"/>
    <cellStyle name="Currency 13 3" xfId="4322" xr:uid="{2097CAEB-9790-4A09-9D4E-225B38832E31}"/>
    <cellStyle name="Currency 13 3 2" xfId="4759" xr:uid="{0834723D-B270-4E66-9B6E-C7A27FCBC33F}"/>
    <cellStyle name="Currency 13 4" xfId="4320" xr:uid="{FAB261AD-7669-4F30-ABCF-13EA8503A73E}"/>
    <cellStyle name="Currency 13 5" xfId="4758" xr:uid="{5CA4C20E-581D-4CBF-AF65-BC7CEC28C0A5}"/>
    <cellStyle name="Currency 14" xfId="17" xr:uid="{56B7F03B-1B66-4657-8163-BF617D6D6B0B}"/>
    <cellStyle name="Currency 14 2" xfId="211" xr:uid="{D89EF055-85EB-44B6-AC4E-D2B568F8B668}"/>
    <cellStyle name="Currency 14 2 2" xfId="4624" xr:uid="{995EB33A-5610-436D-A518-B259550315E1}"/>
    <cellStyle name="Currency 14 3" xfId="4518" xr:uid="{9BB6AF2D-EB96-4734-9E7C-B3007560E5C5}"/>
    <cellStyle name="Currency 15" xfId="4414" xr:uid="{EB88EFB8-E984-4F2B-BED7-74F8A71DED8E}"/>
    <cellStyle name="Currency 17" xfId="4323" xr:uid="{C16D1197-ACA7-4AEF-B1B7-B383BB13C7F3}"/>
    <cellStyle name="Currency 2" xfId="18" xr:uid="{A5012108-A0FB-4A80-A02F-6EBEE107CBD4}"/>
    <cellStyle name="Currency 2 2" xfId="19" xr:uid="{EF2516CE-B4F5-4490-8BF1-A031C5F85BB8}"/>
    <cellStyle name="Currency 2 2 2" xfId="20" xr:uid="{B68523F2-A471-4973-AAE4-141083B57461}"/>
    <cellStyle name="Currency 2 2 2 2" xfId="21" xr:uid="{ECE6C615-DE1C-452E-82A7-E9EF79B86CC4}"/>
    <cellStyle name="Currency 2 2 2 2 2" xfId="4760" xr:uid="{B7AD1E19-56B5-4852-BCA1-3C9EB925632B}"/>
    <cellStyle name="Currency 2 2 2 2 2 2" xfId="5353" xr:uid="{42005992-0AA8-4B8C-9A9C-E98D7ABFBA3A}"/>
    <cellStyle name="Currency 2 2 2 3" xfId="22" xr:uid="{E777FCA5-F1C2-42AD-B431-ACFF490497F4}"/>
    <cellStyle name="Currency 2 2 2 3 2" xfId="212" xr:uid="{45A0D769-9943-480F-BDD6-7D4316B68C83}"/>
    <cellStyle name="Currency 2 2 2 3 2 2" xfId="4625" xr:uid="{3284A8BE-F815-4A79-8BFC-0AB2345BBC12}"/>
    <cellStyle name="Currency 2 2 2 3 3" xfId="4521" xr:uid="{D904A337-9D63-47CE-B651-2F12E53FC588}"/>
    <cellStyle name="Currency 2 2 2 4" xfId="213" xr:uid="{5C28B81A-CF72-4F70-8C8D-CF9F0D092F11}"/>
    <cellStyle name="Currency 2 2 2 4 2" xfId="4626" xr:uid="{6A810AE1-7B55-4E59-9ED2-070B7471BE32}"/>
    <cellStyle name="Currency 2 2 2 5" xfId="4520" xr:uid="{2D40DBC0-BCB2-4567-B5FF-D539D160D286}"/>
    <cellStyle name="Currency 2 2 3" xfId="214" xr:uid="{BF33B7BC-0F9C-43A5-A8DD-F8403EA71306}"/>
    <cellStyle name="Currency 2 2 3 2" xfId="4627" xr:uid="{4D3C7A73-D30B-46B1-8639-A915AF3644F2}"/>
    <cellStyle name="Currency 2 2 4" xfId="4519" xr:uid="{67001368-E4F9-42D4-B71C-85C2AD9A609E}"/>
    <cellStyle name="Currency 2 3" xfId="23" xr:uid="{569850A8-BED9-44BF-8354-1CAFA0AFABD5}"/>
    <cellStyle name="Currency 2 3 2" xfId="215" xr:uid="{2785B60B-2DA5-49DD-8770-512B98966B47}"/>
    <cellStyle name="Currency 2 3 2 2" xfId="4628" xr:uid="{5523416F-63EE-4C63-B372-9E142F03B79C}"/>
    <cellStyle name="Currency 2 3 3" xfId="4522" xr:uid="{E94F609F-CA6D-48A9-84FF-1475AD4C8332}"/>
    <cellStyle name="Currency 2 4" xfId="216" xr:uid="{646DB40C-A10F-4C0B-9F21-10F9E02E5247}"/>
    <cellStyle name="Currency 2 4 2" xfId="217" xr:uid="{576CF05B-AE14-4D79-8C74-555AA9DEB7F1}"/>
    <cellStyle name="Currency 2 5" xfId="218" xr:uid="{2A478D32-F906-4CB2-A02D-85EBC5BC78F3}"/>
    <cellStyle name="Currency 2 5 2" xfId="219" xr:uid="{DB4C4CD3-1C5F-47BA-89FB-3A23D8F4C6E8}"/>
    <cellStyle name="Currency 2 6" xfId="220" xr:uid="{99437365-E2C6-4042-8CFC-331DA9A9A7FC}"/>
    <cellStyle name="Currency 3" xfId="24" xr:uid="{FF1BE495-D6A9-4EE1-BB70-9FAA77E73E5E}"/>
    <cellStyle name="Currency 3 2" xfId="25" xr:uid="{B5BEF114-BC0F-4964-B7F7-22E174F974AB}"/>
    <cellStyle name="Currency 3 2 2" xfId="221" xr:uid="{26D787B6-5467-4EB2-85CF-52186E8546AB}"/>
    <cellStyle name="Currency 3 2 2 2" xfId="4629" xr:uid="{7FF7D41D-D700-4084-B238-A1758817077C}"/>
    <cellStyle name="Currency 3 2 3" xfId="4524" xr:uid="{27E38036-064E-4BAC-89A3-B5DAAD9AAC4F}"/>
    <cellStyle name="Currency 3 3" xfId="26" xr:uid="{D6FA5C77-0489-476A-A6D2-05FEBE92EE27}"/>
    <cellStyle name="Currency 3 3 2" xfId="222" xr:uid="{19C7F4B2-ED92-4F8F-A60E-385C854DCC3B}"/>
    <cellStyle name="Currency 3 3 2 2" xfId="4630" xr:uid="{252E7120-501F-4788-A77A-E73BCE3D54A9}"/>
    <cellStyle name="Currency 3 3 3" xfId="4525" xr:uid="{8FD137F4-5C97-491B-BA42-1CB475BFDB55}"/>
    <cellStyle name="Currency 3 4" xfId="27" xr:uid="{F92D0036-4CA3-4A45-A1C8-D1F545CB9980}"/>
    <cellStyle name="Currency 3 4 2" xfId="223" xr:uid="{F3344861-33DD-4104-9B6D-D6C5E5572418}"/>
    <cellStyle name="Currency 3 4 2 2" xfId="4631" xr:uid="{67EF6618-6879-474B-A927-5A1143B1E4F6}"/>
    <cellStyle name="Currency 3 4 3" xfId="4526" xr:uid="{99D864E6-CBF6-4A6F-9ADF-0B3F693B1221}"/>
    <cellStyle name="Currency 3 5" xfId="224" xr:uid="{1A53D5C2-830F-4CF9-91F0-5EA8B490AC56}"/>
    <cellStyle name="Currency 3 5 2" xfId="4632" xr:uid="{48D6B217-5BF1-4764-94C6-C509FB5D9DA4}"/>
    <cellStyle name="Currency 3 6" xfId="4523" xr:uid="{BE63B162-6962-49E5-8386-08A5E4C1486C}"/>
    <cellStyle name="Currency 4" xfId="28" xr:uid="{EFAABAEA-491F-4602-AC38-6403C9899C47}"/>
    <cellStyle name="Currency 4 2" xfId="29" xr:uid="{8063DEFC-EF18-4476-B306-6F06D5C5A60B}"/>
    <cellStyle name="Currency 4 2 2" xfId="225" xr:uid="{EE0E658A-B3F8-4BDD-8482-FC196DF36B17}"/>
    <cellStyle name="Currency 4 2 2 2" xfId="4633" xr:uid="{E5D5D825-3479-4239-A9EB-9743B385773E}"/>
    <cellStyle name="Currency 4 2 3" xfId="4528" xr:uid="{3505BFBA-EE65-4157-B2B5-B94BB4252725}"/>
    <cellStyle name="Currency 4 3" xfId="30" xr:uid="{14975578-18CE-4FFD-9D60-1798AEF0379F}"/>
    <cellStyle name="Currency 4 3 2" xfId="226" xr:uid="{3BACE5C1-4B55-45F1-B297-E99112CD86E1}"/>
    <cellStyle name="Currency 4 3 2 2" xfId="4634" xr:uid="{43C18C6C-F556-4FBC-BA42-CE7D03158F7D}"/>
    <cellStyle name="Currency 4 3 3" xfId="4529" xr:uid="{4C93A419-E328-4DAC-9F1B-60118E98C326}"/>
    <cellStyle name="Currency 4 4" xfId="227" xr:uid="{291DDFDE-7950-45B8-BA0D-5E13D5C945CA}"/>
    <cellStyle name="Currency 4 4 2" xfId="4635" xr:uid="{EF990A7F-0AA8-472F-9ECE-04112081270A}"/>
    <cellStyle name="Currency 4 5" xfId="4324" xr:uid="{BD2DA177-8D1D-4016-A4CD-4D2F19F6925D}"/>
    <cellStyle name="Currency 4 5 2" xfId="4439" xr:uid="{6BA9756D-C22A-45ED-83F7-32EA61CCA3CD}"/>
    <cellStyle name="Currency 4 5 3" xfId="4721" xr:uid="{999160BD-82CC-4417-8D80-EC3B9658C36D}"/>
    <cellStyle name="Currency 4 5 3 2" xfId="5316" xr:uid="{C522B0A1-253C-4FE8-BC0C-B5E743010767}"/>
    <cellStyle name="Currency 4 5 3 3" xfId="4761" xr:uid="{533C59CA-9E73-418B-BB93-2D01126C58BC}"/>
    <cellStyle name="Currency 4 5 4" xfId="4698" xr:uid="{BBABC4D4-93BD-4413-9DFC-0D5FAA99FB42}"/>
    <cellStyle name="Currency 4 6" xfId="4527" xr:uid="{B395DB39-6766-405C-9A66-B5E03A08516E}"/>
    <cellStyle name="Currency 5" xfId="31" xr:uid="{E6A249B8-1997-478A-8094-BA46105CDC22}"/>
    <cellStyle name="Currency 5 2" xfId="32" xr:uid="{020E2385-F750-4F51-A642-187E937D6D92}"/>
    <cellStyle name="Currency 5 2 2" xfId="228" xr:uid="{877B4F6B-A35B-4E45-9D64-F13D6AC03D98}"/>
    <cellStyle name="Currency 5 2 2 2" xfId="4636" xr:uid="{7959C208-E9BA-4013-9915-1A8C8B805DD4}"/>
    <cellStyle name="Currency 5 2 3" xfId="4530" xr:uid="{C68F4D2B-6BC5-40CC-9A33-3FEB73D39782}"/>
    <cellStyle name="Currency 5 3" xfId="4325" xr:uid="{BC323F7F-1EB0-4CCB-B21B-10057036FFE7}"/>
    <cellStyle name="Currency 5 3 2" xfId="4440" xr:uid="{CF0E3F2F-3214-4721-A75E-60198B53C95C}"/>
    <cellStyle name="Currency 5 3 2 2" xfId="5306" xr:uid="{050ABB86-1478-4FC7-8F48-A399C6070475}"/>
    <cellStyle name="Currency 5 3 2 3" xfId="4763" xr:uid="{C4F591BB-4E46-42F9-B238-B5D00158C986}"/>
    <cellStyle name="Currency 5 4" xfId="4762" xr:uid="{4358325B-DCA0-4E27-AD85-1FB6DAB0117C}"/>
    <cellStyle name="Currency 6" xfId="33" xr:uid="{50F114A6-0F3E-48FB-90D4-46B43498B6B1}"/>
    <cellStyle name="Currency 6 2" xfId="229" xr:uid="{0B540E63-CB20-4AB6-8123-16391903CA00}"/>
    <cellStyle name="Currency 6 2 2" xfId="4637" xr:uid="{BD38E7CD-18CC-46FB-80F4-264BF1F1DD65}"/>
    <cellStyle name="Currency 6 3" xfId="4326" xr:uid="{7FABB095-1452-4009-882A-8785E40E4E66}"/>
    <cellStyle name="Currency 6 3 2" xfId="4441" xr:uid="{C8EFC0E4-3C66-4DDC-A22E-3F2607396F58}"/>
    <cellStyle name="Currency 6 3 3" xfId="4722" xr:uid="{227B1B50-0242-49C2-8438-7E9DCDF796A5}"/>
    <cellStyle name="Currency 6 3 3 2" xfId="5317" xr:uid="{A472240C-76DC-4B77-A9B9-1B50112E36F5}"/>
    <cellStyle name="Currency 6 3 3 3" xfId="4764" xr:uid="{6F728C40-2EDE-4B34-9D22-6D68AC8F4A45}"/>
    <cellStyle name="Currency 6 3 4" xfId="4699" xr:uid="{46498F1F-1E4F-4946-913D-7B507B7B6EBB}"/>
    <cellStyle name="Currency 6 4" xfId="4531" xr:uid="{B81A0389-7F64-46F3-8CD2-A85175482D00}"/>
    <cellStyle name="Currency 7" xfId="34" xr:uid="{6A6A02F2-C9AD-424C-A15F-66A62753E19A}"/>
    <cellStyle name="Currency 7 2" xfId="35" xr:uid="{616E0811-0522-4480-88F7-38DFD55F023B}"/>
    <cellStyle name="Currency 7 2 2" xfId="250" xr:uid="{1422DDFC-D0B4-4C43-A1CA-CF0025ECF2A4}"/>
    <cellStyle name="Currency 7 2 2 2" xfId="4638" xr:uid="{AD705F13-846F-44BE-8741-41200CAD003E}"/>
    <cellStyle name="Currency 7 2 3" xfId="4533" xr:uid="{881B4205-77FC-4049-BCA4-CA6696976BA8}"/>
    <cellStyle name="Currency 7 3" xfId="230" xr:uid="{DB225A04-3BF7-4E08-931C-1B1BA44D6C37}"/>
    <cellStyle name="Currency 7 3 2" xfId="4639" xr:uid="{B515557B-DB40-41D9-B132-433D981106AE}"/>
    <cellStyle name="Currency 7 4" xfId="4442" xr:uid="{6B6B6EAD-1462-4E41-8997-11178A043A27}"/>
    <cellStyle name="Currency 7 5" xfId="4532" xr:uid="{FFE4A7D7-C21C-4F8D-8250-3E823CBBDF13}"/>
    <cellStyle name="Currency 8" xfId="36" xr:uid="{341FE07A-5E07-403A-A9E7-2892E578DF98}"/>
    <cellStyle name="Currency 8 2" xfId="37" xr:uid="{923B82D8-71F7-4492-BD9D-78FBA970E17D}"/>
    <cellStyle name="Currency 8 2 2" xfId="231" xr:uid="{67F1DAFE-7043-4E0F-AC67-2C93A2DD1262}"/>
    <cellStyle name="Currency 8 2 2 2" xfId="4640" xr:uid="{D9D24508-230B-43C3-A8F0-ECD1FA32514F}"/>
    <cellStyle name="Currency 8 2 3" xfId="4535" xr:uid="{9182A2B3-1344-4F2D-8F67-F8E3EDED7E67}"/>
    <cellStyle name="Currency 8 3" xfId="38" xr:uid="{7B57AA98-B2AF-468F-95D6-03E0B19871FC}"/>
    <cellStyle name="Currency 8 3 2" xfId="232" xr:uid="{4683502A-DBBE-43B6-94C0-2EBE7B59ED99}"/>
    <cellStyle name="Currency 8 3 2 2" xfId="4641" xr:uid="{152CF78F-9C68-443A-B646-9B6657D908AA}"/>
    <cellStyle name="Currency 8 3 3" xfId="4536" xr:uid="{A3CDB4B7-F299-424D-858A-C02D2FE087D5}"/>
    <cellStyle name="Currency 8 4" xfId="39" xr:uid="{C4C7E39D-638A-480A-82FB-697D176326FA}"/>
    <cellStyle name="Currency 8 4 2" xfId="233" xr:uid="{64609DF9-B857-4FDB-B558-A3923466E757}"/>
    <cellStyle name="Currency 8 4 2 2" xfId="4642" xr:uid="{CCDB1ED4-85FF-46CE-863A-0F3069F765E9}"/>
    <cellStyle name="Currency 8 4 3" xfId="4537" xr:uid="{C0320B54-9249-4564-BF41-04D7C7A30BA3}"/>
    <cellStyle name="Currency 8 5" xfId="234" xr:uid="{679AA851-EAC1-45C7-9BA3-2CE7FDF3EF90}"/>
    <cellStyle name="Currency 8 5 2" xfId="4643" xr:uid="{899733DC-4FA7-434A-AAA4-DDC554A78314}"/>
    <cellStyle name="Currency 8 6" xfId="4443" xr:uid="{BE4005F1-0D8F-45C9-B5F8-567B026D02C9}"/>
    <cellStyle name="Currency 8 7" xfId="4534" xr:uid="{7778F50B-2328-42A5-900C-8A252648822C}"/>
    <cellStyle name="Currency 9" xfId="40" xr:uid="{E27556C6-8FE4-4AC8-8B17-61BE4D9CA258}"/>
    <cellStyle name="Currency 9 2" xfId="41" xr:uid="{B280AFEE-854C-4C09-BAB7-833D4BDAF6DB}"/>
    <cellStyle name="Currency 9 2 2" xfId="235" xr:uid="{25D4566A-BE3C-43B4-83A8-9146DD177D86}"/>
    <cellStyle name="Currency 9 2 2 2" xfId="4644" xr:uid="{3E5A723C-5DC4-46AE-8843-216C217674C7}"/>
    <cellStyle name="Currency 9 2 3" xfId="4539" xr:uid="{09FBAAD8-AE77-441D-A4FF-306DD5EFCB75}"/>
    <cellStyle name="Currency 9 3" xfId="42" xr:uid="{DD23921B-B33E-4F43-930D-DAD6169C4D11}"/>
    <cellStyle name="Currency 9 3 2" xfId="236" xr:uid="{187C355B-8B2A-4BAC-805E-9ADEA942B303}"/>
    <cellStyle name="Currency 9 3 2 2" xfId="4645" xr:uid="{0253C093-AEB7-44A5-BA9F-333DD440B663}"/>
    <cellStyle name="Currency 9 3 3" xfId="4540" xr:uid="{2CE6C4C2-0644-4133-B404-11422605A012}"/>
    <cellStyle name="Currency 9 4" xfId="237" xr:uid="{2C3090FB-0410-45FB-950E-746CE94FB003}"/>
    <cellStyle name="Currency 9 4 2" xfId="4646" xr:uid="{A4024EE9-33F8-4D88-AA65-E02EF63937E6}"/>
    <cellStyle name="Currency 9 5" xfId="4327" xr:uid="{06B494DE-CB4E-4ACC-A4EB-73075E02AE38}"/>
    <cellStyle name="Currency 9 5 2" xfId="4444" xr:uid="{DA154E32-A83D-4847-8BC6-1B52E9953EDB}"/>
    <cellStyle name="Currency 9 5 3" xfId="4723" xr:uid="{B87CB763-BFE8-4157-A3DE-CC53FFFA66F2}"/>
    <cellStyle name="Currency 9 5 4" xfId="4700" xr:uid="{5595621E-2170-426D-A4D0-5F7EC80A63BF}"/>
    <cellStyle name="Currency 9 6" xfId="4538" xr:uid="{3F5F88CC-8FC2-496E-90CD-7DC661891062}"/>
    <cellStyle name="Hyperlink 2" xfId="6" xr:uid="{6CFFD761-E1C4-4FFC-9C82-FDD569F38491}"/>
    <cellStyle name="Hyperlink 3" xfId="202" xr:uid="{669ADF6C-0FCA-4AF7-80B6-14E2645409B5}"/>
    <cellStyle name="Hyperlink 3 2" xfId="4415" xr:uid="{0F2B2F6D-E3DF-4B97-B510-021E5ED824AE}"/>
    <cellStyle name="Hyperlink 3 3" xfId="4328" xr:uid="{18E1DC0D-310E-4FE3-BBCF-6C5CFC70C351}"/>
    <cellStyle name="Hyperlink 4" xfId="4329" xr:uid="{C4763E47-7455-44EC-A6C6-9FAF9CB85C75}"/>
    <cellStyle name="Normal" xfId="0" builtinId="0"/>
    <cellStyle name="Normal 10" xfId="43" xr:uid="{7F3C3313-C7F8-4AE4-A08B-1760A8D3EBFF}"/>
    <cellStyle name="Normal 10 10" xfId="903" xr:uid="{81A475B7-5862-4FA9-91B7-F082DB905819}"/>
    <cellStyle name="Normal 10 10 2" xfId="2508" xr:uid="{4369C23F-BF81-4F17-B4E8-3A5E5CB271B4}"/>
    <cellStyle name="Normal 10 10 2 2" xfId="4331" xr:uid="{D419CDA6-2234-4A45-979E-A9AD2F7F2C43}"/>
    <cellStyle name="Normal 10 10 2 3" xfId="4675" xr:uid="{0DEBC476-9627-4315-B641-6172B94B456D}"/>
    <cellStyle name="Normal 10 10 3" xfId="2509" xr:uid="{BB00C983-7655-4721-AC73-AA273525B162}"/>
    <cellStyle name="Normal 10 10 4" xfId="2510" xr:uid="{778266B5-81B4-44F1-ACC8-76E12C7498D1}"/>
    <cellStyle name="Normal 10 11" xfId="2511" xr:uid="{F084AB84-5D7C-43D4-8C35-241378DA431C}"/>
    <cellStyle name="Normal 10 11 2" xfId="2512" xr:uid="{04579201-7BF9-4CB4-AC7F-AF7D2E57C59B}"/>
    <cellStyle name="Normal 10 11 3" xfId="2513" xr:uid="{996A2DB1-F1C8-4F92-AC96-050CBF604A24}"/>
    <cellStyle name="Normal 10 11 4" xfId="2514" xr:uid="{8BAA2549-3C34-4FEB-8430-D6B689B36942}"/>
    <cellStyle name="Normal 10 12" xfId="2515" xr:uid="{1F62AFAD-6E0A-4D33-908D-FA90BB167432}"/>
    <cellStyle name="Normal 10 12 2" xfId="2516" xr:uid="{C174F0CF-2014-40D2-AA1C-C77A3F462BD3}"/>
    <cellStyle name="Normal 10 13" xfId="2517" xr:uid="{79D2C419-BE2B-48A8-9C55-D28DF6134F46}"/>
    <cellStyle name="Normal 10 14" xfId="2518" xr:uid="{7699C206-3FB2-46FE-9EEE-7AC5DD3C80F4}"/>
    <cellStyle name="Normal 10 15" xfId="2519" xr:uid="{09DB8AF5-34BD-42E3-B029-67B047CB2B43}"/>
    <cellStyle name="Normal 10 2" xfId="44" xr:uid="{4329E4B6-4903-4FE4-B587-24AB4174A5A1}"/>
    <cellStyle name="Normal 10 2 10" xfId="2520" xr:uid="{168B7462-669A-42D4-92E7-C4E6D7CCB6B1}"/>
    <cellStyle name="Normal 10 2 11" xfId="2521" xr:uid="{DFCE1F4A-B8A3-4155-8534-673C4FB0D891}"/>
    <cellStyle name="Normal 10 2 2" xfId="45" xr:uid="{E87A3388-4767-43AA-8083-7504B75543EF}"/>
    <cellStyle name="Normal 10 2 2 2" xfId="46" xr:uid="{A64671E1-DB79-494D-8CD0-C0AF056641F3}"/>
    <cellStyle name="Normal 10 2 2 2 2" xfId="238" xr:uid="{B3E2A7EF-CD7E-4989-AD42-770E30404B65}"/>
    <cellStyle name="Normal 10 2 2 2 2 2" xfId="454" xr:uid="{8F14E03F-1885-4B1C-BA50-A728AF8C8883}"/>
    <cellStyle name="Normal 10 2 2 2 2 2 2" xfId="455" xr:uid="{5CBED5A0-D093-4A71-B4AB-D3DF1E4F5BBD}"/>
    <cellStyle name="Normal 10 2 2 2 2 2 2 2" xfId="904" xr:uid="{654709BD-D639-43D1-8020-C7B4BB2957DA}"/>
    <cellStyle name="Normal 10 2 2 2 2 2 2 2 2" xfId="905" xr:uid="{6595F200-A7BA-423B-B0B8-60D568057572}"/>
    <cellStyle name="Normal 10 2 2 2 2 2 2 3" xfId="906" xr:uid="{1B111D29-A5A9-43DA-B068-18D694DACCC1}"/>
    <cellStyle name="Normal 10 2 2 2 2 2 3" xfId="907" xr:uid="{65BB8FB7-BA00-47D8-B683-A5AB3BB38B00}"/>
    <cellStyle name="Normal 10 2 2 2 2 2 3 2" xfId="908" xr:uid="{6C00C62B-E95C-419A-9962-D7F54EAD3E35}"/>
    <cellStyle name="Normal 10 2 2 2 2 2 4" xfId="909" xr:uid="{3247CD7B-9FE5-490E-8378-396D7532538B}"/>
    <cellStyle name="Normal 10 2 2 2 2 3" xfId="456" xr:uid="{C17DAB9B-5D8E-4936-8676-2C8E9675C670}"/>
    <cellStyle name="Normal 10 2 2 2 2 3 2" xfId="910" xr:uid="{67D3954D-4D4C-4731-8843-A394F95582C6}"/>
    <cellStyle name="Normal 10 2 2 2 2 3 2 2" xfId="911" xr:uid="{86FA46C5-3BEE-4849-BBDD-19518FFEF605}"/>
    <cellStyle name="Normal 10 2 2 2 2 3 3" xfId="912" xr:uid="{F493952F-22A5-4D08-97BD-CE1584A81CBF}"/>
    <cellStyle name="Normal 10 2 2 2 2 3 4" xfId="2522" xr:uid="{38C2F56D-E0CE-464A-A10D-6B88B9DE643E}"/>
    <cellStyle name="Normal 10 2 2 2 2 4" xfId="913" xr:uid="{90CBC52E-1686-4530-9815-0D843088C7DE}"/>
    <cellStyle name="Normal 10 2 2 2 2 4 2" xfId="914" xr:uid="{B27274A2-7B93-41E0-AC06-E74294562266}"/>
    <cellStyle name="Normal 10 2 2 2 2 5" xfId="915" xr:uid="{BE4450F2-7A97-42AC-9288-18E249447A0B}"/>
    <cellStyle name="Normal 10 2 2 2 2 6" xfId="2523" xr:uid="{15332ACA-4892-4442-8E11-A6C014874E4C}"/>
    <cellStyle name="Normal 10 2 2 2 3" xfId="239" xr:uid="{0F48EA05-8E97-4EE8-BF71-CAB500DC4102}"/>
    <cellStyle name="Normal 10 2 2 2 3 2" xfId="457" xr:uid="{4AC7271E-BFFC-48E3-A888-4A60262931AA}"/>
    <cellStyle name="Normal 10 2 2 2 3 2 2" xfId="458" xr:uid="{A327A6F0-0BBA-4912-A0AE-7845FE43C0F8}"/>
    <cellStyle name="Normal 10 2 2 2 3 2 2 2" xfId="916" xr:uid="{82B53086-F468-42C9-865E-7B40348AC0BF}"/>
    <cellStyle name="Normal 10 2 2 2 3 2 2 2 2" xfId="917" xr:uid="{1C1C2700-D484-478D-83F6-E06554040BB8}"/>
    <cellStyle name="Normal 10 2 2 2 3 2 2 3" xfId="918" xr:uid="{F5BF2996-EFF2-401E-B8B0-BAAEB0DE84D8}"/>
    <cellStyle name="Normal 10 2 2 2 3 2 3" xfId="919" xr:uid="{AE57EA53-1621-4065-AA10-3ABA0949D9CD}"/>
    <cellStyle name="Normal 10 2 2 2 3 2 3 2" xfId="920" xr:uid="{FE6EC9A2-6EA0-4291-A44C-3EE203E18A2F}"/>
    <cellStyle name="Normal 10 2 2 2 3 2 4" xfId="921" xr:uid="{38A32429-F46D-4569-BCBC-D1FCE2B6E06E}"/>
    <cellStyle name="Normal 10 2 2 2 3 3" xfId="459" xr:uid="{4C707CBF-56DE-48CF-B4B1-7628461E2712}"/>
    <cellStyle name="Normal 10 2 2 2 3 3 2" xfId="922" xr:uid="{08F55215-7BC2-47DC-BEEA-4888A6C415C1}"/>
    <cellStyle name="Normal 10 2 2 2 3 3 2 2" xfId="923" xr:uid="{95EDD8B5-2414-4DBE-AF06-C401E797D2F6}"/>
    <cellStyle name="Normal 10 2 2 2 3 3 3" xfId="924" xr:uid="{76CADA11-679F-4665-8F40-1E7897F680EF}"/>
    <cellStyle name="Normal 10 2 2 2 3 4" xfId="925" xr:uid="{B42CF4B4-894D-4AC1-ABD1-729A2342EEB4}"/>
    <cellStyle name="Normal 10 2 2 2 3 4 2" xfId="926" xr:uid="{E4C9B83A-D464-4CE8-962F-DEF022D698D6}"/>
    <cellStyle name="Normal 10 2 2 2 3 5" xfId="927" xr:uid="{B6705929-0C46-44E4-B134-50FED7B3FD9B}"/>
    <cellStyle name="Normal 10 2 2 2 4" xfId="460" xr:uid="{D226A7DD-0F43-44AF-9E3C-23194579A358}"/>
    <cellStyle name="Normal 10 2 2 2 4 2" xfId="461" xr:uid="{DD3C28BE-5448-45DF-BAA6-629B8A52BEA4}"/>
    <cellStyle name="Normal 10 2 2 2 4 2 2" xfId="928" xr:uid="{2C385E7A-0A43-4E94-A99D-4628E9B518B3}"/>
    <cellStyle name="Normal 10 2 2 2 4 2 2 2" xfId="929" xr:uid="{9A72F584-B96D-4982-B56E-630351A20F2C}"/>
    <cellStyle name="Normal 10 2 2 2 4 2 3" xfId="930" xr:uid="{B487431A-6DD1-4399-A030-6A1E724006D3}"/>
    <cellStyle name="Normal 10 2 2 2 4 3" xfId="931" xr:uid="{2AC61E81-2E44-46BE-ACD1-1E0521D2C3E2}"/>
    <cellStyle name="Normal 10 2 2 2 4 3 2" xfId="932" xr:uid="{8949F2CD-5BAA-464F-93B8-7A8A5D57BE50}"/>
    <cellStyle name="Normal 10 2 2 2 4 4" xfId="933" xr:uid="{7F7A9030-635B-45F5-A027-164B0FE1848B}"/>
    <cellStyle name="Normal 10 2 2 2 5" xfId="462" xr:uid="{9498789F-5FB2-4719-93BA-FB466DE51673}"/>
    <cellStyle name="Normal 10 2 2 2 5 2" xfId="934" xr:uid="{BC90503A-3078-4767-989D-7586F919449D}"/>
    <cellStyle name="Normal 10 2 2 2 5 2 2" xfId="935" xr:uid="{EF9BFD5E-7C82-45E0-902B-D051A37555AD}"/>
    <cellStyle name="Normal 10 2 2 2 5 3" xfId="936" xr:uid="{8BA9BD94-5A1C-4406-BD5C-9C9AD7C269B3}"/>
    <cellStyle name="Normal 10 2 2 2 5 4" xfId="2524" xr:uid="{875D7689-09C9-49DE-9B5C-9180BD78E6BE}"/>
    <cellStyle name="Normal 10 2 2 2 6" xfId="937" xr:uid="{7A975258-AFE4-453C-B6A0-F21341BE9F88}"/>
    <cellStyle name="Normal 10 2 2 2 6 2" xfId="938" xr:uid="{49D1CFB0-A0C7-4853-A9D0-9F2AAA4334DB}"/>
    <cellStyle name="Normal 10 2 2 2 7" xfId="939" xr:uid="{DF5CE5C5-173D-4B27-9A2C-F30808B104E7}"/>
    <cellStyle name="Normal 10 2 2 2 8" xfId="2525" xr:uid="{7DC5254C-D60C-486F-9FD0-6A14C6F6BA51}"/>
    <cellStyle name="Normal 10 2 2 3" xfId="240" xr:uid="{B43E455D-BDEA-4670-AA5F-B3A48306CE21}"/>
    <cellStyle name="Normal 10 2 2 3 2" xfId="463" xr:uid="{31322C51-B9D6-42E4-BB90-7A605773551C}"/>
    <cellStyle name="Normal 10 2 2 3 2 2" xfId="464" xr:uid="{E369342C-8CA2-4997-B4EE-818F664A7717}"/>
    <cellStyle name="Normal 10 2 2 3 2 2 2" xfId="940" xr:uid="{2A37AFF4-0596-4845-AD3D-1DF02F815535}"/>
    <cellStyle name="Normal 10 2 2 3 2 2 2 2" xfId="941" xr:uid="{B75D7377-6956-4F3D-BC04-B672BF6EAD33}"/>
    <cellStyle name="Normal 10 2 2 3 2 2 3" xfId="942" xr:uid="{07CC15A7-AD72-4AD8-989F-C412ADADDE56}"/>
    <cellStyle name="Normal 10 2 2 3 2 3" xfId="943" xr:uid="{6C78A193-B707-4810-A7E4-08668468ADAF}"/>
    <cellStyle name="Normal 10 2 2 3 2 3 2" xfId="944" xr:uid="{573B8C5C-5034-4646-AEFD-591CBC5B6962}"/>
    <cellStyle name="Normal 10 2 2 3 2 4" xfId="945" xr:uid="{33C924C0-C713-46D9-AA84-D83865B381E8}"/>
    <cellStyle name="Normal 10 2 2 3 3" xfId="465" xr:uid="{18C5EAC4-F479-42EE-BAA4-97EDF43AC365}"/>
    <cellStyle name="Normal 10 2 2 3 3 2" xfId="946" xr:uid="{1C00D1CB-1BD2-4630-B4CB-DBA0376410EE}"/>
    <cellStyle name="Normal 10 2 2 3 3 2 2" xfId="947" xr:uid="{37DEF1A5-4235-4676-A770-A129C105EBEB}"/>
    <cellStyle name="Normal 10 2 2 3 3 3" xfId="948" xr:uid="{15475969-88EF-4F9A-80BA-19DCCAE5AAB9}"/>
    <cellStyle name="Normal 10 2 2 3 3 4" xfId="2526" xr:uid="{8004E440-F791-43A1-BB7A-DEC6986A2041}"/>
    <cellStyle name="Normal 10 2 2 3 4" xfId="949" xr:uid="{7D1167F6-FAD4-438B-80DC-A526520A84F3}"/>
    <cellStyle name="Normal 10 2 2 3 4 2" xfId="950" xr:uid="{8F0B0D26-CA6B-4417-99BF-8F7D582D7F1F}"/>
    <cellStyle name="Normal 10 2 2 3 5" xfId="951" xr:uid="{32112847-47A1-43E1-BB7A-539E25BE5861}"/>
    <cellStyle name="Normal 10 2 2 3 6" xfId="2527" xr:uid="{806B9304-81B1-4A96-9BE2-C8A1AEE947AF}"/>
    <cellStyle name="Normal 10 2 2 4" xfId="241" xr:uid="{25735620-45C8-4CAC-9356-F4EAB34A046A}"/>
    <cellStyle name="Normal 10 2 2 4 2" xfId="466" xr:uid="{BF9C6014-04BB-4EB1-80AD-562386B7B6DB}"/>
    <cellStyle name="Normal 10 2 2 4 2 2" xfId="467" xr:uid="{7EB9F206-E8B4-4242-85DA-C5A0E29B2142}"/>
    <cellStyle name="Normal 10 2 2 4 2 2 2" xfId="952" xr:uid="{5854DEA6-4DD9-46AB-B832-A056F25D4654}"/>
    <cellStyle name="Normal 10 2 2 4 2 2 2 2" xfId="953" xr:uid="{AB20E627-CF36-45AE-9BDE-FB58554E9E9D}"/>
    <cellStyle name="Normal 10 2 2 4 2 2 3" xfId="954" xr:uid="{D6FC2551-32DC-44E6-8A42-73470D11D603}"/>
    <cellStyle name="Normal 10 2 2 4 2 3" xfId="955" xr:uid="{A8743897-EA41-4916-93F7-62D06A7E0F5B}"/>
    <cellStyle name="Normal 10 2 2 4 2 3 2" xfId="956" xr:uid="{6B0377F8-431C-49E8-8327-703C5FC440BE}"/>
    <cellStyle name="Normal 10 2 2 4 2 4" xfId="957" xr:uid="{ADC3C943-4A2F-4075-BDE9-03B04C74226A}"/>
    <cellStyle name="Normal 10 2 2 4 3" xfId="468" xr:uid="{3A263083-BDD3-4C0D-9140-A6E635A40BF9}"/>
    <cellStyle name="Normal 10 2 2 4 3 2" xfId="958" xr:uid="{AD96367E-DB73-47B8-BC5D-55BE6A496A4B}"/>
    <cellStyle name="Normal 10 2 2 4 3 2 2" xfId="959" xr:uid="{CFEE8A2F-CC63-4A3A-80DF-162F639B7BA6}"/>
    <cellStyle name="Normal 10 2 2 4 3 3" xfId="960" xr:uid="{CE829115-7A93-483D-95FE-975B3066E472}"/>
    <cellStyle name="Normal 10 2 2 4 4" xfId="961" xr:uid="{AE7C5158-92B1-424E-A154-AA90FF731364}"/>
    <cellStyle name="Normal 10 2 2 4 4 2" xfId="962" xr:uid="{8A19E392-A575-48A8-AC3C-C059B5BF8461}"/>
    <cellStyle name="Normal 10 2 2 4 5" xfId="963" xr:uid="{ECD78FB2-0164-42EB-9337-F3B19F403D1E}"/>
    <cellStyle name="Normal 10 2 2 5" xfId="242" xr:uid="{CFD203C4-1928-464D-9D01-6FE183C1E353}"/>
    <cellStyle name="Normal 10 2 2 5 2" xfId="469" xr:uid="{94A0E97B-0151-4824-8D1A-868AFA2822CD}"/>
    <cellStyle name="Normal 10 2 2 5 2 2" xfId="964" xr:uid="{E59CD504-CAA8-4E32-A804-B27F31C5DAC0}"/>
    <cellStyle name="Normal 10 2 2 5 2 2 2" xfId="965" xr:uid="{841724FB-D88A-47DC-9EAE-67B25D3D113B}"/>
    <cellStyle name="Normal 10 2 2 5 2 3" xfId="966" xr:uid="{237E04D6-601F-4EB8-9FB5-957A696E6F7A}"/>
    <cellStyle name="Normal 10 2 2 5 3" xfId="967" xr:uid="{CC67D4BA-DCDC-42E6-871C-74EE689E4819}"/>
    <cellStyle name="Normal 10 2 2 5 3 2" xfId="968" xr:uid="{59A9B4A2-B3C4-4581-B4D2-877E39F0716D}"/>
    <cellStyle name="Normal 10 2 2 5 4" xfId="969" xr:uid="{B75266F5-ACD3-4664-B63E-9F9AF72BFC57}"/>
    <cellStyle name="Normal 10 2 2 6" xfId="470" xr:uid="{7EE009A7-DB2F-4850-AAF7-F9BD48C8F92C}"/>
    <cellStyle name="Normal 10 2 2 6 2" xfId="970" xr:uid="{C2CD8906-E9E2-4BF0-8FE7-BE0C96CE6EA2}"/>
    <cellStyle name="Normal 10 2 2 6 2 2" xfId="971" xr:uid="{4FF56181-9054-4A1A-B47D-2959375D37C0}"/>
    <cellStyle name="Normal 10 2 2 6 2 3" xfId="4333" xr:uid="{C211E8C5-8022-4FE9-B7D6-834125C09683}"/>
    <cellStyle name="Normal 10 2 2 6 3" xfId="972" xr:uid="{96EE19C8-DF8D-42EE-953D-BBFC46C50383}"/>
    <cellStyle name="Normal 10 2 2 6 4" xfId="2528" xr:uid="{CCE9AD0E-69C1-4FDD-B33C-1347FC88F989}"/>
    <cellStyle name="Normal 10 2 2 6 4 2" xfId="4564" xr:uid="{4F8BB223-148F-47BA-8E45-167DBAB38C99}"/>
    <cellStyle name="Normal 10 2 2 6 4 3" xfId="4676" xr:uid="{AE8D9796-092C-4086-9A74-EF2292EF3848}"/>
    <cellStyle name="Normal 10 2 2 6 4 4" xfId="4602" xr:uid="{2701BE8B-37D9-46BF-A983-4346D7C5F4D2}"/>
    <cellStyle name="Normal 10 2 2 7" xfId="973" xr:uid="{F47A39A2-742C-46EA-9B27-2097FE10030A}"/>
    <cellStyle name="Normal 10 2 2 7 2" xfId="974" xr:uid="{65D3F040-034B-4830-8CF0-601D4F8AC9A7}"/>
    <cellStyle name="Normal 10 2 2 8" xfId="975" xr:uid="{32610B62-79A9-4835-B14E-202D9E5F7E95}"/>
    <cellStyle name="Normal 10 2 2 9" xfId="2529" xr:uid="{FFDD2D30-32BD-4018-AE24-9B5A4134A615}"/>
    <cellStyle name="Normal 10 2 3" xfId="47" xr:uid="{424D05EE-B70F-49BB-9693-B36783C4A6D2}"/>
    <cellStyle name="Normal 10 2 3 2" xfId="48" xr:uid="{BE4649DA-5D45-4905-B49E-3FF51C88B515}"/>
    <cellStyle name="Normal 10 2 3 2 2" xfId="471" xr:uid="{04E0FE0D-DC82-4CB2-886F-D2AD6545DD13}"/>
    <cellStyle name="Normal 10 2 3 2 2 2" xfId="472" xr:uid="{BEC0E37F-C96E-4592-90FC-E968E4A04582}"/>
    <cellStyle name="Normal 10 2 3 2 2 2 2" xfId="976" xr:uid="{DE79D47A-57B6-4B23-A24F-1067D1820BA5}"/>
    <cellStyle name="Normal 10 2 3 2 2 2 2 2" xfId="977" xr:uid="{06150C6C-C322-441A-8960-68261106451A}"/>
    <cellStyle name="Normal 10 2 3 2 2 2 3" xfId="978" xr:uid="{FA346C62-294A-49CF-9E83-FE0AB75A5F72}"/>
    <cellStyle name="Normal 10 2 3 2 2 3" xfId="979" xr:uid="{FA1B802C-E102-48FF-869B-24E44AC2C699}"/>
    <cellStyle name="Normal 10 2 3 2 2 3 2" xfId="980" xr:uid="{4047BA7A-2D76-475B-85EB-8BC7580FEAEA}"/>
    <cellStyle name="Normal 10 2 3 2 2 4" xfId="981" xr:uid="{F9FF6BC9-DF20-43FA-A538-E56FF3297B00}"/>
    <cellStyle name="Normal 10 2 3 2 3" xfId="473" xr:uid="{AACBB47A-D125-4B40-8AD0-64AB5B0B7425}"/>
    <cellStyle name="Normal 10 2 3 2 3 2" xfId="982" xr:uid="{B0D72E03-5FC3-43F3-999B-A0642D05C876}"/>
    <cellStyle name="Normal 10 2 3 2 3 2 2" xfId="983" xr:uid="{7F6002E3-D5B5-428F-BE29-441132D10FDB}"/>
    <cellStyle name="Normal 10 2 3 2 3 3" xfId="984" xr:uid="{CB6A5FE4-D48B-451B-903A-24B342C3408D}"/>
    <cellStyle name="Normal 10 2 3 2 3 4" xfId="2530" xr:uid="{808D6FBF-1E08-41C6-ACC5-604A761ED854}"/>
    <cellStyle name="Normal 10 2 3 2 4" xfId="985" xr:uid="{E55530C1-D53E-47A7-ACD3-C2D1C26DE9A5}"/>
    <cellStyle name="Normal 10 2 3 2 4 2" xfId="986" xr:uid="{3DDE9225-DDC6-4FBE-94A7-5A973CE330BC}"/>
    <cellStyle name="Normal 10 2 3 2 5" xfId="987" xr:uid="{67742A23-9928-40C7-822B-4F114E69A9F9}"/>
    <cellStyle name="Normal 10 2 3 2 6" xfId="2531" xr:uid="{1072D3D6-961A-42DF-B2E7-7A81A96C7FA5}"/>
    <cellStyle name="Normal 10 2 3 3" xfId="243" xr:uid="{6FD36846-93D2-4A4D-A1F2-D1BDDB108186}"/>
    <cellStyle name="Normal 10 2 3 3 2" xfId="474" xr:uid="{B428B92C-A7A8-4DED-ABBD-9BFF5266CB9C}"/>
    <cellStyle name="Normal 10 2 3 3 2 2" xfId="475" xr:uid="{0220D9C3-3650-4531-A876-150FAB021271}"/>
    <cellStyle name="Normal 10 2 3 3 2 2 2" xfId="988" xr:uid="{A77F3228-AC01-4795-9F03-115DBDE49313}"/>
    <cellStyle name="Normal 10 2 3 3 2 2 2 2" xfId="989" xr:uid="{3CBBB9BD-5537-4839-8DDB-836270F8B5E3}"/>
    <cellStyle name="Normal 10 2 3 3 2 2 3" xfId="990" xr:uid="{6FC8A389-D6D7-4615-81D2-B1D2DA9CEAA9}"/>
    <cellStyle name="Normal 10 2 3 3 2 3" xfId="991" xr:uid="{5A557AD1-A0D3-4BAE-9583-F1494F852D5A}"/>
    <cellStyle name="Normal 10 2 3 3 2 3 2" xfId="992" xr:uid="{F56DF429-F9B0-42E5-9157-94B2E6A53628}"/>
    <cellStyle name="Normal 10 2 3 3 2 4" xfId="993" xr:uid="{E9F26990-ED64-4A7D-A56C-A0B888983FB1}"/>
    <cellStyle name="Normal 10 2 3 3 3" xfId="476" xr:uid="{9F78513C-94D6-44C6-BF4F-6292F5F81AB5}"/>
    <cellStyle name="Normal 10 2 3 3 3 2" xfId="994" xr:uid="{0672F798-2A23-4DCE-88AE-0585815B8DEB}"/>
    <cellStyle name="Normal 10 2 3 3 3 2 2" xfId="995" xr:uid="{A16BDED4-FA07-4C05-902C-C8746239EAD4}"/>
    <cellStyle name="Normal 10 2 3 3 3 3" xfId="996" xr:uid="{597DCF67-1C0F-4141-90E3-3CCE6F835723}"/>
    <cellStyle name="Normal 10 2 3 3 4" xfId="997" xr:uid="{18FD1DB4-E7E3-4702-81C8-3125E497CC3E}"/>
    <cellStyle name="Normal 10 2 3 3 4 2" xfId="998" xr:uid="{50A66A9C-B002-4643-ACFB-D95408D56BE7}"/>
    <cellStyle name="Normal 10 2 3 3 5" xfId="999" xr:uid="{BF7527BD-29E4-4131-A938-928E4919D098}"/>
    <cellStyle name="Normal 10 2 3 4" xfId="244" xr:uid="{8797DBB1-4E10-4A6D-B1B1-010065E93971}"/>
    <cellStyle name="Normal 10 2 3 4 2" xfId="477" xr:uid="{9C269D31-BE74-46CA-AF5D-DD2316F24458}"/>
    <cellStyle name="Normal 10 2 3 4 2 2" xfId="1000" xr:uid="{00E69B29-F29C-461D-9EE5-F24593960484}"/>
    <cellStyle name="Normal 10 2 3 4 2 2 2" xfId="1001" xr:uid="{6B50E150-1A2C-4623-A0B3-8DA5B19DDB39}"/>
    <cellStyle name="Normal 10 2 3 4 2 3" xfId="1002" xr:uid="{457C2827-A3A1-44D6-AD5A-66EAA557D4FB}"/>
    <cellStyle name="Normal 10 2 3 4 3" xfId="1003" xr:uid="{ADCF384E-7D7A-41E5-87F4-053A4EED45B6}"/>
    <cellStyle name="Normal 10 2 3 4 3 2" xfId="1004" xr:uid="{E626A35C-DA4A-4DCF-A18F-EDDC05B02CC0}"/>
    <cellStyle name="Normal 10 2 3 4 4" xfId="1005" xr:uid="{A8F03295-BFA3-4469-975F-624790FA1F06}"/>
    <cellStyle name="Normal 10 2 3 5" xfId="478" xr:uid="{AD390DCC-7B09-4F0F-8B4A-1A6D971ABD38}"/>
    <cellStyle name="Normal 10 2 3 5 2" xfId="1006" xr:uid="{41CC8488-F1DF-4B66-A3B2-FE32DA5FC5DF}"/>
    <cellStyle name="Normal 10 2 3 5 2 2" xfId="1007" xr:uid="{8C8D2225-D7D9-44D7-B82B-3FEE9D914514}"/>
    <cellStyle name="Normal 10 2 3 5 2 3" xfId="4334" xr:uid="{FB379E7D-507B-422C-A879-478D03CE5344}"/>
    <cellStyle name="Normal 10 2 3 5 3" xfId="1008" xr:uid="{488E50B8-DFDD-48D1-AD28-94D8223C613C}"/>
    <cellStyle name="Normal 10 2 3 5 4" xfId="2532" xr:uid="{3C85CEB0-05E3-4360-8E5D-CA1335D880A0}"/>
    <cellStyle name="Normal 10 2 3 5 4 2" xfId="4565" xr:uid="{CD0C8113-61B4-42CD-881F-740AB5B06BFE}"/>
    <cellStyle name="Normal 10 2 3 5 4 3" xfId="4677" xr:uid="{24AA4A56-535E-4A58-9562-BE2A4CFF0EE7}"/>
    <cellStyle name="Normal 10 2 3 5 4 4" xfId="4603" xr:uid="{02481A5D-20A0-407A-A537-7B6081402F59}"/>
    <cellStyle name="Normal 10 2 3 6" xfId="1009" xr:uid="{5929B93F-1D49-4C36-94DF-AD25D5A683D3}"/>
    <cellStyle name="Normal 10 2 3 6 2" xfId="1010" xr:uid="{EBC34A4A-5F1B-4C5D-98CB-556DBA9773D1}"/>
    <cellStyle name="Normal 10 2 3 7" xfId="1011" xr:uid="{0994E99A-85BF-4E26-9FE7-A9EF11656676}"/>
    <cellStyle name="Normal 10 2 3 8" xfId="2533" xr:uid="{0A55723A-9976-471D-9B4B-2E10DDD398B1}"/>
    <cellStyle name="Normal 10 2 4" xfId="49" xr:uid="{B7B7F485-7009-4153-8BA1-2BD6E665F3F1}"/>
    <cellStyle name="Normal 10 2 4 2" xfId="429" xr:uid="{7044F85F-8B66-423E-8799-2C546706CC17}"/>
    <cellStyle name="Normal 10 2 4 2 2" xfId="479" xr:uid="{FA77AE54-A6BF-452B-AFAB-007B9738B660}"/>
    <cellStyle name="Normal 10 2 4 2 2 2" xfId="1012" xr:uid="{F8A666AC-D463-4AAB-A273-F4D271FF7F92}"/>
    <cellStyle name="Normal 10 2 4 2 2 2 2" xfId="1013" xr:uid="{3C8B750E-E5CF-454D-9E0D-9D2D8B0EC2D9}"/>
    <cellStyle name="Normal 10 2 4 2 2 3" xfId="1014" xr:uid="{569961CC-74FF-46DB-AA9D-5ADFBF102E5F}"/>
    <cellStyle name="Normal 10 2 4 2 2 4" xfId="2534" xr:uid="{0E2A03AC-A6F0-4366-A589-F435C6C9723B}"/>
    <cellStyle name="Normal 10 2 4 2 3" xfId="1015" xr:uid="{B14026F5-55B1-4BE3-B578-DC5598C7740D}"/>
    <cellStyle name="Normal 10 2 4 2 3 2" xfId="1016" xr:uid="{77C6D09C-E8EC-489E-A67B-5597894BDE8C}"/>
    <cellStyle name="Normal 10 2 4 2 4" xfId="1017" xr:uid="{29FDF7A4-A2B7-4C55-8BF8-D5BABB78727E}"/>
    <cellStyle name="Normal 10 2 4 2 5" xfId="2535" xr:uid="{8F7F74E6-0504-4146-84E0-206DCB62F25F}"/>
    <cellStyle name="Normal 10 2 4 3" xfId="480" xr:uid="{3D24D9A0-0008-43EC-9203-95432D8E7EF2}"/>
    <cellStyle name="Normal 10 2 4 3 2" xfId="1018" xr:uid="{89D648BF-6A51-4643-ACFE-1C279C7A9216}"/>
    <cellStyle name="Normal 10 2 4 3 2 2" xfId="1019" xr:uid="{E25A9EBC-B5F9-4426-A9CF-2F51774A7EC8}"/>
    <cellStyle name="Normal 10 2 4 3 3" xfId="1020" xr:uid="{BCE92A63-E40C-41F8-B85E-06D15FCDCF13}"/>
    <cellStyle name="Normal 10 2 4 3 4" xfId="2536" xr:uid="{A1C90023-2767-4C31-92FA-A0048BFB0CD7}"/>
    <cellStyle name="Normal 10 2 4 4" xfId="1021" xr:uid="{2400FFD1-6B2A-4C6C-A832-DB6ED0E490E8}"/>
    <cellStyle name="Normal 10 2 4 4 2" xfId="1022" xr:uid="{223AE51A-07D8-4B09-9059-2880FD93C63A}"/>
    <cellStyle name="Normal 10 2 4 4 3" xfId="2537" xr:uid="{1EA08688-3CAA-47F1-9471-19CBF3D7FDE4}"/>
    <cellStyle name="Normal 10 2 4 4 4" xfId="2538" xr:uid="{02636204-A454-4826-9149-FF8044A018BE}"/>
    <cellStyle name="Normal 10 2 4 5" xfId="1023" xr:uid="{0BF807D9-7B62-4A6A-95DD-A66AEE3558D5}"/>
    <cellStyle name="Normal 10 2 4 6" xfId="2539" xr:uid="{57C10F70-C58D-42AA-81C5-4EF37E0B2B2F}"/>
    <cellStyle name="Normal 10 2 4 7" xfId="2540" xr:uid="{9F8FDE7C-544C-4906-A734-34E9C7DA8727}"/>
    <cellStyle name="Normal 10 2 5" xfId="245" xr:uid="{D3D06D78-1AE7-4A03-A769-6738D9B7EF12}"/>
    <cellStyle name="Normal 10 2 5 2" xfId="481" xr:uid="{7E3C87A5-366E-47A4-92F7-490898E2292B}"/>
    <cellStyle name="Normal 10 2 5 2 2" xfId="482" xr:uid="{3B945D84-4CFA-4867-99AB-DD5FDE63CF8D}"/>
    <cellStyle name="Normal 10 2 5 2 2 2" xfId="1024" xr:uid="{2AFBBD4B-124A-4D44-A07F-C6C52086978B}"/>
    <cellStyle name="Normal 10 2 5 2 2 2 2" xfId="1025" xr:uid="{988B4A18-38E8-4AF4-8C30-88793E69E54E}"/>
    <cellStyle name="Normal 10 2 5 2 2 3" xfId="1026" xr:uid="{C3AA3429-A806-4261-BB84-14711D6A92D8}"/>
    <cellStyle name="Normal 10 2 5 2 3" xfId="1027" xr:uid="{E90EB2A7-6B53-4775-975D-B12D043C96C8}"/>
    <cellStyle name="Normal 10 2 5 2 3 2" xfId="1028" xr:uid="{6AD6C99C-A940-4E1B-B1C3-C6D54385023B}"/>
    <cellStyle name="Normal 10 2 5 2 4" xfId="1029" xr:uid="{E1627AEC-A260-44CD-A041-9D7169D36FB7}"/>
    <cellStyle name="Normal 10 2 5 3" xfId="483" xr:uid="{3BADA05B-25DA-4DF7-9E09-A948232AED9B}"/>
    <cellStyle name="Normal 10 2 5 3 2" xfId="1030" xr:uid="{34FF681B-5A56-4F3A-9A0F-AB2E7E483094}"/>
    <cellStyle name="Normal 10 2 5 3 2 2" xfId="1031" xr:uid="{D3D6353D-1625-44F7-8FA3-F46773C1126D}"/>
    <cellStyle name="Normal 10 2 5 3 3" xfId="1032" xr:uid="{6EC75573-B1B3-4515-9B7E-777E51D13E9E}"/>
    <cellStyle name="Normal 10 2 5 3 4" xfId="2541" xr:uid="{997672C5-384C-40E5-993E-6239F90F6F1D}"/>
    <cellStyle name="Normal 10 2 5 4" xfId="1033" xr:uid="{C094A5E3-99D6-4B85-BA16-E91D39ED172C}"/>
    <cellStyle name="Normal 10 2 5 4 2" xfId="1034" xr:uid="{C2148AEE-ECC4-4171-B94B-5B28DE6C5EFD}"/>
    <cellStyle name="Normal 10 2 5 5" xfId="1035" xr:uid="{6D15A564-B86E-4FF8-B250-10891443EC4E}"/>
    <cellStyle name="Normal 10 2 5 6" xfId="2542" xr:uid="{8074C020-CE42-44D7-AF70-7E4227B134B6}"/>
    <cellStyle name="Normal 10 2 6" xfId="246" xr:uid="{C1D95CEC-F081-4900-B6CC-912036C24636}"/>
    <cellStyle name="Normal 10 2 6 2" xfId="484" xr:uid="{472C3B7A-45F0-4B64-8E1C-B5E52EE475F6}"/>
    <cellStyle name="Normal 10 2 6 2 2" xfId="1036" xr:uid="{8295C6B5-CB0D-4380-9694-8C1067E4C0E4}"/>
    <cellStyle name="Normal 10 2 6 2 2 2" xfId="1037" xr:uid="{09A3417D-A980-4D8A-ACB9-59F5A26A0CBC}"/>
    <cellStyle name="Normal 10 2 6 2 3" xfId="1038" xr:uid="{99F83E35-339B-4FDE-87F5-EE0EB8551D39}"/>
    <cellStyle name="Normal 10 2 6 2 4" xfId="2543" xr:uid="{0FBCEFEE-1570-4344-9A83-797523B5261E}"/>
    <cellStyle name="Normal 10 2 6 3" xfId="1039" xr:uid="{01CF163E-216F-41E2-9DE0-8698ECF6E5F4}"/>
    <cellStyle name="Normal 10 2 6 3 2" xfId="1040" xr:uid="{8CD599FF-022A-4857-9D6A-97FA38A73B6C}"/>
    <cellStyle name="Normal 10 2 6 4" xfId="1041" xr:uid="{C29A94F5-8214-46DB-BF7D-20DAAE356328}"/>
    <cellStyle name="Normal 10 2 6 5" xfId="2544" xr:uid="{1112D1C8-9643-45B0-BB9A-D183C9F5F88A}"/>
    <cellStyle name="Normal 10 2 7" xfId="485" xr:uid="{A7264C28-B1C2-485D-976C-D3A0F5FCFBFD}"/>
    <cellStyle name="Normal 10 2 7 2" xfId="1042" xr:uid="{C46FF628-748F-4991-AC5F-298A5497777F}"/>
    <cellStyle name="Normal 10 2 7 2 2" xfId="1043" xr:uid="{AE9278E5-A628-4F03-9EBE-397103730F50}"/>
    <cellStyle name="Normal 10 2 7 2 3" xfId="4332" xr:uid="{DB337B98-0D12-41BB-AD85-A1B7A807B78D}"/>
    <cellStyle name="Normal 10 2 7 3" xfId="1044" xr:uid="{4DDB3EF1-D078-47E4-BDEC-6F0539ACBFCF}"/>
    <cellStyle name="Normal 10 2 7 4" xfId="2545" xr:uid="{194DB140-CAAD-4765-B39F-59F1F6F74786}"/>
    <cellStyle name="Normal 10 2 7 4 2" xfId="4563" xr:uid="{BA54A063-E850-4F40-89A9-81F9F984E164}"/>
    <cellStyle name="Normal 10 2 7 4 3" xfId="4678" xr:uid="{A56621BE-C013-428C-936D-198889234998}"/>
    <cellStyle name="Normal 10 2 7 4 4" xfId="4601" xr:uid="{1E8C88B0-2019-4163-8F21-5FFDF6676CD4}"/>
    <cellStyle name="Normal 10 2 8" xfId="1045" xr:uid="{2F641B82-7178-4411-BA5C-E0124C2939EA}"/>
    <cellStyle name="Normal 10 2 8 2" xfId="1046" xr:uid="{7E7D25D0-E230-4AEC-8DD3-573746E34EA4}"/>
    <cellStyle name="Normal 10 2 8 3" xfId="2546" xr:uid="{7D1BF8AD-F70F-49AB-8839-FEACA1C8A1F7}"/>
    <cellStyle name="Normal 10 2 8 4" xfId="2547" xr:uid="{33024E81-E0A0-4712-909E-B63285AD3972}"/>
    <cellStyle name="Normal 10 2 9" xfId="1047" xr:uid="{4E25F272-298C-40FA-90AB-FC314A25141C}"/>
    <cellStyle name="Normal 10 3" xfId="50" xr:uid="{01273136-837E-4121-8292-2B7BE8189EBE}"/>
    <cellStyle name="Normal 10 3 10" xfId="2548" xr:uid="{66C67CD9-322C-45C2-BF46-D3F400E33D76}"/>
    <cellStyle name="Normal 10 3 11" xfId="2549" xr:uid="{C53D0720-159C-4D1E-8289-64645493D588}"/>
    <cellStyle name="Normal 10 3 2" xfId="51" xr:uid="{81E98366-4115-4858-912A-AD7A3843B025}"/>
    <cellStyle name="Normal 10 3 2 2" xfId="52" xr:uid="{7E02D2C4-0B01-43E0-B515-FBC3A470F64F}"/>
    <cellStyle name="Normal 10 3 2 2 2" xfId="247" xr:uid="{8B3FD668-6AB5-4B17-8E22-6D82F5632CE3}"/>
    <cellStyle name="Normal 10 3 2 2 2 2" xfId="486" xr:uid="{D08921F1-5FB7-4A84-B65E-9234C650A053}"/>
    <cellStyle name="Normal 10 3 2 2 2 2 2" xfId="1048" xr:uid="{D34E675F-C61C-49BB-9632-E64826D28B6F}"/>
    <cellStyle name="Normal 10 3 2 2 2 2 2 2" xfId="1049" xr:uid="{9AA2F8C3-53AB-4496-8F7A-DB2D646CF395}"/>
    <cellStyle name="Normal 10 3 2 2 2 2 3" xfId="1050" xr:uid="{FC2C5380-0A80-4397-9648-D0CBB169C787}"/>
    <cellStyle name="Normal 10 3 2 2 2 2 4" xfId="2550" xr:uid="{58F1CBE1-329F-4CAF-8310-07BA83039EA0}"/>
    <cellStyle name="Normal 10 3 2 2 2 3" xfId="1051" xr:uid="{1328F418-E97D-4557-8806-A407729F8CDC}"/>
    <cellStyle name="Normal 10 3 2 2 2 3 2" xfId="1052" xr:uid="{035E7753-0794-4A61-BEA0-D8EB5D7C4B9E}"/>
    <cellStyle name="Normal 10 3 2 2 2 3 3" xfId="2551" xr:uid="{DD7CE537-5F5F-4CE5-8B12-C97B62F317FB}"/>
    <cellStyle name="Normal 10 3 2 2 2 3 4" xfId="2552" xr:uid="{2BE02A38-6D1B-4DEC-BF68-2F288647502C}"/>
    <cellStyle name="Normal 10 3 2 2 2 4" xfId="1053" xr:uid="{855D71C7-F380-46EC-99D0-31FEBA3E4C3C}"/>
    <cellStyle name="Normal 10 3 2 2 2 5" xfId="2553" xr:uid="{AC9DC485-8D66-49BB-81F5-0AB5F35BC986}"/>
    <cellStyle name="Normal 10 3 2 2 2 6" xfId="2554" xr:uid="{3BB554A3-0AC0-4F32-9D01-E6648874A342}"/>
    <cellStyle name="Normal 10 3 2 2 3" xfId="487" xr:uid="{FB4DED60-A561-4A42-9B3D-F4A4D4C7B1AF}"/>
    <cellStyle name="Normal 10 3 2 2 3 2" xfId="1054" xr:uid="{48C8E903-0802-435D-96A9-E2443C159A11}"/>
    <cellStyle name="Normal 10 3 2 2 3 2 2" xfId="1055" xr:uid="{94D0FE4F-9F22-4B8B-8AE6-31810B340984}"/>
    <cellStyle name="Normal 10 3 2 2 3 2 3" xfId="2555" xr:uid="{017E62EE-2AC1-4D38-9B5E-85F4F2DE2CEB}"/>
    <cellStyle name="Normal 10 3 2 2 3 2 4" xfId="2556" xr:uid="{C193D297-D097-40D8-B757-752F700D481D}"/>
    <cellStyle name="Normal 10 3 2 2 3 3" xfId="1056" xr:uid="{CD0FB90D-ADFC-438C-AABD-86646FF3B6D8}"/>
    <cellStyle name="Normal 10 3 2 2 3 4" xfId="2557" xr:uid="{B56A4D17-E41C-4BEF-9B61-7B9309FFDA7A}"/>
    <cellStyle name="Normal 10 3 2 2 3 5" xfId="2558" xr:uid="{D9C4205C-E1EE-467A-BA39-A1DD065432F6}"/>
    <cellStyle name="Normal 10 3 2 2 4" xfId="1057" xr:uid="{4801E672-0B99-485B-8302-9A60A3401F94}"/>
    <cellStyle name="Normal 10 3 2 2 4 2" xfId="1058" xr:uid="{6F248FFB-3A57-461A-A5B0-14AE71BEF698}"/>
    <cellStyle name="Normal 10 3 2 2 4 3" xfId="2559" xr:uid="{3157B8CD-E989-4578-AF3B-A0B9CC9FF1A1}"/>
    <cellStyle name="Normal 10 3 2 2 4 4" xfId="2560" xr:uid="{70010B77-E586-41E8-B9AE-169B4AF25F6F}"/>
    <cellStyle name="Normal 10 3 2 2 5" xfId="1059" xr:uid="{F41E706D-1B45-48C9-A8F0-CA2E32CBD809}"/>
    <cellStyle name="Normal 10 3 2 2 5 2" xfId="2561" xr:uid="{B34CF68A-A51C-49EB-BFAE-14D4EF3B013F}"/>
    <cellStyle name="Normal 10 3 2 2 5 3" xfId="2562" xr:uid="{C07842EB-865F-4A7F-AABE-D3A1C27D19D4}"/>
    <cellStyle name="Normal 10 3 2 2 5 4" xfId="2563" xr:uid="{5C629A11-70EA-48DB-B185-A45490D9C8C8}"/>
    <cellStyle name="Normal 10 3 2 2 6" xfId="2564" xr:uid="{B0839910-88B9-4499-AF9D-C84E18BD9393}"/>
    <cellStyle name="Normal 10 3 2 2 7" xfId="2565" xr:uid="{05A062A3-9342-487C-AFAC-B2F7C98E7E38}"/>
    <cellStyle name="Normal 10 3 2 2 8" xfId="2566" xr:uid="{C82B5EE8-0BA0-4AE0-8B26-E9A3AA01E298}"/>
    <cellStyle name="Normal 10 3 2 3" xfId="248" xr:uid="{3E474660-17E8-4187-8756-F7157360D336}"/>
    <cellStyle name="Normal 10 3 2 3 2" xfId="488" xr:uid="{5B16EF52-8695-4DF8-B001-C1E1B550838B}"/>
    <cellStyle name="Normal 10 3 2 3 2 2" xfId="489" xr:uid="{4D921F3F-76F5-4A96-9740-8975BD52E8D3}"/>
    <cellStyle name="Normal 10 3 2 3 2 2 2" xfId="1060" xr:uid="{769E78CE-34D9-42E6-B1D4-B7A4C64336E2}"/>
    <cellStyle name="Normal 10 3 2 3 2 2 2 2" xfId="1061" xr:uid="{D6D8166D-D828-4DD0-A9ED-F6005CC6E141}"/>
    <cellStyle name="Normal 10 3 2 3 2 2 3" xfId="1062" xr:uid="{46369114-9083-482B-B658-3028D36A285F}"/>
    <cellStyle name="Normal 10 3 2 3 2 3" xfId="1063" xr:uid="{E272BA95-94E2-4F68-8A01-79B47568504E}"/>
    <cellStyle name="Normal 10 3 2 3 2 3 2" xfId="1064" xr:uid="{EE63A1D6-71B6-48FD-9358-0014C1C17C8A}"/>
    <cellStyle name="Normal 10 3 2 3 2 4" xfId="1065" xr:uid="{8C88715C-0D3F-4AAC-94CE-94E40B310136}"/>
    <cellStyle name="Normal 10 3 2 3 3" xfId="490" xr:uid="{5B466FC1-2FF7-404A-BF60-4B6F6E24120A}"/>
    <cellStyle name="Normal 10 3 2 3 3 2" xfId="1066" xr:uid="{DF6DE64D-2915-446D-9B89-D54F9B33A792}"/>
    <cellStyle name="Normal 10 3 2 3 3 2 2" xfId="1067" xr:uid="{90C74524-E16D-450B-9AC2-70E9ECE8A924}"/>
    <cellStyle name="Normal 10 3 2 3 3 3" xfId="1068" xr:uid="{3E4CA503-0257-4ECD-9D35-276B42438ED5}"/>
    <cellStyle name="Normal 10 3 2 3 3 4" xfId="2567" xr:uid="{80CCE91A-502C-42D3-AC6D-971421E41401}"/>
    <cellStyle name="Normal 10 3 2 3 4" xfId="1069" xr:uid="{38E5146A-F23F-44E2-9C7E-9F471AD5C510}"/>
    <cellStyle name="Normal 10 3 2 3 4 2" xfId="1070" xr:uid="{21CC217B-87DD-4983-87D9-BD3ACDF3C8EB}"/>
    <cellStyle name="Normal 10 3 2 3 5" xfId="1071" xr:uid="{9551613C-A1F9-4F80-A5A3-3D84D996F9E7}"/>
    <cellStyle name="Normal 10 3 2 3 6" xfId="2568" xr:uid="{4FD0F506-717D-4320-BD3E-0FB1C86BBE27}"/>
    <cellStyle name="Normal 10 3 2 4" xfId="249" xr:uid="{1C26A101-1AA7-4EC2-8DB5-9A2EDB4B5321}"/>
    <cellStyle name="Normal 10 3 2 4 2" xfId="491" xr:uid="{1F5353F1-1260-4872-B414-D314AFF151A2}"/>
    <cellStyle name="Normal 10 3 2 4 2 2" xfId="1072" xr:uid="{A4525F7C-1322-4A73-BDB8-E1689560FDDE}"/>
    <cellStyle name="Normal 10 3 2 4 2 2 2" xfId="1073" xr:uid="{24AA80DA-EEA8-4689-972D-A14C9353C589}"/>
    <cellStyle name="Normal 10 3 2 4 2 3" xfId="1074" xr:uid="{D99EC1F5-A519-49F9-8882-B390A669CC83}"/>
    <cellStyle name="Normal 10 3 2 4 2 4" xfId="2569" xr:uid="{F316C3D0-F645-46B3-920A-4CD60278FCA9}"/>
    <cellStyle name="Normal 10 3 2 4 3" xfId="1075" xr:uid="{291DD88F-1295-4E24-BCDF-62214C758BD0}"/>
    <cellStyle name="Normal 10 3 2 4 3 2" xfId="1076" xr:uid="{C3AE149C-D6A3-443F-91E7-98A13181448B}"/>
    <cellStyle name="Normal 10 3 2 4 4" xfId="1077" xr:uid="{9854B28F-0FF5-43DD-BC20-517C576B639D}"/>
    <cellStyle name="Normal 10 3 2 4 5" xfId="2570" xr:uid="{018B2ADF-4710-4A23-83FA-982B798C7764}"/>
    <cellStyle name="Normal 10 3 2 5" xfId="251" xr:uid="{83DD9B51-A2E9-4E80-BB25-1673C283BF80}"/>
    <cellStyle name="Normal 10 3 2 5 2" xfId="1078" xr:uid="{FCB0310A-1E2A-4C5E-8E76-E854C54F247A}"/>
    <cellStyle name="Normal 10 3 2 5 2 2" xfId="1079" xr:uid="{36092838-0497-4DB9-A045-4C746738EB57}"/>
    <cellStyle name="Normal 10 3 2 5 3" xfId="1080" xr:uid="{C24BCA9A-F59B-43E7-9482-5B31509C3C56}"/>
    <cellStyle name="Normal 10 3 2 5 4" xfId="2571" xr:uid="{F6D3DC05-D6EE-4DF9-8DE9-836675B75141}"/>
    <cellStyle name="Normal 10 3 2 6" xfId="1081" xr:uid="{CCDFCC52-ECFF-427B-B831-077B96B22801}"/>
    <cellStyle name="Normal 10 3 2 6 2" xfId="1082" xr:uid="{34918604-428C-4621-A5A3-DF3827E9409E}"/>
    <cellStyle name="Normal 10 3 2 6 3" xfId="2572" xr:uid="{4089CC54-2105-4322-9FD9-CBAEAD69AA3D}"/>
    <cellStyle name="Normal 10 3 2 6 4" xfId="2573" xr:uid="{CD08E8E9-BC22-4009-93D7-E78C13848C40}"/>
    <cellStyle name="Normal 10 3 2 7" xfId="1083" xr:uid="{88B6C99F-35E4-41E4-8E4B-EFF59D9890BC}"/>
    <cellStyle name="Normal 10 3 2 8" xfId="2574" xr:uid="{FB166681-3909-41AF-8AAE-1E78C47EA609}"/>
    <cellStyle name="Normal 10 3 2 9" xfId="2575" xr:uid="{FB22A189-610F-41BD-85B9-31C0C8F10141}"/>
    <cellStyle name="Normal 10 3 3" xfId="53" xr:uid="{EB181337-4C9B-4380-BF0F-292E27840BEC}"/>
    <cellStyle name="Normal 10 3 3 2" xfId="54" xr:uid="{6848648B-976B-493D-86FD-6DF2480CE400}"/>
    <cellStyle name="Normal 10 3 3 2 2" xfId="492" xr:uid="{5DB2B7FF-66E4-4988-A0FE-C9F5C2B64818}"/>
    <cellStyle name="Normal 10 3 3 2 2 2" xfId="1084" xr:uid="{2933BEE7-827B-4084-821E-17B6ADE0732D}"/>
    <cellStyle name="Normal 10 3 3 2 2 2 2" xfId="1085" xr:uid="{679B9C71-F40B-447A-8B7E-7CF8802F9828}"/>
    <cellStyle name="Normal 10 3 3 2 2 2 2 2" xfId="4445" xr:uid="{B79DBEF5-D4F0-4730-A331-A58527D08F47}"/>
    <cellStyle name="Normal 10 3 3 2 2 2 3" xfId="4446" xr:uid="{1371FD5A-545E-4DA2-9F07-CBDF7BA1DE4E}"/>
    <cellStyle name="Normal 10 3 3 2 2 3" xfId="1086" xr:uid="{2A0D1EAF-101E-4452-BD1E-2710280EB37D}"/>
    <cellStyle name="Normal 10 3 3 2 2 3 2" xfId="4447" xr:uid="{4B5F7C13-D67D-4823-8EDE-E3BA76653146}"/>
    <cellStyle name="Normal 10 3 3 2 2 4" xfId="2576" xr:uid="{7ECF05BC-5293-4C56-8EED-6D18E41B81E4}"/>
    <cellStyle name="Normal 10 3 3 2 3" xfId="1087" xr:uid="{56A67FA9-97BE-4917-8AD5-DDAADDF077BF}"/>
    <cellStyle name="Normal 10 3 3 2 3 2" xfId="1088" xr:uid="{CFF9D32A-9B8C-48A4-991F-8B38120A8D61}"/>
    <cellStyle name="Normal 10 3 3 2 3 2 2" xfId="4448" xr:uid="{4B0FFD70-4949-4958-B2A8-27B69958DA97}"/>
    <cellStyle name="Normal 10 3 3 2 3 3" xfId="2577" xr:uid="{58A6539B-FCA5-4E14-87A1-5AB53897282C}"/>
    <cellStyle name="Normal 10 3 3 2 3 4" xfId="2578" xr:uid="{38D07214-E7A6-473E-8503-24468F0920E8}"/>
    <cellStyle name="Normal 10 3 3 2 4" xfId="1089" xr:uid="{CB6AA9D1-93DF-4799-B9C4-735F6DCF66CD}"/>
    <cellStyle name="Normal 10 3 3 2 4 2" xfId="4449" xr:uid="{245DF819-073D-4496-BFB5-4A3BD6B043EA}"/>
    <cellStyle name="Normal 10 3 3 2 5" xfId="2579" xr:uid="{9F0CB6A6-0FB0-4BE3-BED0-DC0294EBC1ED}"/>
    <cellStyle name="Normal 10 3 3 2 6" xfId="2580" xr:uid="{CB094ECE-877A-4087-BB6E-2FE8ECAFF4AD}"/>
    <cellStyle name="Normal 10 3 3 3" xfId="252" xr:uid="{31871F9C-CE2C-4D1E-AE12-53A5E21F582D}"/>
    <cellStyle name="Normal 10 3 3 3 2" xfId="1090" xr:uid="{F939AB9D-E52E-499A-B6FF-F68FE79EFBF0}"/>
    <cellStyle name="Normal 10 3 3 3 2 2" xfId="1091" xr:uid="{ADB58498-7A27-4079-9BDF-29ACFA40DA04}"/>
    <cellStyle name="Normal 10 3 3 3 2 2 2" xfId="4450" xr:uid="{CB843ABD-FA33-48E4-98AE-04B1788175B1}"/>
    <cellStyle name="Normal 10 3 3 3 2 3" xfId="2581" xr:uid="{A3B17C18-6AD9-4801-903C-5EF6390359F4}"/>
    <cellStyle name="Normal 10 3 3 3 2 4" xfId="2582" xr:uid="{BFC40E21-8620-4F75-9977-7750AD9AE721}"/>
    <cellStyle name="Normal 10 3 3 3 3" xfId="1092" xr:uid="{A15AC3D1-D3D4-4514-B727-354812CF57DC}"/>
    <cellStyle name="Normal 10 3 3 3 3 2" xfId="4451" xr:uid="{216F3BD7-B6DA-4947-9D4A-B6165722F33E}"/>
    <cellStyle name="Normal 10 3 3 3 4" xfId="2583" xr:uid="{9258906A-A8B1-4507-8D55-910CE9B5B448}"/>
    <cellStyle name="Normal 10 3 3 3 5" xfId="2584" xr:uid="{9FA969B5-60AC-41C1-8FD8-4267DF6E0254}"/>
    <cellStyle name="Normal 10 3 3 4" xfId="1093" xr:uid="{FA4BAD21-7D41-4E18-A7C2-0EFB413091FE}"/>
    <cellStyle name="Normal 10 3 3 4 2" xfId="1094" xr:uid="{79064734-7F5C-4955-B7B3-F42A8ECE09FC}"/>
    <cellStyle name="Normal 10 3 3 4 2 2" xfId="4452" xr:uid="{385AEB84-3726-4AD4-A18B-3A6779A77F26}"/>
    <cellStyle name="Normal 10 3 3 4 3" xfId="2585" xr:uid="{6F0FA741-4DF5-49D4-AFFA-0610AB5800B3}"/>
    <cellStyle name="Normal 10 3 3 4 4" xfId="2586" xr:uid="{EF460B5B-4899-4A75-A196-60C2C62F3BE9}"/>
    <cellStyle name="Normal 10 3 3 5" xfId="1095" xr:uid="{0842107D-ECD2-4A7F-8317-BEE414BA669F}"/>
    <cellStyle name="Normal 10 3 3 5 2" xfId="2587" xr:uid="{CE7AF9C5-1111-4005-A4C0-1A9D9B493507}"/>
    <cellStyle name="Normal 10 3 3 5 3" xfId="2588" xr:uid="{FD53ED52-1631-40D3-ADF9-CA741C19959C}"/>
    <cellStyle name="Normal 10 3 3 5 4" xfId="2589" xr:uid="{3D77A753-C553-427E-9BCE-A16A46632C2C}"/>
    <cellStyle name="Normal 10 3 3 6" xfId="2590" xr:uid="{86748538-99E7-438F-8B58-8D5C9E87FEC6}"/>
    <cellStyle name="Normal 10 3 3 7" xfId="2591" xr:uid="{3E6A78BD-7F66-4DD4-9455-326C80D49A07}"/>
    <cellStyle name="Normal 10 3 3 8" xfId="2592" xr:uid="{D6AB2A8B-ECE7-4CED-9BD1-084B287292E8}"/>
    <cellStyle name="Normal 10 3 4" xfId="55" xr:uid="{1B1ECA7C-58DA-4E9E-9B22-24C885656E0B}"/>
    <cellStyle name="Normal 10 3 4 2" xfId="493" xr:uid="{ADE52FAE-EFEB-4DF5-A1DF-C5FDEF33F258}"/>
    <cellStyle name="Normal 10 3 4 2 2" xfId="494" xr:uid="{99ACADD7-CDB8-45B8-A3C3-D7342E297BF6}"/>
    <cellStyle name="Normal 10 3 4 2 2 2" xfId="1096" xr:uid="{C59B5CE5-73B1-4B3A-A6A7-B717125D109A}"/>
    <cellStyle name="Normal 10 3 4 2 2 2 2" xfId="1097" xr:uid="{C0FA1117-B767-4B89-B353-EEA28E516D4B}"/>
    <cellStyle name="Normal 10 3 4 2 2 3" xfId="1098" xr:uid="{0E81131E-787D-4426-90DE-8133EFB598A8}"/>
    <cellStyle name="Normal 10 3 4 2 2 4" xfId="2593" xr:uid="{8C791AB3-33FA-441E-A2B7-1E03DACF900A}"/>
    <cellStyle name="Normal 10 3 4 2 3" xfId="1099" xr:uid="{213C587E-689D-4BDD-A1EA-272FCC3F319F}"/>
    <cellStyle name="Normal 10 3 4 2 3 2" xfId="1100" xr:uid="{5121549F-E41B-459A-B052-D8CE102FF55F}"/>
    <cellStyle name="Normal 10 3 4 2 4" xfId="1101" xr:uid="{1FE0F947-F943-4820-81FE-B695B0CAA8C1}"/>
    <cellStyle name="Normal 10 3 4 2 5" xfId="2594" xr:uid="{3B8B4B93-C59D-4EC5-8541-2C9D245FD802}"/>
    <cellStyle name="Normal 10 3 4 3" xfId="495" xr:uid="{8D90920A-D2E6-48E7-BD47-C3D77EAE77B6}"/>
    <cellStyle name="Normal 10 3 4 3 2" xfId="1102" xr:uid="{F4E587DC-2C48-4474-BD7F-5991407F1204}"/>
    <cellStyle name="Normal 10 3 4 3 2 2" xfId="1103" xr:uid="{94A986BE-30D8-4BF3-8287-8D5CCBB0CB50}"/>
    <cellStyle name="Normal 10 3 4 3 3" xfId="1104" xr:uid="{A85687AE-0C39-486D-8C29-9D0B5DAD01A7}"/>
    <cellStyle name="Normal 10 3 4 3 4" xfId="2595" xr:uid="{317D8755-A8CE-4261-8371-0F0DFB22D2B0}"/>
    <cellStyle name="Normal 10 3 4 4" xfId="1105" xr:uid="{32C526F3-2F64-44B1-A017-22F45CF6AFAA}"/>
    <cellStyle name="Normal 10 3 4 4 2" xfId="1106" xr:uid="{379C7135-4697-4C43-A668-1D007076CCDB}"/>
    <cellStyle name="Normal 10 3 4 4 3" xfId="2596" xr:uid="{E44167AE-4ADE-424C-8B6C-5D5E9171FC39}"/>
    <cellStyle name="Normal 10 3 4 4 4" xfId="2597" xr:uid="{B0E448D7-4020-48C2-A460-A4578221D85E}"/>
    <cellStyle name="Normal 10 3 4 5" xfId="1107" xr:uid="{A4A96D16-7483-4E9E-8541-AD8B59EB5C42}"/>
    <cellStyle name="Normal 10 3 4 6" xfId="2598" xr:uid="{E7FDC145-0ECB-4D87-81B3-CDCC266D86E9}"/>
    <cellStyle name="Normal 10 3 4 7" xfId="2599" xr:uid="{9A3BD106-BE91-45D8-8738-E091BB5A5924}"/>
    <cellStyle name="Normal 10 3 5" xfId="253" xr:uid="{23C8D85E-CB02-48F8-83A7-C1D867073270}"/>
    <cellStyle name="Normal 10 3 5 2" xfId="496" xr:uid="{8BF14164-EC7C-43CC-A0F5-EF70B674DB5E}"/>
    <cellStyle name="Normal 10 3 5 2 2" xfId="1108" xr:uid="{8EA54E16-6564-4F7B-A752-A9251F631899}"/>
    <cellStyle name="Normal 10 3 5 2 2 2" xfId="1109" xr:uid="{55487A56-E756-4D4B-8F2D-2CB4E5C0089C}"/>
    <cellStyle name="Normal 10 3 5 2 3" xfId="1110" xr:uid="{87BE21C0-D3D4-45B5-A738-E357516551F5}"/>
    <cellStyle name="Normal 10 3 5 2 4" xfId="2600" xr:uid="{C9026219-1AE2-4A47-8983-39A45B0E0CE7}"/>
    <cellStyle name="Normal 10 3 5 3" xfId="1111" xr:uid="{48C76151-4516-454D-AC01-5AAAFDF9525C}"/>
    <cellStyle name="Normal 10 3 5 3 2" xfId="1112" xr:uid="{C7BC73EF-710F-435D-9C27-05DC9EF1A1C0}"/>
    <cellStyle name="Normal 10 3 5 3 3" xfId="2601" xr:uid="{DE4C8485-7205-431A-8CCE-4349B15E9D2E}"/>
    <cellStyle name="Normal 10 3 5 3 4" xfId="2602" xr:uid="{1F748A5F-2628-4B83-8B41-99BFDC73B4D9}"/>
    <cellStyle name="Normal 10 3 5 4" xfId="1113" xr:uid="{26133DD0-139A-4A04-B165-6DC416D19BDA}"/>
    <cellStyle name="Normal 10 3 5 5" xfId="2603" xr:uid="{D20FC6CA-7548-478E-8049-A7CA09023B1E}"/>
    <cellStyle name="Normal 10 3 5 6" xfId="2604" xr:uid="{D2AABA1E-1756-4819-9902-6BF519A3413B}"/>
    <cellStyle name="Normal 10 3 6" xfId="254" xr:uid="{A4C6159A-2FEA-49E1-8029-F03BF7DB01EC}"/>
    <cellStyle name="Normal 10 3 6 2" xfId="1114" xr:uid="{EBC50D94-ABE6-46E3-B03E-A3FCB30964A1}"/>
    <cellStyle name="Normal 10 3 6 2 2" xfId="1115" xr:uid="{30B138DF-B014-467E-A339-B2549CBE3287}"/>
    <cellStyle name="Normal 10 3 6 2 3" xfId="2605" xr:uid="{421483D1-67ED-488C-9A9C-1A3DEA8AA831}"/>
    <cellStyle name="Normal 10 3 6 2 4" xfId="2606" xr:uid="{ED0F7AFE-7A0C-4E95-9B19-E65F0770EB78}"/>
    <cellStyle name="Normal 10 3 6 3" xfId="1116" xr:uid="{F2D92700-77BF-471B-BF4A-668774FB7E59}"/>
    <cellStyle name="Normal 10 3 6 4" xfId="2607" xr:uid="{213E1D25-1734-4D18-9114-FF6B16ADC77E}"/>
    <cellStyle name="Normal 10 3 6 5" xfId="2608" xr:uid="{2CB5257C-4484-4F0E-8428-008C20221359}"/>
    <cellStyle name="Normal 10 3 7" xfId="1117" xr:uid="{8CF1E9B3-FA30-44FC-9BB2-0BF06F0A1312}"/>
    <cellStyle name="Normal 10 3 7 2" xfId="1118" xr:uid="{B9F5B4CE-1BF3-4595-BB46-7A100C16610E}"/>
    <cellStyle name="Normal 10 3 7 3" xfId="2609" xr:uid="{268B7D2A-11E1-40DE-8F8F-781CE47965EE}"/>
    <cellStyle name="Normal 10 3 7 4" xfId="2610" xr:uid="{340ABB94-D2AF-4412-9F06-6E3456734582}"/>
    <cellStyle name="Normal 10 3 8" xfId="1119" xr:uid="{CAECF26F-A147-4EBF-BBEF-35806DB4EA68}"/>
    <cellStyle name="Normal 10 3 8 2" xfId="2611" xr:uid="{4F2ED444-166D-4CFB-89FE-ED6FDCBA4EE5}"/>
    <cellStyle name="Normal 10 3 8 3" xfId="2612" xr:uid="{13FE1C84-27A2-40EA-AB45-937FEE7BF242}"/>
    <cellStyle name="Normal 10 3 8 4" xfId="2613" xr:uid="{42E75B1A-D75A-4BE7-BB49-A34C76B47A8C}"/>
    <cellStyle name="Normal 10 3 9" xfId="2614" xr:uid="{DBFF8F08-831A-4291-9D29-628793DDE6F2}"/>
    <cellStyle name="Normal 10 4" xfId="56" xr:uid="{0579FCEE-6A64-43A2-82E2-869972220AC3}"/>
    <cellStyle name="Normal 10 4 10" xfId="2615" xr:uid="{C5D886E5-E2BC-4D6E-8859-CEFA694DE2A4}"/>
    <cellStyle name="Normal 10 4 11" xfId="2616" xr:uid="{88153395-6A6A-463F-8807-68E439D8AE9A}"/>
    <cellStyle name="Normal 10 4 2" xfId="57" xr:uid="{B1B516CB-CA48-440B-9DFC-C0D4566D4351}"/>
    <cellStyle name="Normal 10 4 2 2" xfId="255" xr:uid="{910FD4B7-B394-443C-A9EA-514CE9BA3549}"/>
    <cellStyle name="Normal 10 4 2 2 2" xfId="497" xr:uid="{E08983E1-7D7D-401D-95DB-BC482EBB5732}"/>
    <cellStyle name="Normal 10 4 2 2 2 2" xfId="498" xr:uid="{305E76A2-EB8C-4D9E-801C-95276A99335E}"/>
    <cellStyle name="Normal 10 4 2 2 2 2 2" xfId="1120" xr:uid="{4029574B-7799-4D20-893C-E82995D58E1C}"/>
    <cellStyle name="Normal 10 4 2 2 2 2 3" xfId="2617" xr:uid="{E8BAD9DE-1609-4707-848A-E4455A4442DB}"/>
    <cellStyle name="Normal 10 4 2 2 2 2 4" xfId="2618" xr:uid="{15833947-A1DA-4EDC-8C4C-6A2FB37EE836}"/>
    <cellStyle name="Normal 10 4 2 2 2 3" xfId="1121" xr:uid="{0CEC4CA7-997E-4228-80B3-3F534C991B2F}"/>
    <cellStyle name="Normal 10 4 2 2 2 3 2" xfId="2619" xr:uid="{24DF1692-EBEC-4D33-8ECD-BC5DD80A9007}"/>
    <cellStyle name="Normal 10 4 2 2 2 3 3" xfId="2620" xr:uid="{242B79CA-5C64-442A-B4D3-7167CB14FBD6}"/>
    <cellStyle name="Normal 10 4 2 2 2 3 4" xfId="2621" xr:uid="{E738D6CF-3E5E-42AE-9E1E-31FC1693F1D8}"/>
    <cellStyle name="Normal 10 4 2 2 2 4" xfId="2622" xr:uid="{6F552C09-8AC3-4B19-BAB3-FDC07C3F0F9E}"/>
    <cellStyle name="Normal 10 4 2 2 2 5" xfId="2623" xr:uid="{F6CC4367-C4D7-4595-BB1E-5B25905F2BF4}"/>
    <cellStyle name="Normal 10 4 2 2 2 6" xfId="2624" xr:uid="{A5244679-25A5-409D-AD1D-E41D6EB7353D}"/>
    <cellStyle name="Normal 10 4 2 2 3" xfId="499" xr:uid="{8C9D9F1E-2989-43B2-A175-740DA2A85503}"/>
    <cellStyle name="Normal 10 4 2 2 3 2" xfId="1122" xr:uid="{EDC61CB0-1AF2-4C05-9E41-723E4E0F631B}"/>
    <cellStyle name="Normal 10 4 2 2 3 2 2" xfId="2625" xr:uid="{90B6483B-BFB5-47C8-9F24-823A2EF835AD}"/>
    <cellStyle name="Normal 10 4 2 2 3 2 3" xfId="2626" xr:uid="{C4BCC08E-8079-4940-97BA-82E35DF3EDF6}"/>
    <cellStyle name="Normal 10 4 2 2 3 2 4" xfId="2627" xr:uid="{D89B2896-34C1-4A92-BAA7-27A4E5741AD0}"/>
    <cellStyle name="Normal 10 4 2 2 3 3" xfId="2628" xr:uid="{9129705D-E62F-4742-AF2C-941AE248F1F9}"/>
    <cellStyle name="Normal 10 4 2 2 3 4" xfId="2629" xr:uid="{0DCEA3E1-47A1-4E35-8552-3BA8F612A8C2}"/>
    <cellStyle name="Normal 10 4 2 2 3 5" xfId="2630" xr:uid="{3FDC3AD6-0713-4FA2-97B2-99CE39F367FA}"/>
    <cellStyle name="Normal 10 4 2 2 4" xfId="1123" xr:uid="{92D1AAB1-B3E6-4623-92E0-FE132B579AD8}"/>
    <cellStyle name="Normal 10 4 2 2 4 2" xfId="2631" xr:uid="{2D33CB6E-EAE4-4D72-A649-0E00C50F7E76}"/>
    <cellStyle name="Normal 10 4 2 2 4 3" xfId="2632" xr:uid="{443E0D73-E61E-49A1-B0EB-ACD1158C97F1}"/>
    <cellStyle name="Normal 10 4 2 2 4 4" xfId="2633" xr:uid="{C8CBEDAB-A11A-447E-B58A-B96554A679F9}"/>
    <cellStyle name="Normal 10 4 2 2 5" xfId="2634" xr:uid="{EA02EDC4-8927-40D8-9429-B0ECA6ECF047}"/>
    <cellStyle name="Normal 10 4 2 2 5 2" xfId="2635" xr:uid="{3E512F45-E730-4CEC-90F6-50C84D2E7E0E}"/>
    <cellStyle name="Normal 10 4 2 2 5 3" xfId="2636" xr:uid="{3CDA1C91-5978-40E1-B638-69350B884AF0}"/>
    <cellStyle name="Normal 10 4 2 2 5 4" xfId="2637" xr:uid="{9F989286-9078-435F-9730-74ACFFE920B8}"/>
    <cellStyle name="Normal 10 4 2 2 6" xfId="2638" xr:uid="{79748EC2-D930-49F4-98CB-863431F72B04}"/>
    <cellStyle name="Normal 10 4 2 2 7" xfId="2639" xr:uid="{EAB38016-76A4-49CE-8E4F-32E377415D59}"/>
    <cellStyle name="Normal 10 4 2 2 8" xfId="2640" xr:uid="{3F8AFAA1-87B3-4ECF-A470-238588EB6D84}"/>
    <cellStyle name="Normal 10 4 2 3" xfId="500" xr:uid="{5C665C90-7A78-4015-B487-325432AD3253}"/>
    <cellStyle name="Normal 10 4 2 3 2" xfId="501" xr:uid="{916A399C-8134-4DB0-81D6-FC15E6C2EC42}"/>
    <cellStyle name="Normal 10 4 2 3 2 2" xfId="502" xr:uid="{93B18922-1291-4848-B3ED-C62B58B3A509}"/>
    <cellStyle name="Normal 10 4 2 3 2 3" xfId="2641" xr:uid="{0890561A-C8EB-4612-9E5D-8E81429547F0}"/>
    <cellStyle name="Normal 10 4 2 3 2 4" xfId="2642" xr:uid="{8BF6953F-81C0-4874-8B44-8C33A1B1DB17}"/>
    <cellStyle name="Normal 10 4 2 3 3" xfId="503" xr:uid="{0FCDC04A-D0A8-44F0-9BEE-149A7C7298CB}"/>
    <cellStyle name="Normal 10 4 2 3 3 2" xfId="2643" xr:uid="{62869653-A031-47C2-A0C9-F372DDA63675}"/>
    <cellStyle name="Normal 10 4 2 3 3 3" xfId="2644" xr:uid="{AFE6CBCA-5BEF-46C7-9822-791686567F1D}"/>
    <cellStyle name="Normal 10 4 2 3 3 4" xfId="2645" xr:uid="{E4430FA0-436C-4387-8757-A225FCE5663B}"/>
    <cellStyle name="Normal 10 4 2 3 4" xfId="2646" xr:uid="{1CDC8607-570A-47B0-B2BE-C2FA5CF620AB}"/>
    <cellStyle name="Normal 10 4 2 3 5" xfId="2647" xr:uid="{29C5D046-F26D-4B8F-92FD-52401FD0ADE7}"/>
    <cellStyle name="Normal 10 4 2 3 6" xfId="2648" xr:uid="{2C850FF9-DBF0-465F-A291-822C4CA9C6A3}"/>
    <cellStyle name="Normal 10 4 2 4" xfId="504" xr:uid="{18E8EEB7-25EB-4B76-953C-5C10C5D7458F}"/>
    <cellStyle name="Normal 10 4 2 4 2" xfId="505" xr:uid="{3EC04995-C4ED-42B9-A157-E36A62D3DB0E}"/>
    <cellStyle name="Normal 10 4 2 4 2 2" xfId="2649" xr:uid="{B5015A47-F570-44F4-9B90-DF271EBC8ECF}"/>
    <cellStyle name="Normal 10 4 2 4 2 3" xfId="2650" xr:uid="{A360ADBF-970F-49B1-8492-A7E06AC46273}"/>
    <cellStyle name="Normal 10 4 2 4 2 4" xfId="2651" xr:uid="{97B643DE-CB62-4868-B0DC-E9737F6FDB17}"/>
    <cellStyle name="Normal 10 4 2 4 3" xfId="2652" xr:uid="{1BF12AD2-06C8-4847-ABA8-BF741B0E23D1}"/>
    <cellStyle name="Normal 10 4 2 4 4" xfId="2653" xr:uid="{5F38FF11-6C58-4197-AE2E-A9B7560E3893}"/>
    <cellStyle name="Normal 10 4 2 4 5" xfId="2654" xr:uid="{41B463C2-E690-42BA-ACBE-F677A49E5F0A}"/>
    <cellStyle name="Normal 10 4 2 5" xfId="506" xr:uid="{F2B92A7F-A02D-4F10-B692-A253F790AA48}"/>
    <cellStyle name="Normal 10 4 2 5 2" xfId="2655" xr:uid="{93ABC0EC-67D3-4291-82E8-A1E68F5CF963}"/>
    <cellStyle name="Normal 10 4 2 5 3" xfId="2656" xr:uid="{F3F0B1C8-A1D7-4905-ACC5-2CCE1635424A}"/>
    <cellStyle name="Normal 10 4 2 5 4" xfId="2657" xr:uid="{8F4FB78A-6AEF-42B3-AB2D-C7CF2B41D671}"/>
    <cellStyle name="Normal 10 4 2 6" xfId="2658" xr:uid="{BD087F7E-D8A2-4700-B664-3716E3166A13}"/>
    <cellStyle name="Normal 10 4 2 6 2" xfId="2659" xr:uid="{ED09C9F8-D781-4DF7-A6E1-D1504140E077}"/>
    <cellStyle name="Normal 10 4 2 6 3" xfId="2660" xr:uid="{590755A8-7858-4FBD-82E1-543B1CE5DAB4}"/>
    <cellStyle name="Normal 10 4 2 6 4" xfId="2661" xr:uid="{2A287D59-B6DD-4D91-8C92-09B63F6640CF}"/>
    <cellStyle name="Normal 10 4 2 7" xfId="2662" xr:uid="{AC637435-950E-495A-B047-E65567E73BBB}"/>
    <cellStyle name="Normal 10 4 2 8" xfId="2663" xr:uid="{B758E569-92C9-40DC-A522-65978A604247}"/>
    <cellStyle name="Normal 10 4 2 9" xfId="2664" xr:uid="{4C2576F3-E0E2-4AB6-83E2-E47464E18906}"/>
    <cellStyle name="Normal 10 4 3" xfId="256" xr:uid="{BFAAAC6B-50A0-405C-8556-13F36A8B4CDC}"/>
    <cellStyle name="Normal 10 4 3 2" xfId="507" xr:uid="{E83CC7B1-6171-4228-808A-C153F2BFE4B3}"/>
    <cellStyle name="Normal 10 4 3 2 2" xfId="508" xr:uid="{98E1AE2F-E1EB-4580-8337-2FB064FF9274}"/>
    <cellStyle name="Normal 10 4 3 2 2 2" xfId="1124" xr:uid="{16A7306C-B9D5-4D1C-BA80-06E009E61DC8}"/>
    <cellStyle name="Normal 10 4 3 2 2 2 2" xfId="1125" xr:uid="{B4B38208-5A75-4376-A620-4344E19B359E}"/>
    <cellStyle name="Normal 10 4 3 2 2 3" xfId="1126" xr:uid="{C20C88CE-2964-49AE-B721-66C3A0D74AEF}"/>
    <cellStyle name="Normal 10 4 3 2 2 4" xfId="2665" xr:uid="{102DA92B-8FD8-43FF-8432-F3F2DFB4D70C}"/>
    <cellStyle name="Normal 10 4 3 2 3" xfId="1127" xr:uid="{2431CDEB-19E5-4887-8212-F0504CF012BF}"/>
    <cellStyle name="Normal 10 4 3 2 3 2" xfId="1128" xr:uid="{59F5F74B-1490-48AE-AB98-DF6AF2ECF1ED}"/>
    <cellStyle name="Normal 10 4 3 2 3 3" xfId="2666" xr:uid="{DC900767-7B0F-4BAC-8E8A-53FCC5AD0FE4}"/>
    <cellStyle name="Normal 10 4 3 2 3 4" xfId="2667" xr:uid="{6CDF9EB0-2C1D-4C8F-8949-EA4A2541A59B}"/>
    <cellStyle name="Normal 10 4 3 2 4" xfId="1129" xr:uid="{6040CE0A-5FBD-47B2-9379-C60837DACF63}"/>
    <cellStyle name="Normal 10 4 3 2 5" xfId="2668" xr:uid="{141B14F0-3D16-434A-8484-AA0EEED9B687}"/>
    <cellStyle name="Normal 10 4 3 2 6" xfId="2669" xr:uid="{78EB2113-5724-4F44-927E-8F470EB78F03}"/>
    <cellStyle name="Normal 10 4 3 3" xfId="509" xr:uid="{71C75A1A-B2F5-4023-AA07-6E780AB88C7B}"/>
    <cellStyle name="Normal 10 4 3 3 2" xfId="1130" xr:uid="{1C201AFB-9158-453F-8F15-469A5359C36C}"/>
    <cellStyle name="Normal 10 4 3 3 2 2" xfId="1131" xr:uid="{7D50B13F-3ECD-4F28-BEC4-28FD5480F891}"/>
    <cellStyle name="Normal 10 4 3 3 2 3" xfId="2670" xr:uid="{BF1BE61E-B6B1-4577-B4A4-7DBCB4287023}"/>
    <cellStyle name="Normal 10 4 3 3 2 4" xfId="2671" xr:uid="{2DD3966B-F534-4585-8123-1F72EE89B47A}"/>
    <cellStyle name="Normal 10 4 3 3 3" xfId="1132" xr:uid="{357B76F2-8E4D-4F7A-9206-D1A0648BC7D9}"/>
    <cellStyle name="Normal 10 4 3 3 4" xfId="2672" xr:uid="{0D974363-6443-4772-A04E-4BBDC27DD819}"/>
    <cellStyle name="Normal 10 4 3 3 5" xfId="2673" xr:uid="{FB120F81-661E-4DAD-A83F-84A000616BC3}"/>
    <cellStyle name="Normal 10 4 3 4" xfId="1133" xr:uid="{8A89FD4B-D6EE-490D-84C7-2D86641FEAB4}"/>
    <cellStyle name="Normal 10 4 3 4 2" xfId="1134" xr:uid="{4D997CC3-9636-41EA-9A98-DCA7C262EDB6}"/>
    <cellStyle name="Normal 10 4 3 4 3" xfId="2674" xr:uid="{2FCCDC78-3923-42AA-BCE4-BE6B6E3F6ABE}"/>
    <cellStyle name="Normal 10 4 3 4 4" xfId="2675" xr:uid="{6952125D-9797-497F-A00C-2DD3ED9F9FAF}"/>
    <cellStyle name="Normal 10 4 3 5" xfId="1135" xr:uid="{9ABD674D-64B3-4A3D-B00A-8EFDA8D25D19}"/>
    <cellStyle name="Normal 10 4 3 5 2" xfId="2676" xr:uid="{2B53C176-5957-4C35-8DA3-493D5E7EF176}"/>
    <cellStyle name="Normal 10 4 3 5 3" xfId="2677" xr:uid="{2686DA17-5CA4-4C75-8011-D976910EDE07}"/>
    <cellStyle name="Normal 10 4 3 5 4" xfId="2678" xr:uid="{F00B5394-3EE2-41AF-B55D-23467CDC4B0C}"/>
    <cellStyle name="Normal 10 4 3 6" xfId="2679" xr:uid="{6F72E7A0-DDB0-4D1C-9AF3-DBC775ADD447}"/>
    <cellStyle name="Normal 10 4 3 7" xfId="2680" xr:uid="{E96FA449-2916-4A07-8141-61F7B0C780EA}"/>
    <cellStyle name="Normal 10 4 3 8" xfId="2681" xr:uid="{8DD7F780-C0CF-43B2-9231-A2399A79DDA8}"/>
    <cellStyle name="Normal 10 4 4" xfId="257" xr:uid="{A1F6F37F-AE83-4B62-940A-9D2621BECB47}"/>
    <cellStyle name="Normal 10 4 4 2" xfId="510" xr:uid="{43859342-D4F5-4A85-9BAA-2E6527A73FB2}"/>
    <cellStyle name="Normal 10 4 4 2 2" xfId="511" xr:uid="{EA882EB0-983D-4FC1-875C-D56A16055F94}"/>
    <cellStyle name="Normal 10 4 4 2 2 2" xfId="1136" xr:uid="{A73F8CEE-451A-43C8-8F47-94443D08F885}"/>
    <cellStyle name="Normal 10 4 4 2 2 3" xfId="2682" xr:uid="{FB2F6627-8A9B-47B7-BF76-F7EAE69FA4EC}"/>
    <cellStyle name="Normal 10 4 4 2 2 4" xfId="2683" xr:uid="{E8942EFF-F97D-48C4-A7F1-A7A51A3FB38D}"/>
    <cellStyle name="Normal 10 4 4 2 3" xfId="1137" xr:uid="{B38DDD16-F9C0-4809-BAE3-CD729EC801CE}"/>
    <cellStyle name="Normal 10 4 4 2 4" xfId="2684" xr:uid="{517B94E1-013F-479C-9F1E-ECC0545FD089}"/>
    <cellStyle name="Normal 10 4 4 2 5" xfId="2685" xr:uid="{9E5F054E-59B3-4736-829A-240F28DA0A1C}"/>
    <cellStyle name="Normal 10 4 4 3" xfId="512" xr:uid="{291A2EDA-3E25-4FF9-8B6E-4DD7D5FBB970}"/>
    <cellStyle name="Normal 10 4 4 3 2" xfId="1138" xr:uid="{C113AF19-931A-44C7-B1FD-6AD8E4BB855D}"/>
    <cellStyle name="Normal 10 4 4 3 3" xfId="2686" xr:uid="{0F27246D-F3F9-4F45-9285-0113D4B48481}"/>
    <cellStyle name="Normal 10 4 4 3 4" xfId="2687" xr:uid="{09CD53FB-918B-4648-A4A4-6563E2649CF6}"/>
    <cellStyle name="Normal 10 4 4 4" xfId="1139" xr:uid="{03A2B9AE-1656-4019-8150-5A5764F10B29}"/>
    <cellStyle name="Normal 10 4 4 4 2" xfId="2688" xr:uid="{A0F6AAE4-D534-4C8E-AB04-AEC1D1BF9BF5}"/>
    <cellStyle name="Normal 10 4 4 4 3" xfId="2689" xr:uid="{E9DAB66E-DC82-471C-A70B-C4E49A9FBE87}"/>
    <cellStyle name="Normal 10 4 4 4 4" xfId="2690" xr:uid="{A1B73B09-1976-4A8A-9FAF-EEFFF8E95621}"/>
    <cellStyle name="Normal 10 4 4 5" xfId="2691" xr:uid="{7F674312-3E54-41F6-AD3A-3C3B41E324BF}"/>
    <cellStyle name="Normal 10 4 4 6" xfId="2692" xr:uid="{9A01FF30-4E97-49D0-8F46-53674B6EED87}"/>
    <cellStyle name="Normal 10 4 4 7" xfId="2693" xr:uid="{BD2D7291-D0D2-4862-8B57-B9FC838DBA2A}"/>
    <cellStyle name="Normal 10 4 5" xfId="258" xr:uid="{A79C36CD-68F3-4FBD-BE2E-32C26673C48D}"/>
    <cellStyle name="Normal 10 4 5 2" xfId="513" xr:uid="{26D152A7-54F6-432C-9732-840C3DC1D4F3}"/>
    <cellStyle name="Normal 10 4 5 2 2" xfId="1140" xr:uid="{369CDE32-D38F-435F-896F-437E8F548ACD}"/>
    <cellStyle name="Normal 10 4 5 2 3" xfId="2694" xr:uid="{638A7767-D7F3-4ED1-9079-5AE01BA4E82B}"/>
    <cellStyle name="Normal 10 4 5 2 4" xfId="2695" xr:uid="{F1F817BB-6B60-4D7F-B5F9-5A386E8E488E}"/>
    <cellStyle name="Normal 10 4 5 3" xfId="1141" xr:uid="{A6D11A4C-6EEE-4777-89E2-874A552F533E}"/>
    <cellStyle name="Normal 10 4 5 3 2" xfId="2696" xr:uid="{9CB06E54-666D-4F4C-86BA-ED0DBCEF9E27}"/>
    <cellStyle name="Normal 10 4 5 3 3" xfId="2697" xr:uid="{6C6130CC-FCAE-4DB5-89D9-21BF0F698170}"/>
    <cellStyle name="Normal 10 4 5 3 4" xfId="2698" xr:uid="{1B2A1515-E576-4C37-9669-40386938B51A}"/>
    <cellStyle name="Normal 10 4 5 4" xfId="2699" xr:uid="{3268ABA0-18CD-4063-8667-DA4271CBF5A1}"/>
    <cellStyle name="Normal 10 4 5 5" xfId="2700" xr:uid="{B49E4E26-D25C-4CEB-8111-D68770FD7096}"/>
    <cellStyle name="Normal 10 4 5 6" xfId="2701" xr:uid="{67F95E6C-F1F4-45D1-8F89-6D47E3DFF6B4}"/>
    <cellStyle name="Normal 10 4 6" xfId="514" xr:uid="{2FBA4A74-95CF-48DB-A24C-3C04C85EE685}"/>
    <cellStyle name="Normal 10 4 6 2" xfId="1142" xr:uid="{F81F61E4-273C-4950-92A3-85D5144614F0}"/>
    <cellStyle name="Normal 10 4 6 2 2" xfId="2702" xr:uid="{3514B3DC-C6DC-46A5-A66E-A06F71B416ED}"/>
    <cellStyle name="Normal 10 4 6 2 3" xfId="2703" xr:uid="{C4799063-E843-4423-990A-5912FE5B219F}"/>
    <cellStyle name="Normal 10 4 6 2 4" xfId="2704" xr:uid="{6A4963F9-4FD4-47A6-A0E4-97A51A8AB008}"/>
    <cellStyle name="Normal 10 4 6 3" xfId="2705" xr:uid="{A50750A6-713C-4DE6-9324-C5A1058BB8FA}"/>
    <cellStyle name="Normal 10 4 6 4" xfId="2706" xr:uid="{305A57B1-3020-4CB7-8065-A7DB5E038765}"/>
    <cellStyle name="Normal 10 4 6 5" xfId="2707" xr:uid="{A4A0D8FF-49F4-485A-ABC2-59CD7F1B09F1}"/>
    <cellStyle name="Normal 10 4 7" xfId="1143" xr:uid="{B67CC853-9316-4AA0-BA10-B6277886652F}"/>
    <cellStyle name="Normal 10 4 7 2" xfId="2708" xr:uid="{30CE1794-5EFD-49AF-8B55-6695AD7A1DC2}"/>
    <cellStyle name="Normal 10 4 7 3" xfId="2709" xr:uid="{205D78E9-5A8B-42B7-9B0B-FC2348493CB0}"/>
    <cellStyle name="Normal 10 4 7 4" xfId="2710" xr:uid="{8B0777F8-88FB-4165-BFB1-A336E1C3DCA1}"/>
    <cellStyle name="Normal 10 4 8" xfId="2711" xr:uid="{CBFA40C5-D3AD-4B57-BD70-00128EE7F2E4}"/>
    <cellStyle name="Normal 10 4 8 2" xfId="2712" xr:uid="{632FFC6C-20D5-4FCB-8C9E-B0FBCB29C51B}"/>
    <cellStyle name="Normal 10 4 8 3" xfId="2713" xr:uid="{2CFFD66C-33A9-4541-B6CA-0120C3258071}"/>
    <cellStyle name="Normal 10 4 8 4" xfId="2714" xr:uid="{8B72B305-E71C-4E51-B42A-6E3766A2B973}"/>
    <cellStyle name="Normal 10 4 9" xfId="2715" xr:uid="{3007339E-38E0-49F2-93C4-5F1A40C4AACA}"/>
    <cellStyle name="Normal 10 5" xfId="58" xr:uid="{07969933-39F0-406D-AEAB-137BCF27D883}"/>
    <cellStyle name="Normal 10 5 2" xfId="59" xr:uid="{AF832034-D078-462E-8860-D4771B584076}"/>
    <cellStyle name="Normal 10 5 2 2" xfId="259" xr:uid="{2E29C10C-C91E-4167-AC72-571A87A99AF0}"/>
    <cellStyle name="Normal 10 5 2 2 2" xfId="515" xr:uid="{03458241-7611-4E20-8E91-2F9F24064F90}"/>
    <cellStyle name="Normal 10 5 2 2 2 2" xfId="1144" xr:uid="{2A0AB668-627C-4777-8FCD-2E346CEE4A0A}"/>
    <cellStyle name="Normal 10 5 2 2 2 3" xfId="2716" xr:uid="{2F664863-DE82-4110-AB91-78B78E032210}"/>
    <cellStyle name="Normal 10 5 2 2 2 4" xfId="2717" xr:uid="{FD6FA7CA-F9B1-4AB9-90D4-CE8ECB210212}"/>
    <cellStyle name="Normal 10 5 2 2 3" xfId="1145" xr:uid="{9FCDF431-75EF-4EF7-83DB-0023459A6C61}"/>
    <cellStyle name="Normal 10 5 2 2 3 2" xfId="2718" xr:uid="{D7AEF22B-653B-4A2F-B512-C3C96434A4DD}"/>
    <cellStyle name="Normal 10 5 2 2 3 3" xfId="2719" xr:uid="{46F48BBB-9D88-4A9A-B090-09A5C2A9E4D0}"/>
    <cellStyle name="Normal 10 5 2 2 3 4" xfId="2720" xr:uid="{98414F83-9590-4453-9494-B16BEFCB375C}"/>
    <cellStyle name="Normal 10 5 2 2 4" xfId="2721" xr:uid="{FBC89D5E-0C2A-42F3-B425-54923F6BD862}"/>
    <cellStyle name="Normal 10 5 2 2 5" xfId="2722" xr:uid="{3D6A9B59-0121-43B3-BC01-12B4F219DF0B}"/>
    <cellStyle name="Normal 10 5 2 2 6" xfId="2723" xr:uid="{30F9A0E7-B27E-4092-89F7-0620038FBCA6}"/>
    <cellStyle name="Normal 10 5 2 3" xfId="516" xr:uid="{2791EDF8-F371-45D0-B059-5CE3C58AC22C}"/>
    <cellStyle name="Normal 10 5 2 3 2" xfId="1146" xr:uid="{63F48A4A-9991-4895-AFF8-CEDE9ADEBF1C}"/>
    <cellStyle name="Normal 10 5 2 3 2 2" xfId="2724" xr:uid="{7CA65812-D322-480C-B6AD-5F7D3FCD73B3}"/>
    <cellStyle name="Normal 10 5 2 3 2 3" xfId="2725" xr:uid="{7E28F296-28B4-4A3D-9C1A-E0DB7F31A8D3}"/>
    <cellStyle name="Normal 10 5 2 3 2 4" xfId="2726" xr:uid="{AB76C1BC-B2C7-4AD9-B0D5-D926053A113F}"/>
    <cellStyle name="Normal 10 5 2 3 3" xfId="2727" xr:uid="{E2551E03-FED5-490C-A05C-0474FE11141A}"/>
    <cellStyle name="Normal 10 5 2 3 4" xfId="2728" xr:uid="{B78A8642-3E1B-4D44-B940-4881B0E403B7}"/>
    <cellStyle name="Normal 10 5 2 3 5" xfId="2729" xr:uid="{E03A0792-22BA-41C7-9234-646AF798735C}"/>
    <cellStyle name="Normal 10 5 2 4" xfId="1147" xr:uid="{C7F6D3BF-410D-44D0-B1F6-68FF59DBE139}"/>
    <cellStyle name="Normal 10 5 2 4 2" xfId="2730" xr:uid="{CCECDD42-FD2E-417C-9448-CA4CFACED515}"/>
    <cellStyle name="Normal 10 5 2 4 3" xfId="2731" xr:uid="{EA57FB2F-B28C-4923-B5AF-585E95F3047B}"/>
    <cellStyle name="Normal 10 5 2 4 4" xfId="2732" xr:uid="{C9803652-A0BC-435F-9860-6D0AA3F148C8}"/>
    <cellStyle name="Normal 10 5 2 5" xfId="2733" xr:uid="{7DA5E737-4057-456C-9095-7C6AC7FBB78B}"/>
    <cellStyle name="Normal 10 5 2 5 2" xfId="2734" xr:uid="{9589BABB-9EC5-4237-BBC9-5D6AA5A43658}"/>
    <cellStyle name="Normal 10 5 2 5 3" xfId="2735" xr:uid="{5C254E5A-70A1-4C92-84D4-41E98D84592A}"/>
    <cellStyle name="Normal 10 5 2 5 4" xfId="2736" xr:uid="{FD6FB565-3B73-4784-B20B-A4A88A560F7D}"/>
    <cellStyle name="Normal 10 5 2 6" xfId="2737" xr:uid="{C2996F96-F2D3-494F-8F2C-D2FF8E9D6410}"/>
    <cellStyle name="Normal 10 5 2 7" xfId="2738" xr:uid="{389A3283-48F9-48E7-B2DC-11B543697ADB}"/>
    <cellStyle name="Normal 10 5 2 8" xfId="2739" xr:uid="{C175B1D0-F595-41D8-9CEF-A795677A9F40}"/>
    <cellStyle name="Normal 10 5 3" xfId="260" xr:uid="{633FC82C-5D31-4142-AE35-3AD6323357E2}"/>
    <cellStyle name="Normal 10 5 3 2" xfId="517" xr:uid="{C3E7DB90-7F74-4252-A5FE-59860D5E5B5D}"/>
    <cellStyle name="Normal 10 5 3 2 2" xfId="518" xr:uid="{18AE7E94-241A-4B30-A4EC-B159E82964E2}"/>
    <cellStyle name="Normal 10 5 3 2 3" xfId="2740" xr:uid="{95EDE2B7-6CDD-451C-B57F-F72B9A112AF7}"/>
    <cellStyle name="Normal 10 5 3 2 4" xfId="2741" xr:uid="{7E0A1A9B-3AE6-4C57-9121-47B07B241F26}"/>
    <cellStyle name="Normal 10 5 3 3" xfId="519" xr:uid="{A36BA3F3-D299-4D6C-AEE8-BDAC2EFE2235}"/>
    <cellStyle name="Normal 10 5 3 3 2" xfId="2742" xr:uid="{8BAAB959-FCAB-49E9-B599-16D2B72AB343}"/>
    <cellStyle name="Normal 10 5 3 3 3" xfId="2743" xr:uid="{9BFCD687-1D4B-4508-9D62-FB5298F1DF7B}"/>
    <cellStyle name="Normal 10 5 3 3 4" xfId="2744" xr:uid="{0CF92F8B-381D-43F3-A910-DE25E4564EAC}"/>
    <cellStyle name="Normal 10 5 3 4" xfId="2745" xr:uid="{070AB38A-39C4-4217-9B6D-198823A0757F}"/>
    <cellStyle name="Normal 10 5 3 5" xfId="2746" xr:uid="{BB0AF15E-B1C6-4B74-BF80-8D8F13A3ED65}"/>
    <cellStyle name="Normal 10 5 3 6" xfId="2747" xr:uid="{EC518D9A-5504-49B5-A5BE-AD13C6335053}"/>
    <cellStyle name="Normal 10 5 4" xfId="261" xr:uid="{7476493B-5DE4-4D61-BE90-9CA960DC26CC}"/>
    <cellStyle name="Normal 10 5 4 2" xfId="520" xr:uid="{455DB54A-2040-4543-AEF0-E9ED3F783F85}"/>
    <cellStyle name="Normal 10 5 4 2 2" xfId="2748" xr:uid="{C7ED7059-6DDD-4CBA-89C3-DE0002F3E74A}"/>
    <cellStyle name="Normal 10 5 4 2 3" xfId="2749" xr:uid="{0F7EA50A-6550-4CDD-8C73-CC8E85E7B49E}"/>
    <cellStyle name="Normal 10 5 4 2 4" xfId="2750" xr:uid="{99E11B1B-FCE3-4222-8C37-57B6A1BAF449}"/>
    <cellStyle name="Normal 10 5 4 3" xfId="2751" xr:uid="{BA2D8922-E7D8-47BC-9386-B8566E2494A9}"/>
    <cellStyle name="Normal 10 5 4 4" xfId="2752" xr:uid="{AF18351E-D9E5-4434-9692-EDD0E9200E7F}"/>
    <cellStyle name="Normal 10 5 4 5" xfId="2753" xr:uid="{1663E126-46E5-490E-8914-1F16047618D2}"/>
    <cellStyle name="Normal 10 5 5" xfId="521" xr:uid="{326AC3A4-0311-4660-85A9-8A6F050F67BA}"/>
    <cellStyle name="Normal 10 5 5 2" xfId="2754" xr:uid="{B4E7564F-D74B-45D9-B5D9-B80ED99A1971}"/>
    <cellStyle name="Normal 10 5 5 3" xfId="2755" xr:uid="{2F2608B9-6EC0-4E3C-9187-581FFC153281}"/>
    <cellStyle name="Normal 10 5 5 4" xfId="2756" xr:uid="{6BEE737A-5017-41E1-86E5-72707278E3ED}"/>
    <cellStyle name="Normal 10 5 6" xfId="2757" xr:uid="{2FD21D03-CE15-4281-BE8A-248B42631CEF}"/>
    <cellStyle name="Normal 10 5 6 2" xfId="2758" xr:uid="{74186038-D900-4208-A4AA-8D1575EB564E}"/>
    <cellStyle name="Normal 10 5 6 3" xfId="2759" xr:uid="{FFFA40C0-5459-42FF-B471-61FFDAE411B4}"/>
    <cellStyle name="Normal 10 5 6 4" xfId="2760" xr:uid="{92DB4969-3888-443B-A136-22DF766992DF}"/>
    <cellStyle name="Normal 10 5 7" xfId="2761" xr:uid="{4D737519-FE9D-41E7-9A3A-A6AEBAB7A191}"/>
    <cellStyle name="Normal 10 5 8" xfId="2762" xr:uid="{E1E21508-F2B2-41E7-B1A5-FDBC7A3DC8DA}"/>
    <cellStyle name="Normal 10 5 9" xfId="2763" xr:uid="{EF57504F-E5FB-4CE1-B7CC-7BA4A2D6CAEF}"/>
    <cellStyle name="Normal 10 6" xfId="60" xr:uid="{C8867D95-9484-41FF-9965-914B759F2F5F}"/>
    <cellStyle name="Normal 10 6 2" xfId="262" xr:uid="{E06F79AF-0D9A-41DC-A5F4-536BD11360CD}"/>
    <cellStyle name="Normal 10 6 2 2" xfId="522" xr:uid="{A6F68541-409F-4C21-A156-C40EA8083A73}"/>
    <cellStyle name="Normal 10 6 2 2 2" xfId="1148" xr:uid="{7FEF0111-38DE-4565-8B42-A243DCC4AA5D}"/>
    <cellStyle name="Normal 10 6 2 2 2 2" xfId="1149" xr:uid="{45A2A616-FA06-4117-809F-60C41CDA8052}"/>
    <cellStyle name="Normal 10 6 2 2 3" xfId="1150" xr:uid="{5887572C-60CA-4119-9ADA-4E60A3E047EE}"/>
    <cellStyle name="Normal 10 6 2 2 4" xfId="2764" xr:uid="{0A7ECF8D-BA3B-4876-B799-E786EABE513A}"/>
    <cellStyle name="Normal 10 6 2 3" xfId="1151" xr:uid="{FA9E95F8-194C-4DEC-ADA6-7D5EEB5272E2}"/>
    <cellStyle name="Normal 10 6 2 3 2" xfId="1152" xr:uid="{16D56416-1FA4-4AAC-9DE1-416F36362CE7}"/>
    <cellStyle name="Normal 10 6 2 3 3" xfId="2765" xr:uid="{B9F3A4D7-AEE4-414B-8F55-57AB51DDA35B}"/>
    <cellStyle name="Normal 10 6 2 3 4" xfId="2766" xr:uid="{653A61C5-948F-4E58-BFDE-C38A664AF326}"/>
    <cellStyle name="Normal 10 6 2 4" xfId="1153" xr:uid="{B5AE865F-AF03-4CD3-BA82-8952CA0E0C43}"/>
    <cellStyle name="Normal 10 6 2 5" xfId="2767" xr:uid="{ABE15146-E4AB-4320-8BC1-BDA184811831}"/>
    <cellStyle name="Normal 10 6 2 6" xfId="2768" xr:uid="{419191C1-91EB-4A3E-94E8-B790AF6DFD08}"/>
    <cellStyle name="Normal 10 6 3" xfId="523" xr:uid="{B9FFB47A-5985-4432-8147-9A24A706D235}"/>
    <cellStyle name="Normal 10 6 3 2" xfId="1154" xr:uid="{B405066D-C6CF-4112-A6E3-E779F029DEE1}"/>
    <cellStyle name="Normal 10 6 3 2 2" xfId="1155" xr:uid="{46DFCAF7-5E9A-4627-B30D-9CAECC2F5A57}"/>
    <cellStyle name="Normal 10 6 3 2 3" xfId="2769" xr:uid="{763E848D-BF07-42BB-8402-773D6315106B}"/>
    <cellStyle name="Normal 10 6 3 2 4" xfId="2770" xr:uid="{8EBCC706-372D-436E-B905-C4224B8F2D92}"/>
    <cellStyle name="Normal 10 6 3 3" xfId="1156" xr:uid="{D0A67C04-09EA-4D3C-AA3C-7691A01902F5}"/>
    <cellStyle name="Normal 10 6 3 4" xfId="2771" xr:uid="{81833D0F-79DF-404C-BD2B-E3A88F8CA98A}"/>
    <cellStyle name="Normal 10 6 3 5" xfId="2772" xr:uid="{240B9A5C-F7E4-4017-82DC-3A232CE2FE4B}"/>
    <cellStyle name="Normal 10 6 4" xfId="1157" xr:uid="{3999B654-6D1D-4EDC-8537-179B9DAFD734}"/>
    <cellStyle name="Normal 10 6 4 2" xfId="1158" xr:uid="{32F17C24-6EEA-4AED-A0F6-82A10DCBF49B}"/>
    <cellStyle name="Normal 10 6 4 3" xfId="2773" xr:uid="{D8D65035-1438-493D-8834-5813B3741016}"/>
    <cellStyle name="Normal 10 6 4 4" xfId="2774" xr:uid="{51112FA5-8B30-4620-A881-9A85FDAAD33C}"/>
    <cellStyle name="Normal 10 6 5" xfId="1159" xr:uid="{3820A28C-23CC-4856-BACF-7ED653F4D9B1}"/>
    <cellStyle name="Normal 10 6 5 2" xfId="2775" xr:uid="{2F5A4E82-36A3-4F0E-9178-8408542B6642}"/>
    <cellStyle name="Normal 10 6 5 3" xfId="2776" xr:uid="{49EC346D-205A-479A-ABB4-F6B17904B30D}"/>
    <cellStyle name="Normal 10 6 5 4" xfId="2777" xr:uid="{6C1957EF-6564-46FF-BDFA-71ECD7B69C22}"/>
    <cellStyle name="Normal 10 6 6" xfId="2778" xr:uid="{1F8493BD-B3BC-434A-88C7-43273A84AD32}"/>
    <cellStyle name="Normal 10 6 7" xfId="2779" xr:uid="{70FAC9BC-04A4-4AA8-9BCF-83AA6C4664BE}"/>
    <cellStyle name="Normal 10 6 8" xfId="2780" xr:uid="{7E142E83-7C7F-424D-B4CA-80314CD443B4}"/>
    <cellStyle name="Normal 10 7" xfId="263" xr:uid="{BB8B00EA-A53D-4900-9179-EAF6910E462B}"/>
    <cellStyle name="Normal 10 7 2" xfId="524" xr:uid="{770C2198-B031-4FE6-9199-2902383DB40D}"/>
    <cellStyle name="Normal 10 7 2 2" xfId="525" xr:uid="{DECDC47E-C102-4EF9-9A21-357C4C5DD763}"/>
    <cellStyle name="Normal 10 7 2 2 2" xfId="1160" xr:uid="{D87C3338-B9AD-4EA8-96E7-94748319F790}"/>
    <cellStyle name="Normal 10 7 2 2 3" xfId="2781" xr:uid="{975682DB-DCA0-4EFF-81CD-66AC61539FA5}"/>
    <cellStyle name="Normal 10 7 2 2 4" xfId="2782" xr:uid="{4152B66C-53B6-4F16-9C89-D9FAD2968944}"/>
    <cellStyle name="Normal 10 7 2 3" xfId="1161" xr:uid="{128AC8D4-EE17-4787-A0E1-6928D2E109B9}"/>
    <cellStyle name="Normal 10 7 2 4" xfId="2783" xr:uid="{AC053B82-4F9E-4D7E-9E88-0851FA6DF57F}"/>
    <cellStyle name="Normal 10 7 2 5" xfId="2784" xr:uid="{C12B1C73-B66A-45E5-91F6-F5FB67E3478B}"/>
    <cellStyle name="Normal 10 7 3" xfId="526" xr:uid="{75FB17D4-2E4D-48E3-A3ED-67A053BF9CC6}"/>
    <cellStyle name="Normal 10 7 3 2" xfId="1162" xr:uid="{668754AA-9B31-4C4B-8045-4F6A178DFC8B}"/>
    <cellStyle name="Normal 10 7 3 3" xfId="2785" xr:uid="{15D95615-D873-4F4F-ABDF-DFE482178691}"/>
    <cellStyle name="Normal 10 7 3 4" xfId="2786" xr:uid="{A459DA17-271F-4A6A-8896-F3E529C9631A}"/>
    <cellStyle name="Normal 10 7 4" xfId="1163" xr:uid="{B7139446-EF28-4129-B80E-95EFF45E3E3F}"/>
    <cellStyle name="Normal 10 7 4 2" xfId="2787" xr:uid="{2FDCFDBC-A488-454F-B0F5-A3F2E9DCD790}"/>
    <cellStyle name="Normal 10 7 4 3" xfId="2788" xr:uid="{9E763A31-9E8D-42F9-B7C5-370581B31349}"/>
    <cellStyle name="Normal 10 7 4 4" xfId="2789" xr:uid="{CBD2C520-0B1C-4B4E-BB2A-94D35486AEEA}"/>
    <cellStyle name="Normal 10 7 5" xfId="2790" xr:uid="{0BEE991B-107F-4A81-B084-2702072DE36B}"/>
    <cellStyle name="Normal 10 7 6" xfId="2791" xr:uid="{774CA3EF-2D99-47E3-A601-49BFA1CAB6A6}"/>
    <cellStyle name="Normal 10 7 7" xfId="2792" xr:uid="{4C049AD4-6276-45F9-817A-D75CBA6E3229}"/>
    <cellStyle name="Normal 10 8" xfId="264" xr:uid="{EE33DC9A-8156-444A-9396-8FBF2663B11F}"/>
    <cellStyle name="Normal 10 8 2" xfId="527" xr:uid="{BABE8EF6-5939-4160-B350-F131CCDC41DF}"/>
    <cellStyle name="Normal 10 8 2 2" xfId="1164" xr:uid="{85B12C4F-CB8A-4519-BBE2-76ACBE87A6BE}"/>
    <cellStyle name="Normal 10 8 2 3" xfId="2793" xr:uid="{09D4C21D-EC9B-46A7-B99C-F3820713663E}"/>
    <cellStyle name="Normal 10 8 2 4" xfId="2794" xr:uid="{A6FC0F87-8FFC-47D1-9867-8C5F56C79559}"/>
    <cellStyle name="Normal 10 8 3" xfId="1165" xr:uid="{F6921AB6-8137-4E86-BDC6-55A80E208A6D}"/>
    <cellStyle name="Normal 10 8 3 2" xfId="2795" xr:uid="{AD6B960E-8564-48B0-AAC4-E21D4C48C617}"/>
    <cellStyle name="Normal 10 8 3 3" xfId="2796" xr:uid="{D90BA479-16EC-4310-895A-B4029EE73C83}"/>
    <cellStyle name="Normal 10 8 3 4" xfId="2797" xr:uid="{76F8A45A-D9FD-445A-8506-473FB0B762BD}"/>
    <cellStyle name="Normal 10 8 4" xfId="2798" xr:uid="{970683DF-0D0B-4360-BBF0-4DC60655AB45}"/>
    <cellStyle name="Normal 10 8 5" xfId="2799" xr:uid="{B2BA2472-A16B-4A7A-9286-822758DA9749}"/>
    <cellStyle name="Normal 10 8 6" xfId="2800" xr:uid="{3F5B1A6A-38B5-4EE8-AD37-D191A1C4AEC3}"/>
    <cellStyle name="Normal 10 9" xfId="265" xr:uid="{1F396BE6-8439-465C-B4A5-692BBB1FC0FC}"/>
    <cellStyle name="Normal 10 9 2" xfId="1166" xr:uid="{D1F3A7E6-31BD-42F3-A0D3-AF8131DD8727}"/>
    <cellStyle name="Normal 10 9 2 2" xfId="2801" xr:uid="{6CF0DB91-A00A-4E09-B3B9-DB56AEE42E83}"/>
    <cellStyle name="Normal 10 9 2 2 2" xfId="4330" xr:uid="{249F7340-4471-4EDB-8624-03C19BA15976}"/>
    <cellStyle name="Normal 10 9 2 2 3" xfId="4679" xr:uid="{83CF1D28-3200-4633-B04A-2089D1DD5A5F}"/>
    <cellStyle name="Normal 10 9 2 3" xfId="2802" xr:uid="{5C5A7C24-C120-46C3-BF0A-AC6A093FCD6C}"/>
    <cellStyle name="Normal 10 9 2 4" xfId="2803" xr:uid="{7310E4AF-07C2-46BF-B4A8-B449252590CF}"/>
    <cellStyle name="Normal 10 9 3" xfId="2804" xr:uid="{B33CD19B-253F-4D6A-ACA4-E8831B1E3674}"/>
    <cellStyle name="Normal 10 9 3 2" xfId="5339" xr:uid="{CAF470FA-E5CC-4F32-9130-1EAF798859F7}"/>
    <cellStyle name="Normal 10 9 4" xfId="2805" xr:uid="{459317B5-5379-4CE6-80A1-138320592B5F}"/>
    <cellStyle name="Normal 10 9 4 2" xfId="4562" xr:uid="{9BD051D5-66C1-4BDC-A5C7-E3104D2139C1}"/>
    <cellStyle name="Normal 10 9 4 3" xfId="4680" xr:uid="{E10FBB4B-7096-4D4F-A82C-BF1592749AEC}"/>
    <cellStyle name="Normal 10 9 4 4" xfId="4600" xr:uid="{E511FF63-5925-44D6-9D9B-6592F06A71EE}"/>
    <cellStyle name="Normal 10 9 5" xfId="2806" xr:uid="{B062F527-7F2E-4D9D-8AF7-5F7352D428D7}"/>
    <cellStyle name="Normal 11" xfId="61" xr:uid="{99953D1E-6453-4938-B352-4AA0D6076D7C}"/>
    <cellStyle name="Normal 11 2" xfId="266" xr:uid="{24CA72B7-765E-4A40-9D60-EC961EB9B486}"/>
    <cellStyle name="Normal 11 2 2" xfId="4647" xr:uid="{473106B3-F4FE-425F-BA0F-97DFACB060C4}"/>
    <cellStyle name="Normal 11 3" xfId="4335" xr:uid="{F7B500FF-8D8A-4566-BEAC-8DB60A52A476}"/>
    <cellStyle name="Normal 11 3 2" xfId="4541" xr:uid="{431E8B51-5102-49B1-8D32-54F0895CE64E}"/>
    <cellStyle name="Normal 11 3 3" xfId="4724" xr:uid="{908E5B45-F451-450D-A840-C711FBFD3880}"/>
    <cellStyle name="Normal 11 3 4" xfId="4701" xr:uid="{CFD3D04E-B8C3-4B95-8B8A-21945AE901F4}"/>
    <cellStyle name="Normal 12" xfId="62" xr:uid="{355E846F-6CA6-4558-BCC6-0B071F4113F0}"/>
    <cellStyle name="Normal 12 2" xfId="267" xr:uid="{85A212E7-5BA1-4DE4-8528-53068FA097E0}"/>
    <cellStyle name="Normal 12 2 2" xfId="4648" xr:uid="{41DC97FA-B417-4B85-A4F6-41514AB58ACE}"/>
    <cellStyle name="Normal 12 3" xfId="4542" xr:uid="{472AD0AB-AB08-4776-BF5A-F001E9542F5F}"/>
    <cellStyle name="Normal 13" xfId="63" xr:uid="{7902175D-4B3D-433E-A7A8-B9C52E72DC1C}"/>
    <cellStyle name="Normal 13 2" xfId="64" xr:uid="{AFEAA0CC-3887-4876-AB08-0590FAD70ACA}"/>
    <cellStyle name="Normal 13 2 2" xfId="268" xr:uid="{BA261DB1-215A-4640-8230-D439E1172FCE}"/>
    <cellStyle name="Normal 13 2 2 2" xfId="4649" xr:uid="{7F93392F-716A-4E23-A77D-B13F7316618E}"/>
    <cellStyle name="Normal 13 2 3" xfId="4337" xr:uid="{10F87E5C-24C3-4FBF-B345-D5219A7A4213}"/>
    <cellStyle name="Normal 13 2 3 2" xfId="4543" xr:uid="{F7409501-39E2-4F8C-AD15-73A34B8F92D4}"/>
    <cellStyle name="Normal 13 2 3 3" xfId="4725" xr:uid="{96725D5C-87BA-404D-A9BD-865565E06EAE}"/>
    <cellStyle name="Normal 13 2 3 4" xfId="4702" xr:uid="{EDB05982-C899-4943-B3BC-14E7999D7E48}"/>
    <cellStyle name="Normal 13 3" xfId="269" xr:uid="{BA11CEB2-ECDD-43F2-8513-FF499F924B22}"/>
    <cellStyle name="Normal 13 3 2" xfId="4421" xr:uid="{83326390-8F1B-488E-AC57-B74BF095C229}"/>
    <cellStyle name="Normal 13 3 3" xfId="4338" xr:uid="{18EB40A7-A0AA-4377-94DC-C4AB8888F205}"/>
    <cellStyle name="Normal 13 3 4" xfId="4566" xr:uid="{3A9A419B-C82C-4FB8-B810-9F9CCF5F8FFF}"/>
    <cellStyle name="Normal 13 3 5" xfId="4726" xr:uid="{1C380658-0F14-47EB-9697-E0F9D094F078}"/>
    <cellStyle name="Normal 13 4" xfId="4339" xr:uid="{34F28EDC-0FFD-4CC4-BF50-571250615134}"/>
    <cellStyle name="Normal 13 5" xfId="4336" xr:uid="{1EC6E38E-D45F-4F7A-958A-B1A655F1D0F8}"/>
    <cellStyle name="Normal 14" xfId="65" xr:uid="{336502E7-3B49-4F8A-BE26-756513D95B79}"/>
    <cellStyle name="Normal 14 18" xfId="4341" xr:uid="{8704223F-6AFE-49A3-A7D5-71E9E9E7C23B}"/>
    <cellStyle name="Normal 14 2" xfId="270" xr:uid="{0A4085A0-0E45-4B62-8112-2B5CAAD80FA4}"/>
    <cellStyle name="Normal 14 2 2" xfId="430" xr:uid="{83DF683C-4348-477C-B591-BB6FED02F2D6}"/>
    <cellStyle name="Normal 14 2 2 2" xfId="431" xr:uid="{C73F2005-771A-4042-BF6E-A638BC60C42F}"/>
    <cellStyle name="Normal 14 2 3" xfId="432" xr:uid="{5719CDAA-D2BB-42CD-B9A9-DAD16A57765A}"/>
    <cellStyle name="Normal 14 3" xfId="433" xr:uid="{8A98C5E6-F333-4BFB-B072-4528EE49A805}"/>
    <cellStyle name="Normal 14 3 2" xfId="4650" xr:uid="{3E0B71ED-B1BF-4F38-9ADF-695A71E2E149}"/>
    <cellStyle name="Normal 14 4" xfId="4340" xr:uid="{A1B84D97-5177-44DF-B264-A123CC63C619}"/>
    <cellStyle name="Normal 14 4 2" xfId="4544" xr:uid="{E61D8CFF-F538-4410-ADB4-82D5F13D33F2}"/>
    <cellStyle name="Normal 14 4 3" xfId="4727" xr:uid="{54B73141-3091-4699-AF25-33DFA8C386F5}"/>
    <cellStyle name="Normal 14 4 4" xfId="4703" xr:uid="{79995027-F431-46B3-A6A9-0E3144F1EBB5}"/>
    <cellStyle name="Normal 15" xfId="66" xr:uid="{EF7EF5E6-2378-4C20-9E55-878580737420}"/>
    <cellStyle name="Normal 15 2" xfId="67" xr:uid="{F94F186A-FED2-483B-B3B2-0E42B249EB9C}"/>
    <cellStyle name="Normal 15 2 2" xfId="271" xr:uid="{29860CAE-EDF1-4D30-9F77-4FC90FB36A97}"/>
    <cellStyle name="Normal 15 2 2 2" xfId="4453" xr:uid="{00608D42-2240-41AB-83DB-8BC8532E9511}"/>
    <cellStyle name="Normal 15 2 3" xfId="4546" xr:uid="{3EFF5B91-B769-45E2-BB5B-A3B008118568}"/>
    <cellStyle name="Normal 15 3" xfId="272" xr:uid="{1A28A930-2E41-431A-B67F-83059B741012}"/>
    <cellStyle name="Normal 15 3 2" xfId="4422" xr:uid="{822C3681-ED60-44A5-9DE4-3BA976323B0F}"/>
    <cellStyle name="Normal 15 3 3" xfId="4343" xr:uid="{260709DA-39CA-46EC-9ECF-2A3B13CA18CF}"/>
    <cellStyle name="Normal 15 3 4" xfId="4567" xr:uid="{1667FB2F-267F-48CF-B797-4831CBD9665D}"/>
    <cellStyle name="Normal 15 3 5" xfId="4729" xr:uid="{32ED502C-C2A3-4E58-BD7B-F8D830AD10F9}"/>
    <cellStyle name="Normal 15 4" xfId="4342" xr:uid="{093629E6-5B56-4915-984E-4229790C7E26}"/>
    <cellStyle name="Normal 15 4 2" xfId="4545" xr:uid="{D5E8281D-301A-4D18-B499-91FB020B398A}"/>
    <cellStyle name="Normal 15 4 3" xfId="4728" xr:uid="{86690214-DAA2-4454-BC64-FC7B63A11D99}"/>
    <cellStyle name="Normal 15 4 4" xfId="4704" xr:uid="{3C2E4D16-31CD-48CA-BD42-3956CE751B79}"/>
    <cellStyle name="Normal 16" xfId="68" xr:uid="{849D4023-56BB-4BCC-BEF2-1525E77985D5}"/>
    <cellStyle name="Normal 16 2" xfId="273" xr:uid="{2532D5DB-6945-4282-BF5C-C3F25370334C}"/>
    <cellStyle name="Normal 16 2 2" xfId="4423" xr:uid="{B7744916-79FC-4FEF-9B2E-82A46E76DA56}"/>
    <cellStyle name="Normal 16 2 3" xfId="4344" xr:uid="{B53DA2EA-1C2F-453B-8597-AF9468BEC413}"/>
    <cellStyle name="Normal 16 2 4" xfId="4568" xr:uid="{1074C861-EC24-49C9-903E-A1949FE2FA3D}"/>
    <cellStyle name="Normal 16 2 5" xfId="4730" xr:uid="{A4520138-B9CC-4802-A021-91DB92A5233D}"/>
    <cellStyle name="Normal 16 3" xfId="274" xr:uid="{35DD884B-DCDC-4FD2-B628-8CD4B1129ECF}"/>
    <cellStyle name="Normal 17" xfId="69" xr:uid="{28E92576-5D85-4D9A-82C0-11E98BB6FC92}"/>
    <cellStyle name="Normal 17 2" xfId="275" xr:uid="{6DCF47BD-18CB-4F80-9657-6C6D60E0CAFE}"/>
    <cellStyle name="Normal 17 2 2" xfId="4424" xr:uid="{B9AAE22E-BDD7-4DF6-82F4-739439BA91A5}"/>
    <cellStyle name="Normal 17 2 3" xfId="4346" xr:uid="{03CBBA2B-9071-4771-BFEE-0372ABD8EF5A}"/>
    <cellStyle name="Normal 17 2 4" xfId="4569" xr:uid="{BA6D64AB-4B1D-47B3-99CB-D979B52C7F15}"/>
    <cellStyle name="Normal 17 2 5" xfId="4731" xr:uid="{1824FD0F-41F8-454C-B81F-C4834E551B8C}"/>
    <cellStyle name="Normal 17 3" xfId="4347" xr:uid="{84FCE669-AC0A-44F4-81C4-AE2942C736E8}"/>
    <cellStyle name="Normal 17 4" xfId="4345" xr:uid="{453C9389-82FA-4AE2-BAA6-12A12D2FD81D}"/>
    <cellStyle name="Normal 18" xfId="70" xr:uid="{4C3D4DA5-4F79-45CA-8AA0-B32F36FBE2F4}"/>
    <cellStyle name="Normal 18 2" xfId="276" xr:uid="{C31875BF-5306-422F-B495-C282FA7281F3}"/>
    <cellStyle name="Normal 18 2 2" xfId="4454" xr:uid="{250A6589-069D-437A-8F2A-FE0138DD4E97}"/>
    <cellStyle name="Normal 18 3" xfId="4348" xr:uid="{B1DAA05C-4F85-414E-9F01-27E9C50FE986}"/>
    <cellStyle name="Normal 18 3 2" xfId="4547" xr:uid="{60BA3C7E-7660-4501-9F6C-E2D39BDC9942}"/>
    <cellStyle name="Normal 18 3 3" xfId="4732" xr:uid="{C161CA55-BC4A-4DB7-8821-D2D19D21855F}"/>
    <cellStyle name="Normal 18 3 4" xfId="4705" xr:uid="{CC98AFE7-A408-41D2-82FD-AA8567583F30}"/>
    <cellStyle name="Normal 19" xfId="71" xr:uid="{6D36F629-108C-4719-A35C-64004CF24C5F}"/>
    <cellStyle name="Normal 19 2" xfId="72" xr:uid="{571A5718-49DD-4309-96E9-BA945A4B53B7}"/>
    <cellStyle name="Normal 19 2 2" xfId="277" xr:uid="{A95FCB12-C166-4DE3-BBD5-6936D4D47566}"/>
    <cellStyle name="Normal 19 2 2 2" xfId="4651" xr:uid="{BC2AA477-B0EC-4818-899A-EBFF0B73FDCE}"/>
    <cellStyle name="Normal 19 2 3" xfId="4549" xr:uid="{A921051D-3998-49EC-BF89-DE14308EA29B}"/>
    <cellStyle name="Normal 19 3" xfId="278" xr:uid="{C2975B6D-DE20-440B-9869-52E7093ECAD7}"/>
    <cellStyle name="Normal 19 3 2" xfId="4652" xr:uid="{6FB0DC8B-17C4-4DA0-A02C-58B44BD1082D}"/>
    <cellStyle name="Normal 19 4" xfId="4548" xr:uid="{0B125B57-2939-429E-95F7-C6405F85EF80}"/>
    <cellStyle name="Normal 2" xfId="3" xr:uid="{0035700C-F3A5-4A6F-B63A-5CE25669DEE2}"/>
    <cellStyle name="Normal 2 2" xfId="73" xr:uid="{7626C255-CC0A-488C-B2F1-876B289CB6DE}"/>
    <cellStyle name="Normal 2 2 2" xfId="74" xr:uid="{15B2BA7A-670D-40D0-82BD-08DBAB3C94A7}"/>
    <cellStyle name="Normal 2 2 2 2" xfId="279" xr:uid="{8949EBF4-2F80-4088-863D-AC45077F1CDF}"/>
    <cellStyle name="Normal 2 2 2 2 2" xfId="4655" xr:uid="{079C14D9-47E2-4002-B300-681406B98EEA}"/>
    <cellStyle name="Normal 2 2 2 3" xfId="4551" xr:uid="{47B1D5C5-E72C-417A-8716-68F28983D5B6}"/>
    <cellStyle name="Normal 2 2 3" xfId="280" xr:uid="{182968D7-7268-4DCB-BF57-EA3322DC4299}"/>
    <cellStyle name="Normal 2 2 3 2" xfId="4455" xr:uid="{102C4924-3C68-49AC-BCF1-3525628A86EC}"/>
    <cellStyle name="Normal 2 2 3 2 2" xfId="4585" xr:uid="{40C7DA9D-DCE4-4ADF-BB03-4CA49FAE0ADE}"/>
    <cellStyle name="Normal 2 2 3 2 2 2" xfId="4656" xr:uid="{12EABA88-AE4E-4691-9652-D6AF3CFABD25}"/>
    <cellStyle name="Normal 2 2 3 2 2 3" xfId="5348" xr:uid="{D9C17AA8-0EE9-4CB1-A0FB-8454E36E7873}"/>
    <cellStyle name="Normal 2 2 3 2 3" xfId="4750" xr:uid="{E955226F-4CC0-4F48-8443-946FBA71F1F3}"/>
    <cellStyle name="Normal 2 2 3 2 4" xfId="5305" xr:uid="{FC5FF8C0-A01B-4A2B-8067-02ED28C9B064}"/>
    <cellStyle name="Normal 2 2 3 3" xfId="4435" xr:uid="{73D47A8F-6608-4D30-B6F3-29F01ABC4670}"/>
    <cellStyle name="Normal 2 2 3 4" xfId="4706" xr:uid="{3D62A9AE-8942-4912-82FF-39CF3EEB482C}"/>
    <cellStyle name="Normal 2 2 3 5" xfId="4695" xr:uid="{B4B3D94C-5F36-4173-891F-4A9B5A1798B1}"/>
    <cellStyle name="Normal 2 2 4" xfId="4349" xr:uid="{55F73AD4-7776-4C99-B8F6-4B53BA9D9F0E}"/>
    <cellStyle name="Normal 2 2 4 2" xfId="4550" xr:uid="{2D1CFA7E-E2B2-43CE-8586-3FC276C06B33}"/>
    <cellStyle name="Normal 2 2 4 3" xfId="4733" xr:uid="{B69C009D-153A-4FAA-87BD-50B00A2220FC}"/>
    <cellStyle name="Normal 2 2 4 4" xfId="4707" xr:uid="{149F7537-0B79-43B2-B690-2A797B4DC10B}"/>
    <cellStyle name="Normal 2 2 5" xfId="4654" xr:uid="{D90D1CB3-5667-4DFA-8A16-45D395566362}"/>
    <cellStyle name="Normal 2 2 6" xfId="4753" xr:uid="{C2020CC0-B2EE-408C-BD60-3D823592F539}"/>
    <cellStyle name="Normal 2 3" xfId="75" xr:uid="{5E826E17-3605-4FFF-8740-0A08ED6D4CB0}"/>
    <cellStyle name="Normal 2 3 2" xfId="76" xr:uid="{8FA10A4A-1313-401C-9A9E-20D4E87ED77B}"/>
    <cellStyle name="Normal 2 3 2 2" xfId="281" xr:uid="{9B33F2C2-00B2-4AD4-810F-CC24D6AF67A4}"/>
    <cellStyle name="Normal 2 3 2 2 2" xfId="4657" xr:uid="{40170A1F-1955-4636-BE9E-B869E07EAE87}"/>
    <cellStyle name="Normal 2 3 2 3" xfId="4351" xr:uid="{AF568CDA-2921-447D-A59E-B5B04FD70576}"/>
    <cellStyle name="Normal 2 3 2 3 2" xfId="4553" xr:uid="{F05FC324-8981-440F-9FC4-D905B4960B86}"/>
    <cellStyle name="Normal 2 3 2 3 3" xfId="4735" xr:uid="{2D8515E2-4AC0-4021-BCBA-64CAE79A37BB}"/>
    <cellStyle name="Normal 2 3 2 3 4" xfId="4708" xr:uid="{260C4586-4F12-4E09-86DB-D2A5A1851414}"/>
    <cellStyle name="Normal 2 3 3" xfId="77" xr:uid="{771BC1C3-682B-4CFA-8619-EFB98548B42E}"/>
    <cellStyle name="Normal 2 3 4" xfId="78" xr:uid="{64D8F75C-1828-4E20-88DA-93ED7FCC14EA}"/>
    <cellStyle name="Normal 2 3 4 2" xfId="5354" xr:uid="{77148F60-1A59-40FA-8A0A-73FC3EF7F1A5}"/>
    <cellStyle name="Normal 2 3 5" xfId="185" xr:uid="{2A7317E9-3414-4B38-B965-D9B988572FE1}"/>
    <cellStyle name="Normal 2 3 5 2" xfId="4658" xr:uid="{8E2BB431-2A01-41A3-BEE2-F785CFEB64CF}"/>
    <cellStyle name="Normal 2 3 6" xfId="4350" xr:uid="{28D33836-55B2-4A19-BCBB-A83FEDE9E291}"/>
    <cellStyle name="Normal 2 3 6 2" xfId="4552" xr:uid="{AA4DCFA1-CF49-473D-A32A-79D700A4C766}"/>
    <cellStyle name="Normal 2 3 6 3" xfId="4734" xr:uid="{13980FB4-15B9-45BF-9106-F47D1C479252}"/>
    <cellStyle name="Normal 2 3 6 4" xfId="4709" xr:uid="{B6112F77-FED9-49F0-BEEC-9227EC2EDF2C}"/>
    <cellStyle name="Normal 2 3 7" xfId="5318" xr:uid="{3CC45108-85AC-4D9D-915B-E909E68B6443}"/>
    <cellStyle name="Normal 2 4" xfId="79" xr:uid="{643B5AA2-C4B6-491E-9D32-C1FA45E0271A}"/>
    <cellStyle name="Normal 2 4 2" xfId="80" xr:uid="{9B494B34-A813-4145-A294-1C16AF66515A}"/>
    <cellStyle name="Normal 2 4 3" xfId="282" xr:uid="{1F85D2E1-290F-4A8A-B105-43B4A6615F94}"/>
    <cellStyle name="Normal 2 4 3 2" xfId="4659" xr:uid="{282A25A7-B9E2-4FB9-A7CB-2814A527DB35}"/>
    <cellStyle name="Normal 2 4 3 3" xfId="4673" xr:uid="{4028E8DD-6A96-4383-907C-CB4ECA09C289}"/>
    <cellStyle name="Normal 2 4 4" xfId="4554" xr:uid="{F10C8810-DA85-4A0A-BF16-ABE684B67DDD}"/>
    <cellStyle name="Normal 2 4 5" xfId="4754" xr:uid="{ADCE707C-353D-4C43-A394-7557ADF07C11}"/>
    <cellStyle name="Normal 2 4 6" xfId="4752" xr:uid="{9907B320-FD42-4160-8155-AB80C8DCBB9B}"/>
    <cellStyle name="Normal 2 5" xfId="184" xr:uid="{E0CF38C3-4E8B-4F46-84FE-B6CC3A492C60}"/>
    <cellStyle name="Normal 2 5 2" xfId="284" xr:uid="{B3C44023-CD43-4E80-9C77-F1300D06B8D5}"/>
    <cellStyle name="Normal 2 5 2 2" xfId="2505" xr:uid="{FBA97FCF-46AE-412B-87C6-BE8BC33777E2}"/>
    <cellStyle name="Normal 2 5 3" xfId="283" xr:uid="{0DA5B3B1-11B8-4ED1-8F70-F07978E19AAD}"/>
    <cellStyle name="Normal 2 5 3 2" xfId="4586" xr:uid="{AF283940-C885-4583-A3F2-E12C77208E9E}"/>
    <cellStyle name="Normal 2 5 3 3" xfId="4746" xr:uid="{BD067BBA-FB7E-41B2-9740-7E9183175C52}"/>
    <cellStyle name="Normal 2 5 3 4" xfId="5302" xr:uid="{17F1F045-0FAA-4A25-8367-3EEAC94C86C8}"/>
    <cellStyle name="Normal 2 5 4" xfId="4660" xr:uid="{795D61FD-1CDA-4F42-A6BD-68BF32936850}"/>
    <cellStyle name="Normal 2 5 5" xfId="4615" xr:uid="{0C8F7EF1-A49E-4DD7-999C-B91DD30F7DDC}"/>
    <cellStyle name="Normal 2 5 6" xfId="4614" xr:uid="{A67FB70B-9F3D-4388-8FB0-80AD9FB9CFE2}"/>
    <cellStyle name="Normal 2 5 7" xfId="4749" xr:uid="{95CF7871-DEC3-4EC3-870E-0FA3949C590C}"/>
    <cellStyle name="Normal 2 5 8" xfId="4719" xr:uid="{2EB801A3-9C85-42AB-9A77-3FD7AD4E29DC}"/>
    <cellStyle name="Normal 2 6" xfId="285" xr:uid="{39D28E46-272E-4DC3-85D1-BA2A21DED428}"/>
    <cellStyle name="Normal 2 6 2" xfId="286" xr:uid="{6B896470-1FA6-4E65-B815-315F156AB442}"/>
    <cellStyle name="Normal 2 6 3" xfId="452" xr:uid="{2500F82B-B38D-4BCB-AD6F-03238BC326E5}"/>
    <cellStyle name="Normal 2 6 3 2" xfId="5335" xr:uid="{95015CAB-91E3-4DC6-8BC6-AA634BFD6791}"/>
    <cellStyle name="Normal 2 6 4" xfId="4661" xr:uid="{5E825F81-6B9D-40D1-94C0-4F37A48B60DE}"/>
    <cellStyle name="Normal 2 6 5" xfId="4612" xr:uid="{B297F555-7EE4-4E56-996F-D51861A6CF4F}"/>
    <cellStyle name="Normal 2 6 5 2" xfId="4710" xr:uid="{06CDAC06-EBDA-4345-B82F-369F1005EB35}"/>
    <cellStyle name="Normal 2 6 6" xfId="4598" xr:uid="{46BC40C9-D4CC-4A70-A76B-635C19BB5264}"/>
    <cellStyle name="Normal 2 6 7" xfId="5322" xr:uid="{2E27BB32-4DAF-4FEB-A0C9-B29D86597B3D}"/>
    <cellStyle name="Normal 2 6 8" xfId="5331" xr:uid="{C113569F-1091-453F-98D8-6C21E480D9E9}"/>
    <cellStyle name="Normal 2 7" xfId="287" xr:uid="{99E1DF44-84DF-492B-B2FC-E0882EB17336}"/>
    <cellStyle name="Normal 2 7 2" xfId="4456" xr:uid="{09C21015-989E-4714-BBFE-C0F9C236D9B5}"/>
    <cellStyle name="Normal 2 7 3" xfId="4662" xr:uid="{212F6DCC-DB69-4A07-AD8B-A0C3D448D9CF}"/>
    <cellStyle name="Normal 2 7 4" xfId="5303" xr:uid="{2062F3D3-6507-43E8-8AF2-AE6A4436CFCB}"/>
    <cellStyle name="Normal 2 8" xfId="4508" xr:uid="{FEAE4A1F-3918-48A8-AC4F-2B9129D8979F}"/>
    <cellStyle name="Normal 2 9" xfId="4653" xr:uid="{2EC08FD5-77FB-4A4C-8266-29AF260F9DCE}"/>
    <cellStyle name="Normal 20" xfId="434" xr:uid="{5AB9111B-E700-4B50-8A93-73261EAD9FA1}"/>
    <cellStyle name="Normal 20 2" xfId="435" xr:uid="{BE0E61E7-500F-4578-A974-E4E9E89752B2}"/>
    <cellStyle name="Normal 20 2 2" xfId="436" xr:uid="{64D85F8F-4FD6-445E-90D6-8E7DEE4BE2ED}"/>
    <cellStyle name="Normal 20 2 2 2" xfId="4425" xr:uid="{E17514FA-61E3-418B-9BDE-1486999B695C}"/>
    <cellStyle name="Normal 20 2 2 3" xfId="4417" xr:uid="{BA781F49-7B28-456E-BFB4-71A91903ECFA}"/>
    <cellStyle name="Normal 20 2 2 4" xfId="4582" xr:uid="{881C1BCD-119A-41D7-B4D6-E1BC9B159F20}"/>
    <cellStyle name="Normal 20 2 2 5" xfId="4744" xr:uid="{36791F8D-4921-49E9-A9CA-32E3646B8E8C}"/>
    <cellStyle name="Normal 20 2 3" xfId="4420" xr:uid="{D4B463AA-422E-4365-A41C-D04506DDFCD3}"/>
    <cellStyle name="Normal 20 2 4" xfId="4416" xr:uid="{01EDC495-8FA0-4993-840B-3346ADDD289D}"/>
    <cellStyle name="Normal 20 2 5" xfId="4581" xr:uid="{F6920A6F-3D8A-426D-BB48-B107208CF048}"/>
    <cellStyle name="Normal 20 2 6" xfId="4743" xr:uid="{BF90D185-F9A0-4282-BBE7-970228EF8F0B}"/>
    <cellStyle name="Normal 20 3" xfId="1167" xr:uid="{C96587B8-B05F-427B-8D61-F7AAFDB2C6E6}"/>
    <cellStyle name="Normal 20 3 2" xfId="4457" xr:uid="{EE0A2A12-2031-45E9-8B3D-C85D55BA9B4A}"/>
    <cellStyle name="Normal 20 4" xfId="4352" xr:uid="{5A65F8BB-3B05-4BA9-8A7B-6022F50C124E}"/>
    <cellStyle name="Normal 20 4 2" xfId="4555" xr:uid="{D89F4C37-3E50-4EDE-9AB5-C3AA490BE6AC}"/>
    <cellStyle name="Normal 20 4 3" xfId="4736" xr:uid="{E299500A-9212-4E25-8981-F334997B2A13}"/>
    <cellStyle name="Normal 20 4 4" xfId="4711" xr:uid="{CB77AB68-9819-4234-8114-CFC363F3FE37}"/>
    <cellStyle name="Normal 20 5" xfId="4433" xr:uid="{55FF2950-7FD9-466C-8E96-EBF204424BA2}"/>
    <cellStyle name="Normal 20 5 2" xfId="5328" xr:uid="{C7B3AF32-38B2-4513-BCEE-0CF1933A7E2F}"/>
    <cellStyle name="Normal 20 6" xfId="4587" xr:uid="{26BAB03E-0509-47B4-AEC6-C3034A8B2173}"/>
    <cellStyle name="Normal 20 7" xfId="4696" xr:uid="{148AD446-53D9-4403-AFB6-23DF1F47C924}"/>
    <cellStyle name="Normal 20 8" xfId="4717" xr:uid="{3C48A2BE-940E-4414-93B1-2C33D7FF7B5C}"/>
    <cellStyle name="Normal 20 9" xfId="4716" xr:uid="{E54EBF16-1556-4747-AA1D-76B81A31CDCE}"/>
    <cellStyle name="Normal 21" xfId="437" xr:uid="{BA5EE679-ADE3-45D8-BD18-DA02B4AEE417}"/>
    <cellStyle name="Normal 21 2" xfId="438" xr:uid="{A0D4721F-7B67-4284-8BA8-9D66A883D63C}"/>
    <cellStyle name="Normal 21 2 2" xfId="439" xr:uid="{23490096-E231-4B9F-8B86-05E2D6E45734}"/>
    <cellStyle name="Normal 21 3" xfId="4353" xr:uid="{DD309C3A-D4BF-47F0-B0BE-6BA5EB81EF78}"/>
    <cellStyle name="Normal 21 3 2" xfId="4459" xr:uid="{01AE81A7-6FAB-4164-8441-982525EBFD0C}"/>
    <cellStyle name="Normal 21 3 3" xfId="4458" xr:uid="{D3A3E723-8ED6-4501-900E-A2D48FD9A6E3}"/>
    <cellStyle name="Normal 21 4" xfId="4570" xr:uid="{D21ADD6A-5684-4A5E-9D44-2482D413639F}"/>
    <cellStyle name="Normal 21 5" xfId="4737" xr:uid="{9DC8A862-EEDA-46A1-8682-BDD150E692AC}"/>
    <cellStyle name="Normal 22" xfId="440" xr:uid="{EFEBAE28-7647-4165-9F65-8A45524C33A6}"/>
    <cellStyle name="Normal 22 2" xfId="441" xr:uid="{BDC8FED1-A468-4E0E-8D85-2C364BF615A3}"/>
    <cellStyle name="Normal 22 3" xfId="4310" xr:uid="{1E2CB20A-A875-4638-B74B-A590EA8A3E7C}"/>
    <cellStyle name="Normal 22 3 2" xfId="4354" xr:uid="{B2C3F5F9-8CE1-4BD0-A4EE-B9E7558E50BE}"/>
    <cellStyle name="Normal 22 3 2 2" xfId="4461" xr:uid="{2357F797-CABE-495B-A918-46993B147613}"/>
    <cellStyle name="Normal 22 3 3" xfId="4460" xr:uid="{634AB919-8990-4D2E-9255-E8FFAF5AA29F}"/>
    <cellStyle name="Normal 22 3 4" xfId="4691" xr:uid="{7884524C-54C2-4B98-88A5-C80D41E25D25}"/>
    <cellStyle name="Normal 22 4" xfId="4313" xr:uid="{BE5AE69E-891B-4A63-A7D8-8E382656BED5}"/>
    <cellStyle name="Normal 22 4 2" xfId="4431" xr:uid="{8BA809DE-F452-4A8B-AB05-6192B5D63EB5}"/>
    <cellStyle name="Normal 22 4 3" xfId="4571" xr:uid="{7C05F5B3-AC4D-4187-A2D5-E2DC4DEA5ABD}"/>
    <cellStyle name="Normal 22 4 3 2" xfId="4590" xr:uid="{A638E7D3-3C82-4BAA-8FAC-2B909B0AA751}"/>
    <cellStyle name="Normal 22 4 3 3" xfId="4748" xr:uid="{67FCF2D4-19E9-4E4A-96AA-C09472633A32}"/>
    <cellStyle name="Normal 22 4 3 4" xfId="5338" xr:uid="{7A222E91-EFD6-4745-A8DD-B6E7F51539E7}"/>
    <cellStyle name="Normal 22 4 3 5" xfId="5334" xr:uid="{777C9954-EDEB-47B2-9B9F-2AEBF0DF92A5}"/>
    <cellStyle name="Normal 22 4 4" xfId="4692" xr:uid="{05B3A2FC-E430-4FE0-8D2C-C72DA6897D1A}"/>
    <cellStyle name="Normal 22 4 5" xfId="4604" xr:uid="{2C2D1A5D-6B0E-4E6E-A52B-F8AB3BB417A4}"/>
    <cellStyle name="Normal 22 4 6" xfId="4595" xr:uid="{5513CFF7-C42F-426D-8C79-044CCCEC9B83}"/>
    <cellStyle name="Normal 22 4 7" xfId="4594" xr:uid="{F4E86750-19AD-4EDA-9099-777AF0ACC3F4}"/>
    <cellStyle name="Normal 22 4 8" xfId="4593" xr:uid="{9AE39AF6-6642-4A56-B3E4-4D245B60DBF7}"/>
    <cellStyle name="Normal 22 4 9" xfId="4592" xr:uid="{F9269769-F0A6-40CF-94AB-19F9B0225252}"/>
    <cellStyle name="Normal 22 5" xfId="4738" xr:uid="{68490BD9-5A67-47E2-A28A-7970E4648F51}"/>
    <cellStyle name="Normal 23" xfId="442" xr:uid="{9D13CD6C-3FBE-41A6-A21D-40C167F5B441}"/>
    <cellStyle name="Normal 23 2" xfId="2500" xr:uid="{5322B18D-DECD-4F91-8571-AAF1CCA45760}"/>
    <cellStyle name="Normal 23 2 2" xfId="4356" xr:uid="{CB277ED1-DDE6-4FE5-8F20-72EC225663C9}"/>
    <cellStyle name="Normal 23 2 2 2" xfId="4751" xr:uid="{74FD59DE-F08D-4A14-B50B-A6EA35D4A827}"/>
    <cellStyle name="Normal 23 2 2 3" xfId="4693" xr:uid="{6DE71A78-8554-4CFE-986F-35901A5C9D00}"/>
    <cellStyle name="Normal 23 2 2 4" xfId="4663" xr:uid="{E47E388E-2E50-4BEA-9ADF-A3D0D65F5905}"/>
    <cellStyle name="Normal 23 2 3" xfId="4605" xr:uid="{CC1FBD5E-5863-47DB-A2A3-D7029D604420}"/>
    <cellStyle name="Normal 23 2 4" xfId="4712" xr:uid="{D6234A11-2C69-44DF-829A-94260B64D42B}"/>
    <cellStyle name="Normal 23 2 5" xfId="5350" xr:uid="{893CB8A1-A02F-4F1C-A3EF-A3AC3E8EA054}"/>
    <cellStyle name="Normal 23 3" xfId="4426" xr:uid="{D75DAF6A-2343-454D-8B43-34EF7366E402}"/>
    <cellStyle name="Normal 23 4" xfId="4355" xr:uid="{FC32559E-8C52-4870-826B-44D3A182FB5D}"/>
    <cellStyle name="Normal 23 5" xfId="4572" xr:uid="{74912961-77D6-46BD-9D8B-51300E3FD8E8}"/>
    <cellStyle name="Normal 23 6" xfId="4739" xr:uid="{9A9CC22B-27F7-4DD0-BE81-A452653638AD}"/>
    <cellStyle name="Normal 23 7" xfId="5349" xr:uid="{54CD44F8-F131-4E98-8CC0-5B60C7C4E679}"/>
    <cellStyle name="Normal 24" xfId="443" xr:uid="{D19FE2FC-0E19-46DC-B909-A7D73FE33650}"/>
    <cellStyle name="Normal 24 2" xfId="444" xr:uid="{D5D003BA-7869-4B45-A228-9EBAE3D55B5C}"/>
    <cellStyle name="Normal 24 2 2" xfId="4428" xr:uid="{57B57161-1767-4FFB-8A0C-DEF9B6402ABF}"/>
    <cellStyle name="Normal 24 2 3" xfId="4358" xr:uid="{2E1C8EF5-FDCD-4515-93FA-58642F92C9A6}"/>
    <cellStyle name="Normal 24 2 4" xfId="4574" xr:uid="{1487D9F5-DF57-4D0B-ADB8-819474A462E3}"/>
    <cellStyle name="Normal 24 2 5" xfId="4741" xr:uid="{0C7ECB1A-EEA1-45D8-AC2A-D15665A9C7B1}"/>
    <cellStyle name="Normal 24 3" xfId="4427" xr:uid="{C500B52D-3361-439B-97EE-5476092B1C70}"/>
    <cellStyle name="Normal 24 4" xfId="4357" xr:uid="{7243D54A-104F-4B68-9383-7B72408446FC}"/>
    <cellStyle name="Normal 24 5" xfId="4573" xr:uid="{16DF2331-E38F-420A-87CE-B3BE34672569}"/>
    <cellStyle name="Normal 24 6" xfId="4740" xr:uid="{CB2C4BB9-5BFD-439A-AE47-F4C086D87D3A}"/>
    <cellStyle name="Normal 25" xfId="451" xr:uid="{B84B0DBB-A5B0-4597-A2D2-ECC54BEB4ED4}"/>
    <cellStyle name="Normal 25 2" xfId="4360" xr:uid="{3BB09EB6-6269-439F-9816-5B523B5EDC0A}"/>
    <cellStyle name="Normal 25 2 2" xfId="5337" xr:uid="{2813DC7A-C727-4524-891F-695A9A088C59}"/>
    <cellStyle name="Normal 25 3" xfId="4429" xr:uid="{5905728F-80F3-441B-BA31-9E5AADC05A48}"/>
    <cellStyle name="Normal 25 4" xfId="4359" xr:uid="{1F0EF93D-329E-498F-8969-7BE6C6410D27}"/>
    <cellStyle name="Normal 25 5" xfId="4575" xr:uid="{9D8C6B7A-2673-44B3-A7E3-915571FDC994}"/>
    <cellStyle name="Normal 26" xfId="2498" xr:uid="{CD82D6EB-1343-490E-8776-A4A134979E8D}"/>
    <cellStyle name="Normal 26 2" xfId="2499" xr:uid="{E1550FD4-4A0D-4096-B8B6-2A85353E1F17}"/>
    <cellStyle name="Normal 26 2 2" xfId="4362" xr:uid="{C77E37EB-1559-48A9-ACFD-8E421F463A80}"/>
    <cellStyle name="Normal 26 3" xfId="4361" xr:uid="{4AD61873-3C83-48D7-A64A-06CFCE2E3F82}"/>
    <cellStyle name="Normal 26 3 2" xfId="4436" xr:uid="{68F9FE50-0628-4E47-A561-7F5618132036}"/>
    <cellStyle name="Normal 27" xfId="2507" xr:uid="{54E83188-5E51-4C9A-A905-16FC325404D0}"/>
    <cellStyle name="Normal 27 2" xfId="4364" xr:uid="{1C6BFDEB-3C33-46C6-908D-AF926C02052A}"/>
    <cellStyle name="Normal 27 3" xfId="4363" xr:uid="{640CB664-382E-4ADE-9607-519808F781B7}"/>
    <cellStyle name="Normal 27 4" xfId="4599" xr:uid="{DEBABC8D-6C5B-40A8-8514-5EF6B37D47BB}"/>
    <cellStyle name="Normal 27 5" xfId="5320" xr:uid="{2BCCAE0E-7037-4887-A1C1-FBC2ED8D5D8D}"/>
    <cellStyle name="Normal 27 6" xfId="4589" xr:uid="{819CBC72-2A0B-4F6F-94F7-C3A0E3FB7152}"/>
    <cellStyle name="Normal 27 7" xfId="5332" xr:uid="{52A9A143-D8B0-44B2-92ED-9E638C6B28B6}"/>
    <cellStyle name="Normal 28" xfId="4365" xr:uid="{21BB38E6-346A-4953-B0B0-1B766F477C13}"/>
    <cellStyle name="Normal 28 2" xfId="4366" xr:uid="{69538DC3-05DC-454C-869A-25923FB148D5}"/>
    <cellStyle name="Normal 28 3" xfId="4367" xr:uid="{EAFFFABD-ED84-4C65-B905-3D22F4CD65A3}"/>
    <cellStyle name="Normal 29" xfId="4368" xr:uid="{57E41843-010D-4618-923A-BAD9CEBA4689}"/>
    <cellStyle name="Normal 29 2" xfId="4369" xr:uid="{F2F4A848-6ABE-49D8-AE7A-45C107F4E438}"/>
    <cellStyle name="Normal 3" xfId="2" xr:uid="{665067A7-73F8-4B7E-BFD2-7BB3B9468366}"/>
    <cellStyle name="Normal 3 2" xfId="81" xr:uid="{AB28FA6B-5694-46F0-97C6-41269A54AD75}"/>
    <cellStyle name="Normal 3 2 2" xfId="82" xr:uid="{A85AB6C6-A89A-448D-B8E7-4BCC4C608E45}"/>
    <cellStyle name="Normal 3 2 2 2" xfId="288" xr:uid="{F206FA8C-F37D-41C5-A324-57317496B9FD}"/>
    <cellStyle name="Normal 3 2 2 2 2" xfId="4665" xr:uid="{8D292568-2BF2-45D2-AFD1-FFB1B3A7FA05}"/>
    <cellStyle name="Normal 3 2 2 3" xfId="4556" xr:uid="{E7ED353E-5F2E-40FF-8922-4241C8BA8ABC}"/>
    <cellStyle name="Normal 3 2 3" xfId="83" xr:uid="{940FF9ED-0F11-4FA6-8935-1DAC0808011E}"/>
    <cellStyle name="Normal 3 2 3 2" xfId="5355" xr:uid="{A0C8A7F9-F16A-4A4C-AE58-6E5B733FB930}"/>
    <cellStyle name="Normal 3 2 4" xfId="289" xr:uid="{0F9F6181-BAD8-4DF9-A3ED-50ABDF26FD10}"/>
    <cellStyle name="Normal 3 2 4 2" xfId="4666" xr:uid="{AB60C877-299A-41D7-8B25-F027440225C2}"/>
    <cellStyle name="Normal 3 2 5" xfId="2506" xr:uid="{C33E0C9C-D356-4E4C-87ED-AADFBBE8B69B}"/>
    <cellStyle name="Normal 3 2 5 2" xfId="4509" xr:uid="{C0E268E5-AAE0-4B89-AED1-D528F8C363C1}"/>
    <cellStyle name="Normal 3 2 5 3" xfId="5304" xr:uid="{8C5310A9-6A7B-4BF0-8661-68D64001F520}"/>
    <cellStyle name="Normal 3 3" xfId="84" xr:uid="{B576EAAA-3F56-4096-A76A-1B55436EF862}"/>
    <cellStyle name="Normal 3 3 2" xfId="290" xr:uid="{2DDD6436-4697-4E06-8B79-B606B52943B4}"/>
    <cellStyle name="Normal 3 3 2 2" xfId="4667" xr:uid="{CAE6A3E9-BAC6-446C-9CDE-9AF924B69257}"/>
    <cellStyle name="Normal 3 3 3" xfId="4557" xr:uid="{35D906EC-BEF7-404A-AAF0-4618F9850367}"/>
    <cellStyle name="Normal 3 4" xfId="85" xr:uid="{D51F5300-EB5E-477C-BC08-AE4C9AB2C83D}"/>
    <cellStyle name="Normal 3 4 2" xfId="2502" xr:uid="{73001B43-7761-4636-91DA-867A2AB5D5B1}"/>
    <cellStyle name="Normal 3 4 2 2" xfId="4668" xr:uid="{2716394B-DF35-4AE0-9C2C-FA2D37AF2DED}"/>
    <cellStyle name="Normal 3 4 3" xfId="5341" xr:uid="{421102A1-0197-4267-A062-236D7AB3ACF4}"/>
    <cellStyle name="Normal 3 5" xfId="2501" xr:uid="{2F599545-D98D-4DDF-A70C-974F0F9C28B6}"/>
    <cellStyle name="Normal 3 5 2" xfId="4669" xr:uid="{20B5EF5F-1220-47D9-98AE-71BA2A7736EE}"/>
    <cellStyle name="Normal 3 5 3" xfId="4745" xr:uid="{A820BFFE-D8C6-4C2B-B937-A502F870E27C}"/>
    <cellStyle name="Normal 3 5 4" xfId="4713" xr:uid="{B0DDCEEF-A9EF-41DF-A60D-55070FA741EF}"/>
    <cellStyle name="Normal 3 6" xfId="4664" xr:uid="{15C7100B-4C6D-484C-8F55-33A97A4513AA}"/>
    <cellStyle name="Normal 3 6 2" xfId="5336" xr:uid="{8179B531-7C5B-4356-AE0C-01986BDD9B3E}"/>
    <cellStyle name="Normal 3 6 2 2" xfId="5333" xr:uid="{447D08F9-295B-49AA-A76A-209C9884F2E8}"/>
    <cellStyle name="Normal 30" xfId="4370" xr:uid="{EAC3319D-97D0-4687-9E17-9C23B27722AF}"/>
    <cellStyle name="Normal 30 2" xfId="4371" xr:uid="{D4EA541F-C34F-4F39-89D7-B1BFFA85ACFF}"/>
    <cellStyle name="Normal 31" xfId="4372" xr:uid="{C32CC771-CA71-449F-AC2F-4A8E8E75CC66}"/>
    <cellStyle name="Normal 31 2" xfId="4373" xr:uid="{3A76BB76-67AB-4293-A576-F0A1AA51246C}"/>
    <cellStyle name="Normal 32" xfId="4374" xr:uid="{97372866-6938-42AE-BE11-8C19CD1EC0BB}"/>
    <cellStyle name="Normal 33" xfId="4375" xr:uid="{807D2A11-0F36-4E5F-A1CD-7DE087B0AC98}"/>
    <cellStyle name="Normal 33 2" xfId="4376" xr:uid="{1B0E1002-F387-4CF0-BCA2-92D0930F0259}"/>
    <cellStyle name="Normal 34" xfId="4377" xr:uid="{AE8F40E1-14F2-4E98-9F6D-3C32D57D5508}"/>
    <cellStyle name="Normal 34 2" xfId="4378" xr:uid="{A8D6D79A-256A-4BD6-B7A3-935D6E7DF175}"/>
    <cellStyle name="Normal 35" xfId="4379" xr:uid="{FC411180-E53A-4ECA-8E54-6A41A52A2453}"/>
    <cellStyle name="Normal 35 2" xfId="4380" xr:uid="{C1FCA2EE-F34B-4AB4-93F1-FADCE5076E9C}"/>
    <cellStyle name="Normal 36" xfId="4381" xr:uid="{8053C475-AD58-4194-A98C-8AA6AD250D50}"/>
    <cellStyle name="Normal 36 2" xfId="4382" xr:uid="{9179C900-85EF-4B77-ABB7-14B892A4ABD0}"/>
    <cellStyle name="Normal 37" xfId="4383" xr:uid="{C3B31734-4AD8-4785-9EBC-6A07B5B0AA2E}"/>
    <cellStyle name="Normal 37 2" xfId="4384" xr:uid="{FCD36E97-E608-4B51-BC2F-EAA97E08E82D}"/>
    <cellStyle name="Normal 38" xfId="4385" xr:uid="{3DA3CAF3-6BC6-4BC9-ADD6-600DB6FD3E34}"/>
    <cellStyle name="Normal 38 2" xfId="4386" xr:uid="{001DA322-9EC3-4840-8CB0-7AA81E48F634}"/>
    <cellStyle name="Normal 39" xfId="4387" xr:uid="{7C3685E2-8FDB-4D6F-82FB-14F96A7BDA17}"/>
    <cellStyle name="Normal 39 2" xfId="4388" xr:uid="{8E6B782D-9A30-4B1D-BD2B-F8F14A8509BF}"/>
    <cellStyle name="Normal 39 2 2" xfId="4389" xr:uid="{8343FF38-3074-4D47-82DA-71C9847EA2B3}"/>
    <cellStyle name="Normal 39 3" xfId="4390" xr:uid="{C4DD33AA-F530-4AB1-A9CC-E8AEB72DDF67}"/>
    <cellStyle name="Normal 4" xfId="86" xr:uid="{2FE0C2E7-BA04-4E4D-8B9D-5A9A6640F593}"/>
    <cellStyle name="Normal 4 2" xfId="87" xr:uid="{E1710B1F-3D97-4E80-BCB7-8BAECDE9B4E7}"/>
    <cellStyle name="Normal 4 2 2" xfId="88" xr:uid="{5E87E9D5-FFB1-44BC-83D5-37C8B003E992}"/>
    <cellStyle name="Normal 4 2 2 2" xfId="445" xr:uid="{39F2810B-4C26-414C-A4D0-58D91498016B}"/>
    <cellStyle name="Normal 4 2 2 3" xfId="2807" xr:uid="{BD4E3A89-9FC7-45E7-8ECF-A0357F1AAD44}"/>
    <cellStyle name="Normal 4 2 2 4" xfId="2808" xr:uid="{71C353E5-C6CC-4787-A567-C429DD14C915}"/>
    <cellStyle name="Normal 4 2 2 4 2" xfId="2809" xr:uid="{8130CCFE-7491-4C45-ABBD-E63EAEEFE7D6}"/>
    <cellStyle name="Normal 4 2 2 4 3" xfId="2810" xr:uid="{DF688B93-B5F6-44AA-9307-A9A76BC24E88}"/>
    <cellStyle name="Normal 4 2 2 4 3 2" xfId="2811" xr:uid="{91AFF455-67C0-45C1-87C3-B1D1D249A0C2}"/>
    <cellStyle name="Normal 4 2 2 4 3 3" xfId="4312" xr:uid="{15D6F2A0-C107-4FE2-86DA-5B9397DA7D47}"/>
    <cellStyle name="Normal 4 2 3" xfId="2493" xr:uid="{6CC043D2-525F-4229-BDA7-69414F1B3801}"/>
    <cellStyle name="Normal 4 2 3 2" xfId="2504" xr:uid="{2C54D697-1DC4-4312-B220-277AA62AAD6E}"/>
    <cellStyle name="Normal 4 2 3 2 2" xfId="4462" xr:uid="{598CA266-54A4-475D-982A-DE0E855B6483}"/>
    <cellStyle name="Normal 4 2 3 3" xfId="4463" xr:uid="{468A504C-B3C5-4AB5-8DEE-9C4C6BE9A858}"/>
    <cellStyle name="Normal 4 2 3 3 2" xfId="4464" xr:uid="{36A15CCE-F933-47FF-959D-423B7CFDF614}"/>
    <cellStyle name="Normal 4 2 3 4" xfId="4465" xr:uid="{DC041B9C-0C49-45D2-920C-BC4E45F65D76}"/>
    <cellStyle name="Normal 4 2 3 5" xfId="4466" xr:uid="{77913D92-F271-452C-97A2-76538F63A73B}"/>
    <cellStyle name="Normal 4 2 4" xfId="2494" xr:uid="{B53B38FC-4804-4580-A7ED-5BD5BC0B135A}"/>
    <cellStyle name="Normal 4 2 4 2" xfId="4392" xr:uid="{C93CF1FF-0784-4A32-9009-21F0CEC57F21}"/>
    <cellStyle name="Normal 4 2 4 2 2" xfId="4467" xr:uid="{063571F1-A7A8-469E-9507-BA16951CB605}"/>
    <cellStyle name="Normal 4 2 4 2 3" xfId="4694" xr:uid="{5DC5D066-94F9-41D6-8989-C1AAD0E9C67A}"/>
    <cellStyle name="Normal 4 2 4 2 4" xfId="4613" xr:uid="{F64C12E3-7645-43AC-871A-EBFDA8401F5E}"/>
    <cellStyle name="Normal 4 2 4 3" xfId="4576" xr:uid="{744C3C68-E1B1-4158-BCEB-100520134DD9}"/>
    <cellStyle name="Normal 4 2 4 4" xfId="4714" xr:uid="{69BB2B3D-5F98-4D32-8FC1-06A8F414AFBB}"/>
    <cellStyle name="Normal 4 2 5" xfId="1168" xr:uid="{305D05C3-82A6-4430-8AC1-835C8FA17306}"/>
    <cellStyle name="Normal 4 2 6" xfId="4558" xr:uid="{324F5EC0-1573-43ED-916D-4CE9A404D8A3}"/>
    <cellStyle name="Normal 4 2 7" xfId="5345" xr:uid="{4CC053B1-297D-4D1A-9E7E-9A0B3633357A}"/>
    <cellStyle name="Normal 4 3" xfId="528" xr:uid="{0922641D-6291-4E53-987D-F9F3043511D3}"/>
    <cellStyle name="Normal 4 3 2" xfId="1170" xr:uid="{A556E08C-2D30-4427-A535-C0278C9B7014}"/>
    <cellStyle name="Normal 4 3 2 2" xfId="1171" xr:uid="{D68CF653-97AD-4027-B13E-548268CB3E03}"/>
    <cellStyle name="Normal 4 3 2 3" xfId="1172" xr:uid="{E81C1000-C8A8-4B12-A590-ACF631C86C75}"/>
    <cellStyle name="Normal 4 3 3" xfId="1169" xr:uid="{09B3C545-1655-4214-B311-02D04018088D}"/>
    <cellStyle name="Normal 4 3 3 2" xfId="4434" xr:uid="{C90967F6-54F8-46EE-9B14-274DA7DDD2DC}"/>
    <cellStyle name="Normal 4 3 4" xfId="2812" xr:uid="{4AF51B53-E8DE-42E8-B476-3912EA7FE8AD}"/>
    <cellStyle name="Normal 4 3 5" xfId="2813" xr:uid="{7E132752-5155-45B6-B418-35DBFAD247E2}"/>
    <cellStyle name="Normal 4 3 5 2" xfId="2814" xr:uid="{FCE7D3C6-41F9-4E8A-B4E2-9ACC09B49C8E}"/>
    <cellStyle name="Normal 4 3 5 3" xfId="2815" xr:uid="{2D83C8A0-2012-4D96-8DA5-2E95699BD90A}"/>
    <cellStyle name="Normal 4 3 5 3 2" xfId="2816" xr:uid="{33259D63-56CA-4238-B68B-86705ADB8753}"/>
    <cellStyle name="Normal 4 3 5 3 3" xfId="4311" xr:uid="{623963CC-277E-4D29-B18D-4F070987FA69}"/>
    <cellStyle name="Normal 4 3 6" xfId="4314" xr:uid="{24E2CA14-2518-43E4-88DE-C1008BF362EF}"/>
    <cellStyle name="Normal 4 4" xfId="453" xr:uid="{52A60607-10C0-4728-97E6-24A0CA95F8C9}"/>
    <cellStyle name="Normal 4 4 2" xfId="2495" xr:uid="{5CA7E4D7-84AE-44E2-8964-956B02261590}"/>
    <cellStyle name="Normal 4 4 3" xfId="2503" xr:uid="{7A5C2F39-8552-4721-ADF3-F5AF17023537}"/>
    <cellStyle name="Normal 4 4 3 2" xfId="4317" xr:uid="{75A615B4-CDF4-4BD7-A22E-CBD49AAD10B5}"/>
    <cellStyle name="Normal 4 4 3 3" xfId="4316" xr:uid="{FA9C52C5-8760-43CE-B2E5-05116391723E}"/>
    <cellStyle name="Normal 4 4 4" xfId="4747" xr:uid="{DFB1FE71-B6A7-4C27-9EEE-200408355BC6}"/>
    <cellStyle name="Normal 4 5" xfId="2496" xr:uid="{23600D85-34A8-45D9-8125-A1980AC63912}"/>
    <cellStyle name="Normal 4 5 2" xfId="4391" xr:uid="{9FF9F3C4-ECD7-43B7-A571-07922370307B}"/>
    <cellStyle name="Normal 4 6" xfId="2497" xr:uid="{95CF266B-8CD1-43E1-9195-403FE653E05D}"/>
    <cellStyle name="Normal 4 7" xfId="900" xr:uid="{F75E7385-B183-4B1A-951A-3B257983C472}"/>
    <cellStyle name="Normal 4 8" xfId="5344" xr:uid="{EE685EC5-0D32-41DF-8510-168504A4B644}"/>
    <cellStyle name="Normal 40" xfId="4393" xr:uid="{216594E9-F852-472F-BB78-3CC0A54CFF3A}"/>
    <cellStyle name="Normal 40 2" xfId="4394" xr:uid="{C1493128-3A52-4E04-8314-03E76E450ECC}"/>
    <cellStyle name="Normal 40 2 2" xfId="4395" xr:uid="{6402ADB0-5AB8-4CA8-9598-3332F56BC3C3}"/>
    <cellStyle name="Normal 40 3" xfId="4396" xr:uid="{B59A99F1-1240-4D48-A0E6-3B3F4C995995}"/>
    <cellStyle name="Normal 41" xfId="4397" xr:uid="{D01EBF7E-F76C-4522-A683-C20EC81043E2}"/>
    <cellStyle name="Normal 41 2" xfId="4398" xr:uid="{0F0CB0E0-F5E3-431B-8232-401F6C4DA691}"/>
    <cellStyle name="Normal 42" xfId="4399" xr:uid="{EB611784-99AB-4C08-966F-69D773E5AA70}"/>
    <cellStyle name="Normal 42 2" xfId="4400" xr:uid="{3B3F96A1-544F-49AE-820B-9F08EFA48740}"/>
    <cellStyle name="Normal 43" xfId="4401" xr:uid="{3404C3CB-30B4-4CFD-AA5F-FD70031BF5FA}"/>
    <cellStyle name="Normal 43 2" xfId="4402" xr:uid="{2D7096D6-4DA1-4712-9803-26FD74E1E60B}"/>
    <cellStyle name="Normal 44" xfId="4412" xr:uid="{2FED56F6-D1F3-42A5-88EB-459E94AE31B1}"/>
    <cellStyle name="Normal 44 2" xfId="4413" xr:uid="{A3A72690-3EF4-4DF1-B503-2C4DC625A639}"/>
    <cellStyle name="Normal 45" xfId="4674" xr:uid="{9561FEC7-D820-4FE6-B822-CEFCF2B9800D}"/>
    <cellStyle name="Normal 45 2" xfId="5324" xr:uid="{C215AB61-112F-4BC1-976C-3414F59940A8}"/>
    <cellStyle name="Normal 45 3" xfId="5323" xr:uid="{6E12FF75-EC53-448A-A235-5BE81A699EC4}"/>
    <cellStyle name="Normal 5" xfId="89" xr:uid="{942FAC72-4701-4D7D-8727-9A301A74A973}"/>
    <cellStyle name="Normal 5 10" xfId="291" xr:uid="{A56D2B0D-80C5-4F34-A5BD-73E9E75D9DD9}"/>
    <cellStyle name="Normal 5 10 2" xfId="529" xr:uid="{D5A12E70-53D4-4CCA-9F5E-832D6D7F668E}"/>
    <cellStyle name="Normal 5 10 2 2" xfId="1173" xr:uid="{DA0DA318-FEE6-429E-BC8F-084BFD80BAF9}"/>
    <cellStyle name="Normal 5 10 2 3" xfId="2817" xr:uid="{4E959C8D-6B79-4800-847B-DF7DB8975E66}"/>
    <cellStyle name="Normal 5 10 2 4" xfId="2818" xr:uid="{BAAD8F24-7BFD-44D5-B668-DABED80DB5A5}"/>
    <cellStyle name="Normal 5 10 3" xfId="1174" xr:uid="{1859DED2-51AE-46D7-AE4E-889E861E8492}"/>
    <cellStyle name="Normal 5 10 3 2" xfId="2819" xr:uid="{99393C12-55D8-4DAB-BD8F-90B652A7F0B8}"/>
    <cellStyle name="Normal 5 10 3 3" xfId="2820" xr:uid="{351CFD1D-011C-412F-BF67-394283719D02}"/>
    <cellStyle name="Normal 5 10 3 4" xfId="2821" xr:uid="{34FE0F90-56DF-465C-B566-36EB80FDA3EA}"/>
    <cellStyle name="Normal 5 10 4" xfId="2822" xr:uid="{8D14ADD6-AEB1-487D-BB25-8E45A9837116}"/>
    <cellStyle name="Normal 5 10 5" xfId="2823" xr:uid="{FE722EF8-7371-432F-A6F3-9BA4D0CBA992}"/>
    <cellStyle name="Normal 5 10 6" xfId="2824" xr:uid="{61A51240-0068-491B-9761-B940D5A4CC77}"/>
    <cellStyle name="Normal 5 11" xfId="292" xr:uid="{BA412089-B89D-48C4-8C64-AB6806C098C0}"/>
    <cellStyle name="Normal 5 11 2" xfId="1175" xr:uid="{3E2E8283-7C24-4E55-8549-C5A146A26824}"/>
    <cellStyle name="Normal 5 11 2 2" xfId="2825" xr:uid="{0EBC2A39-AC62-46F2-AEC1-454C9B7D4F08}"/>
    <cellStyle name="Normal 5 11 2 2 2" xfId="4403" xr:uid="{A9EF80B7-339A-4C2B-913E-FA0EDA933D02}"/>
    <cellStyle name="Normal 5 11 2 2 3" xfId="4681" xr:uid="{72198F05-07B0-4915-BA89-62A9803A9004}"/>
    <cellStyle name="Normal 5 11 2 3" xfId="2826" xr:uid="{417DA518-1FCE-4696-A63B-895115A64A20}"/>
    <cellStyle name="Normal 5 11 2 4" xfId="2827" xr:uid="{C4A26AE9-41E3-4D42-AB3A-69FD93623F48}"/>
    <cellStyle name="Normal 5 11 3" xfId="2828" xr:uid="{F51BF8BE-5082-461F-9E45-439B8C4CCC50}"/>
    <cellStyle name="Normal 5 11 3 2" xfId="5340" xr:uid="{85F5BC0E-B169-4EDC-B42D-AA9982D03628}"/>
    <cellStyle name="Normal 5 11 4" xfId="2829" xr:uid="{1F181378-E2D1-4F9E-94E9-E7D9CF1ABD9E}"/>
    <cellStyle name="Normal 5 11 4 2" xfId="4577" xr:uid="{626E1500-F6C3-4F1F-9995-DE188937C192}"/>
    <cellStyle name="Normal 5 11 4 3" xfId="4682" xr:uid="{8EC7CA9F-1DE1-427B-B711-D7D3BF5B5D71}"/>
    <cellStyle name="Normal 5 11 4 4" xfId="4606" xr:uid="{18E14E96-2D96-4252-B0CA-959AAA7242A7}"/>
    <cellStyle name="Normal 5 11 5" xfId="2830" xr:uid="{2505F9E6-43AA-4C1F-80B9-96CA680BE14F}"/>
    <cellStyle name="Normal 5 12" xfId="1176" xr:uid="{95D366FF-15EE-4014-A722-9DA5C8781CA3}"/>
    <cellStyle name="Normal 5 12 2" xfId="2831" xr:uid="{8D272B6F-310D-4C6E-84B5-25411B1E9F8B}"/>
    <cellStyle name="Normal 5 12 3" xfId="2832" xr:uid="{507FEB89-EAE6-45D1-90B7-3F6850C16DDD}"/>
    <cellStyle name="Normal 5 12 4" xfId="2833" xr:uid="{74D2E9AF-7081-4214-8DB3-A43DDFC9F592}"/>
    <cellStyle name="Normal 5 13" xfId="901" xr:uid="{6B9189DB-7850-4E1A-B38C-B0899A2BC3D6}"/>
    <cellStyle name="Normal 5 13 2" xfId="2834" xr:uid="{E1024A4E-A837-4806-888D-94BEB3B7D7B9}"/>
    <cellStyle name="Normal 5 13 3" xfId="2835" xr:uid="{36ECA945-0D2E-49DF-95FA-7F2E196F777B}"/>
    <cellStyle name="Normal 5 13 4" xfId="2836" xr:uid="{005CD71C-5263-4E4A-B999-634114FB0DE5}"/>
    <cellStyle name="Normal 5 14" xfId="2837" xr:uid="{18D71085-02FD-482E-BBF0-BC432E6EC914}"/>
    <cellStyle name="Normal 5 14 2" xfId="2838" xr:uid="{6B77B181-6C0F-49E1-9420-57940C28F788}"/>
    <cellStyle name="Normal 5 15" xfId="2839" xr:uid="{9D451DA6-8B05-48EF-855A-4E5A2CF21CB5}"/>
    <cellStyle name="Normal 5 16" xfId="2840" xr:uid="{A1B7237D-E461-4ED7-8DB4-8B3EFECAA939}"/>
    <cellStyle name="Normal 5 17" xfId="2841" xr:uid="{4ACEE505-E194-4483-B511-BCD920F74E76}"/>
    <cellStyle name="Normal 5 2" xfId="90" xr:uid="{DD9F1169-54C7-4D40-8994-8C6C4EFDDF6A}"/>
    <cellStyle name="Normal 5 2 2" xfId="187" xr:uid="{A226FDC4-D2FF-4E2A-8F37-9563598CBB0E}"/>
    <cellStyle name="Normal 5 2 2 2" xfId="188" xr:uid="{F5762CF7-3599-4232-A866-896DEC044F46}"/>
    <cellStyle name="Normal 5 2 2 2 2" xfId="189" xr:uid="{0AE7D1C0-BC21-431F-A251-CE1ED54D23FF}"/>
    <cellStyle name="Normal 5 2 2 2 2 2" xfId="190" xr:uid="{0CA55B8E-32AD-47BA-97CD-4D6FBB4CEEDD}"/>
    <cellStyle name="Normal 5 2 2 2 3" xfId="191" xr:uid="{A13A07A2-B1E6-4F69-AFF8-22BB257BBA05}"/>
    <cellStyle name="Normal 5 2 2 2 4" xfId="4670" xr:uid="{EAEB2258-A59E-4A40-8428-283261774D9A}"/>
    <cellStyle name="Normal 5 2 2 2 5" xfId="5300" xr:uid="{31F61D84-88D9-4B55-9A05-A989B2A340B6}"/>
    <cellStyle name="Normal 5 2 2 3" xfId="192" xr:uid="{DB4817F4-F97A-4BC5-A47F-1745F4BBC967}"/>
    <cellStyle name="Normal 5 2 2 3 2" xfId="193" xr:uid="{C05E31A7-B628-4B9F-852A-3BDB6E2C0003}"/>
    <cellStyle name="Normal 5 2 2 4" xfId="194" xr:uid="{296281A0-BF56-418A-B546-4AED1B187554}"/>
    <cellStyle name="Normal 5 2 2 5" xfId="293" xr:uid="{1B6854BC-2388-4663-83C8-B581B03669F9}"/>
    <cellStyle name="Normal 5 2 2 6" xfId="4596" xr:uid="{83EAA7DE-FF48-42C6-BEF0-BBD2FFE1F4CC}"/>
    <cellStyle name="Normal 5 2 2 7" xfId="5329" xr:uid="{5F7B01C1-68D2-4465-9514-8E1BD5ABC7C2}"/>
    <cellStyle name="Normal 5 2 3" xfId="195" xr:uid="{AE77F877-F425-40D3-9540-23EE11D6F557}"/>
    <cellStyle name="Normal 5 2 3 2" xfId="196" xr:uid="{C658F326-F661-46AE-AB6F-97DE7B9DEC3D}"/>
    <cellStyle name="Normal 5 2 3 2 2" xfId="197" xr:uid="{BF8AA86B-162E-484E-ADC5-A326D19064EF}"/>
    <cellStyle name="Normal 5 2 3 2 3" xfId="4559" xr:uid="{7D1AB5DA-F7BB-494A-AC45-4E18CA4B4941}"/>
    <cellStyle name="Normal 5 2 3 2 4" xfId="5301" xr:uid="{A2D2BFEF-20C8-4A09-9512-C16AA0C53F79}"/>
    <cellStyle name="Normal 5 2 3 3" xfId="198" xr:uid="{8F6ABE59-9AF2-45AC-B391-4C3C65139D35}"/>
    <cellStyle name="Normal 5 2 3 3 2" xfId="4742" xr:uid="{94A66DEF-2EAD-4DF7-B50E-DD5EE255A359}"/>
    <cellStyle name="Normal 5 2 3 4" xfId="4404" xr:uid="{5D6CFF66-E6DF-49AA-A1B0-00DCB59904D9}"/>
    <cellStyle name="Normal 5 2 3 4 2" xfId="4715" xr:uid="{2FBB2EE3-FF98-4456-8225-7D7577CCE583}"/>
    <cellStyle name="Normal 5 2 3 5" xfId="4597" xr:uid="{211BC6DA-E263-44F2-A121-3D525CE05C46}"/>
    <cellStyle name="Normal 5 2 3 6" xfId="5321" xr:uid="{3F805778-E2ED-45CD-9361-19ED5BFD887C}"/>
    <cellStyle name="Normal 5 2 3 7" xfId="5330" xr:uid="{049C260E-68C6-4526-84F5-5ECD4BA3BEAC}"/>
    <cellStyle name="Normal 5 2 4" xfId="199" xr:uid="{D3F4F970-0705-40F5-812B-94A61CA18E52}"/>
    <cellStyle name="Normal 5 2 4 2" xfId="200" xr:uid="{090664A8-9034-4489-941E-7CFD13B605BD}"/>
    <cellStyle name="Normal 5 2 5" xfId="201" xr:uid="{5E21A52B-FE46-46EF-9407-8BA6D25BD891}"/>
    <cellStyle name="Normal 5 2 6" xfId="186" xr:uid="{BDC74720-1B23-4B5A-9755-CC680975A961}"/>
    <cellStyle name="Normal 5 3" xfId="91" xr:uid="{3A73B36C-A839-41CB-8817-3D771DE9ADD7}"/>
    <cellStyle name="Normal 5 3 2" xfId="4406" xr:uid="{3624D7EC-60D7-4762-B6F8-E45692F3A4C7}"/>
    <cellStyle name="Normal 5 3 3" xfId="4405" xr:uid="{A6207053-044A-48C3-AC40-150983D79CD6}"/>
    <cellStyle name="Normal 5 4" xfId="92" xr:uid="{A0ED1C26-F408-4088-9B90-A700CCC24FE2}"/>
    <cellStyle name="Normal 5 4 10" xfId="2842" xr:uid="{43731329-604C-4769-A235-0C533FC7A6A7}"/>
    <cellStyle name="Normal 5 4 11" xfId="2843" xr:uid="{839DD41C-C4E2-4FEE-AD07-C619546CA2C2}"/>
    <cellStyle name="Normal 5 4 2" xfId="93" xr:uid="{F9C8D7E0-A898-4CA0-AC42-34D3F5FFAD40}"/>
    <cellStyle name="Normal 5 4 2 2" xfId="94" xr:uid="{636F8520-EE3C-4816-90AF-58B5B2B067A2}"/>
    <cellStyle name="Normal 5 4 2 2 2" xfId="294" xr:uid="{C9A00BC0-1C4B-49FF-9BB3-7D70465AAA3A}"/>
    <cellStyle name="Normal 5 4 2 2 2 2" xfId="530" xr:uid="{E4C20E0C-AA73-4A5E-8FAB-310095CDFCE6}"/>
    <cellStyle name="Normal 5 4 2 2 2 2 2" xfId="531" xr:uid="{4DC0358B-2C55-474B-BB34-7F2BCCAFE96C}"/>
    <cellStyle name="Normal 5 4 2 2 2 2 2 2" xfId="1177" xr:uid="{6CC7D551-DF40-4E34-87C7-2E2DE7D077D1}"/>
    <cellStyle name="Normal 5 4 2 2 2 2 2 2 2" xfId="1178" xr:uid="{B083E2A1-31C6-4726-8E87-291B87A95907}"/>
    <cellStyle name="Normal 5 4 2 2 2 2 2 3" xfId="1179" xr:uid="{6F4E05E2-7305-424A-9233-4CCEA44315C1}"/>
    <cellStyle name="Normal 5 4 2 2 2 2 3" xfId="1180" xr:uid="{88977385-7AFA-44B7-B3F3-810AB4523846}"/>
    <cellStyle name="Normal 5 4 2 2 2 2 3 2" xfId="1181" xr:uid="{70D9328A-4858-4CA7-A679-16739A4C5748}"/>
    <cellStyle name="Normal 5 4 2 2 2 2 4" xfId="1182" xr:uid="{BE4AE04F-C38B-447C-82E3-E4AE23E8C0AF}"/>
    <cellStyle name="Normal 5 4 2 2 2 3" xfId="532" xr:uid="{CEDE1FE4-01B5-4625-83B0-899C512BAC9A}"/>
    <cellStyle name="Normal 5 4 2 2 2 3 2" xfId="1183" xr:uid="{2E65E878-EA8B-4ACF-A6A2-55E4BA29D398}"/>
    <cellStyle name="Normal 5 4 2 2 2 3 2 2" xfId="1184" xr:uid="{1FB7F712-5278-44AD-B134-4B3D778AF81D}"/>
    <cellStyle name="Normal 5 4 2 2 2 3 3" xfId="1185" xr:uid="{72E29269-A898-4158-B8E4-4311A714CB36}"/>
    <cellStyle name="Normal 5 4 2 2 2 3 4" xfId="2844" xr:uid="{49631393-153B-4677-A133-BD6A833ABBF8}"/>
    <cellStyle name="Normal 5 4 2 2 2 4" xfId="1186" xr:uid="{DD91C96F-636E-41C0-9F4F-17D150E3042F}"/>
    <cellStyle name="Normal 5 4 2 2 2 4 2" xfId="1187" xr:uid="{4BAB9683-F9CB-4A35-A6BF-26756E3604B0}"/>
    <cellStyle name="Normal 5 4 2 2 2 5" xfId="1188" xr:uid="{AB8B5A7D-5A3D-4A36-BCCE-F23E47406750}"/>
    <cellStyle name="Normal 5 4 2 2 2 6" xfId="2845" xr:uid="{7298BF96-CF9D-4745-84A2-6B2C50D037EF}"/>
    <cellStyle name="Normal 5 4 2 2 3" xfId="295" xr:uid="{F1EDA241-6B15-4F54-A051-E9D510EF3E6E}"/>
    <cellStyle name="Normal 5 4 2 2 3 2" xfId="533" xr:uid="{6051894F-6D30-4EA5-A0B4-CB3FF6089EB4}"/>
    <cellStyle name="Normal 5 4 2 2 3 2 2" xfId="534" xr:uid="{0322DEC2-1E1E-4049-A9F2-E70C268A6D0D}"/>
    <cellStyle name="Normal 5 4 2 2 3 2 2 2" xfId="1189" xr:uid="{CB52A151-2EA1-486E-A2A3-4700B8D8831A}"/>
    <cellStyle name="Normal 5 4 2 2 3 2 2 2 2" xfId="1190" xr:uid="{65EE28DE-8F9C-4F57-8BF8-E502D1DF7209}"/>
    <cellStyle name="Normal 5 4 2 2 3 2 2 3" xfId="1191" xr:uid="{E27FBE9A-98B3-431A-B802-3532F18BCE7F}"/>
    <cellStyle name="Normal 5 4 2 2 3 2 3" xfId="1192" xr:uid="{96DC3BD8-B20F-440E-9ABD-DC677E89A74A}"/>
    <cellStyle name="Normal 5 4 2 2 3 2 3 2" xfId="1193" xr:uid="{A60F40CD-17CA-4090-9103-886C5901A1C9}"/>
    <cellStyle name="Normal 5 4 2 2 3 2 4" xfId="1194" xr:uid="{4A1C48F7-5D6A-4F9C-853B-7069C6357ECA}"/>
    <cellStyle name="Normal 5 4 2 2 3 3" xfId="535" xr:uid="{3FD11ECC-A3ED-4E18-A17E-A08B42E70A59}"/>
    <cellStyle name="Normal 5 4 2 2 3 3 2" xfId="1195" xr:uid="{7A78587E-86E7-4EEF-A587-B836ABE76D89}"/>
    <cellStyle name="Normal 5 4 2 2 3 3 2 2" xfId="1196" xr:uid="{C5946E3C-CC63-4762-B45C-ACAE44F45F49}"/>
    <cellStyle name="Normal 5 4 2 2 3 3 3" xfId="1197" xr:uid="{39360D72-BE28-454E-ABC2-E874C0047B1C}"/>
    <cellStyle name="Normal 5 4 2 2 3 4" xfId="1198" xr:uid="{E0B2896A-6AC0-457A-A6A1-E9545EEE8E03}"/>
    <cellStyle name="Normal 5 4 2 2 3 4 2" xfId="1199" xr:uid="{E17E7C90-6F52-4F4A-8751-04B63D3DDB5B}"/>
    <cellStyle name="Normal 5 4 2 2 3 5" xfId="1200" xr:uid="{D868B2AF-F128-4A43-B1E0-86435B032F17}"/>
    <cellStyle name="Normal 5 4 2 2 4" xfId="536" xr:uid="{E362A6B1-CC66-4376-A789-46F2A0FB755B}"/>
    <cellStyle name="Normal 5 4 2 2 4 2" xfId="537" xr:uid="{FE687208-71DF-41C5-8BFB-0B08D983FCDB}"/>
    <cellStyle name="Normal 5 4 2 2 4 2 2" xfId="1201" xr:uid="{8D69298A-1F49-41DE-AFC7-08B31181268F}"/>
    <cellStyle name="Normal 5 4 2 2 4 2 2 2" xfId="1202" xr:uid="{13F4B685-B496-47C1-897C-12F555225FA4}"/>
    <cellStyle name="Normal 5 4 2 2 4 2 3" xfId="1203" xr:uid="{0CE67C34-CD22-4AD1-BFE9-A48F2BFA8763}"/>
    <cellStyle name="Normal 5 4 2 2 4 3" xfId="1204" xr:uid="{5D4CB707-E18B-4270-851A-27F17B9299A3}"/>
    <cellStyle name="Normal 5 4 2 2 4 3 2" xfId="1205" xr:uid="{66ECC8B0-AFEC-45D9-A111-F781DC3EBDD0}"/>
    <cellStyle name="Normal 5 4 2 2 4 4" xfId="1206" xr:uid="{73E809D4-2910-4A5C-88FD-C86587CBA9C3}"/>
    <cellStyle name="Normal 5 4 2 2 5" xfId="538" xr:uid="{35E8B11E-5C2C-45C6-8407-9C1093B198BE}"/>
    <cellStyle name="Normal 5 4 2 2 5 2" xfId="1207" xr:uid="{265FDFCC-B0F1-4D77-9DEC-E31A587D2E47}"/>
    <cellStyle name="Normal 5 4 2 2 5 2 2" xfId="1208" xr:uid="{A33E2E50-AC22-4A57-9165-FD6C007EA979}"/>
    <cellStyle name="Normal 5 4 2 2 5 3" xfId="1209" xr:uid="{B5C028CB-936D-417C-B231-98C05BC18364}"/>
    <cellStyle name="Normal 5 4 2 2 5 4" xfId="2846" xr:uid="{87B7E69A-1137-4914-9DDD-662C5A6CC9C7}"/>
    <cellStyle name="Normal 5 4 2 2 6" xfId="1210" xr:uid="{AA5A978A-B0B2-4C13-BFBA-25646695CD81}"/>
    <cellStyle name="Normal 5 4 2 2 6 2" xfId="1211" xr:uid="{82D694F6-6320-4176-95CA-5BBE456EDB99}"/>
    <cellStyle name="Normal 5 4 2 2 7" xfId="1212" xr:uid="{6F2E5D79-B473-48FD-AE63-E77C69B95881}"/>
    <cellStyle name="Normal 5 4 2 2 8" xfId="2847" xr:uid="{65A97C26-EE26-4112-B482-BFE2441D6B43}"/>
    <cellStyle name="Normal 5 4 2 3" xfId="296" xr:uid="{A043BB89-4B40-41AC-9DD8-7D44C084DEDB}"/>
    <cellStyle name="Normal 5 4 2 3 2" xfId="539" xr:uid="{46442A6D-9093-4E53-806C-16A935DD3580}"/>
    <cellStyle name="Normal 5 4 2 3 2 2" xfId="540" xr:uid="{1015D3D3-A850-4FDF-A5EA-A7A4E811DE80}"/>
    <cellStyle name="Normal 5 4 2 3 2 2 2" xfId="1213" xr:uid="{A1A4E567-6DAF-4B22-807E-FEDC3BACCF69}"/>
    <cellStyle name="Normal 5 4 2 3 2 2 2 2" xfId="1214" xr:uid="{5BE93D0D-C148-4E06-A4FF-399A90515493}"/>
    <cellStyle name="Normal 5 4 2 3 2 2 3" xfId="1215" xr:uid="{856B31BF-1F4E-43CC-86B6-2FFB181534F6}"/>
    <cellStyle name="Normal 5 4 2 3 2 3" xfId="1216" xr:uid="{E8D152FC-DA1F-4797-98F3-B3EA9CE3D7BE}"/>
    <cellStyle name="Normal 5 4 2 3 2 3 2" xfId="1217" xr:uid="{565742F1-F3DB-4C26-9824-9573BE10436C}"/>
    <cellStyle name="Normal 5 4 2 3 2 4" xfId="1218" xr:uid="{6FE645F2-00C2-4152-ACD5-A6758BEC245D}"/>
    <cellStyle name="Normal 5 4 2 3 3" xfId="541" xr:uid="{92C208F2-6D48-4DE3-B926-9E821F73EF2E}"/>
    <cellStyle name="Normal 5 4 2 3 3 2" xfId="1219" xr:uid="{CDFFA753-7CD5-411E-B484-6F8F35318AFD}"/>
    <cellStyle name="Normal 5 4 2 3 3 2 2" xfId="1220" xr:uid="{E602042D-70C4-4407-B529-2E5C6924905D}"/>
    <cellStyle name="Normal 5 4 2 3 3 3" xfId="1221" xr:uid="{356DCE4A-8CF7-4093-96BA-5026F6DFF123}"/>
    <cellStyle name="Normal 5 4 2 3 3 4" xfId="2848" xr:uid="{9F60BFE4-2D79-473D-85F9-B090CE10AD65}"/>
    <cellStyle name="Normal 5 4 2 3 4" xfId="1222" xr:uid="{65AD065A-3413-4F75-AA04-891896252EB5}"/>
    <cellStyle name="Normal 5 4 2 3 4 2" xfId="1223" xr:uid="{009D71E6-8140-4DD2-92E0-FC0E12297E77}"/>
    <cellStyle name="Normal 5 4 2 3 5" xfId="1224" xr:uid="{AD3FF61B-4B95-441B-8546-493DC77696C8}"/>
    <cellStyle name="Normal 5 4 2 3 6" xfId="2849" xr:uid="{CE5E4886-1B87-4CA2-B2F3-120C09BD9207}"/>
    <cellStyle name="Normal 5 4 2 4" xfId="297" xr:uid="{72DE8C21-BFD1-42EF-8081-41C4928BDACF}"/>
    <cellStyle name="Normal 5 4 2 4 2" xfId="542" xr:uid="{04E94C00-9D8F-4F93-A577-F55175713C0F}"/>
    <cellStyle name="Normal 5 4 2 4 2 2" xfId="543" xr:uid="{95A2C6F6-8AAF-47BF-BF1D-49B2ABE71ADA}"/>
    <cellStyle name="Normal 5 4 2 4 2 2 2" xfId="1225" xr:uid="{01294738-BB42-4941-A5A6-D026D2AB45F0}"/>
    <cellStyle name="Normal 5 4 2 4 2 2 2 2" xfId="1226" xr:uid="{C0458E06-ADFF-4DD8-BE9C-BDA98CCE3875}"/>
    <cellStyle name="Normal 5 4 2 4 2 2 3" xfId="1227" xr:uid="{D7B7BF6A-D350-4C3D-A036-407156D0D186}"/>
    <cellStyle name="Normal 5 4 2 4 2 3" xfId="1228" xr:uid="{B1643DCA-2694-4802-9D2D-1377BEA02B52}"/>
    <cellStyle name="Normal 5 4 2 4 2 3 2" xfId="1229" xr:uid="{BD08A2DC-2A3E-4236-8A7A-5F300B931C4B}"/>
    <cellStyle name="Normal 5 4 2 4 2 4" xfId="1230" xr:uid="{0ED60FC1-60B1-4B27-B23F-018F9C8C41EF}"/>
    <cellStyle name="Normal 5 4 2 4 3" xfId="544" xr:uid="{4580D276-E9ED-4CC9-890C-3C4B3D8896B6}"/>
    <cellStyle name="Normal 5 4 2 4 3 2" xfId="1231" xr:uid="{ED5F52B7-F479-4858-AEB6-B8E629F3A292}"/>
    <cellStyle name="Normal 5 4 2 4 3 2 2" xfId="1232" xr:uid="{6544996E-B76A-4A46-BDC3-B97E8DB6D4E0}"/>
    <cellStyle name="Normal 5 4 2 4 3 3" xfId="1233" xr:uid="{01A746EF-1FFA-4FE0-AEDA-DE0E867499C7}"/>
    <cellStyle name="Normal 5 4 2 4 4" xfId="1234" xr:uid="{F2FCD490-DE87-4ED0-924A-3AFA6DE65AC3}"/>
    <cellStyle name="Normal 5 4 2 4 4 2" xfId="1235" xr:uid="{B0D75755-259C-4B1B-A5C6-58C502AAC3C4}"/>
    <cellStyle name="Normal 5 4 2 4 5" xfId="1236" xr:uid="{29DE07BA-6493-4BEA-8790-F0B76FE0BD4E}"/>
    <cellStyle name="Normal 5 4 2 5" xfId="298" xr:uid="{181B1284-AFAB-4F07-B3DE-08CF88DFBC56}"/>
    <cellStyle name="Normal 5 4 2 5 2" xfId="545" xr:uid="{E38702B4-E7DD-4045-A2A7-6E5025AE0A86}"/>
    <cellStyle name="Normal 5 4 2 5 2 2" xfId="1237" xr:uid="{0DBB53A9-0037-4D9D-A9E9-E356F81A8DD4}"/>
    <cellStyle name="Normal 5 4 2 5 2 2 2" xfId="1238" xr:uid="{168C88DF-ACD6-4DFF-AF56-8629974066F7}"/>
    <cellStyle name="Normal 5 4 2 5 2 3" xfId="1239" xr:uid="{6A58BD20-0234-42EC-9F3E-1E289388E2D9}"/>
    <cellStyle name="Normal 5 4 2 5 3" xfId="1240" xr:uid="{98FE28D4-85D0-4310-967F-FAC23F3E7ADB}"/>
    <cellStyle name="Normal 5 4 2 5 3 2" xfId="1241" xr:uid="{65915DB4-DF1F-4EFA-A6CC-920F3564B718}"/>
    <cellStyle name="Normal 5 4 2 5 4" xfId="1242" xr:uid="{39503D50-0C07-48DE-8032-AC7DAF27E5DD}"/>
    <cellStyle name="Normal 5 4 2 6" xfId="546" xr:uid="{DEA9D044-B549-4F9D-9FF4-F2BD575C2AA9}"/>
    <cellStyle name="Normal 5 4 2 6 2" xfId="1243" xr:uid="{4A8020C3-72FF-47EE-A018-8262B6A8C27F}"/>
    <cellStyle name="Normal 5 4 2 6 2 2" xfId="1244" xr:uid="{D7146816-3199-4456-A397-209E250CB910}"/>
    <cellStyle name="Normal 5 4 2 6 2 3" xfId="4419" xr:uid="{41406992-15BF-49D6-AB54-75A8A71B40ED}"/>
    <cellStyle name="Normal 5 4 2 6 3" xfId="1245" xr:uid="{9AA8F8CC-0E2D-48BB-B788-1983D68A2038}"/>
    <cellStyle name="Normal 5 4 2 6 4" xfId="2850" xr:uid="{478A982B-1506-433A-93D8-F94077B13BE4}"/>
    <cellStyle name="Normal 5 4 2 6 4 2" xfId="4584" xr:uid="{5B420288-A83D-494D-92D5-64257BFF014C}"/>
    <cellStyle name="Normal 5 4 2 6 4 3" xfId="4683" xr:uid="{DCE1D462-AF25-4DB7-A532-BFA5F3CD5522}"/>
    <cellStyle name="Normal 5 4 2 6 4 4" xfId="4611" xr:uid="{B2D36FE5-0D05-44D4-9BC8-4C13C75003A5}"/>
    <cellStyle name="Normal 5 4 2 7" xfId="1246" xr:uid="{B0E5DA62-F9A5-4FEC-B9A0-16D440FBB3B6}"/>
    <cellStyle name="Normal 5 4 2 7 2" xfId="1247" xr:uid="{4B410228-834D-412B-94ED-770AF9FC2E55}"/>
    <cellStyle name="Normal 5 4 2 8" xfId="1248" xr:uid="{87722D20-A966-4DB2-8A21-26A35F6BCCB3}"/>
    <cellStyle name="Normal 5 4 2 9" xfId="2851" xr:uid="{62CDA1DD-F893-450A-90CE-355024ECC9E6}"/>
    <cellStyle name="Normal 5 4 3" xfId="95" xr:uid="{565AE96B-534D-4762-9C84-C847899A3FC6}"/>
    <cellStyle name="Normal 5 4 3 2" xfId="96" xr:uid="{6DA2F88A-1491-4A97-ABF9-C6822BDFA3AE}"/>
    <cellStyle name="Normal 5 4 3 2 2" xfId="547" xr:uid="{5A1088E5-BF72-4796-859F-8437F7291DAF}"/>
    <cellStyle name="Normal 5 4 3 2 2 2" xfId="548" xr:uid="{0310FA91-96CC-40F7-90C2-772808CB9702}"/>
    <cellStyle name="Normal 5 4 3 2 2 2 2" xfId="1249" xr:uid="{07DB5238-7BAE-4EDE-9D4B-635B9BFE4859}"/>
    <cellStyle name="Normal 5 4 3 2 2 2 2 2" xfId="1250" xr:uid="{41332117-6B50-4DCC-B122-5748B4A93415}"/>
    <cellStyle name="Normal 5 4 3 2 2 2 3" xfId="1251" xr:uid="{52F6F502-66F6-4846-8D31-F9A5B02B223C}"/>
    <cellStyle name="Normal 5 4 3 2 2 3" xfId="1252" xr:uid="{4DDD7497-2EC7-46D2-A1F0-0521D8DFC9DA}"/>
    <cellStyle name="Normal 5 4 3 2 2 3 2" xfId="1253" xr:uid="{654C462F-EC62-48D9-8DCE-B08068DF9197}"/>
    <cellStyle name="Normal 5 4 3 2 2 4" xfId="1254" xr:uid="{F9A4C53C-9F70-448C-8F29-73E283DD53F2}"/>
    <cellStyle name="Normal 5 4 3 2 3" xfId="549" xr:uid="{8957AF0D-7CD7-4688-87C3-96B7C79CEA6F}"/>
    <cellStyle name="Normal 5 4 3 2 3 2" xfId="1255" xr:uid="{9DDB5C66-E721-480E-AB89-67F6F57B088D}"/>
    <cellStyle name="Normal 5 4 3 2 3 2 2" xfId="1256" xr:uid="{0D3AD680-5D02-48FE-95A6-A8BC9256A31A}"/>
    <cellStyle name="Normal 5 4 3 2 3 3" xfId="1257" xr:uid="{D4318B18-244A-4671-84EA-2CEA293A0355}"/>
    <cellStyle name="Normal 5 4 3 2 3 4" xfId="2852" xr:uid="{305A0F57-2F6C-429F-8B02-9A34D9203DE2}"/>
    <cellStyle name="Normal 5 4 3 2 4" xfId="1258" xr:uid="{6A96F48A-CC15-4D1B-B866-053C65E6C381}"/>
    <cellStyle name="Normal 5 4 3 2 4 2" xfId="1259" xr:uid="{85D3E1D8-9BAE-4BA0-8E90-DD402A1C5002}"/>
    <cellStyle name="Normal 5 4 3 2 5" xfId="1260" xr:uid="{2B10CD26-9320-44C3-956A-C04B32021C46}"/>
    <cellStyle name="Normal 5 4 3 2 6" xfId="2853" xr:uid="{71EC6052-9C6A-4868-8B99-1F60943EBF4B}"/>
    <cellStyle name="Normal 5 4 3 3" xfId="299" xr:uid="{7E6963D0-3977-4DED-8E14-093BAE24EC44}"/>
    <cellStyle name="Normal 5 4 3 3 2" xfId="550" xr:uid="{0C31A7B9-E573-4D96-9B16-FD43970DDF86}"/>
    <cellStyle name="Normal 5 4 3 3 2 2" xfId="551" xr:uid="{78086E79-83DB-4565-AA73-F97A188AAE9F}"/>
    <cellStyle name="Normal 5 4 3 3 2 2 2" xfId="1261" xr:uid="{21B3CE84-5C3B-4D29-812A-6AD6E3999617}"/>
    <cellStyle name="Normal 5 4 3 3 2 2 2 2" xfId="1262" xr:uid="{BB2DF666-C493-4683-B8AB-A7143B0E6421}"/>
    <cellStyle name="Normal 5 4 3 3 2 2 3" xfId="1263" xr:uid="{E4DD35DB-B341-4FBD-9E5E-030FD90823FD}"/>
    <cellStyle name="Normal 5 4 3 3 2 3" xfId="1264" xr:uid="{8540C58F-C28B-4BA0-A0DF-16678073E8A4}"/>
    <cellStyle name="Normal 5 4 3 3 2 3 2" xfId="1265" xr:uid="{C206C468-D7C6-4DB9-8EA7-75B1C07DA008}"/>
    <cellStyle name="Normal 5 4 3 3 2 4" xfId="1266" xr:uid="{A54AE589-A0EE-4E74-9AEF-658B07618803}"/>
    <cellStyle name="Normal 5 4 3 3 3" xfId="552" xr:uid="{126C0942-12C3-4000-AC1B-6556E10350E3}"/>
    <cellStyle name="Normal 5 4 3 3 3 2" xfId="1267" xr:uid="{ED1EB029-92CD-4C8E-8BF6-1617F6EC99BF}"/>
    <cellStyle name="Normal 5 4 3 3 3 2 2" xfId="1268" xr:uid="{888E09D1-9F9F-46B0-8645-CFEEE844435B}"/>
    <cellStyle name="Normal 5 4 3 3 3 3" xfId="1269" xr:uid="{D904EACE-6D02-4D73-8735-98046EC711A9}"/>
    <cellStyle name="Normal 5 4 3 3 4" xfId="1270" xr:uid="{984711B1-8286-4E11-B824-733708AE9C5D}"/>
    <cellStyle name="Normal 5 4 3 3 4 2" xfId="1271" xr:uid="{85C95154-8B20-478D-AB48-503BE85AF8FD}"/>
    <cellStyle name="Normal 5 4 3 3 5" xfId="1272" xr:uid="{60E87F59-645B-4241-BF70-3D40A54F6E50}"/>
    <cellStyle name="Normal 5 4 3 4" xfId="300" xr:uid="{4852FF81-2E69-4A0D-9AE3-17697772423C}"/>
    <cellStyle name="Normal 5 4 3 4 2" xfId="553" xr:uid="{E87CDD76-150E-417F-823B-3F0C148C9305}"/>
    <cellStyle name="Normal 5 4 3 4 2 2" xfId="1273" xr:uid="{04E9CDDA-25C5-45DF-BD5F-7C4282C6679A}"/>
    <cellStyle name="Normal 5 4 3 4 2 2 2" xfId="1274" xr:uid="{BAE691CF-AE43-4C5D-8BDC-234B1DFD64C1}"/>
    <cellStyle name="Normal 5 4 3 4 2 3" xfId="1275" xr:uid="{6F7F7F77-5F53-4CB6-B3A9-A7323723E46E}"/>
    <cellStyle name="Normal 5 4 3 4 3" xfId="1276" xr:uid="{B2458113-A436-4883-B5A6-22BEFF6AC909}"/>
    <cellStyle name="Normal 5 4 3 4 3 2" xfId="1277" xr:uid="{29C8056C-451A-4DF8-AE44-C11D1DFB6981}"/>
    <cellStyle name="Normal 5 4 3 4 4" xfId="1278" xr:uid="{E0D5108A-D856-4478-ACAC-061B0040C709}"/>
    <cellStyle name="Normal 5 4 3 5" xfId="554" xr:uid="{E02E6375-3036-4DCA-86B8-6247E5E80D43}"/>
    <cellStyle name="Normal 5 4 3 5 2" xfId="1279" xr:uid="{A3A0AB11-A743-4D8F-BA65-F2E33E76DD81}"/>
    <cellStyle name="Normal 5 4 3 5 2 2" xfId="1280" xr:uid="{F0D40EAA-714C-4DEA-AA7F-C1A3A8555487}"/>
    <cellStyle name="Normal 5 4 3 5 3" xfId="1281" xr:uid="{8AD21BAC-5EB0-4DAE-AE80-EC6BEE54858B}"/>
    <cellStyle name="Normal 5 4 3 5 4" xfId="2854" xr:uid="{753AAA17-87B0-4439-BF4E-F372EB6C5A67}"/>
    <cellStyle name="Normal 5 4 3 6" xfId="1282" xr:uid="{D46B4D96-EBE2-4C85-86B3-988C597A0BF6}"/>
    <cellStyle name="Normal 5 4 3 6 2" xfId="1283" xr:uid="{CEE2993A-72D4-48DF-95F3-9ED807F98705}"/>
    <cellStyle name="Normal 5 4 3 7" xfId="1284" xr:uid="{14C2984E-AABD-42D6-BA71-2F34B9989C5F}"/>
    <cellStyle name="Normal 5 4 3 8" xfId="2855" xr:uid="{4171F76C-E796-4231-AC8F-F5FEBE5929BB}"/>
    <cellStyle name="Normal 5 4 4" xfId="97" xr:uid="{AE10DB29-EC9F-4F5A-B27A-72232D39B1B4}"/>
    <cellStyle name="Normal 5 4 4 2" xfId="446" xr:uid="{5ED4BE4D-4F88-4809-A561-34526944A527}"/>
    <cellStyle name="Normal 5 4 4 2 2" xfId="555" xr:uid="{2607CA60-1AFC-4CBA-8E9F-37D97E080EC1}"/>
    <cellStyle name="Normal 5 4 4 2 2 2" xfId="1285" xr:uid="{A0CD8891-8A67-4781-9234-402EE517C1A7}"/>
    <cellStyle name="Normal 5 4 4 2 2 2 2" xfId="1286" xr:uid="{8959B0B5-12A4-4EB4-917C-03532A752982}"/>
    <cellStyle name="Normal 5 4 4 2 2 3" xfId="1287" xr:uid="{DCCD022E-FBC9-4652-B3DE-90010335E7A1}"/>
    <cellStyle name="Normal 5 4 4 2 2 4" xfId="2856" xr:uid="{55CAEF5C-6AD4-4CB6-9F6B-6BB53F594411}"/>
    <cellStyle name="Normal 5 4 4 2 3" xfId="1288" xr:uid="{626ABA86-CB0D-42B9-B3BF-188BE6B3D48F}"/>
    <cellStyle name="Normal 5 4 4 2 3 2" xfId="1289" xr:uid="{06D728E7-397E-43C3-9BAD-53EE815373A5}"/>
    <cellStyle name="Normal 5 4 4 2 4" xfId="1290" xr:uid="{E9B54DA4-011D-406D-BCAE-75440FC1D47A}"/>
    <cellStyle name="Normal 5 4 4 2 5" xfId="2857" xr:uid="{1CFDACE4-34DB-4B03-8A63-BAA5316DF13E}"/>
    <cellStyle name="Normal 5 4 4 3" xfId="556" xr:uid="{5DD47B8D-B191-4A45-B381-DECCDAC31BF0}"/>
    <cellStyle name="Normal 5 4 4 3 2" xfId="1291" xr:uid="{BB672064-1ECA-4387-887F-62948DB6B05B}"/>
    <cellStyle name="Normal 5 4 4 3 2 2" xfId="1292" xr:uid="{EF7FD0F2-E001-46B0-B459-E08F96DBFA2C}"/>
    <cellStyle name="Normal 5 4 4 3 3" xfId="1293" xr:uid="{49BB29B8-7F56-453F-9113-3312092C992D}"/>
    <cellStyle name="Normal 5 4 4 3 4" xfId="2858" xr:uid="{280FDA27-A221-4DE4-8629-F65116CEC160}"/>
    <cellStyle name="Normal 5 4 4 4" xfId="1294" xr:uid="{A52D2F98-D2A6-43E4-AD86-156784F5FC9F}"/>
    <cellStyle name="Normal 5 4 4 4 2" xfId="1295" xr:uid="{19FF86EC-4219-4AFD-95F5-C023C5DF274B}"/>
    <cellStyle name="Normal 5 4 4 4 3" xfId="2859" xr:uid="{BD8B35E0-B1FF-4D90-917C-216DB6B5CD50}"/>
    <cellStyle name="Normal 5 4 4 4 4" xfId="2860" xr:uid="{78A135B7-4380-442D-95F8-42FD9CF2EC2B}"/>
    <cellStyle name="Normal 5 4 4 5" xfId="1296" xr:uid="{5518BDE3-9510-4722-92D9-88794912FB99}"/>
    <cellStyle name="Normal 5 4 4 6" xfId="2861" xr:uid="{4CC38347-142F-4474-9243-633DA3C5EFA6}"/>
    <cellStyle name="Normal 5 4 4 7" xfId="2862" xr:uid="{FF015C4D-1B9F-49AF-B3BD-24A19391FEAA}"/>
    <cellStyle name="Normal 5 4 5" xfId="301" xr:uid="{65A0B8DF-44EF-466A-8DE2-4FC523C0D38E}"/>
    <cellStyle name="Normal 5 4 5 2" xfId="557" xr:uid="{F0C508FB-66F6-40B7-B3B7-6E6BD421928D}"/>
    <cellStyle name="Normal 5 4 5 2 2" xfId="558" xr:uid="{56FD2389-4EC9-4B95-AEDB-57A9B95A86EE}"/>
    <cellStyle name="Normal 5 4 5 2 2 2" xfId="1297" xr:uid="{320EE265-9D62-4EB0-89B4-A56188598172}"/>
    <cellStyle name="Normal 5 4 5 2 2 2 2" xfId="1298" xr:uid="{8F99652C-CBD2-4959-B701-7E974096E5B6}"/>
    <cellStyle name="Normal 5 4 5 2 2 3" xfId="1299" xr:uid="{AC334C21-5521-440D-8E65-BC4A96C628AD}"/>
    <cellStyle name="Normal 5 4 5 2 3" xfId="1300" xr:uid="{27008F44-6BD5-42A4-802F-94ED6BDE05DB}"/>
    <cellStyle name="Normal 5 4 5 2 3 2" xfId="1301" xr:uid="{500CEA4E-46E0-4332-B9D5-1479659A5779}"/>
    <cellStyle name="Normal 5 4 5 2 4" xfId="1302" xr:uid="{F60F8B0F-A819-4724-BC63-2D050DF0A579}"/>
    <cellStyle name="Normal 5 4 5 3" xfId="559" xr:uid="{82F8D3CA-5459-413D-9EEE-B3851EFBEFAD}"/>
    <cellStyle name="Normal 5 4 5 3 2" xfId="1303" xr:uid="{E074B06A-25D0-4836-83F8-F6D7990BE5BA}"/>
    <cellStyle name="Normal 5 4 5 3 2 2" xfId="1304" xr:uid="{18331DA9-49F9-464E-A931-B34391C5B980}"/>
    <cellStyle name="Normal 5 4 5 3 3" xfId="1305" xr:uid="{C6FC651B-585F-4E55-BF45-C6709963816B}"/>
    <cellStyle name="Normal 5 4 5 3 4" xfId="2863" xr:uid="{E17EE12D-67F3-4239-B03F-DAEAE1C0E474}"/>
    <cellStyle name="Normal 5 4 5 4" xfId="1306" xr:uid="{59886785-8B99-4061-B160-F4253CF54066}"/>
    <cellStyle name="Normal 5 4 5 4 2" xfId="1307" xr:uid="{D6AEB522-5C1C-42EC-8986-A6D9AF98B74B}"/>
    <cellStyle name="Normal 5 4 5 5" xfId="1308" xr:uid="{8916AD0D-2D04-4448-B018-B9E861F51D83}"/>
    <cellStyle name="Normal 5 4 5 6" xfId="2864" xr:uid="{0FF5998C-B71F-4F7F-92AA-62C746E1068E}"/>
    <cellStyle name="Normal 5 4 6" xfId="302" xr:uid="{F73DC932-B408-4732-8254-4644DA64B3FC}"/>
    <cellStyle name="Normal 5 4 6 2" xfId="560" xr:uid="{DF93652A-C275-41C6-A0CF-5F51096FD037}"/>
    <cellStyle name="Normal 5 4 6 2 2" xfId="1309" xr:uid="{2A0EFD77-E134-4236-B3AE-80465164A15F}"/>
    <cellStyle name="Normal 5 4 6 2 2 2" xfId="1310" xr:uid="{41F67394-7D1C-4D3F-981F-24B2DD31C2AE}"/>
    <cellStyle name="Normal 5 4 6 2 3" xfId="1311" xr:uid="{DBB20DD0-BF07-4206-8F80-BBF095C31467}"/>
    <cellStyle name="Normal 5 4 6 2 4" xfId="2865" xr:uid="{E0E0D597-CEE2-40C8-BC65-2018A5EB7FDF}"/>
    <cellStyle name="Normal 5 4 6 3" xfId="1312" xr:uid="{5E81B148-28F7-4105-9AB0-7451E37AE19E}"/>
    <cellStyle name="Normal 5 4 6 3 2" xfId="1313" xr:uid="{D411702C-F0BF-420C-B521-82967D0A86A1}"/>
    <cellStyle name="Normal 5 4 6 4" xfId="1314" xr:uid="{03CB1404-0E93-4188-A712-157A22FFD21D}"/>
    <cellStyle name="Normal 5 4 6 5" xfId="2866" xr:uid="{B83DB818-69E8-4CE6-953A-0ED2197E82A1}"/>
    <cellStyle name="Normal 5 4 7" xfId="561" xr:uid="{9E4F880E-CB74-4E97-968C-0543DB9629F8}"/>
    <cellStyle name="Normal 5 4 7 2" xfId="1315" xr:uid="{443371B7-1EB9-4BD2-9495-7E17B204F79D}"/>
    <cellStyle name="Normal 5 4 7 2 2" xfId="1316" xr:uid="{2AE980D7-6B7B-4197-AF1C-50588C9D5657}"/>
    <cellStyle name="Normal 5 4 7 2 3" xfId="4418" xr:uid="{9F8433A5-F614-48FD-AF6B-2D2BBBA05D29}"/>
    <cellStyle name="Normal 5 4 7 3" xfId="1317" xr:uid="{FE0165DE-238D-47CB-945A-9009B67E5FCF}"/>
    <cellStyle name="Normal 5 4 7 4" xfId="2867" xr:uid="{AA0DAB4B-529B-47C9-A2C7-E15B3384C243}"/>
    <cellStyle name="Normal 5 4 7 4 2" xfId="4583" xr:uid="{E2C47C8A-4DFC-454B-91A3-C4A95BEA2263}"/>
    <cellStyle name="Normal 5 4 7 4 3" xfId="4684" xr:uid="{D72B82FC-6811-4565-8D65-36338B0FE39A}"/>
    <cellStyle name="Normal 5 4 7 4 4" xfId="4610" xr:uid="{288FB859-CB61-4F8D-9E33-D2F3ED57F2A0}"/>
    <cellStyle name="Normal 5 4 8" xfId="1318" xr:uid="{667BCB18-F5B2-427E-9B7F-DB14EFD51819}"/>
    <cellStyle name="Normal 5 4 8 2" xfId="1319" xr:uid="{325E9147-2BA7-4151-A60F-7D5FD525942A}"/>
    <cellStyle name="Normal 5 4 8 3" xfId="2868" xr:uid="{884F6565-24D4-476C-8AE3-463E12F1BF26}"/>
    <cellStyle name="Normal 5 4 8 4" xfId="2869" xr:uid="{EC3BB2D2-D7DF-425C-8BD2-B597EF6526E5}"/>
    <cellStyle name="Normal 5 4 9" xfId="1320" xr:uid="{4A0076FF-F75D-4B3E-9A78-854B48849307}"/>
    <cellStyle name="Normal 5 5" xfId="98" xr:uid="{F26EC285-997B-4681-914D-D5F2191E00AD}"/>
    <cellStyle name="Normal 5 5 10" xfId="2870" xr:uid="{D69D4EA7-1A8D-45F6-8055-368370D4F5F1}"/>
    <cellStyle name="Normal 5 5 11" xfId="2871" xr:uid="{B6CFCA43-DABA-4FAF-8C0B-4DFBA339AAC1}"/>
    <cellStyle name="Normal 5 5 2" xfId="99" xr:uid="{3303CF46-46D2-4797-B2B4-E80AFB7AECF7}"/>
    <cellStyle name="Normal 5 5 2 2" xfId="100" xr:uid="{8AA08DFF-E743-4B42-9CD8-B13CF9631D0B}"/>
    <cellStyle name="Normal 5 5 2 2 2" xfId="303" xr:uid="{08811B1E-DF14-4506-9CBA-921F74E36EF2}"/>
    <cellStyle name="Normal 5 5 2 2 2 2" xfId="562" xr:uid="{608FEB15-319C-45B4-909A-72753227A261}"/>
    <cellStyle name="Normal 5 5 2 2 2 2 2" xfId="1321" xr:uid="{55C38F91-88F6-448D-88B9-AB86F3FE27C3}"/>
    <cellStyle name="Normal 5 5 2 2 2 2 2 2" xfId="1322" xr:uid="{77F44616-4E8F-484C-B61F-68D766213356}"/>
    <cellStyle name="Normal 5 5 2 2 2 2 3" xfId="1323" xr:uid="{9471B2D8-AA1A-4B80-88D8-E3C245BFC721}"/>
    <cellStyle name="Normal 5 5 2 2 2 2 4" xfId="2872" xr:uid="{B1465AB2-8DD0-4165-8147-DC2E81CA7FF4}"/>
    <cellStyle name="Normal 5 5 2 2 2 3" xfId="1324" xr:uid="{542B2C9E-6F32-4C29-9E22-F8A520A41FCA}"/>
    <cellStyle name="Normal 5 5 2 2 2 3 2" xfId="1325" xr:uid="{AC2A19A3-33AF-4C58-85A5-C6BF57A5D2F9}"/>
    <cellStyle name="Normal 5 5 2 2 2 3 3" xfId="2873" xr:uid="{953DE8FB-7009-4818-983C-976C044AE59D}"/>
    <cellStyle name="Normal 5 5 2 2 2 3 4" xfId="2874" xr:uid="{60657998-0D79-4D2B-A817-0F4608BA8726}"/>
    <cellStyle name="Normal 5 5 2 2 2 4" xfId="1326" xr:uid="{B7F3F44E-AAF6-4385-A0BF-2A2E241D1CB7}"/>
    <cellStyle name="Normal 5 5 2 2 2 5" xfId="2875" xr:uid="{D44E5CD0-A6C2-4C42-9D03-97845CEA7A04}"/>
    <cellStyle name="Normal 5 5 2 2 2 6" xfId="2876" xr:uid="{B746EDAC-CC18-42CC-BBF3-8DD4DA0987D5}"/>
    <cellStyle name="Normal 5 5 2 2 3" xfId="563" xr:uid="{B2AE8B49-05BA-4F8D-9AD7-61EB7A5CBC61}"/>
    <cellStyle name="Normal 5 5 2 2 3 2" xfId="1327" xr:uid="{1EFFB370-02D5-4527-8229-42F3D00A5C29}"/>
    <cellStyle name="Normal 5 5 2 2 3 2 2" xfId="1328" xr:uid="{6D8424AB-65F8-4032-A1CA-D8E1049333DA}"/>
    <cellStyle name="Normal 5 5 2 2 3 2 3" xfId="2877" xr:uid="{A73748A3-D2A4-4767-84F3-D1A8B8B2B664}"/>
    <cellStyle name="Normal 5 5 2 2 3 2 4" xfId="2878" xr:uid="{6EFB9212-CD74-4565-A222-5CD0325A4E2C}"/>
    <cellStyle name="Normal 5 5 2 2 3 3" xfId="1329" xr:uid="{6070568E-9203-487C-AC12-0C28D2FFC9CD}"/>
    <cellStyle name="Normal 5 5 2 2 3 4" xfId="2879" xr:uid="{87D85CAD-6FAE-4F0C-8127-35D87863BEDA}"/>
    <cellStyle name="Normal 5 5 2 2 3 5" xfId="2880" xr:uid="{41143171-5F3A-48ED-9C58-0A082353A742}"/>
    <cellStyle name="Normal 5 5 2 2 4" xfId="1330" xr:uid="{3CCFE891-9F31-4341-9BC7-CDAD489CF883}"/>
    <cellStyle name="Normal 5 5 2 2 4 2" xfId="1331" xr:uid="{95BC281C-49F8-4CCF-A044-236E9ECA8596}"/>
    <cellStyle name="Normal 5 5 2 2 4 3" xfId="2881" xr:uid="{FF8F2483-993D-4449-B473-52687B7F84B4}"/>
    <cellStyle name="Normal 5 5 2 2 4 4" xfId="2882" xr:uid="{D74E17E8-D96F-4AEC-B0FD-839996AC3C77}"/>
    <cellStyle name="Normal 5 5 2 2 5" xfId="1332" xr:uid="{3BB6F779-83C0-466A-B66B-E8869759E066}"/>
    <cellStyle name="Normal 5 5 2 2 5 2" xfId="2883" xr:uid="{66203F30-7D2C-47CE-B92F-76B9CF658B87}"/>
    <cellStyle name="Normal 5 5 2 2 5 3" xfId="2884" xr:uid="{170D0083-136C-4D01-BA56-1EB6472D0216}"/>
    <cellStyle name="Normal 5 5 2 2 5 4" xfId="2885" xr:uid="{5C9414B1-05B6-4D0E-A057-019CB0BF070A}"/>
    <cellStyle name="Normal 5 5 2 2 6" xfId="2886" xr:uid="{2CF92418-8A00-4A42-BAA1-E8772C128831}"/>
    <cellStyle name="Normal 5 5 2 2 7" xfId="2887" xr:uid="{715ACC5F-ED5D-489B-A894-07F2E0585BE0}"/>
    <cellStyle name="Normal 5 5 2 2 8" xfId="2888" xr:uid="{2B25F4AB-00E0-464C-9A47-357660CD77C3}"/>
    <cellStyle name="Normal 5 5 2 3" xfId="304" xr:uid="{61207417-9BE4-4241-BC5F-BD3D38AA380C}"/>
    <cellStyle name="Normal 5 5 2 3 2" xfId="564" xr:uid="{1FEC89A3-AA3D-46CA-B98A-CB9D18A91FE3}"/>
    <cellStyle name="Normal 5 5 2 3 2 2" xfId="565" xr:uid="{5488AC77-6B45-432D-992D-91669DD4F3D3}"/>
    <cellStyle name="Normal 5 5 2 3 2 2 2" xfId="1333" xr:uid="{8F902B59-B42E-45E8-8078-57B334E892A7}"/>
    <cellStyle name="Normal 5 5 2 3 2 2 2 2" xfId="1334" xr:uid="{366AC43A-DEA4-4337-B437-0D94D962160C}"/>
    <cellStyle name="Normal 5 5 2 3 2 2 3" xfId="1335" xr:uid="{5CF5596C-6A7C-49FE-94CE-A3E535C89867}"/>
    <cellStyle name="Normal 5 5 2 3 2 3" xfId="1336" xr:uid="{95AFB2EC-DCB8-43DB-AAA8-9E01FBD46893}"/>
    <cellStyle name="Normal 5 5 2 3 2 3 2" xfId="1337" xr:uid="{37BE10A3-4F80-4F69-9EF0-2F2EB82E5E02}"/>
    <cellStyle name="Normal 5 5 2 3 2 4" xfId="1338" xr:uid="{FD4BBC84-F688-4DE8-84CC-46C962BDC04A}"/>
    <cellStyle name="Normal 5 5 2 3 3" xfId="566" xr:uid="{3ACD8263-023D-4702-B559-F64849262CE0}"/>
    <cellStyle name="Normal 5 5 2 3 3 2" xfId="1339" xr:uid="{F6767233-BC51-40F7-B404-8A3F036A9C6C}"/>
    <cellStyle name="Normal 5 5 2 3 3 2 2" xfId="1340" xr:uid="{EC27A9B4-5509-427B-9E3E-ECD476A75D18}"/>
    <cellStyle name="Normal 5 5 2 3 3 3" xfId="1341" xr:uid="{4093F7F9-CC5B-41FA-934D-CC6E21F902E1}"/>
    <cellStyle name="Normal 5 5 2 3 3 4" xfId="2889" xr:uid="{694C2C24-7D23-4325-A861-863F526B90F6}"/>
    <cellStyle name="Normal 5 5 2 3 4" xfId="1342" xr:uid="{0628D4E8-28BC-41BB-99C2-047B01245360}"/>
    <cellStyle name="Normal 5 5 2 3 4 2" xfId="1343" xr:uid="{4B137D11-1997-4C73-9968-DA30958652D3}"/>
    <cellStyle name="Normal 5 5 2 3 5" xfId="1344" xr:uid="{B596596B-3039-4B34-9413-F9ADA0ECDA02}"/>
    <cellStyle name="Normal 5 5 2 3 6" xfId="2890" xr:uid="{AFD27562-55F1-4E72-85B7-576478A3463C}"/>
    <cellStyle name="Normal 5 5 2 4" xfId="305" xr:uid="{2F33442B-353F-46C4-9CA5-A46F9E5D83E5}"/>
    <cellStyle name="Normal 5 5 2 4 2" xfId="567" xr:uid="{20E54004-671A-428E-845D-29403B536C7A}"/>
    <cellStyle name="Normal 5 5 2 4 2 2" xfId="1345" xr:uid="{D3540F1F-E1ED-4A8A-A39C-D03F5458B967}"/>
    <cellStyle name="Normal 5 5 2 4 2 2 2" xfId="1346" xr:uid="{324E3A55-B70C-403C-A9A4-6A6E60A9BD06}"/>
    <cellStyle name="Normal 5 5 2 4 2 3" xfId="1347" xr:uid="{2C00A6D8-F6E5-4BFC-9332-DF5241EBD5CA}"/>
    <cellStyle name="Normal 5 5 2 4 2 4" xfId="2891" xr:uid="{0956DDE8-D3E3-41E7-8BEA-855BC84EC9A7}"/>
    <cellStyle name="Normal 5 5 2 4 3" xfId="1348" xr:uid="{C18B8315-405E-4B7E-9FBF-F628C811624F}"/>
    <cellStyle name="Normal 5 5 2 4 3 2" xfId="1349" xr:uid="{5B615E28-9B97-4CC1-8896-6552BE85C9D3}"/>
    <cellStyle name="Normal 5 5 2 4 4" xfId="1350" xr:uid="{2E137493-8C8A-42E8-8B16-02887F09C40E}"/>
    <cellStyle name="Normal 5 5 2 4 5" xfId="2892" xr:uid="{9555D970-3D35-473D-9A29-245CC6FF9300}"/>
    <cellStyle name="Normal 5 5 2 5" xfId="306" xr:uid="{469B2B0A-0D1B-4326-A635-2360B86C8416}"/>
    <cellStyle name="Normal 5 5 2 5 2" xfId="1351" xr:uid="{EE7F962E-1EA4-4A4C-9008-6FE2B3A07175}"/>
    <cellStyle name="Normal 5 5 2 5 2 2" xfId="1352" xr:uid="{A1F02BF8-E095-4BE0-80A2-112BB4C7FCE1}"/>
    <cellStyle name="Normal 5 5 2 5 3" xfId="1353" xr:uid="{59B73E76-1657-4535-9A90-03414CC2054B}"/>
    <cellStyle name="Normal 5 5 2 5 4" xfId="2893" xr:uid="{21BE176C-7776-4587-8852-2DAE8DA03CF5}"/>
    <cellStyle name="Normal 5 5 2 6" xfId="1354" xr:uid="{9A716577-8DA1-46E8-A388-3C56C4A7B26B}"/>
    <cellStyle name="Normal 5 5 2 6 2" xfId="1355" xr:uid="{BDDE336B-C23E-4FA1-9CB6-DC34013B6498}"/>
    <cellStyle name="Normal 5 5 2 6 3" xfId="2894" xr:uid="{A6002E83-2493-415B-BF60-2FC79C73BCC5}"/>
    <cellStyle name="Normal 5 5 2 6 4" xfId="2895" xr:uid="{1405E8DB-9E95-4377-8D74-932DE03A1787}"/>
    <cellStyle name="Normal 5 5 2 7" xfId="1356" xr:uid="{B2896EF5-23EE-45EC-9BCE-39211B87402B}"/>
    <cellStyle name="Normal 5 5 2 8" xfId="2896" xr:uid="{9C6B6D37-1347-4072-8BF2-F4EAB4A1FBE3}"/>
    <cellStyle name="Normal 5 5 2 9" xfId="2897" xr:uid="{4ECAAA89-C314-4F7B-931F-B35448DF9953}"/>
    <cellStyle name="Normal 5 5 3" xfId="101" xr:uid="{FE110C40-6225-49AE-8CE9-C12348BD1390}"/>
    <cellStyle name="Normal 5 5 3 2" xfId="102" xr:uid="{F9708536-2007-4491-985B-79517BAEBE2E}"/>
    <cellStyle name="Normal 5 5 3 2 2" xfId="568" xr:uid="{B4A8F449-4C76-41FF-AC48-CA219DCA46D2}"/>
    <cellStyle name="Normal 5 5 3 2 2 2" xfId="1357" xr:uid="{DE7F6BE6-A81A-4B5F-8439-C92B850D309E}"/>
    <cellStyle name="Normal 5 5 3 2 2 2 2" xfId="1358" xr:uid="{D9932404-091E-4D54-96A3-6AC986B343D7}"/>
    <cellStyle name="Normal 5 5 3 2 2 2 2 2" xfId="4468" xr:uid="{6AFA1008-B71E-4C68-AA30-DA5CB42BEA3C}"/>
    <cellStyle name="Normal 5 5 3 2 2 2 3" xfId="4469" xr:uid="{7860ED65-85ED-4877-90BF-630F99F223C1}"/>
    <cellStyle name="Normal 5 5 3 2 2 3" xfId="1359" xr:uid="{BC70AC6F-0035-4C45-9A8E-9F52013EE818}"/>
    <cellStyle name="Normal 5 5 3 2 2 3 2" xfId="4470" xr:uid="{8AEBAB7A-7B45-4E4A-A43F-158DD318CE02}"/>
    <cellStyle name="Normal 5 5 3 2 2 4" xfId="2898" xr:uid="{5C8E65A2-E2ED-444A-BFD1-EDE582DB39F3}"/>
    <cellStyle name="Normal 5 5 3 2 3" xfId="1360" xr:uid="{06757BC7-1B73-47E5-871D-404423F3F074}"/>
    <cellStyle name="Normal 5 5 3 2 3 2" xfId="1361" xr:uid="{8B6E9B00-75AD-47A1-A27B-6304312E7895}"/>
    <cellStyle name="Normal 5 5 3 2 3 2 2" xfId="4471" xr:uid="{2BEFFEF3-54C7-4BF6-9138-2EECCE3944CC}"/>
    <cellStyle name="Normal 5 5 3 2 3 3" xfId="2899" xr:uid="{46304708-75A5-48EB-825C-440951213C71}"/>
    <cellStyle name="Normal 5 5 3 2 3 4" xfId="2900" xr:uid="{4E771B5B-6672-401B-805B-39D93E120194}"/>
    <cellStyle name="Normal 5 5 3 2 4" xfId="1362" xr:uid="{80A24713-B4A0-4302-A259-5E32C5C9393A}"/>
    <cellStyle name="Normal 5 5 3 2 4 2" xfId="4472" xr:uid="{D609EE25-7F57-4DC4-A181-F16F9D6382FA}"/>
    <cellStyle name="Normal 5 5 3 2 5" xfId="2901" xr:uid="{E9CF7D55-5862-4D8E-802C-F1EB1780E28D}"/>
    <cellStyle name="Normal 5 5 3 2 6" xfId="2902" xr:uid="{05DA5920-7DE2-435E-AD79-FF343F18BFCC}"/>
    <cellStyle name="Normal 5 5 3 3" xfId="307" xr:uid="{BFFD1C54-AAD3-45C6-A2C6-048EFCAE3203}"/>
    <cellStyle name="Normal 5 5 3 3 2" xfId="1363" xr:uid="{575223E5-020E-46BE-9CF3-33B32A652D2F}"/>
    <cellStyle name="Normal 5 5 3 3 2 2" xfId="1364" xr:uid="{634BB932-C4AE-4A73-AD8B-94C46F1818AB}"/>
    <cellStyle name="Normal 5 5 3 3 2 2 2" xfId="4473" xr:uid="{5D9828AC-D0A0-4E7F-913E-D7145373AACE}"/>
    <cellStyle name="Normal 5 5 3 3 2 3" xfId="2903" xr:uid="{04D4F1F4-E4CC-4B0E-B826-49216BFE38C0}"/>
    <cellStyle name="Normal 5 5 3 3 2 4" xfId="2904" xr:uid="{8D66E13B-A211-4F02-A3B0-9B7966ED1305}"/>
    <cellStyle name="Normal 5 5 3 3 3" xfId="1365" xr:uid="{D10B5C64-AEA8-473A-B39C-E5D0A2BA7581}"/>
    <cellStyle name="Normal 5 5 3 3 3 2" xfId="4474" xr:uid="{984475C3-37C8-4702-8CBB-D1DAB21D7B5D}"/>
    <cellStyle name="Normal 5 5 3 3 4" xfId="2905" xr:uid="{C7FB7866-5331-4584-8EEB-FE6D4331FDD2}"/>
    <cellStyle name="Normal 5 5 3 3 5" xfId="2906" xr:uid="{9CEF81D6-E488-4512-ADB3-23D49D8F2C13}"/>
    <cellStyle name="Normal 5 5 3 4" xfId="1366" xr:uid="{DA7351A3-DF41-4C7E-96E1-E122066B5CF7}"/>
    <cellStyle name="Normal 5 5 3 4 2" xfId="1367" xr:uid="{B9DCC2C4-5347-4541-801D-421ACF61C9AE}"/>
    <cellStyle name="Normal 5 5 3 4 2 2" xfId="4475" xr:uid="{5CCC6562-0C5F-4B92-8C29-9F60216A6130}"/>
    <cellStyle name="Normal 5 5 3 4 3" xfId="2907" xr:uid="{FBE721B0-CDB2-41F5-A477-8D64B8E9E79F}"/>
    <cellStyle name="Normal 5 5 3 4 4" xfId="2908" xr:uid="{E9AEC970-4D41-4774-9120-EB8EA75A1676}"/>
    <cellStyle name="Normal 5 5 3 5" xfId="1368" xr:uid="{2333D7E9-D94D-4D18-B62B-05E943CFCBC5}"/>
    <cellStyle name="Normal 5 5 3 5 2" xfId="2909" xr:uid="{47187FAE-ACDC-4A9F-B858-A0FA454A05F6}"/>
    <cellStyle name="Normal 5 5 3 5 3" xfId="2910" xr:uid="{FEEA6DCE-9C6B-47F8-BAAF-F52CB9FBE441}"/>
    <cellStyle name="Normal 5 5 3 5 4" xfId="2911" xr:uid="{74D323E4-2D39-4EC7-BD98-06B654BED626}"/>
    <cellStyle name="Normal 5 5 3 6" xfId="2912" xr:uid="{3AE993C8-A9DC-40F6-966A-6166923BBB07}"/>
    <cellStyle name="Normal 5 5 3 7" xfId="2913" xr:uid="{51EEC1A5-8778-4DC3-9634-99713D1AFF86}"/>
    <cellStyle name="Normal 5 5 3 8" xfId="2914" xr:uid="{765E71CA-7ADA-4365-8843-06D556B80627}"/>
    <cellStyle name="Normal 5 5 4" xfId="103" xr:uid="{9FA8DC75-C6EC-42A6-A03B-8BCDCDAAF2BB}"/>
    <cellStyle name="Normal 5 5 4 2" xfId="569" xr:uid="{82596FDB-5DF6-4301-9AE6-ECD5E358203B}"/>
    <cellStyle name="Normal 5 5 4 2 2" xfId="570" xr:uid="{8CF77FDF-AE98-436D-A677-9C3E8267E440}"/>
    <cellStyle name="Normal 5 5 4 2 2 2" xfId="1369" xr:uid="{6CDE2899-0EB8-4922-9698-19C3E6CB4F57}"/>
    <cellStyle name="Normal 5 5 4 2 2 2 2" xfId="1370" xr:uid="{2BBEF055-A01D-468F-B934-E48A494C3675}"/>
    <cellStyle name="Normal 5 5 4 2 2 3" xfId="1371" xr:uid="{9440E533-783F-4A5A-B2D4-D63A27419B9A}"/>
    <cellStyle name="Normal 5 5 4 2 2 4" xfId="2915" xr:uid="{84145547-5A13-46C1-98D8-A65C54841C37}"/>
    <cellStyle name="Normal 5 5 4 2 3" xfId="1372" xr:uid="{D6C0BE07-72CA-4C34-A1C1-E6499ED6C0DB}"/>
    <cellStyle name="Normal 5 5 4 2 3 2" xfId="1373" xr:uid="{1EC3881C-7B9C-4EFD-BDDE-F0039C8B3D9B}"/>
    <cellStyle name="Normal 5 5 4 2 4" xfId="1374" xr:uid="{9E3F94D7-6098-485D-965B-2091849FC84E}"/>
    <cellStyle name="Normal 5 5 4 2 5" xfId="2916" xr:uid="{5E717770-871E-45E5-95C7-2A9ADA53165E}"/>
    <cellStyle name="Normal 5 5 4 3" xfId="571" xr:uid="{AD792933-FA97-48FE-BF1B-453F7CBEC12E}"/>
    <cellStyle name="Normal 5 5 4 3 2" xfId="1375" xr:uid="{9CA3360B-E706-4119-8181-BA4D37A3ED27}"/>
    <cellStyle name="Normal 5 5 4 3 2 2" xfId="1376" xr:uid="{763F12A3-3E16-4E00-A122-E3014876BAE0}"/>
    <cellStyle name="Normal 5 5 4 3 3" xfId="1377" xr:uid="{D64EB5A6-0501-46F7-8A9C-F1D5944871EE}"/>
    <cellStyle name="Normal 5 5 4 3 4" xfId="2917" xr:uid="{54A067B1-2D00-4578-962E-47EECCD44739}"/>
    <cellStyle name="Normal 5 5 4 4" xfId="1378" xr:uid="{2CA708EC-618B-4BE1-B394-7AD521C973D3}"/>
    <cellStyle name="Normal 5 5 4 4 2" xfId="1379" xr:uid="{0704DC10-F8FA-4B8C-8F95-6D59512A6C31}"/>
    <cellStyle name="Normal 5 5 4 4 3" xfId="2918" xr:uid="{D7473BB6-53D2-4C7A-BEAE-0CD867311B2F}"/>
    <cellStyle name="Normal 5 5 4 4 4" xfId="2919" xr:uid="{6363EF5D-B0F4-4099-9146-F9B71E4F7828}"/>
    <cellStyle name="Normal 5 5 4 5" xfId="1380" xr:uid="{FBEF72C2-8D56-4680-A8E5-4A39FDEC3AA9}"/>
    <cellStyle name="Normal 5 5 4 6" xfId="2920" xr:uid="{463A0557-A3EA-4FEF-81D7-267090C7E4EE}"/>
    <cellStyle name="Normal 5 5 4 7" xfId="2921" xr:uid="{5868794A-1D8C-48A8-94BB-E159048C70B5}"/>
    <cellStyle name="Normal 5 5 5" xfId="308" xr:uid="{A981B482-E9F9-4407-978F-6335E6C0077C}"/>
    <cellStyle name="Normal 5 5 5 2" xfId="572" xr:uid="{7B4E0F47-771B-45BD-8395-959246BDC0D4}"/>
    <cellStyle name="Normal 5 5 5 2 2" xfId="1381" xr:uid="{6C099E9B-BA15-4DA4-9D25-E3E7E6916B04}"/>
    <cellStyle name="Normal 5 5 5 2 2 2" xfId="1382" xr:uid="{7358AA5F-A491-4683-BADB-7DE9E8B40C94}"/>
    <cellStyle name="Normal 5 5 5 2 3" xfId="1383" xr:uid="{76D5FC86-766D-4F6C-A38D-5BA3AD06C311}"/>
    <cellStyle name="Normal 5 5 5 2 4" xfId="2922" xr:uid="{0F452BEA-E549-4CB2-AC48-A201520CC1D9}"/>
    <cellStyle name="Normal 5 5 5 3" xfId="1384" xr:uid="{1915D105-0561-4922-B366-A062F952DE82}"/>
    <cellStyle name="Normal 5 5 5 3 2" xfId="1385" xr:uid="{DE9E2195-13D0-4D7C-83B2-91DBACC78E5C}"/>
    <cellStyle name="Normal 5 5 5 3 3" xfId="2923" xr:uid="{F0D736A9-D1C6-4363-93F0-205C9D4341BA}"/>
    <cellStyle name="Normal 5 5 5 3 4" xfId="2924" xr:uid="{9BB7B0E5-FA37-471E-8D68-9D44A1EA5CA0}"/>
    <cellStyle name="Normal 5 5 5 4" xfId="1386" xr:uid="{09D4D689-AA5D-45C0-99E2-51908A2E1BCB}"/>
    <cellStyle name="Normal 5 5 5 5" xfId="2925" xr:uid="{E1EC9FDD-8297-4D2C-A06E-6137F16D13C7}"/>
    <cellStyle name="Normal 5 5 5 6" xfId="2926" xr:uid="{471A3C38-51E0-44B2-AF62-23F33E10742B}"/>
    <cellStyle name="Normal 5 5 6" xfId="309" xr:uid="{841EED54-5B09-4B79-8306-476AC5466E53}"/>
    <cellStyle name="Normal 5 5 6 2" xfId="1387" xr:uid="{C7731EFC-41E8-4D47-9021-D658F9B9F5C1}"/>
    <cellStyle name="Normal 5 5 6 2 2" xfId="1388" xr:uid="{A66C41E5-D1C5-40DE-8371-B30CDF30B7A0}"/>
    <cellStyle name="Normal 5 5 6 2 3" xfId="2927" xr:uid="{CE19EC58-C1EF-4CB5-887E-75A798DF9971}"/>
    <cellStyle name="Normal 5 5 6 2 4" xfId="2928" xr:uid="{C12B4FA9-D1ED-407F-BD42-2CDBA4E85A75}"/>
    <cellStyle name="Normal 5 5 6 3" xfId="1389" xr:uid="{0EF3FDB9-7C89-41C4-A98A-6F520EFEA8E7}"/>
    <cellStyle name="Normal 5 5 6 4" xfId="2929" xr:uid="{5A550146-BBF4-4155-BED2-7F3E16A974BF}"/>
    <cellStyle name="Normal 5 5 6 5" xfId="2930" xr:uid="{A9E66060-F784-4877-819C-6D113FB1A602}"/>
    <cellStyle name="Normal 5 5 7" xfId="1390" xr:uid="{D8B2FBB3-A753-4945-B933-0F9ADBFE0940}"/>
    <cellStyle name="Normal 5 5 7 2" xfId="1391" xr:uid="{ABFFB522-7920-493D-89F2-4862491A04F7}"/>
    <cellStyle name="Normal 5 5 7 3" xfId="2931" xr:uid="{F402AB41-E67A-46CA-85C2-95A33E073562}"/>
    <cellStyle name="Normal 5 5 7 4" xfId="2932" xr:uid="{CFC739BD-5A0A-4EFD-A0DC-899BFAA3D6E9}"/>
    <cellStyle name="Normal 5 5 8" xfId="1392" xr:uid="{4854C350-39A1-43ED-9ABE-0697F282C236}"/>
    <cellStyle name="Normal 5 5 8 2" xfId="2933" xr:uid="{71418FF3-586E-462D-85C0-2916484F1CAF}"/>
    <cellStyle name="Normal 5 5 8 3" xfId="2934" xr:uid="{83429E00-9FE2-43B2-AF51-A38A1C2D8755}"/>
    <cellStyle name="Normal 5 5 8 4" xfId="2935" xr:uid="{C656C94E-076C-4082-A901-D3FA5479CB08}"/>
    <cellStyle name="Normal 5 5 9" xfId="2936" xr:uid="{447E8C73-AD8A-4085-B838-31252639F99F}"/>
    <cellStyle name="Normal 5 6" xfId="104" xr:uid="{48E9655F-EB6D-40EC-9245-059195FFE459}"/>
    <cellStyle name="Normal 5 6 10" xfId="2937" xr:uid="{44E35334-9D38-46DC-AD7E-6B7579A5E5A0}"/>
    <cellStyle name="Normal 5 6 11" xfId="2938" xr:uid="{3DBE01EA-C948-4205-BFEF-C50B13EEB731}"/>
    <cellStyle name="Normal 5 6 2" xfId="105" xr:uid="{E9C3687D-A234-4D03-9FAF-62859E6B644F}"/>
    <cellStyle name="Normal 5 6 2 2" xfId="310" xr:uid="{C67D00E3-F453-48A5-ADD6-A9629D18C0F1}"/>
    <cellStyle name="Normal 5 6 2 2 2" xfId="573" xr:uid="{FE72D33A-A409-4F1E-B5CF-BCB6C5EF63B4}"/>
    <cellStyle name="Normal 5 6 2 2 2 2" xfId="574" xr:uid="{07A0D943-3574-4EA6-8FF1-AE62E6B9C3E7}"/>
    <cellStyle name="Normal 5 6 2 2 2 2 2" xfId="1393" xr:uid="{1CB6B21B-CD94-408A-9AA5-6201D054413D}"/>
    <cellStyle name="Normal 5 6 2 2 2 2 3" xfId="2939" xr:uid="{488FE432-E714-42B6-A015-0CFA4B794368}"/>
    <cellStyle name="Normal 5 6 2 2 2 2 4" xfId="2940" xr:uid="{2A647556-A2D8-4755-8015-82F62C9CF6DA}"/>
    <cellStyle name="Normal 5 6 2 2 2 3" xfId="1394" xr:uid="{6915B68E-E4FF-4EAD-9DC5-01F106CD25F4}"/>
    <cellStyle name="Normal 5 6 2 2 2 3 2" xfId="2941" xr:uid="{526BDE6F-4B59-4549-B414-383157A0E403}"/>
    <cellStyle name="Normal 5 6 2 2 2 3 3" xfId="2942" xr:uid="{FF0F276E-C334-4BF6-AF4F-EF07A3A48AA6}"/>
    <cellStyle name="Normal 5 6 2 2 2 3 4" xfId="2943" xr:uid="{802B451D-8861-486B-BDBD-3474BDC07984}"/>
    <cellStyle name="Normal 5 6 2 2 2 4" xfId="2944" xr:uid="{CC359514-9FD4-4265-8D9C-9C0E3C5E84C3}"/>
    <cellStyle name="Normal 5 6 2 2 2 5" xfId="2945" xr:uid="{4AD7A276-0A48-4A35-B735-26429DE45D3A}"/>
    <cellStyle name="Normal 5 6 2 2 2 6" xfId="2946" xr:uid="{07D278B2-2D46-4D7B-B4B0-911C22071115}"/>
    <cellStyle name="Normal 5 6 2 2 3" xfId="575" xr:uid="{AE8A533F-0BAA-4BF3-A2A7-67349896C659}"/>
    <cellStyle name="Normal 5 6 2 2 3 2" xfId="1395" xr:uid="{B6E5E8A0-31D3-45C5-99C1-016226D2BE5C}"/>
    <cellStyle name="Normal 5 6 2 2 3 2 2" xfId="2947" xr:uid="{61FEA58B-2A4B-4FBB-9E8D-6D25181D0CCD}"/>
    <cellStyle name="Normal 5 6 2 2 3 2 3" xfId="2948" xr:uid="{1959EF9F-18DA-4139-BF28-902EE0F96E59}"/>
    <cellStyle name="Normal 5 6 2 2 3 2 4" xfId="2949" xr:uid="{EBCDC685-B4D2-4634-8D3D-B8E3D7D0653D}"/>
    <cellStyle name="Normal 5 6 2 2 3 3" xfId="2950" xr:uid="{D84F251B-F36F-4A78-9C64-06875A07558F}"/>
    <cellStyle name="Normal 5 6 2 2 3 4" xfId="2951" xr:uid="{233B75B4-4103-49F5-8BA2-B1019D2FC4B5}"/>
    <cellStyle name="Normal 5 6 2 2 3 5" xfId="2952" xr:uid="{51EE7B5E-714D-4063-A085-F6E70785689C}"/>
    <cellStyle name="Normal 5 6 2 2 4" xfId="1396" xr:uid="{FEDBF25B-E0E3-4C54-9422-6EBA558EF0AA}"/>
    <cellStyle name="Normal 5 6 2 2 4 2" xfId="2953" xr:uid="{54D2291F-2D8F-4BEA-99AF-36C2E6DDBA0B}"/>
    <cellStyle name="Normal 5 6 2 2 4 3" xfId="2954" xr:uid="{8827D4A0-2E34-4F2E-AEEF-FAA69F4C5634}"/>
    <cellStyle name="Normal 5 6 2 2 4 4" xfId="2955" xr:uid="{DF758B87-1997-4D6B-AB45-E21F34E2FCE0}"/>
    <cellStyle name="Normal 5 6 2 2 5" xfId="2956" xr:uid="{287BB637-9DEC-42FB-BF62-40021E8C5D3B}"/>
    <cellStyle name="Normal 5 6 2 2 5 2" xfId="2957" xr:uid="{B41301AC-DDC4-4044-8DD2-74E570A7FB5E}"/>
    <cellStyle name="Normal 5 6 2 2 5 3" xfId="2958" xr:uid="{4C7B832A-2771-4642-BE48-5B63409E8EC2}"/>
    <cellStyle name="Normal 5 6 2 2 5 4" xfId="2959" xr:uid="{52CE2E92-B398-476C-A62B-F0B8BAD88623}"/>
    <cellStyle name="Normal 5 6 2 2 6" xfId="2960" xr:uid="{A129B12C-00AB-4387-B710-EDC49C3FD12D}"/>
    <cellStyle name="Normal 5 6 2 2 7" xfId="2961" xr:uid="{6A28D34D-00C4-4F0A-9FD4-F485A7B6E6C2}"/>
    <cellStyle name="Normal 5 6 2 2 8" xfId="2962" xr:uid="{65ACD08C-0101-4059-B37D-5B6C43B8E6C0}"/>
    <cellStyle name="Normal 5 6 2 3" xfId="576" xr:uid="{E53DC993-0DF1-459C-B1AE-5BEBEA37B513}"/>
    <cellStyle name="Normal 5 6 2 3 2" xfId="577" xr:uid="{B254082B-57CC-4E7B-A6F4-7AD31935890E}"/>
    <cellStyle name="Normal 5 6 2 3 2 2" xfId="578" xr:uid="{4A73A551-6AF4-4861-9F2E-C6E8EADF3C88}"/>
    <cellStyle name="Normal 5 6 2 3 2 3" xfId="2963" xr:uid="{E262BDC0-D7A1-4993-B248-6883C544830B}"/>
    <cellStyle name="Normal 5 6 2 3 2 4" xfId="2964" xr:uid="{28B77BD5-8CC7-4308-A553-9626FCB016AD}"/>
    <cellStyle name="Normal 5 6 2 3 3" xfId="579" xr:uid="{A8617521-EDBA-4BB0-AA83-5D0E9E9CE687}"/>
    <cellStyle name="Normal 5 6 2 3 3 2" xfId="2965" xr:uid="{C1E125D6-714C-4B97-837B-C88E5218CD8E}"/>
    <cellStyle name="Normal 5 6 2 3 3 3" xfId="2966" xr:uid="{AFE12058-0E53-4364-A717-1A32341FC552}"/>
    <cellStyle name="Normal 5 6 2 3 3 4" xfId="2967" xr:uid="{1E95BF0E-D175-4EAA-8073-30CE78BF3670}"/>
    <cellStyle name="Normal 5 6 2 3 4" xfId="2968" xr:uid="{BBD23991-CEC3-4AEF-8A33-A6D83DC83230}"/>
    <cellStyle name="Normal 5 6 2 3 5" xfId="2969" xr:uid="{7544D928-0C88-4A85-8750-7E4923E26D05}"/>
    <cellStyle name="Normal 5 6 2 3 6" xfId="2970" xr:uid="{E1F44722-13B2-4E00-B0BD-32797996BC21}"/>
    <cellStyle name="Normal 5 6 2 4" xfId="580" xr:uid="{B8B57403-0BA5-4E0D-B11A-C5E556C92DA0}"/>
    <cellStyle name="Normal 5 6 2 4 2" xfId="581" xr:uid="{94AC3921-621D-40DF-883F-F4D13163E7D6}"/>
    <cellStyle name="Normal 5 6 2 4 2 2" xfId="2971" xr:uid="{89A57D6E-F85D-4753-BDDE-A332221E127F}"/>
    <cellStyle name="Normal 5 6 2 4 2 3" xfId="2972" xr:uid="{6FEAA1F4-F9AF-494D-9103-6D82DCB92E5D}"/>
    <cellStyle name="Normal 5 6 2 4 2 4" xfId="2973" xr:uid="{42EC59B8-DB9E-43D2-8E22-961CFFE4EDFC}"/>
    <cellStyle name="Normal 5 6 2 4 3" xfId="2974" xr:uid="{300C2B25-0544-4233-9EA6-CE3C74420D10}"/>
    <cellStyle name="Normal 5 6 2 4 4" xfId="2975" xr:uid="{B8F4CEB9-81DA-4D2D-A182-75ACC56214FE}"/>
    <cellStyle name="Normal 5 6 2 4 5" xfId="2976" xr:uid="{082C88A2-8268-4A08-9D7D-CCA76AADF0AE}"/>
    <cellStyle name="Normal 5 6 2 5" xfId="582" xr:uid="{5C3E5BA0-7A62-423D-8622-E5775AB5E1DC}"/>
    <cellStyle name="Normal 5 6 2 5 2" xfId="2977" xr:uid="{A8FB2D74-F5A5-46CB-B26A-33E71E329427}"/>
    <cellStyle name="Normal 5 6 2 5 3" xfId="2978" xr:uid="{FE340FCC-673D-4756-BD8A-D679BD7ED598}"/>
    <cellStyle name="Normal 5 6 2 5 4" xfId="2979" xr:uid="{16600DEF-009C-4FEF-9401-D66142C8D153}"/>
    <cellStyle name="Normal 5 6 2 6" xfId="2980" xr:uid="{63A6EE38-C789-4F14-A1E8-7BD6D7833E11}"/>
    <cellStyle name="Normal 5 6 2 6 2" xfId="2981" xr:uid="{0BE20C8A-56DD-4AE7-B6A9-07154CF6FEAF}"/>
    <cellStyle name="Normal 5 6 2 6 3" xfId="2982" xr:uid="{84D3DC7C-D7AE-40F0-AAB1-F5C3CD2EC995}"/>
    <cellStyle name="Normal 5 6 2 6 4" xfId="2983" xr:uid="{EC2F99B6-2F59-415F-BEB7-6C9F2114C814}"/>
    <cellStyle name="Normal 5 6 2 7" xfId="2984" xr:uid="{D8BAA8B1-E2D8-4265-A48D-5929723402D9}"/>
    <cellStyle name="Normal 5 6 2 8" xfId="2985" xr:uid="{DA4458A3-062C-47F3-9339-1B9FD73A5E8C}"/>
    <cellStyle name="Normal 5 6 2 9" xfId="2986" xr:uid="{3CCC3802-893C-4A41-88E9-B038CEA04CFB}"/>
    <cellStyle name="Normal 5 6 3" xfId="311" xr:uid="{69E2A99E-4075-46BD-93F9-1984515B6ADD}"/>
    <cellStyle name="Normal 5 6 3 2" xfId="583" xr:uid="{CE47B50A-C7B1-481D-A41A-E880398842F5}"/>
    <cellStyle name="Normal 5 6 3 2 2" xfId="584" xr:uid="{67ACAB9F-444B-4BCB-BD6D-52B4DEEF27F9}"/>
    <cellStyle name="Normal 5 6 3 2 2 2" xfId="1397" xr:uid="{B53D4F40-264A-48E9-AABC-07A362C9A276}"/>
    <cellStyle name="Normal 5 6 3 2 2 2 2" xfId="1398" xr:uid="{ACF677C4-59BF-4D0E-9DD9-8649679D92EA}"/>
    <cellStyle name="Normal 5 6 3 2 2 3" xfId="1399" xr:uid="{0C1F4F88-BC68-4494-8E02-00A24FE501AD}"/>
    <cellStyle name="Normal 5 6 3 2 2 4" xfId="2987" xr:uid="{2B39AF94-B0BF-4453-8FB3-893BBEBC8073}"/>
    <cellStyle name="Normal 5 6 3 2 3" xfId="1400" xr:uid="{40487A65-0933-4D2E-B799-CD9E046387A9}"/>
    <cellStyle name="Normal 5 6 3 2 3 2" xfId="1401" xr:uid="{E7EA9D5A-1392-4840-A381-6CC8845A4353}"/>
    <cellStyle name="Normal 5 6 3 2 3 3" xfId="2988" xr:uid="{A06804FC-13B4-43EF-8CA8-CCCB931A3A34}"/>
    <cellStyle name="Normal 5 6 3 2 3 4" xfId="2989" xr:uid="{0B493A8A-F6B2-4AB0-9955-B49FD9A6BDBC}"/>
    <cellStyle name="Normal 5 6 3 2 4" xfId="1402" xr:uid="{EED568A9-4E1B-4079-B560-975090927110}"/>
    <cellStyle name="Normal 5 6 3 2 5" xfId="2990" xr:uid="{30F8F1EE-B55F-4589-A8B9-97EBADBAB928}"/>
    <cellStyle name="Normal 5 6 3 2 6" xfId="2991" xr:uid="{3B8C2D01-7930-4B1F-B404-7DD879ADEC61}"/>
    <cellStyle name="Normal 5 6 3 3" xfId="585" xr:uid="{3B0FFE73-D1DD-4B7D-A3F4-1F3344F32966}"/>
    <cellStyle name="Normal 5 6 3 3 2" xfId="1403" xr:uid="{4EE10BD6-2CEC-4C95-AF9D-725BFA2E3134}"/>
    <cellStyle name="Normal 5 6 3 3 2 2" xfId="1404" xr:uid="{1DA26404-9EB3-4995-87C6-E3F9146100C9}"/>
    <cellStyle name="Normal 5 6 3 3 2 3" xfId="2992" xr:uid="{41A094C6-4593-49F9-8431-CE54E948431F}"/>
    <cellStyle name="Normal 5 6 3 3 2 4" xfId="2993" xr:uid="{FFFD82D3-2A1E-43A3-881D-7B1D2F1346C9}"/>
    <cellStyle name="Normal 5 6 3 3 3" xfId="1405" xr:uid="{EF5A3916-2526-4C2F-BAA3-09732F5C81F9}"/>
    <cellStyle name="Normal 5 6 3 3 4" xfId="2994" xr:uid="{DC5D27E9-63D7-4398-8AE7-9683B5B7D5BC}"/>
    <cellStyle name="Normal 5 6 3 3 5" xfId="2995" xr:uid="{3A18DEC3-6960-4692-A2B2-C3561CCA4FB9}"/>
    <cellStyle name="Normal 5 6 3 4" xfId="1406" xr:uid="{E28A3D2C-8CFD-464D-A064-0F4A8BBBBD14}"/>
    <cellStyle name="Normal 5 6 3 4 2" xfId="1407" xr:uid="{CF80E8E2-438C-430E-9DD3-E09BBB1A28FE}"/>
    <cellStyle name="Normal 5 6 3 4 3" xfId="2996" xr:uid="{74E7D190-2418-4D29-943E-565522FF8757}"/>
    <cellStyle name="Normal 5 6 3 4 4" xfId="2997" xr:uid="{226DF918-F705-46DD-96E1-E2A43783EB7B}"/>
    <cellStyle name="Normal 5 6 3 5" xfId="1408" xr:uid="{5B02ABA6-155B-4F98-8701-20559E56E995}"/>
    <cellStyle name="Normal 5 6 3 5 2" xfId="2998" xr:uid="{6068F940-1867-4256-9D40-3C199C4113B7}"/>
    <cellStyle name="Normal 5 6 3 5 3" xfId="2999" xr:uid="{A065A3F5-49B8-4E4B-A982-36BF8EF18DEB}"/>
    <cellStyle name="Normal 5 6 3 5 4" xfId="3000" xr:uid="{AD17C924-39BE-4BD6-B0EA-F1AD1C64D80B}"/>
    <cellStyle name="Normal 5 6 3 6" xfId="3001" xr:uid="{1B28C985-D43F-4512-A978-DBEF50E17560}"/>
    <cellStyle name="Normal 5 6 3 7" xfId="3002" xr:uid="{C25D087B-909F-420A-8F5B-E854C267DCD0}"/>
    <cellStyle name="Normal 5 6 3 8" xfId="3003" xr:uid="{A580AF43-C6E1-4F42-B093-71DD85033266}"/>
    <cellStyle name="Normal 5 6 4" xfId="312" xr:uid="{51570AB6-8E63-4139-A9F5-C9EE443E6249}"/>
    <cellStyle name="Normal 5 6 4 2" xfId="586" xr:uid="{A87D8E0A-A288-4FB0-93A7-67000A8BD5EE}"/>
    <cellStyle name="Normal 5 6 4 2 2" xfId="587" xr:uid="{A60E38BC-890C-4865-B95D-9D643810DB1D}"/>
    <cellStyle name="Normal 5 6 4 2 2 2" xfId="1409" xr:uid="{52542CB9-C8C0-40BE-9BEB-9AEB1889CDE2}"/>
    <cellStyle name="Normal 5 6 4 2 2 3" xfId="3004" xr:uid="{F94AAFCC-622C-4CB9-B289-1730DE0DC643}"/>
    <cellStyle name="Normal 5 6 4 2 2 4" xfId="3005" xr:uid="{3358ED9A-3F8D-405F-8A00-BBD132D0A9CB}"/>
    <cellStyle name="Normal 5 6 4 2 3" xfId="1410" xr:uid="{A192DC51-CADA-4229-A7E7-DE8AD1062C8A}"/>
    <cellStyle name="Normal 5 6 4 2 4" xfId="3006" xr:uid="{A751E6B9-2C43-46F5-8D46-0890D691DA1D}"/>
    <cellStyle name="Normal 5 6 4 2 5" xfId="3007" xr:uid="{B1E94F50-CF10-46CF-B22A-BCA18E629592}"/>
    <cellStyle name="Normal 5 6 4 3" xfId="588" xr:uid="{3897A2BD-88D0-4E4D-AA8B-D81B0E1C055D}"/>
    <cellStyle name="Normal 5 6 4 3 2" xfId="1411" xr:uid="{9543B813-5793-4266-A408-04AFA2B4974F}"/>
    <cellStyle name="Normal 5 6 4 3 3" xfId="3008" xr:uid="{E0AB9125-1FC4-46D9-AA99-89326C2B1876}"/>
    <cellStyle name="Normal 5 6 4 3 4" xfId="3009" xr:uid="{40B5D3F6-AB47-4A80-B064-D90A65BD97AF}"/>
    <cellStyle name="Normal 5 6 4 4" xfId="1412" xr:uid="{FD14BF6D-F7A4-4100-885B-C93AD3078DB0}"/>
    <cellStyle name="Normal 5 6 4 4 2" xfId="3010" xr:uid="{961DDD0F-C56F-453A-BA4D-EB3A523B4876}"/>
    <cellStyle name="Normal 5 6 4 4 3" xfId="3011" xr:uid="{31CF8AC9-AE38-4334-8FD6-C57ACFBA1FB8}"/>
    <cellStyle name="Normal 5 6 4 4 4" xfId="3012" xr:uid="{C42D31CF-CF8B-4B8B-92D9-E21124BEFFE3}"/>
    <cellStyle name="Normal 5 6 4 5" xfId="3013" xr:uid="{F0D181CF-891D-43B2-B70D-E3F28CBE28B7}"/>
    <cellStyle name="Normal 5 6 4 6" xfId="3014" xr:uid="{A95A826C-C28A-4D75-B024-4B6F900F30EE}"/>
    <cellStyle name="Normal 5 6 4 7" xfId="3015" xr:uid="{F8DD1C03-2B70-401D-9659-528A5A138482}"/>
    <cellStyle name="Normal 5 6 5" xfId="313" xr:uid="{01F72BFD-40D6-48BA-879C-CB637418F035}"/>
    <cellStyle name="Normal 5 6 5 2" xfId="589" xr:uid="{8C0E22E1-9C4A-4D74-9B96-3D6BD2ADA08A}"/>
    <cellStyle name="Normal 5 6 5 2 2" xfId="1413" xr:uid="{DEC9A838-28C0-4521-B5B4-EEE6654DD865}"/>
    <cellStyle name="Normal 5 6 5 2 3" xfId="3016" xr:uid="{EFC6A8E9-925D-4411-8735-8E79FBF26125}"/>
    <cellStyle name="Normal 5 6 5 2 4" xfId="3017" xr:uid="{06ECA891-6499-4F29-859F-FF19158C0A65}"/>
    <cellStyle name="Normal 5 6 5 3" xfId="1414" xr:uid="{AC96B7B5-7291-4CF8-B5F5-0881256491F4}"/>
    <cellStyle name="Normal 5 6 5 3 2" xfId="3018" xr:uid="{16565A41-3DC5-4D1F-9790-22DB927261C2}"/>
    <cellStyle name="Normal 5 6 5 3 3" xfId="3019" xr:uid="{60FCC8AF-36BD-4190-9DD1-9BB959E42C66}"/>
    <cellStyle name="Normal 5 6 5 3 4" xfId="3020" xr:uid="{1AEFED3F-28B9-4E02-8652-6AC66D5DCB23}"/>
    <cellStyle name="Normal 5 6 5 4" xfId="3021" xr:uid="{D95D1B25-F130-4D8D-988D-0A946F52114D}"/>
    <cellStyle name="Normal 5 6 5 5" xfId="3022" xr:uid="{23BE1778-E12D-4062-AA53-59F1968E36CE}"/>
    <cellStyle name="Normal 5 6 5 6" xfId="3023" xr:uid="{EF48338D-2418-46BE-A0BE-79D7313A0DC3}"/>
    <cellStyle name="Normal 5 6 6" xfId="590" xr:uid="{7F456663-D8E9-4D56-B83C-4B12163154D8}"/>
    <cellStyle name="Normal 5 6 6 2" xfId="1415" xr:uid="{58396750-BF87-4993-B4A2-E2471DB9C640}"/>
    <cellStyle name="Normal 5 6 6 2 2" xfId="3024" xr:uid="{36929680-6099-48A7-B964-34060A811297}"/>
    <cellStyle name="Normal 5 6 6 2 3" xfId="3025" xr:uid="{0C02CEF6-708C-4404-B065-3303F56A5C07}"/>
    <cellStyle name="Normal 5 6 6 2 4" xfId="3026" xr:uid="{8A3B045E-4C19-43A1-B3E7-A604E1EAA771}"/>
    <cellStyle name="Normal 5 6 6 3" xfId="3027" xr:uid="{68D9D191-C463-4A59-B54E-BE31D4FB018E}"/>
    <cellStyle name="Normal 5 6 6 4" xfId="3028" xr:uid="{3BBBF999-D8CF-4B33-A7AB-9364C926FE17}"/>
    <cellStyle name="Normal 5 6 6 5" xfId="3029" xr:uid="{D43E2C19-630A-4811-B7FA-B4B51042E7A1}"/>
    <cellStyle name="Normal 5 6 7" xfId="1416" xr:uid="{477D7407-A0BC-4864-8C57-08998BE2BCF1}"/>
    <cellStyle name="Normal 5 6 7 2" xfId="3030" xr:uid="{3D8E1D3B-CA33-4B31-A0AE-28A406A7FB33}"/>
    <cellStyle name="Normal 5 6 7 3" xfId="3031" xr:uid="{41628E8A-721B-468D-90C6-BE30014B066D}"/>
    <cellStyle name="Normal 5 6 7 4" xfId="3032" xr:uid="{7D1D4306-6E67-4E16-85D2-0704463C50A2}"/>
    <cellStyle name="Normal 5 6 8" xfId="3033" xr:uid="{6E170619-953F-4D04-965E-5327635DB8EC}"/>
    <cellStyle name="Normal 5 6 8 2" xfId="3034" xr:uid="{CC4BC14F-AB0C-4729-89D3-B47F26D394F4}"/>
    <cellStyle name="Normal 5 6 8 3" xfId="3035" xr:uid="{34D44E32-AB17-4CC7-A265-C6F8C58AB7BA}"/>
    <cellStyle name="Normal 5 6 8 4" xfId="3036" xr:uid="{E1294DCF-E8B5-4A20-A562-B6777702C691}"/>
    <cellStyle name="Normal 5 6 9" xfId="3037" xr:uid="{4574DBD2-9727-470F-B830-724EBF0FC10C}"/>
    <cellStyle name="Normal 5 7" xfId="106" xr:uid="{1CFEDC11-1440-4D2C-BA56-DCBC398745EE}"/>
    <cellStyle name="Normal 5 7 2" xfId="107" xr:uid="{28AD5C1D-4D67-4AAF-9538-90FF17C5FACB}"/>
    <cellStyle name="Normal 5 7 2 2" xfId="314" xr:uid="{1446117E-BA96-416B-AFB4-A758465E298C}"/>
    <cellStyle name="Normal 5 7 2 2 2" xfId="591" xr:uid="{C63E04FF-3035-4A91-8D4E-B7D1ADBD483E}"/>
    <cellStyle name="Normal 5 7 2 2 2 2" xfId="1417" xr:uid="{94519206-E312-4736-AD26-24B9A6F869C6}"/>
    <cellStyle name="Normal 5 7 2 2 2 3" xfId="3038" xr:uid="{E3D7B524-BA0D-4038-9927-0D384C107C0A}"/>
    <cellStyle name="Normal 5 7 2 2 2 4" xfId="3039" xr:uid="{004988D1-F57A-48DD-8333-17370C19577C}"/>
    <cellStyle name="Normal 5 7 2 2 3" xfId="1418" xr:uid="{CD69CF89-5782-4CD2-A83A-958F88A8AD5C}"/>
    <cellStyle name="Normal 5 7 2 2 3 2" xfId="3040" xr:uid="{BD0E55F0-B13B-4AC7-AB3F-7BE8466F49E1}"/>
    <cellStyle name="Normal 5 7 2 2 3 3" xfId="3041" xr:uid="{30738DAA-EC79-4516-A6C0-4EC8BB31A45C}"/>
    <cellStyle name="Normal 5 7 2 2 3 4" xfId="3042" xr:uid="{F1B95FF7-87F2-49F5-846B-88421C664CA6}"/>
    <cellStyle name="Normal 5 7 2 2 4" xfId="3043" xr:uid="{CE6B4ED1-FFAC-4853-8C77-58A7905EEBD9}"/>
    <cellStyle name="Normal 5 7 2 2 5" xfId="3044" xr:uid="{FEA42D12-FF05-4DFE-91A9-B2F6CF5BFA7C}"/>
    <cellStyle name="Normal 5 7 2 2 6" xfId="3045" xr:uid="{A8A33C6D-BF69-4815-B6B3-190B8E372C5F}"/>
    <cellStyle name="Normal 5 7 2 3" xfId="592" xr:uid="{D81817C5-5735-49FB-A74D-3F481CAF6B0B}"/>
    <cellStyle name="Normal 5 7 2 3 2" xfId="1419" xr:uid="{69F0142A-C539-4CAE-87B9-ECCC7530DE02}"/>
    <cellStyle name="Normal 5 7 2 3 2 2" xfId="3046" xr:uid="{A3581299-B56B-47F3-BD76-A97BCE64D2E6}"/>
    <cellStyle name="Normal 5 7 2 3 2 3" xfId="3047" xr:uid="{D818BCC1-ED41-47BD-B6FF-07FFEE353ED7}"/>
    <cellStyle name="Normal 5 7 2 3 2 4" xfId="3048" xr:uid="{506E3193-F964-4378-9CBD-71A33006E73B}"/>
    <cellStyle name="Normal 5 7 2 3 3" xfId="3049" xr:uid="{AAC4095E-7F15-49BD-BBD5-C87975755F38}"/>
    <cellStyle name="Normal 5 7 2 3 4" xfId="3050" xr:uid="{8A8F66A7-74AD-471F-9DF1-2659E2F140FA}"/>
    <cellStyle name="Normal 5 7 2 3 5" xfId="3051" xr:uid="{57338989-BB1C-49C7-98BC-F45013C45F71}"/>
    <cellStyle name="Normal 5 7 2 4" xfId="1420" xr:uid="{52FB1E95-4435-4788-84D1-06B67F61045B}"/>
    <cellStyle name="Normal 5 7 2 4 2" xfId="3052" xr:uid="{3D8ADF28-A1EF-4017-9BCC-46505CA3870C}"/>
    <cellStyle name="Normal 5 7 2 4 3" xfId="3053" xr:uid="{B38219A5-CE01-4626-837A-DEE98FD4F51A}"/>
    <cellStyle name="Normal 5 7 2 4 4" xfId="3054" xr:uid="{A1B69054-BF8B-4C6A-8EF5-87EDC0531659}"/>
    <cellStyle name="Normal 5 7 2 5" xfId="3055" xr:uid="{EEA2572B-BA95-4AFE-B149-420DDB329C0C}"/>
    <cellStyle name="Normal 5 7 2 5 2" xfId="3056" xr:uid="{B0E0D570-BE7E-40B1-B43C-70C2132A6647}"/>
    <cellStyle name="Normal 5 7 2 5 3" xfId="3057" xr:uid="{BD7D2792-EFAC-4C82-9131-E53A13A571E4}"/>
    <cellStyle name="Normal 5 7 2 5 4" xfId="3058" xr:uid="{A78A56FE-87FB-4BF7-8077-32566CD8686D}"/>
    <cellStyle name="Normal 5 7 2 6" xfId="3059" xr:uid="{9CFC340A-F5E7-4E5D-8B86-009CBE56FADD}"/>
    <cellStyle name="Normal 5 7 2 7" xfId="3060" xr:uid="{B10F33D3-B782-4372-B798-93CE485C85B2}"/>
    <cellStyle name="Normal 5 7 2 8" xfId="3061" xr:uid="{37A6225D-9754-490B-9328-F0EA19CC7B61}"/>
    <cellStyle name="Normal 5 7 3" xfId="315" xr:uid="{709BA0F9-AD2F-496F-833A-FD302BA904A3}"/>
    <cellStyle name="Normal 5 7 3 2" xfId="593" xr:uid="{D2481C20-3130-43DD-9BD8-BC0C00C4F7AC}"/>
    <cellStyle name="Normal 5 7 3 2 2" xfId="594" xr:uid="{5C1E6392-D3C4-40A5-92AC-61D0BD379E34}"/>
    <cellStyle name="Normal 5 7 3 2 3" xfId="3062" xr:uid="{454D7868-CCEB-4CCB-90DC-3DBC90157771}"/>
    <cellStyle name="Normal 5 7 3 2 4" xfId="3063" xr:uid="{F5799411-7799-4272-87C8-B4D60968D47D}"/>
    <cellStyle name="Normal 5 7 3 3" xfId="595" xr:uid="{63A8CE86-069A-409C-913F-A20E5DF91ABB}"/>
    <cellStyle name="Normal 5 7 3 3 2" xfId="3064" xr:uid="{E1D2BA28-3DEF-4837-BA3F-C65E5A0FEAC2}"/>
    <cellStyle name="Normal 5 7 3 3 3" xfId="3065" xr:uid="{FC0B1298-20AB-4480-8F06-6FF4BBB239F9}"/>
    <cellStyle name="Normal 5 7 3 3 4" xfId="3066" xr:uid="{EB21495E-5B42-4BCA-AB9F-57A95B5A2026}"/>
    <cellStyle name="Normal 5 7 3 4" xfId="3067" xr:uid="{2DAD55EE-EE2F-4EB7-97B7-D5EF1B41BFE2}"/>
    <cellStyle name="Normal 5 7 3 5" xfId="3068" xr:uid="{52BF2AE2-6868-4572-8293-7F9DDBBCB92F}"/>
    <cellStyle name="Normal 5 7 3 6" xfId="3069" xr:uid="{7A279F6D-C841-4335-B092-C3E61D975FDF}"/>
    <cellStyle name="Normal 5 7 4" xfId="316" xr:uid="{417BB54F-BEE3-4BC4-AF45-A2CC04FE8224}"/>
    <cellStyle name="Normal 5 7 4 2" xfId="596" xr:uid="{76BA1B59-05EB-4C28-9C5B-ED34996ABD57}"/>
    <cellStyle name="Normal 5 7 4 2 2" xfId="3070" xr:uid="{35522A8C-705A-4829-A48A-728762C794DB}"/>
    <cellStyle name="Normal 5 7 4 2 3" xfId="3071" xr:uid="{7F8AC205-D926-49EE-BF3B-44D6CD5D2921}"/>
    <cellStyle name="Normal 5 7 4 2 4" xfId="3072" xr:uid="{A7CCA165-CF69-40E6-BB69-48960AE9B81F}"/>
    <cellStyle name="Normal 5 7 4 3" xfId="3073" xr:uid="{BA27C144-7166-4012-A80E-B18897D5B4CE}"/>
    <cellStyle name="Normal 5 7 4 4" xfId="3074" xr:uid="{FEDFC4AC-C0CA-4D50-9624-3F5D49B591A3}"/>
    <cellStyle name="Normal 5 7 4 5" xfId="3075" xr:uid="{4C6B1E26-7CC2-49EF-8D57-C77C1212A388}"/>
    <cellStyle name="Normal 5 7 5" xfId="597" xr:uid="{241C1B25-72AC-4BD1-8455-9DC0F16461F5}"/>
    <cellStyle name="Normal 5 7 5 2" xfId="3076" xr:uid="{BAA9DA26-5EFA-4B18-95E8-7F09745B1BF5}"/>
    <cellStyle name="Normal 5 7 5 3" xfId="3077" xr:uid="{807C8E95-8982-4313-A90C-456053D3BDC7}"/>
    <cellStyle name="Normal 5 7 5 4" xfId="3078" xr:uid="{BC86AE4B-9919-4A01-AEC4-C73D556FFAF0}"/>
    <cellStyle name="Normal 5 7 6" xfId="3079" xr:uid="{B203AB41-D8A6-490D-811F-F4306DE6CD33}"/>
    <cellStyle name="Normal 5 7 6 2" xfId="3080" xr:uid="{10C11319-F419-455E-ABCB-93A7E3E00688}"/>
    <cellStyle name="Normal 5 7 6 3" xfId="3081" xr:uid="{699245C4-699A-427E-A989-7AD54754D9B6}"/>
    <cellStyle name="Normal 5 7 6 4" xfId="3082" xr:uid="{E9F962B7-BBDF-4C1F-8B8F-B798F2529D0E}"/>
    <cellStyle name="Normal 5 7 7" xfId="3083" xr:uid="{F96B62C4-B1AF-435D-9BE2-BC9415D9BAF4}"/>
    <cellStyle name="Normal 5 7 8" xfId="3084" xr:uid="{78D631E9-E73C-4871-A7EC-2D30520B098E}"/>
    <cellStyle name="Normal 5 7 9" xfId="3085" xr:uid="{99045B20-A69F-4AF4-8EC2-3FA244CF41B7}"/>
    <cellStyle name="Normal 5 8" xfId="108" xr:uid="{0753AB9E-49D0-4AAF-86B7-A757DF047690}"/>
    <cellStyle name="Normal 5 8 2" xfId="317" xr:uid="{9B6303C2-0E09-4FBB-BCF1-D40DB4280613}"/>
    <cellStyle name="Normal 5 8 2 2" xfId="598" xr:uid="{C09564CD-CABE-4D61-960A-6E664D4CD150}"/>
    <cellStyle name="Normal 5 8 2 2 2" xfId="1421" xr:uid="{B62AC230-59BC-4B19-9CCC-47C7DD3E447A}"/>
    <cellStyle name="Normal 5 8 2 2 2 2" xfId="1422" xr:uid="{E7204E65-C36F-4552-A78C-2B49224E472F}"/>
    <cellStyle name="Normal 5 8 2 2 3" xfId="1423" xr:uid="{E1247169-61A9-434A-A143-1D7C4849270B}"/>
    <cellStyle name="Normal 5 8 2 2 4" xfId="3086" xr:uid="{A89058B5-BB2C-415F-A717-FAB7AD460F31}"/>
    <cellStyle name="Normal 5 8 2 3" xfId="1424" xr:uid="{3EE18D56-9D42-4C64-9ACD-8C2B6E7ADFAA}"/>
    <cellStyle name="Normal 5 8 2 3 2" xfId="1425" xr:uid="{698FAA5D-4AE4-475C-BE9D-F4657849654E}"/>
    <cellStyle name="Normal 5 8 2 3 3" xfId="3087" xr:uid="{F80CABC0-70A6-44D8-9CC7-A67A2919F9BE}"/>
    <cellStyle name="Normal 5 8 2 3 4" xfId="3088" xr:uid="{BAAC845E-1957-4BDA-B3C7-23901BFE30CA}"/>
    <cellStyle name="Normal 5 8 2 4" xfId="1426" xr:uid="{56D49717-C62A-4B34-9880-D8161493C574}"/>
    <cellStyle name="Normal 5 8 2 5" xfId="3089" xr:uid="{3678C8D0-BC50-423A-8285-FFD646D7C465}"/>
    <cellStyle name="Normal 5 8 2 6" xfId="3090" xr:uid="{8A8BF29F-91F6-42D0-BD38-29127CE313BE}"/>
    <cellStyle name="Normal 5 8 3" xfId="599" xr:uid="{C9F3682E-61BA-4E99-8B3E-A2CB52627FA6}"/>
    <cellStyle name="Normal 5 8 3 2" xfId="1427" xr:uid="{0613ECCF-C4B0-4E3F-996E-FC7D218E6869}"/>
    <cellStyle name="Normal 5 8 3 2 2" xfId="1428" xr:uid="{E199CCFF-3FFC-4C71-9602-24CE32A50C62}"/>
    <cellStyle name="Normal 5 8 3 2 3" xfId="3091" xr:uid="{3163C962-E51E-4447-BD37-907AAB34E3CF}"/>
    <cellStyle name="Normal 5 8 3 2 4" xfId="3092" xr:uid="{84AD46CC-5D0A-441B-93E1-8A85C4C5B26B}"/>
    <cellStyle name="Normal 5 8 3 3" xfId="1429" xr:uid="{D27CE7B9-B4D8-47A0-B1F2-B38E1E7DCCDC}"/>
    <cellStyle name="Normal 5 8 3 4" xfId="3093" xr:uid="{F0B8827A-24B0-4AB4-B446-E3BF71522AD1}"/>
    <cellStyle name="Normal 5 8 3 5" xfId="3094" xr:uid="{58F1C348-AB85-413C-B86F-35AB84DBB8AF}"/>
    <cellStyle name="Normal 5 8 4" xfId="1430" xr:uid="{38E68180-0BB6-4114-AF1B-8EACF26A9C33}"/>
    <cellStyle name="Normal 5 8 4 2" xfId="1431" xr:uid="{17ACA9A9-7650-4293-AC2B-A894227490C2}"/>
    <cellStyle name="Normal 5 8 4 3" xfId="3095" xr:uid="{3C8B5329-FA0F-47B5-B664-83521F920ABC}"/>
    <cellStyle name="Normal 5 8 4 4" xfId="3096" xr:uid="{4F875719-CCBB-476B-97E4-260303058F03}"/>
    <cellStyle name="Normal 5 8 5" xfId="1432" xr:uid="{0768E2FD-7D96-48CE-B4E2-ED6691C7E43E}"/>
    <cellStyle name="Normal 5 8 5 2" xfId="3097" xr:uid="{49ECAA8A-AC69-41C8-AB2A-DDD7EA68FE40}"/>
    <cellStyle name="Normal 5 8 5 3" xfId="3098" xr:uid="{8F50DAD8-52C3-44C6-B769-C3647273ED30}"/>
    <cellStyle name="Normal 5 8 5 4" xfId="3099" xr:uid="{6B604BE2-BDCD-42C3-96D2-0EB1BC45065D}"/>
    <cellStyle name="Normal 5 8 6" xfId="3100" xr:uid="{038A4155-BE1F-4182-9328-4A4A49395A6E}"/>
    <cellStyle name="Normal 5 8 7" xfId="3101" xr:uid="{1C4FBE92-183A-4559-990F-08CA2F5B97D3}"/>
    <cellStyle name="Normal 5 8 8" xfId="3102" xr:uid="{3A129CF2-15E8-4DC5-80D1-C86B242500A2}"/>
    <cellStyle name="Normal 5 9" xfId="318" xr:uid="{72DF078D-055A-4C71-BA8B-E749DF1C8418}"/>
    <cellStyle name="Normal 5 9 2" xfId="600" xr:uid="{830AC694-12E1-4FF9-A906-646D1FABEEE0}"/>
    <cellStyle name="Normal 5 9 2 2" xfId="601" xr:uid="{59BD28B3-853D-4CDB-966D-43D6782DF40E}"/>
    <cellStyle name="Normal 5 9 2 2 2" xfId="1433" xr:uid="{DFB9A222-9CB2-41D9-A878-446C3C4E775B}"/>
    <cellStyle name="Normal 5 9 2 2 3" xfId="3103" xr:uid="{E57DFFBE-3D6C-4209-85E8-979B26FD241D}"/>
    <cellStyle name="Normal 5 9 2 2 4" xfId="3104" xr:uid="{A98FBC3E-DC78-4D6A-A4DC-ACEDF6D0B3C3}"/>
    <cellStyle name="Normal 5 9 2 3" xfId="1434" xr:uid="{7219DD98-6D8F-4711-905A-D64E83F6CA8A}"/>
    <cellStyle name="Normal 5 9 2 4" xfId="3105" xr:uid="{B9BB3466-3E0F-440F-AC25-16F4EF4648CC}"/>
    <cellStyle name="Normal 5 9 2 5" xfId="3106" xr:uid="{B0B97230-7E7B-4DF8-9FA0-DF3E56D941A4}"/>
    <cellStyle name="Normal 5 9 3" xfId="602" xr:uid="{BAF4789C-5E44-4183-993B-4762F691FC4C}"/>
    <cellStyle name="Normal 5 9 3 2" xfId="1435" xr:uid="{D31E2F60-2ADE-41A9-A1BA-97749989ABFD}"/>
    <cellStyle name="Normal 5 9 3 3" xfId="3107" xr:uid="{9CBC1E06-3D57-454A-AA3B-EF1390F1EB94}"/>
    <cellStyle name="Normal 5 9 3 4" xfId="3108" xr:uid="{C66AD382-F127-4086-A933-FD408327EF58}"/>
    <cellStyle name="Normal 5 9 4" xfId="1436" xr:uid="{64A46B5D-2F95-4B5F-9552-9B46CB45736C}"/>
    <cellStyle name="Normal 5 9 4 2" xfId="3109" xr:uid="{443D180F-0910-4D95-A760-EFD2F7515485}"/>
    <cellStyle name="Normal 5 9 4 3" xfId="3110" xr:uid="{F5C8E4AD-25AE-4235-9799-3F9CDA05BA7D}"/>
    <cellStyle name="Normal 5 9 4 4" xfId="3111" xr:uid="{40DA31A8-375E-483B-BD41-2F25DD0F7314}"/>
    <cellStyle name="Normal 5 9 5" xfId="3112" xr:uid="{00711F78-7366-4ED8-9BC3-DAF04A0E5820}"/>
    <cellStyle name="Normal 5 9 6" xfId="3113" xr:uid="{D2C02FFE-38AC-4F1B-8097-6253BC001D96}"/>
    <cellStyle name="Normal 5 9 7" xfId="3114" xr:uid="{7BAE5CEB-20D2-4B4D-A90D-CD3F3B23ACC6}"/>
    <cellStyle name="Normal 6" xfId="109" xr:uid="{199B3967-A4E5-41CA-BA64-F98A2BCEB140}"/>
    <cellStyle name="Normal 6 10" xfId="319" xr:uid="{774961E3-A227-4D8B-94EE-79EA4ADCBB50}"/>
    <cellStyle name="Normal 6 10 2" xfId="1437" xr:uid="{E91DA44E-4465-4C79-8785-7B0347158EF5}"/>
    <cellStyle name="Normal 6 10 2 2" xfId="3115" xr:uid="{F7C35E19-1563-488F-8874-FE31695F96AB}"/>
    <cellStyle name="Normal 6 10 2 2 2" xfId="4588" xr:uid="{1CEA08F9-76CD-41D8-9F80-3C2C317F6421}"/>
    <cellStyle name="Normal 6 10 2 3" xfId="3116" xr:uid="{CF18475E-78A1-459B-A513-2C22BCCF0F6B}"/>
    <cellStyle name="Normal 6 10 2 4" xfId="3117" xr:uid="{F31DFD91-DEAC-483D-8F12-2A8A88975AD0}"/>
    <cellStyle name="Normal 6 10 3" xfId="3118" xr:uid="{426F312C-9B0D-451E-A98C-152C56C007D4}"/>
    <cellStyle name="Normal 6 10 4" xfId="3119" xr:uid="{75E325B7-B456-4B12-A68C-F089A4DC32AA}"/>
    <cellStyle name="Normal 6 10 5" xfId="3120" xr:uid="{1F3D3F79-8416-485C-9A58-40736BB63F42}"/>
    <cellStyle name="Normal 6 11" xfId="1438" xr:uid="{4B9F0DD4-06DC-40E1-BA34-7364DD90A950}"/>
    <cellStyle name="Normal 6 11 2" xfId="3121" xr:uid="{66A7CE45-6D61-45DB-86B6-CBDE5651B97E}"/>
    <cellStyle name="Normal 6 11 3" xfId="3122" xr:uid="{0636E7F7-ED9C-41E2-927E-33B846704501}"/>
    <cellStyle name="Normal 6 11 4" xfId="3123" xr:uid="{A21A8AEE-A777-4D2D-9EEE-46151A1EC805}"/>
    <cellStyle name="Normal 6 12" xfId="902" xr:uid="{DBC67F05-3820-44CB-AD7F-A8B0D158590D}"/>
    <cellStyle name="Normal 6 12 2" xfId="3124" xr:uid="{8A0DFAC3-493C-4EA8-BCD9-0D4883B1F699}"/>
    <cellStyle name="Normal 6 12 3" xfId="3125" xr:uid="{415EC39B-DBA0-4A72-85C2-E8E684286505}"/>
    <cellStyle name="Normal 6 12 4" xfId="3126" xr:uid="{50834B5E-6509-40AE-B9F5-441A99693F62}"/>
    <cellStyle name="Normal 6 13" xfId="899" xr:uid="{1A106C3C-F7D3-4ACB-A38E-F5067460A105}"/>
    <cellStyle name="Normal 6 13 2" xfId="3128" xr:uid="{F894F262-61E0-41E1-8669-442414AEEFCE}"/>
    <cellStyle name="Normal 6 13 3" xfId="4315" xr:uid="{BA505F33-7C19-4287-B81A-ED2163DA190B}"/>
    <cellStyle name="Normal 6 13 4" xfId="3127" xr:uid="{5D93C6A6-8373-42FC-A599-7EA3E0755E48}"/>
    <cellStyle name="Normal 6 13 5" xfId="5319" xr:uid="{0F335BF3-6BB5-443B-B974-474D68298D22}"/>
    <cellStyle name="Normal 6 14" xfId="3129" xr:uid="{B86C3607-CD30-4868-BBEE-4E3405E0386F}"/>
    <cellStyle name="Normal 6 15" xfId="3130" xr:uid="{2C330425-CDAC-4D10-911C-4A83A8F365FE}"/>
    <cellStyle name="Normal 6 16" xfId="3131" xr:uid="{D3E2CE5C-1DA5-4CAF-A169-70269F4B7442}"/>
    <cellStyle name="Normal 6 2" xfId="110" xr:uid="{AA87F2DC-4ED6-4275-A505-4D600295D540}"/>
    <cellStyle name="Normal 6 2 2" xfId="320" xr:uid="{A4D8CEA2-F31D-42D9-AC34-506BA13F2202}"/>
    <cellStyle name="Normal 6 2 2 2" xfId="4671" xr:uid="{30D6A84E-E277-41B1-AB86-8D4776278519}"/>
    <cellStyle name="Normal 6 2 3" xfId="4560" xr:uid="{5BFB37AA-6A2E-4F60-A0A7-529ADEF0C45C}"/>
    <cellStyle name="Normal 6 3" xfId="111" xr:uid="{90C8440A-0E21-426F-B4FD-DC76A7118FB0}"/>
    <cellStyle name="Normal 6 3 10" xfId="3132" xr:uid="{DA51ACA0-7F95-4FDB-A1FD-51774EC1379C}"/>
    <cellStyle name="Normal 6 3 11" xfId="3133" xr:uid="{1E0427F7-20CB-4D6C-933D-042D98FACB35}"/>
    <cellStyle name="Normal 6 3 2" xfId="112" xr:uid="{CB6ED836-2252-429D-8D65-97D357481A43}"/>
    <cellStyle name="Normal 6 3 2 2" xfId="113" xr:uid="{A960C7C2-1D89-4A91-A7A1-709DA4577552}"/>
    <cellStyle name="Normal 6 3 2 2 2" xfId="321" xr:uid="{8486A942-7F9F-4D46-A4AE-1544A91A01C8}"/>
    <cellStyle name="Normal 6 3 2 2 2 2" xfId="603" xr:uid="{317C4FD3-CB0D-4A7C-BAEB-28FA02CD45D4}"/>
    <cellStyle name="Normal 6 3 2 2 2 2 2" xfId="604" xr:uid="{76A0798A-AA24-44B6-BC8E-8A7CCBE03E29}"/>
    <cellStyle name="Normal 6 3 2 2 2 2 2 2" xfId="1439" xr:uid="{350D79B7-1D3D-4A3F-93E8-003A7311DA98}"/>
    <cellStyle name="Normal 6 3 2 2 2 2 2 2 2" xfId="1440" xr:uid="{F047E2B6-E1E5-4931-BFC7-6EF8F9667DD2}"/>
    <cellStyle name="Normal 6 3 2 2 2 2 2 3" xfId="1441" xr:uid="{EDA70A52-8752-4837-8108-1F2893D17CB6}"/>
    <cellStyle name="Normal 6 3 2 2 2 2 3" xfId="1442" xr:uid="{F85D563F-D5D9-4945-ABD4-C82007B93F42}"/>
    <cellStyle name="Normal 6 3 2 2 2 2 3 2" xfId="1443" xr:uid="{D3D8E7B3-6339-488D-8695-FFE8E79EA52F}"/>
    <cellStyle name="Normal 6 3 2 2 2 2 4" xfId="1444" xr:uid="{B9E13DDD-3726-4804-B1A5-0056570BCE19}"/>
    <cellStyle name="Normal 6 3 2 2 2 3" xfId="605" xr:uid="{AB59F17A-F2F7-4277-83E7-A320A8A5206E}"/>
    <cellStyle name="Normal 6 3 2 2 2 3 2" xfId="1445" xr:uid="{326F719E-9307-4638-993D-1A7657D17D92}"/>
    <cellStyle name="Normal 6 3 2 2 2 3 2 2" xfId="1446" xr:uid="{EEC5664C-48BB-4047-AD46-1C6319450DA4}"/>
    <cellStyle name="Normal 6 3 2 2 2 3 3" xfId="1447" xr:uid="{849CBEC3-C294-4B3F-B9EB-97AA4E6B4CB6}"/>
    <cellStyle name="Normal 6 3 2 2 2 3 4" xfId="3134" xr:uid="{93901DED-22B6-4F56-A90C-2AA250447A4E}"/>
    <cellStyle name="Normal 6 3 2 2 2 4" xfId="1448" xr:uid="{FC100A10-6F4E-4FF1-837A-4F901523F937}"/>
    <cellStyle name="Normal 6 3 2 2 2 4 2" xfId="1449" xr:uid="{8E0A90DC-DC56-4AE3-B5F8-A60C6BC6198B}"/>
    <cellStyle name="Normal 6 3 2 2 2 5" xfId="1450" xr:uid="{970B0B76-7582-4520-BAD9-09CAF197463D}"/>
    <cellStyle name="Normal 6 3 2 2 2 6" xfId="3135" xr:uid="{86629250-7273-4199-AC2F-6BF397B58B2B}"/>
    <cellStyle name="Normal 6 3 2 2 3" xfId="322" xr:uid="{27782957-24B6-4CB5-96E1-A6F5545A574B}"/>
    <cellStyle name="Normal 6 3 2 2 3 2" xfId="606" xr:uid="{2AAEB4BD-D438-4BA0-956F-6999C36A4B38}"/>
    <cellStyle name="Normal 6 3 2 2 3 2 2" xfId="607" xr:uid="{68DE3AF0-3A57-4932-9F9F-F7AAEFD95792}"/>
    <cellStyle name="Normal 6 3 2 2 3 2 2 2" xfId="1451" xr:uid="{5594D554-EAA4-4F9F-9BCA-8B92E40BE45A}"/>
    <cellStyle name="Normal 6 3 2 2 3 2 2 2 2" xfId="1452" xr:uid="{9AE22472-B904-443E-A6C9-9FFF78F5034C}"/>
    <cellStyle name="Normal 6 3 2 2 3 2 2 3" xfId="1453" xr:uid="{8CCC8090-27D0-41EB-9241-2B21B7B06E68}"/>
    <cellStyle name="Normal 6 3 2 2 3 2 3" xfId="1454" xr:uid="{14AFAE4B-A8C4-4FE5-99D4-9D517C1EB691}"/>
    <cellStyle name="Normal 6 3 2 2 3 2 3 2" xfId="1455" xr:uid="{0B9D33CD-9957-4F49-A494-A1B1E3D986F5}"/>
    <cellStyle name="Normal 6 3 2 2 3 2 4" xfId="1456" xr:uid="{6E8E17CD-BC4E-41A1-9C81-F7040508FB52}"/>
    <cellStyle name="Normal 6 3 2 2 3 3" xfId="608" xr:uid="{992A451A-0196-43EB-BECA-27758FE5CB86}"/>
    <cellStyle name="Normal 6 3 2 2 3 3 2" xfId="1457" xr:uid="{C1325AE5-3945-451B-AACB-AEC685B7D8E1}"/>
    <cellStyle name="Normal 6 3 2 2 3 3 2 2" xfId="1458" xr:uid="{CE2A08E9-FA2C-45F0-B764-237F33104859}"/>
    <cellStyle name="Normal 6 3 2 2 3 3 3" xfId="1459" xr:uid="{1614A2B0-851C-4B42-BC2C-277E50F5A892}"/>
    <cellStyle name="Normal 6 3 2 2 3 4" xfId="1460" xr:uid="{575AB161-A336-41B3-9376-272CA9B140D2}"/>
    <cellStyle name="Normal 6 3 2 2 3 4 2" xfId="1461" xr:uid="{16AF3B4D-1840-4EE1-9811-3CE5C842051A}"/>
    <cellStyle name="Normal 6 3 2 2 3 5" xfId="1462" xr:uid="{8D338D15-7B68-41D7-ABFD-311A6F6C1F1A}"/>
    <cellStyle name="Normal 6 3 2 2 4" xfId="609" xr:uid="{BEEA22A1-C09A-45E3-905A-5E946B6596E8}"/>
    <cellStyle name="Normal 6 3 2 2 4 2" xfId="610" xr:uid="{3C2F830D-499C-4BC5-8906-D51344FA6782}"/>
    <cellStyle name="Normal 6 3 2 2 4 2 2" xfId="1463" xr:uid="{C5A603DB-1793-4C22-968D-897B6D097DB9}"/>
    <cellStyle name="Normal 6 3 2 2 4 2 2 2" xfId="1464" xr:uid="{D8FC65B0-EEEE-4670-9469-54F06137FB5D}"/>
    <cellStyle name="Normal 6 3 2 2 4 2 3" xfId="1465" xr:uid="{D2FB0D59-2328-446F-832D-5758AD4381E4}"/>
    <cellStyle name="Normal 6 3 2 2 4 3" xfId="1466" xr:uid="{0013CD62-75FC-4B1C-92AF-7FA2BCFBAA5D}"/>
    <cellStyle name="Normal 6 3 2 2 4 3 2" xfId="1467" xr:uid="{CF068247-634B-477A-8EDE-115E586BF624}"/>
    <cellStyle name="Normal 6 3 2 2 4 4" xfId="1468" xr:uid="{AD727CF5-AEF4-4A52-A9D2-1BC91C1123EC}"/>
    <cellStyle name="Normal 6 3 2 2 5" xfId="611" xr:uid="{758C5FB0-ECD7-48C4-ACB7-1D485FF3CAAC}"/>
    <cellStyle name="Normal 6 3 2 2 5 2" xfId="1469" xr:uid="{26A4140F-284E-46E3-A816-0E7A7111C86F}"/>
    <cellStyle name="Normal 6 3 2 2 5 2 2" xfId="1470" xr:uid="{AEA6CE69-AB56-4877-BEE0-F016DEF60B63}"/>
    <cellStyle name="Normal 6 3 2 2 5 3" xfId="1471" xr:uid="{BDA818A1-5AC7-4D11-9F90-0E580DE6293B}"/>
    <cellStyle name="Normal 6 3 2 2 5 4" xfId="3136" xr:uid="{F69A3C4E-4101-469F-9D87-FC6C25DCC87E}"/>
    <cellStyle name="Normal 6 3 2 2 6" xfId="1472" xr:uid="{6B046C75-4AEB-499D-8C39-45D49AA92CEB}"/>
    <cellStyle name="Normal 6 3 2 2 6 2" xfId="1473" xr:uid="{AA6664F7-2839-45A4-BDB9-46D5E1EFF3FA}"/>
    <cellStyle name="Normal 6 3 2 2 7" xfId="1474" xr:uid="{6DF45E4B-76E7-41E7-9F3A-858CF6B9F220}"/>
    <cellStyle name="Normal 6 3 2 2 8" xfId="3137" xr:uid="{3CDCCD84-E4F2-488A-BEAA-8BA3CECF7944}"/>
    <cellStyle name="Normal 6 3 2 3" xfId="323" xr:uid="{5D182F04-C6A0-45C8-AAB0-6ADE81EBD9AA}"/>
    <cellStyle name="Normal 6 3 2 3 2" xfId="612" xr:uid="{BD1EDAB8-D0B8-4E07-B0E8-755025F96C90}"/>
    <cellStyle name="Normal 6 3 2 3 2 2" xfId="613" xr:uid="{B2A026C8-F8D0-4ADB-BDA7-806CDBE068D2}"/>
    <cellStyle name="Normal 6 3 2 3 2 2 2" xfId="1475" xr:uid="{78F9CF6F-716F-4A95-B038-6DE3008A893B}"/>
    <cellStyle name="Normal 6 3 2 3 2 2 2 2" xfId="1476" xr:uid="{484C369F-6DA2-41A1-B433-0525122107F1}"/>
    <cellStyle name="Normal 6 3 2 3 2 2 3" xfId="1477" xr:uid="{5770D249-8BDA-49C5-A90C-F4010B59A50A}"/>
    <cellStyle name="Normal 6 3 2 3 2 3" xfId="1478" xr:uid="{3D2C6F72-500F-4997-99DB-E6722977AC20}"/>
    <cellStyle name="Normal 6 3 2 3 2 3 2" xfId="1479" xr:uid="{EAB7084E-C10F-442E-851B-09C396EF0618}"/>
    <cellStyle name="Normal 6 3 2 3 2 4" xfId="1480" xr:uid="{D86C8100-6802-4A67-913B-8A31BE038EB7}"/>
    <cellStyle name="Normal 6 3 2 3 3" xfId="614" xr:uid="{42C057A9-0ECA-455A-A9F5-ED4E730F08C4}"/>
    <cellStyle name="Normal 6 3 2 3 3 2" xfId="1481" xr:uid="{4224AFDF-0519-4587-86E6-3C2D00072738}"/>
    <cellStyle name="Normal 6 3 2 3 3 2 2" xfId="1482" xr:uid="{4476ED70-9E91-4427-B521-51C358BFA0F7}"/>
    <cellStyle name="Normal 6 3 2 3 3 3" xfId="1483" xr:uid="{CDC33F82-B0AD-4FE2-80B1-12716ECCF0B7}"/>
    <cellStyle name="Normal 6 3 2 3 3 4" xfId="3138" xr:uid="{CE331DF4-563D-48B8-B530-E57D5E5A3E07}"/>
    <cellStyle name="Normal 6 3 2 3 4" xfId="1484" xr:uid="{84511E49-2357-4BD6-9EF1-E5C794BBAB8E}"/>
    <cellStyle name="Normal 6 3 2 3 4 2" xfId="1485" xr:uid="{5D3A912E-AA90-4077-99EB-647669F6AC21}"/>
    <cellStyle name="Normal 6 3 2 3 5" xfId="1486" xr:uid="{8BBD48C1-88EA-4399-931C-D651D70AD8C4}"/>
    <cellStyle name="Normal 6 3 2 3 6" xfId="3139" xr:uid="{7D49911E-CC98-4A54-AC4D-1FCE3C43EDEC}"/>
    <cellStyle name="Normal 6 3 2 4" xfId="324" xr:uid="{71EA41A5-0BDF-41F4-A441-356144E996C2}"/>
    <cellStyle name="Normal 6 3 2 4 2" xfId="615" xr:uid="{337E6BBC-81E7-484D-AFEA-7834128588FA}"/>
    <cellStyle name="Normal 6 3 2 4 2 2" xfId="616" xr:uid="{1B221B56-5E52-4C13-850A-A4FCB7C42960}"/>
    <cellStyle name="Normal 6 3 2 4 2 2 2" xfId="1487" xr:uid="{1CF518AC-8D60-4485-931F-11D1604B47EC}"/>
    <cellStyle name="Normal 6 3 2 4 2 2 2 2" xfId="1488" xr:uid="{46E0413C-688A-4840-A570-43CD452C18FA}"/>
    <cellStyle name="Normal 6 3 2 4 2 2 3" xfId="1489" xr:uid="{B23EC591-9F4F-483B-BC65-AAD61F77ABF9}"/>
    <cellStyle name="Normal 6 3 2 4 2 3" xfId="1490" xr:uid="{9C14E065-20FD-4797-BD69-99CF91F5EE2D}"/>
    <cellStyle name="Normal 6 3 2 4 2 3 2" xfId="1491" xr:uid="{AA3A9AC2-A411-4687-B197-BCE8E9170A5F}"/>
    <cellStyle name="Normal 6 3 2 4 2 4" xfId="1492" xr:uid="{A5AFE659-A5A8-41C3-9D59-3B4533035B60}"/>
    <cellStyle name="Normal 6 3 2 4 3" xfId="617" xr:uid="{D586C8E3-099E-4778-B1FE-1FD9A81CE062}"/>
    <cellStyle name="Normal 6 3 2 4 3 2" xfId="1493" xr:uid="{05F7E3E4-BBE5-4E76-9DE8-6D18934E5BFF}"/>
    <cellStyle name="Normal 6 3 2 4 3 2 2" xfId="1494" xr:uid="{A406406B-24CF-451C-85FE-11D3FDC272A0}"/>
    <cellStyle name="Normal 6 3 2 4 3 3" xfId="1495" xr:uid="{C83DC0AF-3529-4347-8E92-9C5049AFA966}"/>
    <cellStyle name="Normal 6 3 2 4 4" xfId="1496" xr:uid="{8EB4E514-A6FE-4065-BE97-8939D60D3A64}"/>
    <cellStyle name="Normal 6 3 2 4 4 2" xfId="1497" xr:uid="{6CC2ABB7-42D0-404B-909F-589DFE5661A2}"/>
    <cellStyle name="Normal 6 3 2 4 5" xfId="1498" xr:uid="{D2BAFC1F-83A3-4642-BA0D-CEB27ED980DB}"/>
    <cellStyle name="Normal 6 3 2 5" xfId="325" xr:uid="{57A668F9-EDA6-490A-8C94-15BF1DCEF07B}"/>
    <cellStyle name="Normal 6 3 2 5 2" xfId="618" xr:uid="{5E05A860-DE4E-4BFF-8361-693EC6EE054B}"/>
    <cellStyle name="Normal 6 3 2 5 2 2" xfId="1499" xr:uid="{83BE0B04-B473-45EF-AC3E-3CD07C851356}"/>
    <cellStyle name="Normal 6 3 2 5 2 2 2" xfId="1500" xr:uid="{56FD35E1-E02F-452D-AA95-A01F04C655A4}"/>
    <cellStyle name="Normal 6 3 2 5 2 3" xfId="1501" xr:uid="{80054ADE-F3F2-429C-A84C-C74CF5E2E059}"/>
    <cellStyle name="Normal 6 3 2 5 3" xfId="1502" xr:uid="{2C0C57D9-A761-4536-9935-48D9A00277CB}"/>
    <cellStyle name="Normal 6 3 2 5 3 2" xfId="1503" xr:uid="{D3CF7997-50FC-4F1B-A6E4-0302252AA0CD}"/>
    <cellStyle name="Normal 6 3 2 5 4" xfId="1504" xr:uid="{C39ECBCB-6B50-4742-AF1E-44DDE3C4C6AB}"/>
    <cellStyle name="Normal 6 3 2 6" xfId="619" xr:uid="{0F6CA2FC-2362-4083-BF99-D90B901A8514}"/>
    <cellStyle name="Normal 6 3 2 6 2" xfId="1505" xr:uid="{28023D25-558C-4A14-B9BD-6778C2891FE6}"/>
    <cellStyle name="Normal 6 3 2 6 2 2" xfId="1506" xr:uid="{C7E417CA-ED75-4759-8969-D1425BEC640B}"/>
    <cellStyle name="Normal 6 3 2 6 3" xfId="1507" xr:uid="{3450B639-0AF2-4E77-A726-047E6F8D8A84}"/>
    <cellStyle name="Normal 6 3 2 6 4" xfId="3140" xr:uid="{47349F5A-C642-4A4C-85BD-E784B0C5B411}"/>
    <cellStyle name="Normal 6 3 2 7" xfId="1508" xr:uid="{D046D2BC-7687-4DC9-923F-2E5A109CBC32}"/>
    <cellStyle name="Normal 6 3 2 7 2" xfId="1509" xr:uid="{BB1F2015-4299-4C06-85CC-9324F1ACBCE7}"/>
    <cellStyle name="Normal 6 3 2 8" xfId="1510" xr:uid="{300C8650-21E0-4AC6-AD1E-C02B4B121E25}"/>
    <cellStyle name="Normal 6 3 2 9" xfId="3141" xr:uid="{FC1F12BC-79BA-4FD1-9F61-D2DDCDDD7661}"/>
    <cellStyle name="Normal 6 3 3" xfId="114" xr:uid="{6567C8FB-46E1-4352-B18A-4C080F42461C}"/>
    <cellStyle name="Normal 6 3 3 2" xfId="115" xr:uid="{7C8D8520-4C6E-4D19-8459-B1601FABCEE1}"/>
    <cellStyle name="Normal 6 3 3 2 2" xfId="620" xr:uid="{03D96A03-92FE-4351-8739-6B35A9959FFC}"/>
    <cellStyle name="Normal 6 3 3 2 2 2" xfId="621" xr:uid="{3949CD3C-9201-4D62-8742-474FC84E0CE5}"/>
    <cellStyle name="Normal 6 3 3 2 2 2 2" xfId="1511" xr:uid="{A5FA3843-6BCD-46B3-B6A2-74522D09ABC0}"/>
    <cellStyle name="Normal 6 3 3 2 2 2 2 2" xfId="1512" xr:uid="{41D6AF19-A400-435F-AD51-64965A831130}"/>
    <cellStyle name="Normal 6 3 3 2 2 2 3" xfId="1513" xr:uid="{0E24C676-1956-44FD-AC01-D3291834BD4D}"/>
    <cellStyle name="Normal 6 3 3 2 2 3" xfId="1514" xr:uid="{171379CC-4C06-467A-B349-0FB0AD13DD95}"/>
    <cellStyle name="Normal 6 3 3 2 2 3 2" xfId="1515" xr:uid="{D9780D33-5F3A-4218-9D7F-FFB5BC1E05E0}"/>
    <cellStyle name="Normal 6 3 3 2 2 4" xfId="1516" xr:uid="{153796D2-FCBD-4BF3-86C0-8A114EF1AFE2}"/>
    <cellStyle name="Normal 6 3 3 2 3" xfId="622" xr:uid="{C88B2ABA-B9E6-4EE8-8DB4-9B174127AF66}"/>
    <cellStyle name="Normal 6 3 3 2 3 2" xfId="1517" xr:uid="{68FCA136-E606-44DF-9231-402D1535DF48}"/>
    <cellStyle name="Normal 6 3 3 2 3 2 2" xfId="1518" xr:uid="{CA3C7C40-E66C-4E5D-B423-1035644B65E3}"/>
    <cellStyle name="Normal 6 3 3 2 3 3" xfId="1519" xr:uid="{6CE55CCF-A574-432C-89F5-363FD2E23B0E}"/>
    <cellStyle name="Normal 6 3 3 2 3 4" xfId="3142" xr:uid="{A7C52832-BEF2-47F5-9690-3312E224823A}"/>
    <cellStyle name="Normal 6 3 3 2 4" xfId="1520" xr:uid="{0625DB8A-D076-4608-B183-1EB20298847B}"/>
    <cellStyle name="Normal 6 3 3 2 4 2" xfId="1521" xr:uid="{85DBFB6B-5EC5-4F7A-9AFD-20B4BEC621F5}"/>
    <cellStyle name="Normal 6 3 3 2 5" xfId="1522" xr:uid="{9A1BE26C-CB26-4FA9-8924-501D9F891B28}"/>
    <cellStyle name="Normal 6 3 3 2 6" xfId="3143" xr:uid="{4E104BE7-073E-48A6-A3C4-840B36824CC0}"/>
    <cellStyle name="Normal 6 3 3 3" xfId="326" xr:uid="{DF84E9E3-9334-474A-801A-8F7347F8957F}"/>
    <cellStyle name="Normal 6 3 3 3 2" xfId="623" xr:uid="{F36C4087-C20B-4CCD-81B8-D2576A98E775}"/>
    <cellStyle name="Normal 6 3 3 3 2 2" xfId="624" xr:uid="{C07B9C5B-F5E1-4234-A72B-7609BDF40659}"/>
    <cellStyle name="Normal 6 3 3 3 2 2 2" xfId="1523" xr:uid="{CA433588-99DC-4129-9E50-FBABBD3B0FE5}"/>
    <cellStyle name="Normal 6 3 3 3 2 2 2 2" xfId="1524" xr:uid="{114E7B87-BF4C-430F-BF4A-A9CCBE2DD615}"/>
    <cellStyle name="Normal 6 3 3 3 2 2 3" xfId="1525" xr:uid="{53FD4D92-2DD3-4B78-9F67-E081E81ECC10}"/>
    <cellStyle name="Normal 6 3 3 3 2 3" xfId="1526" xr:uid="{B8B9710F-026F-4262-A691-5F5FF079E706}"/>
    <cellStyle name="Normal 6 3 3 3 2 3 2" xfId="1527" xr:uid="{EFBA48DC-659E-4887-99CF-4965D1DB28DE}"/>
    <cellStyle name="Normal 6 3 3 3 2 4" xfId="1528" xr:uid="{E97A4F28-30AC-4847-9902-161888DBBC77}"/>
    <cellStyle name="Normal 6 3 3 3 3" xfId="625" xr:uid="{DD3C8530-F301-48A5-9145-A0DE9FDF69F6}"/>
    <cellStyle name="Normal 6 3 3 3 3 2" xfId="1529" xr:uid="{C512FAFD-2617-4FBE-8FE2-20CD0DB1B3D6}"/>
    <cellStyle name="Normal 6 3 3 3 3 2 2" xfId="1530" xr:uid="{2B3BD8FA-7B97-4612-9D4A-0EE79E595C43}"/>
    <cellStyle name="Normal 6 3 3 3 3 3" xfId="1531" xr:uid="{9E392817-8631-4F3D-8BEE-B4B7B3D2DD8F}"/>
    <cellStyle name="Normal 6 3 3 3 4" xfId="1532" xr:uid="{491FEB1A-BE1E-4FB2-872D-DB58249FDB92}"/>
    <cellStyle name="Normal 6 3 3 3 4 2" xfId="1533" xr:uid="{0BC56392-47AE-4EE8-A596-598873C6953E}"/>
    <cellStyle name="Normal 6 3 3 3 5" xfId="1534" xr:uid="{540CB9FF-503B-4121-99C6-E94C398D4F61}"/>
    <cellStyle name="Normal 6 3 3 4" xfId="327" xr:uid="{89469300-187B-46A6-9494-8C3A067BDFF5}"/>
    <cellStyle name="Normal 6 3 3 4 2" xfId="626" xr:uid="{EEA57652-F61B-40BA-896E-E9611B4E9BA5}"/>
    <cellStyle name="Normal 6 3 3 4 2 2" xfId="1535" xr:uid="{18E36DCE-3CAA-4E0C-B867-1A01BAFDEAE8}"/>
    <cellStyle name="Normal 6 3 3 4 2 2 2" xfId="1536" xr:uid="{322743BB-1D5A-49DD-9DFC-EC7B2FFE98BB}"/>
    <cellStyle name="Normal 6 3 3 4 2 3" xfId="1537" xr:uid="{3A66FBAA-D5E4-4488-89FE-1C3F704092D3}"/>
    <cellStyle name="Normal 6 3 3 4 3" xfId="1538" xr:uid="{AC839D76-3462-469E-AEAE-258AC78BFADF}"/>
    <cellStyle name="Normal 6 3 3 4 3 2" xfId="1539" xr:uid="{5664216C-227A-4760-ADC4-FA27932267E8}"/>
    <cellStyle name="Normal 6 3 3 4 4" xfId="1540" xr:uid="{8A393735-27F0-489F-B548-F9957E888327}"/>
    <cellStyle name="Normal 6 3 3 5" xfId="627" xr:uid="{3AAE9E43-EFFD-4EB4-A104-0F5DC35E1E30}"/>
    <cellStyle name="Normal 6 3 3 5 2" xfId="1541" xr:uid="{1FFFD2EF-C0F1-4DC2-9018-071C498F3BD5}"/>
    <cellStyle name="Normal 6 3 3 5 2 2" xfId="1542" xr:uid="{85E183CA-0FE7-4910-9ACF-847760299CE9}"/>
    <cellStyle name="Normal 6 3 3 5 3" xfId="1543" xr:uid="{A629C905-14A3-4652-88D2-EB942B3772B7}"/>
    <cellStyle name="Normal 6 3 3 5 4" xfId="3144" xr:uid="{75D124B7-4364-4574-BC1C-0F0E6E19FBFE}"/>
    <cellStyle name="Normal 6 3 3 6" xfId="1544" xr:uid="{D27EAB25-E231-4F75-BAFA-EBA17FF7BC97}"/>
    <cellStyle name="Normal 6 3 3 6 2" xfId="1545" xr:uid="{679A29EA-89EA-4DED-BB9D-919EFBE0B8D6}"/>
    <cellStyle name="Normal 6 3 3 7" xfId="1546" xr:uid="{4036A4C4-102B-495B-A24F-A3614848DACC}"/>
    <cellStyle name="Normal 6 3 3 8" xfId="3145" xr:uid="{63E6FC7D-3C2E-4CF4-8E39-DDDD9F1AEB7D}"/>
    <cellStyle name="Normal 6 3 4" xfId="116" xr:uid="{497E2195-CD5D-4903-AF28-EE545FBC6E04}"/>
    <cellStyle name="Normal 6 3 4 2" xfId="447" xr:uid="{908D1F67-A70F-4A9B-8835-10B93EB01008}"/>
    <cellStyle name="Normal 6 3 4 2 2" xfId="628" xr:uid="{09FB66EF-ED01-4BA3-AD7A-1E57AC280DE6}"/>
    <cellStyle name="Normal 6 3 4 2 2 2" xfId="1547" xr:uid="{E4AFE676-AB5F-4028-A344-EC9283768834}"/>
    <cellStyle name="Normal 6 3 4 2 2 2 2" xfId="1548" xr:uid="{DCDA5CCF-51AA-417A-9CDF-F4E939334510}"/>
    <cellStyle name="Normal 6 3 4 2 2 3" xfId="1549" xr:uid="{CEFEB0A7-7582-455E-856D-8832CE7A82BD}"/>
    <cellStyle name="Normal 6 3 4 2 2 4" xfId="3146" xr:uid="{B1D5FB01-8A06-4B19-AFB5-A2AAE34545D9}"/>
    <cellStyle name="Normal 6 3 4 2 3" xfId="1550" xr:uid="{32C2CBBF-467A-4429-A5B5-B02194B504E8}"/>
    <cellStyle name="Normal 6 3 4 2 3 2" xfId="1551" xr:uid="{77C7D39F-2AB7-418E-A003-0DD2B1EDF06A}"/>
    <cellStyle name="Normal 6 3 4 2 4" xfId="1552" xr:uid="{69350CD7-664B-459F-B213-9E2FF1D5E004}"/>
    <cellStyle name="Normal 6 3 4 2 5" xfId="3147" xr:uid="{3E119B76-9140-431B-8F87-99F550512FF8}"/>
    <cellStyle name="Normal 6 3 4 3" xfId="629" xr:uid="{3D6D0938-9C75-4AEA-A856-4F60BDE54460}"/>
    <cellStyle name="Normal 6 3 4 3 2" xfId="1553" xr:uid="{E8B73371-ACE9-4D85-8AB1-1A77D9797A19}"/>
    <cellStyle name="Normal 6 3 4 3 2 2" xfId="1554" xr:uid="{7BCC0331-A10C-440B-A98A-BAA6AFCAB6FC}"/>
    <cellStyle name="Normal 6 3 4 3 3" xfId="1555" xr:uid="{A933F609-E78B-47C0-8E3F-730C186395E6}"/>
    <cellStyle name="Normal 6 3 4 3 4" xfId="3148" xr:uid="{3E229845-206C-40F8-9025-DAF9F54A7B57}"/>
    <cellStyle name="Normal 6 3 4 4" xfId="1556" xr:uid="{BE4482EC-1590-4E08-AC31-CB802F5203D7}"/>
    <cellStyle name="Normal 6 3 4 4 2" xfId="1557" xr:uid="{3A65CA0C-3B15-43EF-8F83-88433BFAEDFC}"/>
    <cellStyle name="Normal 6 3 4 4 3" xfId="3149" xr:uid="{A4C1E27E-AB2B-4783-A0D2-BC42911CB783}"/>
    <cellStyle name="Normal 6 3 4 4 4" xfId="3150" xr:uid="{F13F9840-097F-4CD4-AE6D-D6E8FA06D1DC}"/>
    <cellStyle name="Normal 6 3 4 5" xfId="1558" xr:uid="{B1240BD6-5D40-4FCB-AFC6-D232704439E8}"/>
    <cellStyle name="Normal 6 3 4 6" xfId="3151" xr:uid="{F84C0CF2-D9BB-42F0-8275-0B0B06FC04F2}"/>
    <cellStyle name="Normal 6 3 4 7" xfId="3152" xr:uid="{AA1E6460-6FCF-4337-9B8F-E405538F5B03}"/>
    <cellStyle name="Normal 6 3 5" xfId="328" xr:uid="{2AE488F2-5007-4EEC-B870-9E921F68749B}"/>
    <cellStyle name="Normal 6 3 5 2" xfId="630" xr:uid="{E1DEC16A-F110-4484-86A9-658770D0B6B7}"/>
    <cellStyle name="Normal 6 3 5 2 2" xfId="631" xr:uid="{F301CB92-317E-48E1-BA5A-028CD33366D7}"/>
    <cellStyle name="Normal 6 3 5 2 2 2" xfId="1559" xr:uid="{51B0779C-F6CF-4DC3-ADD8-0B6E9DF98182}"/>
    <cellStyle name="Normal 6 3 5 2 2 2 2" xfId="1560" xr:uid="{6628751E-7CB5-41D7-A93D-5D58B34D60FA}"/>
    <cellStyle name="Normal 6 3 5 2 2 3" xfId="1561" xr:uid="{530B506B-4795-49C5-9024-C47AF8CD7268}"/>
    <cellStyle name="Normal 6 3 5 2 3" xfId="1562" xr:uid="{0AA67581-AB9D-41F9-BCE9-1FBFE7960811}"/>
    <cellStyle name="Normal 6 3 5 2 3 2" xfId="1563" xr:uid="{9DCB0D24-6839-42F9-B3E3-6C7E65712F08}"/>
    <cellStyle name="Normal 6 3 5 2 4" xfId="1564" xr:uid="{B2924F6D-46F2-41EC-B009-CB0E56B90B23}"/>
    <cellStyle name="Normal 6 3 5 3" xfId="632" xr:uid="{AF2624E3-7461-45E9-A9D2-2AC987A8A8EB}"/>
    <cellStyle name="Normal 6 3 5 3 2" xfId="1565" xr:uid="{308022E2-D0FE-4FEE-BB33-450BB55F554F}"/>
    <cellStyle name="Normal 6 3 5 3 2 2" xfId="1566" xr:uid="{58287BDF-F970-45B9-B688-F4E488A17DCF}"/>
    <cellStyle name="Normal 6 3 5 3 3" xfId="1567" xr:uid="{4E39B39F-72FB-4BCB-8DD3-2215F0608A95}"/>
    <cellStyle name="Normal 6 3 5 3 4" xfId="3153" xr:uid="{496206B6-6E39-41D2-9862-92E7FD2813FF}"/>
    <cellStyle name="Normal 6 3 5 4" xfId="1568" xr:uid="{EEFF0176-D286-4A9E-B458-D29CEA3AC135}"/>
    <cellStyle name="Normal 6 3 5 4 2" xfId="1569" xr:uid="{8183CFFA-3A54-46A9-810C-1B26F9825240}"/>
    <cellStyle name="Normal 6 3 5 5" xfId="1570" xr:uid="{74667AFB-46C0-4964-BC6C-1D410D4F1A3B}"/>
    <cellStyle name="Normal 6 3 5 6" xfId="3154" xr:uid="{3B5197BB-4AF4-4574-AC46-841AEA304F7C}"/>
    <cellStyle name="Normal 6 3 6" xfId="329" xr:uid="{9889BFA5-72B4-482D-AF21-E9E26FF5FB91}"/>
    <cellStyle name="Normal 6 3 6 2" xfId="633" xr:uid="{36678E10-6144-418E-97F4-0DFA6C357569}"/>
    <cellStyle name="Normal 6 3 6 2 2" xfId="1571" xr:uid="{C7186CC7-C4DA-4A64-BA7B-066DBDA17B3B}"/>
    <cellStyle name="Normal 6 3 6 2 2 2" xfId="1572" xr:uid="{8B57BDE2-E5E2-4E63-9DE7-C243EC87454D}"/>
    <cellStyle name="Normal 6 3 6 2 3" xfId="1573" xr:uid="{A744D839-04A3-465E-9D67-49FE23ACEC2C}"/>
    <cellStyle name="Normal 6 3 6 2 4" xfId="3155" xr:uid="{BF2901BB-EDF4-4370-938E-70649531C5B0}"/>
    <cellStyle name="Normal 6 3 6 3" xfId="1574" xr:uid="{348E459F-9878-4140-9946-4A7CE65E53A1}"/>
    <cellStyle name="Normal 6 3 6 3 2" xfId="1575" xr:uid="{54183F87-D956-4314-A9C0-52858961CFBB}"/>
    <cellStyle name="Normal 6 3 6 4" xfId="1576" xr:uid="{5E21348B-7325-4297-8FA5-3F25DFB03F60}"/>
    <cellStyle name="Normal 6 3 6 5" xfId="3156" xr:uid="{AC7BE418-8F96-48DC-8BC0-6D680388F775}"/>
    <cellStyle name="Normal 6 3 7" xfId="634" xr:uid="{59F549D7-0D6B-4F09-B069-7833DF6482EE}"/>
    <cellStyle name="Normal 6 3 7 2" xfId="1577" xr:uid="{0D972EE7-F8C6-4E9C-B545-304901A72DB9}"/>
    <cellStyle name="Normal 6 3 7 2 2" xfId="1578" xr:uid="{B1AB4F1F-23D4-4D91-BFCC-CD8D2B9C7E7D}"/>
    <cellStyle name="Normal 6 3 7 3" xfId="1579" xr:uid="{7445EFBD-B57A-4798-B0D2-03C27FC40259}"/>
    <cellStyle name="Normal 6 3 7 4" xfId="3157" xr:uid="{73C639C0-2A1C-4345-8528-5A41F6A980AA}"/>
    <cellStyle name="Normal 6 3 8" xfId="1580" xr:uid="{235D8F26-376F-4F79-AFA1-71F84A6E1745}"/>
    <cellStyle name="Normal 6 3 8 2" xfId="1581" xr:uid="{407CF250-B7F0-48A7-952F-E94D7CAE0B55}"/>
    <cellStyle name="Normal 6 3 8 3" xfId="3158" xr:uid="{82829A60-7A4A-4597-A0BA-44FC6FE9C572}"/>
    <cellStyle name="Normal 6 3 8 4" xfId="3159" xr:uid="{1E2CE38B-03D8-4943-9886-F89C255D5245}"/>
    <cellStyle name="Normal 6 3 9" xfId="1582" xr:uid="{4A4C8599-E805-408F-877E-4BACAEFC6AC1}"/>
    <cellStyle name="Normal 6 3 9 2" xfId="4718" xr:uid="{21D20832-E812-4F07-A3CB-A7BC9F1D3846}"/>
    <cellStyle name="Normal 6 4" xfId="117" xr:uid="{E467244C-153C-4D05-9820-C489EEC20CFE}"/>
    <cellStyle name="Normal 6 4 10" xfId="3160" xr:uid="{30C4B0BD-BF74-47B7-98CA-13FD6D56E7EF}"/>
    <cellStyle name="Normal 6 4 11" xfId="3161" xr:uid="{9F3A2BCD-2AB8-4F12-BE49-900C27736A45}"/>
    <cellStyle name="Normal 6 4 2" xfId="118" xr:uid="{7593859A-CCE8-4B45-B106-B83C0E714C21}"/>
    <cellStyle name="Normal 6 4 2 2" xfId="119" xr:uid="{4C6E9E6F-2ED5-4865-B847-AFD20E0B8E5F}"/>
    <cellStyle name="Normal 6 4 2 2 2" xfId="330" xr:uid="{95485FBE-E37F-4302-9C74-EA81F109E942}"/>
    <cellStyle name="Normal 6 4 2 2 2 2" xfId="635" xr:uid="{63369C29-2D19-4B20-8CBE-392BF85C0EFF}"/>
    <cellStyle name="Normal 6 4 2 2 2 2 2" xfId="1583" xr:uid="{2A31B40A-981A-4275-BFD3-0F8D94BA3C05}"/>
    <cellStyle name="Normal 6 4 2 2 2 2 2 2" xfId="1584" xr:uid="{CB4BB1DB-3953-40E9-AC5C-9F6CAB0C4D22}"/>
    <cellStyle name="Normal 6 4 2 2 2 2 3" xfId="1585" xr:uid="{0FB23C48-0038-48F1-961F-0F1443BFA24B}"/>
    <cellStyle name="Normal 6 4 2 2 2 2 4" xfId="3162" xr:uid="{771ADB5D-536A-4859-8B32-DAC6CD15F31C}"/>
    <cellStyle name="Normal 6 4 2 2 2 3" xfId="1586" xr:uid="{B1DA425D-0FB5-4C81-8FDD-5BD2DA73B5B6}"/>
    <cellStyle name="Normal 6 4 2 2 2 3 2" xfId="1587" xr:uid="{EF3E1172-B688-4043-94FA-AA1CE03641B0}"/>
    <cellStyle name="Normal 6 4 2 2 2 3 3" xfId="3163" xr:uid="{B6547069-B27A-4F51-9C16-4902061ED246}"/>
    <cellStyle name="Normal 6 4 2 2 2 3 4" xfId="3164" xr:uid="{EA22D949-3CC7-4324-B40B-50182C29E545}"/>
    <cellStyle name="Normal 6 4 2 2 2 4" xfId="1588" xr:uid="{69C05D4E-B329-439E-803D-1D8FD0FF5B45}"/>
    <cellStyle name="Normal 6 4 2 2 2 5" xfId="3165" xr:uid="{1139D622-8682-45E2-9975-961E996513A9}"/>
    <cellStyle name="Normal 6 4 2 2 2 6" xfId="3166" xr:uid="{5A428DF0-343F-4007-B585-42F35EABB105}"/>
    <cellStyle name="Normal 6 4 2 2 3" xfId="636" xr:uid="{054D2F69-3738-4245-9C82-7FE68E208A43}"/>
    <cellStyle name="Normal 6 4 2 2 3 2" xfId="1589" xr:uid="{D06D635C-32BB-4121-B863-8E637DAFB6D9}"/>
    <cellStyle name="Normal 6 4 2 2 3 2 2" xfId="1590" xr:uid="{4D4AAC8E-E620-409D-9F9B-3BF3AF01B1E0}"/>
    <cellStyle name="Normal 6 4 2 2 3 2 3" xfId="3167" xr:uid="{7CF30BBA-03A6-4753-9807-3278140ABBC9}"/>
    <cellStyle name="Normal 6 4 2 2 3 2 4" xfId="3168" xr:uid="{29C4A547-31C3-4B98-ADCB-E70A4EC766B7}"/>
    <cellStyle name="Normal 6 4 2 2 3 3" xfId="1591" xr:uid="{161FF799-575B-4750-AC50-E5231F3B0FAF}"/>
    <cellStyle name="Normal 6 4 2 2 3 4" xfId="3169" xr:uid="{904DB4DF-4FDA-4F89-8B49-1EF89578B9E3}"/>
    <cellStyle name="Normal 6 4 2 2 3 5" xfId="3170" xr:uid="{227F4AC9-C2A6-4795-B64F-3DB6AECC03F6}"/>
    <cellStyle name="Normal 6 4 2 2 4" xfId="1592" xr:uid="{689FF80F-7814-4234-81BB-4CD557481D30}"/>
    <cellStyle name="Normal 6 4 2 2 4 2" xfId="1593" xr:uid="{D35F72D3-DB57-4F35-BC90-ED878BD6E371}"/>
    <cellStyle name="Normal 6 4 2 2 4 3" xfId="3171" xr:uid="{305CF5DE-5DBE-4A12-B914-1036D4F63F96}"/>
    <cellStyle name="Normal 6 4 2 2 4 4" xfId="3172" xr:uid="{A9F2FB5B-700E-4CCF-9918-53F47E96B841}"/>
    <cellStyle name="Normal 6 4 2 2 5" xfId="1594" xr:uid="{9ED6EFB1-0156-4AE3-88EE-5DA2A9EA603B}"/>
    <cellStyle name="Normal 6 4 2 2 5 2" xfId="3173" xr:uid="{C26072DA-E2CE-49E4-B9DE-479FC98A7C24}"/>
    <cellStyle name="Normal 6 4 2 2 5 3" xfId="3174" xr:uid="{A190D117-D620-45E0-B22D-4CB955BEC1D1}"/>
    <cellStyle name="Normal 6 4 2 2 5 4" xfId="3175" xr:uid="{6298A1DF-5B3D-4BFA-8B43-9DEAE9BC300A}"/>
    <cellStyle name="Normal 6 4 2 2 6" xfId="3176" xr:uid="{949FEDE4-D266-4747-9792-FA6D68A34C2D}"/>
    <cellStyle name="Normal 6 4 2 2 7" xfId="3177" xr:uid="{76AA0342-75C0-49C5-A926-64CFD62D4253}"/>
    <cellStyle name="Normal 6 4 2 2 8" xfId="3178" xr:uid="{6C436FC6-B9EF-455B-94BE-43917826B506}"/>
    <cellStyle name="Normal 6 4 2 3" xfId="331" xr:uid="{930AE2D6-6D72-4495-9ECB-E57145F90114}"/>
    <cellStyle name="Normal 6 4 2 3 2" xfId="637" xr:uid="{96902ED2-3A91-4FB2-98F6-8B511D040E2B}"/>
    <cellStyle name="Normal 6 4 2 3 2 2" xfId="638" xr:uid="{ECB751A4-4A93-43A4-BF37-A261AF97381A}"/>
    <cellStyle name="Normal 6 4 2 3 2 2 2" xfId="1595" xr:uid="{C57AA52D-1664-417C-B73B-811A1490BE11}"/>
    <cellStyle name="Normal 6 4 2 3 2 2 2 2" xfId="1596" xr:uid="{C9F07269-3DB8-47FB-92E0-BF02F743AABE}"/>
    <cellStyle name="Normal 6 4 2 3 2 2 3" xfId="1597" xr:uid="{5067CC8A-E1A6-40C5-97B2-7738979AD68F}"/>
    <cellStyle name="Normal 6 4 2 3 2 3" xfId="1598" xr:uid="{A7B85CBF-E3D6-462B-AD77-9A1D74746314}"/>
    <cellStyle name="Normal 6 4 2 3 2 3 2" xfId="1599" xr:uid="{8A0AA863-AA24-4DA5-BB4F-9431A5EA3BEE}"/>
    <cellStyle name="Normal 6 4 2 3 2 4" xfId="1600" xr:uid="{555EB52F-8C61-4736-8528-3CF36574C1FD}"/>
    <cellStyle name="Normal 6 4 2 3 3" xfId="639" xr:uid="{4DF7C117-38F3-4B87-AC14-C024AA9F6373}"/>
    <cellStyle name="Normal 6 4 2 3 3 2" xfId="1601" xr:uid="{5C18AE6D-DF12-4F1B-969F-71F683CD757F}"/>
    <cellStyle name="Normal 6 4 2 3 3 2 2" xfId="1602" xr:uid="{BD5C29C1-207E-43B8-8EA8-62E4BC36F79F}"/>
    <cellStyle name="Normal 6 4 2 3 3 3" xfId="1603" xr:uid="{BB622416-FCB9-4DA5-BF0B-7DEFC18D91AE}"/>
    <cellStyle name="Normal 6 4 2 3 3 4" xfId="3179" xr:uid="{67969BE5-60E9-497C-95E3-D20B02674B41}"/>
    <cellStyle name="Normal 6 4 2 3 4" xfId="1604" xr:uid="{350CB94D-33AF-496D-AD08-602769AB07B3}"/>
    <cellStyle name="Normal 6 4 2 3 4 2" xfId="1605" xr:uid="{BE947818-2082-41F7-94B0-2B28ED9B4F56}"/>
    <cellStyle name="Normal 6 4 2 3 5" xfId="1606" xr:uid="{B2723046-C8F5-43CB-8906-2401713DF271}"/>
    <cellStyle name="Normal 6 4 2 3 6" xfId="3180" xr:uid="{F3BA882B-DF71-4DA5-B5B5-2E35CE42212C}"/>
    <cellStyle name="Normal 6 4 2 4" xfId="332" xr:uid="{87562C29-1E66-4672-B432-B59F11CA2EFC}"/>
    <cellStyle name="Normal 6 4 2 4 2" xfId="640" xr:uid="{1C7F805B-1D3D-4C9F-A7D6-85C82E42E9CD}"/>
    <cellStyle name="Normal 6 4 2 4 2 2" xfId="1607" xr:uid="{01D8E825-3FA4-4E00-B71B-1B371741EC93}"/>
    <cellStyle name="Normal 6 4 2 4 2 2 2" xfId="1608" xr:uid="{182EE008-8B93-40C6-8366-AFBC854DB488}"/>
    <cellStyle name="Normal 6 4 2 4 2 3" xfId="1609" xr:uid="{26722241-CD8E-4311-9530-989CD6916A81}"/>
    <cellStyle name="Normal 6 4 2 4 2 4" xfId="3181" xr:uid="{EA9D9F6E-7035-4940-9011-5D837019B531}"/>
    <cellStyle name="Normal 6 4 2 4 3" xfId="1610" xr:uid="{A1AD6625-8A9A-4C1B-B90D-703A3E2670DC}"/>
    <cellStyle name="Normal 6 4 2 4 3 2" xfId="1611" xr:uid="{E2DA79C1-3689-46FD-AB40-65A692D87966}"/>
    <cellStyle name="Normal 6 4 2 4 4" xfId="1612" xr:uid="{FA78877E-8D05-4DC3-8487-18792DC59E7D}"/>
    <cellStyle name="Normal 6 4 2 4 5" xfId="3182" xr:uid="{CD843BEF-2CAB-4356-9A52-68E11DF01307}"/>
    <cellStyle name="Normal 6 4 2 5" xfId="333" xr:uid="{8A1991A1-1B1E-4216-9FCE-DE396BF063DB}"/>
    <cellStyle name="Normal 6 4 2 5 2" xfId="1613" xr:uid="{949DAD55-503F-4BCA-B6A9-A78C86AD5968}"/>
    <cellStyle name="Normal 6 4 2 5 2 2" xfId="1614" xr:uid="{791B8080-7F2F-4901-AC69-34AF9699B287}"/>
    <cellStyle name="Normal 6 4 2 5 3" xfId="1615" xr:uid="{A697EE10-D1A5-463A-8F33-F1635D2EC34E}"/>
    <cellStyle name="Normal 6 4 2 5 4" xfId="3183" xr:uid="{4732BAD5-3FAB-4C5A-9266-6379EF676A09}"/>
    <cellStyle name="Normal 6 4 2 6" xfId="1616" xr:uid="{E67F1B0B-83E6-485E-A4A2-9B415CDAAA1D}"/>
    <cellStyle name="Normal 6 4 2 6 2" xfId="1617" xr:uid="{45436B55-A115-4D01-A065-33EFD74EC49F}"/>
    <cellStyle name="Normal 6 4 2 6 3" xfId="3184" xr:uid="{F44313F2-CE48-4E58-84FA-FB707A105CEE}"/>
    <cellStyle name="Normal 6 4 2 6 4" xfId="3185" xr:uid="{B4BFF52E-8972-4821-AB47-A408AD2ED194}"/>
    <cellStyle name="Normal 6 4 2 7" xfId="1618" xr:uid="{7DB22425-9ED1-4BE3-B775-F51AAD1F52A1}"/>
    <cellStyle name="Normal 6 4 2 8" xfId="3186" xr:uid="{DE1C75F0-A132-4F73-B7DE-BAEC3791A415}"/>
    <cellStyle name="Normal 6 4 2 9" xfId="3187" xr:uid="{2548DD21-6F6A-4652-ACAF-D8848CF2480B}"/>
    <cellStyle name="Normal 6 4 3" xfId="120" xr:uid="{27B657A6-96FF-4372-B6D6-7BE3DFA3DEFB}"/>
    <cellStyle name="Normal 6 4 3 2" xfId="121" xr:uid="{C367C9D0-0B44-48C5-ABED-9ACE55E70E3C}"/>
    <cellStyle name="Normal 6 4 3 2 2" xfId="641" xr:uid="{F62A06AB-B67C-4AD4-8E5F-3A40F55AA267}"/>
    <cellStyle name="Normal 6 4 3 2 2 2" xfId="1619" xr:uid="{442312F4-C29E-4170-B052-CF98D49E5BC0}"/>
    <cellStyle name="Normal 6 4 3 2 2 2 2" xfId="1620" xr:uid="{648A10B4-E028-4055-A097-019411AF6902}"/>
    <cellStyle name="Normal 6 4 3 2 2 2 2 2" xfId="4476" xr:uid="{7F5BF34B-CAF9-42B4-B4E2-983E45D28A55}"/>
    <cellStyle name="Normal 6 4 3 2 2 2 3" xfId="4477" xr:uid="{032A741F-4CD5-4C90-B6C3-407433E6F0F4}"/>
    <cellStyle name="Normal 6 4 3 2 2 3" xfId="1621" xr:uid="{3637D7B1-6BF7-43A1-9A12-53EE0591C5B4}"/>
    <cellStyle name="Normal 6 4 3 2 2 3 2" xfId="4478" xr:uid="{85BCFE14-C08A-4D32-BDE3-118718B8A84C}"/>
    <cellStyle name="Normal 6 4 3 2 2 4" xfId="3188" xr:uid="{1A52D97C-5265-40D9-BE54-48783BAB65CE}"/>
    <cellStyle name="Normal 6 4 3 2 3" xfId="1622" xr:uid="{CC7B4D41-C431-46BE-9DFE-C3109F786181}"/>
    <cellStyle name="Normal 6 4 3 2 3 2" xfId="1623" xr:uid="{C44990C2-8F61-483A-8B32-FC2F02A98384}"/>
    <cellStyle name="Normal 6 4 3 2 3 2 2" xfId="4479" xr:uid="{627FE0E8-49A0-48C2-92D0-2B5BC8328748}"/>
    <cellStyle name="Normal 6 4 3 2 3 3" xfId="3189" xr:uid="{B615BE18-AFE4-4C46-B12A-62A56BB5FEC3}"/>
    <cellStyle name="Normal 6 4 3 2 3 4" xfId="3190" xr:uid="{B28AD988-8889-4DEF-9529-8307F6557D85}"/>
    <cellStyle name="Normal 6 4 3 2 4" xfId="1624" xr:uid="{352B6880-DD20-471D-9BC1-2DB1AF5EB79E}"/>
    <cellStyle name="Normal 6 4 3 2 4 2" xfId="4480" xr:uid="{F873FE93-1AD7-480A-B850-3F2535684A0D}"/>
    <cellStyle name="Normal 6 4 3 2 5" xfId="3191" xr:uid="{255E3134-CC6E-4389-8E8F-7612A92A9DDC}"/>
    <cellStyle name="Normal 6 4 3 2 6" xfId="3192" xr:uid="{B581B89B-8B76-45A2-BFB3-23C2A113901B}"/>
    <cellStyle name="Normal 6 4 3 3" xfId="334" xr:uid="{5B137171-ACEC-4EDA-891D-D54E5E33FD58}"/>
    <cellStyle name="Normal 6 4 3 3 2" xfId="1625" xr:uid="{05F998FB-6EAB-4EE5-9AD8-0750F00D1668}"/>
    <cellStyle name="Normal 6 4 3 3 2 2" xfId="1626" xr:uid="{00F7DB81-43C0-4CA6-A6C9-2AD023B99CC5}"/>
    <cellStyle name="Normal 6 4 3 3 2 2 2" xfId="4481" xr:uid="{E0936EE7-1322-43F5-B496-E574B3E0CC08}"/>
    <cellStyle name="Normal 6 4 3 3 2 3" xfId="3193" xr:uid="{86191800-D8EB-4775-A1FF-7891CDF87232}"/>
    <cellStyle name="Normal 6 4 3 3 2 4" xfId="3194" xr:uid="{A7A9A0F9-6582-4B2C-A508-ED5E4380394F}"/>
    <cellStyle name="Normal 6 4 3 3 3" xfId="1627" xr:uid="{8281D7AB-B0AE-49FD-919F-0F75F4E4971D}"/>
    <cellStyle name="Normal 6 4 3 3 3 2" xfId="4482" xr:uid="{24159940-A68C-4898-B188-6F9669DBD42C}"/>
    <cellStyle name="Normal 6 4 3 3 4" xfId="3195" xr:uid="{F467DAA0-2A17-412A-B1FE-DCED1F08EE09}"/>
    <cellStyle name="Normal 6 4 3 3 5" xfId="3196" xr:uid="{3AAF1888-0489-49CA-988D-F9ECD05FA057}"/>
    <cellStyle name="Normal 6 4 3 4" xfId="1628" xr:uid="{95DB29B4-4D17-4184-A968-C260611FB70B}"/>
    <cellStyle name="Normal 6 4 3 4 2" xfId="1629" xr:uid="{70872CA6-3101-4482-AB07-BD1B436B26B2}"/>
    <cellStyle name="Normal 6 4 3 4 2 2" xfId="4483" xr:uid="{2416CB9B-4791-40D7-9703-484F431B26F0}"/>
    <cellStyle name="Normal 6 4 3 4 3" xfId="3197" xr:uid="{F3BB4B42-EA87-453A-B628-AE76012AEC02}"/>
    <cellStyle name="Normal 6 4 3 4 4" xfId="3198" xr:uid="{33E65BC7-E040-4E52-BB71-FAA48F75B75B}"/>
    <cellStyle name="Normal 6 4 3 5" xfId="1630" xr:uid="{B5940368-81C9-44EB-B75C-69625C51DD31}"/>
    <cellStyle name="Normal 6 4 3 5 2" xfId="3199" xr:uid="{18A5F7EE-D5B8-4CE2-A616-B87308D81454}"/>
    <cellStyle name="Normal 6 4 3 5 3" xfId="3200" xr:uid="{B4BB2D80-FEB3-418C-91ED-B755C918DC1B}"/>
    <cellStyle name="Normal 6 4 3 5 4" xfId="3201" xr:uid="{6A5C019B-9779-490B-968E-026BEE801D22}"/>
    <cellStyle name="Normal 6 4 3 6" xfId="3202" xr:uid="{1C946356-EAC7-435C-BC83-5573B854848A}"/>
    <cellStyle name="Normal 6 4 3 7" xfId="3203" xr:uid="{64D9BF4C-BDF2-4E1A-BD91-A27C2D6A3325}"/>
    <cellStyle name="Normal 6 4 3 8" xfId="3204" xr:uid="{D7C12DC0-5210-43E7-977D-0C6102E94569}"/>
    <cellStyle name="Normal 6 4 4" xfId="122" xr:uid="{B7243137-FEBB-4156-A8A7-F8180EE2F26A}"/>
    <cellStyle name="Normal 6 4 4 2" xfId="642" xr:uid="{9EA9D425-4E3C-4275-8E46-F7F12551E708}"/>
    <cellStyle name="Normal 6 4 4 2 2" xfId="643" xr:uid="{64E6B939-D0AF-4822-B511-C6B4E91D03C9}"/>
    <cellStyle name="Normal 6 4 4 2 2 2" xfId="1631" xr:uid="{B4DE2A20-7A14-45B9-9761-A554AA746BC3}"/>
    <cellStyle name="Normal 6 4 4 2 2 2 2" xfId="1632" xr:uid="{8DF54A80-81D5-4715-B1B6-E3A47B20ACE7}"/>
    <cellStyle name="Normal 6 4 4 2 2 3" xfId="1633" xr:uid="{467D3ABE-95FB-4164-A517-08B0A3279A60}"/>
    <cellStyle name="Normal 6 4 4 2 2 4" xfId="3205" xr:uid="{418A19A3-412E-4BCA-B2B3-70353671A73A}"/>
    <cellStyle name="Normal 6 4 4 2 3" xfId="1634" xr:uid="{63A893C9-A86B-41F9-A8AE-8219A13D1C0B}"/>
    <cellStyle name="Normal 6 4 4 2 3 2" xfId="1635" xr:uid="{E5011FC7-9D46-45A0-ADB8-F68521149DDC}"/>
    <cellStyle name="Normal 6 4 4 2 4" xfId="1636" xr:uid="{C8603BC6-AE3C-41CA-B3B3-435CE04326D6}"/>
    <cellStyle name="Normal 6 4 4 2 5" xfId="3206" xr:uid="{91C325D1-7E80-4E26-868C-6FAA8E304902}"/>
    <cellStyle name="Normal 6 4 4 3" xfId="644" xr:uid="{3CDC6651-BEBE-4DC2-8341-993FF445F05B}"/>
    <cellStyle name="Normal 6 4 4 3 2" xfId="1637" xr:uid="{A0D1D166-2185-44E7-880F-84A4701E220C}"/>
    <cellStyle name="Normal 6 4 4 3 2 2" xfId="1638" xr:uid="{7B1A620E-2903-4789-ADA0-5DC7952ABC9D}"/>
    <cellStyle name="Normal 6 4 4 3 3" xfId="1639" xr:uid="{A00EF311-E0D5-4C60-B069-050BE7047852}"/>
    <cellStyle name="Normal 6 4 4 3 4" xfId="3207" xr:uid="{B6938CD0-DF04-47C6-B131-8C3D1FF6E27E}"/>
    <cellStyle name="Normal 6 4 4 4" xfId="1640" xr:uid="{48779FD2-5AE0-4934-A1E4-56B32290D8A8}"/>
    <cellStyle name="Normal 6 4 4 4 2" xfId="1641" xr:uid="{ED50C1E0-E84C-470B-BF4E-79D871619A92}"/>
    <cellStyle name="Normal 6 4 4 4 3" xfId="3208" xr:uid="{622D42BD-B55E-400E-991F-9EF29B09507A}"/>
    <cellStyle name="Normal 6 4 4 4 4" xfId="3209" xr:uid="{A54AF0E3-3811-4333-B101-1CBDBB3F7435}"/>
    <cellStyle name="Normal 6 4 4 5" xfId="1642" xr:uid="{1AE9FCA6-E1FE-4239-8DE9-EE1744439774}"/>
    <cellStyle name="Normal 6 4 4 6" xfId="3210" xr:uid="{3A91C457-7C73-454C-974B-78E5A8D3D03A}"/>
    <cellStyle name="Normal 6 4 4 7" xfId="3211" xr:uid="{6C92A792-0F7D-4AE3-8FD2-747112806AA8}"/>
    <cellStyle name="Normal 6 4 5" xfId="335" xr:uid="{48CE87DE-DDC3-4A93-8F02-12C3B7DAD160}"/>
    <cellStyle name="Normal 6 4 5 2" xfId="645" xr:uid="{2D4FC3E8-133F-43FA-B81A-04C55D51CA35}"/>
    <cellStyle name="Normal 6 4 5 2 2" xfId="1643" xr:uid="{B552D259-CE50-4D3D-9CF9-BE8DA417A289}"/>
    <cellStyle name="Normal 6 4 5 2 2 2" xfId="1644" xr:uid="{D1915075-5E5E-4614-9585-9AC8AA740835}"/>
    <cellStyle name="Normal 6 4 5 2 3" xfId="1645" xr:uid="{3FE001ED-4AB4-4536-BB0B-5CBDE0582B03}"/>
    <cellStyle name="Normal 6 4 5 2 4" xfId="3212" xr:uid="{B0A22141-6420-421A-B4F8-47154D494A65}"/>
    <cellStyle name="Normal 6 4 5 3" xfId="1646" xr:uid="{1AAAAC52-5A05-41D4-80BF-AF47E8C60E7F}"/>
    <cellStyle name="Normal 6 4 5 3 2" xfId="1647" xr:uid="{42687F16-3431-4556-9E16-108D2C814C2E}"/>
    <cellStyle name="Normal 6 4 5 3 3" xfId="3213" xr:uid="{A059FBEE-64EA-4AFB-94B7-53E2D1417CDB}"/>
    <cellStyle name="Normal 6 4 5 3 4" xfId="3214" xr:uid="{40312032-E708-4CFE-8E1A-359F8BD96A3A}"/>
    <cellStyle name="Normal 6 4 5 4" xfId="1648" xr:uid="{AC3F8F65-C7CB-472D-A736-272728E0D7CE}"/>
    <cellStyle name="Normal 6 4 5 5" xfId="3215" xr:uid="{A0DF81FF-3BD0-40B8-9602-EA79800CAA5D}"/>
    <cellStyle name="Normal 6 4 5 6" xfId="3216" xr:uid="{05B252F0-917D-43A6-973D-A0C68CEE1877}"/>
    <cellStyle name="Normal 6 4 6" xfId="336" xr:uid="{176F5513-88F7-4B82-9344-055AF6C1574F}"/>
    <cellStyle name="Normal 6 4 6 2" xfId="1649" xr:uid="{2963AC1E-1520-4C86-BA84-B36618C9935F}"/>
    <cellStyle name="Normal 6 4 6 2 2" xfId="1650" xr:uid="{B010701D-A74B-4782-97AE-3AAA5793F963}"/>
    <cellStyle name="Normal 6 4 6 2 3" xfId="3217" xr:uid="{62280009-A343-46AE-94ED-DB7BFFA2EDFC}"/>
    <cellStyle name="Normal 6 4 6 2 4" xfId="3218" xr:uid="{D9179C65-2530-409F-BBFE-5C96B864C7DA}"/>
    <cellStyle name="Normal 6 4 6 3" xfId="1651" xr:uid="{2C82D56D-4C72-4EBF-AF9E-623A2B5CC32B}"/>
    <cellStyle name="Normal 6 4 6 4" xfId="3219" xr:uid="{75D11B8C-69A9-459D-B32E-B1B722AF7AD2}"/>
    <cellStyle name="Normal 6 4 6 5" xfId="3220" xr:uid="{C831F7EC-018C-463C-B41F-E1743AEE2837}"/>
    <cellStyle name="Normal 6 4 7" xfId="1652" xr:uid="{FBABFAD2-F2B6-46D1-A25D-7D110A856CB8}"/>
    <cellStyle name="Normal 6 4 7 2" xfId="1653" xr:uid="{B80E97DB-6DF2-427B-AFA5-3D369B6D693E}"/>
    <cellStyle name="Normal 6 4 7 3" xfId="3221" xr:uid="{5EBB68C2-7D66-4DC7-B5A4-B0BF5A8993B6}"/>
    <cellStyle name="Normal 6 4 7 3 2" xfId="4407" xr:uid="{2A073E96-F864-42CC-940D-CF979377E4E3}"/>
    <cellStyle name="Normal 6 4 7 3 3" xfId="4685" xr:uid="{F6F808D2-8DA7-4904-871E-A8287CA9B141}"/>
    <cellStyle name="Normal 6 4 7 4" xfId="3222" xr:uid="{BDAF7C98-084F-4AB6-A7A5-DF09E4491DB4}"/>
    <cellStyle name="Normal 6 4 8" xfId="1654" xr:uid="{E6FB5E4B-EDC5-4B99-8CEA-D592CDFD45C8}"/>
    <cellStyle name="Normal 6 4 8 2" xfId="3223" xr:uid="{D1632FC0-3E2E-4B21-B2F3-C5191C5E3A15}"/>
    <cellStyle name="Normal 6 4 8 3" xfId="3224" xr:uid="{9F788C58-4BA4-4717-86D9-14D927B55955}"/>
    <cellStyle name="Normal 6 4 8 4" xfId="3225" xr:uid="{95510F7D-F96A-4E29-9A2B-DD82FB5A62B0}"/>
    <cellStyle name="Normal 6 4 9" xfId="3226" xr:uid="{6BED4C22-47C0-4892-B71A-B0A64FE3C9A1}"/>
    <cellStyle name="Normal 6 5" xfId="123" xr:uid="{68725791-707E-4C7D-8DA8-B6D392C65132}"/>
    <cellStyle name="Normal 6 5 10" xfId="3227" xr:uid="{4B06744B-5CA2-4F41-9D74-D42D976E9C33}"/>
    <cellStyle name="Normal 6 5 11" xfId="3228" xr:uid="{C135B021-F5F9-4DE9-8EE1-FD92E3D03C2D}"/>
    <cellStyle name="Normal 6 5 2" xfId="124" xr:uid="{FD53E6E0-4918-4FD9-A62E-970014411BE1}"/>
    <cellStyle name="Normal 6 5 2 2" xfId="337" xr:uid="{EE4FB03F-E2B9-4D8B-90FF-9664C8C5CF4E}"/>
    <cellStyle name="Normal 6 5 2 2 2" xfId="646" xr:uid="{954B9E8B-78BA-4A44-8D2B-0B292364CBBE}"/>
    <cellStyle name="Normal 6 5 2 2 2 2" xfId="647" xr:uid="{B727E2AB-3B2E-475D-9A35-94CA4E84391A}"/>
    <cellStyle name="Normal 6 5 2 2 2 2 2" xfId="1655" xr:uid="{79C53A1B-3399-46AF-A89F-1948F5DD2502}"/>
    <cellStyle name="Normal 6 5 2 2 2 2 3" xfId="3229" xr:uid="{EEF5CB8B-CCA4-4A30-B383-86618C936C15}"/>
    <cellStyle name="Normal 6 5 2 2 2 2 4" xfId="3230" xr:uid="{8F8CE0D0-1E79-4A45-9B5C-6EBD52E229AB}"/>
    <cellStyle name="Normal 6 5 2 2 2 3" xfId="1656" xr:uid="{DEA18F14-388E-4103-9C19-6EAFFB01851B}"/>
    <cellStyle name="Normal 6 5 2 2 2 3 2" xfId="3231" xr:uid="{DE2AE0EF-1825-418B-8A30-0470CD5C3166}"/>
    <cellStyle name="Normal 6 5 2 2 2 3 3" xfId="3232" xr:uid="{9632FBE6-23C6-41CD-99BD-AD1784BBD5AD}"/>
    <cellStyle name="Normal 6 5 2 2 2 3 4" xfId="3233" xr:uid="{74D02941-D391-4306-ABEF-85F2C3990AF2}"/>
    <cellStyle name="Normal 6 5 2 2 2 4" xfId="3234" xr:uid="{53FACA90-6660-4FE5-AFEA-11C4CBD3332A}"/>
    <cellStyle name="Normal 6 5 2 2 2 5" xfId="3235" xr:uid="{903AA101-C3C9-48E8-B40A-AF39EDFB88A2}"/>
    <cellStyle name="Normal 6 5 2 2 2 6" xfId="3236" xr:uid="{8BEE3638-FB35-4264-AF86-58E7865CF693}"/>
    <cellStyle name="Normal 6 5 2 2 3" xfId="648" xr:uid="{69FE781C-E797-453B-AEF4-B31D426ADF02}"/>
    <cellStyle name="Normal 6 5 2 2 3 2" xfId="1657" xr:uid="{9247C9F7-7EBF-49B9-B561-1CA63E5AF53C}"/>
    <cellStyle name="Normal 6 5 2 2 3 2 2" xfId="3237" xr:uid="{88A9496F-147C-4751-BD9E-C5BF60ED64F7}"/>
    <cellStyle name="Normal 6 5 2 2 3 2 3" xfId="3238" xr:uid="{F405E748-0D25-46A3-AE27-36671C76DFAB}"/>
    <cellStyle name="Normal 6 5 2 2 3 2 4" xfId="3239" xr:uid="{EC7528FE-B53F-428F-B070-B39EE547A77F}"/>
    <cellStyle name="Normal 6 5 2 2 3 3" xfId="3240" xr:uid="{B0EF5C88-3EDA-418D-A6DD-BC1BC679E112}"/>
    <cellStyle name="Normal 6 5 2 2 3 4" xfId="3241" xr:uid="{F9589434-9B7E-4836-BC31-F32E048B82BF}"/>
    <cellStyle name="Normal 6 5 2 2 3 5" xfId="3242" xr:uid="{5B763B54-87C9-4E28-8D4D-C7D9D5D7E6F0}"/>
    <cellStyle name="Normal 6 5 2 2 4" xfId="1658" xr:uid="{E922CFE2-91B7-4154-975B-D30F5BAB0144}"/>
    <cellStyle name="Normal 6 5 2 2 4 2" xfId="3243" xr:uid="{EBDECFC3-997D-4A12-B33C-4EFF9051146D}"/>
    <cellStyle name="Normal 6 5 2 2 4 3" xfId="3244" xr:uid="{6000B1BA-E7A0-411F-9607-8BA5537194EC}"/>
    <cellStyle name="Normal 6 5 2 2 4 4" xfId="3245" xr:uid="{3B40F5C8-F230-4648-A7BD-3591AE704614}"/>
    <cellStyle name="Normal 6 5 2 2 5" xfId="3246" xr:uid="{B44660BD-2C28-4DA8-AB54-4BC7226731BD}"/>
    <cellStyle name="Normal 6 5 2 2 5 2" xfId="3247" xr:uid="{26FE2D79-D1B1-4EDC-B2B6-1B62BB34E18A}"/>
    <cellStyle name="Normal 6 5 2 2 5 3" xfId="3248" xr:uid="{B477FAE4-10D2-4D78-B8ED-C1CAF60FA0A1}"/>
    <cellStyle name="Normal 6 5 2 2 5 4" xfId="3249" xr:uid="{3D452454-3BE8-4538-BA69-8460D5CCF1EB}"/>
    <cellStyle name="Normal 6 5 2 2 6" xfId="3250" xr:uid="{DFEBC639-3756-49FF-BFBA-7CBA4204BF48}"/>
    <cellStyle name="Normal 6 5 2 2 7" xfId="3251" xr:uid="{14DFC9E4-9937-4212-A4DD-F65F45F44179}"/>
    <cellStyle name="Normal 6 5 2 2 8" xfId="3252" xr:uid="{77CD5732-22C3-41B4-A84D-06D749044525}"/>
    <cellStyle name="Normal 6 5 2 3" xfId="649" xr:uid="{F901D521-5440-466E-84ED-3FD589D22C60}"/>
    <cellStyle name="Normal 6 5 2 3 2" xfId="650" xr:uid="{B026DBE8-761C-4C7A-AE69-5F137C17E316}"/>
    <cellStyle name="Normal 6 5 2 3 2 2" xfId="651" xr:uid="{CE551869-D0D0-42B0-926F-D671BFC14C40}"/>
    <cellStyle name="Normal 6 5 2 3 2 3" xfId="3253" xr:uid="{D54CF5A0-D7E9-48A1-B46C-5B4312735391}"/>
    <cellStyle name="Normal 6 5 2 3 2 4" xfId="3254" xr:uid="{7AE8419E-29E7-4A16-B0DE-0F074048E8E3}"/>
    <cellStyle name="Normal 6 5 2 3 3" xfId="652" xr:uid="{0DA78144-D40F-40CD-994F-27B6029E1720}"/>
    <cellStyle name="Normal 6 5 2 3 3 2" xfId="3255" xr:uid="{3322EDA9-3A64-47B0-81B5-07A6BA162C18}"/>
    <cellStyle name="Normal 6 5 2 3 3 3" xfId="3256" xr:uid="{BAEBEC7B-2B82-40D0-BABA-5C4A36C69834}"/>
    <cellStyle name="Normal 6 5 2 3 3 4" xfId="3257" xr:uid="{7621FDE1-D0B8-472E-ABC3-BF8EF103EBC9}"/>
    <cellStyle name="Normal 6 5 2 3 4" xfId="3258" xr:uid="{8F6F9011-E229-4C52-9334-4152081E2811}"/>
    <cellStyle name="Normal 6 5 2 3 5" xfId="3259" xr:uid="{F889C8BB-FE23-442C-88EE-A581B5278C8F}"/>
    <cellStyle name="Normal 6 5 2 3 6" xfId="3260" xr:uid="{EC480714-2687-4D97-92EF-9BF2B45E766F}"/>
    <cellStyle name="Normal 6 5 2 4" xfId="653" xr:uid="{540F2617-D093-48B1-8B0C-750C6C74D6A5}"/>
    <cellStyle name="Normal 6 5 2 4 2" xfId="654" xr:uid="{E18F1BBB-F2F8-4301-9209-5EC5F84AA658}"/>
    <cellStyle name="Normal 6 5 2 4 2 2" xfId="3261" xr:uid="{3B8C1626-B5E3-4CC7-A92A-1E81AE94E8C3}"/>
    <cellStyle name="Normal 6 5 2 4 2 3" xfId="3262" xr:uid="{8F63B2DD-A7A9-45DC-B955-1BDCE3EAFD00}"/>
    <cellStyle name="Normal 6 5 2 4 2 4" xfId="3263" xr:uid="{272EE69F-FC7A-49E8-87ED-BB2537C54844}"/>
    <cellStyle name="Normal 6 5 2 4 3" xfId="3264" xr:uid="{C6B46348-D7C1-4CEC-AAC7-460EBDC49F27}"/>
    <cellStyle name="Normal 6 5 2 4 4" xfId="3265" xr:uid="{2F8647AA-764E-4ED0-81AB-7AB74D8FCE1E}"/>
    <cellStyle name="Normal 6 5 2 4 5" xfId="3266" xr:uid="{9C5C86FE-5A9D-4EA1-AA82-69E1EE3DD686}"/>
    <cellStyle name="Normal 6 5 2 5" xfId="655" xr:uid="{D9B7555A-6751-4C97-B3EC-846A98302FD2}"/>
    <cellStyle name="Normal 6 5 2 5 2" xfId="3267" xr:uid="{8D40018D-D251-47F6-AFF8-285AE4005774}"/>
    <cellStyle name="Normal 6 5 2 5 3" xfId="3268" xr:uid="{542B8E5B-B88A-484A-B2B3-9F04214B7407}"/>
    <cellStyle name="Normal 6 5 2 5 4" xfId="3269" xr:uid="{C1A81443-2522-42ED-BE19-BEFB4B7C7115}"/>
    <cellStyle name="Normal 6 5 2 6" xfId="3270" xr:uid="{D018AE57-702F-43F5-8FB7-7696A0F396CF}"/>
    <cellStyle name="Normal 6 5 2 6 2" xfId="3271" xr:uid="{A78C3251-A33C-4213-9D99-806EC38477A0}"/>
    <cellStyle name="Normal 6 5 2 6 3" xfId="3272" xr:uid="{AF59B263-AD8E-4C01-9343-BA418C54F018}"/>
    <cellStyle name="Normal 6 5 2 6 4" xfId="3273" xr:uid="{7C8D4CCD-FCA7-483A-9093-7C791AD82F22}"/>
    <cellStyle name="Normal 6 5 2 7" xfId="3274" xr:uid="{9EFEB3C0-6490-448F-B2B0-7622E5AD0BF4}"/>
    <cellStyle name="Normal 6 5 2 8" xfId="3275" xr:uid="{7ED1CFEA-2584-4C5A-BF4D-1236401934AD}"/>
    <cellStyle name="Normal 6 5 2 9" xfId="3276" xr:uid="{A4B83720-BCF8-4CC2-B107-97422FDF44BB}"/>
    <cellStyle name="Normal 6 5 3" xfId="338" xr:uid="{64E95FF8-8AB1-414A-A234-3FC7E478C83E}"/>
    <cellStyle name="Normal 6 5 3 2" xfId="656" xr:uid="{D9FA8954-8672-4B86-B37E-F2AEC2D278A4}"/>
    <cellStyle name="Normal 6 5 3 2 2" xfId="657" xr:uid="{ECD5AB87-E6BE-40C0-84C8-96D5B6434171}"/>
    <cellStyle name="Normal 6 5 3 2 2 2" xfId="1659" xr:uid="{7B443BB7-1338-46CF-9E7F-9A2DBEC9DB1E}"/>
    <cellStyle name="Normal 6 5 3 2 2 2 2" xfId="1660" xr:uid="{188C2767-DE4A-44FF-BF5B-7CC619AA03DC}"/>
    <cellStyle name="Normal 6 5 3 2 2 3" xfId="1661" xr:uid="{D77E37D7-E743-4D2C-AC20-B57DA3D39CAE}"/>
    <cellStyle name="Normal 6 5 3 2 2 4" xfId="3277" xr:uid="{C44A0C6F-307F-4FB8-A783-913EE7DDBAAC}"/>
    <cellStyle name="Normal 6 5 3 2 3" xfId="1662" xr:uid="{F9E66EE7-9977-4A37-93AF-26D7DEBC083D}"/>
    <cellStyle name="Normal 6 5 3 2 3 2" xfId="1663" xr:uid="{198FC5FB-94E5-4ADA-90BF-713472165845}"/>
    <cellStyle name="Normal 6 5 3 2 3 3" xfId="3278" xr:uid="{1B52F756-2BAC-4E15-8C2B-34C303C22336}"/>
    <cellStyle name="Normal 6 5 3 2 3 4" xfId="3279" xr:uid="{E848349C-D724-4ABC-B269-E36CC2C09C3F}"/>
    <cellStyle name="Normal 6 5 3 2 4" xfId="1664" xr:uid="{16214114-3B02-49BE-98E9-3B2AD2912CFD}"/>
    <cellStyle name="Normal 6 5 3 2 5" xfId="3280" xr:uid="{3354CE67-2750-4CE0-913A-70F83A12CA3A}"/>
    <cellStyle name="Normal 6 5 3 2 6" xfId="3281" xr:uid="{379B239C-F7FB-4508-8253-1DDF1FF11055}"/>
    <cellStyle name="Normal 6 5 3 3" xfId="658" xr:uid="{D30C338C-24C3-450A-8FA2-B6A98BE5AEF4}"/>
    <cellStyle name="Normal 6 5 3 3 2" xfId="1665" xr:uid="{D026D987-FFAF-4C16-AE54-4F01E79799B4}"/>
    <cellStyle name="Normal 6 5 3 3 2 2" xfId="1666" xr:uid="{6D16BA47-5305-4319-9146-E37F3F7EB099}"/>
    <cellStyle name="Normal 6 5 3 3 2 3" xfId="3282" xr:uid="{88EA9C7F-4A79-4E69-A7A5-A6E944B34666}"/>
    <cellStyle name="Normal 6 5 3 3 2 4" xfId="3283" xr:uid="{32C9FC42-931C-4D62-8CB1-93B311A40ECE}"/>
    <cellStyle name="Normal 6 5 3 3 3" xfId="1667" xr:uid="{50D092E4-F376-4715-9111-0816961B08A6}"/>
    <cellStyle name="Normal 6 5 3 3 4" xfId="3284" xr:uid="{33BDAB1D-BA48-4A4F-86F7-76E870D92CB6}"/>
    <cellStyle name="Normal 6 5 3 3 5" xfId="3285" xr:uid="{75C4D25B-A075-4EDA-9A9C-FF4AF9EA03E0}"/>
    <cellStyle name="Normal 6 5 3 4" xfId="1668" xr:uid="{AA9305C9-7F66-4D5F-9D63-9007F0CE33C2}"/>
    <cellStyle name="Normal 6 5 3 4 2" xfId="1669" xr:uid="{44F95F88-D2C0-4C84-A47C-405A5D311CC5}"/>
    <cellStyle name="Normal 6 5 3 4 3" xfId="3286" xr:uid="{48028AA8-432B-48FF-A9CB-ECA517703883}"/>
    <cellStyle name="Normal 6 5 3 4 4" xfId="3287" xr:uid="{72032CA7-1E69-4A03-BA39-95FF98904DC7}"/>
    <cellStyle name="Normal 6 5 3 5" xfId="1670" xr:uid="{FF9F66B5-0464-4430-9E23-275DFB2ED902}"/>
    <cellStyle name="Normal 6 5 3 5 2" xfId="3288" xr:uid="{4B2DC10F-8A97-4195-8B32-0027AEC95BD1}"/>
    <cellStyle name="Normal 6 5 3 5 3" xfId="3289" xr:uid="{AA9D5B72-6292-4292-840F-7CDC272CF88F}"/>
    <cellStyle name="Normal 6 5 3 5 4" xfId="3290" xr:uid="{B423B263-B04D-4918-A9BC-2430E00F2096}"/>
    <cellStyle name="Normal 6 5 3 6" xfId="3291" xr:uid="{BE3A46DE-A58F-413B-8FE5-CCD3F15FCB35}"/>
    <cellStyle name="Normal 6 5 3 7" xfId="3292" xr:uid="{D6F46D29-63DD-4B8F-BCA5-154885FD2306}"/>
    <cellStyle name="Normal 6 5 3 8" xfId="3293" xr:uid="{7CFC06E2-B4D0-4429-A863-B2D3CE264F4A}"/>
    <cellStyle name="Normal 6 5 4" xfId="339" xr:uid="{05537DA8-9D14-40B4-B5B6-237335EAFDD3}"/>
    <cellStyle name="Normal 6 5 4 2" xfId="659" xr:uid="{BA47E5B8-5852-4508-A249-8469A227AEB4}"/>
    <cellStyle name="Normal 6 5 4 2 2" xfId="660" xr:uid="{6DA08CAB-C8AA-49A3-9F26-71769FAE1BAB}"/>
    <cellStyle name="Normal 6 5 4 2 2 2" xfId="1671" xr:uid="{073C9F11-9B76-4F11-B3CD-E30AC61A3E79}"/>
    <cellStyle name="Normal 6 5 4 2 2 3" xfId="3294" xr:uid="{8174D6DE-1A05-4729-9A86-CCB76CB522DD}"/>
    <cellStyle name="Normal 6 5 4 2 2 4" xfId="3295" xr:uid="{BD8E6ADA-E961-4016-ACBF-ACC3C5DA9021}"/>
    <cellStyle name="Normal 6 5 4 2 3" xfId="1672" xr:uid="{D1B787CA-4416-4D7D-8413-36C7C6EB199F}"/>
    <cellStyle name="Normal 6 5 4 2 4" xfId="3296" xr:uid="{B750E6E0-0564-4ECC-B51F-A2A394E8DC75}"/>
    <cellStyle name="Normal 6 5 4 2 5" xfId="3297" xr:uid="{10AA3ED0-4B07-4C40-B3E5-1FCA75CDD80A}"/>
    <cellStyle name="Normal 6 5 4 3" xfId="661" xr:uid="{431D2035-5375-4848-B71A-8C9700120257}"/>
    <cellStyle name="Normal 6 5 4 3 2" xfId="1673" xr:uid="{62BD877A-4FCE-4F04-A1F9-7DEA00149DFA}"/>
    <cellStyle name="Normal 6 5 4 3 3" xfId="3298" xr:uid="{758D7A87-D9AC-4B22-8401-6144F591932F}"/>
    <cellStyle name="Normal 6 5 4 3 4" xfId="3299" xr:uid="{5A353846-0EC7-4D4E-898D-BE3E9481166A}"/>
    <cellStyle name="Normal 6 5 4 4" xfId="1674" xr:uid="{E70C22F2-29C2-49A7-BE66-86F7261025EC}"/>
    <cellStyle name="Normal 6 5 4 4 2" xfId="3300" xr:uid="{AA8D3830-D13B-4C8F-A5BE-797649C2C70E}"/>
    <cellStyle name="Normal 6 5 4 4 3" xfId="3301" xr:uid="{0AF12009-76AB-4503-BE2F-859CC27A5699}"/>
    <cellStyle name="Normal 6 5 4 4 4" xfId="3302" xr:uid="{D915507F-F3FF-42D5-988E-41290C6EA9CA}"/>
    <cellStyle name="Normal 6 5 4 5" xfId="3303" xr:uid="{35B97AB8-0163-4EB8-A940-F169ED857722}"/>
    <cellStyle name="Normal 6 5 4 6" xfId="3304" xr:uid="{34A8CB06-2B40-473C-8E78-FDAB5A3BB383}"/>
    <cellStyle name="Normal 6 5 4 7" xfId="3305" xr:uid="{EA6F170F-1180-44F1-BD0F-B8FCFA945069}"/>
    <cellStyle name="Normal 6 5 5" xfId="340" xr:uid="{4D537F80-46BF-4918-9752-FBBE8672145E}"/>
    <cellStyle name="Normal 6 5 5 2" xfId="662" xr:uid="{2D6FAAB3-0E58-494E-B504-9A5D6185AB8E}"/>
    <cellStyle name="Normal 6 5 5 2 2" xfId="1675" xr:uid="{C8F24C05-055F-48F6-B762-26149632DCAD}"/>
    <cellStyle name="Normal 6 5 5 2 3" xfId="3306" xr:uid="{A903833C-D24B-42F0-B269-D12629E06DBC}"/>
    <cellStyle name="Normal 6 5 5 2 4" xfId="3307" xr:uid="{557BDC47-D0EF-455E-97E9-04DFFA80C159}"/>
    <cellStyle name="Normal 6 5 5 3" xfId="1676" xr:uid="{795DD128-0F9A-4611-8BF7-25066014CB64}"/>
    <cellStyle name="Normal 6 5 5 3 2" xfId="3308" xr:uid="{E659F6DE-AED9-4CA8-A1E3-9659A77A3F9D}"/>
    <cellStyle name="Normal 6 5 5 3 3" xfId="3309" xr:uid="{EEDD819C-7FE8-4060-9B40-E93402AC4395}"/>
    <cellStyle name="Normal 6 5 5 3 4" xfId="3310" xr:uid="{A14D719D-77ED-4E3B-9402-2EAC6F042040}"/>
    <cellStyle name="Normal 6 5 5 4" xfId="3311" xr:uid="{D42E4F86-3C7E-4374-8FF5-CEB2C12D3FA7}"/>
    <cellStyle name="Normal 6 5 5 5" xfId="3312" xr:uid="{C28AF5E4-0C52-4963-AC01-733C3B6E3FA5}"/>
    <cellStyle name="Normal 6 5 5 6" xfId="3313" xr:uid="{A2038086-5A93-4DDB-894E-3BD311DEE741}"/>
    <cellStyle name="Normal 6 5 6" xfId="663" xr:uid="{8FD110FA-7FE5-43F6-868C-D15ECC5AD47C}"/>
    <cellStyle name="Normal 6 5 6 2" xfId="1677" xr:uid="{4FD84910-227C-4027-9AF5-133813F2ECF8}"/>
    <cellStyle name="Normal 6 5 6 2 2" xfId="3314" xr:uid="{0B48D158-CE9F-49A1-A4BC-FD701052F123}"/>
    <cellStyle name="Normal 6 5 6 2 3" xfId="3315" xr:uid="{D95DD96C-3853-4871-9E6B-5ACD0213E467}"/>
    <cellStyle name="Normal 6 5 6 2 4" xfId="3316" xr:uid="{BF9A153F-4B21-4797-BDC7-796F29220E33}"/>
    <cellStyle name="Normal 6 5 6 3" xfId="3317" xr:uid="{F8B8A588-4320-4DA5-A7BF-F525A7232180}"/>
    <cellStyle name="Normal 6 5 6 4" xfId="3318" xr:uid="{38199D71-789F-4DEB-A319-1332402DB2FB}"/>
    <cellStyle name="Normal 6 5 6 5" xfId="3319" xr:uid="{CC2C1B53-2AE6-4C1E-A649-8FF3F6B5BC44}"/>
    <cellStyle name="Normal 6 5 7" xfId="1678" xr:uid="{0C862E27-9929-4FAD-8BF7-0195C88C27BD}"/>
    <cellStyle name="Normal 6 5 7 2" xfId="3320" xr:uid="{6A3C1F9A-FFBF-4ABF-B8E6-3038F4A82818}"/>
    <cellStyle name="Normal 6 5 7 3" xfId="3321" xr:uid="{03DF6509-6A3E-40D6-B594-F5892805E2FC}"/>
    <cellStyle name="Normal 6 5 7 4" xfId="3322" xr:uid="{26068ED0-B6A3-4811-BDF4-D63DFBFF00F9}"/>
    <cellStyle name="Normal 6 5 8" xfId="3323" xr:uid="{337BD5CB-A7DE-4EF2-8702-17FF27AD2AF2}"/>
    <cellStyle name="Normal 6 5 8 2" xfId="3324" xr:uid="{82929897-629E-4638-8CF5-D9C0920FD428}"/>
    <cellStyle name="Normal 6 5 8 3" xfId="3325" xr:uid="{71337662-926C-4471-9841-72D275BB87FC}"/>
    <cellStyle name="Normal 6 5 8 4" xfId="3326" xr:uid="{55505358-DEFA-46CB-9132-75D229C3DB8E}"/>
    <cellStyle name="Normal 6 5 9" xfId="3327" xr:uid="{A75E93E8-472A-4FD0-9975-F7205E1E2C1C}"/>
    <cellStyle name="Normal 6 6" xfId="125" xr:uid="{7D3801C2-8686-418D-B02C-59BC82482EC1}"/>
    <cellStyle name="Normal 6 6 2" xfId="126" xr:uid="{8EE63928-90D3-48E0-AAE3-763B8652549B}"/>
    <cellStyle name="Normal 6 6 2 2" xfId="341" xr:uid="{AD1CC214-6387-44C3-B8FC-B6EF5D47C0B1}"/>
    <cellStyle name="Normal 6 6 2 2 2" xfId="664" xr:uid="{57D1EB73-2E6C-4F9B-8AEF-AADEC6BCB8B9}"/>
    <cellStyle name="Normal 6 6 2 2 2 2" xfId="1679" xr:uid="{D7B14F80-4C2C-4EE1-A309-989D49FFB3D4}"/>
    <cellStyle name="Normal 6 6 2 2 2 3" xfId="3328" xr:uid="{09004D40-774D-49AC-A28B-DE330DCA4144}"/>
    <cellStyle name="Normal 6 6 2 2 2 4" xfId="3329" xr:uid="{2800EC99-070A-43C8-8E2E-946A9D504346}"/>
    <cellStyle name="Normal 6 6 2 2 3" xfId="1680" xr:uid="{7656C699-4354-4D0F-95BA-AFB1DEFD0815}"/>
    <cellStyle name="Normal 6 6 2 2 3 2" xfId="3330" xr:uid="{9FA5EF91-288C-4246-B666-4D95E432E9B3}"/>
    <cellStyle name="Normal 6 6 2 2 3 3" xfId="3331" xr:uid="{5E08EC60-B008-4FBC-8AAE-2F03C279C4DC}"/>
    <cellStyle name="Normal 6 6 2 2 3 4" xfId="3332" xr:uid="{37B7C84A-9E65-40BD-A4C6-FFD3A9A41260}"/>
    <cellStyle name="Normal 6 6 2 2 4" xfId="3333" xr:uid="{BBE6D6B5-25BE-4290-BC86-F8E16D6A6639}"/>
    <cellStyle name="Normal 6 6 2 2 5" xfId="3334" xr:uid="{9E8E5774-F086-48D7-BCF6-29D5122100E9}"/>
    <cellStyle name="Normal 6 6 2 2 6" xfId="3335" xr:uid="{D073FE13-35D3-41EF-8E18-7869901BD6D8}"/>
    <cellStyle name="Normal 6 6 2 3" xfId="665" xr:uid="{1C39DF54-511E-4C4E-B90B-167A0CE449FB}"/>
    <cellStyle name="Normal 6 6 2 3 2" xfId="1681" xr:uid="{A425271A-6D72-4A27-BFB1-B8807E4DC148}"/>
    <cellStyle name="Normal 6 6 2 3 2 2" xfId="3336" xr:uid="{C62EA85A-EAED-4BFB-B0E6-B319C9F1231B}"/>
    <cellStyle name="Normal 6 6 2 3 2 3" xfId="3337" xr:uid="{671D2080-C18E-441B-9995-EBFFBD496C81}"/>
    <cellStyle name="Normal 6 6 2 3 2 4" xfId="3338" xr:uid="{553598A7-FA7C-45D4-AB0C-A6D2688E1C77}"/>
    <cellStyle name="Normal 6 6 2 3 3" xfId="3339" xr:uid="{0DDA2326-1B18-41D9-A26C-DE1498492E07}"/>
    <cellStyle name="Normal 6 6 2 3 4" xfId="3340" xr:uid="{A39E69EE-D03F-4382-8992-833A17470AB3}"/>
    <cellStyle name="Normal 6 6 2 3 5" xfId="3341" xr:uid="{1E5CFFD5-0B71-4600-926D-DF6371762FFC}"/>
    <cellStyle name="Normal 6 6 2 4" xfId="1682" xr:uid="{ED1A6006-2EA9-462B-AA18-0A8210EB8566}"/>
    <cellStyle name="Normal 6 6 2 4 2" xfId="3342" xr:uid="{A7AD62E3-E9C4-4659-A904-329B6FB5B97E}"/>
    <cellStyle name="Normal 6 6 2 4 3" xfId="3343" xr:uid="{A7D517EF-2C12-4181-B010-263E87D7962D}"/>
    <cellStyle name="Normal 6 6 2 4 4" xfId="3344" xr:uid="{BCCFFC42-C620-4EE8-A649-52EA147D1F25}"/>
    <cellStyle name="Normal 6 6 2 5" xfId="3345" xr:uid="{F04ECE30-B3A2-4662-A823-0A403E1192A3}"/>
    <cellStyle name="Normal 6 6 2 5 2" xfId="3346" xr:uid="{7BCFA940-A841-45F7-A1A0-51BEF8382443}"/>
    <cellStyle name="Normal 6 6 2 5 3" xfId="3347" xr:uid="{1F87A619-634B-4AF3-8586-79799D8596D7}"/>
    <cellStyle name="Normal 6 6 2 5 4" xfId="3348" xr:uid="{C510ED8C-7908-4900-BCC7-21AF841D871D}"/>
    <cellStyle name="Normal 6 6 2 6" xfId="3349" xr:uid="{3EBEDDB1-FE04-4FEB-9BB5-44BEA639403E}"/>
    <cellStyle name="Normal 6 6 2 7" xfId="3350" xr:uid="{6AE40BDC-6F4E-4B2F-AD18-ADB87685A1C8}"/>
    <cellStyle name="Normal 6 6 2 8" xfId="3351" xr:uid="{E686CA2A-1CB0-4556-980B-C05A59999409}"/>
    <cellStyle name="Normal 6 6 3" xfId="342" xr:uid="{228329EC-DEF6-4E34-A3B3-5D43975F9DD3}"/>
    <cellStyle name="Normal 6 6 3 2" xfId="666" xr:uid="{A29DE762-75C3-4C9F-8FF0-C3885FE0E871}"/>
    <cellStyle name="Normal 6 6 3 2 2" xfId="667" xr:uid="{99AEEED4-BA01-495A-9765-D20800E097E6}"/>
    <cellStyle name="Normal 6 6 3 2 3" xfId="3352" xr:uid="{D3C72D6E-6750-4AEA-81C9-927A0E0F5ABE}"/>
    <cellStyle name="Normal 6 6 3 2 4" xfId="3353" xr:uid="{9A6B8D50-3368-4C92-A437-C2195C40D415}"/>
    <cellStyle name="Normal 6 6 3 3" xfId="668" xr:uid="{CC9FC9A7-3031-4668-A9AD-7AC8A98F674D}"/>
    <cellStyle name="Normal 6 6 3 3 2" xfId="3354" xr:uid="{44A3C380-6900-45B7-BD18-402F26058E7C}"/>
    <cellStyle name="Normal 6 6 3 3 3" xfId="3355" xr:uid="{7B779D94-3AFB-4E0E-AEB2-C417EB4B95A9}"/>
    <cellStyle name="Normal 6 6 3 3 4" xfId="3356" xr:uid="{C3534035-DAB0-4F0D-8F45-A8566D50D4C0}"/>
    <cellStyle name="Normal 6 6 3 4" xfId="3357" xr:uid="{2884EF52-EA2F-41A5-98FF-6DEB3DD0AC35}"/>
    <cellStyle name="Normal 6 6 3 5" xfId="3358" xr:uid="{B792B0B1-DFB2-4BEE-95A0-A36D7532BAB7}"/>
    <cellStyle name="Normal 6 6 3 6" xfId="3359" xr:uid="{5F3B2301-30FD-40F5-BD2F-5B88C8344BED}"/>
    <cellStyle name="Normal 6 6 4" xfId="343" xr:uid="{B6A82DEF-C663-41A0-A95F-A09CFB28F7B3}"/>
    <cellStyle name="Normal 6 6 4 2" xfId="669" xr:uid="{19FDF7D4-ECC4-4A67-A096-A9C5CD38A394}"/>
    <cellStyle name="Normal 6 6 4 2 2" xfId="3360" xr:uid="{9E278CD1-23A4-4C10-B384-CFFED02DF452}"/>
    <cellStyle name="Normal 6 6 4 2 3" xfId="3361" xr:uid="{661C9ABC-190B-4863-A284-EF0FC5E45282}"/>
    <cellStyle name="Normal 6 6 4 2 4" xfId="3362" xr:uid="{D8B7AD81-B038-42E0-8F8C-8337E99ADD03}"/>
    <cellStyle name="Normal 6 6 4 3" xfId="3363" xr:uid="{9F6E23F5-4B19-49FC-9F85-E895BBFABC89}"/>
    <cellStyle name="Normal 6 6 4 4" xfId="3364" xr:uid="{639C5CDD-8A9C-4B16-B145-8F5B27F20903}"/>
    <cellStyle name="Normal 6 6 4 5" xfId="3365" xr:uid="{49432836-C5CE-4B25-9729-F7BCAC999B44}"/>
    <cellStyle name="Normal 6 6 5" xfId="670" xr:uid="{BEDED3CA-E299-427B-B08D-2A7A6278A6F2}"/>
    <cellStyle name="Normal 6 6 5 2" xfId="3366" xr:uid="{0F814E1A-3A9D-4963-8DCE-B15882389545}"/>
    <cellStyle name="Normal 6 6 5 3" xfId="3367" xr:uid="{905FDE2B-0B2B-4E24-8583-BD971CB09474}"/>
    <cellStyle name="Normal 6 6 5 4" xfId="3368" xr:uid="{366A3E49-421B-4F1A-B68A-71C682CDFFA5}"/>
    <cellStyle name="Normal 6 6 6" xfId="3369" xr:uid="{77B6B98A-7343-4CCA-9AAB-558A97DCDB06}"/>
    <cellStyle name="Normal 6 6 6 2" xfId="3370" xr:uid="{7C9FA7C7-ABE1-4180-9604-95AE06FE1FFC}"/>
    <cellStyle name="Normal 6 6 6 3" xfId="3371" xr:uid="{AFDB156A-634E-4264-90D8-AF4842D935A5}"/>
    <cellStyle name="Normal 6 6 6 4" xfId="3372" xr:uid="{85BB6BE9-411B-47FE-BC10-E205D69236B7}"/>
    <cellStyle name="Normal 6 6 7" xfId="3373" xr:uid="{39B13E57-C7BF-4F79-B24C-9ACCCC83D04E}"/>
    <cellStyle name="Normal 6 6 8" xfId="3374" xr:uid="{B8B8820B-9741-45C3-A855-3034B75AA852}"/>
    <cellStyle name="Normal 6 6 9" xfId="3375" xr:uid="{CBBC678B-D9D4-44DC-A547-134CF4A1DD8B}"/>
    <cellStyle name="Normal 6 7" xfId="127" xr:uid="{A7CF1B86-0621-4D33-AD92-44C8512A8B64}"/>
    <cellStyle name="Normal 6 7 2" xfId="344" xr:uid="{FF6DCC1E-5682-4D13-9809-46DDFA540835}"/>
    <cellStyle name="Normal 6 7 2 2" xfId="671" xr:uid="{AADDDD52-27CC-48A5-9063-7F17D3155116}"/>
    <cellStyle name="Normal 6 7 2 2 2" xfId="1683" xr:uid="{C4E13416-E662-42A8-8BBF-7DC4906E53D6}"/>
    <cellStyle name="Normal 6 7 2 2 2 2" xfId="1684" xr:uid="{1471C900-AE17-4D7E-A052-E414D7ADD42F}"/>
    <cellStyle name="Normal 6 7 2 2 3" xfId="1685" xr:uid="{FCB4732C-33DA-424B-AED8-1A3F9AAC6059}"/>
    <cellStyle name="Normal 6 7 2 2 4" xfId="3376" xr:uid="{F85F393E-0334-4A01-BDCA-5240A451B5F2}"/>
    <cellStyle name="Normal 6 7 2 3" xfId="1686" xr:uid="{D69DCA9E-CB65-415E-8321-C99681E68852}"/>
    <cellStyle name="Normal 6 7 2 3 2" xfId="1687" xr:uid="{D0B186E2-364C-4D5E-86A0-BC36217CF0D3}"/>
    <cellStyle name="Normal 6 7 2 3 3" xfId="3377" xr:uid="{B97FB591-1A18-4CEA-B27A-A419A40F404E}"/>
    <cellStyle name="Normal 6 7 2 3 4" xfId="3378" xr:uid="{BB57BF64-EC0A-497F-A9AF-A07B0E9DDFCE}"/>
    <cellStyle name="Normal 6 7 2 4" xfId="1688" xr:uid="{F53BE337-F3C0-4FED-927B-47B4688FBBA6}"/>
    <cellStyle name="Normal 6 7 2 5" xfId="3379" xr:uid="{0E3E0600-5BE2-4574-AEB9-B4AB1EFF0D1A}"/>
    <cellStyle name="Normal 6 7 2 6" xfId="3380" xr:uid="{8417F411-DAD2-41BF-8D81-BB59BE3BD672}"/>
    <cellStyle name="Normal 6 7 3" xfId="672" xr:uid="{F98E4680-59D8-439B-BD61-F98D9C50F948}"/>
    <cellStyle name="Normal 6 7 3 2" xfId="1689" xr:uid="{7849CD11-CBB9-4D88-B8FA-1E4328B6F295}"/>
    <cellStyle name="Normal 6 7 3 2 2" xfId="1690" xr:uid="{3603BC52-1F84-4C0D-8D2B-B760BADCC1D0}"/>
    <cellStyle name="Normal 6 7 3 2 3" xfId="3381" xr:uid="{750B76AD-71A2-4436-ABD0-B6D1493B686A}"/>
    <cellStyle name="Normal 6 7 3 2 4" xfId="3382" xr:uid="{EEC24F22-ACFC-4ED8-B81D-2A2C496D1E02}"/>
    <cellStyle name="Normal 6 7 3 3" xfId="1691" xr:uid="{92FCB681-083D-42A6-B208-9F11CBECA4E7}"/>
    <cellStyle name="Normal 6 7 3 4" xfId="3383" xr:uid="{49F6FB58-889D-4597-804B-30731BF5E38F}"/>
    <cellStyle name="Normal 6 7 3 5" xfId="3384" xr:uid="{06AF1533-622A-4A56-8D44-43B4A3423E36}"/>
    <cellStyle name="Normal 6 7 4" xfId="1692" xr:uid="{09349020-590D-4550-A555-3E652957E9BE}"/>
    <cellStyle name="Normal 6 7 4 2" xfId="1693" xr:uid="{0FB0E63F-6FEE-4B71-9824-B21A2B1C86C0}"/>
    <cellStyle name="Normal 6 7 4 3" xfId="3385" xr:uid="{464CE9EE-3882-42C0-90B4-AD0DA9655C78}"/>
    <cellStyle name="Normal 6 7 4 4" xfId="3386" xr:uid="{1B856F0E-76E5-4E0C-B5B1-F4E87C9086E5}"/>
    <cellStyle name="Normal 6 7 5" xfId="1694" xr:uid="{C6B64C26-57CB-4181-84AA-4277E1321BA6}"/>
    <cellStyle name="Normal 6 7 5 2" xfId="3387" xr:uid="{2F19AE4B-C236-4E40-AB87-4FBCD87F7961}"/>
    <cellStyle name="Normal 6 7 5 3" xfId="3388" xr:uid="{B2ED22A4-7D8A-4FD9-9D7E-8D3B9E28EEBE}"/>
    <cellStyle name="Normal 6 7 5 4" xfId="3389" xr:uid="{845FA520-7C1A-427D-B408-093E9ECFBFF4}"/>
    <cellStyle name="Normal 6 7 6" xfId="3390" xr:uid="{F7A4B1F0-959E-4501-9843-FACC05C6141B}"/>
    <cellStyle name="Normal 6 7 7" xfId="3391" xr:uid="{BB8CD668-881B-4F9F-9EA0-E5276F10CFB8}"/>
    <cellStyle name="Normal 6 7 8" xfId="3392" xr:uid="{81FE98E4-4373-474D-84F7-1E07C29DD206}"/>
    <cellStyle name="Normal 6 8" xfId="345" xr:uid="{700F2BEF-00E7-4BAD-B400-27F062B18C1B}"/>
    <cellStyle name="Normal 6 8 2" xfId="673" xr:uid="{1828243D-4789-4E88-8165-36F9B524598E}"/>
    <cellStyle name="Normal 6 8 2 2" xfId="674" xr:uid="{A217BAE6-1613-486A-8387-82C4538091C4}"/>
    <cellStyle name="Normal 6 8 2 2 2" xfId="1695" xr:uid="{813C195F-D89C-43AB-8890-F2ACD799BBAE}"/>
    <cellStyle name="Normal 6 8 2 2 3" xfId="3393" xr:uid="{793DF171-BC76-4780-A1E0-4451D5AC433A}"/>
    <cellStyle name="Normal 6 8 2 2 4" xfId="3394" xr:uid="{B7A7C070-2616-4A87-AB6C-67F074DF30FC}"/>
    <cellStyle name="Normal 6 8 2 3" xfId="1696" xr:uid="{0319C591-E51E-41B4-A9DA-D63AC20B2CDE}"/>
    <cellStyle name="Normal 6 8 2 4" xfId="3395" xr:uid="{7BC80B1C-EF9E-48B6-960F-2CC6089A6AA2}"/>
    <cellStyle name="Normal 6 8 2 5" xfId="3396" xr:uid="{553F5FB7-E209-4E36-9487-8C09433494FB}"/>
    <cellStyle name="Normal 6 8 3" xfId="675" xr:uid="{D4BC5E4A-93B9-4C65-AEB2-BE8A28459C1A}"/>
    <cellStyle name="Normal 6 8 3 2" xfId="1697" xr:uid="{729E72AF-AE62-44EA-88AC-7232AEF7A26C}"/>
    <cellStyle name="Normal 6 8 3 3" xfId="3397" xr:uid="{494FD40E-CBC0-4FB2-951E-9D5D67659392}"/>
    <cellStyle name="Normal 6 8 3 4" xfId="3398" xr:uid="{29992E4D-A463-489C-90D0-1FE843A479A0}"/>
    <cellStyle name="Normal 6 8 4" xfId="1698" xr:uid="{5BD12CF9-81A1-4DFD-9DC6-4269A24D298C}"/>
    <cellStyle name="Normal 6 8 4 2" xfId="3399" xr:uid="{3D085B4C-A62D-4374-A03E-6959C7FE1B97}"/>
    <cellStyle name="Normal 6 8 4 3" xfId="3400" xr:uid="{84A61A6C-CA08-4702-A487-CA8032CA24D8}"/>
    <cellStyle name="Normal 6 8 4 4" xfId="3401" xr:uid="{14937044-1AA1-49BE-9158-154E159AD623}"/>
    <cellStyle name="Normal 6 8 5" xfId="3402" xr:uid="{C62FF220-68C5-49EB-9C32-11E0FB778DF6}"/>
    <cellStyle name="Normal 6 8 6" xfId="3403" xr:uid="{EA2D6316-475E-4A95-AB71-599FBB42F05A}"/>
    <cellStyle name="Normal 6 8 7" xfId="3404" xr:uid="{36FCCBDD-EFE8-43B0-A060-FB6BF8BF585D}"/>
    <cellStyle name="Normal 6 9" xfId="346" xr:uid="{815EF325-93A0-4D0B-99AF-D3FC1EECC5C2}"/>
    <cellStyle name="Normal 6 9 2" xfId="676" xr:uid="{BCA6485A-B4EC-4362-85E9-DADC3305B916}"/>
    <cellStyle name="Normal 6 9 2 2" xfId="1699" xr:uid="{1026D6A4-B020-4DEF-9B03-1A3C528CF8E4}"/>
    <cellStyle name="Normal 6 9 2 3" xfId="3405" xr:uid="{6D2AFEBE-70B9-4ACC-8554-D48209780D40}"/>
    <cellStyle name="Normal 6 9 2 4" xfId="3406" xr:uid="{66623E4C-6DED-4DF5-B281-8997FBFB49B7}"/>
    <cellStyle name="Normal 6 9 3" xfId="1700" xr:uid="{717019A5-E6BC-40CF-A436-012B6F17B142}"/>
    <cellStyle name="Normal 6 9 3 2" xfId="3407" xr:uid="{D980536A-0EC5-4939-A240-93BA03559314}"/>
    <cellStyle name="Normal 6 9 3 3" xfId="3408" xr:uid="{3FFC5859-D222-4F60-9BD9-6F8395E3975B}"/>
    <cellStyle name="Normal 6 9 3 4" xfId="3409" xr:uid="{A1DD2201-7609-4519-B60C-E7BAAC834D32}"/>
    <cellStyle name="Normal 6 9 4" xfId="3410" xr:uid="{B4D2822E-4A55-43BB-9CFE-2815655F28DC}"/>
    <cellStyle name="Normal 6 9 5" xfId="3411" xr:uid="{93E0736C-09BD-47FA-A6CF-E93CE9F32836}"/>
    <cellStyle name="Normal 6 9 6" xfId="3412" xr:uid="{E4B4EE72-1616-4E6D-ABF5-130AFA777BF2}"/>
    <cellStyle name="Normal 7" xfId="128" xr:uid="{05A1F956-9D82-44F5-A962-D2D4F58777B6}"/>
    <cellStyle name="Normal 7 10" xfId="1701" xr:uid="{56629D50-D885-477A-90A9-096540416E0F}"/>
    <cellStyle name="Normal 7 10 2" xfId="3413" xr:uid="{0DAE49F4-EB88-4318-AC0F-A6C619107CEC}"/>
    <cellStyle name="Normal 7 10 3" xfId="3414" xr:uid="{646E0FD7-768B-40BC-8B97-F68D1109521F}"/>
    <cellStyle name="Normal 7 10 4" xfId="3415" xr:uid="{1B380506-3CF8-44F3-88E5-482D70518CC1}"/>
    <cellStyle name="Normal 7 11" xfId="3416" xr:uid="{65A8FE45-FA12-4230-8779-136007477F2C}"/>
    <cellStyle name="Normal 7 11 2" xfId="3417" xr:uid="{E6BAEA50-1400-4DAA-88E8-C296AFE8B3D1}"/>
    <cellStyle name="Normal 7 11 3" xfId="3418" xr:uid="{FDDBBD72-7844-40B5-B3B9-622553D6C1B2}"/>
    <cellStyle name="Normal 7 11 4" xfId="3419" xr:uid="{D0AAFD39-DADB-4780-A871-1C9709842E6B}"/>
    <cellStyle name="Normal 7 12" xfId="3420" xr:uid="{E15F3A93-CB46-4BEB-A797-0AC361878B6E}"/>
    <cellStyle name="Normal 7 12 2" xfId="3421" xr:uid="{05192835-10E8-4922-A014-90C62F6AA423}"/>
    <cellStyle name="Normal 7 13" xfId="3422" xr:uid="{FA305A18-BC2F-453E-AF7E-70CAADEB72AC}"/>
    <cellStyle name="Normal 7 14" xfId="3423" xr:uid="{BFE18C65-FE78-4AF8-BE0F-B6F19F190D5B}"/>
    <cellStyle name="Normal 7 15" xfId="3424" xr:uid="{F3C6C069-4798-4A79-B4C7-16B34F5F97D3}"/>
    <cellStyle name="Normal 7 2" xfId="129" xr:uid="{7D57D527-B268-4484-8013-1725ABD53B71}"/>
    <cellStyle name="Normal 7 2 10" xfId="3425" xr:uid="{550D8446-87DA-4880-8EEB-AC5979243311}"/>
    <cellStyle name="Normal 7 2 11" xfId="3426" xr:uid="{54F74746-B645-41DC-B9C4-0EF06EC2256F}"/>
    <cellStyle name="Normal 7 2 2" xfId="130" xr:uid="{E1992949-86D7-4431-8279-E8A7B046443E}"/>
    <cellStyle name="Normal 7 2 2 2" xfId="131" xr:uid="{F440271A-6A52-4D3D-B36E-47090B17449A}"/>
    <cellStyle name="Normal 7 2 2 2 2" xfId="347" xr:uid="{5279358C-4D06-44C5-B7C2-1379ACC8518C}"/>
    <cellStyle name="Normal 7 2 2 2 2 2" xfId="677" xr:uid="{636F96FA-AD55-451D-8D66-6AFF36D01912}"/>
    <cellStyle name="Normal 7 2 2 2 2 2 2" xfId="678" xr:uid="{C4516F1D-EFFF-41C1-A200-E2E9DB6451D3}"/>
    <cellStyle name="Normal 7 2 2 2 2 2 2 2" xfId="1702" xr:uid="{2E9EEECC-92DE-41AC-BD71-0B38BA3ECD1B}"/>
    <cellStyle name="Normal 7 2 2 2 2 2 2 2 2" xfId="1703" xr:uid="{F0D9677C-FA09-4C09-B20E-0844F4C87330}"/>
    <cellStyle name="Normal 7 2 2 2 2 2 2 3" xfId="1704" xr:uid="{3D040423-6B49-45BA-9DA8-E1D4D9617461}"/>
    <cellStyle name="Normal 7 2 2 2 2 2 3" xfId="1705" xr:uid="{998928DA-D49A-4336-A6B4-E3B225A1C49F}"/>
    <cellStyle name="Normal 7 2 2 2 2 2 3 2" xfId="1706" xr:uid="{6DD67638-9A11-4C58-BFC1-67DDD1130D06}"/>
    <cellStyle name="Normal 7 2 2 2 2 2 4" xfId="1707" xr:uid="{7E936849-BD1E-4CAD-9AE4-06615744054C}"/>
    <cellStyle name="Normal 7 2 2 2 2 3" xfId="679" xr:uid="{CD417E0C-4661-4DAB-B586-0A711D2220BE}"/>
    <cellStyle name="Normal 7 2 2 2 2 3 2" xfId="1708" xr:uid="{05429D2E-F57B-49D3-B6BD-263706190094}"/>
    <cellStyle name="Normal 7 2 2 2 2 3 2 2" xfId="1709" xr:uid="{C82B79B9-084B-4823-BEDF-1F0CBCF97A53}"/>
    <cellStyle name="Normal 7 2 2 2 2 3 3" xfId="1710" xr:uid="{1955EC87-93F1-4A5F-9CFE-2BF244D5C236}"/>
    <cellStyle name="Normal 7 2 2 2 2 3 4" xfId="3427" xr:uid="{A3AC3598-E163-48AF-A2C7-7855424A5F0D}"/>
    <cellStyle name="Normal 7 2 2 2 2 4" xfId="1711" xr:uid="{2275E82A-DC1A-41CA-964A-20D08FD6BDDC}"/>
    <cellStyle name="Normal 7 2 2 2 2 4 2" xfId="1712" xr:uid="{79D4B0CB-061A-425C-AF4B-3469A002D602}"/>
    <cellStyle name="Normal 7 2 2 2 2 5" xfId="1713" xr:uid="{AA5BEC17-A073-4041-89B5-244D52C4EF07}"/>
    <cellStyle name="Normal 7 2 2 2 2 6" xfId="3428" xr:uid="{F3AE315D-865C-4C00-97EF-062D84963F07}"/>
    <cellStyle name="Normal 7 2 2 2 3" xfId="348" xr:uid="{BCD4CC1C-9406-442C-AB4B-36443A79B69C}"/>
    <cellStyle name="Normal 7 2 2 2 3 2" xfId="680" xr:uid="{AE0E0DAE-9C87-4885-972C-1E1BFF3D2882}"/>
    <cellStyle name="Normal 7 2 2 2 3 2 2" xfId="681" xr:uid="{A8D14BDC-FC5E-4D37-819D-A1AB476AC245}"/>
    <cellStyle name="Normal 7 2 2 2 3 2 2 2" xfId="1714" xr:uid="{8E0829A6-B586-448C-A275-6AB33D5E1643}"/>
    <cellStyle name="Normal 7 2 2 2 3 2 2 2 2" xfId="1715" xr:uid="{F9FB6A04-F67B-4890-83E7-8DBF1469DBE4}"/>
    <cellStyle name="Normal 7 2 2 2 3 2 2 3" xfId="1716" xr:uid="{AC1C6945-D89F-420B-8F6A-1DCE111CA268}"/>
    <cellStyle name="Normal 7 2 2 2 3 2 3" xfId="1717" xr:uid="{0F6FC06E-89FA-45AF-AF39-4D37801876BE}"/>
    <cellStyle name="Normal 7 2 2 2 3 2 3 2" xfId="1718" xr:uid="{639B1A54-5B1B-4C43-BDF9-C44D1FDA3316}"/>
    <cellStyle name="Normal 7 2 2 2 3 2 4" xfId="1719" xr:uid="{82B231B8-9051-438F-A8D3-02CCC279427D}"/>
    <cellStyle name="Normal 7 2 2 2 3 3" xfId="682" xr:uid="{6DC190EF-6D1B-41A5-B533-7BC3266A8D16}"/>
    <cellStyle name="Normal 7 2 2 2 3 3 2" xfId="1720" xr:uid="{3EF0C2DD-9AA3-44AF-8A94-BDB730CD2CC4}"/>
    <cellStyle name="Normal 7 2 2 2 3 3 2 2" xfId="1721" xr:uid="{335F995B-99AE-4E10-BF28-0BD6488FFB57}"/>
    <cellStyle name="Normal 7 2 2 2 3 3 3" xfId="1722" xr:uid="{CAB7AB8A-AA99-4D17-86D8-77259FA51ED5}"/>
    <cellStyle name="Normal 7 2 2 2 3 4" xfId="1723" xr:uid="{4FF7B230-0D0B-40DF-8BD3-049D46C8F828}"/>
    <cellStyle name="Normal 7 2 2 2 3 4 2" xfId="1724" xr:uid="{7A0D8E52-9296-4C51-9451-97D9733B3EA6}"/>
    <cellStyle name="Normal 7 2 2 2 3 5" xfId="1725" xr:uid="{CEB479F3-209F-44ED-88A8-DA5B0A82D838}"/>
    <cellStyle name="Normal 7 2 2 2 4" xfId="683" xr:uid="{7121FF94-40F5-4C4F-9458-B3410CE7E4FF}"/>
    <cellStyle name="Normal 7 2 2 2 4 2" xfId="684" xr:uid="{E51239C9-9D78-433B-B52D-52B2DD006610}"/>
    <cellStyle name="Normal 7 2 2 2 4 2 2" xfId="1726" xr:uid="{F82F8142-C8BE-4B5B-A372-85564E6B100C}"/>
    <cellStyle name="Normal 7 2 2 2 4 2 2 2" xfId="1727" xr:uid="{30D633AB-4730-42A2-84D2-20C6BDE1FD87}"/>
    <cellStyle name="Normal 7 2 2 2 4 2 3" xfId="1728" xr:uid="{E87C1F39-2B9E-41B0-A5A4-C1CB7A242CA1}"/>
    <cellStyle name="Normal 7 2 2 2 4 3" xfId="1729" xr:uid="{9007D104-C63B-46BC-BE2D-E19F01FF4923}"/>
    <cellStyle name="Normal 7 2 2 2 4 3 2" xfId="1730" xr:uid="{39D7FAD7-4FCB-4DEB-A83D-510176358AE9}"/>
    <cellStyle name="Normal 7 2 2 2 4 4" xfId="1731" xr:uid="{26A9D56E-8851-4810-A33D-752D0C97944B}"/>
    <cellStyle name="Normal 7 2 2 2 5" xfId="685" xr:uid="{0EDD777C-16E2-4B48-8831-613F3343BA9B}"/>
    <cellStyle name="Normal 7 2 2 2 5 2" xfId="1732" xr:uid="{73F919E3-937E-4DFD-A4B1-D69ED4E4A9A8}"/>
    <cellStyle name="Normal 7 2 2 2 5 2 2" xfId="1733" xr:uid="{D0B0F607-8B7B-454E-96FC-C5642A8253F4}"/>
    <cellStyle name="Normal 7 2 2 2 5 3" xfId="1734" xr:uid="{02A2345A-1709-4D2C-9F92-886E8B6E8B23}"/>
    <cellStyle name="Normal 7 2 2 2 5 4" xfId="3429" xr:uid="{8E0EB02B-F2E4-4B4A-88BB-802D43AA9546}"/>
    <cellStyle name="Normal 7 2 2 2 6" xfId="1735" xr:uid="{047B7A65-6996-4E6B-B82E-8EDA476C0C85}"/>
    <cellStyle name="Normal 7 2 2 2 6 2" xfId="1736" xr:uid="{54EEA635-7700-463C-9173-B2BD0AC46AEF}"/>
    <cellStyle name="Normal 7 2 2 2 7" xfId="1737" xr:uid="{5F9F034B-49CF-4D43-899C-5CB381061104}"/>
    <cellStyle name="Normal 7 2 2 2 8" xfId="3430" xr:uid="{F28DF151-B2D0-4E87-8022-96BC25EFBF4B}"/>
    <cellStyle name="Normal 7 2 2 3" xfId="349" xr:uid="{B884FBFD-9086-4F84-9984-0B5EE97462F4}"/>
    <cellStyle name="Normal 7 2 2 3 2" xfId="686" xr:uid="{D4C3379E-CDDB-499D-B023-63F6D9BD129B}"/>
    <cellStyle name="Normal 7 2 2 3 2 2" xfId="687" xr:uid="{C8D15FCA-A85D-4F65-878F-9B691A974458}"/>
    <cellStyle name="Normal 7 2 2 3 2 2 2" xfId="1738" xr:uid="{85D05121-B47B-462F-90C7-68D0E575299E}"/>
    <cellStyle name="Normal 7 2 2 3 2 2 2 2" xfId="1739" xr:uid="{D69B8A0F-1370-40DC-A527-8AD45E05A395}"/>
    <cellStyle name="Normal 7 2 2 3 2 2 3" xfId="1740" xr:uid="{99447981-F3CD-4394-9F6B-A1894458D78D}"/>
    <cellStyle name="Normal 7 2 2 3 2 3" xfId="1741" xr:uid="{ACBE63DF-E3D0-408D-AEF2-5FA5070A13A0}"/>
    <cellStyle name="Normal 7 2 2 3 2 3 2" xfId="1742" xr:uid="{FE6A9A14-9447-48BE-951F-F7FC4A5646BD}"/>
    <cellStyle name="Normal 7 2 2 3 2 4" xfId="1743" xr:uid="{D5EB9147-A921-42C5-99D0-10F87D8586D3}"/>
    <cellStyle name="Normal 7 2 2 3 3" xfId="688" xr:uid="{8585D0FA-3B6D-44D7-9C88-9BC1EF1CDFC2}"/>
    <cellStyle name="Normal 7 2 2 3 3 2" xfId="1744" xr:uid="{CA674145-9D05-4C85-A2E3-D1AF257F07AF}"/>
    <cellStyle name="Normal 7 2 2 3 3 2 2" xfId="1745" xr:uid="{ABCEFC3B-3B2C-42D6-8356-1513A222E10A}"/>
    <cellStyle name="Normal 7 2 2 3 3 3" xfId="1746" xr:uid="{0374C901-DC45-49F9-ABB0-C2BEBFCBEE7F}"/>
    <cellStyle name="Normal 7 2 2 3 3 4" xfId="3431" xr:uid="{B977225D-BEDB-4577-B34D-86E2E930BE99}"/>
    <cellStyle name="Normal 7 2 2 3 4" xfId="1747" xr:uid="{4A144F4C-2EF5-404F-9ACE-DCAA23B5DF4C}"/>
    <cellStyle name="Normal 7 2 2 3 4 2" xfId="1748" xr:uid="{2FD4C844-4303-4687-96CA-77985464ABF5}"/>
    <cellStyle name="Normal 7 2 2 3 5" xfId="1749" xr:uid="{E09BFC11-EAB2-4CB1-8852-24FCEF6D674F}"/>
    <cellStyle name="Normal 7 2 2 3 6" xfId="3432" xr:uid="{32B61C5C-1EC7-40E4-9FA2-7F99742C4C8B}"/>
    <cellStyle name="Normal 7 2 2 4" xfId="350" xr:uid="{5AF444D9-0C8F-4CAA-BEBE-98BE5433AE3B}"/>
    <cellStyle name="Normal 7 2 2 4 2" xfId="689" xr:uid="{EDF1927E-03A7-4458-8150-063D450D2DB8}"/>
    <cellStyle name="Normal 7 2 2 4 2 2" xfId="690" xr:uid="{6D18AACB-E006-442E-8957-005FA64E943B}"/>
    <cellStyle name="Normal 7 2 2 4 2 2 2" xfId="1750" xr:uid="{C8465A1D-674C-4AF4-8482-275CCB911333}"/>
    <cellStyle name="Normal 7 2 2 4 2 2 2 2" xfId="1751" xr:uid="{1AFB18AA-529F-4DB8-9CAC-013082C2D8A9}"/>
    <cellStyle name="Normal 7 2 2 4 2 2 3" xfId="1752" xr:uid="{64A9A11C-93C3-4375-8B08-43C0C4BFCB01}"/>
    <cellStyle name="Normal 7 2 2 4 2 3" xfId="1753" xr:uid="{308E22B3-16CF-427D-8A81-DD7995536C6E}"/>
    <cellStyle name="Normal 7 2 2 4 2 3 2" xfId="1754" xr:uid="{FB9CED51-3ADA-4176-B067-AA4F1A6A39FC}"/>
    <cellStyle name="Normal 7 2 2 4 2 4" xfId="1755" xr:uid="{15DBDB65-E3BF-40E5-845F-5EBA832DF292}"/>
    <cellStyle name="Normal 7 2 2 4 3" xfId="691" xr:uid="{324645F6-88D3-49E0-8665-0B314116D4FB}"/>
    <cellStyle name="Normal 7 2 2 4 3 2" xfId="1756" xr:uid="{6F4B23E6-16B4-46EF-8CCE-8F7B2A725D36}"/>
    <cellStyle name="Normal 7 2 2 4 3 2 2" xfId="1757" xr:uid="{EAECC1A6-975B-4A14-8434-52A1B15C42A2}"/>
    <cellStyle name="Normal 7 2 2 4 3 3" xfId="1758" xr:uid="{BAD18520-85A5-4AF9-A35D-7DD4A1B9315A}"/>
    <cellStyle name="Normal 7 2 2 4 4" xfId="1759" xr:uid="{CFE40DA0-4940-443A-949F-359FE5F6A733}"/>
    <cellStyle name="Normal 7 2 2 4 4 2" xfId="1760" xr:uid="{7F0CA882-272D-48FA-A160-53117B8A47A7}"/>
    <cellStyle name="Normal 7 2 2 4 5" xfId="1761" xr:uid="{A77BEBD9-1B7E-404C-A0D8-C9D049053DC0}"/>
    <cellStyle name="Normal 7 2 2 5" xfId="351" xr:uid="{2514C19A-0CAF-44F7-8159-D39623566D90}"/>
    <cellStyle name="Normal 7 2 2 5 2" xfId="692" xr:uid="{B7560BAB-3E66-49AF-9112-D289B4D761F6}"/>
    <cellStyle name="Normal 7 2 2 5 2 2" xfId="1762" xr:uid="{AE49FC63-40C7-40D6-9369-CE47A2A5FE69}"/>
    <cellStyle name="Normal 7 2 2 5 2 2 2" xfId="1763" xr:uid="{1F96220D-82B1-4D9F-8B32-6F6D8BB9E606}"/>
    <cellStyle name="Normal 7 2 2 5 2 3" xfId="1764" xr:uid="{A5342EED-1320-4630-91EA-1F551697863E}"/>
    <cellStyle name="Normal 7 2 2 5 3" xfId="1765" xr:uid="{AA359834-52F0-4836-9BDA-3346CF7B39E4}"/>
    <cellStyle name="Normal 7 2 2 5 3 2" xfId="1766" xr:uid="{210429BD-E03C-44FF-A090-5816E16F4026}"/>
    <cellStyle name="Normal 7 2 2 5 4" xfId="1767" xr:uid="{B899CEA8-1F41-47BE-8E3F-ED419DDB21EC}"/>
    <cellStyle name="Normal 7 2 2 6" xfId="693" xr:uid="{79B21A4B-F001-439D-ADD2-2CFB980A6523}"/>
    <cellStyle name="Normal 7 2 2 6 2" xfId="1768" xr:uid="{D694D29F-1712-481D-8348-9B0EF57604DC}"/>
    <cellStyle name="Normal 7 2 2 6 2 2" xfId="1769" xr:uid="{F0A37CCF-4E01-4916-AB2D-BBA1E73575C2}"/>
    <cellStyle name="Normal 7 2 2 6 3" xfId="1770" xr:uid="{78E36F1F-C1E5-4905-A17F-1BD446BCFA95}"/>
    <cellStyle name="Normal 7 2 2 6 4" xfId="3433" xr:uid="{4A5C1CD2-DA89-46B4-9E34-B2C2B2045BA7}"/>
    <cellStyle name="Normal 7 2 2 7" xfId="1771" xr:uid="{796E3BAB-1D0B-43C5-8F31-7E88FB024B71}"/>
    <cellStyle name="Normal 7 2 2 7 2" xfId="1772" xr:uid="{6511ACAD-CC9B-411F-B7DC-E4368E53F75A}"/>
    <cellStyle name="Normal 7 2 2 8" xfId="1773" xr:uid="{3FC16027-057A-445A-9DD3-6917BD816DAF}"/>
    <cellStyle name="Normal 7 2 2 9" xfId="3434" xr:uid="{F0815433-DB13-4465-A485-FA34A4DF0698}"/>
    <cellStyle name="Normal 7 2 3" xfId="132" xr:uid="{1E0BE6F0-BA9B-4D84-B572-8F4BED9E5A5A}"/>
    <cellStyle name="Normal 7 2 3 2" xfId="133" xr:uid="{4C2D77A6-2679-4001-9F89-20DE9A242B55}"/>
    <cellStyle name="Normal 7 2 3 2 2" xfId="694" xr:uid="{E2AD2316-4E05-4032-B08B-182F78BB2168}"/>
    <cellStyle name="Normal 7 2 3 2 2 2" xfId="695" xr:uid="{A9CC4E1E-24EC-4952-8EF6-6FFFD11846A7}"/>
    <cellStyle name="Normal 7 2 3 2 2 2 2" xfId="1774" xr:uid="{EC47B5EC-9FB6-4747-AF6F-316240BACEDD}"/>
    <cellStyle name="Normal 7 2 3 2 2 2 2 2" xfId="1775" xr:uid="{D3922F10-7D69-4582-8392-4491F994D299}"/>
    <cellStyle name="Normal 7 2 3 2 2 2 3" xfId="1776" xr:uid="{36DF6E60-C46B-440B-A0FD-7900318DAC83}"/>
    <cellStyle name="Normal 7 2 3 2 2 3" xfId="1777" xr:uid="{277F66CE-2FCF-4ADB-AA70-E2DA02D4EE4D}"/>
    <cellStyle name="Normal 7 2 3 2 2 3 2" xfId="1778" xr:uid="{D2FF18DB-53A9-40A4-BCDB-AAA957315E6D}"/>
    <cellStyle name="Normal 7 2 3 2 2 4" xfId="1779" xr:uid="{7B3C256D-D61E-484C-BD23-61C2D6F71E21}"/>
    <cellStyle name="Normal 7 2 3 2 3" xfId="696" xr:uid="{D6D2C4A9-2361-414F-8732-D30255C68A17}"/>
    <cellStyle name="Normal 7 2 3 2 3 2" xfId="1780" xr:uid="{3510FE24-5CB6-4236-85C1-D5DAFECB6E42}"/>
    <cellStyle name="Normal 7 2 3 2 3 2 2" xfId="1781" xr:uid="{874933D8-3953-4B1A-BBC0-A07A14543B3D}"/>
    <cellStyle name="Normal 7 2 3 2 3 3" xfId="1782" xr:uid="{02505341-E247-4932-A81A-DE543ED599E4}"/>
    <cellStyle name="Normal 7 2 3 2 3 4" xfId="3435" xr:uid="{48CF5D53-A3F2-46DB-A110-6C254BC680C8}"/>
    <cellStyle name="Normal 7 2 3 2 4" xfId="1783" xr:uid="{F2E5451D-A3DC-43CC-A562-0BABC7F9393F}"/>
    <cellStyle name="Normal 7 2 3 2 4 2" xfId="1784" xr:uid="{C74EE445-50F8-4FBA-B80A-BD5000541BE2}"/>
    <cellStyle name="Normal 7 2 3 2 5" xfId="1785" xr:uid="{12CA9619-5BDC-4D50-A147-ECF4C0A3E522}"/>
    <cellStyle name="Normal 7 2 3 2 6" xfId="3436" xr:uid="{B1D597C3-9818-47CC-980A-42FBDD062070}"/>
    <cellStyle name="Normal 7 2 3 3" xfId="352" xr:uid="{2F85DC87-9FDC-44BA-9FEB-FD08ACAFC35A}"/>
    <cellStyle name="Normal 7 2 3 3 2" xfId="697" xr:uid="{B7FA446E-3B80-4135-868D-01D4CE42DFDB}"/>
    <cellStyle name="Normal 7 2 3 3 2 2" xfId="698" xr:uid="{A9092C8E-7F3D-4EEB-912C-9CD88AB5A93A}"/>
    <cellStyle name="Normal 7 2 3 3 2 2 2" xfId="1786" xr:uid="{9D9F5A77-6896-4D5C-A7B4-CB2AC6BC10B5}"/>
    <cellStyle name="Normal 7 2 3 3 2 2 2 2" xfId="1787" xr:uid="{C7255FEC-7981-4638-9C63-D9F3E75DB3D4}"/>
    <cellStyle name="Normal 7 2 3 3 2 2 3" xfId="1788" xr:uid="{B826CACE-BEBD-49D1-907C-B0AF260F504B}"/>
    <cellStyle name="Normal 7 2 3 3 2 3" xfId="1789" xr:uid="{06D7E51C-B02F-41E2-BFD9-333D0C2237E6}"/>
    <cellStyle name="Normal 7 2 3 3 2 3 2" xfId="1790" xr:uid="{058DA64F-B5F0-44FD-8887-6FCD48149528}"/>
    <cellStyle name="Normal 7 2 3 3 2 4" xfId="1791" xr:uid="{392A76E9-4B8B-49FA-BCD4-A8995E4D12CE}"/>
    <cellStyle name="Normal 7 2 3 3 3" xfId="699" xr:uid="{5FC6F0C8-A966-472A-B253-591AE2738AAE}"/>
    <cellStyle name="Normal 7 2 3 3 3 2" xfId="1792" xr:uid="{8657A00B-BF17-4CBE-8A75-63F94BC587AF}"/>
    <cellStyle name="Normal 7 2 3 3 3 2 2" xfId="1793" xr:uid="{BE48CE1B-1FD9-467C-B10D-10BF26C1C4FE}"/>
    <cellStyle name="Normal 7 2 3 3 3 3" xfId="1794" xr:uid="{9D893F50-4517-4938-91AA-A0B4B999322D}"/>
    <cellStyle name="Normal 7 2 3 3 4" xfId="1795" xr:uid="{0E4706EF-1652-4BE6-B923-146D0161F8F2}"/>
    <cellStyle name="Normal 7 2 3 3 4 2" xfId="1796" xr:uid="{DCBAC6EB-CAA4-472B-AC4B-2FF8ECE9149C}"/>
    <cellStyle name="Normal 7 2 3 3 5" xfId="1797" xr:uid="{7BC62622-F511-4954-A787-89F0426329B4}"/>
    <cellStyle name="Normal 7 2 3 4" xfId="353" xr:uid="{F104D253-9ECC-4463-890C-3020E7D76631}"/>
    <cellStyle name="Normal 7 2 3 4 2" xfId="700" xr:uid="{3D36993E-8504-4C8B-B65E-1136E3E3382D}"/>
    <cellStyle name="Normal 7 2 3 4 2 2" xfId="1798" xr:uid="{D8A2033E-7473-426D-B1B4-B6DAEDA9D083}"/>
    <cellStyle name="Normal 7 2 3 4 2 2 2" xfId="1799" xr:uid="{F2CFEF95-C181-4195-BD7A-1F4DE510D079}"/>
    <cellStyle name="Normal 7 2 3 4 2 3" xfId="1800" xr:uid="{7F38FF49-5FC1-4930-B4A3-810287D8C91A}"/>
    <cellStyle name="Normal 7 2 3 4 3" xfId="1801" xr:uid="{30A5AC57-465F-40A2-8433-E58A955EB876}"/>
    <cellStyle name="Normal 7 2 3 4 3 2" xfId="1802" xr:uid="{EBD6C032-DDED-49CE-81A3-E62A376292A9}"/>
    <cellStyle name="Normal 7 2 3 4 4" xfId="1803" xr:uid="{A78EB1A3-4F88-4012-A778-38864B2F32B0}"/>
    <cellStyle name="Normal 7 2 3 5" xfId="701" xr:uid="{A7134169-949F-4FA6-B22B-0C481F619FD4}"/>
    <cellStyle name="Normal 7 2 3 5 2" xfId="1804" xr:uid="{7BF2CB3C-78CD-499D-8790-4B95E3E75879}"/>
    <cellStyle name="Normal 7 2 3 5 2 2" xfId="1805" xr:uid="{224DAA6B-C6BF-4806-8926-59769220092E}"/>
    <cellStyle name="Normal 7 2 3 5 3" xfId="1806" xr:uid="{FC1F92B8-A4E8-4B83-8387-59D6EFF89784}"/>
    <cellStyle name="Normal 7 2 3 5 4" xfId="3437" xr:uid="{ED7E5D4B-300C-417E-97D5-6E474256F532}"/>
    <cellStyle name="Normal 7 2 3 6" xfId="1807" xr:uid="{BF28219F-70B4-463F-85ED-CAB5F2FCA6A3}"/>
    <cellStyle name="Normal 7 2 3 6 2" xfId="1808" xr:uid="{1CB64921-E823-416D-9702-2A4B34E78486}"/>
    <cellStyle name="Normal 7 2 3 7" xfId="1809" xr:uid="{8E16D382-8ADE-42D9-AE7F-CEC8B9DC3D27}"/>
    <cellStyle name="Normal 7 2 3 8" xfId="3438" xr:uid="{43A77B4A-601C-4368-BBB0-20AEF8BC45EF}"/>
    <cellStyle name="Normal 7 2 4" xfId="134" xr:uid="{7EDB151C-EA68-428B-A280-BDAFE0C36FD8}"/>
    <cellStyle name="Normal 7 2 4 2" xfId="448" xr:uid="{9FAA3C45-5BC4-4D16-AE4B-F92F3DF2DB1E}"/>
    <cellStyle name="Normal 7 2 4 2 2" xfId="702" xr:uid="{13ED4E77-9188-4CA5-BEB1-2F653FDB90A2}"/>
    <cellStyle name="Normal 7 2 4 2 2 2" xfId="1810" xr:uid="{A4418FD7-A575-4862-BD79-95774A734326}"/>
    <cellStyle name="Normal 7 2 4 2 2 2 2" xfId="1811" xr:uid="{38B6D5AD-28AA-4E9B-9B48-A89D6D77B418}"/>
    <cellStyle name="Normal 7 2 4 2 2 3" xfId="1812" xr:uid="{BBD90D72-46FA-47CB-B28B-70FD9EF5212A}"/>
    <cellStyle name="Normal 7 2 4 2 2 4" xfId="3439" xr:uid="{1130DA88-1D56-4580-9635-716345507611}"/>
    <cellStyle name="Normal 7 2 4 2 3" xfId="1813" xr:uid="{B589926D-96C5-4EB0-8A07-404E650DD3B9}"/>
    <cellStyle name="Normal 7 2 4 2 3 2" xfId="1814" xr:uid="{83B81FBD-537B-40C4-B76A-FD45A1679564}"/>
    <cellStyle name="Normal 7 2 4 2 4" xfId="1815" xr:uid="{4BF5B354-10AE-4E22-B983-3C3900EF8EDC}"/>
    <cellStyle name="Normal 7 2 4 2 5" xfId="3440" xr:uid="{BEA8F4CB-4B82-4380-BA68-F0EA07290D6E}"/>
    <cellStyle name="Normal 7 2 4 3" xfId="703" xr:uid="{50A7DF67-95DB-4D76-A7BA-D3DCA149DFAA}"/>
    <cellStyle name="Normal 7 2 4 3 2" xfId="1816" xr:uid="{05A2B19E-5385-49E3-84BD-B664D205CBCB}"/>
    <cellStyle name="Normal 7 2 4 3 2 2" xfId="1817" xr:uid="{61C99F62-9590-4523-9A04-D2C6BD53755B}"/>
    <cellStyle name="Normal 7 2 4 3 3" xfId="1818" xr:uid="{CBEB8FDA-C510-4AD4-82A2-1120764639FA}"/>
    <cellStyle name="Normal 7 2 4 3 4" xfId="3441" xr:uid="{CDFDEA6F-3FE1-4C4B-B706-D2C03FE97773}"/>
    <cellStyle name="Normal 7 2 4 4" xfId="1819" xr:uid="{2429E079-87E7-4295-8DC5-A7A3ED33E0EE}"/>
    <cellStyle name="Normal 7 2 4 4 2" xfId="1820" xr:uid="{C39A624D-F934-49E3-A9AD-858C4590E82D}"/>
    <cellStyle name="Normal 7 2 4 4 3" xfId="3442" xr:uid="{05C5814F-537C-4BE8-BCBC-BD64F9BE17EC}"/>
    <cellStyle name="Normal 7 2 4 4 4" xfId="3443" xr:uid="{7D241F24-D6D5-4778-8EC6-B8B306790B85}"/>
    <cellStyle name="Normal 7 2 4 5" xfId="1821" xr:uid="{DE6237AA-E395-4DE2-85B3-324047ACC4A9}"/>
    <cellStyle name="Normal 7 2 4 6" xfId="3444" xr:uid="{48650F0B-E23C-41D8-9A3A-7913B8157FCF}"/>
    <cellStyle name="Normal 7 2 4 7" xfId="3445" xr:uid="{FF5A2EA9-2E17-4DC4-A0B1-D0ACB8625116}"/>
    <cellStyle name="Normal 7 2 5" xfId="354" xr:uid="{7310723B-89FF-4F1C-95E0-2C5AA101FDF3}"/>
    <cellStyle name="Normal 7 2 5 2" xfId="704" xr:uid="{AD514FCA-0611-46E0-A97C-F0D8D78E27A5}"/>
    <cellStyle name="Normal 7 2 5 2 2" xfId="705" xr:uid="{4B6F5220-4B68-4FAA-9682-A32B7F1910E1}"/>
    <cellStyle name="Normal 7 2 5 2 2 2" xfId="1822" xr:uid="{3D411C25-E043-4C40-B99A-D1B29208DA10}"/>
    <cellStyle name="Normal 7 2 5 2 2 2 2" xfId="1823" xr:uid="{13C5CBCA-F188-4B5D-919C-08D2720F3213}"/>
    <cellStyle name="Normal 7 2 5 2 2 3" xfId="1824" xr:uid="{6DEA90B5-1436-4746-942C-F37CC081A96B}"/>
    <cellStyle name="Normal 7 2 5 2 3" xfId="1825" xr:uid="{D33C879F-6C0B-4B61-AA46-05FA99C38551}"/>
    <cellStyle name="Normal 7 2 5 2 3 2" xfId="1826" xr:uid="{85FC20DE-9618-4B83-B5E9-FB3BB87C9E56}"/>
    <cellStyle name="Normal 7 2 5 2 4" xfId="1827" xr:uid="{09A0E043-23E1-495C-85BA-D7E223266D40}"/>
    <cellStyle name="Normal 7 2 5 3" xfId="706" xr:uid="{069F0C21-A58B-4A2E-B13B-65B6C30CF073}"/>
    <cellStyle name="Normal 7 2 5 3 2" xfId="1828" xr:uid="{C15F8165-183A-4FA6-BCD8-C2AFA2A099F8}"/>
    <cellStyle name="Normal 7 2 5 3 2 2" xfId="1829" xr:uid="{9E0EDED1-B9AA-49D8-9838-73369392AE93}"/>
    <cellStyle name="Normal 7 2 5 3 3" xfId="1830" xr:uid="{5092C522-7204-4B5A-83FF-57019EB0B681}"/>
    <cellStyle name="Normal 7 2 5 3 4" xfId="3446" xr:uid="{A24A7ABC-F067-4BEF-A3E9-B0BD343EDC4F}"/>
    <cellStyle name="Normal 7 2 5 4" xfId="1831" xr:uid="{640774F8-0320-48DE-AAA9-7148BA8B7AFB}"/>
    <cellStyle name="Normal 7 2 5 4 2" xfId="1832" xr:uid="{118A0E01-E8CE-4092-96A4-7E5B2E63BC30}"/>
    <cellStyle name="Normal 7 2 5 5" xfId="1833" xr:uid="{EAB31697-7F16-4F41-822C-75C10B310A72}"/>
    <cellStyle name="Normal 7 2 5 6" xfId="3447" xr:uid="{BE4294B4-0E89-40F5-8AB0-FC0BD81D2015}"/>
    <cellStyle name="Normal 7 2 6" xfId="355" xr:uid="{EBF26388-47CA-40CF-9635-BC03E7E43473}"/>
    <cellStyle name="Normal 7 2 6 2" xfId="707" xr:uid="{B87D87D5-18B8-424A-9C0A-21194CAF321D}"/>
    <cellStyle name="Normal 7 2 6 2 2" xfId="1834" xr:uid="{783B13BA-63AA-4582-BF5D-81E925B1111A}"/>
    <cellStyle name="Normal 7 2 6 2 2 2" xfId="1835" xr:uid="{8629C01C-CC8E-4FA4-8AE7-A55FF565432C}"/>
    <cellStyle name="Normal 7 2 6 2 3" xfId="1836" xr:uid="{BB052CCF-DF44-4551-A43B-A599741671CE}"/>
    <cellStyle name="Normal 7 2 6 2 4" xfId="3448" xr:uid="{4928B23D-A075-4601-A7A5-A4ACFB5D1720}"/>
    <cellStyle name="Normal 7 2 6 3" xfId="1837" xr:uid="{7280795D-869E-4664-8F91-BED6C1C0B69C}"/>
    <cellStyle name="Normal 7 2 6 3 2" xfId="1838" xr:uid="{00A01302-F76A-423F-B990-7966B760E778}"/>
    <cellStyle name="Normal 7 2 6 4" xfId="1839" xr:uid="{FEA8B38A-552F-4194-BA32-9E7349801C6C}"/>
    <cellStyle name="Normal 7 2 6 5" xfId="3449" xr:uid="{703F533C-4C5A-4349-902D-F3A0ED499416}"/>
    <cellStyle name="Normal 7 2 7" xfId="708" xr:uid="{F2466833-E327-4FF3-BCD4-CE8E9BAC50D6}"/>
    <cellStyle name="Normal 7 2 7 2" xfId="1840" xr:uid="{23D81056-81D2-4090-8AE0-B23F2E112DBE}"/>
    <cellStyle name="Normal 7 2 7 2 2" xfId="1841" xr:uid="{8FFAEEA8-4632-4E81-8CBA-3739F396865F}"/>
    <cellStyle name="Normal 7 2 7 2 3" xfId="4409" xr:uid="{19C755B6-8644-4E2B-81EF-A5FF1EE11A5B}"/>
    <cellStyle name="Normal 7 2 7 3" xfId="1842" xr:uid="{66325612-617B-49CF-9C12-9D6746936DC1}"/>
    <cellStyle name="Normal 7 2 7 4" xfId="3450" xr:uid="{CCD95572-265C-4677-93B0-52C1AEB769C8}"/>
    <cellStyle name="Normal 7 2 7 4 2" xfId="4579" xr:uid="{BAE7FA21-BFB7-4B8D-B164-0C8CCA948552}"/>
    <cellStyle name="Normal 7 2 7 4 3" xfId="4686" xr:uid="{9EAFE3F6-6D74-4A3E-9562-3EE673AECBC1}"/>
    <cellStyle name="Normal 7 2 7 4 4" xfId="4608" xr:uid="{CCF5779A-888E-4FF2-AA96-B2D922FDD60D}"/>
    <cellStyle name="Normal 7 2 8" xfId="1843" xr:uid="{7A486FF3-CE00-4A69-A6B1-5F2FA1150B6F}"/>
    <cellStyle name="Normal 7 2 8 2" xfId="1844" xr:uid="{BF096B8A-CC9E-4E28-8AB9-833B4AD74B58}"/>
    <cellStyle name="Normal 7 2 8 3" xfId="3451" xr:uid="{01EC0F79-48C8-43E0-B70D-DE6312ABABFD}"/>
    <cellStyle name="Normal 7 2 8 4" xfId="3452" xr:uid="{18C40AAF-26C6-4C69-9040-DFA1C908B6B8}"/>
    <cellStyle name="Normal 7 2 9" xfId="1845" xr:uid="{E3E2926A-2BFA-47F8-8EB5-847FAAE39FEB}"/>
    <cellStyle name="Normal 7 3" xfId="135" xr:uid="{8939B240-9EE5-4ADB-AA5D-15E95D7BFC9D}"/>
    <cellStyle name="Normal 7 3 10" xfId="3453" xr:uid="{3675AE62-FA2C-4C9A-BC55-69D6C340093A}"/>
    <cellStyle name="Normal 7 3 11" xfId="3454" xr:uid="{6842356A-3F7B-4FBB-A4E1-BE10907BB062}"/>
    <cellStyle name="Normal 7 3 2" xfId="136" xr:uid="{118DB857-4B81-4CEC-9D1F-F5ACAC24EB03}"/>
    <cellStyle name="Normal 7 3 2 2" xfId="137" xr:uid="{008772D6-DCCE-417A-93B7-0F1CB4D0A213}"/>
    <cellStyle name="Normal 7 3 2 2 2" xfId="356" xr:uid="{CF2D8B23-F220-491A-990A-8125D603E6BA}"/>
    <cellStyle name="Normal 7 3 2 2 2 2" xfId="709" xr:uid="{8C0703CE-DE78-40FC-AB44-762852BA162C}"/>
    <cellStyle name="Normal 7 3 2 2 2 2 2" xfId="1846" xr:uid="{15D5ECF5-3925-447E-B315-4855A67715D9}"/>
    <cellStyle name="Normal 7 3 2 2 2 2 2 2" xfId="1847" xr:uid="{7D8C4245-E92C-4F49-A380-57C1EDC6CB3B}"/>
    <cellStyle name="Normal 7 3 2 2 2 2 3" xfId="1848" xr:uid="{1570E9CC-1450-4FA0-862F-95CE07A54375}"/>
    <cellStyle name="Normal 7 3 2 2 2 2 4" xfId="3455" xr:uid="{C43DDEAF-DC3D-4270-BB15-E8496210D401}"/>
    <cellStyle name="Normal 7 3 2 2 2 3" xfId="1849" xr:uid="{0A5286BF-716A-4767-A44A-4BEE9A002724}"/>
    <cellStyle name="Normal 7 3 2 2 2 3 2" xfId="1850" xr:uid="{8A14C60F-BB15-4FB6-92AE-DB76F0B6FEEE}"/>
    <cellStyle name="Normal 7 3 2 2 2 3 3" xfId="3456" xr:uid="{23971217-333E-4EFC-8CD4-CB4BE1B03EE6}"/>
    <cellStyle name="Normal 7 3 2 2 2 3 4" xfId="3457" xr:uid="{72E3F411-5947-4B4E-A621-F940D7084174}"/>
    <cellStyle name="Normal 7 3 2 2 2 4" xfId="1851" xr:uid="{FFE2BAE6-05DD-4576-9FD9-E4375C04C3DF}"/>
    <cellStyle name="Normal 7 3 2 2 2 5" xfId="3458" xr:uid="{ACC21A0E-671B-45C2-A62C-E07609008AF6}"/>
    <cellStyle name="Normal 7 3 2 2 2 6" xfId="3459" xr:uid="{4851837A-EE8F-4F67-8020-CEF5FE1A04CB}"/>
    <cellStyle name="Normal 7 3 2 2 3" xfId="710" xr:uid="{0A3BBDFA-D4B8-4A3E-B4AE-1F3C01CD8A73}"/>
    <cellStyle name="Normal 7 3 2 2 3 2" xfId="1852" xr:uid="{45F63D2A-F6DE-434E-BBF3-0F0682D91CFD}"/>
    <cellStyle name="Normal 7 3 2 2 3 2 2" xfId="1853" xr:uid="{6C40B0B5-8964-43FF-94C9-6EEA24CC79CD}"/>
    <cellStyle name="Normal 7 3 2 2 3 2 3" xfId="3460" xr:uid="{FB573BAC-6CFD-4630-9DBF-ED99F822E6E2}"/>
    <cellStyle name="Normal 7 3 2 2 3 2 4" xfId="3461" xr:uid="{ABDE1CB2-5072-4E6E-B652-63944C991EB7}"/>
    <cellStyle name="Normal 7 3 2 2 3 3" xfId="1854" xr:uid="{36ADA29C-C73E-4C8C-8683-FD1AAC1BAECE}"/>
    <cellStyle name="Normal 7 3 2 2 3 4" xfId="3462" xr:uid="{83FBD5E2-0DD1-4ED4-9F71-083B529B2284}"/>
    <cellStyle name="Normal 7 3 2 2 3 5" xfId="3463" xr:uid="{895F3A94-27DC-4C5D-B37A-60592B63F4ED}"/>
    <cellStyle name="Normal 7 3 2 2 4" xfId="1855" xr:uid="{A1CDEB9E-C181-48F5-9776-BD5D04686FA0}"/>
    <cellStyle name="Normal 7 3 2 2 4 2" xfId="1856" xr:uid="{70BA9784-B66E-4990-9F2B-0AD56C38828B}"/>
    <cellStyle name="Normal 7 3 2 2 4 3" xfId="3464" xr:uid="{46E6AEA3-A779-447E-8D1F-9FAB666CBFC9}"/>
    <cellStyle name="Normal 7 3 2 2 4 4" xfId="3465" xr:uid="{8E1FF70F-5837-4C43-98AF-376FA6008F34}"/>
    <cellStyle name="Normal 7 3 2 2 5" xfId="1857" xr:uid="{38B7CE33-A8B0-404A-82EF-2D68D67A75C1}"/>
    <cellStyle name="Normal 7 3 2 2 5 2" xfId="3466" xr:uid="{CDB5A280-6B4D-4A5A-9D3E-A2367FD49E91}"/>
    <cellStyle name="Normal 7 3 2 2 5 3" xfId="3467" xr:uid="{6B35EFFF-6E6B-4055-9B0C-53A37B369972}"/>
    <cellStyle name="Normal 7 3 2 2 5 4" xfId="3468" xr:uid="{9D6527A3-6024-43EA-A8F5-A44B612EDD8D}"/>
    <cellStyle name="Normal 7 3 2 2 6" xfId="3469" xr:uid="{160F00BC-0C5E-4413-9E12-91AF53D9FD80}"/>
    <cellStyle name="Normal 7 3 2 2 7" xfId="3470" xr:uid="{2F392344-1FA8-49E4-A165-2AC04F578561}"/>
    <cellStyle name="Normal 7 3 2 2 8" xfId="3471" xr:uid="{87F1997E-E196-4466-B561-6E206A6CF00A}"/>
    <cellStyle name="Normal 7 3 2 3" xfId="357" xr:uid="{38B96E34-A84C-4FEC-80B7-46A630BBCEE1}"/>
    <cellStyle name="Normal 7 3 2 3 2" xfId="711" xr:uid="{8B835F7D-B22D-4463-98C0-92A145AE2CA3}"/>
    <cellStyle name="Normal 7 3 2 3 2 2" xfId="712" xr:uid="{E948553E-C67D-4D6F-9573-ABB369F795DD}"/>
    <cellStyle name="Normal 7 3 2 3 2 2 2" xfId="1858" xr:uid="{D1D95664-593D-45DA-AF29-07D63873196D}"/>
    <cellStyle name="Normal 7 3 2 3 2 2 2 2" xfId="1859" xr:uid="{FB2D0B54-F1B3-44C7-A7E3-59082FAF7620}"/>
    <cellStyle name="Normal 7 3 2 3 2 2 3" xfId="1860" xr:uid="{E4A80D1D-8A2E-475A-993C-A5EA5CCE57DA}"/>
    <cellStyle name="Normal 7 3 2 3 2 3" xfId="1861" xr:uid="{AFE8769E-8BBB-47B4-9ACC-753026546650}"/>
    <cellStyle name="Normal 7 3 2 3 2 3 2" xfId="1862" xr:uid="{E318B3B8-D98C-462D-9BF7-6A6399703181}"/>
    <cellStyle name="Normal 7 3 2 3 2 4" xfId="1863" xr:uid="{B86F6EDB-30C7-4FF9-A809-7FFAE3520BBC}"/>
    <cellStyle name="Normal 7 3 2 3 3" xfId="713" xr:uid="{96B16B48-69E7-41B2-A33F-86E4BA1DBF35}"/>
    <cellStyle name="Normal 7 3 2 3 3 2" xfId="1864" xr:uid="{622ACC1D-1073-4001-8C93-9E5A5795A877}"/>
    <cellStyle name="Normal 7 3 2 3 3 2 2" xfId="1865" xr:uid="{FC4EE6FD-58C3-492C-8D5A-5040D825BF42}"/>
    <cellStyle name="Normal 7 3 2 3 3 3" xfId="1866" xr:uid="{3D70B25F-CDF4-49D9-A0B1-019EDD7D97D3}"/>
    <cellStyle name="Normal 7 3 2 3 3 4" xfId="3472" xr:uid="{9B105062-830F-4EE3-8C73-31B28D294210}"/>
    <cellStyle name="Normal 7 3 2 3 4" xfId="1867" xr:uid="{BF4BC7B9-3B1B-4D4A-A90C-ED2E337FA921}"/>
    <cellStyle name="Normal 7 3 2 3 4 2" xfId="1868" xr:uid="{5F5ACAAB-EB77-4560-9389-9F2DA9D298CE}"/>
    <cellStyle name="Normal 7 3 2 3 5" xfId="1869" xr:uid="{551224B3-53CC-4004-9AEF-3DC73BFE2FE7}"/>
    <cellStyle name="Normal 7 3 2 3 6" xfId="3473" xr:uid="{DAA2BE3C-F51C-4E4F-B07B-9D443079AD53}"/>
    <cellStyle name="Normal 7 3 2 4" xfId="358" xr:uid="{D7F44DCB-7DD4-48DD-A954-6313DB0DF184}"/>
    <cellStyle name="Normal 7 3 2 4 2" xfId="714" xr:uid="{7C1321F1-9576-4503-8AC2-9C9EDAF2BD54}"/>
    <cellStyle name="Normal 7 3 2 4 2 2" xfId="1870" xr:uid="{6B31F042-6C85-430D-91F0-D0C8D06188C0}"/>
    <cellStyle name="Normal 7 3 2 4 2 2 2" xfId="1871" xr:uid="{B8C7A6E0-B7F5-464A-B737-2C1257AF7E7D}"/>
    <cellStyle name="Normal 7 3 2 4 2 3" xfId="1872" xr:uid="{706143C8-CD03-4E21-A6AD-201CF7D0F85F}"/>
    <cellStyle name="Normal 7 3 2 4 2 4" xfId="3474" xr:uid="{8DF6FE28-02BF-4326-BBB3-71DDA4386E25}"/>
    <cellStyle name="Normal 7 3 2 4 3" xfId="1873" xr:uid="{3E36998B-CBB1-4A23-BB87-B7AAC2C06DE3}"/>
    <cellStyle name="Normal 7 3 2 4 3 2" xfId="1874" xr:uid="{5144BC4A-1F64-4905-AADA-980FDA0D2D43}"/>
    <cellStyle name="Normal 7 3 2 4 4" xfId="1875" xr:uid="{98C7C82A-3319-442F-89C1-787D07FCCE0A}"/>
    <cellStyle name="Normal 7 3 2 4 5" xfId="3475" xr:uid="{0279EC12-264F-4660-9B93-F21F8DADEE1C}"/>
    <cellStyle name="Normal 7 3 2 5" xfId="359" xr:uid="{C3F50F59-9C87-40FD-A057-D63DD4FE352E}"/>
    <cellStyle name="Normal 7 3 2 5 2" xfId="1876" xr:uid="{B5C3306D-C6B4-4F2A-B58A-DF73BCD714C5}"/>
    <cellStyle name="Normal 7 3 2 5 2 2" xfId="1877" xr:uid="{19DE0A4C-88BE-40FE-A3D8-FD9205009AF8}"/>
    <cellStyle name="Normal 7 3 2 5 3" xfId="1878" xr:uid="{13C8AB37-3410-49D2-9DF5-FEB719602BE0}"/>
    <cellStyle name="Normal 7 3 2 5 4" xfId="3476" xr:uid="{D14ED970-E723-441A-9B70-EC21F8E5514B}"/>
    <cellStyle name="Normal 7 3 2 6" xfId="1879" xr:uid="{09C26F53-FC03-482D-92B0-257D6148EEFE}"/>
    <cellStyle name="Normal 7 3 2 6 2" xfId="1880" xr:uid="{00AFEDF0-1397-47A3-8788-E675461FF01B}"/>
    <cellStyle name="Normal 7 3 2 6 3" xfId="3477" xr:uid="{EFD7D508-4D62-4903-A2DD-550452B5C7CF}"/>
    <cellStyle name="Normal 7 3 2 6 4" xfId="3478" xr:uid="{DE71656A-B675-4F01-BD5E-9E6660AC400E}"/>
    <cellStyle name="Normal 7 3 2 7" xfId="1881" xr:uid="{F4ACF94F-E7CE-495F-B668-A76C97DC91B9}"/>
    <cellStyle name="Normal 7 3 2 8" xfId="3479" xr:uid="{6EEBC94E-03B3-400C-AE38-E3732738937D}"/>
    <cellStyle name="Normal 7 3 2 9" xfId="3480" xr:uid="{F74B22E2-F7A3-4CB8-82B9-531E496139CB}"/>
    <cellStyle name="Normal 7 3 3" xfId="138" xr:uid="{806D6365-84CE-42E6-80A4-229BBD6C1B49}"/>
    <cellStyle name="Normal 7 3 3 2" xfId="139" xr:uid="{37F8F7A6-F49C-470F-9A81-1DD4FAFE1C92}"/>
    <cellStyle name="Normal 7 3 3 2 2" xfId="715" xr:uid="{38D52B48-BFA2-49DC-9E71-788A40404E60}"/>
    <cellStyle name="Normal 7 3 3 2 2 2" xfId="1882" xr:uid="{AA9FA1A4-8E48-43A8-B7DD-12AA2D046616}"/>
    <cellStyle name="Normal 7 3 3 2 2 2 2" xfId="1883" xr:uid="{04C74E2D-9CA3-478F-BD1B-B4C89E1E659E}"/>
    <cellStyle name="Normal 7 3 3 2 2 2 2 2" xfId="4484" xr:uid="{C6E51827-3A9E-440B-A886-FE5657CD79B7}"/>
    <cellStyle name="Normal 7 3 3 2 2 2 3" xfId="4485" xr:uid="{C48E4BFA-E2CF-4C57-9C74-CFAD7EDB9A56}"/>
    <cellStyle name="Normal 7 3 3 2 2 3" xfId="1884" xr:uid="{B012C495-0169-4CEF-8A49-DA536C8CE0AB}"/>
    <cellStyle name="Normal 7 3 3 2 2 3 2" xfId="4486" xr:uid="{88FC1417-883A-4B9E-9CE3-5AD12999D349}"/>
    <cellStyle name="Normal 7 3 3 2 2 4" xfId="3481" xr:uid="{ECC2DA7E-87AD-45E5-990F-51C11203252A}"/>
    <cellStyle name="Normal 7 3 3 2 3" xfId="1885" xr:uid="{BECF9231-C9B3-4941-A46D-3FE211AC5840}"/>
    <cellStyle name="Normal 7 3 3 2 3 2" xfId="1886" xr:uid="{926D3173-94A1-4992-B4B1-F114DFA9327D}"/>
    <cellStyle name="Normal 7 3 3 2 3 2 2" xfId="4487" xr:uid="{BF9CDF67-B13B-4E92-8915-FF3D68D03559}"/>
    <cellStyle name="Normal 7 3 3 2 3 3" xfId="3482" xr:uid="{EC8FC771-4BCE-4AB0-9D6D-0B257D396E15}"/>
    <cellStyle name="Normal 7 3 3 2 3 4" xfId="3483" xr:uid="{B0ED98A1-3FA4-4B50-9C98-D4CDBBC1ED75}"/>
    <cellStyle name="Normal 7 3 3 2 4" xfId="1887" xr:uid="{D4C7D785-20D4-4A14-A391-389482880618}"/>
    <cellStyle name="Normal 7 3 3 2 4 2" xfId="4488" xr:uid="{E45C6951-2752-441F-9ABD-7A7459893599}"/>
    <cellStyle name="Normal 7 3 3 2 5" xfId="3484" xr:uid="{47BF66F7-9619-49F5-9543-4A67EC0E468C}"/>
    <cellStyle name="Normal 7 3 3 2 6" xfId="3485" xr:uid="{23EEADD6-67E3-4A24-940C-3D2928A2DFC5}"/>
    <cellStyle name="Normal 7 3 3 3" xfId="360" xr:uid="{96A4443B-1E3B-4AC6-A118-9B32DE6F1F6E}"/>
    <cellStyle name="Normal 7 3 3 3 2" xfId="1888" xr:uid="{7C57DDD1-6F13-4B0F-90E2-CC0E0D430D29}"/>
    <cellStyle name="Normal 7 3 3 3 2 2" xfId="1889" xr:uid="{7B9A0715-136F-4C11-86E0-53F8B6BFB812}"/>
    <cellStyle name="Normal 7 3 3 3 2 2 2" xfId="4489" xr:uid="{19E06317-2564-4B95-B050-6284B5966B04}"/>
    <cellStyle name="Normal 7 3 3 3 2 3" xfId="3486" xr:uid="{97E5B11E-BAD2-4B92-8CDA-BA4595CD4F8E}"/>
    <cellStyle name="Normal 7 3 3 3 2 4" xfId="3487" xr:uid="{16891435-9314-4692-89DC-DE2C7E48EF09}"/>
    <cellStyle name="Normal 7 3 3 3 3" xfId="1890" xr:uid="{D2F82E07-CB09-45CB-8171-7D4AC59573A7}"/>
    <cellStyle name="Normal 7 3 3 3 3 2" xfId="4490" xr:uid="{E6EF51A7-CED1-4830-BFA6-9F4C012A008A}"/>
    <cellStyle name="Normal 7 3 3 3 4" xfId="3488" xr:uid="{F2C98A16-0FD6-4836-8221-B32116C69D49}"/>
    <cellStyle name="Normal 7 3 3 3 5" xfId="3489" xr:uid="{CBE2BE49-DC36-4F35-8731-D53A29EAA13D}"/>
    <cellStyle name="Normal 7 3 3 4" xfId="1891" xr:uid="{3B85E366-8A85-4AE0-9C60-173DC79A1817}"/>
    <cellStyle name="Normal 7 3 3 4 2" xfId="1892" xr:uid="{685AEEE2-1C6A-4353-8B06-69504EB89A1C}"/>
    <cellStyle name="Normal 7 3 3 4 2 2" xfId="4491" xr:uid="{01EFA40F-C7F8-4394-B4F9-8F50E31F05EF}"/>
    <cellStyle name="Normal 7 3 3 4 3" xfId="3490" xr:uid="{15ED0652-B7A9-479A-83DB-158583BCFBDE}"/>
    <cellStyle name="Normal 7 3 3 4 4" xfId="3491" xr:uid="{8643CEF1-A4B9-4CB1-B383-E9FA1DE3E05A}"/>
    <cellStyle name="Normal 7 3 3 5" xfId="1893" xr:uid="{4DACBE3B-7197-4636-A0B6-C2F6054791DB}"/>
    <cellStyle name="Normal 7 3 3 5 2" xfId="3492" xr:uid="{FB9FBD43-5DE7-4DAC-BA7B-F1C8555C74E8}"/>
    <cellStyle name="Normal 7 3 3 5 3" xfId="3493" xr:uid="{02631919-7DD0-4138-885D-793637DE0AA7}"/>
    <cellStyle name="Normal 7 3 3 5 4" xfId="3494" xr:uid="{E7E0911B-277C-4F61-806F-74FBA21DB832}"/>
    <cellStyle name="Normal 7 3 3 6" xfId="3495" xr:uid="{B09D9123-428A-452B-BF17-49EA246CBCF9}"/>
    <cellStyle name="Normal 7 3 3 7" xfId="3496" xr:uid="{2928EEBE-B895-4508-85F6-78B33536EA65}"/>
    <cellStyle name="Normal 7 3 3 8" xfId="3497" xr:uid="{AFBC93DE-26F3-461D-8AFA-C4F68503DA89}"/>
    <cellStyle name="Normal 7 3 4" xfId="140" xr:uid="{A81B3097-FB63-46CD-9BDF-10E778F500B3}"/>
    <cellStyle name="Normal 7 3 4 2" xfId="716" xr:uid="{52580776-0866-4DEC-8936-9300E88097A2}"/>
    <cellStyle name="Normal 7 3 4 2 2" xfId="717" xr:uid="{F7274626-9E0B-4F67-A3FC-16AD1373BE4B}"/>
    <cellStyle name="Normal 7 3 4 2 2 2" xfId="1894" xr:uid="{F20A4381-8D79-4FE4-BF47-C46416A23152}"/>
    <cellStyle name="Normal 7 3 4 2 2 2 2" xfId="1895" xr:uid="{DCE6EBCA-FBA5-4BDB-BBD7-F5B5A4134AA5}"/>
    <cellStyle name="Normal 7 3 4 2 2 3" xfId="1896" xr:uid="{B3EC35D4-590C-4D43-AB51-4C7DE38DCAC1}"/>
    <cellStyle name="Normal 7 3 4 2 2 4" xfId="3498" xr:uid="{55B4E520-08B1-4C64-AE3B-DAF2BD1E4BDB}"/>
    <cellStyle name="Normal 7 3 4 2 3" xfId="1897" xr:uid="{F11E98AE-DF99-4E56-B4FE-627AC7989507}"/>
    <cellStyle name="Normal 7 3 4 2 3 2" xfId="1898" xr:uid="{E57689A8-1AAF-4E34-9375-CBBE76715276}"/>
    <cellStyle name="Normal 7 3 4 2 4" xfId="1899" xr:uid="{20DC901D-51C3-4C6D-BAC5-9A99886ED50F}"/>
    <cellStyle name="Normal 7 3 4 2 5" xfId="3499" xr:uid="{176BBE71-CE83-43F4-B70A-B5B6D8C1E3E6}"/>
    <cellStyle name="Normal 7 3 4 3" xfId="718" xr:uid="{900DE02E-7DB2-4CAF-B741-EBED31190D39}"/>
    <cellStyle name="Normal 7 3 4 3 2" xfId="1900" xr:uid="{891F9F05-E5C1-4A94-B120-92FC6267DDF6}"/>
    <cellStyle name="Normal 7 3 4 3 2 2" xfId="1901" xr:uid="{3F257346-D24E-416E-B04F-8F84C15FDBF5}"/>
    <cellStyle name="Normal 7 3 4 3 3" xfId="1902" xr:uid="{82F766B1-6912-4E8A-B4C0-1D6577005864}"/>
    <cellStyle name="Normal 7 3 4 3 4" xfId="3500" xr:uid="{3345E0BC-BA3A-4EFF-8B24-332643E586F9}"/>
    <cellStyle name="Normal 7 3 4 4" xfId="1903" xr:uid="{14C40C02-025E-4CFB-884D-A3F50884CEBE}"/>
    <cellStyle name="Normal 7 3 4 4 2" xfId="1904" xr:uid="{61ED6597-4DE4-469D-B229-38D377BB1667}"/>
    <cellStyle name="Normal 7 3 4 4 3" xfId="3501" xr:uid="{2D076229-7D2A-44D3-93C9-5A320E796005}"/>
    <cellStyle name="Normal 7 3 4 4 4" xfId="3502" xr:uid="{F08B2E28-1000-4968-9457-15ED6AA62677}"/>
    <cellStyle name="Normal 7 3 4 5" xfId="1905" xr:uid="{5E1CB8F2-46C4-41A9-94B5-F47A1F07F28E}"/>
    <cellStyle name="Normal 7 3 4 6" xfId="3503" xr:uid="{33A24529-AC4F-48A5-95A0-D84E7DC52C9C}"/>
    <cellStyle name="Normal 7 3 4 7" xfId="3504" xr:uid="{B5ED7266-938C-481F-8B1C-BC53FBB4FFD7}"/>
    <cellStyle name="Normal 7 3 5" xfId="361" xr:uid="{32BF5E48-8B74-4A6B-8048-C3066D61F5A4}"/>
    <cellStyle name="Normal 7 3 5 2" xfId="719" xr:uid="{633F6B4E-EC29-492A-AF4D-9F2B84128C6A}"/>
    <cellStyle name="Normal 7 3 5 2 2" xfId="1906" xr:uid="{77545B14-45F1-450A-95B9-68AD320BFA33}"/>
    <cellStyle name="Normal 7 3 5 2 2 2" xfId="1907" xr:uid="{412867FF-4D80-4727-A7D9-770FD4B782B3}"/>
    <cellStyle name="Normal 7 3 5 2 3" xfId="1908" xr:uid="{CCD12992-E913-43D4-9E31-CF3348F68C28}"/>
    <cellStyle name="Normal 7 3 5 2 4" xfId="3505" xr:uid="{8A5E9970-8474-4428-8CEE-2ACFDDE2CFC7}"/>
    <cellStyle name="Normal 7 3 5 3" xfId="1909" xr:uid="{17738DD9-E42C-4809-8E67-7375DF91855F}"/>
    <cellStyle name="Normal 7 3 5 3 2" xfId="1910" xr:uid="{52612DCB-4136-4DC3-B912-337C0711C412}"/>
    <cellStyle name="Normal 7 3 5 3 3" xfId="3506" xr:uid="{49E4366E-0C0F-46FB-9C6F-E747FEFA1D24}"/>
    <cellStyle name="Normal 7 3 5 3 4" xfId="3507" xr:uid="{35715323-9675-4324-A4D1-555F647EFA3C}"/>
    <cellStyle name="Normal 7 3 5 4" xfId="1911" xr:uid="{DF3BD035-ECEE-40B3-A246-A20A95B3C7AC}"/>
    <cellStyle name="Normal 7 3 5 5" xfId="3508" xr:uid="{9B6C9BDB-A374-4462-B80C-55B97379F909}"/>
    <cellStyle name="Normal 7 3 5 6" xfId="3509" xr:uid="{C49314FB-B616-41C6-AB91-47424B22BB7A}"/>
    <cellStyle name="Normal 7 3 6" xfId="362" xr:uid="{9FC9D915-D316-4482-AFFF-A67422E52FE3}"/>
    <cellStyle name="Normal 7 3 6 2" xfId="1912" xr:uid="{B7CD330D-9EED-417B-82BF-DF382D9ACEDB}"/>
    <cellStyle name="Normal 7 3 6 2 2" xfId="1913" xr:uid="{5F1FBB6A-4D57-42B7-81C0-22EB16D492C9}"/>
    <cellStyle name="Normal 7 3 6 2 3" xfId="3510" xr:uid="{FE017E04-464F-41FF-ADB7-5E6C16975C69}"/>
    <cellStyle name="Normal 7 3 6 2 4" xfId="3511" xr:uid="{2F73F208-BF07-4039-A824-909115FC5B64}"/>
    <cellStyle name="Normal 7 3 6 3" xfId="1914" xr:uid="{326F62DB-8102-47BD-A96D-B3AA06B33580}"/>
    <cellStyle name="Normal 7 3 6 4" xfId="3512" xr:uid="{241795D3-7E3F-4500-96FA-E9F29B7D1D97}"/>
    <cellStyle name="Normal 7 3 6 5" xfId="3513" xr:uid="{E1073A4D-60E1-42E3-B6C4-0CF84BAFE0AD}"/>
    <cellStyle name="Normal 7 3 7" xfId="1915" xr:uid="{A9561128-1F38-4797-9BDD-090DEE78A740}"/>
    <cellStyle name="Normal 7 3 7 2" xfId="1916" xr:uid="{677A9856-21AC-4FB6-9126-8B5EFD26521D}"/>
    <cellStyle name="Normal 7 3 7 3" xfId="3514" xr:uid="{C32E63E8-67E3-446D-8010-CE7A71F12729}"/>
    <cellStyle name="Normal 7 3 7 4" xfId="3515" xr:uid="{8665D02B-E850-42E2-8F50-71C7E218E640}"/>
    <cellStyle name="Normal 7 3 8" xfId="1917" xr:uid="{8DD4D877-7888-4F27-AFC4-14E49CDA680C}"/>
    <cellStyle name="Normal 7 3 8 2" xfId="3516" xr:uid="{1351767E-F587-4E42-B048-8FFCDFEF6DA8}"/>
    <cellStyle name="Normal 7 3 8 3" xfId="3517" xr:uid="{01CE46BB-37E0-4697-BCF9-A5D0A251A3F8}"/>
    <cellStyle name="Normal 7 3 8 4" xfId="3518" xr:uid="{2365D52C-3936-4BB1-AA00-00BB85E9882D}"/>
    <cellStyle name="Normal 7 3 9" xfId="3519" xr:uid="{CB3E317D-A2CF-469D-8E77-A512DD3EF9EC}"/>
    <cellStyle name="Normal 7 4" xfId="141" xr:uid="{3CE9D84B-40E8-498B-BC7E-459A113E203F}"/>
    <cellStyle name="Normal 7 4 10" xfId="3520" xr:uid="{DAB905E2-3B33-40C7-9B05-53523077C583}"/>
    <cellStyle name="Normal 7 4 11" xfId="3521" xr:uid="{A0248F1C-333A-4742-B474-DBB91E746B81}"/>
    <cellStyle name="Normal 7 4 2" xfId="142" xr:uid="{F9BD861F-1BCC-46DA-86EB-498C4457DE74}"/>
    <cellStyle name="Normal 7 4 2 2" xfId="363" xr:uid="{780E6AE6-63D1-4E86-9303-6032FBA66AD7}"/>
    <cellStyle name="Normal 7 4 2 2 2" xfId="720" xr:uid="{C7FCDC48-EBE1-479A-8A23-623F8664B27A}"/>
    <cellStyle name="Normal 7 4 2 2 2 2" xfId="721" xr:uid="{427D6144-DBE4-4E8E-A5BF-AA984A81A912}"/>
    <cellStyle name="Normal 7 4 2 2 2 2 2" xfId="1918" xr:uid="{DEE85EDE-0A9E-4E60-866C-6096351CBB66}"/>
    <cellStyle name="Normal 7 4 2 2 2 2 3" xfId="3522" xr:uid="{96B22CAE-B6DE-4965-8688-7E07F220D06E}"/>
    <cellStyle name="Normal 7 4 2 2 2 2 4" xfId="3523" xr:uid="{E9A14A25-4AD2-4D1A-9509-3CEF2170632D}"/>
    <cellStyle name="Normal 7 4 2 2 2 3" xfId="1919" xr:uid="{7E80204B-EB23-426F-93D0-C0EF067AB3EF}"/>
    <cellStyle name="Normal 7 4 2 2 2 3 2" xfId="3524" xr:uid="{B9A89DDE-E852-44CE-97CA-CB9EB04D6D9C}"/>
    <cellStyle name="Normal 7 4 2 2 2 3 3" xfId="3525" xr:uid="{ECA893C7-887E-44BF-A6E0-69462A5F5A51}"/>
    <cellStyle name="Normal 7 4 2 2 2 3 4" xfId="3526" xr:uid="{4D46AFA6-FF73-4B56-BBE3-581A7B936E30}"/>
    <cellStyle name="Normal 7 4 2 2 2 4" xfId="3527" xr:uid="{4F1BEBFE-DD53-477D-9535-EC21DC026155}"/>
    <cellStyle name="Normal 7 4 2 2 2 5" xfId="3528" xr:uid="{D5D67804-E753-4392-8D30-867CD0973574}"/>
    <cellStyle name="Normal 7 4 2 2 2 6" xfId="3529" xr:uid="{8A6262AB-D6AB-42EE-8528-E9764C14C0A0}"/>
    <cellStyle name="Normal 7 4 2 2 3" xfId="722" xr:uid="{1A605BB3-A17C-4893-986B-3C97B9B47E35}"/>
    <cellStyle name="Normal 7 4 2 2 3 2" xfId="1920" xr:uid="{5C9BDA2E-959C-483C-A788-287FCEA22D78}"/>
    <cellStyle name="Normal 7 4 2 2 3 2 2" xfId="3530" xr:uid="{EFF6B2C6-0FB7-4728-9F55-688BA5793DEA}"/>
    <cellStyle name="Normal 7 4 2 2 3 2 3" xfId="3531" xr:uid="{F05DB46A-2F18-46E4-9079-98E5368822B7}"/>
    <cellStyle name="Normal 7 4 2 2 3 2 4" xfId="3532" xr:uid="{7A373446-2CCE-4304-8580-27FF6D26047D}"/>
    <cellStyle name="Normal 7 4 2 2 3 3" xfId="3533" xr:uid="{EF428BC1-BE61-4D51-A700-3417F76BCB20}"/>
    <cellStyle name="Normal 7 4 2 2 3 4" xfId="3534" xr:uid="{A4629F4A-74B6-43D4-9FD0-CC9523BAFAC5}"/>
    <cellStyle name="Normal 7 4 2 2 3 5" xfId="3535" xr:uid="{A1F40EA5-7F87-401C-81EB-3E5621C7333A}"/>
    <cellStyle name="Normal 7 4 2 2 4" xfId="1921" xr:uid="{82225D05-FC74-40CD-9188-B322EA37E104}"/>
    <cellStyle name="Normal 7 4 2 2 4 2" xfId="3536" xr:uid="{CCD120B1-1736-4AF9-8614-4A3D23C52CE1}"/>
    <cellStyle name="Normal 7 4 2 2 4 3" xfId="3537" xr:uid="{18565752-A0FC-43E4-8B63-7CDEDDADFA14}"/>
    <cellStyle name="Normal 7 4 2 2 4 4" xfId="3538" xr:uid="{352B5C53-F595-4253-9B16-4F76A08FBA8D}"/>
    <cellStyle name="Normal 7 4 2 2 5" xfId="3539" xr:uid="{7FF407E1-7EA0-4E66-B204-87794DFFB68D}"/>
    <cellStyle name="Normal 7 4 2 2 5 2" xfId="3540" xr:uid="{BA951733-FB12-4C7B-BF84-368A839A68A1}"/>
    <cellStyle name="Normal 7 4 2 2 5 3" xfId="3541" xr:uid="{CA040E4F-FD39-46BE-8494-F789C7EC6D0B}"/>
    <cellStyle name="Normal 7 4 2 2 5 4" xfId="3542" xr:uid="{43F28E1B-A927-4F42-B744-1B0DA22A9373}"/>
    <cellStyle name="Normal 7 4 2 2 6" xfId="3543" xr:uid="{E0AB4AAE-F03A-448A-B5B1-D93439105EBE}"/>
    <cellStyle name="Normal 7 4 2 2 7" xfId="3544" xr:uid="{BFB6E2F1-4BD5-48DB-B647-FCDAEC00E6F2}"/>
    <cellStyle name="Normal 7 4 2 2 8" xfId="3545" xr:uid="{41E5CF1A-AFF7-4346-9CC8-0F26FE53F83C}"/>
    <cellStyle name="Normal 7 4 2 3" xfId="723" xr:uid="{AAC893AA-E639-409E-8609-95205B9C130E}"/>
    <cellStyle name="Normal 7 4 2 3 2" xfId="724" xr:uid="{F40932F0-D956-4D14-A1DC-F4D94510F29A}"/>
    <cellStyle name="Normal 7 4 2 3 2 2" xfId="725" xr:uid="{03DA5B21-316C-4A4A-A9D8-8CFD24F072E6}"/>
    <cellStyle name="Normal 7 4 2 3 2 3" xfId="3546" xr:uid="{2B53D607-7C2E-4276-BBCF-73E6B7DDA2E8}"/>
    <cellStyle name="Normal 7 4 2 3 2 4" xfId="3547" xr:uid="{8F1ACCB9-3BA7-469F-92E8-0D798D723EFA}"/>
    <cellStyle name="Normal 7 4 2 3 3" xfId="726" xr:uid="{238A2361-4427-4BA4-95E2-4DBECB8CF376}"/>
    <cellStyle name="Normal 7 4 2 3 3 2" xfId="3548" xr:uid="{0B9248BF-4C8F-4A26-A737-5F8E348C9093}"/>
    <cellStyle name="Normal 7 4 2 3 3 3" xfId="3549" xr:uid="{54A2B056-4341-42F6-BA9F-C994C81D5426}"/>
    <cellStyle name="Normal 7 4 2 3 3 4" xfId="3550" xr:uid="{8B8B0DD5-4A2D-42C9-AC00-3579B3DDB7BC}"/>
    <cellStyle name="Normal 7 4 2 3 4" xfId="3551" xr:uid="{6819CC9A-D10A-4801-9711-11BA10ED2D26}"/>
    <cellStyle name="Normal 7 4 2 3 5" xfId="3552" xr:uid="{E42E164D-4910-4494-A2F5-8C5AB5DB76E9}"/>
    <cellStyle name="Normal 7 4 2 3 6" xfId="3553" xr:uid="{94B865E3-C5F3-4ADD-AC30-EF923EA70913}"/>
    <cellStyle name="Normal 7 4 2 4" xfId="727" xr:uid="{9380EECA-6512-4EF1-8960-2C7B3426F24E}"/>
    <cellStyle name="Normal 7 4 2 4 2" xfId="728" xr:uid="{D6384626-DA94-4C86-BE8C-C1213E729E2D}"/>
    <cellStyle name="Normal 7 4 2 4 2 2" xfId="3554" xr:uid="{EF2C1463-C838-439B-B3D3-A72341575A88}"/>
    <cellStyle name="Normal 7 4 2 4 2 3" xfId="3555" xr:uid="{4B2CE124-3AA4-42C7-A1DD-CDABA81A7C08}"/>
    <cellStyle name="Normal 7 4 2 4 2 4" xfId="3556" xr:uid="{48EAF24B-C8F1-4448-A6F0-4BEEF8F5DF3D}"/>
    <cellStyle name="Normal 7 4 2 4 3" xfId="3557" xr:uid="{7EEBB84C-731E-4118-A4E7-B1546DBEE8C5}"/>
    <cellStyle name="Normal 7 4 2 4 4" xfId="3558" xr:uid="{D29392E8-8AA7-4907-9997-E4093F349D14}"/>
    <cellStyle name="Normal 7 4 2 4 5" xfId="3559" xr:uid="{60246C72-1716-46CD-9914-51E9DEBBACA4}"/>
    <cellStyle name="Normal 7 4 2 5" xfId="729" xr:uid="{DD0D2281-A1A9-460E-8140-30F3FE6A883D}"/>
    <cellStyle name="Normal 7 4 2 5 2" xfId="3560" xr:uid="{E7DF1D54-82C4-4807-89FD-2757C132D4FC}"/>
    <cellStyle name="Normal 7 4 2 5 3" xfId="3561" xr:uid="{888A8E69-E300-4DEA-988E-8DF1D8E44FC6}"/>
    <cellStyle name="Normal 7 4 2 5 4" xfId="3562" xr:uid="{30FFE2A8-4DF1-4E5C-A62D-B393182DCD19}"/>
    <cellStyle name="Normal 7 4 2 6" xfId="3563" xr:uid="{77A3C2F5-EA06-4292-86E6-24314BFDE898}"/>
    <cellStyle name="Normal 7 4 2 6 2" xfId="3564" xr:uid="{4C59EFCF-B7EF-46A1-B7B4-F831654E8AA2}"/>
    <cellStyle name="Normal 7 4 2 6 3" xfId="3565" xr:uid="{32E0DC3B-3A3C-4E2B-9134-1EBD48D90923}"/>
    <cellStyle name="Normal 7 4 2 6 4" xfId="3566" xr:uid="{FBC8D199-5675-4588-BC52-9C78EE25CB3F}"/>
    <cellStyle name="Normal 7 4 2 7" xfId="3567" xr:uid="{1D9FE94B-B7A6-44EF-9D0B-E61306489542}"/>
    <cellStyle name="Normal 7 4 2 8" xfId="3568" xr:uid="{2BCC6E6E-9905-42E3-A66B-C03EC91379EF}"/>
    <cellStyle name="Normal 7 4 2 9" xfId="3569" xr:uid="{E136BC0D-6DB9-4970-873A-8C27DCBFD21F}"/>
    <cellStyle name="Normal 7 4 3" xfId="364" xr:uid="{86C7BA36-825E-40F6-A654-31718923670E}"/>
    <cellStyle name="Normal 7 4 3 2" xfId="730" xr:uid="{73506B51-694E-40E5-8B6F-60CB7D8F8B1B}"/>
    <cellStyle name="Normal 7 4 3 2 2" xfId="731" xr:uid="{D417B2D6-0101-4D77-9AB6-B03F89F5548E}"/>
    <cellStyle name="Normal 7 4 3 2 2 2" xfId="1922" xr:uid="{D03C88A5-C5E3-4418-B6CF-CD822E67379A}"/>
    <cellStyle name="Normal 7 4 3 2 2 2 2" xfId="1923" xr:uid="{5B72031A-D77B-44BE-A09A-4E0E8E964F66}"/>
    <cellStyle name="Normal 7 4 3 2 2 3" xfId="1924" xr:uid="{8EB69BEC-297A-4B49-A737-AE2D372C18E4}"/>
    <cellStyle name="Normal 7 4 3 2 2 4" xfId="3570" xr:uid="{BF99EBDA-11D2-472C-8BE8-6B05C59AC0FF}"/>
    <cellStyle name="Normal 7 4 3 2 3" xfId="1925" xr:uid="{1037BEAC-E46C-4A97-9EA9-99FEC57F3F5F}"/>
    <cellStyle name="Normal 7 4 3 2 3 2" xfId="1926" xr:uid="{BDB4D5C9-44B0-4D96-BF55-B719D48480D6}"/>
    <cellStyle name="Normal 7 4 3 2 3 3" xfId="3571" xr:uid="{F32A416F-FD36-470D-8CDA-C5714443844C}"/>
    <cellStyle name="Normal 7 4 3 2 3 4" xfId="3572" xr:uid="{E307F182-96BD-44F9-9269-1A48F479D053}"/>
    <cellStyle name="Normal 7 4 3 2 4" xfId="1927" xr:uid="{D9F303B6-C755-4BA4-88B0-B1F22F87E99F}"/>
    <cellStyle name="Normal 7 4 3 2 5" xfId="3573" xr:uid="{B56607C3-81D6-4E6A-B0C7-C868CE9BE3CE}"/>
    <cellStyle name="Normal 7 4 3 2 6" xfId="3574" xr:uid="{A8F55CC1-AD23-43CB-931C-CD597A48C9B5}"/>
    <cellStyle name="Normal 7 4 3 3" xfId="732" xr:uid="{22BEC425-2084-46D6-AD25-416A5D4DE7C8}"/>
    <cellStyle name="Normal 7 4 3 3 2" xfId="1928" xr:uid="{018DCEA1-3144-4009-B504-041390997E30}"/>
    <cellStyle name="Normal 7 4 3 3 2 2" xfId="1929" xr:uid="{1244F589-7D3E-446C-8274-F241934BC999}"/>
    <cellStyle name="Normal 7 4 3 3 2 3" xfId="3575" xr:uid="{6A1DD899-DA9A-4482-BF3E-9EDCA2D224D3}"/>
    <cellStyle name="Normal 7 4 3 3 2 4" xfId="3576" xr:uid="{03A938CE-DEA4-4431-8BEB-7A927DFA80E5}"/>
    <cellStyle name="Normal 7 4 3 3 3" xfId="1930" xr:uid="{34B34DEB-5E6A-4E8C-A838-E41DB0860742}"/>
    <cellStyle name="Normal 7 4 3 3 4" xfId="3577" xr:uid="{B186E94F-1911-41E4-B970-992E011D4F78}"/>
    <cellStyle name="Normal 7 4 3 3 5" xfId="3578" xr:uid="{455B326D-FA8C-4CC7-A42C-5FA697A68993}"/>
    <cellStyle name="Normal 7 4 3 4" xfId="1931" xr:uid="{30018ADD-B6A1-4C76-A844-6D0A8FA927D7}"/>
    <cellStyle name="Normal 7 4 3 4 2" xfId="1932" xr:uid="{F202C27C-91E8-47E1-85EF-20826F0AC691}"/>
    <cellStyle name="Normal 7 4 3 4 3" xfId="3579" xr:uid="{D841E855-425A-4FE5-9671-0FBCBD07714D}"/>
    <cellStyle name="Normal 7 4 3 4 4" xfId="3580" xr:uid="{5E89F0E6-3921-4316-92DF-FA0A8D530804}"/>
    <cellStyle name="Normal 7 4 3 5" xfId="1933" xr:uid="{785A211E-E4B3-43F5-A6EE-7E18559740CC}"/>
    <cellStyle name="Normal 7 4 3 5 2" xfId="3581" xr:uid="{B6305900-AD44-4237-831E-52A054BEB981}"/>
    <cellStyle name="Normal 7 4 3 5 3" xfId="3582" xr:uid="{F39AF61E-CEBB-4E6F-8686-2E908F251802}"/>
    <cellStyle name="Normal 7 4 3 5 4" xfId="3583" xr:uid="{98892E42-6151-449A-B2AB-41B02E415A3F}"/>
    <cellStyle name="Normal 7 4 3 6" xfId="3584" xr:uid="{EBCAC0DB-AE2A-4C0C-A0B3-E1B14A77391D}"/>
    <cellStyle name="Normal 7 4 3 7" xfId="3585" xr:uid="{1626D8B1-A111-4562-8C52-53D24C52A97E}"/>
    <cellStyle name="Normal 7 4 3 8" xfId="3586" xr:uid="{177E5F9D-613B-4424-BA81-65C1617146EC}"/>
    <cellStyle name="Normal 7 4 4" xfId="365" xr:uid="{E8EEB499-99B9-4736-91A5-14F74569EA8E}"/>
    <cellStyle name="Normal 7 4 4 2" xfId="733" xr:uid="{6D3028C2-4702-4883-9A0C-6C59F9390979}"/>
    <cellStyle name="Normal 7 4 4 2 2" xfId="734" xr:uid="{C643D8DC-46E7-44B9-A6B5-C08AD72E1C1D}"/>
    <cellStyle name="Normal 7 4 4 2 2 2" xfId="1934" xr:uid="{4FE0241C-44E0-4BD2-B78F-3109408E80B5}"/>
    <cellStyle name="Normal 7 4 4 2 2 3" xfId="3587" xr:uid="{8055D522-2F74-4B63-9F32-99950E1C817B}"/>
    <cellStyle name="Normal 7 4 4 2 2 4" xfId="3588" xr:uid="{830215C5-FDE3-4980-832F-855F7B605756}"/>
    <cellStyle name="Normal 7 4 4 2 3" xfId="1935" xr:uid="{EB2E8785-EDBB-44D8-A1CE-22F884463B06}"/>
    <cellStyle name="Normal 7 4 4 2 4" xfId="3589" xr:uid="{E206419E-7F39-423D-B2D4-45812637E052}"/>
    <cellStyle name="Normal 7 4 4 2 5" xfId="3590" xr:uid="{559BD50F-D6FF-4B36-A530-6E31D4460E5D}"/>
    <cellStyle name="Normal 7 4 4 3" xfId="735" xr:uid="{18580151-70BB-443A-A1E7-E90FA6C42443}"/>
    <cellStyle name="Normal 7 4 4 3 2" xfId="1936" xr:uid="{A314B002-9FA3-4C3C-BCCE-405AD0892ADC}"/>
    <cellStyle name="Normal 7 4 4 3 3" xfId="3591" xr:uid="{372FB6E8-7CF7-4245-AD76-EF656A7DC062}"/>
    <cellStyle name="Normal 7 4 4 3 4" xfId="3592" xr:uid="{0516267B-A120-4D22-933D-CCDAA545D3F0}"/>
    <cellStyle name="Normal 7 4 4 4" xfId="1937" xr:uid="{05CE7A1A-5649-4F17-A2F2-CB95F54E2922}"/>
    <cellStyle name="Normal 7 4 4 4 2" xfId="3593" xr:uid="{AE61BD6F-F475-4C88-8FF9-12245CB5A1FA}"/>
    <cellStyle name="Normal 7 4 4 4 3" xfId="3594" xr:uid="{EFA3F5E7-6758-4CFF-841A-C7944CB84999}"/>
    <cellStyle name="Normal 7 4 4 4 4" xfId="3595" xr:uid="{29FB50BB-3425-4190-98FB-0E0DF5C7B87D}"/>
    <cellStyle name="Normal 7 4 4 5" xfId="3596" xr:uid="{2AC80507-9C6A-4CA4-962E-1622279EF686}"/>
    <cellStyle name="Normal 7 4 4 6" xfId="3597" xr:uid="{12E1BA5A-67D9-4C46-AC4B-6078C002A030}"/>
    <cellStyle name="Normal 7 4 4 7" xfId="3598" xr:uid="{6BFC7B8E-33B2-40E8-88DD-6563663E8BDF}"/>
    <cellStyle name="Normal 7 4 5" xfId="366" xr:uid="{F1552572-228D-4E1F-A52B-A82E29583CF0}"/>
    <cellStyle name="Normal 7 4 5 2" xfId="736" xr:uid="{31394AA1-6107-4A07-ABA7-C6CE5F6D52C4}"/>
    <cellStyle name="Normal 7 4 5 2 2" xfId="1938" xr:uid="{33CC2350-1160-4A98-A8D7-93C451A2A816}"/>
    <cellStyle name="Normal 7 4 5 2 3" xfId="3599" xr:uid="{D753F3F7-7557-4F68-8409-6BC2B3AD1317}"/>
    <cellStyle name="Normal 7 4 5 2 4" xfId="3600" xr:uid="{82BCE4BF-D19F-49D5-9002-0B95FAAC9F6A}"/>
    <cellStyle name="Normal 7 4 5 3" xfId="1939" xr:uid="{F784399C-675A-481C-B3CD-165D588009D9}"/>
    <cellStyle name="Normal 7 4 5 3 2" xfId="3601" xr:uid="{FFB156B4-C8D5-4BE6-821C-B839F8D6E1BD}"/>
    <cellStyle name="Normal 7 4 5 3 3" xfId="3602" xr:uid="{8545F990-875C-4993-9CE6-CEA8D4002F30}"/>
    <cellStyle name="Normal 7 4 5 3 4" xfId="3603" xr:uid="{93EE3245-DAA6-43C0-A772-F78C4BF5CAF4}"/>
    <cellStyle name="Normal 7 4 5 4" xfId="3604" xr:uid="{DF74AB6C-DA3A-4815-AABC-00D07A7A2BA8}"/>
    <cellStyle name="Normal 7 4 5 5" xfId="3605" xr:uid="{DBDA1D04-3172-4194-9526-14C7923A5B74}"/>
    <cellStyle name="Normal 7 4 5 6" xfId="3606" xr:uid="{C92912D1-7FEF-4398-A60B-8D6FABFF4A2F}"/>
    <cellStyle name="Normal 7 4 6" xfId="737" xr:uid="{7D1C7598-16BD-483E-87F1-628D67E74A61}"/>
    <cellStyle name="Normal 7 4 6 2" xfId="1940" xr:uid="{87A7E7F5-884D-4F68-8E85-7F18423A96B9}"/>
    <cellStyle name="Normal 7 4 6 2 2" xfId="3607" xr:uid="{0D296AF4-5B7A-4252-9EA9-CF960253D003}"/>
    <cellStyle name="Normal 7 4 6 2 3" xfId="3608" xr:uid="{EAEDC72B-A4A8-4989-B13D-16A7B31574F7}"/>
    <cellStyle name="Normal 7 4 6 2 4" xfId="3609" xr:uid="{5ADEFD32-98D2-413F-9304-A7C428FD0C1B}"/>
    <cellStyle name="Normal 7 4 6 3" xfId="3610" xr:uid="{EFA0C9A6-B0FB-4F84-8B23-4CEDA71517B6}"/>
    <cellStyle name="Normal 7 4 6 4" xfId="3611" xr:uid="{E324BA22-AFCB-40E1-9CB8-38A8CF210C28}"/>
    <cellStyle name="Normal 7 4 6 5" xfId="3612" xr:uid="{930536CB-2959-4465-ACF7-CFBA24FE1547}"/>
    <cellStyle name="Normal 7 4 7" xfId="1941" xr:uid="{533A7F8D-7E64-47DF-8608-925C665194CB}"/>
    <cellStyle name="Normal 7 4 7 2" xfId="3613" xr:uid="{FE47C988-ECA9-4BFC-AE19-9EC2532FB1C8}"/>
    <cellStyle name="Normal 7 4 7 3" xfId="3614" xr:uid="{3223A1FD-6C57-4AAE-8ED0-FBC256F382A7}"/>
    <cellStyle name="Normal 7 4 7 4" xfId="3615" xr:uid="{0B142C67-E8F8-4613-941B-AD351AB22D55}"/>
    <cellStyle name="Normal 7 4 8" xfId="3616" xr:uid="{D9A71F42-CB52-4C8E-9B57-76A224E705C0}"/>
    <cellStyle name="Normal 7 4 8 2" xfId="3617" xr:uid="{D4B5ED51-18B6-43D1-B97C-A4FF8555E97C}"/>
    <cellStyle name="Normal 7 4 8 3" xfId="3618" xr:uid="{3AAD71C1-B1DC-4E23-B639-4A47CD50E1D9}"/>
    <cellStyle name="Normal 7 4 8 4" xfId="3619" xr:uid="{B8709402-8B7C-4245-95C2-8C21C2B305D1}"/>
    <cellStyle name="Normal 7 4 9" xfId="3620" xr:uid="{6D17B094-B849-4D7B-A92E-D56C6F93448A}"/>
    <cellStyle name="Normal 7 5" xfId="143" xr:uid="{9EC8D4FE-6DFA-4A3A-A3FD-1FAE79E61603}"/>
    <cellStyle name="Normal 7 5 2" xfId="144" xr:uid="{71FDC044-48EF-492C-9500-708B7931475F}"/>
    <cellStyle name="Normal 7 5 2 2" xfId="367" xr:uid="{DEA75934-457A-43AC-A156-895512DBBEA5}"/>
    <cellStyle name="Normal 7 5 2 2 2" xfId="738" xr:uid="{6025DBBE-6A41-4D48-A616-0B4113B59F13}"/>
    <cellStyle name="Normal 7 5 2 2 2 2" xfId="1942" xr:uid="{62F9106D-5175-41A7-B31F-4E4C3FB7DD5D}"/>
    <cellStyle name="Normal 7 5 2 2 2 3" xfId="3621" xr:uid="{4997F2C2-4D52-46A2-92D8-CE8B01BBE243}"/>
    <cellStyle name="Normal 7 5 2 2 2 4" xfId="3622" xr:uid="{6BFE781B-D3C8-47B7-80DC-B4EF0B06AD88}"/>
    <cellStyle name="Normal 7 5 2 2 3" xfId="1943" xr:uid="{6DBCAA6F-8A74-4303-A302-59E09AA9E252}"/>
    <cellStyle name="Normal 7 5 2 2 3 2" xfId="3623" xr:uid="{767A551E-3BC4-4675-BD3E-836D0F3578D1}"/>
    <cellStyle name="Normal 7 5 2 2 3 3" xfId="3624" xr:uid="{50B596E2-B88C-46BC-BDAF-43F15DA4250A}"/>
    <cellStyle name="Normal 7 5 2 2 3 4" xfId="3625" xr:uid="{DF36C9DF-4DA3-4274-A461-B6CDC15E3B9B}"/>
    <cellStyle name="Normal 7 5 2 2 4" xfId="3626" xr:uid="{0F49D830-8015-43F5-A8BD-D5EDCBE137B8}"/>
    <cellStyle name="Normal 7 5 2 2 5" xfId="3627" xr:uid="{0317CD2A-0914-4491-8C6D-0729EF76D191}"/>
    <cellStyle name="Normal 7 5 2 2 6" xfId="3628" xr:uid="{096DE269-ED50-4693-8D1F-3092C8F9C893}"/>
    <cellStyle name="Normal 7 5 2 3" xfId="739" xr:uid="{A2090A64-1EBC-4B55-BDF3-0E136C6D1656}"/>
    <cellStyle name="Normal 7 5 2 3 2" xfId="1944" xr:uid="{8316879A-ACDF-4C39-8CF4-648B09DFFAA7}"/>
    <cellStyle name="Normal 7 5 2 3 2 2" xfId="3629" xr:uid="{824A35CB-85B0-4F7D-B5D6-6C247FABE4EA}"/>
    <cellStyle name="Normal 7 5 2 3 2 3" xfId="3630" xr:uid="{F8EB5842-9405-4CA5-9ACF-E83C6B53655A}"/>
    <cellStyle name="Normal 7 5 2 3 2 4" xfId="3631" xr:uid="{D28213FF-6673-4317-A686-E4218B7F53FA}"/>
    <cellStyle name="Normal 7 5 2 3 3" xfId="3632" xr:uid="{290568E0-ABA5-4AC4-9E63-22851492B94F}"/>
    <cellStyle name="Normal 7 5 2 3 4" xfId="3633" xr:uid="{28291C9A-C8B1-42F8-8E7A-347126CC86E3}"/>
    <cellStyle name="Normal 7 5 2 3 5" xfId="3634" xr:uid="{32EF5AC0-9ACA-4452-96FD-12E6E0D3DBFA}"/>
    <cellStyle name="Normal 7 5 2 4" xfId="1945" xr:uid="{4030DAFE-167B-4A12-9825-92B07FFB8099}"/>
    <cellStyle name="Normal 7 5 2 4 2" xfId="3635" xr:uid="{3A51FD35-DFC8-45AA-9E1E-58B19D9F3CFB}"/>
    <cellStyle name="Normal 7 5 2 4 3" xfId="3636" xr:uid="{A98BEE7C-2D04-410C-83E8-E78A80A84FEE}"/>
    <cellStyle name="Normal 7 5 2 4 4" xfId="3637" xr:uid="{03E758D9-9C17-436C-8144-EEBE802387E2}"/>
    <cellStyle name="Normal 7 5 2 5" xfId="3638" xr:uid="{A9FC0460-4E94-42B7-981E-C29A0C2D00A3}"/>
    <cellStyle name="Normal 7 5 2 5 2" xfId="3639" xr:uid="{8DC59794-D8E6-4447-9063-C82517FFFFAF}"/>
    <cellStyle name="Normal 7 5 2 5 3" xfId="3640" xr:uid="{6B404591-6D24-42D3-9C0F-CE4FDA1442C8}"/>
    <cellStyle name="Normal 7 5 2 5 4" xfId="3641" xr:uid="{1DD3DD07-0B52-41C3-8ED0-4E29990C8DF1}"/>
    <cellStyle name="Normal 7 5 2 6" xfId="3642" xr:uid="{7BC69FF3-4671-44CE-934B-4A3706CC2C4F}"/>
    <cellStyle name="Normal 7 5 2 7" xfId="3643" xr:uid="{FA7B11BD-5B0A-435A-A554-784C4EC5D30D}"/>
    <cellStyle name="Normal 7 5 2 8" xfId="3644" xr:uid="{09CAD502-28A8-4EF9-A8DC-563D97B35E31}"/>
    <cellStyle name="Normal 7 5 3" xfId="368" xr:uid="{E2EFB491-5E12-4703-BCD8-AF99C0808A8E}"/>
    <cellStyle name="Normal 7 5 3 2" xfId="740" xr:uid="{ACA3D804-5D92-4FD1-B1C3-B594F46FB177}"/>
    <cellStyle name="Normal 7 5 3 2 2" xfId="741" xr:uid="{9ED26589-9C3E-4DEF-B6EA-F768396C9DAE}"/>
    <cellStyle name="Normal 7 5 3 2 3" xfId="3645" xr:uid="{901184D1-8091-482F-BBB1-90886F67C8F1}"/>
    <cellStyle name="Normal 7 5 3 2 4" xfId="3646" xr:uid="{21DB1B59-360D-4439-AB78-1555C059DB85}"/>
    <cellStyle name="Normal 7 5 3 3" xfId="742" xr:uid="{DB3457A2-8AF3-48D0-A991-FA1FED6D0DA0}"/>
    <cellStyle name="Normal 7 5 3 3 2" xfId="3647" xr:uid="{74E0BA7F-EF8C-45A2-A931-7492870BDC0E}"/>
    <cellStyle name="Normal 7 5 3 3 3" xfId="3648" xr:uid="{D23AC996-B5A6-45A5-B1EC-155D78804BDC}"/>
    <cellStyle name="Normal 7 5 3 3 4" xfId="3649" xr:uid="{80120E7B-9378-45C7-BDC0-DD062B19EF52}"/>
    <cellStyle name="Normal 7 5 3 4" xfId="3650" xr:uid="{CCE7C54D-7BA1-494F-80E1-10E92AFCC1CA}"/>
    <cellStyle name="Normal 7 5 3 5" xfId="3651" xr:uid="{F42BC6E7-4E3A-48D5-BE41-E451A5A879E6}"/>
    <cellStyle name="Normal 7 5 3 6" xfId="3652" xr:uid="{F45CC071-4C14-4CFC-A63D-927C4C15BACC}"/>
    <cellStyle name="Normal 7 5 4" xfId="369" xr:uid="{2C16E399-35BE-4110-874D-84DFC3AC9EDB}"/>
    <cellStyle name="Normal 7 5 4 2" xfId="743" xr:uid="{3D38BDFB-F57C-4976-B777-AB6B173BAEE4}"/>
    <cellStyle name="Normal 7 5 4 2 2" xfId="3653" xr:uid="{9EE4E55E-4988-4B4A-BEB7-49A664BF52CD}"/>
    <cellStyle name="Normal 7 5 4 2 3" xfId="3654" xr:uid="{72EB9878-AD25-4C32-9582-1A34A7011620}"/>
    <cellStyle name="Normal 7 5 4 2 4" xfId="3655" xr:uid="{B3B97490-276E-4118-B066-E5EB97C18943}"/>
    <cellStyle name="Normal 7 5 4 3" xfId="3656" xr:uid="{ADB3566F-76FD-40CB-AD10-3BC73D7FB843}"/>
    <cellStyle name="Normal 7 5 4 4" xfId="3657" xr:uid="{383337DC-B143-4BF4-95FD-83E0B641B819}"/>
    <cellStyle name="Normal 7 5 4 5" xfId="3658" xr:uid="{21A7BC9D-70C0-435E-A6AE-0FE5E5E4CE63}"/>
    <cellStyle name="Normal 7 5 5" xfId="744" xr:uid="{A945F146-DFC2-4E34-8CBE-942571F8EECD}"/>
    <cellStyle name="Normal 7 5 5 2" xfId="3659" xr:uid="{AB62E5BD-88DB-4332-A846-6AB881EB984E}"/>
    <cellStyle name="Normal 7 5 5 3" xfId="3660" xr:uid="{29DF7C2B-1ADC-4B1A-ACDF-740FA0216EDA}"/>
    <cellStyle name="Normal 7 5 5 4" xfId="3661" xr:uid="{A768589E-6B20-41BA-841C-A600C5C59189}"/>
    <cellStyle name="Normal 7 5 6" xfId="3662" xr:uid="{97A14202-0590-44BE-93F6-70F319510F66}"/>
    <cellStyle name="Normal 7 5 6 2" xfId="3663" xr:uid="{E61089F0-A975-4901-A6C2-799246C8A80D}"/>
    <cellStyle name="Normal 7 5 6 3" xfId="3664" xr:uid="{BCAEEA2F-9227-494E-BA5F-CF24563FD2CF}"/>
    <cellStyle name="Normal 7 5 6 4" xfId="3665" xr:uid="{CF2B0D68-DDA9-4D55-A7E2-4F2DA90C73ED}"/>
    <cellStyle name="Normal 7 5 7" xfId="3666" xr:uid="{551EC416-F606-443E-98C2-7F940E70263A}"/>
    <cellStyle name="Normal 7 5 8" xfId="3667" xr:uid="{6AEB2F97-D9F2-42FF-ADBB-5A6D8768E1C8}"/>
    <cellStyle name="Normal 7 5 9" xfId="3668" xr:uid="{EC2C6D4B-036A-49BC-9372-3C3290023B9D}"/>
    <cellStyle name="Normal 7 6" xfId="145" xr:uid="{3D6A1D7C-214E-487A-A6C4-0FEC52A4DEB7}"/>
    <cellStyle name="Normal 7 6 2" xfId="370" xr:uid="{D6FE3F0D-37DC-416C-95B7-AC3E5FBD4745}"/>
    <cellStyle name="Normal 7 6 2 2" xfId="745" xr:uid="{842C03C9-E888-43BC-897E-58A9DB1066B0}"/>
    <cellStyle name="Normal 7 6 2 2 2" xfId="1946" xr:uid="{789A3923-6227-41E1-BEA7-734B400417A3}"/>
    <cellStyle name="Normal 7 6 2 2 2 2" xfId="1947" xr:uid="{B02C4154-F840-4C42-8237-DAF7E6F1B582}"/>
    <cellStyle name="Normal 7 6 2 2 3" xfId="1948" xr:uid="{352840EC-22A2-4325-8002-15B25A17F3EF}"/>
    <cellStyle name="Normal 7 6 2 2 4" xfId="3669" xr:uid="{9D639EA1-CBA4-4633-8A4B-CA8A1B0D8225}"/>
    <cellStyle name="Normal 7 6 2 3" xfId="1949" xr:uid="{94102100-CC15-41F1-B8D5-CC61708D42A3}"/>
    <cellStyle name="Normal 7 6 2 3 2" xfId="1950" xr:uid="{50B45ED7-BDAF-4440-8B07-D8A237976F44}"/>
    <cellStyle name="Normal 7 6 2 3 3" xfId="3670" xr:uid="{F2DA1050-0325-4B85-A080-1E30607C6257}"/>
    <cellStyle name="Normal 7 6 2 3 4" xfId="3671" xr:uid="{B6C9A04F-1CA7-4A1A-AC1F-84D81317BE4E}"/>
    <cellStyle name="Normal 7 6 2 4" xfId="1951" xr:uid="{B8068252-2933-467F-BAA9-7D15B5D6633F}"/>
    <cellStyle name="Normal 7 6 2 5" xfId="3672" xr:uid="{72C40AD4-9862-4FA8-B128-AE10BE5BC337}"/>
    <cellStyle name="Normal 7 6 2 6" xfId="3673" xr:uid="{67BEEED4-7E7F-41B1-9ED2-15B0D637C3F9}"/>
    <cellStyle name="Normal 7 6 3" xfId="746" xr:uid="{0E728EBC-EC07-4BB7-BDBA-54AF3DA8C3B4}"/>
    <cellStyle name="Normal 7 6 3 2" xfId="1952" xr:uid="{C057CEF5-9C01-44C1-B48F-1E36BBC27A53}"/>
    <cellStyle name="Normal 7 6 3 2 2" xfId="1953" xr:uid="{30EB8BA9-7D37-4A95-999B-523BEB27FD81}"/>
    <cellStyle name="Normal 7 6 3 2 3" xfId="3674" xr:uid="{B14EC924-DE12-4337-B21B-0A45AFEFC9E4}"/>
    <cellStyle name="Normal 7 6 3 2 4" xfId="3675" xr:uid="{0F04058A-9E80-4EE4-8CF2-AB793E158A54}"/>
    <cellStyle name="Normal 7 6 3 3" xfId="1954" xr:uid="{C9E6EA3D-C363-48E5-8910-B55C0A042DE6}"/>
    <cellStyle name="Normal 7 6 3 4" xfId="3676" xr:uid="{90FB0AEA-23D8-49B6-BE66-426B747A6BFF}"/>
    <cellStyle name="Normal 7 6 3 5" xfId="3677" xr:uid="{29FE4625-1729-4555-A08C-E6439C58F9C8}"/>
    <cellStyle name="Normal 7 6 4" xfId="1955" xr:uid="{AB67D91A-5BBB-4E33-9206-E3C7E7FB81DF}"/>
    <cellStyle name="Normal 7 6 4 2" xfId="1956" xr:uid="{B24FE468-8B5A-4EDC-BB19-290B20625103}"/>
    <cellStyle name="Normal 7 6 4 3" xfId="3678" xr:uid="{A198B57E-73F4-42BC-89C5-F2C908125395}"/>
    <cellStyle name="Normal 7 6 4 4" xfId="3679" xr:uid="{D531D050-D72C-4A62-B13A-C6DFD9C80FAC}"/>
    <cellStyle name="Normal 7 6 5" xfId="1957" xr:uid="{DAF9AFA9-BD25-49B5-95EE-0820F7C091D6}"/>
    <cellStyle name="Normal 7 6 5 2" xfId="3680" xr:uid="{2E65AF0A-1607-4A4C-92DB-092CF608D77E}"/>
    <cellStyle name="Normal 7 6 5 3" xfId="3681" xr:uid="{5C6167DB-DF44-43DC-AC88-059EA0C85389}"/>
    <cellStyle name="Normal 7 6 5 4" xfId="3682" xr:uid="{C4E78725-880D-4FC0-9860-5E260BDD52BF}"/>
    <cellStyle name="Normal 7 6 6" xfId="3683" xr:uid="{2BC78222-2F74-47F5-B5A4-5827D89807E9}"/>
    <cellStyle name="Normal 7 6 7" xfId="3684" xr:uid="{38154662-FA7E-4833-BB5D-58569B2CCF7C}"/>
    <cellStyle name="Normal 7 6 8" xfId="3685" xr:uid="{C78FC7EB-98FA-4F15-A7B4-73B630BA6506}"/>
    <cellStyle name="Normal 7 7" xfId="371" xr:uid="{80A9148B-44B7-480A-A4B0-AE8A6BF7B7D2}"/>
    <cellStyle name="Normal 7 7 2" xfId="747" xr:uid="{2B33874B-2DE2-4EF8-82C1-3C34E0773BBC}"/>
    <cellStyle name="Normal 7 7 2 2" xfId="748" xr:uid="{A46ECABF-82A3-4E6A-9370-6C0A6FA5FED5}"/>
    <cellStyle name="Normal 7 7 2 2 2" xfId="1958" xr:uid="{6244F035-D57D-417D-B526-602D4314FAB4}"/>
    <cellStyle name="Normal 7 7 2 2 3" xfId="3686" xr:uid="{F38DB75D-3C9E-48F8-9442-A5F28B8E5AE7}"/>
    <cellStyle name="Normal 7 7 2 2 4" xfId="3687" xr:uid="{687E528E-6C3F-46DB-BE6F-7237C3947301}"/>
    <cellStyle name="Normal 7 7 2 3" xfId="1959" xr:uid="{E2EBF59A-95B2-4EC3-93B6-38832E21ECF2}"/>
    <cellStyle name="Normal 7 7 2 4" xfId="3688" xr:uid="{45C3F123-EAF6-44A6-A4E0-5CEF85E5AF5A}"/>
    <cellStyle name="Normal 7 7 2 5" xfId="3689" xr:uid="{3F4CA473-279E-4470-B43D-FB4F44EA46EE}"/>
    <cellStyle name="Normal 7 7 3" xfId="749" xr:uid="{2D0D7E43-3346-4707-86A0-73E25D17E592}"/>
    <cellStyle name="Normal 7 7 3 2" xfId="1960" xr:uid="{B82ACC35-C99A-4851-B9AC-6D18968DC5CB}"/>
    <cellStyle name="Normal 7 7 3 3" xfId="3690" xr:uid="{E9ED73C0-7222-4C01-A949-700C09B46A67}"/>
    <cellStyle name="Normal 7 7 3 4" xfId="3691" xr:uid="{12A0985D-E8FD-4D79-ABFB-D503EC3F88E6}"/>
    <cellStyle name="Normal 7 7 4" xfId="1961" xr:uid="{41D627AE-0A50-4392-8D48-A0EDC66D4985}"/>
    <cellStyle name="Normal 7 7 4 2" xfId="3692" xr:uid="{C97E994D-F5FC-4D27-9E08-0280A2C770F8}"/>
    <cellStyle name="Normal 7 7 4 3" xfId="3693" xr:uid="{87F87FF6-F1C9-4A10-A42F-DB6E13B7C526}"/>
    <cellStyle name="Normal 7 7 4 4" xfId="3694" xr:uid="{65A054D9-8320-4E98-9537-DC7D72098C47}"/>
    <cellStyle name="Normal 7 7 5" xfId="3695" xr:uid="{3F1E70CB-68DD-4D35-9DD1-6D85CDD899CE}"/>
    <cellStyle name="Normal 7 7 6" xfId="3696" xr:uid="{A69710ED-74BE-4ACA-B15D-E09BE46D6B36}"/>
    <cellStyle name="Normal 7 7 7" xfId="3697" xr:uid="{DBC6BA62-C01F-45A1-9939-8EAE805072C0}"/>
    <cellStyle name="Normal 7 8" xfId="372" xr:uid="{292B2394-F927-41D1-AD80-58C7635587A9}"/>
    <cellStyle name="Normal 7 8 2" xfId="750" xr:uid="{63D660EB-9B67-4519-AFA3-5211476BE408}"/>
    <cellStyle name="Normal 7 8 2 2" xfId="1962" xr:uid="{15A265EC-A306-4E5A-8A0E-FF64692F4661}"/>
    <cellStyle name="Normal 7 8 2 3" xfId="3698" xr:uid="{F299B994-A178-44BA-9CDA-0C0D8D911A66}"/>
    <cellStyle name="Normal 7 8 2 4" xfId="3699" xr:uid="{5CD9E6BD-D0FB-47AA-8F0F-A3B2A8E0C999}"/>
    <cellStyle name="Normal 7 8 3" xfId="1963" xr:uid="{554DF8DF-5586-4E24-9443-D0A27E85D0B9}"/>
    <cellStyle name="Normal 7 8 3 2" xfId="3700" xr:uid="{E364BA18-6D3F-42EC-9C84-AD148FB1AD8A}"/>
    <cellStyle name="Normal 7 8 3 3" xfId="3701" xr:uid="{3E814930-BB68-4457-9075-044222C9B5C5}"/>
    <cellStyle name="Normal 7 8 3 4" xfId="3702" xr:uid="{2AEB48A0-F034-428B-B38F-42F4FAB5E14B}"/>
    <cellStyle name="Normal 7 8 4" xfId="3703" xr:uid="{B8565274-E0B1-4998-B62C-4E9F8D917A60}"/>
    <cellStyle name="Normal 7 8 5" xfId="3704" xr:uid="{DBEE1130-C73B-4304-BB0E-0A456BDD9C00}"/>
    <cellStyle name="Normal 7 8 6" xfId="3705" xr:uid="{9D5E5A16-EF0F-40F4-ABB1-E0DE3E9FBA89}"/>
    <cellStyle name="Normal 7 9" xfId="373" xr:uid="{05C085D2-65C4-4032-BD38-BC17F128814F}"/>
    <cellStyle name="Normal 7 9 2" xfId="1964" xr:uid="{82238AC7-AC89-4E81-826E-871603A3F76C}"/>
    <cellStyle name="Normal 7 9 2 2" xfId="3706" xr:uid="{C6BEFE07-BC6C-4F37-8025-A7CF45190F8C}"/>
    <cellStyle name="Normal 7 9 2 2 2" xfId="4408" xr:uid="{1AE02DD1-1E96-49F9-A87B-C2B903825A1A}"/>
    <cellStyle name="Normal 7 9 2 2 3" xfId="4687" xr:uid="{0843F938-6AFB-4195-9911-3932DBD22897}"/>
    <cellStyle name="Normal 7 9 2 3" xfId="3707" xr:uid="{1B00F018-09E0-41FF-AFD8-804491038311}"/>
    <cellStyle name="Normal 7 9 2 4" xfId="3708" xr:uid="{E2E8592B-26D7-4321-BD85-15F8EC5E1719}"/>
    <cellStyle name="Normal 7 9 3" xfId="3709" xr:uid="{A5760BAF-8AF0-494E-86C4-CDEFDF1D44BC}"/>
    <cellStyle name="Normal 7 9 3 2" xfId="5342" xr:uid="{554C140A-24A3-4E10-B01E-F3F54DC53EB5}"/>
    <cellStyle name="Normal 7 9 4" xfId="3710" xr:uid="{A0F4F12B-87C3-45CB-97AD-8F509C12D170}"/>
    <cellStyle name="Normal 7 9 4 2" xfId="4578" xr:uid="{24D0EB75-B297-4BCD-AB48-804C9A892EC1}"/>
    <cellStyle name="Normal 7 9 4 3" xfId="4688" xr:uid="{6BD6E93E-C72D-4D53-ABE4-20CE1F7AEA4E}"/>
    <cellStyle name="Normal 7 9 4 4" xfId="4607" xr:uid="{4AEB0385-CD38-4A3C-B839-46751BE516C2}"/>
    <cellStyle name="Normal 7 9 5" xfId="3711" xr:uid="{F0882302-16D5-4F7E-B29C-3D7D63896324}"/>
    <cellStyle name="Normal 8" xfId="146" xr:uid="{7219EF32-7E9A-4940-9409-748FB80B9E6B}"/>
    <cellStyle name="Normal 8 10" xfId="1965" xr:uid="{88B1C686-3F0F-4E68-98E0-2452F29D0E06}"/>
    <cellStyle name="Normal 8 10 2" xfId="3712" xr:uid="{89278B77-1F97-4585-BC3E-A35869980508}"/>
    <cellStyle name="Normal 8 10 3" xfId="3713" xr:uid="{A46849D6-DA6D-4635-870D-2B0E9271CBB4}"/>
    <cellStyle name="Normal 8 10 4" xfId="3714" xr:uid="{89D27FB0-D1DE-4E91-AD62-992496E889D7}"/>
    <cellStyle name="Normal 8 11" xfId="3715" xr:uid="{8002F7BE-C475-4478-94E2-C35BAE64541E}"/>
    <cellStyle name="Normal 8 11 2" xfId="3716" xr:uid="{A06AE9B3-6BC3-4047-87C8-06379080FB55}"/>
    <cellStyle name="Normal 8 11 3" xfId="3717" xr:uid="{F0EA0146-B397-4E5D-BF07-0D57CD68FEEA}"/>
    <cellStyle name="Normal 8 11 4" xfId="3718" xr:uid="{77D62D78-A8FC-421F-A1A6-C905BBC19D78}"/>
    <cellStyle name="Normal 8 12" xfId="3719" xr:uid="{AB577965-A719-4482-873A-CE1B5453694B}"/>
    <cellStyle name="Normal 8 12 2" xfId="3720" xr:uid="{B8A6AA9E-40F2-4E79-82FD-16662B9F0844}"/>
    <cellStyle name="Normal 8 13" xfId="3721" xr:uid="{D0816856-BA27-4C27-B9CA-0B74D9815D22}"/>
    <cellStyle name="Normal 8 14" xfId="3722" xr:uid="{1AE82421-D4F7-498F-94D1-ECF0F36E13C1}"/>
    <cellStyle name="Normal 8 15" xfId="3723" xr:uid="{DF85FCDC-2EBD-4E0B-8172-18F7195A0750}"/>
    <cellStyle name="Normal 8 2" xfId="147" xr:uid="{DF3ACE2F-53C1-4880-B7E2-C380B5D3A858}"/>
    <cellStyle name="Normal 8 2 10" xfId="3724" xr:uid="{B9507BB8-0AC3-40B1-B1E8-3E1EE7F4C8C8}"/>
    <cellStyle name="Normal 8 2 11" xfId="3725" xr:uid="{8AB95EBC-277F-44E2-838E-5FF93AFD4CD4}"/>
    <cellStyle name="Normal 8 2 2" xfId="148" xr:uid="{30B35ED5-03EC-4DFE-8475-9B9D12572CAC}"/>
    <cellStyle name="Normal 8 2 2 2" xfId="149" xr:uid="{A1D0E531-73FA-4A6F-8F31-B4648A3DCFF9}"/>
    <cellStyle name="Normal 8 2 2 2 2" xfId="374" xr:uid="{B1012BC7-040A-4D7A-9CDE-6A58B83A481E}"/>
    <cellStyle name="Normal 8 2 2 2 2 2" xfId="751" xr:uid="{B00B0616-2A59-4EE3-A1FF-DE0F21934E20}"/>
    <cellStyle name="Normal 8 2 2 2 2 2 2" xfId="752" xr:uid="{681940AB-9811-469F-8821-83AFC2BABC4B}"/>
    <cellStyle name="Normal 8 2 2 2 2 2 2 2" xfId="1966" xr:uid="{FE351329-D5EB-4FC8-9267-375D94CB36E2}"/>
    <cellStyle name="Normal 8 2 2 2 2 2 2 2 2" xfId="1967" xr:uid="{FADE428D-E21E-4F3F-9682-44F9BFF5BD37}"/>
    <cellStyle name="Normal 8 2 2 2 2 2 2 3" xfId="1968" xr:uid="{9371EE5D-1A5D-42AD-AA38-124DE3D50A53}"/>
    <cellStyle name="Normal 8 2 2 2 2 2 3" xfId="1969" xr:uid="{0831DC57-0FD5-469F-A8C4-C0BE23E0B8F6}"/>
    <cellStyle name="Normal 8 2 2 2 2 2 3 2" xfId="1970" xr:uid="{A10D547A-D1CB-403B-B1C8-1D68B7A196AC}"/>
    <cellStyle name="Normal 8 2 2 2 2 2 4" xfId="1971" xr:uid="{5C501451-113A-4413-BF57-3AFBBAD91B27}"/>
    <cellStyle name="Normal 8 2 2 2 2 3" xfId="753" xr:uid="{05D38D75-3F30-4018-ACFB-CC74C5BD894F}"/>
    <cellStyle name="Normal 8 2 2 2 2 3 2" xfId="1972" xr:uid="{5F7364DE-68FC-45B0-83CC-9EE5E5B42347}"/>
    <cellStyle name="Normal 8 2 2 2 2 3 2 2" xfId="1973" xr:uid="{800E1D92-B44F-4201-809A-AC606D6E5353}"/>
    <cellStyle name="Normal 8 2 2 2 2 3 3" xfId="1974" xr:uid="{944D1731-3F8E-4C62-9719-CB66F97E1759}"/>
    <cellStyle name="Normal 8 2 2 2 2 3 4" xfId="3726" xr:uid="{196B9FBF-A7C5-438C-B462-46626370E4BA}"/>
    <cellStyle name="Normal 8 2 2 2 2 4" xfId="1975" xr:uid="{C398223C-175B-49D3-9895-AED82EE2BDFC}"/>
    <cellStyle name="Normal 8 2 2 2 2 4 2" xfId="1976" xr:uid="{BE0587AC-0DA4-4581-A896-E848C8DB9A2C}"/>
    <cellStyle name="Normal 8 2 2 2 2 5" xfId="1977" xr:uid="{49AFE749-746E-41F7-9444-E73FED906C1F}"/>
    <cellStyle name="Normal 8 2 2 2 2 6" xfId="3727" xr:uid="{15395F33-25CB-4CAE-8B70-0C14E3F0297B}"/>
    <cellStyle name="Normal 8 2 2 2 3" xfId="375" xr:uid="{7B27C00E-0279-47E5-A222-4C8FB44239D4}"/>
    <cellStyle name="Normal 8 2 2 2 3 2" xfId="754" xr:uid="{3FF69E3E-EB26-4E06-887B-2548E130628C}"/>
    <cellStyle name="Normal 8 2 2 2 3 2 2" xfId="755" xr:uid="{D6144927-906F-41CC-A127-E7DEB19D2421}"/>
    <cellStyle name="Normal 8 2 2 2 3 2 2 2" xfId="1978" xr:uid="{67F7A6D8-2CB4-477A-8AF4-A35C93C593A9}"/>
    <cellStyle name="Normal 8 2 2 2 3 2 2 2 2" xfId="1979" xr:uid="{680B9B14-970B-4320-9B53-111229F4301C}"/>
    <cellStyle name="Normal 8 2 2 2 3 2 2 3" xfId="1980" xr:uid="{99493962-FA63-4031-B453-CEB9D7C7A454}"/>
    <cellStyle name="Normal 8 2 2 2 3 2 3" xfId="1981" xr:uid="{97AD41FA-7E2C-4D72-ABD7-2B27FD265DF6}"/>
    <cellStyle name="Normal 8 2 2 2 3 2 3 2" xfId="1982" xr:uid="{8235F88F-52A6-4249-ABC8-E742B436566C}"/>
    <cellStyle name="Normal 8 2 2 2 3 2 4" xfId="1983" xr:uid="{541EB5D9-3F45-48B2-94BB-FCBA1AED5357}"/>
    <cellStyle name="Normal 8 2 2 2 3 3" xfId="756" xr:uid="{43539C01-99D2-485E-9FCB-0154B1A8032C}"/>
    <cellStyle name="Normal 8 2 2 2 3 3 2" xfId="1984" xr:uid="{99B817EF-5340-4821-955B-4B01FFDAF9FB}"/>
    <cellStyle name="Normal 8 2 2 2 3 3 2 2" xfId="1985" xr:uid="{A15D7BF8-A26F-4936-9F12-83901AE60C3B}"/>
    <cellStyle name="Normal 8 2 2 2 3 3 3" xfId="1986" xr:uid="{980B1F20-711F-4C22-A726-BB8A2D2E229C}"/>
    <cellStyle name="Normal 8 2 2 2 3 4" xfId="1987" xr:uid="{C253A098-218B-426F-8C41-703FF9282E4B}"/>
    <cellStyle name="Normal 8 2 2 2 3 4 2" xfId="1988" xr:uid="{79C9405E-7518-41BC-A72A-C1FB51B1CC0C}"/>
    <cellStyle name="Normal 8 2 2 2 3 5" xfId="1989" xr:uid="{31890435-7AA6-45CD-947C-C46CC59A4A95}"/>
    <cellStyle name="Normal 8 2 2 2 4" xfId="757" xr:uid="{130ABE9A-7C67-475D-A312-A9AE01D481DD}"/>
    <cellStyle name="Normal 8 2 2 2 4 2" xfId="758" xr:uid="{399CA37D-2022-4BF8-B78A-C9005FE17CB2}"/>
    <cellStyle name="Normal 8 2 2 2 4 2 2" xfId="1990" xr:uid="{2C726138-682C-409C-8A84-3417F96D2C09}"/>
    <cellStyle name="Normal 8 2 2 2 4 2 2 2" xfId="1991" xr:uid="{1C856CAB-A6D7-42E7-B996-DA9C8091A2DD}"/>
    <cellStyle name="Normal 8 2 2 2 4 2 3" xfId="1992" xr:uid="{8004A925-296F-40D5-83FF-849EE14F5E39}"/>
    <cellStyle name="Normal 8 2 2 2 4 3" xfId="1993" xr:uid="{2E20EDBA-C9CA-4322-8732-FF3F3A94C8A0}"/>
    <cellStyle name="Normal 8 2 2 2 4 3 2" xfId="1994" xr:uid="{C0C9DEB7-9B48-4329-95DA-EB7BFF2A9F18}"/>
    <cellStyle name="Normal 8 2 2 2 4 4" xfId="1995" xr:uid="{918AA466-AB4D-428A-BA07-9DA1CADCF2A7}"/>
    <cellStyle name="Normal 8 2 2 2 5" xfId="759" xr:uid="{4E2E3377-09BA-4E64-A89A-75B819FB8638}"/>
    <cellStyle name="Normal 8 2 2 2 5 2" xfId="1996" xr:uid="{90FA35AA-F118-4F17-84E0-3BF667282CDA}"/>
    <cellStyle name="Normal 8 2 2 2 5 2 2" xfId="1997" xr:uid="{26F5C88D-F6B8-499B-9F69-31A2223CB947}"/>
    <cellStyle name="Normal 8 2 2 2 5 3" xfId="1998" xr:uid="{E7A795C2-8788-4E5D-A647-9ED9F92B1DAB}"/>
    <cellStyle name="Normal 8 2 2 2 5 4" xfId="3728" xr:uid="{9C0B8A24-4D40-4716-8CCB-87449E84FD69}"/>
    <cellStyle name="Normal 8 2 2 2 6" xfId="1999" xr:uid="{C8585AC1-A278-43EA-9BE0-7460602D289F}"/>
    <cellStyle name="Normal 8 2 2 2 6 2" xfId="2000" xr:uid="{C9A5B988-19D4-44D8-8DC1-27A9817C944C}"/>
    <cellStyle name="Normal 8 2 2 2 7" xfId="2001" xr:uid="{6568E3B9-6534-4564-A0FD-E9C35E31DFBA}"/>
    <cellStyle name="Normal 8 2 2 2 8" xfId="3729" xr:uid="{4BE85C11-5616-4DBF-A5F4-C4C06ABEB4BC}"/>
    <cellStyle name="Normal 8 2 2 3" xfId="376" xr:uid="{52EE16B1-5506-4626-8F64-46737E6B587C}"/>
    <cellStyle name="Normal 8 2 2 3 2" xfId="760" xr:uid="{260E4C98-BC34-4231-9F8B-724E8518D424}"/>
    <cellStyle name="Normal 8 2 2 3 2 2" xfId="761" xr:uid="{B0BE9BEA-CD30-4CA1-AAFC-D2950FE83CBA}"/>
    <cellStyle name="Normal 8 2 2 3 2 2 2" xfId="2002" xr:uid="{29974AD5-F7EC-4760-BA1B-E23D7A695A51}"/>
    <cellStyle name="Normal 8 2 2 3 2 2 2 2" xfId="2003" xr:uid="{EF95F8FA-46E6-4870-BB62-F9F510B2ADAF}"/>
    <cellStyle name="Normal 8 2 2 3 2 2 3" xfId="2004" xr:uid="{98DF20D5-0AE9-43C4-9CA5-B57B1A484378}"/>
    <cellStyle name="Normal 8 2 2 3 2 3" xfId="2005" xr:uid="{2DAB86D5-31FC-4546-B9EF-ED7292CEFB34}"/>
    <cellStyle name="Normal 8 2 2 3 2 3 2" xfId="2006" xr:uid="{67DDFCF4-2843-40A2-8B1D-0E6C7AB3DA6A}"/>
    <cellStyle name="Normal 8 2 2 3 2 4" xfId="2007" xr:uid="{9A8E680A-ED07-422C-8E8C-A0F697440B5E}"/>
    <cellStyle name="Normal 8 2 2 3 3" xfId="762" xr:uid="{47E6AB84-40BA-4D18-9AB9-3E56F0D1EEAF}"/>
    <cellStyle name="Normal 8 2 2 3 3 2" xfId="2008" xr:uid="{A8D7DE75-9385-46F0-AA77-759902B9FE15}"/>
    <cellStyle name="Normal 8 2 2 3 3 2 2" xfId="2009" xr:uid="{E293746A-5015-4D33-A247-A8575092E5CD}"/>
    <cellStyle name="Normal 8 2 2 3 3 3" xfId="2010" xr:uid="{1D61AFAB-134C-4DBE-86D7-A49B21052CDB}"/>
    <cellStyle name="Normal 8 2 2 3 3 4" xfId="3730" xr:uid="{CD9CFECB-4A16-4FDD-904F-7F43367CF2C6}"/>
    <cellStyle name="Normal 8 2 2 3 4" xfId="2011" xr:uid="{473E2772-1995-4122-AFAD-DC5AE0B837D8}"/>
    <cellStyle name="Normal 8 2 2 3 4 2" xfId="2012" xr:uid="{1ADDBD2F-E0C6-48BE-A732-6FE73AC49793}"/>
    <cellStyle name="Normal 8 2 2 3 5" xfId="2013" xr:uid="{6EF45B63-0586-45D9-89A5-38B94A9CF04F}"/>
    <cellStyle name="Normal 8 2 2 3 6" xfId="3731" xr:uid="{7954F518-B40F-4AFC-9808-2F1CC41D3DCC}"/>
    <cellStyle name="Normal 8 2 2 4" xfId="377" xr:uid="{7D26AC08-8586-43D3-8586-7D1A03AF2A63}"/>
    <cellStyle name="Normal 8 2 2 4 2" xfId="763" xr:uid="{23291181-78D9-48E1-84C6-20B548050E14}"/>
    <cellStyle name="Normal 8 2 2 4 2 2" xfId="764" xr:uid="{CC35C9C4-E3B6-4AEC-97C7-AF7FB3CAF4BF}"/>
    <cellStyle name="Normal 8 2 2 4 2 2 2" xfId="2014" xr:uid="{CE15C3A3-6C79-4DF3-9FCE-12562F34544F}"/>
    <cellStyle name="Normal 8 2 2 4 2 2 2 2" xfId="2015" xr:uid="{09C4429C-DE01-4244-ADBB-D3B9855AE262}"/>
    <cellStyle name="Normal 8 2 2 4 2 2 3" xfId="2016" xr:uid="{7B9B86D8-81D5-4AE6-B746-BB03D9FDBF63}"/>
    <cellStyle name="Normal 8 2 2 4 2 3" xfId="2017" xr:uid="{461248CB-BFF4-4737-9C0C-1AF7D03FDEBD}"/>
    <cellStyle name="Normal 8 2 2 4 2 3 2" xfId="2018" xr:uid="{502C426C-E9D5-4C06-80FC-7B49D3BB2F73}"/>
    <cellStyle name="Normal 8 2 2 4 2 4" xfId="2019" xr:uid="{7BF99546-9DF7-4CCC-BE38-2C9E5DC6C879}"/>
    <cellStyle name="Normal 8 2 2 4 3" xfId="765" xr:uid="{CF42A432-B5B0-4A93-8DB4-BDDFA2642084}"/>
    <cellStyle name="Normal 8 2 2 4 3 2" xfId="2020" xr:uid="{AFAC57F4-5748-4C37-ABD4-330251293885}"/>
    <cellStyle name="Normal 8 2 2 4 3 2 2" xfId="2021" xr:uid="{C59EB84E-0BF5-4C31-A4A0-8DBD81DD685F}"/>
    <cellStyle name="Normal 8 2 2 4 3 3" xfId="2022" xr:uid="{6C56422E-8D6F-4EDC-81B3-E7AE66CB3758}"/>
    <cellStyle name="Normal 8 2 2 4 4" xfId="2023" xr:uid="{09A9C468-427E-4415-8742-7BC01020C555}"/>
    <cellStyle name="Normal 8 2 2 4 4 2" xfId="2024" xr:uid="{FBAC1ED1-9F3B-4D2A-B8F6-6906985D9A91}"/>
    <cellStyle name="Normal 8 2 2 4 5" xfId="2025" xr:uid="{ACE71199-40D0-482E-A9F4-DE7C5809F7CD}"/>
    <cellStyle name="Normal 8 2 2 5" xfId="378" xr:uid="{D241657E-3249-489B-924A-E370134D4C4D}"/>
    <cellStyle name="Normal 8 2 2 5 2" xfId="766" xr:uid="{E5398958-9966-40AF-B715-62E5279DC830}"/>
    <cellStyle name="Normal 8 2 2 5 2 2" xfId="2026" xr:uid="{BABBDDE7-98ED-4FC3-96DF-B8460775FDCC}"/>
    <cellStyle name="Normal 8 2 2 5 2 2 2" xfId="2027" xr:uid="{E7131F87-6F12-4D22-BC4A-34DA8DDD2C77}"/>
    <cellStyle name="Normal 8 2 2 5 2 3" xfId="2028" xr:uid="{3C26BE0F-5F32-48BB-9767-7C9E9F67E5B4}"/>
    <cellStyle name="Normal 8 2 2 5 3" xfId="2029" xr:uid="{EEBF3FC6-5D5B-483F-89C0-B86D208B51EF}"/>
    <cellStyle name="Normal 8 2 2 5 3 2" xfId="2030" xr:uid="{BDD72383-6D22-4C71-B7C2-B8A1A0598330}"/>
    <cellStyle name="Normal 8 2 2 5 4" xfId="2031" xr:uid="{AC56D48D-FDF1-4337-A164-8ECE73A54DE2}"/>
    <cellStyle name="Normal 8 2 2 6" xfId="767" xr:uid="{8C07DC7A-A891-4679-B84E-C137F1B48066}"/>
    <cellStyle name="Normal 8 2 2 6 2" xfId="2032" xr:uid="{CC219CC8-DB63-4EB8-8DC6-121DD681AB13}"/>
    <cellStyle name="Normal 8 2 2 6 2 2" xfId="2033" xr:uid="{F80BDF28-3C7E-49DF-A7E1-576E8ADA27EE}"/>
    <cellStyle name="Normal 8 2 2 6 3" xfId="2034" xr:uid="{FC791F41-1E2B-4EA3-A542-2C7A90C4E147}"/>
    <cellStyle name="Normal 8 2 2 6 4" xfId="3732" xr:uid="{250BF14F-369D-44D1-81EF-8FD5108C1B72}"/>
    <cellStyle name="Normal 8 2 2 7" xfId="2035" xr:uid="{510CAC6B-C2C2-4018-8FF7-61E407595959}"/>
    <cellStyle name="Normal 8 2 2 7 2" xfId="2036" xr:uid="{FEEA3C92-0952-48EF-8AE3-672DEABF4E51}"/>
    <cellStyle name="Normal 8 2 2 8" xfId="2037" xr:uid="{C038F3EB-8127-4E2F-AE48-D7392610D7A3}"/>
    <cellStyle name="Normal 8 2 2 9" xfId="3733" xr:uid="{9D3C29A2-803C-40F5-B6BE-73C081591E05}"/>
    <cellStyle name="Normal 8 2 3" xfId="150" xr:uid="{F510C5FC-59AC-4FF3-B184-935F9060E146}"/>
    <cellStyle name="Normal 8 2 3 2" xfId="151" xr:uid="{CE7DC310-7445-468E-A1FF-D82C5A98D2A4}"/>
    <cellStyle name="Normal 8 2 3 2 2" xfId="768" xr:uid="{598D587D-FA35-4A11-82CE-F297AE0C6B11}"/>
    <cellStyle name="Normal 8 2 3 2 2 2" xfId="769" xr:uid="{352C99EA-E6B3-4983-82CF-D77B8BFDED33}"/>
    <cellStyle name="Normal 8 2 3 2 2 2 2" xfId="2038" xr:uid="{E05081A9-D23A-4474-A6AF-619D29B1B79E}"/>
    <cellStyle name="Normal 8 2 3 2 2 2 2 2" xfId="2039" xr:uid="{C590BC87-C0AC-451D-B1E6-19435CC094E2}"/>
    <cellStyle name="Normal 8 2 3 2 2 2 3" xfId="2040" xr:uid="{0B3D2183-0190-44FE-80C3-F4BA5F617EA8}"/>
    <cellStyle name="Normal 8 2 3 2 2 3" xfId="2041" xr:uid="{96D3CDBF-3C9F-4360-9073-83233B0EBDEB}"/>
    <cellStyle name="Normal 8 2 3 2 2 3 2" xfId="2042" xr:uid="{DCE467DE-F672-4B9D-A68C-783EA8173C63}"/>
    <cellStyle name="Normal 8 2 3 2 2 4" xfId="2043" xr:uid="{D67D2256-52C7-4CA5-B5CF-86123E56AA22}"/>
    <cellStyle name="Normal 8 2 3 2 3" xfId="770" xr:uid="{C7E91B8C-7BCB-48E8-A448-2A81C64E7D4B}"/>
    <cellStyle name="Normal 8 2 3 2 3 2" xfId="2044" xr:uid="{2E7A062A-A648-4EDF-B708-149BE26524A4}"/>
    <cellStyle name="Normal 8 2 3 2 3 2 2" xfId="2045" xr:uid="{CD8E3FB5-72DF-4F41-BF6B-820E76394DC3}"/>
    <cellStyle name="Normal 8 2 3 2 3 3" xfId="2046" xr:uid="{97A53735-1685-4371-A602-69AD57716C42}"/>
    <cellStyle name="Normal 8 2 3 2 3 4" xfId="3734" xr:uid="{1FF58960-E2D7-485B-821B-6D6FFC6B174D}"/>
    <cellStyle name="Normal 8 2 3 2 4" xfId="2047" xr:uid="{48D2BB88-A5AF-4E10-B4F3-85713BDD607A}"/>
    <cellStyle name="Normal 8 2 3 2 4 2" xfId="2048" xr:uid="{C72C416B-F1BE-49C2-8889-DD5FEEC0DB44}"/>
    <cellStyle name="Normal 8 2 3 2 5" xfId="2049" xr:uid="{74CBD41D-733E-4749-BF39-0B53C6BDD5CF}"/>
    <cellStyle name="Normal 8 2 3 2 6" xfId="3735" xr:uid="{3FFF0D7C-A0BE-4E94-9469-859561180453}"/>
    <cellStyle name="Normal 8 2 3 3" xfId="379" xr:uid="{5154E021-F71E-448C-846B-B150970330F2}"/>
    <cellStyle name="Normal 8 2 3 3 2" xfId="771" xr:uid="{229373BC-EC0B-4195-95D1-9B4A40D7B1D0}"/>
    <cellStyle name="Normal 8 2 3 3 2 2" xfId="772" xr:uid="{6259C1F4-139B-4497-AC44-21EBBAFA49B3}"/>
    <cellStyle name="Normal 8 2 3 3 2 2 2" xfId="2050" xr:uid="{532E3CDE-A0D1-4FBB-B140-B049447870C8}"/>
    <cellStyle name="Normal 8 2 3 3 2 2 2 2" xfId="2051" xr:uid="{0E7EEEA8-825D-4640-A5D5-94039B290BE2}"/>
    <cellStyle name="Normal 8 2 3 3 2 2 3" xfId="2052" xr:uid="{D075DDE5-E3E9-41DB-924E-7C73899775DE}"/>
    <cellStyle name="Normal 8 2 3 3 2 3" xfId="2053" xr:uid="{225D3E92-6C83-42E6-B5AD-A2A9F300600F}"/>
    <cellStyle name="Normal 8 2 3 3 2 3 2" xfId="2054" xr:uid="{99CAA028-1D61-4F39-840A-1DEA13C76642}"/>
    <cellStyle name="Normal 8 2 3 3 2 4" xfId="2055" xr:uid="{32B9F614-568D-408C-9AC9-EAC7A48BFF16}"/>
    <cellStyle name="Normal 8 2 3 3 3" xfId="773" xr:uid="{E9F9C64C-B48F-4258-976C-6E0F5797AC5D}"/>
    <cellStyle name="Normal 8 2 3 3 3 2" xfId="2056" xr:uid="{A1309941-1C50-4285-82FA-24F5AAAD3844}"/>
    <cellStyle name="Normal 8 2 3 3 3 2 2" xfId="2057" xr:uid="{B23605F7-9D5D-4AC9-A87F-EFC9448E5F28}"/>
    <cellStyle name="Normal 8 2 3 3 3 3" xfId="2058" xr:uid="{5CE33797-7D5C-4A69-8994-4AAE91170FCB}"/>
    <cellStyle name="Normal 8 2 3 3 4" xfId="2059" xr:uid="{D5F355B7-E9C9-4C05-A3C2-A1A6C034B68D}"/>
    <cellStyle name="Normal 8 2 3 3 4 2" xfId="2060" xr:uid="{3C374752-C914-40EE-92CD-E1FFFEDC4C92}"/>
    <cellStyle name="Normal 8 2 3 3 5" xfId="2061" xr:uid="{047A39A4-909E-4878-BF22-9D04F49ED953}"/>
    <cellStyle name="Normal 8 2 3 4" xfId="380" xr:uid="{E8BD755F-EBAC-4284-A603-BAC59F2BF339}"/>
    <cellStyle name="Normal 8 2 3 4 2" xfId="774" xr:uid="{EE9ECBFD-9AE7-4C6D-9CF8-42C129E6161C}"/>
    <cellStyle name="Normal 8 2 3 4 2 2" xfId="2062" xr:uid="{F509D718-715D-4CA9-99B4-9374D4E7B7F4}"/>
    <cellStyle name="Normal 8 2 3 4 2 2 2" xfId="2063" xr:uid="{E01F6030-C60A-4AB8-915C-7ABA429C430C}"/>
    <cellStyle name="Normal 8 2 3 4 2 3" xfId="2064" xr:uid="{7358E322-8731-4C76-9212-24332727884D}"/>
    <cellStyle name="Normal 8 2 3 4 3" xfId="2065" xr:uid="{32AA25B9-CE05-44D8-93A1-FAE95FC3EC9C}"/>
    <cellStyle name="Normal 8 2 3 4 3 2" xfId="2066" xr:uid="{0F36AF2C-EBE2-434F-86CD-DD6AD27706C7}"/>
    <cellStyle name="Normal 8 2 3 4 4" xfId="2067" xr:uid="{C4700928-2963-433C-A74D-D54CDC28D775}"/>
    <cellStyle name="Normal 8 2 3 5" xfId="775" xr:uid="{5116BBD2-00DC-4F73-BB79-4845853AE670}"/>
    <cellStyle name="Normal 8 2 3 5 2" xfId="2068" xr:uid="{0E0F4EF8-A2D2-4C71-9190-2FB74C9032D7}"/>
    <cellStyle name="Normal 8 2 3 5 2 2" xfId="2069" xr:uid="{7DE0807C-51B5-4E22-840A-CE9FC09C4B49}"/>
    <cellStyle name="Normal 8 2 3 5 3" xfId="2070" xr:uid="{D887E274-EEA7-4BB6-B17F-E9E8EB398AA3}"/>
    <cellStyle name="Normal 8 2 3 5 4" xfId="3736" xr:uid="{E95B419A-EAE0-4BDA-8741-48592A63896C}"/>
    <cellStyle name="Normal 8 2 3 6" xfId="2071" xr:uid="{B9179238-D16B-4EF2-9DA3-BE35A0E4266D}"/>
    <cellStyle name="Normal 8 2 3 6 2" xfId="2072" xr:uid="{E59DFD44-00B8-4185-B176-C98DFEF75266}"/>
    <cellStyle name="Normal 8 2 3 7" xfId="2073" xr:uid="{42D6AD14-FAA5-4001-B628-3A12EAD66F2F}"/>
    <cellStyle name="Normal 8 2 3 8" xfId="3737" xr:uid="{3FB51B8A-9099-48BC-91F1-97981141E4C8}"/>
    <cellStyle name="Normal 8 2 4" xfId="152" xr:uid="{92B60D0C-F832-41A5-9920-DB79781935A3}"/>
    <cellStyle name="Normal 8 2 4 2" xfId="449" xr:uid="{D194907E-4FB9-477A-B49E-66DCF58C4744}"/>
    <cellStyle name="Normal 8 2 4 2 2" xfId="776" xr:uid="{420383E4-2346-4D96-8C77-2A1359A22924}"/>
    <cellStyle name="Normal 8 2 4 2 2 2" xfId="2074" xr:uid="{BDBB2DA7-6575-4D06-842F-CD51A6A46432}"/>
    <cellStyle name="Normal 8 2 4 2 2 2 2" xfId="2075" xr:uid="{8261E229-F5F5-4BDB-AA57-2AC12C5A20FD}"/>
    <cellStyle name="Normal 8 2 4 2 2 3" xfId="2076" xr:uid="{C8E4B730-D54A-4086-9635-F8AE5F991E50}"/>
    <cellStyle name="Normal 8 2 4 2 2 4" xfId="3738" xr:uid="{D6A33B87-32DB-4EA0-A470-AC3F4D57A124}"/>
    <cellStyle name="Normal 8 2 4 2 3" xfId="2077" xr:uid="{BFDFF655-2956-4C14-8BD0-201EBF217195}"/>
    <cellStyle name="Normal 8 2 4 2 3 2" xfId="2078" xr:uid="{AAE68247-DC6C-41F4-ABD1-E0F1814C3367}"/>
    <cellStyle name="Normal 8 2 4 2 4" xfId="2079" xr:uid="{7FB2EA8C-EB80-4747-BA6B-627AD24B1079}"/>
    <cellStyle name="Normal 8 2 4 2 5" xfId="3739" xr:uid="{0145B46A-BB83-44F7-9712-4779996FA491}"/>
    <cellStyle name="Normal 8 2 4 3" xfId="777" xr:uid="{3B8D3703-5EAA-4E9F-94A9-A187F2586173}"/>
    <cellStyle name="Normal 8 2 4 3 2" xfId="2080" xr:uid="{422F983C-5053-4EB9-90C8-E929ACDCA0E8}"/>
    <cellStyle name="Normal 8 2 4 3 2 2" xfId="2081" xr:uid="{62B5543F-A9FC-4063-A5EE-41A79F329748}"/>
    <cellStyle name="Normal 8 2 4 3 3" xfId="2082" xr:uid="{F623D09C-44EE-48C2-8C32-17EDA445D19B}"/>
    <cellStyle name="Normal 8 2 4 3 4" xfId="3740" xr:uid="{937F6441-6BCD-497E-A0F4-C64A11D68771}"/>
    <cellStyle name="Normal 8 2 4 4" xfId="2083" xr:uid="{55D1F236-0357-46D5-823D-E6AD85E3A1C7}"/>
    <cellStyle name="Normal 8 2 4 4 2" xfId="2084" xr:uid="{E62F0BD6-40F4-4B4D-A9F8-08A8F9AD83A3}"/>
    <cellStyle name="Normal 8 2 4 4 3" xfId="3741" xr:uid="{9ED87AA2-A5AC-4E81-9086-F724E9BB07F7}"/>
    <cellStyle name="Normal 8 2 4 4 4" xfId="3742" xr:uid="{635591F5-4160-4C8D-9E57-1C82E11733C3}"/>
    <cellStyle name="Normal 8 2 4 5" xfId="2085" xr:uid="{45E177B9-0A28-4A3E-83F4-9B19825AC924}"/>
    <cellStyle name="Normal 8 2 4 6" xfId="3743" xr:uid="{FEBE8213-F345-4BD4-BA4E-D7F95337D24F}"/>
    <cellStyle name="Normal 8 2 4 7" xfId="3744" xr:uid="{46A60C89-DDD5-44C5-95E0-2CD81480347D}"/>
    <cellStyle name="Normal 8 2 5" xfId="381" xr:uid="{91F05D2E-C51F-443D-B439-75B852F38627}"/>
    <cellStyle name="Normal 8 2 5 2" xfId="778" xr:uid="{98B0441D-8E96-43B7-97E7-63A2C6E5E452}"/>
    <cellStyle name="Normal 8 2 5 2 2" xfId="779" xr:uid="{7DDB7B3D-83C8-4B81-8932-CC6CD0F96909}"/>
    <cellStyle name="Normal 8 2 5 2 2 2" xfId="2086" xr:uid="{C61BF4AD-B4F1-4FA6-8685-59554BBB1C44}"/>
    <cellStyle name="Normal 8 2 5 2 2 2 2" xfId="2087" xr:uid="{6BB078D6-6DC5-49A7-B1CE-7707AD8CD348}"/>
    <cellStyle name="Normal 8 2 5 2 2 3" xfId="2088" xr:uid="{0EB2277C-E13F-4AE4-B671-31E2835CD36D}"/>
    <cellStyle name="Normal 8 2 5 2 3" xfId="2089" xr:uid="{3950900D-B32B-4F48-B7FF-EC493D36C7ED}"/>
    <cellStyle name="Normal 8 2 5 2 3 2" xfId="2090" xr:uid="{E57E2B6A-3A12-4BE1-A8CC-F60F36D55282}"/>
    <cellStyle name="Normal 8 2 5 2 4" xfId="2091" xr:uid="{BA091391-1E0C-4900-802D-273BABC490B3}"/>
    <cellStyle name="Normal 8 2 5 3" xfId="780" xr:uid="{17F02C58-D716-4F75-BB1A-F22A44140820}"/>
    <cellStyle name="Normal 8 2 5 3 2" xfId="2092" xr:uid="{0E4E8533-20A3-490A-9846-D32908FCC477}"/>
    <cellStyle name="Normal 8 2 5 3 2 2" xfId="2093" xr:uid="{B8CB564D-4450-4FD3-B9AB-FB77807B3B0D}"/>
    <cellStyle name="Normal 8 2 5 3 3" xfId="2094" xr:uid="{2B8783A9-A697-40DE-8514-4EF7EB2EB18A}"/>
    <cellStyle name="Normal 8 2 5 3 4" xfId="3745" xr:uid="{B5165E65-EC89-4172-8C2C-E0F2788B8BCC}"/>
    <cellStyle name="Normal 8 2 5 4" xfId="2095" xr:uid="{9EEADAD5-EE71-48E1-8A39-E8ADAA20A316}"/>
    <cellStyle name="Normal 8 2 5 4 2" xfId="2096" xr:uid="{78FE3F7A-56B8-4A82-A5A2-A53466995EA1}"/>
    <cellStyle name="Normal 8 2 5 5" xfId="2097" xr:uid="{41933E2E-D3B5-443D-B1D1-36218FE9B4BC}"/>
    <cellStyle name="Normal 8 2 5 6" xfId="3746" xr:uid="{6B233088-77AB-4136-9088-E89D1BFD0D58}"/>
    <cellStyle name="Normal 8 2 6" xfId="382" xr:uid="{212C822B-E512-47C8-99CC-6001025C96E6}"/>
    <cellStyle name="Normal 8 2 6 2" xfId="781" xr:uid="{35BDB357-0AFD-4ED2-B1D4-E9106D580A71}"/>
    <cellStyle name="Normal 8 2 6 2 2" xfId="2098" xr:uid="{12DA494B-B127-4015-A5BF-525EE082E331}"/>
    <cellStyle name="Normal 8 2 6 2 2 2" xfId="2099" xr:uid="{F72D75FD-B15E-44F0-8F0C-BE01DA9E2767}"/>
    <cellStyle name="Normal 8 2 6 2 3" xfId="2100" xr:uid="{7A1F68E1-834F-44A7-B3BE-9B52D6FA3070}"/>
    <cellStyle name="Normal 8 2 6 2 4" xfId="3747" xr:uid="{EBEA3669-A7B0-45B0-B906-9A5EF3936F89}"/>
    <cellStyle name="Normal 8 2 6 3" xfId="2101" xr:uid="{54A050E1-6122-4EAB-9426-2FB1FD84DFD6}"/>
    <cellStyle name="Normal 8 2 6 3 2" xfId="2102" xr:uid="{71C75A56-E4C9-4571-AA31-AF06E62BB56A}"/>
    <cellStyle name="Normal 8 2 6 4" xfId="2103" xr:uid="{6D008B9C-3AC1-44E0-83D8-016B6036EEEE}"/>
    <cellStyle name="Normal 8 2 6 5" xfId="3748" xr:uid="{F604FC69-8D43-407B-A4F5-2B6FC60A5B04}"/>
    <cellStyle name="Normal 8 2 7" xfId="782" xr:uid="{42C3561D-390D-4B00-BB05-82403B7EC037}"/>
    <cellStyle name="Normal 8 2 7 2" xfId="2104" xr:uid="{C7C8C2B9-8DF1-4D79-BA79-D6D801D48822}"/>
    <cellStyle name="Normal 8 2 7 2 2" xfId="2105" xr:uid="{0E3BD3CA-DF97-4FAE-BEAA-30F98A29C053}"/>
    <cellStyle name="Normal 8 2 7 3" xfId="2106" xr:uid="{F8005802-ECDE-462A-9CE1-E09B12185CF8}"/>
    <cellStyle name="Normal 8 2 7 4" xfId="3749" xr:uid="{D62EFB93-1510-47BC-932D-32F61DE7E077}"/>
    <cellStyle name="Normal 8 2 8" xfId="2107" xr:uid="{DBFC18D9-586D-4BE2-9F29-84F454481E31}"/>
    <cellStyle name="Normal 8 2 8 2" xfId="2108" xr:uid="{BC30C1FD-2A31-4B4F-A43F-786180F65F68}"/>
    <cellStyle name="Normal 8 2 8 3" xfId="3750" xr:uid="{5236A475-C986-4344-A540-9F92EFEC56DA}"/>
    <cellStyle name="Normal 8 2 8 4" xfId="3751" xr:uid="{A398C330-30B9-4392-A656-965C643B7795}"/>
    <cellStyle name="Normal 8 2 9" xfId="2109" xr:uid="{7FF65F44-66AF-4C09-A88E-86264F3C56E7}"/>
    <cellStyle name="Normal 8 3" xfId="153" xr:uid="{B29B4D58-10B0-4BE8-8A8B-221F0EE249CA}"/>
    <cellStyle name="Normal 8 3 10" xfId="3752" xr:uid="{5A41A8AF-716A-40E3-8D3C-3EA254B1CA9F}"/>
    <cellStyle name="Normal 8 3 11" xfId="3753" xr:uid="{5910A5D4-0F09-4CAF-A150-2FCFEF2431D2}"/>
    <cellStyle name="Normal 8 3 2" xfId="154" xr:uid="{E7C3B726-4B35-40ED-8244-A17E0E377634}"/>
    <cellStyle name="Normal 8 3 2 2" xfId="155" xr:uid="{85DAC8EC-7D1F-4352-BD62-7559FC63F862}"/>
    <cellStyle name="Normal 8 3 2 2 2" xfId="383" xr:uid="{403D05A6-125A-4D18-ABE4-CC8A6242DEE3}"/>
    <cellStyle name="Normal 8 3 2 2 2 2" xfId="783" xr:uid="{EE4EC8BD-4F12-4947-A907-CE9843AC73C7}"/>
    <cellStyle name="Normal 8 3 2 2 2 2 2" xfId="2110" xr:uid="{124D1212-BD3E-48C6-8338-3BB76B3BB3A4}"/>
    <cellStyle name="Normal 8 3 2 2 2 2 2 2" xfId="2111" xr:uid="{731625B4-6C53-4569-929E-C1C8FC3D647D}"/>
    <cellStyle name="Normal 8 3 2 2 2 2 3" xfId="2112" xr:uid="{753D8BCC-1E95-4F82-9B7D-1871AE5303AB}"/>
    <cellStyle name="Normal 8 3 2 2 2 2 4" xfId="3754" xr:uid="{3873DB4A-15E8-40B9-B4C8-DA018BA5D12A}"/>
    <cellStyle name="Normal 8 3 2 2 2 3" xfId="2113" xr:uid="{65A238A9-E564-41AD-B8BA-1A8542BFA90B}"/>
    <cellStyle name="Normal 8 3 2 2 2 3 2" xfId="2114" xr:uid="{1EDB92D8-19BB-49C7-86DC-FBE24B98553F}"/>
    <cellStyle name="Normal 8 3 2 2 2 3 3" xfId="3755" xr:uid="{F71C81E1-0376-4413-9C20-E0CA3D2ED9C1}"/>
    <cellStyle name="Normal 8 3 2 2 2 3 4" xfId="3756" xr:uid="{8B2524F4-830A-4529-99EB-CDC15F5368CA}"/>
    <cellStyle name="Normal 8 3 2 2 2 4" xfId="2115" xr:uid="{936D7D38-D6B0-4643-8297-FF533DED1DBF}"/>
    <cellStyle name="Normal 8 3 2 2 2 5" xfId="3757" xr:uid="{7ED24D0D-BCA4-45B5-BE59-5E739A99453C}"/>
    <cellStyle name="Normal 8 3 2 2 2 6" xfId="3758" xr:uid="{99186202-D351-4440-8642-E2A6AE299BC3}"/>
    <cellStyle name="Normal 8 3 2 2 3" xfId="784" xr:uid="{61DC039F-7645-4FA2-B204-ECA6CA601843}"/>
    <cellStyle name="Normal 8 3 2 2 3 2" xfId="2116" xr:uid="{B4D087C8-0D35-449E-8316-E597C13FE43C}"/>
    <cellStyle name="Normal 8 3 2 2 3 2 2" xfId="2117" xr:uid="{FA18696D-8BA8-47EE-936A-90C5A4AA76A3}"/>
    <cellStyle name="Normal 8 3 2 2 3 2 3" xfId="3759" xr:uid="{8547D43D-51C9-42A2-9C6F-39AB84BFF3C4}"/>
    <cellStyle name="Normal 8 3 2 2 3 2 4" xfId="3760" xr:uid="{B3AC9248-3977-4677-B498-3F42318A7ADD}"/>
    <cellStyle name="Normal 8 3 2 2 3 3" xfId="2118" xr:uid="{8396A8B5-A47E-49D7-9BE9-A281C86288E5}"/>
    <cellStyle name="Normal 8 3 2 2 3 4" xfId="3761" xr:uid="{4CB04A74-280D-47E3-AA11-4CDFA8755053}"/>
    <cellStyle name="Normal 8 3 2 2 3 5" xfId="3762" xr:uid="{240F7993-3733-4CA7-BEBB-25F0F33476CA}"/>
    <cellStyle name="Normal 8 3 2 2 4" xfId="2119" xr:uid="{66E71436-4437-4E97-8FC3-B61568F40DDA}"/>
    <cellStyle name="Normal 8 3 2 2 4 2" xfId="2120" xr:uid="{B47D4F84-F008-4DDD-B5E3-B1DE4134C9D5}"/>
    <cellStyle name="Normal 8 3 2 2 4 3" xfId="3763" xr:uid="{3EDA963D-5EBC-45B2-9B90-74150E21B284}"/>
    <cellStyle name="Normal 8 3 2 2 4 4" xfId="3764" xr:uid="{0D1F9677-81AB-4A33-8793-D8DC9996AEB3}"/>
    <cellStyle name="Normal 8 3 2 2 5" xfId="2121" xr:uid="{7AF291F8-6627-49FD-B41E-A618775901B4}"/>
    <cellStyle name="Normal 8 3 2 2 5 2" xfId="3765" xr:uid="{66109FB6-308C-4505-83D6-0172B6F99FC5}"/>
    <cellStyle name="Normal 8 3 2 2 5 3" xfId="3766" xr:uid="{5ECE43BE-B655-4B89-B405-3EE56A23DAFD}"/>
    <cellStyle name="Normal 8 3 2 2 5 4" xfId="3767" xr:uid="{C6D0B803-6B97-4182-ABBE-977B89C22676}"/>
    <cellStyle name="Normal 8 3 2 2 6" xfId="3768" xr:uid="{34D46DB0-50FA-40DF-AD5C-20D0B40DDEAB}"/>
    <cellStyle name="Normal 8 3 2 2 7" xfId="3769" xr:uid="{C2DA89CB-E7AF-41AF-B079-662C20AAD3B8}"/>
    <cellStyle name="Normal 8 3 2 2 8" xfId="3770" xr:uid="{DECB7AA4-D245-459A-8E76-936EC92D8505}"/>
    <cellStyle name="Normal 8 3 2 3" xfId="384" xr:uid="{C4DD3119-5C19-4A41-8F1D-964D2A20AF5A}"/>
    <cellStyle name="Normal 8 3 2 3 2" xfId="785" xr:uid="{08DB0BC1-A10A-48CB-B9DC-BC63B665B19C}"/>
    <cellStyle name="Normal 8 3 2 3 2 2" xfId="786" xr:uid="{08523FD7-2001-4F06-AE73-3B09B8DE3B29}"/>
    <cellStyle name="Normal 8 3 2 3 2 2 2" xfId="2122" xr:uid="{84777B1D-C225-4AC8-A39C-BC6D02B38D2B}"/>
    <cellStyle name="Normal 8 3 2 3 2 2 2 2" xfId="2123" xr:uid="{14C21FF9-5D66-4CAF-A97E-85A1238C32BA}"/>
    <cellStyle name="Normal 8 3 2 3 2 2 3" xfId="2124" xr:uid="{1969AB9E-8356-46FC-9061-266C99663CB7}"/>
    <cellStyle name="Normal 8 3 2 3 2 3" xfId="2125" xr:uid="{8759D219-8E60-4D0F-844A-3D23239B2949}"/>
    <cellStyle name="Normal 8 3 2 3 2 3 2" xfId="2126" xr:uid="{2FE14C45-5C3F-4194-82C7-B7D969123271}"/>
    <cellStyle name="Normal 8 3 2 3 2 4" xfId="2127" xr:uid="{8C1A83DF-FF04-4FEA-B007-18FE7AD12601}"/>
    <cellStyle name="Normal 8 3 2 3 3" xfId="787" xr:uid="{CAB6B035-5B25-4299-8CC2-4272ED883AE0}"/>
    <cellStyle name="Normal 8 3 2 3 3 2" xfId="2128" xr:uid="{85C17130-D731-44A0-AB17-0A91445CFB9F}"/>
    <cellStyle name="Normal 8 3 2 3 3 2 2" xfId="2129" xr:uid="{1F2DF7CB-D3BC-43C9-BADD-36F2F8D32764}"/>
    <cellStyle name="Normal 8 3 2 3 3 3" xfId="2130" xr:uid="{5DABEDA5-1997-4BE6-A3AE-D6B87B30E6F6}"/>
    <cellStyle name="Normal 8 3 2 3 3 4" xfId="3771" xr:uid="{53567E74-7002-4626-A782-7ECF73FF8800}"/>
    <cellStyle name="Normal 8 3 2 3 4" xfId="2131" xr:uid="{DE993425-7D8D-4881-A306-62FCCEDEFB83}"/>
    <cellStyle name="Normal 8 3 2 3 4 2" xfId="2132" xr:uid="{927DC641-E0B6-4D31-8C63-B889D8860498}"/>
    <cellStyle name="Normal 8 3 2 3 5" xfId="2133" xr:uid="{C46A0B3E-19DD-4B26-BF5A-99B82DB431EA}"/>
    <cellStyle name="Normal 8 3 2 3 6" xfId="3772" xr:uid="{C2ED862E-3E32-4A1F-8EEA-E4BECFDA87CD}"/>
    <cellStyle name="Normal 8 3 2 4" xfId="385" xr:uid="{00D16DF5-96A9-4135-94EF-7F5C4B50255B}"/>
    <cellStyle name="Normal 8 3 2 4 2" xfId="788" xr:uid="{90011AAA-A588-427D-84C2-EDFF7D5A2432}"/>
    <cellStyle name="Normal 8 3 2 4 2 2" xfId="2134" xr:uid="{EC42E491-53F2-4E3C-892E-C49BAFB54984}"/>
    <cellStyle name="Normal 8 3 2 4 2 2 2" xfId="2135" xr:uid="{1C0E1720-1229-4A46-AF9E-0B886714324A}"/>
    <cellStyle name="Normal 8 3 2 4 2 3" xfId="2136" xr:uid="{66F1A591-11E2-4737-BE6D-EA2E24BB8F9F}"/>
    <cellStyle name="Normal 8 3 2 4 2 4" xfId="3773" xr:uid="{A580B6C6-7F11-4DFD-9D91-B0BA9E3F4649}"/>
    <cellStyle name="Normal 8 3 2 4 3" xfId="2137" xr:uid="{887A3D0B-7D89-4A9B-9275-253F47F87B9A}"/>
    <cellStyle name="Normal 8 3 2 4 3 2" xfId="2138" xr:uid="{FCD35140-771B-44FB-AE2D-819631001743}"/>
    <cellStyle name="Normal 8 3 2 4 4" xfId="2139" xr:uid="{89443E40-3F06-4A61-A7B2-837F0B6F9F6D}"/>
    <cellStyle name="Normal 8 3 2 4 5" xfId="3774" xr:uid="{78FCCE43-58ED-43BD-8B0E-1A6175E73C1E}"/>
    <cellStyle name="Normal 8 3 2 5" xfId="386" xr:uid="{3C3C929C-179C-4FDF-B838-5DA1D7186995}"/>
    <cellStyle name="Normal 8 3 2 5 2" xfId="2140" xr:uid="{30E95526-2D0C-477D-AB60-C1BB0B4EF924}"/>
    <cellStyle name="Normal 8 3 2 5 2 2" xfId="2141" xr:uid="{1FB48A11-5912-46C3-BBE0-B89DE6CA1EF9}"/>
    <cellStyle name="Normal 8 3 2 5 3" xfId="2142" xr:uid="{209E0AA1-C4F3-4ABF-9850-5D1FF01ED126}"/>
    <cellStyle name="Normal 8 3 2 5 4" xfId="3775" xr:uid="{9365636E-9A19-4E5D-8D3D-03356CD10783}"/>
    <cellStyle name="Normal 8 3 2 6" xfId="2143" xr:uid="{210406C0-21C0-4DCF-BF9A-1966521DE30C}"/>
    <cellStyle name="Normal 8 3 2 6 2" xfId="2144" xr:uid="{4BE381CA-EF1A-4493-8200-4DFCEF9E1BAD}"/>
    <cellStyle name="Normal 8 3 2 6 3" xfId="3776" xr:uid="{F42115DD-453E-4E49-A599-10C414F0AFA1}"/>
    <cellStyle name="Normal 8 3 2 6 4" xfId="3777" xr:uid="{1F7014EF-3B5D-471C-B7BC-D342C65B0D8A}"/>
    <cellStyle name="Normal 8 3 2 7" xfId="2145" xr:uid="{59F9D846-3659-45ED-AC5A-C7F3F4231771}"/>
    <cellStyle name="Normal 8 3 2 8" xfId="3778" xr:uid="{65545AF9-4BE8-4AFB-A562-420BAF607297}"/>
    <cellStyle name="Normal 8 3 2 9" xfId="3779" xr:uid="{A45AA306-A33A-4A74-A435-B5EDF3E1DC56}"/>
    <cellStyle name="Normal 8 3 3" xfId="156" xr:uid="{1830ECDD-5D53-4765-8803-6F69D06B42EA}"/>
    <cellStyle name="Normal 8 3 3 2" xfId="157" xr:uid="{57DDA9FD-8702-42DC-89EF-5D4A377E0A1A}"/>
    <cellStyle name="Normal 8 3 3 2 2" xfId="789" xr:uid="{7A112F6A-B865-46FF-B0CF-93CABFF21993}"/>
    <cellStyle name="Normal 8 3 3 2 2 2" xfId="2146" xr:uid="{C7572F08-EB34-4159-8153-FE888CC614A5}"/>
    <cellStyle name="Normal 8 3 3 2 2 2 2" xfId="2147" xr:uid="{85C5688F-97F7-468A-8198-9A31FBC08E63}"/>
    <cellStyle name="Normal 8 3 3 2 2 2 2 2" xfId="4492" xr:uid="{F061AA05-6F82-4D6F-8976-D72957FDB0B8}"/>
    <cellStyle name="Normal 8 3 3 2 2 2 3" xfId="4493" xr:uid="{30823B6A-3F84-46A1-ABD1-48EB06922ED4}"/>
    <cellStyle name="Normal 8 3 3 2 2 3" xfId="2148" xr:uid="{E3B408CB-046C-424B-8C5B-4DD231D8DD0E}"/>
    <cellStyle name="Normal 8 3 3 2 2 3 2" xfId="4494" xr:uid="{46826AFA-36B4-469D-8DD5-6D373F287442}"/>
    <cellStyle name="Normal 8 3 3 2 2 4" xfId="3780" xr:uid="{283E94C1-D2E0-4A4B-8B8B-E22C730BB5E7}"/>
    <cellStyle name="Normal 8 3 3 2 3" xfId="2149" xr:uid="{43209093-5B4D-41A3-B243-9CA58C5DA5B1}"/>
    <cellStyle name="Normal 8 3 3 2 3 2" xfId="2150" xr:uid="{1DAFEF74-6361-44B5-9378-637E1D1CA7FC}"/>
    <cellStyle name="Normal 8 3 3 2 3 2 2" xfId="4495" xr:uid="{D98B37B0-2FD7-4D49-87FA-BB87D6446441}"/>
    <cellStyle name="Normal 8 3 3 2 3 3" xfId="3781" xr:uid="{43412E6B-8436-49FF-BB4C-7BDC48AFC5E1}"/>
    <cellStyle name="Normal 8 3 3 2 3 4" xfId="3782" xr:uid="{BF6D7A6D-C5E7-4301-AF14-6850D1D3B8C1}"/>
    <cellStyle name="Normal 8 3 3 2 4" xfId="2151" xr:uid="{ABB56227-1434-43B6-A0F0-16785FA0E2D6}"/>
    <cellStyle name="Normal 8 3 3 2 4 2" xfId="4496" xr:uid="{B4C54424-55C8-4751-AE0C-46478F909EC2}"/>
    <cellStyle name="Normal 8 3 3 2 5" xfId="3783" xr:uid="{3B3FC5FD-8DD9-4A98-A49A-18E258795A4B}"/>
    <cellStyle name="Normal 8 3 3 2 6" xfId="3784" xr:uid="{FEC0E38B-9B94-43FF-B032-BCFB0F07E309}"/>
    <cellStyle name="Normal 8 3 3 3" xfId="387" xr:uid="{5C50410C-9144-444D-847A-02211EE75462}"/>
    <cellStyle name="Normal 8 3 3 3 2" xfId="2152" xr:uid="{D2F89AA4-8FE3-430A-860E-5F8AF97D5BE4}"/>
    <cellStyle name="Normal 8 3 3 3 2 2" xfId="2153" xr:uid="{7109582C-F902-4E17-9FDB-E8F071F1E82D}"/>
    <cellStyle name="Normal 8 3 3 3 2 2 2" xfId="4497" xr:uid="{BAEC7AD3-60E3-4DCB-84CB-F089B6A19FB7}"/>
    <cellStyle name="Normal 8 3 3 3 2 3" xfId="3785" xr:uid="{D69A2F21-944B-418B-814B-85A92540A291}"/>
    <cellStyle name="Normal 8 3 3 3 2 4" xfId="3786" xr:uid="{585E3F69-ADA8-4C84-A35B-CD08E18E70FD}"/>
    <cellStyle name="Normal 8 3 3 3 3" xfId="2154" xr:uid="{9AAE4393-156A-467D-89EC-F2348AFC89BD}"/>
    <cellStyle name="Normal 8 3 3 3 3 2" xfId="4498" xr:uid="{1E85ACE1-8B20-417E-BDD0-0355C817DEAE}"/>
    <cellStyle name="Normal 8 3 3 3 4" xfId="3787" xr:uid="{9FDE7B7C-7DDF-4BAB-96AE-B3058BCDF3A2}"/>
    <cellStyle name="Normal 8 3 3 3 5" xfId="3788" xr:uid="{012A1C74-B084-49FE-B0CF-50BBF597668E}"/>
    <cellStyle name="Normal 8 3 3 4" xfId="2155" xr:uid="{BD3C1D76-18C7-423F-848B-E8A34523B0D4}"/>
    <cellStyle name="Normal 8 3 3 4 2" xfId="2156" xr:uid="{99A6DB12-5C6E-4E70-9F8D-4B56D230A753}"/>
    <cellStyle name="Normal 8 3 3 4 2 2" xfId="4499" xr:uid="{D08C8787-E70A-4A05-B039-A761827ED043}"/>
    <cellStyle name="Normal 8 3 3 4 3" xfId="3789" xr:uid="{D350C63B-08E5-4B68-B369-C79C33CFB0D9}"/>
    <cellStyle name="Normal 8 3 3 4 4" xfId="3790" xr:uid="{E91C22F4-A824-4A2B-8593-26EC47F1A121}"/>
    <cellStyle name="Normal 8 3 3 5" xfId="2157" xr:uid="{6D642BF0-9566-40A4-B17A-B27B0E58AA47}"/>
    <cellStyle name="Normal 8 3 3 5 2" xfId="3791" xr:uid="{2E522607-1356-4AA2-8398-43DC74C6361F}"/>
    <cellStyle name="Normal 8 3 3 5 3" xfId="3792" xr:uid="{E53D5ECE-4A28-4C4B-8681-4E135BA10DCB}"/>
    <cellStyle name="Normal 8 3 3 5 4" xfId="3793" xr:uid="{9B1F684F-A6DC-4E95-8AB0-177DCC175007}"/>
    <cellStyle name="Normal 8 3 3 6" xfId="3794" xr:uid="{697EA569-B9D2-4227-AA71-BF355C65425A}"/>
    <cellStyle name="Normal 8 3 3 7" xfId="3795" xr:uid="{7FD32981-2A74-407A-8D96-1216DECCFF32}"/>
    <cellStyle name="Normal 8 3 3 8" xfId="3796" xr:uid="{7860065A-EB35-4E03-81E5-B84F73021F99}"/>
    <cellStyle name="Normal 8 3 4" xfId="158" xr:uid="{CAC0C2BA-85E7-4A4F-8A64-B0E9E30E2C6C}"/>
    <cellStyle name="Normal 8 3 4 2" xfId="790" xr:uid="{D93DF8C6-D9F8-46EE-99BD-BCFDA355917E}"/>
    <cellStyle name="Normal 8 3 4 2 2" xfId="791" xr:uid="{0B9A1E0B-3D33-4290-8DE3-C62E8EB2EAC8}"/>
    <cellStyle name="Normal 8 3 4 2 2 2" xfId="2158" xr:uid="{D04B7942-D875-4D0D-A3A5-118E2AF78A0C}"/>
    <cellStyle name="Normal 8 3 4 2 2 2 2" xfId="2159" xr:uid="{3B53F5AB-8BCC-463F-AF85-5B3450B331E1}"/>
    <cellStyle name="Normal 8 3 4 2 2 3" xfId="2160" xr:uid="{970ACEA5-23C7-4A3D-97DF-EB1040E5E32F}"/>
    <cellStyle name="Normal 8 3 4 2 2 4" xfId="3797" xr:uid="{9256492B-5AAC-4616-BAC1-8C36B0B1873C}"/>
    <cellStyle name="Normal 8 3 4 2 3" xfId="2161" xr:uid="{0288BD32-5A27-4D6D-B8CB-622E7DBF20D6}"/>
    <cellStyle name="Normal 8 3 4 2 3 2" xfId="2162" xr:uid="{9DB52122-0815-4D50-9BA2-B503E875149B}"/>
    <cellStyle name="Normal 8 3 4 2 4" xfId="2163" xr:uid="{E4CEF25F-5DC3-4AC5-A36E-4235DA7B836E}"/>
    <cellStyle name="Normal 8 3 4 2 5" xfId="3798" xr:uid="{29897974-C844-4F2F-AC92-775A199EFDE4}"/>
    <cellStyle name="Normal 8 3 4 3" xfId="792" xr:uid="{06BEE0A5-C05E-40CC-BCE5-9B980DB6795F}"/>
    <cellStyle name="Normal 8 3 4 3 2" xfId="2164" xr:uid="{6E922E09-26C1-4302-9D7D-DCB4A5D15964}"/>
    <cellStyle name="Normal 8 3 4 3 2 2" xfId="2165" xr:uid="{BA314A2E-59FE-46FA-B583-8420A5ED6321}"/>
    <cellStyle name="Normal 8 3 4 3 3" xfId="2166" xr:uid="{CF2CD2ED-8DA8-4377-B98E-EB97E24D73BC}"/>
    <cellStyle name="Normal 8 3 4 3 4" xfId="3799" xr:uid="{B66A7B1B-79D7-4047-A349-CA42833E2CD0}"/>
    <cellStyle name="Normal 8 3 4 4" xfId="2167" xr:uid="{286121B2-D4C5-4985-A39E-93B102E3C608}"/>
    <cellStyle name="Normal 8 3 4 4 2" xfId="2168" xr:uid="{473FC8E8-5ACD-46A5-A290-86448A5644DF}"/>
    <cellStyle name="Normal 8 3 4 4 3" xfId="3800" xr:uid="{0BE10F87-AA0D-443A-BC9D-BBFEFAA306A4}"/>
    <cellStyle name="Normal 8 3 4 4 4" xfId="3801" xr:uid="{008A54DA-9388-4E14-B798-39AC36CB4521}"/>
    <cellStyle name="Normal 8 3 4 5" xfId="2169" xr:uid="{F6F74A4E-A694-4F28-8C06-D8E8E21148F1}"/>
    <cellStyle name="Normal 8 3 4 6" xfId="3802" xr:uid="{CC0B1164-3CF1-4FD2-AD54-2335D52007B7}"/>
    <cellStyle name="Normal 8 3 4 7" xfId="3803" xr:uid="{E7AFF4FE-08B9-497D-AF28-5A96A536142D}"/>
    <cellStyle name="Normal 8 3 5" xfId="388" xr:uid="{F4E9F411-D811-489F-B652-B3A0186D1651}"/>
    <cellStyle name="Normal 8 3 5 2" xfId="793" xr:uid="{07A6BAE2-3AED-4315-B89E-D8E41234DF3F}"/>
    <cellStyle name="Normal 8 3 5 2 2" xfId="2170" xr:uid="{E832AC42-5354-46B0-BB52-348FE731D1C2}"/>
    <cellStyle name="Normal 8 3 5 2 2 2" xfId="2171" xr:uid="{6A83F512-1D28-45D4-93D2-0BFF861BED19}"/>
    <cellStyle name="Normal 8 3 5 2 3" xfId="2172" xr:uid="{C664DF60-F99B-4BED-ABBA-056405583365}"/>
    <cellStyle name="Normal 8 3 5 2 4" xfId="3804" xr:uid="{893D9B61-E016-4900-966B-505028A573AA}"/>
    <cellStyle name="Normal 8 3 5 3" xfId="2173" xr:uid="{B6AF51F4-9026-4231-909F-3BCE953D7C9E}"/>
    <cellStyle name="Normal 8 3 5 3 2" xfId="2174" xr:uid="{8B2EF8E0-3C0E-4667-A661-21D85D9BDE3C}"/>
    <cellStyle name="Normal 8 3 5 3 3" xfId="3805" xr:uid="{FCD2766A-D71C-4D3B-BC42-37728BD1B7AC}"/>
    <cellStyle name="Normal 8 3 5 3 4" xfId="3806" xr:uid="{977A86C9-F953-4AAE-A054-A55E9333E12F}"/>
    <cellStyle name="Normal 8 3 5 4" xfId="2175" xr:uid="{0638A73B-40F7-4C07-B0FD-7135A77F361F}"/>
    <cellStyle name="Normal 8 3 5 5" xfId="3807" xr:uid="{21B5B504-1199-4191-BBB3-C07E87461D47}"/>
    <cellStyle name="Normal 8 3 5 6" xfId="3808" xr:uid="{D1B5FCD1-C17F-4DA2-A86E-4D96186FD790}"/>
    <cellStyle name="Normal 8 3 6" xfId="389" xr:uid="{727D6FC4-9A8C-44AB-87CB-E3A56F5F0E14}"/>
    <cellStyle name="Normal 8 3 6 2" xfId="2176" xr:uid="{1E52C527-B614-4D3B-97BA-7C3F4712C62E}"/>
    <cellStyle name="Normal 8 3 6 2 2" xfId="2177" xr:uid="{8ABC92AD-F8C6-4213-A4EA-1043083A863A}"/>
    <cellStyle name="Normal 8 3 6 2 3" xfId="3809" xr:uid="{CBAE03DF-CB01-4A5A-A7B8-16AE8D2F4CAC}"/>
    <cellStyle name="Normal 8 3 6 2 4" xfId="3810" xr:uid="{9C481FB1-9534-40AC-BA31-6C7BD866DCCC}"/>
    <cellStyle name="Normal 8 3 6 3" xfId="2178" xr:uid="{926CC68C-0789-4A9A-9515-878F9765261A}"/>
    <cellStyle name="Normal 8 3 6 4" xfId="3811" xr:uid="{717B3C3C-A2E8-4DAF-8D7E-F2B3B2EFB6B6}"/>
    <cellStyle name="Normal 8 3 6 5" xfId="3812" xr:uid="{94326975-A1B8-467D-A665-26862B4BBD87}"/>
    <cellStyle name="Normal 8 3 7" xfId="2179" xr:uid="{378758E4-046A-4EEB-BCA9-4B8254FC921B}"/>
    <cellStyle name="Normal 8 3 7 2" xfId="2180" xr:uid="{8BDA5184-4C4E-422C-89A2-2B2A6843C58B}"/>
    <cellStyle name="Normal 8 3 7 3" xfId="3813" xr:uid="{299326D1-F66B-4783-B866-1A16CCC54DF5}"/>
    <cellStyle name="Normal 8 3 7 4" xfId="3814" xr:uid="{F46B8FFF-D139-46EA-BBCC-D07EE5232766}"/>
    <cellStyle name="Normal 8 3 8" xfId="2181" xr:uid="{C9C3E979-0B18-4EA8-A394-B0DB61D69C42}"/>
    <cellStyle name="Normal 8 3 8 2" xfId="3815" xr:uid="{74270D6C-E759-4957-8696-3279D3D7778B}"/>
    <cellStyle name="Normal 8 3 8 3" xfId="3816" xr:uid="{51CC3881-B6B1-4845-B2A5-362A36C1DD97}"/>
    <cellStyle name="Normal 8 3 8 4" xfId="3817" xr:uid="{578FC911-D390-4741-83A4-0C0D31773D0B}"/>
    <cellStyle name="Normal 8 3 9" xfId="3818" xr:uid="{A6DF6EC7-EE67-40BA-B0B0-992B8E3FDE9E}"/>
    <cellStyle name="Normal 8 4" xfId="159" xr:uid="{46BB585B-5DCA-43DA-94BE-254AB7FC914A}"/>
    <cellStyle name="Normal 8 4 10" xfId="3819" xr:uid="{12FC5E3C-A7DC-4441-BAA5-3E5B08E4A9EE}"/>
    <cellStyle name="Normal 8 4 11" xfId="3820" xr:uid="{EAAEFA8B-5DB1-4BF3-B81F-9BF7DF68D4D3}"/>
    <cellStyle name="Normal 8 4 2" xfId="160" xr:uid="{7236E5C5-C0FC-47AA-A51D-4F7099F491A5}"/>
    <cellStyle name="Normal 8 4 2 2" xfId="390" xr:uid="{D827E9FB-586D-42E6-A5CC-6953395E4F83}"/>
    <cellStyle name="Normal 8 4 2 2 2" xfId="794" xr:uid="{2CAC5932-6260-40E2-9271-512A63C7E6D9}"/>
    <cellStyle name="Normal 8 4 2 2 2 2" xfId="795" xr:uid="{08CE4E34-660D-420E-90FB-A1BF5B5794FC}"/>
    <cellStyle name="Normal 8 4 2 2 2 2 2" xfId="2182" xr:uid="{C65F9A28-28CA-4CB2-8B4C-AEFF669E13DB}"/>
    <cellStyle name="Normal 8 4 2 2 2 2 3" xfId="3821" xr:uid="{986BD80F-665A-4733-9824-F32B1F73D2C6}"/>
    <cellStyle name="Normal 8 4 2 2 2 2 4" xfId="3822" xr:uid="{5831D4AC-3731-447F-ACDB-A2C77525F148}"/>
    <cellStyle name="Normal 8 4 2 2 2 3" xfId="2183" xr:uid="{A6C55A84-9029-44E8-BD79-707CABBEDCD5}"/>
    <cellStyle name="Normal 8 4 2 2 2 3 2" xfId="3823" xr:uid="{38D39108-B3BA-4D95-A88B-F860FAAC6294}"/>
    <cellStyle name="Normal 8 4 2 2 2 3 3" xfId="3824" xr:uid="{614F4640-A27F-4E3C-9E2C-9821D05EA08F}"/>
    <cellStyle name="Normal 8 4 2 2 2 3 4" xfId="3825" xr:uid="{41228E38-A446-42A1-A686-A9AAD92E2202}"/>
    <cellStyle name="Normal 8 4 2 2 2 4" xfId="3826" xr:uid="{05489D73-FBFD-445E-9079-42DC4655BE42}"/>
    <cellStyle name="Normal 8 4 2 2 2 5" xfId="3827" xr:uid="{F26EA5CF-942F-4246-9159-DB7EFA2A7C31}"/>
    <cellStyle name="Normal 8 4 2 2 2 6" xfId="3828" xr:uid="{2AC4E4D0-EFAF-4D43-B1F0-6F062E7B860E}"/>
    <cellStyle name="Normal 8 4 2 2 3" xfId="796" xr:uid="{569DA8F8-739A-453D-9E89-3CAA39D00A4B}"/>
    <cellStyle name="Normal 8 4 2 2 3 2" xfId="2184" xr:uid="{BA25B8E6-AA57-4FD6-B2D7-852C807E596A}"/>
    <cellStyle name="Normal 8 4 2 2 3 2 2" xfId="3829" xr:uid="{04D1BF40-039D-4D90-98CE-E7E93A7A152A}"/>
    <cellStyle name="Normal 8 4 2 2 3 2 3" xfId="3830" xr:uid="{4C7E918E-C8DC-40AE-81E4-4A812EA2C30B}"/>
    <cellStyle name="Normal 8 4 2 2 3 2 4" xfId="3831" xr:uid="{492EFA31-8777-4D7B-9D84-A50F1A77B89D}"/>
    <cellStyle name="Normal 8 4 2 2 3 3" xfId="3832" xr:uid="{D31311B5-F28A-4350-8A4F-B6CEA33CF1B2}"/>
    <cellStyle name="Normal 8 4 2 2 3 4" xfId="3833" xr:uid="{4D0BD733-2185-4D86-9A6F-4989DC927702}"/>
    <cellStyle name="Normal 8 4 2 2 3 5" xfId="3834" xr:uid="{03353220-D62E-4FA4-BC18-F2572445D370}"/>
    <cellStyle name="Normal 8 4 2 2 4" xfId="2185" xr:uid="{6AC09585-4E59-404A-BC8B-199BE051560F}"/>
    <cellStyle name="Normal 8 4 2 2 4 2" xfId="3835" xr:uid="{F9D9D037-360F-4B21-8FB7-F3EB38C7CAC0}"/>
    <cellStyle name="Normal 8 4 2 2 4 3" xfId="3836" xr:uid="{B1A9DBDF-57F5-44E6-A097-4DAB04AD3F36}"/>
    <cellStyle name="Normal 8 4 2 2 4 4" xfId="3837" xr:uid="{6F897D9D-69C8-4CD9-BB48-DBE2A6D3DF1A}"/>
    <cellStyle name="Normal 8 4 2 2 5" xfId="3838" xr:uid="{FF4D9775-67E0-4CE9-883B-29BC184728CB}"/>
    <cellStyle name="Normal 8 4 2 2 5 2" xfId="3839" xr:uid="{4872B981-3D67-4C65-84DE-798A0B980BEF}"/>
    <cellStyle name="Normal 8 4 2 2 5 3" xfId="3840" xr:uid="{A2EE5734-F487-44A9-9F33-50DF58FD64EF}"/>
    <cellStyle name="Normal 8 4 2 2 5 4" xfId="3841" xr:uid="{D4694FD9-8F7D-40C5-A4EA-06D0C3055FEB}"/>
    <cellStyle name="Normal 8 4 2 2 6" xfId="3842" xr:uid="{4D3EE899-005C-4965-81BD-6E1B81C78E08}"/>
    <cellStyle name="Normal 8 4 2 2 7" xfId="3843" xr:uid="{B4FCE058-9DF5-494A-A5FD-30A3465D823A}"/>
    <cellStyle name="Normal 8 4 2 2 8" xfId="3844" xr:uid="{AB1C0D8A-F9A5-418D-9BE7-E5615A79E8D3}"/>
    <cellStyle name="Normal 8 4 2 3" xfId="797" xr:uid="{EEDD0FF6-23C3-4221-BA9F-7257680C7699}"/>
    <cellStyle name="Normal 8 4 2 3 2" xfId="798" xr:uid="{2357171E-EE2F-4C4A-B1EC-9363D86B331E}"/>
    <cellStyle name="Normal 8 4 2 3 2 2" xfId="799" xr:uid="{59CD0258-2132-4B34-8AC3-656402841156}"/>
    <cellStyle name="Normal 8 4 2 3 2 3" xfId="3845" xr:uid="{168F26A1-3DEC-4A39-BC9A-869F752DD731}"/>
    <cellStyle name="Normal 8 4 2 3 2 4" xfId="3846" xr:uid="{515CF73C-2C31-4354-8D3D-11D5F6B39F6A}"/>
    <cellStyle name="Normal 8 4 2 3 3" xfId="800" xr:uid="{176FE518-EBCA-477C-AB33-595B09CA65E4}"/>
    <cellStyle name="Normal 8 4 2 3 3 2" xfId="3847" xr:uid="{CBD33851-6538-4624-9A90-72DA002031DC}"/>
    <cellStyle name="Normal 8 4 2 3 3 3" xfId="3848" xr:uid="{838E5406-344C-443F-ABDF-C49F22B3B855}"/>
    <cellStyle name="Normal 8 4 2 3 3 4" xfId="3849" xr:uid="{81896BE3-3672-4DB7-AFF2-B742D2201350}"/>
    <cellStyle name="Normal 8 4 2 3 4" xfId="3850" xr:uid="{69AAE101-B220-4B24-BF0E-56AA63F86BCB}"/>
    <cellStyle name="Normal 8 4 2 3 5" xfId="3851" xr:uid="{853A2D70-3F80-4FEA-93D0-EB9E02CCB956}"/>
    <cellStyle name="Normal 8 4 2 3 6" xfId="3852" xr:uid="{148D9FC0-4ECF-41C8-83D2-43F57E993663}"/>
    <cellStyle name="Normal 8 4 2 4" xfId="801" xr:uid="{D3489764-9474-4EB0-B83B-743E7B355806}"/>
    <cellStyle name="Normal 8 4 2 4 2" xfId="802" xr:uid="{BC4483AB-58B3-4874-ABAF-427AF4DD0DB3}"/>
    <cellStyle name="Normal 8 4 2 4 2 2" xfId="3853" xr:uid="{C1839640-7F5B-46F9-B091-22C6D722109D}"/>
    <cellStyle name="Normal 8 4 2 4 2 3" xfId="3854" xr:uid="{CD7CFB2A-4271-424E-994A-8B8E26368441}"/>
    <cellStyle name="Normal 8 4 2 4 2 4" xfId="3855" xr:uid="{2C015E4C-6344-485A-926A-12FDEB709D06}"/>
    <cellStyle name="Normal 8 4 2 4 3" xfId="3856" xr:uid="{5924F616-1BB0-4E07-87BB-7D882A7A336B}"/>
    <cellStyle name="Normal 8 4 2 4 4" xfId="3857" xr:uid="{12DD2696-B869-4194-87EE-65FAA7617DCC}"/>
    <cellStyle name="Normal 8 4 2 4 5" xfId="3858" xr:uid="{8A162241-E4FF-46D9-922B-842FB3DA837A}"/>
    <cellStyle name="Normal 8 4 2 5" xfId="803" xr:uid="{622A3623-997E-4B3C-BE90-55AB13137572}"/>
    <cellStyle name="Normal 8 4 2 5 2" xfId="3859" xr:uid="{8447D8B5-9E74-4E42-B27D-B8B25A1EAAAC}"/>
    <cellStyle name="Normal 8 4 2 5 3" xfId="3860" xr:uid="{EF57EB22-739F-4A36-A94F-568DD0A19B7D}"/>
    <cellStyle name="Normal 8 4 2 5 4" xfId="3861" xr:uid="{C977DF3D-18F0-45F0-AD01-4E03F0DE7B17}"/>
    <cellStyle name="Normal 8 4 2 6" xfId="3862" xr:uid="{021A4912-FDD7-4C38-A986-30C49B90C9E2}"/>
    <cellStyle name="Normal 8 4 2 6 2" xfId="3863" xr:uid="{AD1F6FE3-0022-415D-8957-DA885A4BE82F}"/>
    <cellStyle name="Normal 8 4 2 6 3" xfId="3864" xr:uid="{6B66AB30-DC56-4F10-9345-32B40CCDD399}"/>
    <cellStyle name="Normal 8 4 2 6 4" xfId="3865" xr:uid="{E957F73C-302A-4520-9B1A-6349CAF3136C}"/>
    <cellStyle name="Normal 8 4 2 7" xfId="3866" xr:uid="{9A286EBC-FB13-473A-A894-8D4A60DE511A}"/>
    <cellStyle name="Normal 8 4 2 8" xfId="3867" xr:uid="{C8B67832-D232-4778-9E53-87D4EDA94700}"/>
    <cellStyle name="Normal 8 4 2 9" xfId="3868" xr:uid="{5F07067E-8E6A-409F-B2F4-38147AFC0B2B}"/>
    <cellStyle name="Normal 8 4 3" xfId="391" xr:uid="{257BDD23-D179-4464-8849-614738AC239D}"/>
    <cellStyle name="Normal 8 4 3 2" xfId="804" xr:uid="{88738125-31D9-4D96-9944-9229D2F0642A}"/>
    <cellStyle name="Normal 8 4 3 2 2" xfId="805" xr:uid="{3E778E2D-0E95-4511-8345-44A5EF2C7E44}"/>
    <cellStyle name="Normal 8 4 3 2 2 2" xfId="2186" xr:uid="{FBB8DF1B-6C39-4B59-8A86-4CF0D006600D}"/>
    <cellStyle name="Normal 8 4 3 2 2 2 2" xfId="2187" xr:uid="{A31C0DFE-9AEF-4276-A46D-651CB3E1D4CC}"/>
    <cellStyle name="Normal 8 4 3 2 2 3" xfId="2188" xr:uid="{1021D41D-12DC-4E81-94A3-5E8F5DF6434F}"/>
    <cellStyle name="Normal 8 4 3 2 2 4" xfId="3869" xr:uid="{A7DED8C1-2E49-40D5-AC80-A80D6BF57EDB}"/>
    <cellStyle name="Normal 8 4 3 2 3" xfId="2189" xr:uid="{01E20B1C-1EC6-459F-BAF3-F2E644CF182B}"/>
    <cellStyle name="Normal 8 4 3 2 3 2" xfId="2190" xr:uid="{AEB930B2-0383-4AB6-8752-F5D8F43CB761}"/>
    <cellStyle name="Normal 8 4 3 2 3 3" xfId="3870" xr:uid="{697AB451-9107-40BD-93AA-09E94E39E1ED}"/>
    <cellStyle name="Normal 8 4 3 2 3 4" xfId="3871" xr:uid="{0C1EE4F5-12FC-4A34-9850-5F40976A141F}"/>
    <cellStyle name="Normal 8 4 3 2 4" xfId="2191" xr:uid="{ABB3DA72-7687-4041-B980-86D961F1EA71}"/>
    <cellStyle name="Normal 8 4 3 2 5" xfId="3872" xr:uid="{CAC4E0FC-3E04-4477-9F06-11C3D4A70075}"/>
    <cellStyle name="Normal 8 4 3 2 6" xfId="3873" xr:uid="{2EB47C1C-8790-43AC-A947-8782D554D376}"/>
    <cellStyle name="Normal 8 4 3 3" xfId="806" xr:uid="{65AE68C1-DAD1-45FD-864A-2DEEEEFA11E7}"/>
    <cellStyle name="Normal 8 4 3 3 2" xfId="2192" xr:uid="{6E22FBA1-7A4B-41DA-BAB2-9B392CAFF035}"/>
    <cellStyle name="Normal 8 4 3 3 2 2" xfId="2193" xr:uid="{4A27CAF8-9758-4178-AA7D-30C271D8C4A8}"/>
    <cellStyle name="Normal 8 4 3 3 2 3" xfId="3874" xr:uid="{E1593975-3C80-442A-973F-2489CDEEE6A8}"/>
    <cellStyle name="Normal 8 4 3 3 2 4" xfId="3875" xr:uid="{B79D0FE3-3BBF-4D32-B6C1-AE2A0E2EB777}"/>
    <cellStyle name="Normal 8 4 3 3 3" xfId="2194" xr:uid="{B5F4E324-C489-4DDF-B8C5-6B9756B3DA37}"/>
    <cellStyle name="Normal 8 4 3 3 4" xfId="3876" xr:uid="{7EF831A8-081D-44FB-A545-BD0335EAE966}"/>
    <cellStyle name="Normal 8 4 3 3 5" xfId="3877" xr:uid="{E9EAA651-8CCC-4DA4-AEA2-967B14545D7B}"/>
    <cellStyle name="Normal 8 4 3 4" xfId="2195" xr:uid="{1E5CF1D7-C07F-4259-BC39-3F67CDE71B2A}"/>
    <cellStyle name="Normal 8 4 3 4 2" xfId="2196" xr:uid="{B428398B-CE92-463C-85B0-4EB17C60C64B}"/>
    <cellStyle name="Normal 8 4 3 4 3" xfId="3878" xr:uid="{8C1D9C1D-92A4-4D7F-9445-8BEC7A2F7452}"/>
    <cellStyle name="Normal 8 4 3 4 4" xfId="3879" xr:uid="{F8B4BE6E-9B1F-4CA3-B338-19BB3D7E4248}"/>
    <cellStyle name="Normal 8 4 3 5" xfId="2197" xr:uid="{ACB3BEF6-5A90-4C80-BC4E-E5823F5EBA14}"/>
    <cellStyle name="Normal 8 4 3 5 2" xfId="3880" xr:uid="{65F06548-54B9-4304-BEBB-B60FE183BA83}"/>
    <cellStyle name="Normal 8 4 3 5 3" xfId="3881" xr:uid="{64517B4E-EF3F-498A-BAFB-1363EC82B15E}"/>
    <cellStyle name="Normal 8 4 3 5 4" xfId="3882" xr:uid="{00A6E54E-A686-4A2D-9EB9-BB972D42F510}"/>
    <cellStyle name="Normal 8 4 3 6" xfId="3883" xr:uid="{3CECB469-4616-42F1-B72E-73C2BE52B126}"/>
    <cellStyle name="Normal 8 4 3 7" xfId="3884" xr:uid="{43F89785-00BB-41C3-B5E5-078160B552C5}"/>
    <cellStyle name="Normal 8 4 3 8" xfId="3885" xr:uid="{DFC147B0-782C-4A1F-99E7-D127B91DF0A2}"/>
    <cellStyle name="Normal 8 4 4" xfId="392" xr:uid="{B069D2E7-1533-493F-A3DB-6D9A905FF39A}"/>
    <cellStyle name="Normal 8 4 4 2" xfId="807" xr:uid="{8E39398E-943C-4C20-A046-C924CD312B03}"/>
    <cellStyle name="Normal 8 4 4 2 2" xfId="808" xr:uid="{7EB00A0E-7503-4275-9C38-36742ABF210B}"/>
    <cellStyle name="Normal 8 4 4 2 2 2" xfId="2198" xr:uid="{33BD754B-EF6E-4DE8-B5B5-0F1192179820}"/>
    <cellStyle name="Normal 8 4 4 2 2 3" xfId="3886" xr:uid="{0C0875C8-A9A3-4ED9-8282-99FD9DA5B4F3}"/>
    <cellStyle name="Normal 8 4 4 2 2 4" xfId="3887" xr:uid="{9A180BC3-1C9A-4FFE-82EB-AA7F61096B20}"/>
    <cellStyle name="Normal 8 4 4 2 3" xfId="2199" xr:uid="{908FF44F-7F13-48D4-89EA-A11CA9FB57FA}"/>
    <cellStyle name="Normal 8 4 4 2 4" xfId="3888" xr:uid="{AAC775B3-CD58-4AFD-A47C-F60152EE799C}"/>
    <cellStyle name="Normal 8 4 4 2 5" xfId="3889" xr:uid="{95AC7034-1363-4E71-9F1B-5424D5BFA438}"/>
    <cellStyle name="Normal 8 4 4 3" xfId="809" xr:uid="{A87F987F-6BBD-42F3-BB68-FE378E709F12}"/>
    <cellStyle name="Normal 8 4 4 3 2" xfId="2200" xr:uid="{C48AB79B-D5DB-4E0F-A269-E4D6EB7DFC08}"/>
    <cellStyle name="Normal 8 4 4 3 3" xfId="3890" xr:uid="{21D5BA3C-4DBB-4FB8-9924-3495A0E6B544}"/>
    <cellStyle name="Normal 8 4 4 3 4" xfId="3891" xr:uid="{AFD4B112-418D-42A6-A3B6-F2963F86BCF6}"/>
    <cellStyle name="Normal 8 4 4 4" xfId="2201" xr:uid="{D34E8C6B-46D4-44D4-BBEF-EBA385E34417}"/>
    <cellStyle name="Normal 8 4 4 4 2" xfId="3892" xr:uid="{2DAACD59-2A3A-4D9D-895B-D099172B6E8E}"/>
    <cellStyle name="Normal 8 4 4 4 3" xfId="3893" xr:uid="{5836966A-5181-4A5D-BE71-0D4F412DBE83}"/>
    <cellStyle name="Normal 8 4 4 4 4" xfId="3894" xr:uid="{978A18E0-9211-4993-ACA2-EA1AB4F676FB}"/>
    <cellStyle name="Normal 8 4 4 5" xfId="3895" xr:uid="{1E838524-92CA-4971-9212-DB070C31878E}"/>
    <cellStyle name="Normal 8 4 4 6" xfId="3896" xr:uid="{D3264928-AA1B-4344-AAB4-711B7F6CCA7F}"/>
    <cellStyle name="Normal 8 4 4 7" xfId="3897" xr:uid="{7FB032D2-9434-4FF4-AEC6-31C0082E2341}"/>
    <cellStyle name="Normal 8 4 5" xfId="393" xr:uid="{1072F528-9476-4563-9497-B7AC67B59397}"/>
    <cellStyle name="Normal 8 4 5 2" xfId="810" xr:uid="{214F360A-D9F6-4509-943B-47D564F69AB7}"/>
    <cellStyle name="Normal 8 4 5 2 2" xfId="2202" xr:uid="{BBA01B40-ABB2-4CF4-ACD9-1E7E576933D3}"/>
    <cellStyle name="Normal 8 4 5 2 3" xfId="3898" xr:uid="{B05FA9F8-B706-4F9C-878A-A3EC0CC622EB}"/>
    <cellStyle name="Normal 8 4 5 2 4" xfId="3899" xr:uid="{2C9E00DA-F075-45F0-BDB1-74FF61EA6D4F}"/>
    <cellStyle name="Normal 8 4 5 3" xfId="2203" xr:uid="{C2CA4C43-8CA1-4D3A-A040-36294DF5573B}"/>
    <cellStyle name="Normal 8 4 5 3 2" xfId="3900" xr:uid="{383FA8AB-FFC9-423C-94E5-0B906018CA16}"/>
    <cellStyle name="Normal 8 4 5 3 3" xfId="3901" xr:uid="{28DA032F-B9EB-4A87-BE66-E43AEC8F92F6}"/>
    <cellStyle name="Normal 8 4 5 3 4" xfId="3902" xr:uid="{548029D6-3FFA-417D-B707-5584519977CC}"/>
    <cellStyle name="Normal 8 4 5 4" xfId="3903" xr:uid="{533684C6-7EF0-4A64-AEA1-0933CD31F6B8}"/>
    <cellStyle name="Normal 8 4 5 5" xfId="3904" xr:uid="{97726AEB-B684-4156-850A-198D0944E5EA}"/>
    <cellStyle name="Normal 8 4 5 6" xfId="3905" xr:uid="{C69E0267-B253-42F8-B7C3-9C42F007E761}"/>
    <cellStyle name="Normal 8 4 6" xfId="811" xr:uid="{8CED1755-F47D-4381-B86E-4D8655D6FACC}"/>
    <cellStyle name="Normal 8 4 6 2" xfId="2204" xr:uid="{659D0496-5CFF-4751-B3A5-F2162D12181C}"/>
    <cellStyle name="Normal 8 4 6 2 2" xfId="3906" xr:uid="{6D3AA494-EBB3-457B-82D7-4F8440A8DFF1}"/>
    <cellStyle name="Normal 8 4 6 2 3" xfId="3907" xr:uid="{FD240041-BA7E-4472-8D70-8B6FA0D24590}"/>
    <cellStyle name="Normal 8 4 6 2 4" xfId="3908" xr:uid="{E4B8D06C-7E20-4EA3-BA6A-3C1982F162C8}"/>
    <cellStyle name="Normal 8 4 6 3" xfId="3909" xr:uid="{8D8E183A-8B75-4357-831C-1D0F9EBD377D}"/>
    <cellStyle name="Normal 8 4 6 4" xfId="3910" xr:uid="{C736470F-C798-41EC-A09A-1EF71BFEE0D6}"/>
    <cellStyle name="Normal 8 4 6 5" xfId="3911" xr:uid="{C101644E-C6BC-4A3A-A15B-369BDDBEE799}"/>
    <cellStyle name="Normal 8 4 7" xfId="2205" xr:uid="{257979D4-2B2D-4C06-95D1-8127F3D93CA3}"/>
    <cellStyle name="Normal 8 4 7 2" xfId="3912" xr:uid="{07EAD24A-5D11-47E7-B415-F8A1A5C477A9}"/>
    <cellStyle name="Normal 8 4 7 3" xfId="3913" xr:uid="{3BB9CFD2-B8C1-43C9-9930-9DEA6F86D973}"/>
    <cellStyle name="Normal 8 4 7 4" xfId="3914" xr:uid="{4BF226FA-5C0A-4521-8A53-E1F992AE0D68}"/>
    <cellStyle name="Normal 8 4 8" xfId="3915" xr:uid="{5728BA5A-2A9D-49A7-A98D-7A7C0F94AE2A}"/>
    <cellStyle name="Normal 8 4 8 2" xfId="3916" xr:uid="{7941D221-E12A-4E65-9E2F-080EA9B319F4}"/>
    <cellStyle name="Normal 8 4 8 3" xfId="3917" xr:uid="{D36AC939-CCD5-4B40-9C8C-B87351B9BF60}"/>
    <cellStyle name="Normal 8 4 8 4" xfId="3918" xr:uid="{EFFC471B-BE2F-438F-96CA-5A373AF89DE4}"/>
    <cellStyle name="Normal 8 4 9" xfId="3919" xr:uid="{9CCD1ABB-8284-4E29-A346-867A5B683F81}"/>
    <cellStyle name="Normal 8 5" xfId="161" xr:uid="{63B148E0-6814-4273-BAF9-5D34F0A0DC2F}"/>
    <cellStyle name="Normal 8 5 2" xfId="162" xr:uid="{1CBDBA84-251B-4581-8584-8428B492D315}"/>
    <cellStyle name="Normal 8 5 2 2" xfId="394" xr:uid="{88943E5C-BE1B-4EB5-A601-E6569CF992EB}"/>
    <cellStyle name="Normal 8 5 2 2 2" xfId="812" xr:uid="{7F4C2F15-2A11-4C39-9FF0-4379CE8011A2}"/>
    <cellStyle name="Normal 8 5 2 2 2 2" xfId="2206" xr:uid="{5DD0C2D5-A5F2-4A2A-8E43-C3F30E4DAA80}"/>
    <cellStyle name="Normal 8 5 2 2 2 3" xfId="3920" xr:uid="{45E272B7-F66E-488C-90A7-B7DD063F7683}"/>
    <cellStyle name="Normal 8 5 2 2 2 4" xfId="3921" xr:uid="{8F6F37EA-4EA3-4998-8032-535EA05132E9}"/>
    <cellStyle name="Normal 8 5 2 2 3" xfId="2207" xr:uid="{365DEF78-255D-4D90-BC24-4C5853791248}"/>
    <cellStyle name="Normal 8 5 2 2 3 2" xfId="3922" xr:uid="{1D3C6286-06A5-497E-B047-214029FA8934}"/>
    <cellStyle name="Normal 8 5 2 2 3 3" xfId="3923" xr:uid="{E2168C9F-2DB7-4A29-B9F1-5A8B20C18742}"/>
    <cellStyle name="Normal 8 5 2 2 3 4" xfId="3924" xr:uid="{BB313A12-D0AC-4F5F-83DE-3A3001859F69}"/>
    <cellStyle name="Normal 8 5 2 2 4" xfId="3925" xr:uid="{1EB0F802-9FD1-441C-A855-5BFF927534D7}"/>
    <cellStyle name="Normal 8 5 2 2 5" xfId="3926" xr:uid="{7450B01A-F0A4-47BD-9180-AF2FE6298B39}"/>
    <cellStyle name="Normal 8 5 2 2 6" xfId="3927" xr:uid="{8082B1A0-6CF1-46F9-81B5-F06EE56AB1CA}"/>
    <cellStyle name="Normal 8 5 2 3" xfId="813" xr:uid="{12DC7031-9D71-42D1-B53C-126B8CDB3EB6}"/>
    <cellStyle name="Normal 8 5 2 3 2" xfId="2208" xr:uid="{9148E851-73A5-41EC-B57A-2CA203B80118}"/>
    <cellStyle name="Normal 8 5 2 3 2 2" xfId="3928" xr:uid="{CF9A7DAD-4F25-41BF-8E1D-F733050A356F}"/>
    <cellStyle name="Normal 8 5 2 3 2 3" xfId="3929" xr:uid="{AA51E44B-ED56-455C-8F11-CA5106F9E5B7}"/>
    <cellStyle name="Normal 8 5 2 3 2 4" xfId="3930" xr:uid="{0920718F-75A1-48A1-AF79-03BAB73E2495}"/>
    <cellStyle name="Normal 8 5 2 3 3" xfId="3931" xr:uid="{7910FD32-372A-401A-945B-7B95D4713A81}"/>
    <cellStyle name="Normal 8 5 2 3 4" xfId="3932" xr:uid="{AAF0894A-A8F3-412D-8A77-96CF633F8C7A}"/>
    <cellStyle name="Normal 8 5 2 3 5" xfId="3933" xr:uid="{2CE7EA0E-8AA4-4AFB-95E0-C62ECACC760E}"/>
    <cellStyle name="Normal 8 5 2 4" xfId="2209" xr:uid="{B3305E86-3805-4EA1-A3C0-E9F9C12580F8}"/>
    <cellStyle name="Normal 8 5 2 4 2" xfId="3934" xr:uid="{6C323068-B975-4F9F-8FFB-F3DE4E26FC38}"/>
    <cellStyle name="Normal 8 5 2 4 3" xfId="3935" xr:uid="{CAC4CE1A-7F12-4AD5-8ACF-9AC444BA9186}"/>
    <cellStyle name="Normal 8 5 2 4 4" xfId="3936" xr:uid="{4AFC5F34-33F6-443B-916F-2D8193941F48}"/>
    <cellStyle name="Normal 8 5 2 5" xfId="3937" xr:uid="{1BB494DF-3897-443B-9A8E-34849744376B}"/>
    <cellStyle name="Normal 8 5 2 5 2" xfId="3938" xr:uid="{0082E5D2-0A26-4D95-B6E2-CC5CC4D67F13}"/>
    <cellStyle name="Normal 8 5 2 5 3" xfId="3939" xr:uid="{1DC32E03-4D8F-4C26-842D-E1278012451B}"/>
    <cellStyle name="Normal 8 5 2 5 4" xfId="3940" xr:uid="{912FEE52-F95D-421A-87DD-ED047B28B216}"/>
    <cellStyle name="Normal 8 5 2 6" xfId="3941" xr:uid="{9FA62AC9-E919-45A9-BFD3-E41BDEAE7B35}"/>
    <cellStyle name="Normal 8 5 2 7" xfId="3942" xr:uid="{C3069D49-A535-4ABD-9B3C-4AAC33038B7A}"/>
    <cellStyle name="Normal 8 5 2 8" xfId="3943" xr:uid="{767578E1-DB58-4A25-91D7-1C44396EDA57}"/>
    <cellStyle name="Normal 8 5 3" xfId="395" xr:uid="{E8C5E9C7-FA41-4CC2-9101-AF29D552A3E7}"/>
    <cellStyle name="Normal 8 5 3 2" xfId="814" xr:uid="{A258D418-6AA0-4CD1-A415-AB07937F3232}"/>
    <cellStyle name="Normal 8 5 3 2 2" xfId="815" xr:uid="{CB6EB870-B6D9-439A-8BED-954079EE8B04}"/>
    <cellStyle name="Normal 8 5 3 2 3" xfId="3944" xr:uid="{89035DB9-86F3-4404-BA63-746D1AF33720}"/>
    <cellStyle name="Normal 8 5 3 2 4" xfId="3945" xr:uid="{2BB37EE3-0964-4FDB-A45D-177AF7BAF505}"/>
    <cellStyle name="Normal 8 5 3 3" xfId="816" xr:uid="{E6B3508D-8B99-4870-B026-CE06D1A48C62}"/>
    <cellStyle name="Normal 8 5 3 3 2" xfId="3946" xr:uid="{0389F152-1784-4E41-BABB-F31A3AADE56C}"/>
    <cellStyle name="Normal 8 5 3 3 3" xfId="3947" xr:uid="{902C47D5-3F24-4920-8D4C-811DB532CC0B}"/>
    <cellStyle name="Normal 8 5 3 3 4" xfId="3948" xr:uid="{D81D723A-0D2C-4108-A1ED-D5850BC46879}"/>
    <cellStyle name="Normal 8 5 3 4" xfId="3949" xr:uid="{BA2DF823-B928-4EAC-B592-4CB5523B909C}"/>
    <cellStyle name="Normal 8 5 3 5" xfId="3950" xr:uid="{193B69D9-7325-4CB1-A422-9E5D687FE90B}"/>
    <cellStyle name="Normal 8 5 3 6" xfId="3951" xr:uid="{2AFA1C35-DAD0-4927-8628-2D44D8A2D244}"/>
    <cellStyle name="Normal 8 5 4" xfId="396" xr:uid="{5A3C146C-4B19-47F5-9925-499D0E2028FB}"/>
    <cellStyle name="Normal 8 5 4 2" xfId="817" xr:uid="{2102BA42-9F87-4F21-B6B0-356095CC3ACA}"/>
    <cellStyle name="Normal 8 5 4 2 2" xfId="3952" xr:uid="{FDF01824-A642-4D2D-99BB-736C9B1B1C2C}"/>
    <cellStyle name="Normal 8 5 4 2 3" xfId="3953" xr:uid="{296BDAA4-6A80-4DE5-8280-982C0C99662B}"/>
    <cellStyle name="Normal 8 5 4 2 4" xfId="3954" xr:uid="{8BDEC937-C1CF-43A2-A353-860469E917E5}"/>
    <cellStyle name="Normal 8 5 4 3" xfId="3955" xr:uid="{CBD41DCE-F833-4097-B2D9-BB4FC09C5ADC}"/>
    <cellStyle name="Normal 8 5 4 4" xfId="3956" xr:uid="{4ECFD1EA-C7AD-4413-9EB4-53AB6C14C399}"/>
    <cellStyle name="Normal 8 5 4 5" xfId="3957" xr:uid="{DD39EC94-CF66-4801-9D91-C0D1EEE5A0AC}"/>
    <cellStyle name="Normal 8 5 5" xfId="818" xr:uid="{A3CEA3CF-09A4-4D1E-B3D4-BB6464FF1A9F}"/>
    <cellStyle name="Normal 8 5 5 2" xfId="3958" xr:uid="{8B50AD5B-CA25-48E4-9E9F-1C8E2796E4B9}"/>
    <cellStyle name="Normal 8 5 5 3" xfId="3959" xr:uid="{3EC04626-E353-42D1-A7E7-3AAB6521711C}"/>
    <cellStyle name="Normal 8 5 5 4" xfId="3960" xr:uid="{6B69EC7E-2C59-4296-8ABC-3091E1D743FB}"/>
    <cellStyle name="Normal 8 5 6" xfId="3961" xr:uid="{46945661-2B2E-456B-B421-34A52D40C298}"/>
    <cellStyle name="Normal 8 5 6 2" xfId="3962" xr:uid="{765D48DC-B832-4B83-A764-5C6B81ABBF51}"/>
    <cellStyle name="Normal 8 5 6 3" xfId="3963" xr:uid="{563201E1-1A04-409C-8752-A51C49110DCB}"/>
    <cellStyle name="Normal 8 5 6 4" xfId="3964" xr:uid="{7D474173-C625-4A3B-BBA6-8092BBCA2F85}"/>
    <cellStyle name="Normal 8 5 7" xfId="3965" xr:uid="{6BD6ABCA-0AA1-41B5-A1F3-C83525E7D0B4}"/>
    <cellStyle name="Normal 8 5 8" xfId="3966" xr:uid="{843E11A5-CCDD-4A04-A527-2B28D5F33992}"/>
    <cellStyle name="Normal 8 5 9" xfId="3967" xr:uid="{232888B3-1FD8-4218-9022-0B93AF620425}"/>
    <cellStyle name="Normal 8 6" xfId="163" xr:uid="{26B88B7D-2684-46C9-8B6B-A5F6BF6FA509}"/>
    <cellStyle name="Normal 8 6 2" xfId="397" xr:uid="{C3E12C0C-98E3-4914-9BE9-AE262B22C1E4}"/>
    <cellStyle name="Normal 8 6 2 2" xfId="819" xr:uid="{E4202C25-BCD3-4996-9D70-7929EB29461F}"/>
    <cellStyle name="Normal 8 6 2 2 2" xfId="2210" xr:uid="{E854AFC5-5FC0-4DD5-90B9-59BFDE75DD9D}"/>
    <cellStyle name="Normal 8 6 2 2 2 2" xfId="2211" xr:uid="{A3843962-636C-4EE5-92F1-9460037A21B2}"/>
    <cellStyle name="Normal 8 6 2 2 3" xfId="2212" xr:uid="{B4424F25-8A22-45F0-A2E1-BC65AB9313EF}"/>
    <cellStyle name="Normal 8 6 2 2 4" xfId="3968" xr:uid="{DB7A13BA-2281-45AB-980D-F9D631A44407}"/>
    <cellStyle name="Normal 8 6 2 3" xfId="2213" xr:uid="{C974F320-B286-4944-A820-86DBB3CFA5B7}"/>
    <cellStyle name="Normal 8 6 2 3 2" xfId="2214" xr:uid="{94888D94-0949-454A-A88E-18752E25F8F7}"/>
    <cellStyle name="Normal 8 6 2 3 3" xfId="3969" xr:uid="{6CB24F09-792A-4A84-9BCB-344675822922}"/>
    <cellStyle name="Normal 8 6 2 3 4" xfId="3970" xr:uid="{7925DF10-3109-4781-BA90-0B84E78E77D0}"/>
    <cellStyle name="Normal 8 6 2 4" xfId="2215" xr:uid="{2604FBD4-E561-40D3-A033-6C44D4AD9766}"/>
    <cellStyle name="Normal 8 6 2 5" xfId="3971" xr:uid="{55FC0E27-60CA-4E6D-AF0B-7E2FC3C760B7}"/>
    <cellStyle name="Normal 8 6 2 6" xfId="3972" xr:uid="{DB0096D5-3362-42FC-8CE6-9403A0BBA196}"/>
    <cellStyle name="Normal 8 6 3" xfId="820" xr:uid="{43455CE3-2D8C-494D-8FD5-5485726C4DAF}"/>
    <cellStyle name="Normal 8 6 3 2" xfId="2216" xr:uid="{305B2584-6979-46C8-A015-8DD60EB08998}"/>
    <cellStyle name="Normal 8 6 3 2 2" xfId="2217" xr:uid="{E230166F-9E9B-4E04-B4C6-C2731B27C18D}"/>
    <cellStyle name="Normal 8 6 3 2 3" xfId="3973" xr:uid="{46BF2EA7-0C52-4874-ABA6-9200374CC409}"/>
    <cellStyle name="Normal 8 6 3 2 4" xfId="3974" xr:uid="{88B06FE8-571C-462A-9690-8DDFB87D20A5}"/>
    <cellStyle name="Normal 8 6 3 3" xfId="2218" xr:uid="{153F2985-EB14-478B-AA7A-0E21828F4747}"/>
    <cellStyle name="Normal 8 6 3 4" xfId="3975" xr:uid="{4369F946-BD6A-47F5-A2EA-9D3D463C401B}"/>
    <cellStyle name="Normal 8 6 3 5" xfId="3976" xr:uid="{1A1174A5-0B17-4861-96B7-0C8FB1AD6EBC}"/>
    <cellStyle name="Normal 8 6 4" xfId="2219" xr:uid="{38E18FF3-20C8-45F4-A4C4-FCED0793F2AF}"/>
    <cellStyle name="Normal 8 6 4 2" xfId="2220" xr:uid="{D4007067-AD52-45A2-A9F2-2E96400093DE}"/>
    <cellStyle name="Normal 8 6 4 3" xfId="3977" xr:uid="{6A388B38-764B-42F2-883E-6881A35501C6}"/>
    <cellStyle name="Normal 8 6 4 4" xfId="3978" xr:uid="{1C25E5D2-4DFA-49AF-B42C-19310AF566E1}"/>
    <cellStyle name="Normal 8 6 5" xfId="2221" xr:uid="{E53698D3-AEFB-4A13-8976-D88192485DDB}"/>
    <cellStyle name="Normal 8 6 5 2" xfId="3979" xr:uid="{32667754-DAA7-47C2-B62A-86D65D30A26E}"/>
    <cellStyle name="Normal 8 6 5 3" xfId="3980" xr:uid="{2704CF79-C206-4158-AF75-5E3C78F7AC57}"/>
    <cellStyle name="Normal 8 6 5 4" xfId="3981" xr:uid="{D075F2BB-BFD6-4D56-B296-0B7A59D86BA2}"/>
    <cellStyle name="Normal 8 6 6" xfId="3982" xr:uid="{5A7CDFE5-3D23-4897-B816-FA8A1EB1E3C2}"/>
    <cellStyle name="Normal 8 6 7" xfId="3983" xr:uid="{A6851E38-E59C-4EA8-B154-C9E3B1635008}"/>
    <cellStyle name="Normal 8 6 8" xfId="3984" xr:uid="{41CE2E26-CD24-4F45-9217-A2A89C04B769}"/>
    <cellStyle name="Normal 8 7" xfId="398" xr:uid="{B50A4C8F-8E2A-4AC5-9F6C-715AB763E5CE}"/>
    <cellStyle name="Normal 8 7 2" xfId="821" xr:uid="{9E843A7D-090F-4B0E-9A6A-CF24C1975429}"/>
    <cellStyle name="Normal 8 7 2 2" xfId="822" xr:uid="{46E42FAB-DDCE-4575-9D20-9C8BE1AABEE6}"/>
    <cellStyle name="Normal 8 7 2 2 2" xfId="2222" xr:uid="{46707AAC-A462-4992-A14A-666A840147E4}"/>
    <cellStyle name="Normal 8 7 2 2 3" xfId="3985" xr:uid="{D9CB167D-9CBD-482E-8BE0-1295E11265D3}"/>
    <cellStyle name="Normal 8 7 2 2 4" xfId="3986" xr:uid="{173B8E9C-A103-439F-B03D-9A5A1B256FA1}"/>
    <cellStyle name="Normal 8 7 2 3" xfId="2223" xr:uid="{0D224F57-0D9E-41E1-BFE2-8C420CDD737A}"/>
    <cellStyle name="Normal 8 7 2 4" xfId="3987" xr:uid="{94038437-83A3-49F6-885E-069A2D622E94}"/>
    <cellStyle name="Normal 8 7 2 5" xfId="3988" xr:uid="{66C922C7-E43D-48B1-80AE-650BCBA78A3F}"/>
    <cellStyle name="Normal 8 7 3" xfId="823" xr:uid="{F947C491-05F4-4C4B-815E-5C386B579BA3}"/>
    <cellStyle name="Normal 8 7 3 2" xfId="2224" xr:uid="{41A554E2-DF8D-47EE-8BFC-9ADDD009761E}"/>
    <cellStyle name="Normal 8 7 3 3" xfId="3989" xr:uid="{64281E88-ACF8-4CA0-B0B8-DCEFB8914259}"/>
    <cellStyle name="Normal 8 7 3 4" xfId="3990" xr:uid="{7F782844-BDD9-4636-98DF-DBEE244EF8E1}"/>
    <cellStyle name="Normal 8 7 4" xfId="2225" xr:uid="{28146F9E-9736-4701-99EE-C77A6D7A86F6}"/>
    <cellStyle name="Normal 8 7 4 2" xfId="3991" xr:uid="{38AA8950-CF69-412B-86AD-2420B30BE173}"/>
    <cellStyle name="Normal 8 7 4 3" xfId="3992" xr:uid="{7FDA9B09-5A32-4547-BE01-B9178D3CBED9}"/>
    <cellStyle name="Normal 8 7 4 4" xfId="3993" xr:uid="{A93B5C30-0E2C-4CEC-A97D-E5CE6A55ABA8}"/>
    <cellStyle name="Normal 8 7 5" xfId="3994" xr:uid="{896793BF-8366-4C03-B142-521AA3036A2A}"/>
    <cellStyle name="Normal 8 7 6" xfId="3995" xr:uid="{B7C36990-2C49-4586-BCDE-6481AD4C5DFC}"/>
    <cellStyle name="Normal 8 7 7" xfId="3996" xr:uid="{9D14C16E-BE60-48E4-A8D6-5CF2C6FF05D8}"/>
    <cellStyle name="Normal 8 8" xfId="399" xr:uid="{20AA62DA-A509-4AE4-8062-8BB9E599C0B2}"/>
    <cellStyle name="Normal 8 8 2" xfId="824" xr:uid="{F390710C-E193-463C-8022-D87B30DAF15A}"/>
    <cellStyle name="Normal 8 8 2 2" xfId="2226" xr:uid="{0C3C4077-285A-467B-AAF9-864219ACB7DF}"/>
    <cellStyle name="Normal 8 8 2 3" xfId="3997" xr:uid="{DE643C5E-23BB-40CE-B50F-32BC6977F644}"/>
    <cellStyle name="Normal 8 8 2 4" xfId="3998" xr:uid="{1EB195A7-E3FA-4A6A-8F87-E86A3AB4C428}"/>
    <cellStyle name="Normal 8 8 3" xfId="2227" xr:uid="{BF039347-FEC3-4FB7-A418-0E4C90519C6A}"/>
    <cellStyle name="Normal 8 8 3 2" xfId="3999" xr:uid="{1E3EB307-002A-402D-865D-57BEC3A5AEDD}"/>
    <cellStyle name="Normal 8 8 3 3" xfId="4000" xr:uid="{4BA769A1-7138-4E82-86D6-3028795FF0BD}"/>
    <cellStyle name="Normal 8 8 3 4" xfId="4001" xr:uid="{8938D39C-696F-4A3F-A747-107DFDD0D425}"/>
    <cellStyle name="Normal 8 8 4" xfId="4002" xr:uid="{A3F746A3-175C-4B0F-BCE3-476FACC8D928}"/>
    <cellStyle name="Normal 8 8 5" xfId="4003" xr:uid="{61E9B833-A68C-4B0B-8141-179A293821D0}"/>
    <cellStyle name="Normal 8 8 6" xfId="4004" xr:uid="{7D82786A-F900-4A27-B856-FAA290FD13DB}"/>
    <cellStyle name="Normal 8 9" xfId="400" xr:uid="{5A95EB9C-D3F3-4C54-BCDB-6CE606039F36}"/>
    <cellStyle name="Normal 8 9 2" xfId="2228" xr:uid="{A6829ECF-EB7D-4969-8C62-8F39B0B7DE63}"/>
    <cellStyle name="Normal 8 9 2 2" xfId="4005" xr:uid="{C1B0FB58-6AD7-419D-AF0C-EC174AABD4AC}"/>
    <cellStyle name="Normal 8 9 2 2 2" xfId="4410" xr:uid="{2F11395C-AA0F-426B-BB04-2A230F360E6E}"/>
    <cellStyle name="Normal 8 9 2 2 3" xfId="4689" xr:uid="{4E9DD212-0A9D-486C-8964-53F181883396}"/>
    <cellStyle name="Normal 8 9 2 3" xfId="4006" xr:uid="{5702AF0A-FD0F-44C0-8D24-A4E3F423265E}"/>
    <cellStyle name="Normal 8 9 2 4" xfId="4007" xr:uid="{0DA85780-8151-4F88-B0C3-63296732067C}"/>
    <cellStyle name="Normal 8 9 3" xfId="4008" xr:uid="{F0F023C1-30C1-4E3F-BC4D-CD7BDB28DBA0}"/>
    <cellStyle name="Normal 8 9 3 2" xfId="5343" xr:uid="{0D44D1CC-477E-464D-B908-DBCBD62A1F2D}"/>
    <cellStyle name="Normal 8 9 4" xfId="4009" xr:uid="{FB6ABDBF-5817-4946-8DAB-35BBA67C2ADD}"/>
    <cellStyle name="Normal 8 9 4 2" xfId="4580" xr:uid="{1B8AD39F-577A-4884-A3EE-4041485D88F5}"/>
    <cellStyle name="Normal 8 9 4 3" xfId="4690" xr:uid="{59876154-ED7F-4ACC-A8A0-E4CAE7C76B69}"/>
    <cellStyle name="Normal 8 9 4 4" xfId="4609" xr:uid="{E5821330-8CDC-4C92-8C9E-91551A52894D}"/>
    <cellStyle name="Normal 8 9 5" xfId="4010" xr:uid="{42281E14-06FC-4614-900A-DA04C938198B}"/>
    <cellStyle name="Normal 9" xfId="164" xr:uid="{E214169A-7C09-43D0-B733-E7D62884F3FB}"/>
    <cellStyle name="Normal 9 10" xfId="401" xr:uid="{E2C48F7A-F307-4DDE-9A5A-4E052F7786F1}"/>
    <cellStyle name="Normal 9 10 2" xfId="2229" xr:uid="{42D95345-006D-4F56-860B-3E3BF2F0E101}"/>
    <cellStyle name="Normal 9 10 2 2" xfId="4011" xr:uid="{529E311A-7CE8-4403-9298-C12CDC46FB3D}"/>
    <cellStyle name="Normal 9 10 2 3" xfId="4012" xr:uid="{07E16D3B-0B42-4D4B-A06F-9793863A2EE0}"/>
    <cellStyle name="Normal 9 10 2 4" xfId="4013" xr:uid="{15C8754B-8596-4E78-A82C-2A4A4F4EFBEC}"/>
    <cellStyle name="Normal 9 10 3" xfId="4014" xr:uid="{422EEE8C-9465-40A0-8D9B-F02399BEFF81}"/>
    <cellStyle name="Normal 9 10 4" xfId="4015" xr:uid="{0970001B-689C-4E3E-AC17-5E7B554C2DB0}"/>
    <cellStyle name="Normal 9 10 5" xfId="4016" xr:uid="{425AF7EA-7F40-449E-AA00-9B716B63E7CD}"/>
    <cellStyle name="Normal 9 11" xfId="2230" xr:uid="{AEC5498A-0DCA-4A98-A0FB-9E08CE1C0785}"/>
    <cellStyle name="Normal 9 11 2" xfId="4017" xr:uid="{5B4DAC9F-74DC-46EC-9043-F06391C8A5B3}"/>
    <cellStyle name="Normal 9 11 3" xfId="4018" xr:uid="{C47C67C3-8C6D-46CA-88C9-40C378D30317}"/>
    <cellStyle name="Normal 9 11 4" xfId="4019" xr:uid="{81D501EE-FC71-456D-A5AE-9B4A25449315}"/>
    <cellStyle name="Normal 9 12" xfId="4020" xr:uid="{C4167EAF-0249-484A-937D-630F3751BD24}"/>
    <cellStyle name="Normal 9 12 2" xfId="4021" xr:uid="{B02A6D3F-FE3A-40A6-90ED-A24A57A32BD0}"/>
    <cellStyle name="Normal 9 12 3" xfId="4022" xr:uid="{234ED43F-A284-4ED2-AFB7-0875250E73D2}"/>
    <cellStyle name="Normal 9 12 4" xfId="4023" xr:uid="{4B10834C-C59B-4446-81AF-7A3BC5CF04AD}"/>
    <cellStyle name="Normal 9 13" xfId="4024" xr:uid="{8DA059C1-06FC-4E85-9039-C113BFC5856B}"/>
    <cellStyle name="Normal 9 13 2" xfId="4025" xr:uid="{6C9CB3D3-EF0A-48BE-8917-4C4BDED967C8}"/>
    <cellStyle name="Normal 9 14" xfId="4026" xr:uid="{BE5E3C13-26F9-430D-8617-0D2A19CB6EE8}"/>
    <cellStyle name="Normal 9 15" xfId="4027" xr:uid="{5B91CBFD-BD63-4C25-AF35-8340A40035F9}"/>
    <cellStyle name="Normal 9 16" xfId="4028" xr:uid="{A35EF7B9-7E16-4BC0-9378-833593595BB9}"/>
    <cellStyle name="Normal 9 2" xfId="165" xr:uid="{E0D24C01-8CAA-40F0-8354-1C88A7656D87}"/>
    <cellStyle name="Normal 9 2 2" xfId="402" xr:uid="{9E64545D-57AB-4A26-9B25-5A53729C9B3C}"/>
    <cellStyle name="Normal 9 2 2 2" xfId="4672" xr:uid="{73505DCB-9F3B-4676-A11D-75723DF97D58}"/>
    <cellStyle name="Normal 9 2 3" xfId="4561" xr:uid="{98013427-2F4A-4EE0-91C1-44AB6C41B6D8}"/>
    <cellStyle name="Normal 9 3" xfId="166" xr:uid="{55AC6EDF-25C1-473E-8533-C64881577539}"/>
    <cellStyle name="Normal 9 3 10" xfId="4029" xr:uid="{59C41882-E813-421A-ADB3-84A1446C4A6B}"/>
    <cellStyle name="Normal 9 3 11" xfId="4030" xr:uid="{B0505024-48B9-46A4-9493-2F79474FF233}"/>
    <cellStyle name="Normal 9 3 2" xfId="167" xr:uid="{C6FEFF38-A3FE-432A-A9A6-A243D53926A0}"/>
    <cellStyle name="Normal 9 3 2 2" xfId="168" xr:uid="{44C4F497-9514-47EB-8277-6C885A96B2DB}"/>
    <cellStyle name="Normal 9 3 2 2 2" xfId="403" xr:uid="{98EA94B1-CDE9-4ACB-BA24-F93911E5E797}"/>
    <cellStyle name="Normal 9 3 2 2 2 2" xfId="825" xr:uid="{415427AF-C6C3-4F76-9756-A2ECAD915ADD}"/>
    <cellStyle name="Normal 9 3 2 2 2 2 2" xfId="826" xr:uid="{17EA0027-2BF0-4D11-9F97-BAAE84E5BB91}"/>
    <cellStyle name="Normal 9 3 2 2 2 2 2 2" xfId="2231" xr:uid="{DB5EA7E6-04F7-4241-A794-1530DA94873D}"/>
    <cellStyle name="Normal 9 3 2 2 2 2 2 2 2" xfId="2232" xr:uid="{C8D84DF9-EE1E-4286-B4DF-E93BAA796A8E}"/>
    <cellStyle name="Normal 9 3 2 2 2 2 2 3" xfId="2233" xr:uid="{6E3A2256-9BD3-489B-8ED8-EAC7A0168582}"/>
    <cellStyle name="Normal 9 3 2 2 2 2 3" xfId="2234" xr:uid="{93BCF7D2-2CF0-476E-AA52-A13905E7DA40}"/>
    <cellStyle name="Normal 9 3 2 2 2 2 3 2" xfId="2235" xr:uid="{AC9E73A0-53FF-40BD-BF9D-89726DC38F92}"/>
    <cellStyle name="Normal 9 3 2 2 2 2 4" xfId="2236" xr:uid="{C7F5C03B-CD00-4752-A991-AB3AA3ACF232}"/>
    <cellStyle name="Normal 9 3 2 2 2 3" xfId="827" xr:uid="{1FBBB7F9-C1C7-495C-BC86-6B353A5FD1D3}"/>
    <cellStyle name="Normal 9 3 2 2 2 3 2" xfId="2237" xr:uid="{41E4CB20-C734-47A7-B1A5-14D935830994}"/>
    <cellStyle name="Normal 9 3 2 2 2 3 2 2" xfId="2238" xr:uid="{985CE7E7-E12E-4DED-99D2-2E9CE7DE14F0}"/>
    <cellStyle name="Normal 9 3 2 2 2 3 3" xfId="2239" xr:uid="{41290F8F-EB7F-4950-8679-24CCD2F89BBD}"/>
    <cellStyle name="Normal 9 3 2 2 2 3 4" xfId="4031" xr:uid="{38DE493C-A1EC-4ADF-A9AB-5620583C5437}"/>
    <cellStyle name="Normal 9 3 2 2 2 4" xfId="2240" xr:uid="{26BC743F-5886-492E-B3D5-D3497986BECF}"/>
    <cellStyle name="Normal 9 3 2 2 2 4 2" xfId="2241" xr:uid="{FD1C6DE7-F4E3-42FF-8AFC-9CB2332D4775}"/>
    <cellStyle name="Normal 9 3 2 2 2 5" xfId="2242" xr:uid="{18B3A8AF-BBA6-4D27-ABFE-D94A1EBBED10}"/>
    <cellStyle name="Normal 9 3 2 2 2 6" xfId="4032" xr:uid="{0E2656A8-34D2-4B13-ACB0-4545FEFA47CA}"/>
    <cellStyle name="Normal 9 3 2 2 3" xfId="404" xr:uid="{337C4F09-FEAD-49F8-A7A8-D5DB9521191F}"/>
    <cellStyle name="Normal 9 3 2 2 3 2" xfId="828" xr:uid="{CC9AAFEB-2D6A-41AA-8744-BA39264942E9}"/>
    <cellStyle name="Normal 9 3 2 2 3 2 2" xfId="829" xr:uid="{0D4ECC69-0C63-4292-93AB-0205040001F6}"/>
    <cellStyle name="Normal 9 3 2 2 3 2 2 2" xfId="2243" xr:uid="{991B344E-08A0-4862-ABFC-B6AB028DF0C3}"/>
    <cellStyle name="Normal 9 3 2 2 3 2 2 2 2" xfId="2244" xr:uid="{1C900ACF-081F-4446-9844-DB1FC4039FC5}"/>
    <cellStyle name="Normal 9 3 2 2 3 2 2 3" xfId="2245" xr:uid="{6264084B-D318-4136-9F0C-6A1A5B35C58B}"/>
    <cellStyle name="Normal 9 3 2 2 3 2 3" xfId="2246" xr:uid="{B43FAC99-B847-48D3-AFC4-41EB99346521}"/>
    <cellStyle name="Normal 9 3 2 2 3 2 3 2" xfId="2247" xr:uid="{CDFB197B-5825-44A7-9A76-E37E7B6C6750}"/>
    <cellStyle name="Normal 9 3 2 2 3 2 4" xfId="2248" xr:uid="{60C457AB-25C4-450C-9F90-7F0F898BE45A}"/>
    <cellStyle name="Normal 9 3 2 2 3 3" xfId="830" xr:uid="{AD750BA3-A3D1-422E-AF89-050239E4E80C}"/>
    <cellStyle name="Normal 9 3 2 2 3 3 2" xfId="2249" xr:uid="{E57D7F91-90A0-40CF-AAAC-DD33503581BF}"/>
    <cellStyle name="Normal 9 3 2 2 3 3 2 2" xfId="2250" xr:uid="{ED5737D7-8EB3-458F-B823-4BC2984D4BE3}"/>
    <cellStyle name="Normal 9 3 2 2 3 3 3" xfId="2251" xr:uid="{773E436E-7D63-4A0D-BC44-379ADD5A7B5F}"/>
    <cellStyle name="Normal 9 3 2 2 3 4" xfId="2252" xr:uid="{B96122F2-94FB-42A4-AB54-9B1D9675C019}"/>
    <cellStyle name="Normal 9 3 2 2 3 4 2" xfId="2253" xr:uid="{0340A1CC-B235-409E-AF38-782F0001B2C5}"/>
    <cellStyle name="Normal 9 3 2 2 3 5" xfId="2254" xr:uid="{27E3B997-A50D-4896-B965-82EDF01FFE60}"/>
    <cellStyle name="Normal 9 3 2 2 4" xfId="831" xr:uid="{D57DE37B-2716-469D-BB2C-947F94ACAA3B}"/>
    <cellStyle name="Normal 9 3 2 2 4 2" xfId="832" xr:uid="{A30E14B3-B89F-408D-838E-6311C385E72D}"/>
    <cellStyle name="Normal 9 3 2 2 4 2 2" xfId="2255" xr:uid="{C884EC2D-E934-4EA6-B8BD-BB4C28A0E2A0}"/>
    <cellStyle name="Normal 9 3 2 2 4 2 2 2" xfId="2256" xr:uid="{A56227AA-161B-4091-8C8E-6C7EA1344909}"/>
    <cellStyle name="Normal 9 3 2 2 4 2 3" xfId="2257" xr:uid="{1E675C98-A3BD-4BAE-AE87-6E6F304DFC91}"/>
    <cellStyle name="Normal 9 3 2 2 4 3" xfId="2258" xr:uid="{EC9C4BEE-CC53-4780-A7DC-DA5959593D47}"/>
    <cellStyle name="Normal 9 3 2 2 4 3 2" xfId="2259" xr:uid="{F07C76EB-ACD1-434F-B920-3CC7BC1BA9BA}"/>
    <cellStyle name="Normal 9 3 2 2 4 4" xfId="2260" xr:uid="{1ECBB214-DD98-4026-8911-10C1E9647A18}"/>
    <cellStyle name="Normal 9 3 2 2 5" xfId="833" xr:uid="{ED3AF81D-D479-4192-86EA-37E474A58883}"/>
    <cellStyle name="Normal 9 3 2 2 5 2" xfId="2261" xr:uid="{28FE049A-E0B4-4289-9AB6-A3852542149C}"/>
    <cellStyle name="Normal 9 3 2 2 5 2 2" xfId="2262" xr:uid="{AE3677F7-8FFE-46AF-83DF-B32FFA00B563}"/>
    <cellStyle name="Normal 9 3 2 2 5 3" xfId="2263" xr:uid="{3476492E-4E24-4AC5-A494-A012955B5593}"/>
    <cellStyle name="Normal 9 3 2 2 5 4" xfId="4033" xr:uid="{80079BB7-B747-401A-8702-7007E33F7980}"/>
    <cellStyle name="Normal 9 3 2 2 6" xfId="2264" xr:uid="{58DD4AF1-5819-4970-89D1-9522EF26F94F}"/>
    <cellStyle name="Normal 9 3 2 2 6 2" xfId="2265" xr:uid="{50E1D833-BF65-49B2-9079-31101C723AE1}"/>
    <cellStyle name="Normal 9 3 2 2 7" xfId="2266" xr:uid="{122A16AC-DEBB-4730-B3A9-3A5B317CC203}"/>
    <cellStyle name="Normal 9 3 2 2 8" xfId="4034" xr:uid="{84242F25-3B4B-4DC5-BC75-C0C26B2B64E5}"/>
    <cellStyle name="Normal 9 3 2 3" xfId="405" xr:uid="{1E846E3D-BFAC-4757-81F1-02F37B322B9D}"/>
    <cellStyle name="Normal 9 3 2 3 2" xfId="834" xr:uid="{890479B4-1A51-4061-AF43-D3A4B7A6B5BD}"/>
    <cellStyle name="Normal 9 3 2 3 2 2" xfId="835" xr:uid="{6CA5C0D0-C5BA-4078-A1F9-D35E88818654}"/>
    <cellStyle name="Normal 9 3 2 3 2 2 2" xfId="2267" xr:uid="{517C65D7-803A-4EBE-8229-9AF0636BA20A}"/>
    <cellStyle name="Normal 9 3 2 3 2 2 2 2" xfId="2268" xr:uid="{A01B8D80-5C0F-4F24-BA6F-8DCC5103D6D7}"/>
    <cellStyle name="Normal 9 3 2 3 2 2 3" xfId="2269" xr:uid="{51DFD92C-614E-49BC-970F-3DB6A34B2F79}"/>
    <cellStyle name="Normal 9 3 2 3 2 3" xfId="2270" xr:uid="{5A2BB5E8-1187-489F-B6B9-750760C53C27}"/>
    <cellStyle name="Normal 9 3 2 3 2 3 2" xfId="2271" xr:uid="{F5F65E20-464C-4D3A-AEA1-987FCB3F1EEF}"/>
    <cellStyle name="Normal 9 3 2 3 2 4" xfId="2272" xr:uid="{C17675FE-FD63-4F1C-8786-18AF32F186E5}"/>
    <cellStyle name="Normal 9 3 2 3 3" xfId="836" xr:uid="{03C5DCA6-A96A-452E-8C68-04A601425981}"/>
    <cellStyle name="Normal 9 3 2 3 3 2" xfId="2273" xr:uid="{2C86B568-4C47-49C2-A1FE-9738AB40C2D8}"/>
    <cellStyle name="Normal 9 3 2 3 3 2 2" xfId="2274" xr:uid="{957FF53D-2B2D-4229-A929-389C4491EEA9}"/>
    <cellStyle name="Normal 9 3 2 3 3 3" xfId="2275" xr:uid="{990A06DE-DFC7-4AD0-A4AD-6CED8BC973F6}"/>
    <cellStyle name="Normal 9 3 2 3 3 4" xfId="4035" xr:uid="{1442B527-668B-4991-A64D-B158684F36FB}"/>
    <cellStyle name="Normal 9 3 2 3 4" xfId="2276" xr:uid="{D01CAA84-00E2-47A4-AC32-987397D84722}"/>
    <cellStyle name="Normal 9 3 2 3 4 2" xfId="2277" xr:uid="{E2F188AC-7590-4B73-97D4-198553AA5D6F}"/>
    <cellStyle name="Normal 9 3 2 3 5" xfId="2278" xr:uid="{FE174988-56DE-4A87-BC6A-389D4532F346}"/>
    <cellStyle name="Normal 9 3 2 3 6" xfId="4036" xr:uid="{85B70342-254E-4AAD-AD40-73A686EA3AE4}"/>
    <cellStyle name="Normal 9 3 2 4" xfId="406" xr:uid="{441FA850-932E-4B06-A176-27CC919B81B8}"/>
    <cellStyle name="Normal 9 3 2 4 2" xfId="837" xr:uid="{3AA2A8E1-15C7-444D-88D7-BCB939A707AC}"/>
    <cellStyle name="Normal 9 3 2 4 2 2" xfId="838" xr:uid="{E62D53CA-EA5F-486C-B2AD-2FDBB7A0FF33}"/>
    <cellStyle name="Normal 9 3 2 4 2 2 2" xfId="2279" xr:uid="{BF021357-60D1-441C-AB8A-6F934E47A5E9}"/>
    <cellStyle name="Normal 9 3 2 4 2 2 2 2" xfId="2280" xr:uid="{B55CE8C3-B839-4077-BED8-E6CE6DE8502B}"/>
    <cellStyle name="Normal 9 3 2 4 2 2 3" xfId="2281" xr:uid="{6FED98CD-509E-4082-AA14-5978DD507BB5}"/>
    <cellStyle name="Normal 9 3 2 4 2 3" xfId="2282" xr:uid="{7530D3DF-0A9D-4860-976A-E4B63131FF93}"/>
    <cellStyle name="Normal 9 3 2 4 2 3 2" xfId="2283" xr:uid="{E31FC9CB-A439-41A6-9BD1-98F325D9CAC1}"/>
    <cellStyle name="Normal 9 3 2 4 2 4" xfId="2284" xr:uid="{8542071A-C30A-4A37-B05F-134E6C01B2DB}"/>
    <cellStyle name="Normal 9 3 2 4 3" xfId="839" xr:uid="{BC01DD76-63C7-46FE-A168-30D7AE06DF21}"/>
    <cellStyle name="Normal 9 3 2 4 3 2" xfId="2285" xr:uid="{29D946A8-F631-49E7-9012-BCA134413E29}"/>
    <cellStyle name="Normal 9 3 2 4 3 2 2" xfId="2286" xr:uid="{6D78F852-723C-4239-8DFB-0B9FCA2CDA79}"/>
    <cellStyle name="Normal 9 3 2 4 3 3" xfId="2287" xr:uid="{745E0E70-47F5-4A76-9AC9-4D493A93BCD8}"/>
    <cellStyle name="Normal 9 3 2 4 4" xfId="2288" xr:uid="{21DB5901-3E53-447A-AD02-6CCE2C260B81}"/>
    <cellStyle name="Normal 9 3 2 4 4 2" xfId="2289" xr:uid="{F4E4D24C-F5E4-4D4C-9472-8AE68AB5135A}"/>
    <cellStyle name="Normal 9 3 2 4 5" xfId="2290" xr:uid="{6D5148DB-2ECB-491E-94E7-87BE63FBF023}"/>
    <cellStyle name="Normal 9 3 2 5" xfId="407" xr:uid="{580F2271-82A2-4D95-95C7-8D8FDE2ABA07}"/>
    <cellStyle name="Normal 9 3 2 5 2" xfId="840" xr:uid="{88373639-4273-4CCB-A6A3-0ACB3ABA9D7C}"/>
    <cellStyle name="Normal 9 3 2 5 2 2" xfId="2291" xr:uid="{73E6F0B9-98B5-4D26-B486-9DB3E423E2B2}"/>
    <cellStyle name="Normal 9 3 2 5 2 2 2" xfId="2292" xr:uid="{EC74A40C-60A2-4D73-AC88-A486C98F29F2}"/>
    <cellStyle name="Normal 9 3 2 5 2 3" xfId="2293" xr:uid="{F4619C66-BC55-4669-B5C8-62B8A063F951}"/>
    <cellStyle name="Normal 9 3 2 5 3" xfId="2294" xr:uid="{F5EEF94D-7E61-4033-8AF4-5040B835B232}"/>
    <cellStyle name="Normal 9 3 2 5 3 2" xfId="2295" xr:uid="{4DB3D646-A90D-4B37-9E89-62BAE17459BD}"/>
    <cellStyle name="Normal 9 3 2 5 4" xfId="2296" xr:uid="{2A6DEC3E-2B1F-44BC-AA0B-D80D08E28E65}"/>
    <cellStyle name="Normal 9 3 2 6" xfId="841" xr:uid="{7BD98D77-D136-46EC-8B95-AF1A80D37F83}"/>
    <cellStyle name="Normal 9 3 2 6 2" xfId="2297" xr:uid="{81F61BB0-2652-4CCC-9563-83CFF2B4C288}"/>
    <cellStyle name="Normal 9 3 2 6 2 2" xfId="2298" xr:uid="{053C17CA-D421-4D3D-882D-8370C44ABE92}"/>
    <cellStyle name="Normal 9 3 2 6 3" xfId="2299" xr:uid="{762BAAF0-D150-4559-829A-CFB4BA9F4989}"/>
    <cellStyle name="Normal 9 3 2 6 4" xfId="4037" xr:uid="{8BFC6AF0-B56C-4236-B749-ACCA3F139870}"/>
    <cellStyle name="Normal 9 3 2 7" xfId="2300" xr:uid="{C799198E-9C63-46DB-83A5-88AF5CF54735}"/>
    <cellStyle name="Normal 9 3 2 7 2" xfId="2301" xr:uid="{05B374B0-73FA-4648-A88B-0FD5410E4571}"/>
    <cellStyle name="Normal 9 3 2 8" xfId="2302" xr:uid="{619FA645-1DD4-4179-8E15-6D78C3608470}"/>
    <cellStyle name="Normal 9 3 2 9" xfId="4038" xr:uid="{CF4DE532-2F2E-490F-B9D7-332F1D5D2972}"/>
    <cellStyle name="Normal 9 3 3" xfId="169" xr:uid="{438B194B-1D7F-4693-848D-59EE799DA418}"/>
    <cellStyle name="Normal 9 3 3 2" xfId="170" xr:uid="{FDC22F53-65CF-4BF3-B035-E0A890EA49ED}"/>
    <cellStyle name="Normal 9 3 3 2 2" xfId="842" xr:uid="{3BC6C1DF-3228-4DA7-B85B-853A40AD2BB8}"/>
    <cellStyle name="Normal 9 3 3 2 2 2" xfId="843" xr:uid="{F050E13A-069B-4F1B-90AF-39C647419DE4}"/>
    <cellStyle name="Normal 9 3 3 2 2 2 2" xfId="2303" xr:uid="{6E34BC03-DCBE-4FF1-B573-7D2BBADC4EB6}"/>
    <cellStyle name="Normal 9 3 3 2 2 2 2 2" xfId="2304" xr:uid="{1A5D28A0-3C06-43C7-A975-FD5C16E283F8}"/>
    <cellStyle name="Normal 9 3 3 2 2 2 3" xfId="2305" xr:uid="{B57C6429-E656-4C39-B4FC-F6DAA56D889D}"/>
    <cellStyle name="Normal 9 3 3 2 2 3" xfId="2306" xr:uid="{C777B8FB-7695-4F5F-B0BC-03A7DD847ECC}"/>
    <cellStyle name="Normal 9 3 3 2 2 3 2" xfId="2307" xr:uid="{594B168B-609D-4CA5-8DF5-EDB959B11230}"/>
    <cellStyle name="Normal 9 3 3 2 2 4" xfId="2308" xr:uid="{FB917B17-F20D-4FE6-B507-2C6B8C524DF4}"/>
    <cellStyle name="Normal 9 3 3 2 3" xfId="844" xr:uid="{F2285CED-F6EE-4E71-95CC-479A74D10313}"/>
    <cellStyle name="Normal 9 3 3 2 3 2" xfId="2309" xr:uid="{BF95260A-6EF1-4B4C-9CFF-FAA022387C3B}"/>
    <cellStyle name="Normal 9 3 3 2 3 2 2" xfId="2310" xr:uid="{FDFC57CB-D9B2-46F2-868B-BDD7F8DA861B}"/>
    <cellStyle name="Normal 9 3 3 2 3 3" xfId="2311" xr:uid="{0CBE76FC-5A6E-40C9-B62A-55E1B0563384}"/>
    <cellStyle name="Normal 9 3 3 2 3 4" xfId="4039" xr:uid="{06599E28-02B8-4847-8C45-B84BDFFD8230}"/>
    <cellStyle name="Normal 9 3 3 2 4" xfId="2312" xr:uid="{F2896A32-624D-4BDC-AC0D-D87A3D6FF40C}"/>
    <cellStyle name="Normal 9 3 3 2 4 2" xfId="2313" xr:uid="{0C74F914-B758-469C-B726-25729C30D0FF}"/>
    <cellStyle name="Normal 9 3 3 2 5" xfId="2314" xr:uid="{98F936F1-2736-41E4-85CF-27A9A4F80F0B}"/>
    <cellStyle name="Normal 9 3 3 2 6" xfId="4040" xr:uid="{290D2BF8-320A-45B6-B9FA-83CE6823CAC7}"/>
    <cellStyle name="Normal 9 3 3 3" xfId="408" xr:uid="{431D4310-CDB8-4F28-BF90-05A616273390}"/>
    <cellStyle name="Normal 9 3 3 3 2" xfId="845" xr:uid="{EAD397DD-025B-4D1D-B936-BC49ABDC878C}"/>
    <cellStyle name="Normal 9 3 3 3 2 2" xfId="846" xr:uid="{8AB27953-2FB4-48B5-A8AB-6523F3D68A9B}"/>
    <cellStyle name="Normal 9 3 3 3 2 2 2" xfId="2315" xr:uid="{6162A071-21DC-4010-9CBB-2E4B3D7964BC}"/>
    <cellStyle name="Normal 9 3 3 3 2 2 2 2" xfId="2316" xr:uid="{1C416D3B-F942-44BC-BAE5-94026EF26E8B}"/>
    <cellStyle name="Normal 9 3 3 3 2 2 2 2 2" xfId="4765" xr:uid="{0ABF4CCD-E6D5-475F-A0D6-F6CE6277FC15}"/>
    <cellStyle name="Normal 9 3 3 3 2 2 3" xfId="2317" xr:uid="{ED4A6BBE-5515-4F62-825D-13C0D00D41CE}"/>
    <cellStyle name="Normal 9 3 3 3 2 2 3 2" xfId="4766" xr:uid="{60A8EF6E-953E-42AC-A9E5-141A97668DCD}"/>
    <cellStyle name="Normal 9 3 3 3 2 3" xfId="2318" xr:uid="{D2301679-3856-4745-8D47-85231BBA8472}"/>
    <cellStyle name="Normal 9 3 3 3 2 3 2" xfId="2319" xr:uid="{AD94ACEB-09E6-42B8-9887-68CAAD828D99}"/>
    <cellStyle name="Normal 9 3 3 3 2 3 2 2" xfId="4768" xr:uid="{B8656A2F-C1B3-4263-A537-B1E6FFF88A0A}"/>
    <cellStyle name="Normal 9 3 3 3 2 3 3" xfId="4767" xr:uid="{0FBA7547-6743-4615-9D52-D8A2BC69DFE6}"/>
    <cellStyle name="Normal 9 3 3 3 2 4" xfId="2320" xr:uid="{7215AF34-6D70-40A7-AB54-662D3E8DBC28}"/>
    <cellStyle name="Normal 9 3 3 3 2 4 2" xfId="4769" xr:uid="{5628BB3A-BDDE-49A5-A270-A27E7CDE1EFF}"/>
    <cellStyle name="Normal 9 3 3 3 3" xfId="847" xr:uid="{2E1A10BC-B9C4-41C5-8D02-8A9F6120F5AA}"/>
    <cellStyle name="Normal 9 3 3 3 3 2" xfId="2321" xr:uid="{2B261309-21B7-421F-8522-E3248B0429CE}"/>
    <cellStyle name="Normal 9 3 3 3 3 2 2" xfId="2322" xr:uid="{FBE51F27-460F-4809-9758-4EBEB8D1325F}"/>
    <cellStyle name="Normal 9 3 3 3 3 2 2 2" xfId="4772" xr:uid="{4E75D917-6671-48BA-9D37-606479F15164}"/>
    <cellStyle name="Normal 9 3 3 3 3 2 3" xfId="4771" xr:uid="{3DB4B5CB-669E-47B0-880B-45435B528624}"/>
    <cellStyle name="Normal 9 3 3 3 3 3" xfId="2323" xr:uid="{BB0447BA-BB39-44BE-8F74-9B73F98BC673}"/>
    <cellStyle name="Normal 9 3 3 3 3 3 2" xfId="4773" xr:uid="{786BCD46-93D2-40C9-8B7E-C1850BB75428}"/>
    <cellStyle name="Normal 9 3 3 3 3 4" xfId="4770" xr:uid="{F282D11D-8053-4E2D-91D6-A22C06FAECA0}"/>
    <cellStyle name="Normal 9 3 3 3 4" xfId="2324" xr:uid="{E141DA6E-CAB9-4D94-9524-59AC068FB119}"/>
    <cellStyle name="Normal 9 3 3 3 4 2" xfId="2325" xr:uid="{F4D14BDC-4529-498A-A9FE-466C8BA23054}"/>
    <cellStyle name="Normal 9 3 3 3 4 2 2" xfId="4775" xr:uid="{F7D13887-96C4-4B75-97C2-04D832F88A5A}"/>
    <cellStyle name="Normal 9 3 3 3 4 3" xfId="4774" xr:uid="{50BB5124-F6ED-4AEA-8023-1C202C89FFA2}"/>
    <cellStyle name="Normal 9 3 3 3 5" xfId="2326" xr:uid="{3AAA99FD-551F-40CA-BAF0-E884C3AADDED}"/>
    <cellStyle name="Normal 9 3 3 3 5 2" xfId="4776" xr:uid="{ACF7F685-CD2D-4CC1-A01D-0E7218907331}"/>
    <cellStyle name="Normal 9 3 3 4" xfId="409" xr:uid="{9759BBE5-D122-4E88-8BFB-5E68E5986CE7}"/>
    <cellStyle name="Normal 9 3 3 4 2" xfId="848" xr:uid="{202A6470-CE70-4CD4-9D19-C141DD33B3C9}"/>
    <cellStyle name="Normal 9 3 3 4 2 2" xfId="2327" xr:uid="{D8B51340-555E-4BDC-9465-3E2345DE847E}"/>
    <cellStyle name="Normal 9 3 3 4 2 2 2" xfId="2328" xr:uid="{C82671A8-1B9C-4221-A34B-CD232B8CC825}"/>
    <cellStyle name="Normal 9 3 3 4 2 2 2 2" xfId="4780" xr:uid="{162C7FF2-9CFA-4C3D-818B-E7D13CCF1A38}"/>
    <cellStyle name="Normal 9 3 3 4 2 2 3" xfId="4779" xr:uid="{F011AE68-316F-460D-80E1-0F93E3847CF8}"/>
    <cellStyle name="Normal 9 3 3 4 2 3" xfId="2329" xr:uid="{6A770AE1-4095-4298-85D8-4D3B8DE8FD15}"/>
    <cellStyle name="Normal 9 3 3 4 2 3 2" xfId="4781" xr:uid="{B81F87A2-90C5-40AE-AF15-A0E9110D852C}"/>
    <cellStyle name="Normal 9 3 3 4 2 4" xfId="4778" xr:uid="{1E1C2DAA-D112-4E9C-9021-8F0DFAA3B873}"/>
    <cellStyle name="Normal 9 3 3 4 3" xfId="2330" xr:uid="{DE34CEA6-9F1B-49D5-8D9A-226EFADCBF08}"/>
    <cellStyle name="Normal 9 3 3 4 3 2" xfId="2331" xr:uid="{E8065426-B2D8-41C9-9EB5-DADF5CB916F1}"/>
    <cellStyle name="Normal 9 3 3 4 3 2 2" xfId="4783" xr:uid="{D3B6C4A3-071F-44C5-A76D-B4A967A2DE5D}"/>
    <cellStyle name="Normal 9 3 3 4 3 3" xfId="4782" xr:uid="{AEFC7E25-F540-43DE-BD9B-E73BF7D2E8EF}"/>
    <cellStyle name="Normal 9 3 3 4 4" xfId="2332" xr:uid="{867D8266-5748-45DF-9CF3-042528EC8B14}"/>
    <cellStyle name="Normal 9 3 3 4 4 2" xfId="4784" xr:uid="{0E4E88EE-E8FB-43DC-BA40-4F704AB24420}"/>
    <cellStyle name="Normal 9 3 3 4 5" xfId="4777" xr:uid="{B38C28DE-1CE2-4E3F-9521-7D647EE90373}"/>
    <cellStyle name="Normal 9 3 3 5" xfId="849" xr:uid="{F0396F91-FC32-4F2B-9CB9-8AE10ECDAE56}"/>
    <cellStyle name="Normal 9 3 3 5 2" xfId="2333" xr:uid="{5566035A-8CB4-4067-AEBE-84E209671633}"/>
    <cellStyle name="Normal 9 3 3 5 2 2" xfId="2334" xr:uid="{5407E612-1B93-4430-A73D-1E770AE9A151}"/>
    <cellStyle name="Normal 9 3 3 5 2 2 2" xfId="4787" xr:uid="{DADF4BFD-56C1-421E-B7D3-7F97DA0C2AEC}"/>
    <cellStyle name="Normal 9 3 3 5 2 3" xfId="4786" xr:uid="{46A6904A-75D7-435C-9276-88508353060E}"/>
    <cellStyle name="Normal 9 3 3 5 3" xfId="2335" xr:uid="{35866934-7C5C-4790-86D7-6724ACED73FE}"/>
    <cellStyle name="Normal 9 3 3 5 3 2" xfId="4788" xr:uid="{71BF3304-5DB9-457E-AE63-60D1A978A07F}"/>
    <cellStyle name="Normal 9 3 3 5 4" xfId="4041" xr:uid="{0618B21C-B9A9-4FD6-810B-21B24445C9BF}"/>
    <cellStyle name="Normal 9 3 3 5 4 2" xfId="4789" xr:uid="{7479A738-3B55-4854-A08F-321532C26EB9}"/>
    <cellStyle name="Normal 9 3 3 5 5" xfId="4785" xr:uid="{495289C1-2DA4-4D5F-8638-7F4EEF2C4C95}"/>
    <cellStyle name="Normal 9 3 3 6" xfId="2336" xr:uid="{B7BF45D9-CA1F-4D65-AFDD-17A8A8F1E801}"/>
    <cellStyle name="Normal 9 3 3 6 2" xfId="2337" xr:uid="{C01F864C-F5A5-4E42-858A-B2F6B08FF4A7}"/>
    <cellStyle name="Normal 9 3 3 6 2 2" xfId="4791" xr:uid="{E935B9B7-0278-4B17-A5AB-893A4B4B8713}"/>
    <cellStyle name="Normal 9 3 3 6 3" xfId="4790" xr:uid="{BFBE8D3F-394B-4C0D-B2FB-C654B85C8592}"/>
    <cellStyle name="Normal 9 3 3 7" xfId="2338" xr:uid="{C64F27E0-E7A5-42B1-BA0A-A871710D8614}"/>
    <cellStyle name="Normal 9 3 3 7 2" xfId="4792" xr:uid="{AB6BE214-CFF6-4DF5-BB2F-B3446618795A}"/>
    <cellStyle name="Normal 9 3 3 8" xfId="4042" xr:uid="{C64BF626-7E93-45C4-8794-C2B33428F19C}"/>
    <cellStyle name="Normal 9 3 3 8 2" xfId="4793" xr:uid="{4C8044C7-69D3-4841-8149-ACCA2CE3B533}"/>
    <cellStyle name="Normal 9 3 4" xfId="171" xr:uid="{7F9D3870-E78B-462E-9BEC-DE8DF5169F67}"/>
    <cellStyle name="Normal 9 3 4 2" xfId="450" xr:uid="{8BD70305-BD48-424C-841A-DFD9626D7723}"/>
    <cellStyle name="Normal 9 3 4 2 2" xfId="850" xr:uid="{30D1D35D-2D90-4FA6-8F42-4064E5FCBD5E}"/>
    <cellStyle name="Normal 9 3 4 2 2 2" xfId="2339" xr:uid="{FFA5BCC0-92D3-4237-8A45-5A8731C53918}"/>
    <cellStyle name="Normal 9 3 4 2 2 2 2" xfId="2340" xr:uid="{547B3E1D-7531-46D7-90ED-1F37FC32CEF8}"/>
    <cellStyle name="Normal 9 3 4 2 2 2 2 2" xfId="4798" xr:uid="{B198A693-441F-4C06-83DE-BEECE3CFD90B}"/>
    <cellStyle name="Normal 9 3 4 2 2 2 3" xfId="4797" xr:uid="{20B19CA9-5307-476F-BEF8-3D1EC855FD64}"/>
    <cellStyle name="Normal 9 3 4 2 2 3" xfId="2341" xr:uid="{75DFBCAE-92DD-4214-93F4-0AC0B55B8029}"/>
    <cellStyle name="Normal 9 3 4 2 2 3 2" xfId="4799" xr:uid="{1A4FD66B-CACE-4C76-BE52-3109C5A85C1A}"/>
    <cellStyle name="Normal 9 3 4 2 2 4" xfId="4043" xr:uid="{15D5DC13-EBEC-42DC-8566-19D0D4934253}"/>
    <cellStyle name="Normal 9 3 4 2 2 4 2" xfId="4800" xr:uid="{2516D9C9-58BA-435F-88EC-89293440FC7D}"/>
    <cellStyle name="Normal 9 3 4 2 2 5" xfId="4796" xr:uid="{A4E803BC-AC06-442E-86A5-0F75B8ABE390}"/>
    <cellStyle name="Normal 9 3 4 2 3" xfId="2342" xr:uid="{B9333DA8-A564-4144-886A-33115A146655}"/>
    <cellStyle name="Normal 9 3 4 2 3 2" xfId="2343" xr:uid="{E72E7D49-9315-4390-9DD5-F9833D5AA3CC}"/>
    <cellStyle name="Normal 9 3 4 2 3 2 2" xfId="4802" xr:uid="{35055221-9D66-4F26-89B8-6EBAA4C6582C}"/>
    <cellStyle name="Normal 9 3 4 2 3 3" xfId="4801" xr:uid="{FD1D0A7E-6802-4611-8397-6787262652F5}"/>
    <cellStyle name="Normal 9 3 4 2 4" xfId="2344" xr:uid="{FFECE00D-28F8-49DE-91DF-A19D3D80DA1D}"/>
    <cellStyle name="Normal 9 3 4 2 4 2" xfId="4803" xr:uid="{297402A1-4853-49E9-A84F-25A9BDBB6009}"/>
    <cellStyle name="Normal 9 3 4 2 5" xfId="4044" xr:uid="{7EAD85C6-7809-4E02-95A5-659BFC688688}"/>
    <cellStyle name="Normal 9 3 4 2 5 2" xfId="4804" xr:uid="{5D6F68F3-B2DF-4F19-9782-EAA53868DBAC}"/>
    <cellStyle name="Normal 9 3 4 2 6" xfId="4795" xr:uid="{06AD5B8E-E54B-4A95-BE8B-86FCB64F949F}"/>
    <cellStyle name="Normal 9 3 4 3" xfId="851" xr:uid="{37D862CB-3223-40F2-9D0D-5EFC3C714484}"/>
    <cellStyle name="Normal 9 3 4 3 2" xfId="2345" xr:uid="{480FE7EA-C094-430A-8AAA-FC99D37AD617}"/>
    <cellStyle name="Normal 9 3 4 3 2 2" xfId="2346" xr:uid="{ECBC8CF5-2E6C-40E1-A02E-DC1E5B8B9961}"/>
    <cellStyle name="Normal 9 3 4 3 2 2 2" xfId="4807" xr:uid="{1E207A53-C9CB-4E8E-9A62-568D9FC1418D}"/>
    <cellStyle name="Normal 9 3 4 3 2 3" xfId="4806" xr:uid="{2A54EB30-B4CB-4876-8D57-EA27C6BDF7E1}"/>
    <cellStyle name="Normal 9 3 4 3 3" xfId="2347" xr:uid="{2BACDC4A-0AB8-4FCA-9272-3730053CDB3E}"/>
    <cellStyle name="Normal 9 3 4 3 3 2" xfId="4808" xr:uid="{43BFA02A-18A4-47EC-8DCD-F53DEB63441F}"/>
    <cellStyle name="Normal 9 3 4 3 4" xfId="4045" xr:uid="{591DCC1D-4FA5-4ED1-9601-686A78090B70}"/>
    <cellStyle name="Normal 9 3 4 3 4 2" xfId="4809" xr:uid="{391DD29E-2CAF-4AB8-9E4B-F2A24E7473F3}"/>
    <cellStyle name="Normal 9 3 4 3 5" xfId="4805" xr:uid="{F03B5817-651E-4193-8A55-0643DC9F24B0}"/>
    <cellStyle name="Normal 9 3 4 4" xfId="2348" xr:uid="{2CCC8751-0DA2-441B-94B4-616BA488DC19}"/>
    <cellStyle name="Normal 9 3 4 4 2" xfId="2349" xr:uid="{836DDBFA-8440-44E5-9419-51B2E8BB208F}"/>
    <cellStyle name="Normal 9 3 4 4 2 2" xfId="4811" xr:uid="{5325A7F0-E743-42D4-9AED-FDDC8CCA88AF}"/>
    <cellStyle name="Normal 9 3 4 4 3" xfId="4046" xr:uid="{1320C737-197D-4754-9FA9-79040433A5C2}"/>
    <cellStyle name="Normal 9 3 4 4 3 2" xfId="4812" xr:uid="{F25B0175-7B9C-41F0-9698-F4D05DC73E98}"/>
    <cellStyle name="Normal 9 3 4 4 4" xfId="4047" xr:uid="{53122E70-88DF-410D-AEE9-4E76FB543BA6}"/>
    <cellStyle name="Normal 9 3 4 4 4 2" xfId="4813" xr:uid="{4B1ADA52-DA65-4E23-A9F5-07AC6D15A5CA}"/>
    <cellStyle name="Normal 9 3 4 4 5" xfId="4810" xr:uid="{0FD088C2-A843-4FF5-AAAC-C80C668C1621}"/>
    <cellStyle name="Normal 9 3 4 5" xfId="2350" xr:uid="{F2DE6453-D3AF-46C8-B0DF-D58E5DB3407F}"/>
    <cellStyle name="Normal 9 3 4 5 2" xfId="4814" xr:uid="{563112ED-3375-48F1-AA52-18F3813D3E1A}"/>
    <cellStyle name="Normal 9 3 4 6" xfId="4048" xr:uid="{D5ED216F-D6B8-40DF-848D-23DD607CB049}"/>
    <cellStyle name="Normal 9 3 4 6 2" xfId="4815" xr:uid="{32021156-BEA2-4B7E-815F-5934DB808303}"/>
    <cellStyle name="Normal 9 3 4 7" xfId="4049" xr:uid="{4F9B0B56-180F-4BB7-806C-69A36291A26A}"/>
    <cellStyle name="Normal 9 3 4 7 2" xfId="4816" xr:uid="{C665C856-3BC8-4A4B-B80B-4E35679826FA}"/>
    <cellStyle name="Normal 9 3 4 8" xfId="4794" xr:uid="{D2F127FE-AE7C-4B5F-83B1-34A4D451AC02}"/>
    <cellStyle name="Normal 9 3 5" xfId="410" xr:uid="{68D59685-E44B-427D-B0A0-EF50450CBFE8}"/>
    <cellStyle name="Normal 9 3 5 2" xfId="852" xr:uid="{849027D1-F7E7-42F8-8FCD-AD2E7195D70D}"/>
    <cellStyle name="Normal 9 3 5 2 2" xfId="853" xr:uid="{5EBD9FD3-0639-4A4B-A813-FD95E1EA9355}"/>
    <cellStyle name="Normal 9 3 5 2 2 2" xfId="2351" xr:uid="{69BA4BEF-95AB-4E0D-A6FC-E044C5FC86A0}"/>
    <cellStyle name="Normal 9 3 5 2 2 2 2" xfId="2352" xr:uid="{F8B52059-8FFB-4AE9-966E-6888FC62E5C1}"/>
    <cellStyle name="Normal 9 3 5 2 2 2 2 2" xfId="4821" xr:uid="{C2749513-D7F8-45E3-AAE3-A4FF8084BF8F}"/>
    <cellStyle name="Normal 9 3 5 2 2 2 3" xfId="4820" xr:uid="{C5FA2DE0-199F-473B-A21E-49999E222B44}"/>
    <cellStyle name="Normal 9 3 5 2 2 3" xfId="2353" xr:uid="{5D2FB6EE-499F-4823-80AC-2E75770C3FF9}"/>
    <cellStyle name="Normal 9 3 5 2 2 3 2" xfId="4822" xr:uid="{0FFFE1B0-698E-4F9F-9E6E-F3A8E75B7A0B}"/>
    <cellStyle name="Normal 9 3 5 2 2 4" xfId="4819" xr:uid="{0644EE2D-1E7D-46D0-B6D2-722348AE8BAA}"/>
    <cellStyle name="Normal 9 3 5 2 3" xfId="2354" xr:uid="{764346A3-6B18-4717-8661-A762C4A23A82}"/>
    <cellStyle name="Normal 9 3 5 2 3 2" xfId="2355" xr:uid="{600B1CC2-B5B1-4520-8BC0-A668512F600D}"/>
    <cellStyle name="Normal 9 3 5 2 3 2 2" xfId="4824" xr:uid="{C55A7603-B007-49E6-8E14-7C262349DFA1}"/>
    <cellStyle name="Normal 9 3 5 2 3 3" xfId="4823" xr:uid="{ACC39646-B5CE-4188-BCB3-846A10B1732B}"/>
    <cellStyle name="Normal 9 3 5 2 4" xfId="2356" xr:uid="{F4CDF8BB-0304-4CA7-9982-5BF85D1E7FF7}"/>
    <cellStyle name="Normal 9 3 5 2 4 2" xfId="4825" xr:uid="{9D1B8718-1C8A-4FDA-9B58-A54C0AD814E6}"/>
    <cellStyle name="Normal 9 3 5 2 5" xfId="4818" xr:uid="{EF5FF25A-560D-438A-A489-4FDA3D2EB6AD}"/>
    <cellStyle name="Normal 9 3 5 3" xfId="854" xr:uid="{20D5D22D-5F95-464B-8090-779E0504907F}"/>
    <cellStyle name="Normal 9 3 5 3 2" xfId="2357" xr:uid="{4B024452-9D34-44E8-AE84-1BEE7C95B94A}"/>
    <cellStyle name="Normal 9 3 5 3 2 2" xfId="2358" xr:uid="{86F933BE-334F-4A1A-BF29-E50442F738B4}"/>
    <cellStyle name="Normal 9 3 5 3 2 2 2" xfId="4828" xr:uid="{D956F0BE-8470-4214-80F9-F16A24E1BE92}"/>
    <cellStyle name="Normal 9 3 5 3 2 3" xfId="4827" xr:uid="{DE958D05-0BA7-40FD-B3A0-EFFF575ADB96}"/>
    <cellStyle name="Normal 9 3 5 3 3" xfId="2359" xr:uid="{02E5B9FA-C02F-4932-BE46-B938EB80A817}"/>
    <cellStyle name="Normal 9 3 5 3 3 2" xfId="4829" xr:uid="{8C8ACE30-1184-4351-ABAF-E91AFEFAE52D}"/>
    <cellStyle name="Normal 9 3 5 3 4" xfId="4050" xr:uid="{93064194-8AA9-4B57-8314-B383D8BBCC86}"/>
    <cellStyle name="Normal 9 3 5 3 4 2" xfId="4830" xr:uid="{28DB7A19-EB47-4205-9F7F-0AE8346C6C64}"/>
    <cellStyle name="Normal 9 3 5 3 5" xfId="4826" xr:uid="{70993A61-E9A4-46BD-B61F-C62577B6C177}"/>
    <cellStyle name="Normal 9 3 5 4" xfId="2360" xr:uid="{14BAD89B-2E3F-4C59-9F22-F08228BD6C15}"/>
    <cellStyle name="Normal 9 3 5 4 2" xfId="2361" xr:uid="{7D55B2D8-564C-4D61-9039-4CF09C9E077E}"/>
    <cellStyle name="Normal 9 3 5 4 2 2" xfId="4832" xr:uid="{30409E8D-D57E-4C79-AC0F-53F5B9ADE488}"/>
    <cellStyle name="Normal 9 3 5 4 3" xfId="4831" xr:uid="{213401F1-117E-42FB-8EC1-8A2F51A68E16}"/>
    <cellStyle name="Normal 9 3 5 5" xfId="2362" xr:uid="{26D4DF01-A080-4784-BE33-59D0753E9ED9}"/>
    <cellStyle name="Normal 9 3 5 5 2" xfId="4833" xr:uid="{25BD5525-B807-453C-A4A3-903E9665CFA7}"/>
    <cellStyle name="Normal 9 3 5 6" xfId="4051" xr:uid="{75C4FC62-EE8D-4A19-8F3D-F5442D4BBD13}"/>
    <cellStyle name="Normal 9 3 5 6 2" xfId="4834" xr:uid="{21C3AC2F-910F-4657-A061-0397BA288AC5}"/>
    <cellStyle name="Normal 9 3 5 7" xfId="4817" xr:uid="{E07B66BE-FCBE-49C7-B56E-8B68F29AA52F}"/>
    <cellStyle name="Normal 9 3 6" xfId="411" xr:uid="{ACC9C56F-4379-425A-9DCF-D31925C09F09}"/>
    <cellStyle name="Normal 9 3 6 2" xfId="855" xr:uid="{E9493FF4-5AE5-4AC9-88E2-4588C802C420}"/>
    <cellStyle name="Normal 9 3 6 2 2" xfId="2363" xr:uid="{114999EE-AC36-4874-BB7D-EC24DBD2B529}"/>
    <cellStyle name="Normal 9 3 6 2 2 2" xfId="2364" xr:uid="{208B31F8-41D4-40F1-8CB2-C7B3A8329AED}"/>
    <cellStyle name="Normal 9 3 6 2 2 2 2" xfId="4838" xr:uid="{90CAA6E4-21A9-4DF3-8AF0-232A1ED31581}"/>
    <cellStyle name="Normal 9 3 6 2 2 3" xfId="4837" xr:uid="{63E32DBE-75E4-478E-BEE8-056E07135739}"/>
    <cellStyle name="Normal 9 3 6 2 3" xfId="2365" xr:uid="{AB785A46-DC62-4507-BE8F-2923FE3A3364}"/>
    <cellStyle name="Normal 9 3 6 2 3 2" xfId="4839" xr:uid="{E395DDC1-F960-43DF-A872-B6473A84DD7B}"/>
    <cellStyle name="Normal 9 3 6 2 4" xfId="4052" xr:uid="{D3DB3614-1411-403F-A9E4-B61673D46ABB}"/>
    <cellStyle name="Normal 9 3 6 2 4 2" xfId="4840" xr:uid="{5FFECEB0-12B7-4D71-A665-503FFB1E43C4}"/>
    <cellStyle name="Normal 9 3 6 2 5" xfId="4836" xr:uid="{3F85E7D4-F723-490B-8C98-3AD84559301A}"/>
    <cellStyle name="Normal 9 3 6 3" xfId="2366" xr:uid="{F721CDEC-BD14-489C-9C7E-6C4FDC9CB52D}"/>
    <cellStyle name="Normal 9 3 6 3 2" xfId="2367" xr:uid="{ADFD6A47-098E-4477-B1E7-3BC8FF16B6EF}"/>
    <cellStyle name="Normal 9 3 6 3 2 2" xfId="4842" xr:uid="{89CD648D-75C8-4302-9D3B-87BB2608506C}"/>
    <cellStyle name="Normal 9 3 6 3 3" xfId="4841" xr:uid="{4CA0082A-0287-4B1C-A3AA-6B3C3B9AAB92}"/>
    <cellStyle name="Normal 9 3 6 4" xfId="2368" xr:uid="{3DDCE1AE-A20C-4A1B-9120-BC17F2271A90}"/>
    <cellStyle name="Normal 9 3 6 4 2" xfId="4843" xr:uid="{7BA92203-CCAD-413C-AA6B-5B1E5E36D61E}"/>
    <cellStyle name="Normal 9 3 6 5" xfId="4053" xr:uid="{0D7914D1-57B8-4836-96AB-88FA0EB8540D}"/>
    <cellStyle name="Normal 9 3 6 5 2" xfId="4844" xr:uid="{1538F8A6-3CF0-41A9-B4A1-50CF8EBD445D}"/>
    <cellStyle name="Normal 9 3 6 6" xfId="4835" xr:uid="{48BA5C3A-7F07-4909-A22B-DA0128A2D9BC}"/>
    <cellStyle name="Normal 9 3 7" xfId="856" xr:uid="{AC774BD4-CCC2-4FD4-8E22-8BE3436252E8}"/>
    <cellStyle name="Normal 9 3 7 2" xfId="2369" xr:uid="{35391D06-DDC1-4A81-B569-8054443DFD26}"/>
    <cellStyle name="Normal 9 3 7 2 2" xfId="2370" xr:uid="{716107BB-D08E-4B77-9BC1-EFDD5C3E84D1}"/>
    <cellStyle name="Normal 9 3 7 2 2 2" xfId="4847" xr:uid="{6F141173-087B-4886-84C7-D7F9C735EC8C}"/>
    <cellStyle name="Normal 9 3 7 2 3" xfId="4846" xr:uid="{D249C806-ED9A-4181-B8FB-58D22F8515EB}"/>
    <cellStyle name="Normal 9 3 7 3" xfId="2371" xr:uid="{DFA72342-710D-492E-94B2-FBB5A444C28C}"/>
    <cellStyle name="Normal 9 3 7 3 2" xfId="4848" xr:uid="{C68D4092-BFC7-4DB7-A8DD-3C7D676C80D8}"/>
    <cellStyle name="Normal 9 3 7 4" xfId="4054" xr:uid="{7CF94158-5044-4F65-A219-451DBD1B96A0}"/>
    <cellStyle name="Normal 9 3 7 4 2" xfId="4849" xr:uid="{A02DE350-7044-4B25-936F-162A9B1577CF}"/>
    <cellStyle name="Normal 9 3 7 5" xfId="4845" xr:uid="{5E26D6C2-B7A6-4EE2-A0AE-8FE680A8DEF4}"/>
    <cellStyle name="Normal 9 3 8" xfId="2372" xr:uid="{B182D6E8-23DB-40C2-B35D-1097831F20E4}"/>
    <cellStyle name="Normal 9 3 8 2" xfId="2373" xr:uid="{739D0042-9072-43A9-8F6E-471188554376}"/>
    <cellStyle name="Normal 9 3 8 2 2" xfId="4851" xr:uid="{6B854CD0-09F3-47F6-83C1-D3D24AD497B7}"/>
    <cellStyle name="Normal 9 3 8 3" xfId="4055" xr:uid="{D42DCD77-5409-420E-A268-BB3324F32546}"/>
    <cellStyle name="Normal 9 3 8 3 2" xfId="4852" xr:uid="{5EF76E9C-21FA-482F-AA60-A7C1D79AA142}"/>
    <cellStyle name="Normal 9 3 8 4" xfId="4056" xr:uid="{439B3B27-A323-4BD0-9831-7AC3FD4EA2AC}"/>
    <cellStyle name="Normal 9 3 8 4 2" xfId="4853" xr:uid="{C1D1264D-0E92-4A2C-9275-551E93FC59A3}"/>
    <cellStyle name="Normal 9 3 8 5" xfId="4850" xr:uid="{88FDCA2B-18F2-4D59-81D9-32AEC08685C1}"/>
    <cellStyle name="Normal 9 3 9" xfId="2374" xr:uid="{C8E354F0-46B0-4EB3-87F4-6CEBB9217DA5}"/>
    <cellStyle name="Normal 9 3 9 2" xfId="4854" xr:uid="{FF4D7D05-578B-4E7D-B854-B3A57A018474}"/>
    <cellStyle name="Normal 9 4" xfId="172" xr:uid="{2D0EE38F-9EC9-4FCC-8226-EADAC152A4B5}"/>
    <cellStyle name="Normal 9 4 10" xfId="4057" xr:uid="{4DE55676-8FBD-4006-B6F4-7F67303077A7}"/>
    <cellStyle name="Normal 9 4 10 2" xfId="4856" xr:uid="{9C0CD10E-C995-43BB-B064-148F9B875E8A}"/>
    <cellStyle name="Normal 9 4 11" xfId="4058" xr:uid="{434216FF-D18E-4809-B04A-30B6569E24AE}"/>
    <cellStyle name="Normal 9 4 11 2" xfId="4857" xr:uid="{345E0C93-D906-4FD0-AD9D-E06F8F29AF2C}"/>
    <cellStyle name="Normal 9 4 12" xfId="4855" xr:uid="{2CC5F282-BF49-4AB5-939F-C8D1A5E0B071}"/>
    <cellStyle name="Normal 9 4 2" xfId="173" xr:uid="{DE5201BF-0D0D-4E52-AF5A-99EF6865F2EA}"/>
    <cellStyle name="Normal 9 4 2 10" xfId="4858" xr:uid="{81DAFE69-B2B0-4D9D-A90D-CB71C4D6ECED}"/>
    <cellStyle name="Normal 9 4 2 2" xfId="174" xr:uid="{1934BFC7-EFD9-4D47-8DC7-D34A77BF002E}"/>
    <cellStyle name="Normal 9 4 2 2 2" xfId="412" xr:uid="{4B2F153C-F57E-416F-B5BA-7FE1AE492A6B}"/>
    <cellStyle name="Normal 9 4 2 2 2 2" xfId="857" xr:uid="{9D867E40-E42B-4ACA-9AE8-24672E3A1D36}"/>
    <cellStyle name="Normal 9 4 2 2 2 2 2" xfId="2375" xr:uid="{6FC94687-9FC0-4F05-96A7-DC97B47674FF}"/>
    <cellStyle name="Normal 9 4 2 2 2 2 2 2" xfId="2376" xr:uid="{31C81E7E-8E22-44D0-8FC9-22690CB2B314}"/>
    <cellStyle name="Normal 9 4 2 2 2 2 2 2 2" xfId="4863" xr:uid="{80594B5E-AB00-4D17-AED6-22E21533B09C}"/>
    <cellStyle name="Normal 9 4 2 2 2 2 2 3" xfId="4862" xr:uid="{19A7B0B1-79EE-4139-B16A-D1A28457B6EA}"/>
    <cellStyle name="Normal 9 4 2 2 2 2 3" xfId="2377" xr:uid="{DFB28FF3-FCA4-4C05-96DF-87EBF9AB6C4D}"/>
    <cellStyle name="Normal 9 4 2 2 2 2 3 2" xfId="4864" xr:uid="{93D20FA1-7F41-4C10-839D-471DCBB7E894}"/>
    <cellStyle name="Normal 9 4 2 2 2 2 4" xfId="4059" xr:uid="{2DCBEF86-CF40-410F-8FCF-952B0FB66571}"/>
    <cellStyle name="Normal 9 4 2 2 2 2 4 2" xfId="4865" xr:uid="{2C78A106-9B93-4DCA-A33E-615700A2E8BA}"/>
    <cellStyle name="Normal 9 4 2 2 2 2 5" xfId="4861" xr:uid="{5E819C51-B8DB-496F-B992-A7942CEA001A}"/>
    <cellStyle name="Normal 9 4 2 2 2 3" xfId="2378" xr:uid="{03187397-0B96-460D-A240-2B39E573EF4E}"/>
    <cellStyle name="Normal 9 4 2 2 2 3 2" xfId="2379" xr:uid="{E54BD33C-30A6-4298-87BC-4E8633897AAD}"/>
    <cellStyle name="Normal 9 4 2 2 2 3 2 2" xfId="4867" xr:uid="{A45E0D5B-6120-4365-AE2D-3B21A6833E04}"/>
    <cellStyle name="Normal 9 4 2 2 2 3 3" xfId="4060" xr:uid="{0C8FAE48-D833-4B4A-B6B2-ACA94DFAC9EE}"/>
    <cellStyle name="Normal 9 4 2 2 2 3 3 2" xfId="4868" xr:uid="{A85DB78B-7C8D-4ABB-9130-CFA477F6BA14}"/>
    <cellStyle name="Normal 9 4 2 2 2 3 4" xfId="4061" xr:uid="{D021D8EE-6347-478A-B5A5-ACC4DF96AB1A}"/>
    <cellStyle name="Normal 9 4 2 2 2 3 4 2" xfId="4869" xr:uid="{969CAD2F-1219-4363-9210-321EA22E1F6D}"/>
    <cellStyle name="Normal 9 4 2 2 2 3 5" xfId="4866" xr:uid="{1167C984-1A7F-4F16-AFAD-7196DD33783F}"/>
    <cellStyle name="Normal 9 4 2 2 2 4" xfId="2380" xr:uid="{0A38DA8B-52D7-4696-B842-F83A9AB7906B}"/>
    <cellStyle name="Normal 9 4 2 2 2 4 2" xfId="4870" xr:uid="{B784A8F4-E5CA-488F-AE51-83503A9767A7}"/>
    <cellStyle name="Normal 9 4 2 2 2 5" xfId="4062" xr:uid="{E41214D7-785F-4B4C-BA9A-2DC906CA73B2}"/>
    <cellStyle name="Normal 9 4 2 2 2 5 2" xfId="4871" xr:uid="{804D0A2A-AB1A-46D2-8B73-E96DC3166EF2}"/>
    <cellStyle name="Normal 9 4 2 2 2 6" xfId="4063" xr:uid="{D2EB3A66-7BFD-405C-8550-3FBC449B8BD8}"/>
    <cellStyle name="Normal 9 4 2 2 2 6 2" xfId="4872" xr:uid="{8A233472-6133-4D66-B03F-E82FA279E312}"/>
    <cellStyle name="Normal 9 4 2 2 2 7" xfId="4860" xr:uid="{18F68EFF-0CE3-4FFA-8367-5590BB013577}"/>
    <cellStyle name="Normal 9 4 2 2 3" xfId="858" xr:uid="{40C04DE9-A7F7-41C6-8CDB-153DD6D98244}"/>
    <cellStyle name="Normal 9 4 2 2 3 2" xfId="2381" xr:uid="{FBE54ADB-0719-4962-8502-9C9D6440EF1D}"/>
    <cellStyle name="Normal 9 4 2 2 3 2 2" xfId="2382" xr:uid="{BDA27FA3-4BF7-4687-A15A-3BE73D847F10}"/>
    <cellStyle name="Normal 9 4 2 2 3 2 2 2" xfId="4875" xr:uid="{EAA5DA04-03EE-455A-A29D-D2687EDAEB23}"/>
    <cellStyle name="Normal 9 4 2 2 3 2 3" xfId="4064" xr:uid="{F428BC7D-BBDE-4AB0-9F2A-5B5E7AC972E9}"/>
    <cellStyle name="Normal 9 4 2 2 3 2 3 2" xfId="4876" xr:uid="{DE04F8AF-2370-4FA4-8A95-1D77EFE9F4CB}"/>
    <cellStyle name="Normal 9 4 2 2 3 2 4" xfId="4065" xr:uid="{28AE4C9F-5841-4CF1-A0C7-048297DA423B}"/>
    <cellStyle name="Normal 9 4 2 2 3 2 4 2" xfId="4877" xr:uid="{7C6E439A-1147-4B8B-9087-45FFB77CB618}"/>
    <cellStyle name="Normal 9 4 2 2 3 2 5" xfId="4874" xr:uid="{4CA80492-88AA-4569-A61A-0E90009606F8}"/>
    <cellStyle name="Normal 9 4 2 2 3 3" xfId="2383" xr:uid="{BD1C5D81-8388-45BE-8CDD-F70C5F923CCF}"/>
    <cellStyle name="Normal 9 4 2 2 3 3 2" xfId="4878" xr:uid="{F72B7670-B66F-48AF-81C3-C9A01350C62E}"/>
    <cellStyle name="Normal 9 4 2 2 3 4" xfId="4066" xr:uid="{BAF907D0-33C6-466D-A6CE-9283826FA5CD}"/>
    <cellStyle name="Normal 9 4 2 2 3 4 2" xfId="4879" xr:uid="{EAED4458-CC5A-42C4-8CA7-B05371637978}"/>
    <cellStyle name="Normal 9 4 2 2 3 5" xfId="4067" xr:uid="{3CBBE0ED-FC95-421A-AA65-52B6E90D01CE}"/>
    <cellStyle name="Normal 9 4 2 2 3 5 2" xfId="4880" xr:uid="{02FC059C-CB1A-4A9A-9082-7810364C6098}"/>
    <cellStyle name="Normal 9 4 2 2 3 6" xfId="4873" xr:uid="{7D21159A-8117-4FE0-AE0A-1012F0DC5005}"/>
    <cellStyle name="Normal 9 4 2 2 4" xfId="2384" xr:uid="{5F0AF448-6A38-47D0-9181-4F6A67B1A1AF}"/>
    <cellStyle name="Normal 9 4 2 2 4 2" xfId="2385" xr:uid="{35F3B42C-B600-4DBE-A28F-00A2ADA36A1B}"/>
    <cellStyle name="Normal 9 4 2 2 4 2 2" xfId="4882" xr:uid="{652AD284-8C16-4A79-A5C1-8C276781F028}"/>
    <cellStyle name="Normal 9 4 2 2 4 3" xfId="4068" xr:uid="{A909406E-3DAE-4A7C-A407-90196F02FA83}"/>
    <cellStyle name="Normal 9 4 2 2 4 3 2" xfId="4883" xr:uid="{C4428BA7-26D9-4081-98AF-D5E2BBCC8648}"/>
    <cellStyle name="Normal 9 4 2 2 4 4" xfId="4069" xr:uid="{A37870FF-CDAF-4298-A8CA-A4963AC5E70F}"/>
    <cellStyle name="Normal 9 4 2 2 4 4 2" xfId="4884" xr:uid="{60D847E4-A460-4FFB-B231-9F59BB49015D}"/>
    <cellStyle name="Normal 9 4 2 2 4 5" xfId="4881" xr:uid="{5B576D8F-4F85-43D8-814D-827EBB285A1E}"/>
    <cellStyle name="Normal 9 4 2 2 5" xfId="2386" xr:uid="{898F56C1-B2E1-4CC6-8B83-BB998506CBD6}"/>
    <cellStyle name="Normal 9 4 2 2 5 2" xfId="4070" xr:uid="{30A5DCF5-CB8C-4FCA-A083-C8DB8C7B0E9A}"/>
    <cellStyle name="Normal 9 4 2 2 5 2 2" xfId="4886" xr:uid="{16CE8E76-B883-4F04-8F93-E8645251C700}"/>
    <cellStyle name="Normal 9 4 2 2 5 3" xfId="4071" xr:uid="{8178DF4A-761E-4858-B655-9123CA057356}"/>
    <cellStyle name="Normal 9 4 2 2 5 3 2" xfId="4887" xr:uid="{07A9580D-5BE0-4063-94F4-887FA025AEBF}"/>
    <cellStyle name="Normal 9 4 2 2 5 4" xfId="4072" xr:uid="{CB3E584D-503B-4F01-A79F-634962E7DCE0}"/>
    <cellStyle name="Normal 9 4 2 2 5 4 2" xfId="4888" xr:uid="{B3F88319-A098-4165-A849-F85991B37355}"/>
    <cellStyle name="Normal 9 4 2 2 5 5" xfId="4885" xr:uid="{78F56720-3C64-4E5C-BC1D-19165EDF2B46}"/>
    <cellStyle name="Normal 9 4 2 2 6" xfId="4073" xr:uid="{26C2AB78-A676-45ED-B609-62CB7189580C}"/>
    <cellStyle name="Normal 9 4 2 2 6 2" xfId="4889" xr:uid="{CC882239-9071-4829-A742-3D04CF0F87BE}"/>
    <cellStyle name="Normal 9 4 2 2 7" xfId="4074" xr:uid="{9A551C4D-97C7-48BF-806D-B472EB49E157}"/>
    <cellStyle name="Normal 9 4 2 2 7 2" xfId="4890" xr:uid="{5EB1882C-409C-4396-B4FA-E9F9D5830070}"/>
    <cellStyle name="Normal 9 4 2 2 8" xfId="4075" xr:uid="{D3D8AE3F-8FD5-47A9-BFD6-B9F467958572}"/>
    <cellStyle name="Normal 9 4 2 2 8 2" xfId="4891" xr:uid="{B5251B62-C393-48B3-AFD6-DF9DB18FB5E3}"/>
    <cellStyle name="Normal 9 4 2 2 9" xfId="4859" xr:uid="{CA80A1DD-D79F-4B30-87D2-45A4D214660A}"/>
    <cellStyle name="Normal 9 4 2 3" xfId="413" xr:uid="{63B0A4F4-AB12-4482-8DA1-568A2543F19D}"/>
    <cellStyle name="Normal 9 4 2 3 2" xfId="859" xr:uid="{868CBA79-48B6-4963-9711-7D60693760F8}"/>
    <cellStyle name="Normal 9 4 2 3 2 2" xfId="860" xr:uid="{B9F5122D-A5FB-42B2-AD41-F6B6F886BC50}"/>
    <cellStyle name="Normal 9 4 2 3 2 2 2" xfId="2387" xr:uid="{3399DFD9-7C25-4034-88D0-375BA7ECA7FA}"/>
    <cellStyle name="Normal 9 4 2 3 2 2 2 2" xfId="2388" xr:uid="{99BB95E3-99B7-4B69-B5B4-C7C5FE248232}"/>
    <cellStyle name="Normal 9 4 2 3 2 2 2 2 2" xfId="4896" xr:uid="{D862584C-B26E-4C22-A53C-280BAA28C53F}"/>
    <cellStyle name="Normal 9 4 2 3 2 2 2 3" xfId="4895" xr:uid="{B1C1BD99-3809-448D-9661-3FA2454A1B9B}"/>
    <cellStyle name="Normal 9 4 2 3 2 2 3" xfId="2389" xr:uid="{0FD89EF8-2A84-421A-A192-621E5BB8CEF9}"/>
    <cellStyle name="Normal 9 4 2 3 2 2 3 2" xfId="4897" xr:uid="{B4AFF041-5933-4883-814A-2980FAEC68C3}"/>
    <cellStyle name="Normal 9 4 2 3 2 2 4" xfId="4894" xr:uid="{D9A664C0-3BFA-401C-813B-72BACAEF2C17}"/>
    <cellStyle name="Normal 9 4 2 3 2 3" xfId="2390" xr:uid="{8667FA3E-C7A2-44F7-A655-9D64F1001792}"/>
    <cellStyle name="Normal 9 4 2 3 2 3 2" xfId="2391" xr:uid="{BF86AAFD-E192-491A-A7C7-0609C4FA56CE}"/>
    <cellStyle name="Normal 9 4 2 3 2 3 2 2" xfId="4899" xr:uid="{109AE50A-9C2C-471F-A5C3-2C77DEC0622F}"/>
    <cellStyle name="Normal 9 4 2 3 2 3 3" xfId="4898" xr:uid="{96554362-C908-4179-8539-64545AD195A2}"/>
    <cellStyle name="Normal 9 4 2 3 2 4" xfId="2392" xr:uid="{0A5BF033-76BF-4F6C-9617-ECE71099FD97}"/>
    <cellStyle name="Normal 9 4 2 3 2 4 2" xfId="4900" xr:uid="{A85D111F-37B5-47EB-AC7B-285F2BD8D8AE}"/>
    <cellStyle name="Normal 9 4 2 3 2 5" xfId="4893" xr:uid="{A32ACDA5-AECA-490B-B2CC-EC407CFA92BD}"/>
    <cellStyle name="Normal 9 4 2 3 3" xfId="861" xr:uid="{4112E25B-E9FE-4E26-ABD2-529C0EF01E4A}"/>
    <cellStyle name="Normal 9 4 2 3 3 2" xfId="2393" xr:uid="{AC0C3D30-E010-46B6-AC66-0493F6742E40}"/>
    <cellStyle name="Normal 9 4 2 3 3 2 2" xfId="2394" xr:uid="{E23B57FC-FBC9-4405-9B7B-F7CC398A69F4}"/>
    <cellStyle name="Normal 9 4 2 3 3 2 2 2" xfId="4903" xr:uid="{75CB1B0A-A1F0-41E9-A2BF-3CD304EAF9BE}"/>
    <cellStyle name="Normal 9 4 2 3 3 2 3" xfId="4902" xr:uid="{84C1A83A-0C80-4FE8-A855-D0C764B575D1}"/>
    <cellStyle name="Normal 9 4 2 3 3 3" xfId="2395" xr:uid="{3604C8BE-8A2F-4B7B-871E-FE0772FC9D37}"/>
    <cellStyle name="Normal 9 4 2 3 3 3 2" xfId="4904" xr:uid="{5E96222B-059A-4B5D-848A-331972C7B74D}"/>
    <cellStyle name="Normal 9 4 2 3 3 4" xfId="4076" xr:uid="{FF8C9A13-FF4D-4CDC-9841-506DCB782C73}"/>
    <cellStyle name="Normal 9 4 2 3 3 4 2" xfId="4905" xr:uid="{922E66AE-0F5D-4AB6-B05F-6B100A27A461}"/>
    <cellStyle name="Normal 9 4 2 3 3 5" xfId="4901" xr:uid="{C45664EA-F19D-4B4D-9646-B69E65EF2C40}"/>
    <cellStyle name="Normal 9 4 2 3 4" xfId="2396" xr:uid="{5C3CCD32-DA76-4E7D-9441-BE827CCC4CBF}"/>
    <cellStyle name="Normal 9 4 2 3 4 2" xfId="2397" xr:uid="{ACF3D553-7B08-4206-8ED6-3ECEB34573A4}"/>
    <cellStyle name="Normal 9 4 2 3 4 2 2" xfId="4907" xr:uid="{E4F3E29F-4A97-4EF5-987F-2AE44F079AE1}"/>
    <cellStyle name="Normal 9 4 2 3 4 3" xfId="4906" xr:uid="{DF5124F7-4B0B-4FE9-88A3-60BFA407EE70}"/>
    <cellStyle name="Normal 9 4 2 3 5" xfId="2398" xr:uid="{F9D6D4C6-CAAD-4187-9878-C8042E6D9C3F}"/>
    <cellStyle name="Normal 9 4 2 3 5 2" xfId="4908" xr:uid="{6C41B686-1FC3-4FC6-98E8-FCAC54BBF3A4}"/>
    <cellStyle name="Normal 9 4 2 3 6" xfId="4077" xr:uid="{B3400153-888F-4187-B5D8-E474F4479ACA}"/>
    <cellStyle name="Normal 9 4 2 3 6 2" xfId="4909" xr:uid="{7A4BA986-8FB4-4310-A447-2552F422B5B3}"/>
    <cellStyle name="Normal 9 4 2 3 7" xfId="4892" xr:uid="{578A656C-F499-469C-AAB5-C803E07BCEB9}"/>
    <cellStyle name="Normal 9 4 2 4" xfId="414" xr:uid="{2219C6B1-2366-4607-B65E-F3D7BAF3565A}"/>
    <cellStyle name="Normal 9 4 2 4 2" xfId="862" xr:uid="{ED7710A2-BBB6-4B86-B65E-9390F6C4C33B}"/>
    <cellStyle name="Normal 9 4 2 4 2 2" xfId="2399" xr:uid="{1C549CDF-0136-478D-AA7F-E46761DDBFDA}"/>
    <cellStyle name="Normal 9 4 2 4 2 2 2" xfId="2400" xr:uid="{43CD6ECA-D2F5-4DE4-A85D-918D7D159B7E}"/>
    <cellStyle name="Normal 9 4 2 4 2 2 2 2" xfId="4913" xr:uid="{D10B9696-6CF6-407B-8FD3-EFD487199E7A}"/>
    <cellStyle name="Normal 9 4 2 4 2 2 3" xfId="4912" xr:uid="{AB1F8F3C-DAA3-4DCB-ABC7-8E429F66F2AB}"/>
    <cellStyle name="Normal 9 4 2 4 2 3" xfId="2401" xr:uid="{4A2051B9-005F-49E1-ACF3-41D49AC1E646}"/>
    <cellStyle name="Normal 9 4 2 4 2 3 2" xfId="4914" xr:uid="{5AE03FC0-A693-40C9-B303-6B10B480903B}"/>
    <cellStyle name="Normal 9 4 2 4 2 4" xfId="4078" xr:uid="{80FF65E1-0F06-4C05-8B0B-F19413965797}"/>
    <cellStyle name="Normal 9 4 2 4 2 4 2" xfId="4915" xr:uid="{12D8BEF8-4F04-4BF0-85CA-1FE4C5D091C9}"/>
    <cellStyle name="Normal 9 4 2 4 2 5" xfId="4911" xr:uid="{E2DE0176-9886-447A-8775-5059CB2FEC67}"/>
    <cellStyle name="Normal 9 4 2 4 3" xfId="2402" xr:uid="{4A9AF6F8-0B05-4D36-8B0F-5E2D740AB0EC}"/>
    <cellStyle name="Normal 9 4 2 4 3 2" xfId="2403" xr:uid="{6FDB4D8A-A005-4B42-876A-67CD64CA2CFB}"/>
    <cellStyle name="Normal 9 4 2 4 3 2 2" xfId="4917" xr:uid="{5BE04700-B215-4B69-9704-A5D87D82B332}"/>
    <cellStyle name="Normal 9 4 2 4 3 3" xfId="4916" xr:uid="{A4A208C9-8B1D-42EF-B73F-B65A1D769406}"/>
    <cellStyle name="Normal 9 4 2 4 4" xfId="2404" xr:uid="{4DF64C8C-9AFF-403C-85BA-79CC6572DD35}"/>
    <cellStyle name="Normal 9 4 2 4 4 2" xfId="4918" xr:uid="{D3D55A71-4C5C-467C-A6B5-EC5006F4A03D}"/>
    <cellStyle name="Normal 9 4 2 4 5" xfId="4079" xr:uid="{A8A3A6B0-CD67-4266-B747-11FD657B8BF1}"/>
    <cellStyle name="Normal 9 4 2 4 5 2" xfId="4919" xr:uid="{AF21415A-F25C-49E8-869B-59FB240E1B94}"/>
    <cellStyle name="Normal 9 4 2 4 6" xfId="4910" xr:uid="{B4D739F7-7D6A-4561-B307-DEB62FC1DF7A}"/>
    <cellStyle name="Normal 9 4 2 5" xfId="415" xr:uid="{AEBB06C6-F156-4596-81B3-C1BE679B5EA6}"/>
    <cellStyle name="Normal 9 4 2 5 2" xfId="2405" xr:uid="{5B9BC16B-A6CE-4ABD-9020-F96B5BE208AF}"/>
    <cellStyle name="Normal 9 4 2 5 2 2" xfId="2406" xr:uid="{B44D6112-9FE1-49E1-B7E0-D90351FE403B}"/>
    <cellStyle name="Normal 9 4 2 5 2 2 2" xfId="4922" xr:uid="{22B0C786-E697-4824-8C43-B37D9D7932C7}"/>
    <cellStyle name="Normal 9 4 2 5 2 3" xfId="4921" xr:uid="{1CE277A5-6638-4948-BE86-106C4A866845}"/>
    <cellStyle name="Normal 9 4 2 5 3" xfId="2407" xr:uid="{8E6349AD-9222-4DA3-830C-3A45336D787D}"/>
    <cellStyle name="Normal 9 4 2 5 3 2" xfId="4923" xr:uid="{6A6F8122-5669-4244-B20B-FFCAC6EAE385}"/>
    <cellStyle name="Normal 9 4 2 5 4" xfId="4080" xr:uid="{C48489E7-320C-40C4-A369-D6F62CCD0FEA}"/>
    <cellStyle name="Normal 9 4 2 5 4 2" xfId="4924" xr:uid="{D86085C8-16F3-483E-B25A-B3C152A49644}"/>
    <cellStyle name="Normal 9 4 2 5 5" xfId="4920" xr:uid="{60ACD7FA-21F5-44D7-A24E-2F6FB34681C0}"/>
    <cellStyle name="Normal 9 4 2 6" xfId="2408" xr:uid="{6FDB2451-698A-428D-9085-2496137E1589}"/>
    <cellStyle name="Normal 9 4 2 6 2" xfId="2409" xr:uid="{02A965FD-C1BE-4277-B5CA-D530FF588122}"/>
    <cellStyle name="Normal 9 4 2 6 2 2" xfId="4926" xr:uid="{33DC9BF5-C270-4AE6-9D7A-340E87DB5272}"/>
    <cellStyle name="Normal 9 4 2 6 3" xfId="4081" xr:uid="{552A24CF-71FE-4F45-9010-3EA0CF58427C}"/>
    <cellStyle name="Normal 9 4 2 6 3 2" xfId="4927" xr:uid="{DDD85EC6-20FA-4957-A3FF-0E9A0935D832}"/>
    <cellStyle name="Normal 9 4 2 6 4" xfId="4082" xr:uid="{6B290599-7E00-416F-8495-04841830BAC8}"/>
    <cellStyle name="Normal 9 4 2 6 4 2" xfId="4928" xr:uid="{3FCB46B0-4651-4CC9-A92E-3209A77EC820}"/>
    <cellStyle name="Normal 9 4 2 6 5" xfId="4925" xr:uid="{D0164E17-CFB5-4B55-9ADB-ED23423E998D}"/>
    <cellStyle name="Normal 9 4 2 7" xfId="2410" xr:uid="{8A8E903B-AA57-41D1-980B-7A08EB63B18B}"/>
    <cellStyle name="Normal 9 4 2 7 2" xfId="4929" xr:uid="{6B9E468E-FC54-40B7-BA24-3140C7CB79DD}"/>
    <cellStyle name="Normal 9 4 2 8" xfId="4083" xr:uid="{50134258-0B86-405F-A4F6-58482275C624}"/>
    <cellStyle name="Normal 9 4 2 8 2" xfId="4930" xr:uid="{E8A441A6-74F4-4208-8BF4-686997463E77}"/>
    <cellStyle name="Normal 9 4 2 9" xfId="4084" xr:uid="{323E09B8-A59E-41A3-874D-E9679E5731B3}"/>
    <cellStyle name="Normal 9 4 2 9 2" xfId="4931" xr:uid="{989560D0-0FC7-4B08-9FC1-6CDF9C518E2D}"/>
    <cellStyle name="Normal 9 4 3" xfId="175" xr:uid="{6C3A78AB-7933-41DE-9181-9DFF65E17298}"/>
    <cellStyle name="Normal 9 4 3 2" xfId="176" xr:uid="{6958D372-F9B9-4EC7-B863-C8794E81F220}"/>
    <cellStyle name="Normal 9 4 3 2 2" xfId="863" xr:uid="{F7805461-22AB-432D-9A2D-CC39C194D499}"/>
    <cellStyle name="Normal 9 4 3 2 2 2" xfId="2411" xr:uid="{F5D76C5F-88D7-4BB5-A7D6-432FF3845575}"/>
    <cellStyle name="Normal 9 4 3 2 2 2 2" xfId="2412" xr:uid="{65AF3837-2A29-4441-8826-2438A3DA9F38}"/>
    <cellStyle name="Normal 9 4 3 2 2 2 2 2" xfId="4500" xr:uid="{9A15405B-7571-4AA4-96AA-44CE321FDE16}"/>
    <cellStyle name="Normal 9 4 3 2 2 2 2 2 2" xfId="5307" xr:uid="{2E6F2B7B-1F60-44D6-ADA5-BA4F2D5E0504}"/>
    <cellStyle name="Normal 9 4 3 2 2 2 2 2 3" xfId="4936" xr:uid="{72D853D9-535C-4911-B901-22585D3A71D8}"/>
    <cellStyle name="Normal 9 4 3 2 2 2 3" xfId="4501" xr:uid="{9E73EF88-EBED-40F8-B04D-3057AEDC3764}"/>
    <cellStyle name="Normal 9 4 3 2 2 2 3 2" xfId="5308" xr:uid="{21CA26A7-07D1-492B-8A6C-D0DAF042BBE5}"/>
    <cellStyle name="Normal 9 4 3 2 2 2 3 3" xfId="4935" xr:uid="{B473689D-060B-423A-A656-FC6889AB9D38}"/>
    <cellStyle name="Normal 9 4 3 2 2 3" xfId="2413" xr:uid="{707B0F04-D201-4838-8BDE-C764F7FCA154}"/>
    <cellStyle name="Normal 9 4 3 2 2 3 2" xfId="4502" xr:uid="{4EFE92FE-EABE-4486-A793-EB39EAFF6D53}"/>
    <cellStyle name="Normal 9 4 3 2 2 3 2 2" xfId="5309" xr:uid="{0A46012B-B191-4358-82B9-CC5EE8FDCA7E}"/>
    <cellStyle name="Normal 9 4 3 2 2 3 2 3" xfId="4937" xr:uid="{261FED6B-CCB9-4EE0-ACC1-0D818541FFA2}"/>
    <cellStyle name="Normal 9 4 3 2 2 4" xfId="4085" xr:uid="{6201A376-B155-43CE-A774-3BA1F9D8F20E}"/>
    <cellStyle name="Normal 9 4 3 2 2 4 2" xfId="4938" xr:uid="{2F788832-C3FE-4FC3-AC43-D06A18597E24}"/>
    <cellStyle name="Normal 9 4 3 2 2 5" xfId="4934" xr:uid="{7C940916-1B47-4040-A0CC-DD72242E3350}"/>
    <cellStyle name="Normal 9 4 3 2 3" xfId="2414" xr:uid="{1865BEAD-5ED3-444D-A179-EA59B076751D}"/>
    <cellStyle name="Normal 9 4 3 2 3 2" xfId="2415" xr:uid="{5E4EF922-C731-43D7-94E6-BAF8757BF914}"/>
    <cellStyle name="Normal 9 4 3 2 3 2 2" xfId="4503" xr:uid="{E2C3872F-B453-410A-9041-F07AEBF81479}"/>
    <cellStyle name="Normal 9 4 3 2 3 2 2 2" xfId="5310" xr:uid="{35A7E30A-0D59-49FC-B13D-AC8B81EB69DC}"/>
    <cellStyle name="Normal 9 4 3 2 3 2 2 3" xfId="4940" xr:uid="{50A41677-328A-4BA2-BC22-42302D426C00}"/>
    <cellStyle name="Normal 9 4 3 2 3 3" xfId="4086" xr:uid="{74979642-7C8B-4C92-A7BD-315FC2BEDE3C}"/>
    <cellStyle name="Normal 9 4 3 2 3 3 2" xfId="4941" xr:uid="{E4FE2135-F34D-498E-9A56-2D5BA540597E}"/>
    <cellStyle name="Normal 9 4 3 2 3 4" xfId="4087" xr:uid="{65D34E70-0847-417C-9C67-2D9E61F73288}"/>
    <cellStyle name="Normal 9 4 3 2 3 4 2" xfId="4942" xr:uid="{CC59A117-6B49-4A98-8108-FE6C6FF07EF8}"/>
    <cellStyle name="Normal 9 4 3 2 3 5" xfId="4939" xr:uid="{61CDCA5F-4877-4F28-9461-017267270B1F}"/>
    <cellStyle name="Normal 9 4 3 2 4" xfId="2416" xr:uid="{A579BA0E-A6EB-4158-A57D-1C00A456D4D2}"/>
    <cellStyle name="Normal 9 4 3 2 4 2" xfId="4504" xr:uid="{A3D2136B-4BA2-497A-9E99-6ABEB9C0A00C}"/>
    <cellStyle name="Normal 9 4 3 2 4 2 2" xfId="5311" xr:uid="{1410EB7C-4C07-438D-8950-A130A33DEAB5}"/>
    <cellStyle name="Normal 9 4 3 2 4 2 3" xfId="4943" xr:uid="{D1E45C49-2F5B-4111-A8C8-B3FEC5B61687}"/>
    <cellStyle name="Normal 9 4 3 2 5" xfId="4088" xr:uid="{6FB792C6-9D74-409B-855B-FED31C54BA8F}"/>
    <cellStyle name="Normal 9 4 3 2 5 2" xfId="4944" xr:uid="{A3E129CC-0339-4D24-B929-A2B8CA370696}"/>
    <cellStyle name="Normal 9 4 3 2 6" xfId="4089" xr:uid="{06299C70-3893-4E0C-B978-D738FD49B877}"/>
    <cellStyle name="Normal 9 4 3 2 6 2" xfId="4945" xr:uid="{F6C2B196-76C1-47C4-8AD0-7174D2FD95FE}"/>
    <cellStyle name="Normal 9 4 3 2 7" xfId="4933" xr:uid="{A88D43C9-A271-4BF4-8ABD-8D402EEFA2E1}"/>
    <cellStyle name="Normal 9 4 3 3" xfId="416" xr:uid="{45549BA9-2276-400A-BB4D-80EDAFF3459A}"/>
    <cellStyle name="Normal 9 4 3 3 2" xfId="2417" xr:uid="{4808F843-202C-44EF-AAC8-C8FDA06C8318}"/>
    <cellStyle name="Normal 9 4 3 3 2 2" xfId="2418" xr:uid="{5417017F-38D6-4E54-90A4-5454186865F1}"/>
    <cellStyle name="Normal 9 4 3 3 2 2 2" xfId="4505" xr:uid="{C562CD08-AB03-4529-9845-B840988863D9}"/>
    <cellStyle name="Normal 9 4 3 3 2 2 2 2" xfId="5312" xr:uid="{AC67806C-DB36-45D8-905D-AF36CC4D41A7}"/>
    <cellStyle name="Normal 9 4 3 3 2 2 2 3" xfId="4948" xr:uid="{A8C9DEE9-3649-44A3-971E-0BD799B3AFC7}"/>
    <cellStyle name="Normal 9 4 3 3 2 3" xfId="4090" xr:uid="{21CD55FE-40CA-4198-896C-9BBE48FC2337}"/>
    <cellStyle name="Normal 9 4 3 3 2 3 2" xfId="4949" xr:uid="{F58AEDC9-FBB2-4A59-91D7-68AA02D66790}"/>
    <cellStyle name="Normal 9 4 3 3 2 4" xfId="4091" xr:uid="{0D1114AE-BD0A-4E43-BE45-1253B1DBF06E}"/>
    <cellStyle name="Normal 9 4 3 3 2 4 2" xfId="4950" xr:uid="{ED21108D-EB56-4DF6-AA1D-75C13A340236}"/>
    <cellStyle name="Normal 9 4 3 3 2 5" xfId="4947" xr:uid="{DBF1957F-C26B-4EE6-B7A6-2824D261A2F0}"/>
    <cellStyle name="Normal 9 4 3 3 3" xfId="2419" xr:uid="{9C113922-2A70-435B-99C9-5F31683357DA}"/>
    <cellStyle name="Normal 9 4 3 3 3 2" xfId="4506" xr:uid="{CCDCBFA7-4ACF-41B5-A008-07E983D6B88A}"/>
    <cellStyle name="Normal 9 4 3 3 3 2 2" xfId="5313" xr:uid="{98E998C2-475E-4C3D-A98A-BCF2A448877F}"/>
    <cellStyle name="Normal 9 4 3 3 3 2 3" xfId="4951" xr:uid="{1ECACBA4-DAB8-4910-8293-628451535315}"/>
    <cellStyle name="Normal 9 4 3 3 4" xfId="4092" xr:uid="{A7376131-BA8D-4502-B519-A5C3D3689F36}"/>
    <cellStyle name="Normal 9 4 3 3 4 2" xfId="4952" xr:uid="{D1D2F453-4867-40A0-AC99-83A8808D943B}"/>
    <cellStyle name="Normal 9 4 3 3 5" xfId="4093" xr:uid="{8D17C022-97E6-494C-9425-61DA9FD23658}"/>
    <cellStyle name="Normal 9 4 3 3 5 2" xfId="4953" xr:uid="{D68315E6-48BF-42C6-B079-B14EDE5D7102}"/>
    <cellStyle name="Normal 9 4 3 3 6" xfId="4946" xr:uid="{E50DE023-CEB3-4503-8711-3B79307C487D}"/>
    <cellStyle name="Normal 9 4 3 4" xfId="2420" xr:uid="{AD9EDEA1-7BB6-454A-9A75-5D6A196658AF}"/>
    <cellStyle name="Normal 9 4 3 4 2" xfId="2421" xr:uid="{4209D2CC-25E2-4BE8-87E6-39BE9D4D625C}"/>
    <cellStyle name="Normal 9 4 3 4 2 2" xfId="4507" xr:uid="{3DAA58F9-55CD-46A7-9577-6AB0699BDFE3}"/>
    <cellStyle name="Normal 9 4 3 4 2 2 2" xfId="5314" xr:uid="{27212375-218C-4714-93A6-9E2F52422935}"/>
    <cellStyle name="Normal 9 4 3 4 2 2 3" xfId="4955" xr:uid="{781C8DE2-2E86-4A36-B39E-C4AC0F329EF1}"/>
    <cellStyle name="Normal 9 4 3 4 3" xfId="4094" xr:uid="{3480BC7A-CC8F-4FB3-BC1C-2D147488C889}"/>
    <cellStyle name="Normal 9 4 3 4 3 2" xfId="4956" xr:uid="{15F762BD-DACF-4567-9649-B6440636BC4B}"/>
    <cellStyle name="Normal 9 4 3 4 4" xfId="4095" xr:uid="{FDC07820-94BA-4389-AB0B-59C590C6A117}"/>
    <cellStyle name="Normal 9 4 3 4 4 2" xfId="4957" xr:uid="{8B6B2B63-DC30-4B90-A42E-C0652C855F48}"/>
    <cellStyle name="Normal 9 4 3 4 5" xfId="4954" xr:uid="{4DE3F16F-B33F-4E1A-BE10-709B86BB90E9}"/>
    <cellStyle name="Normal 9 4 3 5" xfId="2422" xr:uid="{AFE08AF2-213B-4CA9-A2D3-6375EF20AB89}"/>
    <cellStyle name="Normal 9 4 3 5 2" xfId="4096" xr:uid="{AE7928FD-6617-4570-A3AA-31EBA9ADF6A2}"/>
    <cellStyle name="Normal 9 4 3 5 2 2" xfId="4959" xr:uid="{38F28515-E0BF-47F8-BBD8-8F13F37C4541}"/>
    <cellStyle name="Normal 9 4 3 5 3" xfId="4097" xr:uid="{2393FD41-D0CF-436A-88B1-744AD50383A4}"/>
    <cellStyle name="Normal 9 4 3 5 3 2" xfId="4960" xr:uid="{3F0BE70C-1DCA-462E-A562-95A343F73783}"/>
    <cellStyle name="Normal 9 4 3 5 4" xfId="4098" xr:uid="{5DCB354A-FDDB-4C0D-AB82-1DDEFE0659B7}"/>
    <cellStyle name="Normal 9 4 3 5 4 2" xfId="4961" xr:uid="{4C60C025-4531-49A4-B543-0207A9EF18C1}"/>
    <cellStyle name="Normal 9 4 3 5 5" xfId="4958" xr:uid="{AD002EB8-2CB9-4782-83AC-3EB765725014}"/>
    <cellStyle name="Normal 9 4 3 6" xfId="4099" xr:uid="{AA04BD21-987C-464C-ACA0-77047A8E9B58}"/>
    <cellStyle name="Normal 9 4 3 6 2" xfId="4962" xr:uid="{6A76CCCB-3036-4EDF-8536-8E91AD295A0A}"/>
    <cellStyle name="Normal 9 4 3 7" xfId="4100" xr:uid="{6745E9AA-A752-49CF-A799-EBF00C075CEE}"/>
    <cellStyle name="Normal 9 4 3 7 2" xfId="4963" xr:uid="{BC0A2DC3-9BE7-4A38-B566-817C292DC843}"/>
    <cellStyle name="Normal 9 4 3 8" xfId="4101" xr:uid="{88297E51-A6A0-46B2-8E7A-D370E5FCFEDF}"/>
    <cellStyle name="Normal 9 4 3 8 2" xfId="4964" xr:uid="{AC115A45-F046-4589-B185-2669A3E5258A}"/>
    <cellStyle name="Normal 9 4 3 9" xfId="4932" xr:uid="{9096E59B-6BD2-46BA-AB10-022A75266FFF}"/>
    <cellStyle name="Normal 9 4 4" xfId="177" xr:uid="{C95F5BED-1D07-447D-8D26-529F7D5E46D0}"/>
    <cellStyle name="Normal 9 4 4 2" xfId="864" xr:uid="{96EBAF36-6465-4837-BDF1-B9B754F3CE34}"/>
    <cellStyle name="Normal 9 4 4 2 2" xfId="865" xr:uid="{6F890777-C1F8-49EC-9ABF-8FF00E520BEB}"/>
    <cellStyle name="Normal 9 4 4 2 2 2" xfId="2423" xr:uid="{92E92EDE-BCBE-42C0-85D0-CE0A5F6497A5}"/>
    <cellStyle name="Normal 9 4 4 2 2 2 2" xfId="2424" xr:uid="{9F8C2704-5B2E-40C1-BA9E-2C6A6F9BB2DB}"/>
    <cellStyle name="Normal 9 4 4 2 2 2 2 2" xfId="4969" xr:uid="{6814E602-5801-47CB-B8FC-8A1BA7E82071}"/>
    <cellStyle name="Normal 9 4 4 2 2 2 3" xfId="4968" xr:uid="{F036ECD6-1D28-4363-AEA7-7AD657BDE237}"/>
    <cellStyle name="Normal 9 4 4 2 2 3" xfId="2425" xr:uid="{E5CEC1BF-DA45-48CF-A113-0E72FD175BCF}"/>
    <cellStyle name="Normal 9 4 4 2 2 3 2" xfId="4970" xr:uid="{298D9282-E4FB-4562-9FA3-7EFB8A022C55}"/>
    <cellStyle name="Normal 9 4 4 2 2 4" xfId="4102" xr:uid="{FCFD9F05-BA8C-484C-A8BA-DCAADAC8D870}"/>
    <cellStyle name="Normal 9 4 4 2 2 4 2" xfId="4971" xr:uid="{06DDE456-64DD-469D-9F12-DA6042839243}"/>
    <cellStyle name="Normal 9 4 4 2 2 5" xfId="4967" xr:uid="{7D6D2412-1582-4C11-9F9B-85AE0AF093B3}"/>
    <cellStyle name="Normal 9 4 4 2 3" xfId="2426" xr:uid="{01AF154A-1959-4CF5-8384-85C88C33BB96}"/>
    <cellStyle name="Normal 9 4 4 2 3 2" xfId="2427" xr:uid="{453246AD-8D98-4A95-AE39-46AAE6D15992}"/>
    <cellStyle name="Normal 9 4 4 2 3 2 2" xfId="4973" xr:uid="{B9F40D54-CADD-41F0-9053-694534DA2900}"/>
    <cellStyle name="Normal 9 4 4 2 3 3" xfId="4972" xr:uid="{5AC4AEFC-B4B1-4834-8007-5CE6647F0303}"/>
    <cellStyle name="Normal 9 4 4 2 4" xfId="2428" xr:uid="{46232E55-3A58-49EC-BE17-77AF9BA98427}"/>
    <cellStyle name="Normal 9 4 4 2 4 2" xfId="4974" xr:uid="{CCC444FA-F2FD-4615-A92B-9D48F7687D2B}"/>
    <cellStyle name="Normal 9 4 4 2 5" xfId="4103" xr:uid="{DCBA04A5-D142-4831-93E8-CF167AC6F679}"/>
    <cellStyle name="Normal 9 4 4 2 5 2" xfId="4975" xr:uid="{1D03C326-24E6-4412-9960-6F6A58B46BA2}"/>
    <cellStyle name="Normal 9 4 4 2 6" xfId="4966" xr:uid="{88D2C90B-3331-48E2-9288-F35871C1D06A}"/>
    <cellStyle name="Normal 9 4 4 3" xfId="866" xr:uid="{9A84254A-B303-4003-831A-62B79949F610}"/>
    <cellStyle name="Normal 9 4 4 3 2" xfId="2429" xr:uid="{717C6584-104B-4348-ABAA-D27F4A0438B1}"/>
    <cellStyle name="Normal 9 4 4 3 2 2" xfId="2430" xr:uid="{EA3AE9AD-F85C-4EE0-96C9-7DBF8E39657B}"/>
    <cellStyle name="Normal 9 4 4 3 2 2 2" xfId="4978" xr:uid="{06DBB6DB-3BAF-4CCD-B21E-D1808C9ED42C}"/>
    <cellStyle name="Normal 9 4 4 3 2 3" xfId="4977" xr:uid="{CF0A06D0-BBAB-4155-B298-21CF43F6C527}"/>
    <cellStyle name="Normal 9 4 4 3 3" xfId="2431" xr:uid="{9212BC61-2B80-4C78-8AFA-0F50CB7ED92E}"/>
    <cellStyle name="Normal 9 4 4 3 3 2" xfId="4979" xr:uid="{54B95E97-6319-4485-A0CD-894038835023}"/>
    <cellStyle name="Normal 9 4 4 3 4" xfId="4104" xr:uid="{869A48F4-8ABF-43DB-BD90-90618CE62DDF}"/>
    <cellStyle name="Normal 9 4 4 3 4 2" xfId="4980" xr:uid="{CEA59365-5C61-42C2-B699-80BD8C3F6EC5}"/>
    <cellStyle name="Normal 9 4 4 3 5" xfId="4976" xr:uid="{95D4E599-8F06-480C-82D9-CC96C1A15724}"/>
    <cellStyle name="Normal 9 4 4 4" xfId="2432" xr:uid="{63C4BAB1-F0F8-4EAF-A070-599CC8E89BC6}"/>
    <cellStyle name="Normal 9 4 4 4 2" xfId="2433" xr:uid="{198EA4D5-7895-44C3-B465-DA5FC020933B}"/>
    <cellStyle name="Normal 9 4 4 4 2 2" xfId="4982" xr:uid="{B5EF107A-C0EE-409D-8586-F39B202264ED}"/>
    <cellStyle name="Normal 9 4 4 4 3" xfId="4105" xr:uid="{B5FAE6A8-C548-479B-A956-02493931CD8B}"/>
    <cellStyle name="Normal 9 4 4 4 3 2" xfId="4983" xr:uid="{44DDBC9E-FCCA-4967-BC91-D4855D8F0998}"/>
    <cellStyle name="Normal 9 4 4 4 4" xfId="4106" xr:uid="{CBA020B2-9650-40E5-A6C6-B70C530F8DD6}"/>
    <cellStyle name="Normal 9 4 4 4 4 2" xfId="4984" xr:uid="{3448D9CC-3536-46B5-B49D-2E2A2161D271}"/>
    <cellStyle name="Normal 9 4 4 4 5" xfId="4981" xr:uid="{DF527EF7-69B3-47D6-91AE-90F887374D4A}"/>
    <cellStyle name="Normal 9 4 4 5" xfId="2434" xr:uid="{1648C871-FB08-486F-AF9F-37A7A9B38EFF}"/>
    <cellStyle name="Normal 9 4 4 5 2" xfId="4985" xr:uid="{B766104E-9027-4718-B0A7-440499DDF4FE}"/>
    <cellStyle name="Normal 9 4 4 6" xfId="4107" xr:uid="{0A6AE9FD-E163-446A-874F-A0500FDCB559}"/>
    <cellStyle name="Normal 9 4 4 6 2" xfId="4986" xr:uid="{4D1BFDC3-3070-4B68-92AA-59CD46ABB89C}"/>
    <cellStyle name="Normal 9 4 4 7" xfId="4108" xr:uid="{6F1FAE96-4285-4FCA-A6D3-956D2469FB84}"/>
    <cellStyle name="Normal 9 4 4 7 2" xfId="4987" xr:uid="{95CE3D67-2686-42D3-84C5-F258F1204C6E}"/>
    <cellStyle name="Normal 9 4 4 8" xfId="4965" xr:uid="{C08E4F2E-9EBA-4E66-8725-CAD1B68AD791}"/>
    <cellStyle name="Normal 9 4 5" xfId="417" xr:uid="{801B414A-8EA6-4E1D-9355-80C94E4D59C4}"/>
    <cellStyle name="Normal 9 4 5 2" xfId="867" xr:uid="{4C1FAF02-082A-4781-AE1F-008D9E125A31}"/>
    <cellStyle name="Normal 9 4 5 2 2" xfId="2435" xr:uid="{50AB0D6E-DCAF-40EF-ACB0-B7857EC58AD4}"/>
    <cellStyle name="Normal 9 4 5 2 2 2" xfId="2436" xr:uid="{87DF5ECE-2FEC-47E4-8ECA-10C40C452F42}"/>
    <cellStyle name="Normal 9 4 5 2 2 2 2" xfId="4991" xr:uid="{092179C4-097D-4E92-B929-0680828178A2}"/>
    <cellStyle name="Normal 9 4 5 2 2 3" xfId="4990" xr:uid="{272B66A2-FCE0-479E-999F-205CE43D1AB8}"/>
    <cellStyle name="Normal 9 4 5 2 3" xfId="2437" xr:uid="{2E49DD81-AC0C-4469-91CA-3D47D7C2329D}"/>
    <cellStyle name="Normal 9 4 5 2 3 2" xfId="4992" xr:uid="{CD3F8FD2-E883-4CB3-B217-9D0D1F8EFC21}"/>
    <cellStyle name="Normal 9 4 5 2 4" xfId="4109" xr:uid="{C49443EA-B9EA-4117-B408-E519CC452A6E}"/>
    <cellStyle name="Normal 9 4 5 2 4 2" xfId="4993" xr:uid="{BF6438AA-83DE-4559-884D-A4D5B400D70B}"/>
    <cellStyle name="Normal 9 4 5 2 5" xfId="4989" xr:uid="{93C4A2B6-4E11-4706-9D11-83CF653D9958}"/>
    <cellStyle name="Normal 9 4 5 3" xfId="2438" xr:uid="{73CE0DC9-21C7-4D79-8777-124249E431D5}"/>
    <cellStyle name="Normal 9 4 5 3 2" xfId="2439" xr:uid="{C32491D0-B5A9-4EAE-A57B-DDAA8AB4E116}"/>
    <cellStyle name="Normal 9 4 5 3 2 2" xfId="4995" xr:uid="{9A5A508B-02CB-40F6-9446-FCC96779E505}"/>
    <cellStyle name="Normal 9 4 5 3 3" xfId="4110" xr:uid="{DE5BF7DD-A158-4B06-81A2-B6DA83BD0E16}"/>
    <cellStyle name="Normal 9 4 5 3 3 2" xfId="4996" xr:uid="{30AD1078-35E5-421F-847E-43C75497E352}"/>
    <cellStyle name="Normal 9 4 5 3 4" xfId="4111" xr:uid="{C383DE8C-C511-43AE-A7D7-580A5FD1F7CB}"/>
    <cellStyle name="Normal 9 4 5 3 4 2" xfId="4997" xr:uid="{463F05A2-9B9D-440F-BBD5-72A13CF00E80}"/>
    <cellStyle name="Normal 9 4 5 3 5" xfId="4994" xr:uid="{FA8039B0-5DEB-470C-BDF7-BECDE74A93F4}"/>
    <cellStyle name="Normal 9 4 5 4" xfId="2440" xr:uid="{B96ADC35-C4F5-4459-8764-B2273882C058}"/>
    <cellStyle name="Normal 9 4 5 4 2" xfId="4998" xr:uid="{EB8CE35F-6057-4AB0-9412-D45BE7B9D5AA}"/>
    <cellStyle name="Normal 9 4 5 5" xfId="4112" xr:uid="{D66D4DD3-2166-4C2F-B3F5-249CC8762BD1}"/>
    <cellStyle name="Normal 9 4 5 5 2" xfId="4999" xr:uid="{18CAC219-A684-4012-A948-483EE2275C0E}"/>
    <cellStyle name="Normal 9 4 5 6" xfId="4113" xr:uid="{520E52AB-AA48-4696-812E-D61A8A2FC1D1}"/>
    <cellStyle name="Normal 9 4 5 6 2" xfId="5000" xr:uid="{11B35A90-64A6-4291-AFB2-B424CDA5BDE6}"/>
    <cellStyle name="Normal 9 4 5 7" xfId="4988" xr:uid="{00E97004-F700-4B06-9369-489C6422DB27}"/>
    <cellStyle name="Normal 9 4 6" xfId="418" xr:uid="{3A38843C-766D-4452-9A45-18E9B89B9447}"/>
    <cellStyle name="Normal 9 4 6 2" xfId="2441" xr:uid="{2C6F129D-F74E-40C9-98FA-F39B38C49841}"/>
    <cellStyle name="Normal 9 4 6 2 2" xfId="2442" xr:uid="{947265B9-F961-4418-B0CE-90F57E54B3B8}"/>
    <cellStyle name="Normal 9 4 6 2 2 2" xfId="5003" xr:uid="{3FCD41F2-C81B-4429-A243-46622B668F33}"/>
    <cellStyle name="Normal 9 4 6 2 3" xfId="4114" xr:uid="{A322EC04-5A21-4ABD-A0E4-92F13270B300}"/>
    <cellStyle name="Normal 9 4 6 2 3 2" xfId="5004" xr:uid="{9CE636CA-D914-4FDD-BBFF-2B399F2A19BC}"/>
    <cellStyle name="Normal 9 4 6 2 4" xfId="4115" xr:uid="{309BDD3D-A971-41A6-9C97-10D092621612}"/>
    <cellStyle name="Normal 9 4 6 2 4 2" xfId="5005" xr:uid="{8346D45E-FBDD-4FB7-ACD8-FDED80E6C4DA}"/>
    <cellStyle name="Normal 9 4 6 2 5" xfId="5002" xr:uid="{781A4452-01C9-479C-A939-65CACBFCE260}"/>
    <cellStyle name="Normal 9 4 6 3" xfId="2443" xr:uid="{5C6B5FF9-9772-447E-8D2D-83B0A71ECFDF}"/>
    <cellStyle name="Normal 9 4 6 3 2" xfId="5006" xr:uid="{1B609D6F-B5BE-4276-BB1A-BFC3F5A4E641}"/>
    <cellStyle name="Normal 9 4 6 4" xfId="4116" xr:uid="{A0B882C6-9812-4DE8-9FF1-E4D4FA9A058A}"/>
    <cellStyle name="Normal 9 4 6 4 2" xfId="5007" xr:uid="{97C4060B-493E-42A8-8AF4-8C5798A68F99}"/>
    <cellStyle name="Normal 9 4 6 5" xfId="4117" xr:uid="{5914276F-B754-4FC4-B519-2D8960BA2846}"/>
    <cellStyle name="Normal 9 4 6 5 2" xfId="5008" xr:uid="{EE641705-73E3-4E10-B740-3254EAD0877D}"/>
    <cellStyle name="Normal 9 4 6 6" xfId="5001" xr:uid="{E944CDB2-22C1-451C-9600-892490AEB72C}"/>
    <cellStyle name="Normal 9 4 7" xfId="2444" xr:uid="{C93CB92E-C40D-4FE5-AE6F-082565D80D71}"/>
    <cellStyle name="Normal 9 4 7 2" xfId="2445" xr:uid="{16EF0568-57E9-4B07-B957-239A254CEADF}"/>
    <cellStyle name="Normal 9 4 7 2 2" xfId="5010" xr:uid="{0F4D82F1-F48B-46FA-B81D-670D720DD553}"/>
    <cellStyle name="Normal 9 4 7 3" xfId="4118" xr:uid="{D62A1344-B127-4ECC-8B0E-A9258C1AE5E0}"/>
    <cellStyle name="Normal 9 4 7 3 2" xfId="5011" xr:uid="{37B75C75-3738-48A7-9CB7-D8A9F8B702F0}"/>
    <cellStyle name="Normal 9 4 7 4" xfId="4119" xr:uid="{BC6F2DB7-F6CE-4128-B3AF-8AF6E37DA5F8}"/>
    <cellStyle name="Normal 9 4 7 4 2" xfId="5012" xr:uid="{F687CE82-FEC2-44D0-A10E-60DDF6B3BC78}"/>
    <cellStyle name="Normal 9 4 7 5" xfId="5009" xr:uid="{B52E587E-0C4C-482D-A95F-EF99D6D421DB}"/>
    <cellStyle name="Normal 9 4 8" xfId="2446" xr:uid="{6FCDD712-D1CB-4BB1-8399-43D60312E602}"/>
    <cellStyle name="Normal 9 4 8 2" xfId="4120" xr:uid="{EB5C7555-6EB2-4109-8D5F-AFA1004AD8DB}"/>
    <cellStyle name="Normal 9 4 8 2 2" xfId="5014" xr:uid="{6FA602E9-11DE-4FC8-82B3-893D80051414}"/>
    <cellStyle name="Normal 9 4 8 3" xfId="4121" xr:uid="{2F44D53A-FAC5-493B-A8FF-0B09FF78EB37}"/>
    <cellStyle name="Normal 9 4 8 3 2" xfId="5015" xr:uid="{2D9FD4DC-BC2F-4265-9CC3-12468C7D217E}"/>
    <cellStyle name="Normal 9 4 8 4" xfId="4122" xr:uid="{27C050CA-FAED-4B1E-AA47-480380E9006C}"/>
    <cellStyle name="Normal 9 4 8 4 2" xfId="5016" xr:uid="{BAA036F5-4D47-4D53-8033-E772FC161757}"/>
    <cellStyle name="Normal 9 4 8 5" xfId="5013" xr:uid="{A18F22C1-8252-45F4-AA1D-9D5C4FB859BE}"/>
    <cellStyle name="Normal 9 4 9" xfId="4123" xr:uid="{F84BD2D0-67D8-4895-A3A7-7ADB1EE51060}"/>
    <cellStyle name="Normal 9 4 9 2" xfId="5017" xr:uid="{D0A3FC63-285D-49CC-B270-CA00C1CE1E7F}"/>
    <cellStyle name="Normal 9 5" xfId="178" xr:uid="{EA5F5387-39A5-45E2-8DF3-9A97A08A8781}"/>
    <cellStyle name="Normal 9 5 10" xfId="4124" xr:uid="{BD3484CD-D199-453D-A17F-B2504E63D14C}"/>
    <cellStyle name="Normal 9 5 10 2" xfId="5019" xr:uid="{56148629-20C0-4200-9AC8-707DBB61213F}"/>
    <cellStyle name="Normal 9 5 11" xfId="4125" xr:uid="{E0F74612-A917-4FE2-829F-17B7B7C37288}"/>
    <cellStyle name="Normal 9 5 11 2" xfId="5020" xr:uid="{EAC33E30-0240-4E56-A442-F46F6D48C6D6}"/>
    <cellStyle name="Normal 9 5 12" xfId="5018" xr:uid="{EB1DBBD4-337B-416C-BAA5-8AC00F92E732}"/>
    <cellStyle name="Normal 9 5 2" xfId="179" xr:uid="{2129C16C-7F90-4E6E-BF68-6FBE7CE65F3B}"/>
    <cellStyle name="Normal 9 5 2 10" xfId="5021" xr:uid="{A492ADBB-74E7-4776-99CC-8AA8291EFEE0}"/>
    <cellStyle name="Normal 9 5 2 2" xfId="419" xr:uid="{7E29DC98-03E6-47D5-BF7F-FCBB64B70D52}"/>
    <cellStyle name="Normal 9 5 2 2 2" xfId="868" xr:uid="{C51C1493-7D4D-43DD-B246-A69994857BE8}"/>
    <cellStyle name="Normal 9 5 2 2 2 2" xfId="869" xr:uid="{4249CFAD-8855-42F6-BE14-F494D3013E74}"/>
    <cellStyle name="Normal 9 5 2 2 2 2 2" xfId="2447" xr:uid="{F45F3DAF-DBD1-4CED-8DDC-BA12C27A7AAB}"/>
    <cellStyle name="Normal 9 5 2 2 2 2 2 2" xfId="5025" xr:uid="{DC7BD50C-5FB3-4B22-92EE-C3996D193383}"/>
    <cellStyle name="Normal 9 5 2 2 2 2 3" xfId="4126" xr:uid="{4311E761-44AD-4404-B512-9D0F1143E6A3}"/>
    <cellStyle name="Normal 9 5 2 2 2 2 3 2" xfId="5026" xr:uid="{DFDADA69-1AEA-48E6-B764-69F28E833791}"/>
    <cellStyle name="Normal 9 5 2 2 2 2 4" xfId="4127" xr:uid="{9B11F642-60E9-4CD1-A862-0B85C2CD146A}"/>
    <cellStyle name="Normal 9 5 2 2 2 2 4 2" xfId="5027" xr:uid="{829A14AF-9456-416B-8021-16764D8EE45D}"/>
    <cellStyle name="Normal 9 5 2 2 2 2 5" xfId="5024" xr:uid="{AF30C0E7-977B-4CB0-AB93-FF441934BC21}"/>
    <cellStyle name="Normal 9 5 2 2 2 3" xfId="2448" xr:uid="{2A300F17-6E04-482C-96F6-38F7223AEB23}"/>
    <cellStyle name="Normal 9 5 2 2 2 3 2" xfId="4128" xr:uid="{80AD5766-F01E-4651-B2C7-A72737ABAD68}"/>
    <cellStyle name="Normal 9 5 2 2 2 3 2 2" xfId="5029" xr:uid="{913ADE6F-30E7-4AD8-B8E5-5192FAE4C0DC}"/>
    <cellStyle name="Normal 9 5 2 2 2 3 3" xfId="4129" xr:uid="{99AA3152-B9F6-4B41-914E-7D7A20D8D737}"/>
    <cellStyle name="Normal 9 5 2 2 2 3 3 2" xfId="5030" xr:uid="{A36A4A4A-7113-429C-9340-DB4BC966DD73}"/>
    <cellStyle name="Normal 9 5 2 2 2 3 4" xfId="4130" xr:uid="{FAE18DA1-8D32-41B9-97DC-045E339E4EFF}"/>
    <cellStyle name="Normal 9 5 2 2 2 3 4 2" xfId="5031" xr:uid="{50258BB2-12EB-4F95-A8E5-DB1E22F4BE98}"/>
    <cellStyle name="Normal 9 5 2 2 2 3 5" xfId="5028" xr:uid="{E511AD59-24A3-4DE8-B4F4-9D15A1834168}"/>
    <cellStyle name="Normal 9 5 2 2 2 4" xfId="4131" xr:uid="{8BE77CC0-6EBB-4438-AB9D-2528C0331F6A}"/>
    <cellStyle name="Normal 9 5 2 2 2 4 2" xfId="5032" xr:uid="{807874A1-91C2-4B3C-A0B9-EB98B4AB1AF7}"/>
    <cellStyle name="Normal 9 5 2 2 2 5" xfId="4132" xr:uid="{38943100-3306-4517-9BD9-391AA3E7B272}"/>
    <cellStyle name="Normal 9 5 2 2 2 5 2" xfId="5033" xr:uid="{738C8F72-2ED7-49FE-83BB-8CDC146EEF8C}"/>
    <cellStyle name="Normal 9 5 2 2 2 6" xfId="4133" xr:uid="{6F4EAEA8-D59A-4037-BC3E-682D79919D57}"/>
    <cellStyle name="Normal 9 5 2 2 2 6 2" xfId="5034" xr:uid="{34304BD2-6252-443D-9555-482E1B5E62A5}"/>
    <cellStyle name="Normal 9 5 2 2 2 7" xfId="5023" xr:uid="{06B8F811-FFB3-40BA-B5CC-39A2A6B53BBC}"/>
    <cellStyle name="Normal 9 5 2 2 3" xfId="870" xr:uid="{6ABDB70E-6DF0-4420-BD78-3EC095EDBE5B}"/>
    <cellStyle name="Normal 9 5 2 2 3 2" xfId="2449" xr:uid="{BA560FAF-C013-46F7-BC96-42E5BB7D63EB}"/>
    <cellStyle name="Normal 9 5 2 2 3 2 2" xfId="4134" xr:uid="{84B69C56-4B30-47CD-A38A-7B5B0D96A6AA}"/>
    <cellStyle name="Normal 9 5 2 2 3 2 2 2" xfId="5037" xr:uid="{B6787148-26BB-481B-B526-7FA2E32F8444}"/>
    <cellStyle name="Normal 9 5 2 2 3 2 3" xfId="4135" xr:uid="{7180B53B-C358-43A8-BDB2-01D1C312C751}"/>
    <cellStyle name="Normal 9 5 2 2 3 2 3 2" xfId="5038" xr:uid="{DB57357E-E38A-4EEA-A1B4-7AB22C46B3ED}"/>
    <cellStyle name="Normal 9 5 2 2 3 2 4" xfId="4136" xr:uid="{D2C4A673-0F8E-4C61-8EFC-054EBF54544C}"/>
    <cellStyle name="Normal 9 5 2 2 3 2 4 2" xfId="5039" xr:uid="{B2A14EAD-6B1C-438E-9106-36B9BC821961}"/>
    <cellStyle name="Normal 9 5 2 2 3 2 5" xfId="5036" xr:uid="{C6314723-FA5B-4439-AF60-077E892E19F0}"/>
    <cellStyle name="Normal 9 5 2 2 3 3" xfId="4137" xr:uid="{3D54EC17-EC66-405B-B33B-588C62FB15B1}"/>
    <cellStyle name="Normal 9 5 2 2 3 3 2" xfId="5040" xr:uid="{96B52D76-E930-4E81-BFB2-CFA823A60335}"/>
    <cellStyle name="Normal 9 5 2 2 3 4" xfId="4138" xr:uid="{8EEE483D-BB90-4D4D-B81C-98CE3C5B8615}"/>
    <cellStyle name="Normal 9 5 2 2 3 4 2" xfId="5041" xr:uid="{9F7C3356-9049-417D-8CB2-133D2D7CDC37}"/>
    <cellStyle name="Normal 9 5 2 2 3 5" xfId="4139" xr:uid="{1C8B8D49-29C4-4D55-801A-8C2DE9882442}"/>
    <cellStyle name="Normal 9 5 2 2 3 5 2" xfId="5042" xr:uid="{6A3945D4-C7B5-49F1-BD7E-AA518F7C011E}"/>
    <cellStyle name="Normal 9 5 2 2 3 6" xfId="5035" xr:uid="{E01E0A4E-F72C-40BD-A4D3-80D31EC513A0}"/>
    <cellStyle name="Normal 9 5 2 2 4" xfId="2450" xr:uid="{0FB5EF55-B0E0-4CCD-A51A-E9C66CABB3A9}"/>
    <cellStyle name="Normal 9 5 2 2 4 2" xfId="4140" xr:uid="{C7763635-F5F4-44A0-9F8C-4CB176F95BDA}"/>
    <cellStyle name="Normal 9 5 2 2 4 2 2" xfId="5044" xr:uid="{915B67AF-E33B-46B1-B2AF-FE9263198F9F}"/>
    <cellStyle name="Normal 9 5 2 2 4 3" xfId="4141" xr:uid="{E893BA2C-09EC-4267-93E0-2CF605ECACEE}"/>
    <cellStyle name="Normal 9 5 2 2 4 3 2" xfId="5045" xr:uid="{25B5C550-FA44-4412-A543-7860758DCF16}"/>
    <cellStyle name="Normal 9 5 2 2 4 4" xfId="4142" xr:uid="{FEF2937F-07F9-4141-B8C0-C472BC900629}"/>
    <cellStyle name="Normal 9 5 2 2 4 4 2" xfId="5046" xr:uid="{1D0B1C88-9E62-472F-A9B8-CBB1BECCE1A5}"/>
    <cellStyle name="Normal 9 5 2 2 4 5" xfId="5043" xr:uid="{20918DC0-1313-43AD-B475-60D553B26064}"/>
    <cellStyle name="Normal 9 5 2 2 5" xfId="4143" xr:uid="{842B7150-9AC7-4E30-A7CF-DE0536E1B412}"/>
    <cellStyle name="Normal 9 5 2 2 5 2" xfId="4144" xr:uid="{CA6541AD-31E0-4B4B-B5B2-D6E25AC12A2E}"/>
    <cellStyle name="Normal 9 5 2 2 5 2 2" xfId="5048" xr:uid="{A563FE6A-6546-4AE7-891A-00CC4AFB36F6}"/>
    <cellStyle name="Normal 9 5 2 2 5 3" xfId="4145" xr:uid="{1C50FD51-4783-418D-9700-701DBBAE8EB7}"/>
    <cellStyle name="Normal 9 5 2 2 5 3 2" xfId="5049" xr:uid="{425C0246-7597-47B5-800C-A94CD2D3B178}"/>
    <cellStyle name="Normal 9 5 2 2 5 4" xfId="4146" xr:uid="{71416BDD-11E0-4AF2-99F2-B66306DCBE28}"/>
    <cellStyle name="Normal 9 5 2 2 5 4 2" xfId="5050" xr:uid="{2D804CCD-907E-450D-958F-F5C87384C480}"/>
    <cellStyle name="Normal 9 5 2 2 5 5" xfId="5047" xr:uid="{8A23B4F3-8CB9-435B-B021-9FF88646F4D8}"/>
    <cellStyle name="Normal 9 5 2 2 6" xfId="4147" xr:uid="{955F6479-660A-46FE-BC5E-5E5095CDFEE7}"/>
    <cellStyle name="Normal 9 5 2 2 6 2" xfId="5051" xr:uid="{05056923-9DD3-46D0-84DC-05E722BF50A1}"/>
    <cellStyle name="Normal 9 5 2 2 7" xfId="4148" xr:uid="{EBD43BC8-A35D-4AB6-8C48-9C9CB96EBA05}"/>
    <cellStyle name="Normal 9 5 2 2 7 2" xfId="5052" xr:uid="{4215A83E-9D77-4A45-BE80-1A1B1386A729}"/>
    <cellStyle name="Normal 9 5 2 2 8" xfId="4149" xr:uid="{1AA52747-5555-4934-A6A1-C072EC8F8F52}"/>
    <cellStyle name="Normal 9 5 2 2 8 2" xfId="5053" xr:uid="{68F54183-6189-41F2-896F-C15A778C6378}"/>
    <cellStyle name="Normal 9 5 2 2 9" xfId="5022" xr:uid="{7D5AED70-2D6A-4991-983D-637021726B8D}"/>
    <cellStyle name="Normal 9 5 2 3" xfId="871" xr:uid="{9461F313-C309-455E-86E6-5607F7FEDA16}"/>
    <cellStyle name="Normal 9 5 2 3 2" xfId="872" xr:uid="{21393F3E-FBFA-4054-B8BF-931A4CB0C260}"/>
    <cellStyle name="Normal 9 5 2 3 2 2" xfId="873" xr:uid="{F23DD2FA-930B-4B1E-9AB8-AA2A7DA24E20}"/>
    <cellStyle name="Normal 9 5 2 3 2 2 2" xfId="5056" xr:uid="{09A1AD8E-6DF0-420B-989E-63DEC2CCA9D3}"/>
    <cellStyle name="Normal 9 5 2 3 2 3" xfId="4150" xr:uid="{51B35390-617C-4B21-930A-5366820A2B5A}"/>
    <cellStyle name="Normal 9 5 2 3 2 3 2" xfId="5057" xr:uid="{4C00AC2E-E752-4885-A874-75941A12021E}"/>
    <cellStyle name="Normal 9 5 2 3 2 4" xfId="4151" xr:uid="{EE7CD96A-2DCA-4590-9E18-6B90830535EB}"/>
    <cellStyle name="Normal 9 5 2 3 2 4 2" xfId="5058" xr:uid="{839BF0EB-6E54-45B4-8525-49BF881877ED}"/>
    <cellStyle name="Normal 9 5 2 3 2 5" xfId="5055" xr:uid="{F8F89A56-8CAD-4DA8-AA5D-0F07B9D15AEA}"/>
    <cellStyle name="Normal 9 5 2 3 3" xfId="874" xr:uid="{D87438EF-1AEB-4BDD-9FD1-FF5A60ED1892}"/>
    <cellStyle name="Normal 9 5 2 3 3 2" xfId="4152" xr:uid="{777004E3-6CE0-4034-A3D1-5DA1DCE0AD7B}"/>
    <cellStyle name="Normal 9 5 2 3 3 2 2" xfId="5060" xr:uid="{94E3FB6A-0E09-4F9D-9C6F-767A90F2CEFB}"/>
    <cellStyle name="Normal 9 5 2 3 3 3" xfId="4153" xr:uid="{3A9D4C37-7C6D-431A-872D-026202A47EC9}"/>
    <cellStyle name="Normal 9 5 2 3 3 3 2" xfId="5061" xr:uid="{D0DDB1B5-B1CE-41AB-B13E-F9304DD8172F}"/>
    <cellStyle name="Normal 9 5 2 3 3 4" xfId="4154" xr:uid="{9B692C52-24B6-46C8-B44F-6ECFF15B8D5A}"/>
    <cellStyle name="Normal 9 5 2 3 3 4 2" xfId="5062" xr:uid="{79E7F5E2-D01B-4CC6-A0B5-ABABBA08CFF3}"/>
    <cellStyle name="Normal 9 5 2 3 3 5" xfId="5059" xr:uid="{E9D53E3A-3935-4B5F-A7A1-BEE669E63289}"/>
    <cellStyle name="Normal 9 5 2 3 4" xfId="4155" xr:uid="{73B61A10-4B37-4D7A-8E66-1D17D106D3A6}"/>
    <cellStyle name="Normal 9 5 2 3 4 2" xfId="5063" xr:uid="{0A039D3E-F12E-4A06-BA65-18CFEFBF969E}"/>
    <cellStyle name="Normal 9 5 2 3 5" xfId="4156" xr:uid="{E0256FB6-D2B6-43A2-8DD5-540B4B24972B}"/>
    <cellStyle name="Normal 9 5 2 3 5 2" xfId="5064" xr:uid="{7AF9F793-64FA-4168-B6B6-ADC330A76B58}"/>
    <cellStyle name="Normal 9 5 2 3 6" xfId="4157" xr:uid="{19BE22A0-1B1F-4660-968A-D15C737D1793}"/>
    <cellStyle name="Normal 9 5 2 3 6 2" xfId="5065" xr:uid="{DC6E035D-D937-4614-A8C0-1FCA0293F129}"/>
    <cellStyle name="Normal 9 5 2 3 7" xfId="5054" xr:uid="{DC0A316A-B31D-4FC4-94E2-91EA68E44ED9}"/>
    <cellStyle name="Normal 9 5 2 4" xfId="875" xr:uid="{72B966B9-E095-4295-ADA6-306E530D949D}"/>
    <cellStyle name="Normal 9 5 2 4 2" xfId="876" xr:uid="{15BB484D-B044-47D8-AEE8-171BEC716FC2}"/>
    <cellStyle name="Normal 9 5 2 4 2 2" xfId="4158" xr:uid="{E4143679-9C37-4BC9-810C-76DA41461CD7}"/>
    <cellStyle name="Normal 9 5 2 4 2 2 2" xfId="5068" xr:uid="{197CD221-EC2D-4AD3-A078-6F65DCC948EB}"/>
    <cellStyle name="Normal 9 5 2 4 2 3" xfId="4159" xr:uid="{480547FD-5089-44AF-AD7E-6E496A992E9B}"/>
    <cellStyle name="Normal 9 5 2 4 2 3 2" xfId="5069" xr:uid="{223BBFE6-0D71-40F5-9A36-C58AE7F38402}"/>
    <cellStyle name="Normal 9 5 2 4 2 4" xfId="4160" xr:uid="{9A36982E-A25F-4ED6-B2D9-456DAD8B75A4}"/>
    <cellStyle name="Normal 9 5 2 4 2 4 2" xfId="5070" xr:uid="{67DF96FC-8623-451F-91C2-BD44321A1009}"/>
    <cellStyle name="Normal 9 5 2 4 2 5" xfId="5067" xr:uid="{D6D4FD1B-E64D-4F7A-93A5-9B8D91559CB8}"/>
    <cellStyle name="Normal 9 5 2 4 3" xfId="4161" xr:uid="{700CF8C3-0756-4C78-B34F-0C09E6B7FAFB}"/>
    <cellStyle name="Normal 9 5 2 4 3 2" xfId="5071" xr:uid="{1991A395-71C5-4A13-981F-F4E04A42ADED}"/>
    <cellStyle name="Normal 9 5 2 4 4" xfId="4162" xr:uid="{1C46EC12-B817-4E0B-A40D-340E499FF9C3}"/>
    <cellStyle name="Normal 9 5 2 4 4 2" xfId="5072" xr:uid="{7CF5F312-E125-4A8D-B04B-663D54A0CD5E}"/>
    <cellStyle name="Normal 9 5 2 4 5" xfId="4163" xr:uid="{78292B2A-57EE-430D-B126-8BDC43CFEC5A}"/>
    <cellStyle name="Normal 9 5 2 4 5 2" xfId="5073" xr:uid="{7223D455-75CD-45C3-94E9-A86DC722F6D9}"/>
    <cellStyle name="Normal 9 5 2 4 6" xfId="5066" xr:uid="{6AD8ED2E-80C1-4063-B668-F6DCCC5D9EF9}"/>
    <cellStyle name="Normal 9 5 2 5" xfId="877" xr:uid="{46DDCE9A-9217-4FCB-9F4E-C46A33329348}"/>
    <cellStyle name="Normal 9 5 2 5 2" xfId="4164" xr:uid="{53991678-1AEA-4CDF-B2E0-FB96B1587835}"/>
    <cellStyle name="Normal 9 5 2 5 2 2" xfId="5075" xr:uid="{13C24F00-54B2-44F7-895F-4D61C85E9A38}"/>
    <cellStyle name="Normal 9 5 2 5 3" xfId="4165" xr:uid="{2495A261-D7C9-4F7B-AA7D-E8B6885A0ADD}"/>
    <cellStyle name="Normal 9 5 2 5 3 2" xfId="5076" xr:uid="{1CC9C7E1-E7F3-42BB-AED2-1E8F3C15FD4B}"/>
    <cellStyle name="Normal 9 5 2 5 4" xfId="4166" xr:uid="{5A8E1B7A-E6B2-4A29-9746-B66C1B2B3960}"/>
    <cellStyle name="Normal 9 5 2 5 4 2" xfId="5077" xr:uid="{36B5D478-99A6-4FF7-9053-EA2F76E1392D}"/>
    <cellStyle name="Normal 9 5 2 5 5" xfId="5074" xr:uid="{E10A9DEA-A153-40B3-936B-A64B13BD5ADA}"/>
    <cellStyle name="Normal 9 5 2 6" xfId="4167" xr:uid="{7C7F7AEA-F55A-432E-9126-73BF97D72C71}"/>
    <cellStyle name="Normal 9 5 2 6 2" xfId="4168" xr:uid="{A212A4FA-D478-49E2-841B-97F099ED1F62}"/>
    <cellStyle name="Normal 9 5 2 6 2 2" xfId="5079" xr:uid="{881B0864-7115-4ED7-BBF6-E20964B7F51C}"/>
    <cellStyle name="Normal 9 5 2 6 3" xfId="4169" xr:uid="{60B49D56-7C8B-4813-B7B1-26C293533586}"/>
    <cellStyle name="Normal 9 5 2 6 3 2" xfId="5080" xr:uid="{7CCF5850-1077-4189-AEF7-C5B0ADED075D}"/>
    <cellStyle name="Normal 9 5 2 6 4" xfId="4170" xr:uid="{B7FF6BD8-78AD-4962-AF87-64FFBDC945EF}"/>
    <cellStyle name="Normal 9 5 2 6 4 2" xfId="5081" xr:uid="{36D113F3-5961-4359-94B1-6932B9EEE100}"/>
    <cellStyle name="Normal 9 5 2 6 5" xfId="5078" xr:uid="{D328FF9D-47F8-403B-B3C8-DDB7D4BCE3FB}"/>
    <cellStyle name="Normal 9 5 2 7" xfId="4171" xr:uid="{FDA8066F-DD75-437F-B634-6157065B3F3B}"/>
    <cellStyle name="Normal 9 5 2 7 2" xfId="5082" xr:uid="{D4900122-BE09-4E83-A440-BFF17DE26CE2}"/>
    <cellStyle name="Normal 9 5 2 8" xfId="4172" xr:uid="{3C7A0471-8106-4E02-8E53-6B75BD6BA964}"/>
    <cellStyle name="Normal 9 5 2 8 2" xfId="5083" xr:uid="{8BD31877-3A6F-4F31-BD93-15120DB49024}"/>
    <cellStyle name="Normal 9 5 2 9" xfId="4173" xr:uid="{CFD43DE6-56BD-48F9-A309-1579B1F2CC51}"/>
    <cellStyle name="Normal 9 5 2 9 2" xfId="5084" xr:uid="{7E11E685-2CF3-4178-9F35-AC0893A4AF14}"/>
    <cellStyle name="Normal 9 5 3" xfId="420" xr:uid="{86BD9C05-E709-4CF7-8326-4239851B7422}"/>
    <cellStyle name="Normal 9 5 3 2" xfId="878" xr:uid="{EC8189D7-802E-48CA-BF2F-23AC99D9C624}"/>
    <cellStyle name="Normal 9 5 3 2 2" xfId="879" xr:uid="{B443FEEA-1E5E-4BA3-A878-D21562156DF1}"/>
    <cellStyle name="Normal 9 5 3 2 2 2" xfId="2451" xr:uid="{B1C38063-FC16-4342-8248-A231F10CD06F}"/>
    <cellStyle name="Normal 9 5 3 2 2 2 2" xfId="2452" xr:uid="{DB429EEB-EA6F-4773-98BD-B6104C9130E9}"/>
    <cellStyle name="Normal 9 5 3 2 2 2 2 2" xfId="5089" xr:uid="{47EA70AE-95C7-4257-9309-800E32638EBA}"/>
    <cellStyle name="Normal 9 5 3 2 2 2 3" xfId="5088" xr:uid="{D90DDBE9-9421-4B9A-85F3-47CD6D92E5D1}"/>
    <cellStyle name="Normal 9 5 3 2 2 3" xfId="2453" xr:uid="{B2CBD69E-68F5-4AD1-AFAC-E15AB5F48299}"/>
    <cellStyle name="Normal 9 5 3 2 2 3 2" xfId="5090" xr:uid="{1FC7FBFF-B2A1-4B98-849B-6A9A573DE594}"/>
    <cellStyle name="Normal 9 5 3 2 2 4" xfId="4174" xr:uid="{728A7571-1A5F-485A-B799-0ED9D4BA5538}"/>
    <cellStyle name="Normal 9 5 3 2 2 4 2" xfId="5091" xr:uid="{B06C5DC8-06B0-4C33-A673-E41E690EB3B0}"/>
    <cellStyle name="Normal 9 5 3 2 2 5" xfId="5087" xr:uid="{C3A53710-4710-4286-9137-6E63D7E0D11F}"/>
    <cellStyle name="Normal 9 5 3 2 3" xfId="2454" xr:uid="{555F90A7-625C-4F6B-8C57-969810871031}"/>
    <cellStyle name="Normal 9 5 3 2 3 2" xfId="2455" xr:uid="{8EAD4C4B-90D1-43F9-B656-70E165E7AC3E}"/>
    <cellStyle name="Normal 9 5 3 2 3 2 2" xfId="5093" xr:uid="{9BD6439F-D846-4547-90D4-627DA3F3B766}"/>
    <cellStyle name="Normal 9 5 3 2 3 3" xfId="4175" xr:uid="{6CE0EB3E-4D74-4FF4-BDB7-DEAF19AF4B9E}"/>
    <cellStyle name="Normal 9 5 3 2 3 3 2" xfId="5094" xr:uid="{76E66EF5-0859-4273-BA15-6789DF183B6E}"/>
    <cellStyle name="Normal 9 5 3 2 3 4" xfId="4176" xr:uid="{80F81806-79C9-4E2B-9DE6-6EEE4D5A81A7}"/>
    <cellStyle name="Normal 9 5 3 2 3 4 2" xfId="5095" xr:uid="{AD11B02B-0C36-404E-8E14-57E8EE3DC5E3}"/>
    <cellStyle name="Normal 9 5 3 2 3 5" xfId="5092" xr:uid="{594AFF9B-64BB-4962-BB68-C248DFA53D1C}"/>
    <cellStyle name="Normal 9 5 3 2 4" xfId="2456" xr:uid="{D2AB6FBD-1D2E-41A5-A325-DE2DAFE3810B}"/>
    <cellStyle name="Normal 9 5 3 2 4 2" xfId="5096" xr:uid="{5EE17522-567F-4744-ABDC-0A6EA20BDE11}"/>
    <cellStyle name="Normal 9 5 3 2 5" xfId="4177" xr:uid="{5744B392-D865-490E-B0BC-EF71282C4DA4}"/>
    <cellStyle name="Normal 9 5 3 2 5 2" xfId="5097" xr:uid="{7F16CAD9-6EEB-4A9E-BE11-5C4DA4311941}"/>
    <cellStyle name="Normal 9 5 3 2 6" xfId="4178" xr:uid="{2A3977DD-7F73-4B76-B9BE-888D54195D1D}"/>
    <cellStyle name="Normal 9 5 3 2 6 2" xfId="5098" xr:uid="{9DA1315B-CDBC-4C35-ABB4-3A67FB232FCB}"/>
    <cellStyle name="Normal 9 5 3 2 7" xfId="5086" xr:uid="{6E20B635-269E-479D-B1DD-082E9F0F29E2}"/>
    <cellStyle name="Normal 9 5 3 3" xfId="880" xr:uid="{5F874169-D1F8-4C5F-8FB6-765A67857135}"/>
    <cellStyle name="Normal 9 5 3 3 2" xfId="2457" xr:uid="{095E658C-D105-4707-A406-FE21C84B5AB6}"/>
    <cellStyle name="Normal 9 5 3 3 2 2" xfId="2458" xr:uid="{618C84AC-6102-4E1F-BC10-86A0AC9F1231}"/>
    <cellStyle name="Normal 9 5 3 3 2 2 2" xfId="5101" xr:uid="{169D1635-4BEE-46FF-BA24-42637F61AD6F}"/>
    <cellStyle name="Normal 9 5 3 3 2 3" xfId="4179" xr:uid="{D1948542-1048-420A-9988-F6CA9CF7588C}"/>
    <cellStyle name="Normal 9 5 3 3 2 3 2" xfId="5102" xr:uid="{9D3F2406-FDA3-40B5-8199-427C20B9DCA7}"/>
    <cellStyle name="Normal 9 5 3 3 2 4" xfId="4180" xr:uid="{78689FB4-BD96-46F8-900C-E5EC2758E04E}"/>
    <cellStyle name="Normal 9 5 3 3 2 4 2" xfId="5103" xr:uid="{732AFE0B-4658-42EC-9F0E-5BD54E29B74B}"/>
    <cellStyle name="Normal 9 5 3 3 2 5" xfId="5100" xr:uid="{806D0439-3336-4CB6-9AA8-810C3CA4704C}"/>
    <cellStyle name="Normal 9 5 3 3 3" xfId="2459" xr:uid="{77FD4FCE-8E0D-4212-81D5-C9A8C973140C}"/>
    <cellStyle name="Normal 9 5 3 3 3 2" xfId="5104" xr:uid="{AD970339-7DFD-4EDF-ABEA-C01ECC535A7D}"/>
    <cellStyle name="Normal 9 5 3 3 4" xfId="4181" xr:uid="{B1E5B83F-1F22-4228-B6B8-5342461F3034}"/>
    <cellStyle name="Normal 9 5 3 3 4 2" xfId="5105" xr:uid="{2CAA0B07-B116-4B45-B4C7-821D14E457F0}"/>
    <cellStyle name="Normal 9 5 3 3 5" xfId="4182" xr:uid="{37C87641-8DB5-4A23-B015-58A5A02D3C03}"/>
    <cellStyle name="Normal 9 5 3 3 5 2" xfId="5106" xr:uid="{D6E02A9A-86DF-4105-94CE-F6169BFC90EF}"/>
    <cellStyle name="Normal 9 5 3 3 6" xfId="5099" xr:uid="{2E0EB981-153D-47FF-BF1A-6F17E808E3D3}"/>
    <cellStyle name="Normal 9 5 3 4" xfId="2460" xr:uid="{9E75BF18-FA83-4850-ABE5-E82C6FAEFA60}"/>
    <cellStyle name="Normal 9 5 3 4 2" xfId="2461" xr:uid="{B7F32B20-9786-4EBE-AEF3-F9887185C339}"/>
    <cellStyle name="Normal 9 5 3 4 2 2" xfId="5108" xr:uid="{CA484EB8-5548-4A5E-B0C5-2A9715E144E3}"/>
    <cellStyle name="Normal 9 5 3 4 3" xfId="4183" xr:uid="{498B1F96-04A7-40A4-BA01-C0957DFAB15D}"/>
    <cellStyle name="Normal 9 5 3 4 3 2" xfId="5109" xr:uid="{91471B89-DE2B-4B05-A3BC-1658C0A1D510}"/>
    <cellStyle name="Normal 9 5 3 4 4" xfId="4184" xr:uid="{ED553E5F-EADE-49F3-AE65-E271A770B0CD}"/>
    <cellStyle name="Normal 9 5 3 4 4 2" xfId="5110" xr:uid="{D2622630-C9B9-4490-AF14-785425FCCF53}"/>
    <cellStyle name="Normal 9 5 3 4 5" xfId="5107" xr:uid="{60069C78-8E76-4B6C-AA7B-07ECD0D039DC}"/>
    <cellStyle name="Normal 9 5 3 5" xfId="2462" xr:uid="{11D35C61-1ECE-47F4-81E0-CB60AE0CF090}"/>
    <cellStyle name="Normal 9 5 3 5 2" xfId="4185" xr:uid="{A9487032-9E37-4120-8B66-39EB7D830947}"/>
    <cellStyle name="Normal 9 5 3 5 2 2" xfId="5112" xr:uid="{AED6369B-890F-4BCE-8CD1-2A47C3D40E2F}"/>
    <cellStyle name="Normal 9 5 3 5 3" xfId="4186" xr:uid="{E0A62E98-8FBA-4317-B3DC-549E8BD5A903}"/>
    <cellStyle name="Normal 9 5 3 5 3 2" xfId="5113" xr:uid="{122F4CA1-EBC2-4DBA-BDD8-1F97F67EF44A}"/>
    <cellStyle name="Normal 9 5 3 5 4" xfId="4187" xr:uid="{65457493-13E7-44F0-991F-5F2BDB57232B}"/>
    <cellStyle name="Normal 9 5 3 5 4 2" xfId="5114" xr:uid="{2367494C-54FF-43D5-ABD9-6FAEA86ED6D5}"/>
    <cellStyle name="Normal 9 5 3 5 5" xfId="5111" xr:uid="{78D8EFC5-315E-4376-91FC-CB65736EAB67}"/>
    <cellStyle name="Normal 9 5 3 6" xfId="4188" xr:uid="{057E0A37-509B-495A-A624-D15ECE4AD5EA}"/>
    <cellStyle name="Normal 9 5 3 6 2" xfId="5115" xr:uid="{5631455A-A2B3-4D17-8111-3490B3B55B14}"/>
    <cellStyle name="Normal 9 5 3 7" xfId="4189" xr:uid="{D21B5A3E-D801-4005-903B-5BC5BEEF1F50}"/>
    <cellStyle name="Normal 9 5 3 7 2" xfId="5116" xr:uid="{4230E0DC-2E67-46BF-93B6-D7B7C541D887}"/>
    <cellStyle name="Normal 9 5 3 8" xfId="4190" xr:uid="{DC7D0B8E-6246-48F4-99E0-D066E7A174D3}"/>
    <cellStyle name="Normal 9 5 3 8 2" xfId="5117" xr:uid="{FDC8C405-B421-4C9C-AB15-A97FF0D63863}"/>
    <cellStyle name="Normal 9 5 3 9" xfId="5085" xr:uid="{040F7AA2-911E-492C-BC57-910767DB76EB}"/>
    <cellStyle name="Normal 9 5 4" xfId="421" xr:uid="{48722DC7-5B41-43E1-8647-AB35B91384E0}"/>
    <cellStyle name="Normal 9 5 4 2" xfId="881" xr:uid="{20A94071-B50F-4E9E-9905-9B7A3EEB343B}"/>
    <cellStyle name="Normal 9 5 4 2 2" xfId="882" xr:uid="{F3E8AA70-262F-4DA4-97C8-EF85AD3A0B87}"/>
    <cellStyle name="Normal 9 5 4 2 2 2" xfId="2463" xr:uid="{E0F0080D-F6F7-4A42-A990-801E0729A60C}"/>
    <cellStyle name="Normal 9 5 4 2 2 2 2" xfId="5121" xr:uid="{4669DFEB-F2C9-4216-95FF-1C0CA82BB1CC}"/>
    <cellStyle name="Normal 9 5 4 2 2 3" xfId="4191" xr:uid="{183C24FE-F9FE-45F0-A022-38F81509BBF2}"/>
    <cellStyle name="Normal 9 5 4 2 2 3 2" xfId="5122" xr:uid="{B4602CEE-AE7D-44EF-A65B-31CC0A54C8E9}"/>
    <cellStyle name="Normal 9 5 4 2 2 4" xfId="4192" xr:uid="{6A06A9DE-4067-436D-BCE8-A035E9511DA9}"/>
    <cellStyle name="Normal 9 5 4 2 2 4 2" xfId="5123" xr:uid="{4325B3BB-70FB-4156-AF98-D0F970E291D5}"/>
    <cellStyle name="Normal 9 5 4 2 2 5" xfId="5120" xr:uid="{6287D1B5-FB8F-4750-B66D-98352CD721F6}"/>
    <cellStyle name="Normal 9 5 4 2 3" xfId="2464" xr:uid="{8BF7500E-B1AB-4EB4-97BC-6BF1A430E490}"/>
    <cellStyle name="Normal 9 5 4 2 3 2" xfId="5124" xr:uid="{DEDA30D4-9FFC-4257-AC15-46680CF6B9E7}"/>
    <cellStyle name="Normal 9 5 4 2 4" xfId="4193" xr:uid="{1295C293-C877-49C4-A32E-FAF3AEAC4CD2}"/>
    <cellStyle name="Normal 9 5 4 2 4 2" xfId="5125" xr:uid="{6A2F621A-B99F-4D73-BE2E-138AED688CEA}"/>
    <cellStyle name="Normal 9 5 4 2 5" xfId="4194" xr:uid="{3FA91323-5EFA-4743-9F45-2BA36BD9F406}"/>
    <cellStyle name="Normal 9 5 4 2 5 2" xfId="5126" xr:uid="{B928D8BD-7E3A-4914-B494-CD137D6B8B24}"/>
    <cellStyle name="Normal 9 5 4 2 6" xfId="5119" xr:uid="{B22CF9CE-2DF6-4C95-B4F4-6231A14E75BC}"/>
    <cellStyle name="Normal 9 5 4 3" xfId="883" xr:uid="{B48F0156-8840-4D3E-9237-983E689029ED}"/>
    <cellStyle name="Normal 9 5 4 3 2" xfId="2465" xr:uid="{B1DABFEC-057E-4DB8-BDE0-EE90B6D16602}"/>
    <cellStyle name="Normal 9 5 4 3 2 2" xfId="5128" xr:uid="{DCC85356-5C47-49C1-B762-AC3AB258D1D1}"/>
    <cellStyle name="Normal 9 5 4 3 3" xfId="4195" xr:uid="{6972A371-9DDC-4512-AA8A-963550E41C18}"/>
    <cellStyle name="Normal 9 5 4 3 3 2" xfId="5129" xr:uid="{EE871D80-EFA0-4F05-A905-E2B3A07B21C1}"/>
    <cellStyle name="Normal 9 5 4 3 4" xfId="4196" xr:uid="{17651D23-7003-45A2-AD41-EF7BC6ECA673}"/>
    <cellStyle name="Normal 9 5 4 3 4 2" xfId="5130" xr:uid="{DF648B0C-03E3-4A60-81DA-0284404F791B}"/>
    <cellStyle name="Normal 9 5 4 3 5" xfId="5127" xr:uid="{50594AD6-C6C1-4AFB-B3EE-88C04470D5D5}"/>
    <cellStyle name="Normal 9 5 4 4" xfId="2466" xr:uid="{EA02F94D-A773-444C-A5B6-428FEFB4E209}"/>
    <cellStyle name="Normal 9 5 4 4 2" xfId="4197" xr:uid="{F4C1B680-BE37-40F6-B7E5-7CFB421A01D8}"/>
    <cellStyle name="Normal 9 5 4 4 2 2" xfId="5132" xr:uid="{BF4AFEB1-04DC-4BB0-829B-43AD960CFF6E}"/>
    <cellStyle name="Normal 9 5 4 4 3" xfId="4198" xr:uid="{5A56C896-3F65-45E5-BBE7-766D9AF044C8}"/>
    <cellStyle name="Normal 9 5 4 4 3 2" xfId="5133" xr:uid="{42E6A04A-9680-4AD9-AB61-4326B5C704B9}"/>
    <cellStyle name="Normal 9 5 4 4 4" xfId="4199" xr:uid="{777681AB-0F74-48D3-A8EE-E33305DF9731}"/>
    <cellStyle name="Normal 9 5 4 4 4 2" xfId="5134" xr:uid="{7ECE6FE2-FAEB-424E-81D9-016FBC284DD2}"/>
    <cellStyle name="Normal 9 5 4 4 5" xfId="5131" xr:uid="{CB4F2B66-6510-4D6F-B7C3-376B4006EA95}"/>
    <cellStyle name="Normal 9 5 4 5" xfId="4200" xr:uid="{D678911D-9586-485D-AA29-ADC161C140AF}"/>
    <cellStyle name="Normal 9 5 4 5 2" xfId="5135" xr:uid="{10EEC51F-F2DF-4365-B014-2854F8CA24EB}"/>
    <cellStyle name="Normal 9 5 4 6" xfId="4201" xr:uid="{A680F72F-236C-4ACA-BD51-BBFB43ECCF39}"/>
    <cellStyle name="Normal 9 5 4 6 2" xfId="5136" xr:uid="{5566CA19-57DA-4408-84AC-A0DD62DFA925}"/>
    <cellStyle name="Normal 9 5 4 7" xfId="4202" xr:uid="{390D20B2-9FFF-4B6A-BD44-B843775838AA}"/>
    <cellStyle name="Normal 9 5 4 7 2" xfId="5137" xr:uid="{A0DFA488-34B8-4982-81D8-3FD3B2D35A2B}"/>
    <cellStyle name="Normal 9 5 4 8" xfId="5118" xr:uid="{0DA27242-70D2-4865-A506-26821FA9AA93}"/>
    <cellStyle name="Normal 9 5 5" xfId="422" xr:uid="{4D9B8526-15D2-4E26-BB68-F5E1CC6BD890}"/>
    <cellStyle name="Normal 9 5 5 2" xfId="884" xr:uid="{741572D4-CD30-4D0C-9E6D-83E745ACCD59}"/>
    <cellStyle name="Normal 9 5 5 2 2" xfId="2467" xr:uid="{7E4BD21C-5753-4E71-80C4-45E5A9AA59FE}"/>
    <cellStyle name="Normal 9 5 5 2 2 2" xfId="5140" xr:uid="{15E42F4A-FB5D-46BA-B839-D0A1E1439B66}"/>
    <cellStyle name="Normal 9 5 5 2 3" xfId="4203" xr:uid="{86954B18-2D1C-4B91-B4A6-59520A6C5E08}"/>
    <cellStyle name="Normal 9 5 5 2 3 2" xfId="5141" xr:uid="{6558BEC8-165C-4EA5-B738-A19D174F5C28}"/>
    <cellStyle name="Normal 9 5 5 2 4" xfId="4204" xr:uid="{376DB9DF-0AB5-41CF-82FB-5953F312BB36}"/>
    <cellStyle name="Normal 9 5 5 2 4 2" xfId="5142" xr:uid="{50AEDC18-A6A4-4137-BD3F-99A7A7D9AAF9}"/>
    <cellStyle name="Normal 9 5 5 2 5" xfId="5139" xr:uid="{223D15FE-3473-4608-AB4A-D0B0C346E715}"/>
    <cellStyle name="Normal 9 5 5 3" xfId="2468" xr:uid="{DDCCD40F-8161-4415-90C2-28F78E51ADF8}"/>
    <cellStyle name="Normal 9 5 5 3 2" xfId="4205" xr:uid="{4A5DA070-7BED-4176-AA56-44A7AE2A201D}"/>
    <cellStyle name="Normal 9 5 5 3 2 2" xfId="5144" xr:uid="{A60926C8-B1A5-43F4-8078-EAC1EBEE9689}"/>
    <cellStyle name="Normal 9 5 5 3 3" xfId="4206" xr:uid="{A43B3BBC-EEB6-430D-AF40-3427DD29132C}"/>
    <cellStyle name="Normal 9 5 5 3 3 2" xfId="5145" xr:uid="{F31779D6-DE1B-4A10-A9BC-DD58083DB5BF}"/>
    <cellStyle name="Normal 9 5 5 3 4" xfId="4207" xr:uid="{538D736E-E85F-499F-8072-611990D3E5A0}"/>
    <cellStyle name="Normal 9 5 5 3 4 2" xfId="5146" xr:uid="{734064CC-FAAB-4F48-803D-77CD74202559}"/>
    <cellStyle name="Normal 9 5 5 3 5" xfId="5143" xr:uid="{BBC47B92-FD43-495D-B4E3-AC4C88C3D069}"/>
    <cellStyle name="Normal 9 5 5 4" xfId="4208" xr:uid="{D284193E-00F8-48F9-B84D-62E999CAA941}"/>
    <cellStyle name="Normal 9 5 5 4 2" xfId="5147" xr:uid="{32E86749-59DB-49EE-8A24-E0907211E943}"/>
    <cellStyle name="Normal 9 5 5 5" xfId="4209" xr:uid="{9D6182AE-4DC1-4D83-BBB2-D8439E6417C4}"/>
    <cellStyle name="Normal 9 5 5 5 2" xfId="5148" xr:uid="{425FCA7E-C6F2-43AB-A2FA-B79C6B7D4008}"/>
    <cellStyle name="Normal 9 5 5 6" xfId="4210" xr:uid="{38CDDB60-787C-4CC5-BE4E-91F3CEC1A928}"/>
    <cellStyle name="Normal 9 5 5 6 2" xfId="5149" xr:uid="{15480691-D542-42EF-8655-39BF0BB39B61}"/>
    <cellStyle name="Normal 9 5 5 7" xfId="5138" xr:uid="{EFAA1780-9B3C-4B0A-9B26-C4D10D22FCBD}"/>
    <cellStyle name="Normal 9 5 6" xfId="885" xr:uid="{15B06171-4A63-48C1-83BE-667354386A28}"/>
    <cellStyle name="Normal 9 5 6 2" xfId="2469" xr:uid="{09222359-4E95-46CB-8E87-264626660E39}"/>
    <cellStyle name="Normal 9 5 6 2 2" xfId="4211" xr:uid="{E2E0376C-F967-48EC-87DA-C7C1E130E9A3}"/>
    <cellStyle name="Normal 9 5 6 2 2 2" xfId="5152" xr:uid="{32B249EE-7232-472F-85C5-146EAA3C2A10}"/>
    <cellStyle name="Normal 9 5 6 2 3" xfId="4212" xr:uid="{40486FA6-A63C-4DD7-9A77-FADD563F73C2}"/>
    <cellStyle name="Normal 9 5 6 2 3 2" xfId="5153" xr:uid="{C87DF886-8363-4E83-9DF8-D7CBA2A95C64}"/>
    <cellStyle name="Normal 9 5 6 2 4" xfId="4213" xr:uid="{6C6C0CF9-9773-40BF-8C4B-372D5ED50D2A}"/>
    <cellStyle name="Normal 9 5 6 2 4 2" xfId="5154" xr:uid="{3091EB9A-ECD3-4262-884C-9BEAF07ACAFD}"/>
    <cellStyle name="Normal 9 5 6 2 5" xfId="5151" xr:uid="{06333396-447C-4AF2-98A5-B8913E454BA6}"/>
    <cellStyle name="Normal 9 5 6 3" xfId="4214" xr:uid="{DB9C127D-3722-464B-A6DE-FCBF425EF9A6}"/>
    <cellStyle name="Normal 9 5 6 3 2" xfId="5155" xr:uid="{B2B55AFC-EF48-4957-93EB-5696E90ADAC5}"/>
    <cellStyle name="Normal 9 5 6 4" xfId="4215" xr:uid="{B8279E9F-1DF3-4EF4-9C4D-9B80339284DD}"/>
    <cellStyle name="Normal 9 5 6 4 2" xfId="5156" xr:uid="{7EEF4B5C-7E20-4CC2-8586-35462C16EFDB}"/>
    <cellStyle name="Normal 9 5 6 5" xfId="4216" xr:uid="{F998C962-1D48-461F-8D27-639CEE030F23}"/>
    <cellStyle name="Normal 9 5 6 5 2" xfId="5157" xr:uid="{C23FE3FA-B950-4E81-BDE1-5CE68CA3E044}"/>
    <cellStyle name="Normal 9 5 6 6" xfId="5150" xr:uid="{FA6BCC3C-B422-4E33-9A21-9BC8478EB246}"/>
    <cellStyle name="Normal 9 5 7" xfId="2470" xr:uid="{C323CDD9-6A94-4CFE-AE37-9015FC87C591}"/>
    <cellStyle name="Normal 9 5 7 2" xfId="4217" xr:uid="{4B657564-FA5F-4593-82AF-461A0A640164}"/>
    <cellStyle name="Normal 9 5 7 2 2" xfId="5159" xr:uid="{64908D52-231A-4139-A6A9-2F604F3A5B2B}"/>
    <cellStyle name="Normal 9 5 7 3" xfId="4218" xr:uid="{A5C999A4-C624-442A-9238-C83C5A6745ED}"/>
    <cellStyle name="Normal 9 5 7 3 2" xfId="5160" xr:uid="{130FA6A3-EF42-4659-9A6B-E44C03E4ED51}"/>
    <cellStyle name="Normal 9 5 7 4" xfId="4219" xr:uid="{7D066188-7605-4612-A45C-42A0198B63C8}"/>
    <cellStyle name="Normal 9 5 7 4 2" xfId="5161" xr:uid="{35C78EC3-463A-4189-A621-2B6F088B9119}"/>
    <cellStyle name="Normal 9 5 7 5" xfId="5158" xr:uid="{A4918803-E2D7-4379-8567-7173AB8F9B52}"/>
    <cellStyle name="Normal 9 5 8" xfId="4220" xr:uid="{07454404-89A4-42C2-9D47-6505D1F941C2}"/>
    <cellStyle name="Normal 9 5 8 2" xfId="4221" xr:uid="{997038B4-2CAC-46F7-B425-00D63A6955CD}"/>
    <cellStyle name="Normal 9 5 8 2 2" xfId="5163" xr:uid="{90D691A5-D072-4585-96DA-AC7EB8F2B0FC}"/>
    <cellStyle name="Normal 9 5 8 3" xfId="4222" xr:uid="{1AAD472E-E639-497A-B463-026FA0411ADA}"/>
    <cellStyle name="Normal 9 5 8 3 2" xfId="5164" xr:uid="{FA020DEB-A344-4557-82D3-13B512731FF8}"/>
    <cellStyle name="Normal 9 5 8 4" xfId="4223" xr:uid="{E9DCD5E4-CE2B-43AA-BFA0-BAD3B7A02613}"/>
    <cellStyle name="Normal 9 5 8 4 2" xfId="5165" xr:uid="{1A3560FD-42FA-4293-94B5-F7F83507D4B8}"/>
    <cellStyle name="Normal 9 5 8 5" xfId="5162" xr:uid="{D0E83C06-1506-494E-ABEA-4BC7F263302D}"/>
    <cellStyle name="Normal 9 5 9" xfId="4224" xr:uid="{E46BEC66-6BDA-4F4E-B718-7E38BDB5ACBE}"/>
    <cellStyle name="Normal 9 5 9 2" xfId="5166" xr:uid="{1D760142-1CBC-4DD8-B63E-6AC35D78C089}"/>
    <cellStyle name="Normal 9 6" xfId="180" xr:uid="{7A50755C-950A-4970-8AF9-8F8AFCF805C6}"/>
    <cellStyle name="Normal 9 6 10" xfId="5167" xr:uid="{70071047-15FD-4166-9DAF-5A39CD4C8BDE}"/>
    <cellStyle name="Normal 9 6 2" xfId="181" xr:uid="{925121BC-DA15-43DD-888C-4415E3B06674}"/>
    <cellStyle name="Normal 9 6 2 2" xfId="423" xr:uid="{CE12E001-755F-4E18-9F4E-4FF94FAEA2F3}"/>
    <cellStyle name="Normal 9 6 2 2 2" xfId="886" xr:uid="{47B0D3C5-96D1-4BE6-A9D1-A993D0DB7E60}"/>
    <cellStyle name="Normal 9 6 2 2 2 2" xfId="2471" xr:uid="{AF34BCEF-E89D-414C-B5A0-A068B3116440}"/>
    <cellStyle name="Normal 9 6 2 2 2 2 2" xfId="5171" xr:uid="{E736611E-A4BE-41F3-A003-AC2FF7F2623D}"/>
    <cellStyle name="Normal 9 6 2 2 2 3" xfId="4225" xr:uid="{5E0DF4AF-6620-421D-BF79-85C3CF8E62FF}"/>
    <cellStyle name="Normal 9 6 2 2 2 3 2" xfId="5172" xr:uid="{6CF6DC6B-FAE0-4A24-ACD9-5A5EF11D825D}"/>
    <cellStyle name="Normal 9 6 2 2 2 4" xfId="4226" xr:uid="{B6077812-9524-4289-83D7-DC03DA6C99CB}"/>
    <cellStyle name="Normal 9 6 2 2 2 4 2" xfId="5173" xr:uid="{71373DB2-D438-4EE9-BE64-57133EDD2A9A}"/>
    <cellStyle name="Normal 9 6 2 2 2 5" xfId="5170" xr:uid="{0DA89536-1E1B-49F2-AAEE-89194DF00A10}"/>
    <cellStyle name="Normal 9 6 2 2 3" xfId="2472" xr:uid="{FACE945E-7C75-4911-8568-E4C3FF87EF1E}"/>
    <cellStyle name="Normal 9 6 2 2 3 2" xfId="4227" xr:uid="{670AA8C7-9474-4583-BBBD-9288E6B2B7BC}"/>
    <cellStyle name="Normal 9 6 2 2 3 2 2" xfId="5175" xr:uid="{6D0BF498-9ED2-4EBA-A305-8949499E20C2}"/>
    <cellStyle name="Normal 9 6 2 2 3 3" xfId="4228" xr:uid="{96D3CE7C-5616-441C-9F2E-721FB5B543A1}"/>
    <cellStyle name="Normal 9 6 2 2 3 3 2" xfId="5176" xr:uid="{CAE84304-78E0-45F5-BDB0-FDDFD6CFA44F}"/>
    <cellStyle name="Normal 9 6 2 2 3 4" xfId="4229" xr:uid="{BFD6FB0A-0C7C-4447-9EF4-F729432FF0D5}"/>
    <cellStyle name="Normal 9 6 2 2 3 4 2" xfId="5177" xr:uid="{234FC586-5384-4073-A2E2-B3983920F6F5}"/>
    <cellStyle name="Normal 9 6 2 2 3 5" xfId="5174" xr:uid="{BA9E3514-7DA7-4201-922A-ECC287ED3B2C}"/>
    <cellStyle name="Normal 9 6 2 2 4" xfId="4230" xr:uid="{9DFD06CF-487C-4238-BEA1-E5686EB3D42F}"/>
    <cellStyle name="Normal 9 6 2 2 4 2" xfId="5178" xr:uid="{64DFD340-C7EE-4035-828D-E33CBA180A6C}"/>
    <cellStyle name="Normal 9 6 2 2 5" xfId="4231" xr:uid="{470152E2-7D04-4DDA-924E-62572DD166C4}"/>
    <cellStyle name="Normal 9 6 2 2 5 2" xfId="5179" xr:uid="{93007C49-F22C-43D6-AF03-1135BFBD23C5}"/>
    <cellStyle name="Normal 9 6 2 2 6" xfId="4232" xr:uid="{3888475B-75DE-48B3-9F3F-534DEFE5D206}"/>
    <cellStyle name="Normal 9 6 2 2 6 2" xfId="5180" xr:uid="{D16F15C9-287B-4BAE-AEAF-10D6623FA62B}"/>
    <cellStyle name="Normal 9 6 2 2 7" xfId="5169" xr:uid="{BCAECBF7-FE8A-461C-8ED3-B68B03FB9066}"/>
    <cellStyle name="Normal 9 6 2 3" xfId="887" xr:uid="{641861A8-32FA-4048-86E3-DD6EFE3D565D}"/>
    <cellStyle name="Normal 9 6 2 3 2" xfId="2473" xr:uid="{753C0744-8A1F-4F2F-B863-AB44BB1D5008}"/>
    <cellStyle name="Normal 9 6 2 3 2 2" xfId="4233" xr:uid="{252A8E66-9B1D-4B97-814A-4D2B9547F23C}"/>
    <cellStyle name="Normal 9 6 2 3 2 2 2" xfId="5183" xr:uid="{FD0E06C8-67DE-47F2-A581-C7793E2EA567}"/>
    <cellStyle name="Normal 9 6 2 3 2 3" xfId="4234" xr:uid="{407296B4-F2BC-4835-B002-FC14DCBE4E1D}"/>
    <cellStyle name="Normal 9 6 2 3 2 3 2" xfId="5184" xr:uid="{DC61CB52-7DBB-4869-90F6-2CEBB6726BA4}"/>
    <cellStyle name="Normal 9 6 2 3 2 4" xfId="4235" xr:uid="{D72E5BE5-9C65-433E-AFAB-F5BD09F62058}"/>
    <cellStyle name="Normal 9 6 2 3 2 4 2" xfId="5185" xr:uid="{A71CC22C-31D6-4A11-847B-01B7932FB8C2}"/>
    <cellStyle name="Normal 9 6 2 3 2 5" xfId="5182" xr:uid="{06E8B457-960A-4544-8AAA-1B85D67FF664}"/>
    <cellStyle name="Normal 9 6 2 3 3" xfId="4236" xr:uid="{16D2F610-4CCF-4ECA-BA0B-2726091B877E}"/>
    <cellStyle name="Normal 9 6 2 3 3 2" xfId="5186" xr:uid="{69C1F493-09A2-4F41-A747-85D6124813F9}"/>
    <cellStyle name="Normal 9 6 2 3 4" xfId="4237" xr:uid="{B9B37DB4-E457-45AB-ABA3-C1FB90D097D0}"/>
    <cellStyle name="Normal 9 6 2 3 4 2" xfId="5187" xr:uid="{F56F6867-B0F7-4893-A9F4-5E594ADF0A7D}"/>
    <cellStyle name="Normal 9 6 2 3 5" xfId="4238" xr:uid="{0A5A8A3D-8B4A-4325-9329-60E4559B98C5}"/>
    <cellStyle name="Normal 9 6 2 3 5 2" xfId="5188" xr:uid="{542C74B9-326A-45DB-AC39-52168E5AF218}"/>
    <cellStyle name="Normal 9 6 2 3 6" xfId="5181" xr:uid="{2F701557-9448-4DF8-A8F1-02BA4C79B85F}"/>
    <cellStyle name="Normal 9 6 2 4" xfId="2474" xr:uid="{1AC9B987-7774-4932-BF08-3ED54288EECD}"/>
    <cellStyle name="Normal 9 6 2 4 2" xfId="4239" xr:uid="{25132A42-530B-433A-A56A-9AF9A648F8F3}"/>
    <cellStyle name="Normal 9 6 2 4 2 2" xfId="5190" xr:uid="{E1FF83FD-7B27-4249-9CF2-3E1A1A7FB927}"/>
    <cellStyle name="Normal 9 6 2 4 3" xfId="4240" xr:uid="{46E05CBC-3558-4740-A8AD-D047DF50E67D}"/>
    <cellStyle name="Normal 9 6 2 4 3 2" xfId="5191" xr:uid="{D7573EEE-9CC1-40BE-8F94-87BB159E0260}"/>
    <cellStyle name="Normal 9 6 2 4 4" xfId="4241" xr:uid="{B23368C1-6ADC-4128-A05D-24DC2B694EDF}"/>
    <cellStyle name="Normal 9 6 2 4 4 2" xfId="5192" xr:uid="{815A8397-12A6-478F-9DA7-5380FD1D0B9F}"/>
    <cellStyle name="Normal 9 6 2 4 5" xfId="5189" xr:uid="{F19854A8-4C5B-4B5A-A6FE-7999D330A472}"/>
    <cellStyle name="Normal 9 6 2 5" xfId="4242" xr:uid="{F1EFA038-57A1-4A82-B1A9-B5EBB9ACE5C0}"/>
    <cellStyle name="Normal 9 6 2 5 2" xfId="4243" xr:uid="{E0F1680B-DEFC-4E46-AA5A-8DB7F148260F}"/>
    <cellStyle name="Normal 9 6 2 5 2 2" xfId="5194" xr:uid="{BF2389E6-7CC3-4ED2-9E26-D41AED79C2A8}"/>
    <cellStyle name="Normal 9 6 2 5 3" xfId="4244" xr:uid="{7B14A9A4-3561-4898-9B1C-445897194E85}"/>
    <cellStyle name="Normal 9 6 2 5 3 2" xfId="5195" xr:uid="{B46AA69F-5467-44E3-90EA-AA1D58B30FC0}"/>
    <cellStyle name="Normal 9 6 2 5 4" xfId="4245" xr:uid="{AFF92791-2B66-4F5C-97AD-934CB576EF0F}"/>
    <cellStyle name="Normal 9 6 2 5 4 2" xfId="5196" xr:uid="{2B14C255-2871-4823-A5A0-BAA21ACEC59E}"/>
    <cellStyle name="Normal 9 6 2 5 5" xfId="5193" xr:uid="{5BFA4A84-6C4C-437D-A661-EFF34221330F}"/>
    <cellStyle name="Normal 9 6 2 6" xfId="4246" xr:uid="{076C8E4D-5EC7-48D8-B134-543218D32B89}"/>
    <cellStyle name="Normal 9 6 2 6 2" xfId="5197" xr:uid="{DA7B2F8A-B27B-4DC1-BABB-64BB4D6BE986}"/>
    <cellStyle name="Normal 9 6 2 7" xfId="4247" xr:uid="{2EB8EF5D-8C57-4816-877E-4E497457CFBA}"/>
    <cellStyle name="Normal 9 6 2 7 2" xfId="5198" xr:uid="{11D210AC-2086-4226-83CC-1821A3014763}"/>
    <cellStyle name="Normal 9 6 2 8" xfId="4248" xr:uid="{8F1072BB-BF12-42E8-BBE3-6CC14095A93C}"/>
    <cellStyle name="Normal 9 6 2 8 2" xfId="5199" xr:uid="{1EC13AFC-3F8B-48DD-B1CD-1C0FFE79EADD}"/>
    <cellStyle name="Normal 9 6 2 9" xfId="5168" xr:uid="{B851BBBD-7190-4E96-896F-BA92BCE49C59}"/>
    <cellStyle name="Normal 9 6 3" xfId="424" xr:uid="{E46E8AF0-3FC7-49B7-8D41-1E0D4D23730C}"/>
    <cellStyle name="Normal 9 6 3 2" xfId="888" xr:uid="{E487BBB3-34AB-45FD-8A60-74A46C63E9FD}"/>
    <cellStyle name="Normal 9 6 3 2 2" xfId="889" xr:uid="{B44FCDCA-B340-433B-A86A-1886F7E9A3ED}"/>
    <cellStyle name="Normal 9 6 3 2 2 2" xfId="5202" xr:uid="{D05F2B6D-6173-45BC-92E1-26F216AC1170}"/>
    <cellStyle name="Normal 9 6 3 2 3" xfId="4249" xr:uid="{4BC7E4C4-226B-4ACD-B0FD-7BDC5C9ECACD}"/>
    <cellStyle name="Normal 9 6 3 2 3 2" xfId="5203" xr:uid="{6B509B04-D0E2-4939-89BA-F3DEC2297175}"/>
    <cellStyle name="Normal 9 6 3 2 4" xfId="4250" xr:uid="{F44F25C5-B70F-4B27-9AEA-7B23C0BAD396}"/>
    <cellStyle name="Normal 9 6 3 2 4 2" xfId="5204" xr:uid="{6FBF10F2-DC23-41BB-A4B2-F20C21FFF5B8}"/>
    <cellStyle name="Normal 9 6 3 2 5" xfId="5201" xr:uid="{0A28CA3B-56BB-48D4-B439-BEFF533B7F0A}"/>
    <cellStyle name="Normal 9 6 3 3" xfId="890" xr:uid="{843051ED-D673-4658-AF8D-A2B186C0D1E6}"/>
    <cellStyle name="Normal 9 6 3 3 2" xfId="4251" xr:uid="{27116735-BF24-4FC1-9938-13A3628A5185}"/>
    <cellStyle name="Normal 9 6 3 3 2 2" xfId="5206" xr:uid="{E9F39AFD-3989-49F2-86F5-7DBEA6565A31}"/>
    <cellStyle name="Normal 9 6 3 3 3" xfId="4252" xr:uid="{166E6160-3025-4018-91A5-93FBF28731AA}"/>
    <cellStyle name="Normal 9 6 3 3 3 2" xfId="5207" xr:uid="{04400700-26E2-4CAA-A740-51C55DCDF94B}"/>
    <cellStyle name="Normal 9 6 3 3 4" xfId="4253" xr:uid="{ED01C0AB-BF2F-48A6-A499-7473F34FB5B0}"/>
    <cellStyle name="Normal 9 6 3 3 4 2" xfId="5208" xr:uid="{2C655824-E91C-49F3-8D12-47AAAADDDACD}"/>
    <cellStyle name="Normal 9 6 3 3 5" xfId="5205" xr:uid="{01D4CF3C-F57A-4565-8DAA-F678CEF37B1B}"/>
    <cellStyle name="Normal 9 6 3 4" xfId="4254" xr:uid="{6B16F92B-3219-4C83-ACE3-85C726CCEFB9}"/>
    <cellStyle name="Normal 9 6 3 4 2" xfId="5209" xr:uid="{C6C7E9B6-8956-44B3-A436-59AA0ECB2EF3}"/>
    <cellStyle name="Normal 9 6 3 5" xfId="4255" xr:uid="{411EB4D3-B80B-405B-A4F4-D3906E81FF92}"/>
    <cellStyle name="Normal 9 6 3 5 2" xfId="5210" xr:uid="{075CCF8E-19DB-4CA1-89BA-BABDA01C8053}"/>
    <cellStyle name="Normal 9 6 3 6" xfId="4256" xr:uid="{624F813F-F9C3-4574-A16F-59B21407DECE}"/>
    <cellStyle name="Normal 9 6 3 6 2" xfId="5211" xr:uid="{B8D21B1F-F992-4250-BD96-F1190778841D}"/>
    <cellStyle name="Normal 9 6 3 7" xfId="5200" xr:uid="{7084483F-19C6-4F37-97A5-95117046F9F0}"/>
    <cellStyle name="Normal 9 6 4" xfId="425" xr:uid="{A84DD07E-1473-410B-9E84-7514023B8789}"/>
    <cellStyle name="Normal 9 6 4 2" xfId="891" xr:uid="{FBE9300B-18FE-4341-B95E-2B275BBA3C71}"/>
    <cellStyle name="Normal 9 6 4 2 2" xfId="4257" xr:uid="{6DECC6E0-B319-4B9E-B51E-4DCF5BBD11AA}"/>
    <cellStyle name="Normal 9 6 4 2 2 2" xfId="5214" xr:uid="{60E972F5-643C-4418-B3E3-5647A8409F3C}"/>
    <cellStyle name="Normal 9 6 4 2 3" xfId="4258" xr:uid="{EDE164E4-D367-4FAC-89F2-B308B30269E5}"/>
    <cellStyle name="Normal 9 6 4 2 3 2" xfId="5215" xr:uid="{38AA984A-CF2A-4CF2-8A99-D036774A6D56}"/>
    <cellStyle name="Normal 9 6 4 2 4" xfId="4259" xr:uid="{0DB97A23-49EC-4639-9720-963602D08315}"/>
    <cellStyle name="Normal 9 6 4 2 4 2" xfId="5216" xr:uid="{63C6107D-3D97-45A0-A273-DDDC3704489B}"/>
    <cellStyle name="Normal 9 6 4 2 5" xfId="5213" xr:uid="{281DDECC-6635-4CEF-88CB-83AE49370530}"/>
    <cellStyle name="Normal 9 6 4 3" xfId="4260" xr:uid="{B3EC3A59-A964-45CF-8550-2FCDE410ECAB}"/>
    <cellStyle name="Normal 9 6 4 3 2" xfId="5217" xr:uid="{19EA0A28-34A0-4CE0-BAE9-87F2E8EE814D}"/>
    <cellStyle name="Normal 9 6 4 4" xfId="4261" xr:uid="{54DC9D40-D88C-4DAD-B5B5-E417BF52C04C}"/>
    <cellStyle name="Normal 9 6 4 4 2" xfId="5218" xr:uid="{B2CB8970-34D6-40AC-A267-B1E94709446F}"/>
    <cellStyle name="Normal 9 6 4 5" xfId="4262" xr:uid="{5C2E8F07-06EB-43CA-B450-0A2189D67485}"/>
    <cellStyle name="Normal 9 6 4 5 2" xfId="5219" xr:uid="{AAB169E2-8B52-4E30-AD28-5FFECFBAF015}"/>
    <cellStyle name="Normal 9 6 4 6" xfId="5212" xr:uid="{3D9C479C-EB29-41D2-9AE1-5D9315A65F5A}"/>
    <cellStyle name="Normal 9 6 5" xfId="892" xr:uid="{1862A09F-78A2-44FC-A79D-59CF3C4D6AAB}"/>
    <cellStyle name="Normal 9 6 5 2" xfId="4263" xr:uid="{2491CC05-0763-45AB-B3FA-75D7D185D822}"/>
    <cellStyle name="Normal 9 6 5 2 2" xfId="5221" xr:uid="{5537A4E0-75A1-4696-88EA-2B58A3009C4C}"/>
    <cellStyle name="Normal 9 6 5 3" xfId="4264" xr:uid="{91E55561-5A39-4425-95FA-92CA9EA7AB67}"/>
    <cellStyle name="Normal 9 6 5 3 2" xfId="5222" xr:uid="{3AD6314D-D45E-4795-9B8B-B93509B80064}"/>
    <cellStyle name="Normal 9 6 5 4" xfId="4265" xr:uid="{628215C9-80EC-45FA-9F42-CFADDBF74B21}"/>
    <cellStyle name="Normal 9 6 5 4 2" xfId="5223" xr:uid="{CFAD100C-3B15-4078-8412-9C76819DB7A3}"/>
    <cellStyle name="Normal 9 6 5 5" xfId="5220" xr:uid="{A41D55D6-C591-4FB3-B0AA-62BE4A9AD0F2}"/>
    <cellStyle name="Normal 9 6 6" xfId="4266" xr:uid="{AB38037E-BCD9-4DA2-8CC5-CFD5497F6A00}"/>
    <cellStyle name="Normal 9 6 6 2" xfId="4267" xr:uid="{D475C2B9-E516-465E-A196-EF11CAC8358D}"/>
    <cellStyle name="Normal 9 6 6 2 2" xfId="5225" xr:uid="{E443BB56-AD39-4B01-9FAB-1CF7F60ED791}"/>
    <cellStyle name="Normal 9 6 6 3" xfId="4268" xr:uid="{7E97FBC1-4DDD-4E51-8F42-4BC341BB6987}"/>
    <cellStyle name="Normal 9 6 6 3 2" xfId="5226" xr:uid="{D693A988-1019-49FA-9B6D-FADCC53F2C52}"/>
    <cellStyle name="Normal 9 6 6 4" xfId="4269" xr:uid="{781D12FB-AEA0-49C4-8DC2-19E1DB653BA4}"/>
    <cellStyle name="Normal 9 6 6 4 2" xfId="5227" xr:uid="{69FFBC9A-461F-4B5D-9255-748F878044AE}"/>
    <cellStyle name="Normal 9 6 6 5" xfId="5224" xr:uid="{8FEE7BDB-C2DA-4FBC-A98C-98C3F9E461C9}"/>
    <cellStyle name="Normal 9 6 7" xfId="4270" xr:uid="{759ED30C-1BD1-4456-AF76-2A1BACE5861E}"/>
    <cellStyle name="Normal 9 6 7 2" xfId="5228" xr:uid="{A89FD1CA-82BD-46B7-9858-ECF769DBD1A5}"/>
    <cellStyle name="Normal 9 6 8" xfId="4271" xr:uid="{34B841D2-0145-4EBD-B909-73A8E17EEEBE}"/>
    <cellStyle name="Normal 9 6 8 2" xfId="5229" xr:uid="{40F52AA8-E44B-4411-8036-96611041DBAC}"/>
    <cellStyle name="Normal 9 6 9" xfId="4272" xr:uid="{4158E93A-063F-4336-9C18-53D7E1C82CC5}"/>
    <cellStyle name="Normal 9 6 9 2" xfId="5230" xr:uid="{1005D30C-B30F-4E8F-857A-0B5B90411905}"/>
    <cellStyle name="Normal 9 7" xfId="182" xr:uid="{B7077B56-4B27-45D6-B840-CB7B99A0AFF2}"/>
    <cellStyle name="Normal 9 7 2" xfId="426" xr:uid="{A0FD4EEE-46D3-4796-99F6-E1DE1FA74C5E}"/>
    <cellStyle name="Normal 9 7 2 2" xfId="893" xr:uid="{5A6199EA-C689-4EDF-8F9B-7A27DEE8CD63}"/>
    <cellStyle name="Normal 9 7 2 2 2" xfId="2475" xr:uid="{1A7131CD-F4D6-468B-B4C5-30A3AFBF9A38}"/>
    <cellStyle name="Normal 9 7 2 2 2 2" xfId="2476" xr:uid="{90D8B5CF-680D-4AB7-91BE-8FAB2D89B78F}"/>
    <cellStyle name="Normal 9 7 2 2 2 2 2" xfId="5235" xr:uid="{BDAE3807-9962-417F-BF4C-814B85F034AC}"/>
    <cellStyle name="Normal 9 7 2 2 2 3" xfId="5234" xr:uid="{0B838AF2-E421-4054-A94D-492067255316}"/>
    <cellStyle name="Normal 9 7 2 2 3" xfId="2477" xr:uid="{68F8CB9B-CED6-48FB-AA40-01C9BF680D79}"/>
    <cellStyle name="Normal 9 7 2 2 3 2" xfId="5236" xr:uid="{9122EADB-7762-450D-8F87-65A7C69BF99B}"/>
    <cellStyle name="Normal 9 7 2 2 4" xfId="4273" xr:uid="{167F8E91-A93F-4045-8FD0-2744373C9718}"/>
    <cellStyle name="Normal 9 7 2 2 4 2" xfId="5237" xr:uid="{8D6C4FC8-E81C-430B-A180-3264AAC36617}"/>
    <cellStyle name="Normal 9 7 2 2 5" xfId="5233" xr:uid="{B040C624-AFB1-4634-896A-2494119E293E}"/>
    <cellStyle name="Normal 9 7 2 3" xfId="2478" xr:uid="{425D8550-BFD8-4596-B0C7-93846385F163}"/>
    <cellStyle name="Normal 9 7 2 3 2" xfId="2479" xr:uid="{43FE4331-48EE-47DE-BC2B-EF1E2C2B7EE7}"/>
    <cellStyle name="Normal 9 7 2 3 2 2" xfId="5239" xr:uid="{8A1C85C5-8441-4521-93B3-E7ECBFEACD59}"/>
    <cellStyle name="Normal 9 7 2 3 3" xfId="4274" xr:uid="{CFA42E3F-7931-4B70-B3AC-2163F5FD755E}"/>
    <cellStyle name="Normal 9 7 2 3 3 2" xfId="5240" xr:uid="{E9BFCB08-7B64-4D9A-AA6D-E2227F49BB2F}"/>
    <cellStyle name="Normal 9 7 2 3 4" xfId="4275" xr:uid="{89637DB1-9735-4550-8F74-8BD584E21168}"/>
    <cellStyle name="Normal 9 7 2 3 4 2" xfId="5241" xr:uid="{2F8B86DD-6C4E-4C91-95E2-B3F951CF5152}"/>
    <cellStyle name="Normal 9 7 2 3 5" xfId="5238" xr:uid="{967EE9E8-4EBE-4776-941F-187FBDC13EA2}"/>
    <cellStyle name="Normal 9 7 2 4" xfId="2480" xr:uid="{3B0B4B9F-D808-405F-88BD-2C76BB00B8CC}"/>
    <cellStyle name="Normal 9 7 2 4 2" xfId="5242" xr:uid="{0E2F2076-A335-42C2-8EAC-B0CFDB573A1F}"/>
    <cellStyle name="Normal 9 7 2 5" xfId="4276" xr:uid="{00504E76-C988-47CF-96CA-F50A30041CFD}"/>
    <cellStyle name="Normal 9 7 2 5 2" xfId="5243" xr:uid="{47A92A55-9ADC-4CB5-A3FE-1E77D0B3F103}"/>
    <cellStyle name="Normal 9 7 2 6" xfId="4277" xr:uid="{3478C737-2960-4B24-AF1B-22677A957A1E}"/>
    <cellStyle name="Normal 9 7 2 6 2" xfId="5244" xr:uid="{D78F38A5-00A9-4AA2-B96B-647B807D4407}"/>
    <cellStyle name="Normal 9 7 2 7" xfId="5232" xr:uid="{FE798DFD-F1FD-49B2-8DCF-2A9A120B67A2}"/>
    <cellStyle name="Normal 9 7 3" xfId="894" xr:uid="{38097A41-1033-44AE-9C7C-132244698273}"/>
    <cellStyle name="Normal 9 7 3 2" xfId="2481" xr:uid="{F41830F0-2781-429D-8D72-9BE26A7D8E12}"/>
    <cellStyle name="Normal 9 7 3 2 2" xfId="2482" xr:uid="{B6533199-EE67-4C26-9AD7-27AD9D9C8B4D}"/>
    <cellStyle name="Normal 9 7 3 2 2 2" xfId="5247" xr:uid="{B2AEB251-D55E-4058-BCFA-EE8DEDAC1ABC}"/>
    <cellStyle name="Normal 9 7 3 2 3" xfId="4278" xr:uid="{DC10BA38-E49F-43D1-A322-F21B59EA958C}"/>
    <cellStyle name="Normal 9 7 3 2 3 2" xfId="5248" xr:uid="{F99A082F-E16C-42C0-8223-F6E1AAB5E4EB}"/>
    <cellStyle name="Normal 9 7 3 2 4" xfId="4279" xr:uid="{B6A61810-8E3B-4221-98E7-EB17A36B91C6}"/>
    <cellStyle name="Normal 9 7 3 2 4 2" xfId="5249" xr:uid="{7745CC62-1FD2-4B87-A2C3-917BF48165AF}"/>
    <cellStyle name="Normal 9 7 3 2 5" xfId="5246" xr:uid="{EEBA016B-D467-4A2D-8FF2-1B5F0961FFBD}"/>
    <cellStyle name="Normal 9 7 3 3" xfId="2483" xr:uid="{782A746B-0758-41A3-8A24-06F0C0A7B71F}"/>
    <cellStyle name="Normal 9 7 3 3 2" xfId="5250" xr:uid="{D1BC4549-F02B-4405-84EC-54B862893488}"/>
    <cellStyle name="Normal 9 7 3 4" xfId="4280" xr:uid="{C18AFDBD-CE8D-4DFF-A27E-B772BC9D9FB4}"/>
    <cellStyle name="Normal 9 7 3 4 2" xfId="5251" xr:uid="{FC6F574F-7C89-4D90-8517-C6E21DC2D70A}"/>
    <cellStyle name="Normal 9 7 3 5" xfId="4281" xr:uid="{37769F48-8AFC-46C1-B377-125E38FAEA73}"/>
    <cellStyle name="Normal 9 7 3 5 2" xfId="5252" xr:uid="{722594DB-2B58-429A-B6C7-8012414122E8}"/>
    <cellStyle name="Normal 9 7 3 6" xfId="5245" xr:uid="{B70028F5-6349-42AF-BD25-317D7B0F3180}"/>
    <cellStyle name="Normal 9 7 4" xfId="2484" xr:uid="{0E11BFCE-425D-4F9C-B780-390366AF5770}"/>
    <cellStyle name="Normal 9 7 4 2" xfId="2485" xr:uid="{05BDE4D4-D8FB-48A9-A6A8-4F513B4C37BD}"/>
    <cellStyle name="Normal 9 7 4 2 2" xfId="5254" xr:uid="{CD490ECF-EBED-4CCA-BAD1-6F6BB5C97BAB}"/>
    <cellStyle name="Normal 9 7 4 3" xfId="4282" xr:uid="{B725E0D3-F135-41B9-BBC4-7FCC97798A38}"/>
    <cellStyle name="Normal 9 7 4 3 2" xfId="5255" xr:uid="{553CE4AF-4041-4B91-BADE-1B0D76269E05}"/>
    <cellStyle name="Normal 9 7 4 4" xfId="4283" xr:uid="{7ADBAB2D-DDD8-4D35-979F-41D188D7E000}"/>
    <cellStyle name="Normal 9 7 4 4 2" xfId="5256" xr:uid="{B746A653-211E-4005-A37A-009A79605D4A}"/>
    <cellStyle name="Normal 9 7 4 5" xfId="5253" xr:uid="{031C84BC-7F6A-4019-9C5F-DEB0741C1931}"/>
    <cellStyle name="Normal 9 7 5" xfId="2486" xr:uid="{E633DFD9-46AB-40AB-8C86-7A221D8CA2DD}"/>
    <cellStyle name="Normal 9 7 5 2" xfId="4284" xr:uid="{B0BF4E2B-179D-42F0-A85C-542BA7B26AA2}"/>
    <cellStyle name="Normal 9 7 5 2 2" xfId="5258" xr:uid="{44E5B325-7445-43A6-B074-E2FFD0CAC914}"/>
    <cellStyle name="Normal 9 7 5 3" xfId="4285" xr:uid="{8C7D9D2E-007E-4CA4-810C-06EA548BEB1B}"/>
    <cellStyle name="Normal 9 7 5 3 2" xfId="5259" xr:uid="{13307B46-2E04-439A-AA35-4EBC20FD7F8B}"/>
    <cellStyle name="Normal 9 7 5 4" xfId="4286" xr:uid="{9E5FB9E0-9906-47D7-9360-542B45E1A807}"/>
    <cellStyle name="Normal 9 7 5 4 2" xfId="5260" xr:uid="{15EF9F24-7BEF-4E4F-B290-92200E3C61C0}"/>
    <cellStyle name="Normal 9 7 5 5" xfId="5257" xr:uid="{1A946160-7009-495E-96B9-89B8806EA940}"/>
    <cellStyle name="Normal 9 7 6" xfId="4287" xr:uid="{8B3C7C03-380A-43B2-8A29-FB595CE8D246}"/>
    <cellStyle name="Normal 9 7 6 2" xfId="5261" xr:uid="{8288605A-1E6A-49BE-86A6-1FE6B8C5499E}"/>
    <cellStyle name="Normal 9 7 7" xfId="4288" xr:uid="{E8F01B5D-954F-4C36-A238-9B7B6BAFEF02}"/>
    <cellStyle name="Normal 9 7 7 2" xfId="5262" xr:uid="{62F881FB-83D2-425D-9C4A-2817B76D535E}"/>
    <cellStyle name="Normal 9 7 8" xfId="4289" xr:uid="{F94F5667-DBFF-411A-9FE3-63904CD93F69}"/>
    <cellStyle name="Normal 9 7 8 2" xfId="5263" xr:uid="{DDD67EE9-65C3-44D4-B9D1-3BCD3A5B13F0}"/>
    <cellStyle name="Normal 9 7 9" xfId="5231" xr:uid="{70D74243-CB47-4934-959A-BDD074E1B31C}"/>
    <cellStyle name="Normal 9 8" xfId="427" xr:uid="{0BF9EC54-176A-4161-8723-5BE2A82D546B}"/>
    <cellStyle name="Normal 9 8 2" xfId="895" xr:uid="{163B3023-6954-484B-A9A5-2F47B3691D4F}"/>
    <cellStyle name="Normal 9 8 2 2" xfId="896" xr:uid="{EB016C83-364B-45AE-B8F5-AB69BE2B1649}"/>
    <cellStyle name="Normal 9 8 2 2 2" xfId="2487" xr:uid="{C7FD827F-1BFE-4337-BF44-4BE2E11CC416}"/>
    <cellStyle name="Normal 9 8 2 2 2 2" xfId="5267" xr:uid="{2327AE1B-19E4-4E46-949E-C64E6A3D192C}"/>
    <cellStyle name="Normal 9 8 2 2 3" xfId="4290" xr:uid="{E979DBF6-D9B6-4545-BDA3-F5E3FBF350BB}"/>
    <cellStyle name="Normal 9 8 2 2 3 2" xfId="5268" xr:uid="{15EBFDED-C8BE-4DD2-AAF2-AFD5A30EDF0F}"/>
    <cellStyle name="Normal 9 8 2 2 4" xfId="4291" xr:uid="{2AFC716E-DABC-4B30-B683-11348BAA975D}"/>
    <cellStyle name="Normal 9 8 2 2 4 2" xfId="5269" xr:uid="{CCCFE71D-B704-4B2F-A055-B71EA0672110}"/>
    <cellStyle name="Normal 9 8 2 2 5" xfId="5266" xr:uid="{E458B3A2-CEF9-4AF9-952D-1E4BF1C463B8}"/>
    <cellStyle name="Normal 9 8 2 3" xfId="2488" xr:uid="{94FD9EC3-E407-447C-B5EA-5350901C771A}"/>
    <cellStyle name="Normal 9 8 2 3 2" xfId="5270" xr:uid="{9217A255-5810-48B2-877A-599893C4C53F}"/>
    <cellStyle name="Normal 9 8 2 4" xfId="4292" xr:uid="{57A38293-933F-4FDD-A040-48C1B6C32637}"/>
    <cellStyle name="Normal 9 8 2 4 2" xfId="5271" xr:uid="{27B66A37-AC53-46EA-A3F4-63913B84F8C9}"/>
    <cellStyle name="Normal 9 8 2 5" xfId="4293" xr:uid="{97E049CE-59A2-4612-A2B8-FBA92CAD67BE}"/>
    <cellStyle name="Normal 9 8 2 5 2" xfId="5272" xr:uid="{80CC6322-1C7E-4CFF-91E9-F0ECFC5095F7}"/>
    <cellStyle name="Normal 9 8 2 6" xfId="5265" xr:uid="{473512AE-DE17-4B82-AB06-778889B4E531}"/>
    <cellStyle name="Normal 9 8 3" xfId="897" xr:uid="{4B8A2333-07AE-4B86-BA71-C9C46C54952F}"/>
    <cellStyle name="Normal 9 8 3 2" xfId="2489" xr:uid="{B2E69F68-7BEE-4D8F-829F-DD44C91AC4A4}"/>
    <cellStyle name="Normal 9 8 3 2 2" xfId="5274" xr:uid="{FC07E6D1-B8E8-49F4-AA3C-217F20AB5B46}"/>
    <cellStyle name="Normal 9 8 3 3" xfId="4294" xr:uid="{D88C63C6-8B29-4961-B29D-0D2A6D53FA5E}"/>
    <cellStyle name="Normal 9 8 3 3 2" xfId="5275" xr:uid="{D447298A-5227-4AF1-97F0-8CEBA253CE78}"/>
    <cellStyle name="Normal 9 8 3 4" xfId="4295" xr:uid="{4731CAD4-F073-4CC2-8075-9DE19E4CBC84}"/>
    <cellStyle name="Normal 9 8 3 4 2" xfId="5276" xr:uid="{46F4DC2D-1DFE-48F0-938F-0EF9F9CF924D}"/>
    <cellStyle name="Normal 9 8 3 5" xfId="5273" xr:uid="{E29E58B1-0804-47A1-A6AF-36BD9F60517D}"/>
    <cellStyle name="Normal 9 8 4" xfId="2490" xr:uid="{61C66D8B-2EDD-4097-9BA8-B4A179EF3A12}"/>
    <cellStyle name="Normal 9 8 4 2" xfId="4296" xr:uid="{756BB421-258C-42CE-8A06-8189D009B9BB}"/>
    <cellStyle name="Normal 9 8 4 2 2" xfId="5278" xr:uid="{A0F64C2E-FB5C-45CA-BD68-94FF9F2103C5}"/>
    <cellStyle name="Normal 9 8 4 3" xfId="4297" xr:uid="{599C3C1A-8725-410C-8875-19EC70C7F063}"/>
    <cellStyle name="Normal 9 8 4 3 2" xfId="5279" xr:uid="{0CDF1F7E-2DC5-4BE7-B48A-3DDA1A47A2C9}"/>
    <cellStyle name="Normal 9 8 4 4" xfId="4298" xr:uid="{B86E3575-DF52-42BD-B862-C23164875BB6}"/>
    <cellStyle name="Normal 9 8 4 4 2" xfId="5280" xr:uid="{1533D835-DB16-431A-BD6A-292A9424999D}"/>
    <cellStyle name="Normal 9 8 4 5" xfId="5277" xr:uid="{723D3A4F-C82F-41C4-A48A-B850EDA4B04A}"/>
    <cellStyle name="Normal 9 8 5" xfId="4299" xr:uid="{B2E823B8-D503-4AEC-B84A-C29ED908AD36}"/>
    <cellStyle name="Normal 9 8 5 2" xfId="5281" xr:uid="{6BDC016C-D7B3-4D76-907F-33DEAC7A2B64}"/>
    <cellStyle name="Normal 9 8 6" xfId="4300" xr:uid="{03E4A9FB-FDAE-40AE-93CD-9DEB842BAB00}"/>
    <cellStyle name="Normal 9 8 6 2" xfId="5282" xr:uid="{E62437C0-DDFB-4719-ABBA-682AACEA3B08}"/>
    <cellStyle name="Normal 9 8 7" xfId="4301" xr:uid="{487807D4-0899-469F-B3D3-4E7E78EAB921}"/>
    <cellStyle name="Normal 9 8 7 2" xfId="5283" xr:uid="{9A51EC44-9777-49A8-B9BE-507C383BEF0B}"/>
    <cellStyle name="Normal 9 8 8" xfId="5264" xr:uid="{97586BCD-D0C9-4D43-834A-CA4154911423}"/>
    <cellStyle name="Normal 9 9" xfId="428" xr:uid="{81780289-82F6-495C-A8F0-3820C14F9854}"/>
    <cellStyle name="Normal 9 9 2" xfId="898" xr:uid="{ECC7D61A-1584-42A3-9BED-8C373006EBBC}"/>
    <cellStyle name="Normal 9 9 2 2" xfId="2491" xr:uid="{3574C3D9-232E-4C2B-926A-9292EC8CE945}"/>
    <cellStyle name="Normal 9 9 2 2 2" xfId="5286" xr:uid="{2DD337D2-195D-4D5B-AD6F-2FE3852B6B06}"/>
    <cellStyle name="Normal 9 9 2 3" xfId="4302" xr:uid="{E842DB02-64F3-4917-99B5-C670948FCED6}"/>
    <cellStyle name="Normal 9 9 2 3 2" xfId="5287" xr:uid="{D0E01934-B08F-47A1-BAFB-D6731F059FFE}"/>
    <cellStyle name="Normal 9 9 2 4" xfId="4303" xr:uid="{2AC32A44-2EEE-44D4-B985-10B95BA1E154}"/>
    <cellStyle name="Normal 9 9 2 4 2" xfId="5288" xr:uid="{1B7A6412-2A2B-4B80-BC0E-6C2CD8389CFD}"/>
    <cellStyle name="Normal 9 9 2 5" xfId="5285" xr:uid="{3CF97383-6412-4596-9229-91D4E4E5A4D8}"/>
    <cellStyle name="Normal 9 9 3" xfId="2492" xr:uid="{581812D2-4CC5-48F4-9E07-F18BFB335A6E}"/>
    <cellStyle name="Normal 9 9 3 2" xfId="4304" xr:uid="{99893413-BEA3-440F-B63A-551EEEE4FA8D}"/>
    <cellStyle name="Normal 9 9 3 2 2" xfId="5290" xr:uid="{181CAF46-B8F8-4AD8-B1D7-BC1FB2CCCCE7}"/>
    <cellStyle name="Normal 9 9 3 3" xfId="4305" xr:uid="{40DA9128-7C6C-4FF2-A650-8357C9B8AEC3}"/>
    <cellStyle name="Normal 9 9 3 3 2" xfId="5291" xr:uid="{6C6BADC0-CF39-467D-9844-460052EF83D1}"/>
    <cellStyle name="Normal 9 9 3 4" xfId="4306" xr:uid="{22D3A7CC-029C-4082-A549-90403F672458}"/>
    <cellStyle name="Normal 9 9 3 4 2" xfId="5292" xr:uid="{AA9F1C21-96F9-4ED6-A3DB-E1884A30A66F}"/>
    <cellStyle name="Normal 9 9 3 5" xfId="5289" xr:uid="{8D079198-64FC-4FCA-994A-8F32A65E7428}"/>
    <cellStyle name="Normal 9 9 4" xfId="4307" xr:uid="{3513AF1A-84B8-43A7-9B28-13758E26D878}"/>
    <cellStyle name="Normal 9 9 4 2" xfId="5293" xr:uid="{654AD70D-5EE5-434C-B0B9-DB6B62AC0B75}"/>
    <cellStyle name="Normal 9 9 5" xfId="4308" xr:uid="{26D41DB0-5442-4C8F-B5D2-C29A5A7CCC22}"/>
    <cellStyle name="Normal 9 9 5 2" xfId="5294" xr:uid="{3CB59131-2971-4C04-B80F-B75A077A1875}"/>
    <cellStyle name="Normal 9 9 6" xfId="4309" xr:uid="{9221A3D7-324D-4827-B078-5FDBE0261965}"/>
    <cellStyle name="Normal 9 9 6 2" xfId="5295" xr:uid="{45C796E0-590F-40A2-9A5A-4478230A3713}"/>
    <cellStyle name="Normal 9 9 7" xfId="5284" xr:uid="{7590FBB1-DE5A-4018-B37F-A71E8B2A8DCA}"/>
    <cellStyle name="Percent 2" xfId="183" xr:uid="{D605C491-BB08-42C2-A194-96B67EA8AB58}"/>
    <cellStyle name="Percent 2 2" xfId="5296" xr:uid="{798B5B12-ACE6-481F-8BB1-778A1565F67A}"/>
    <cellStyle name="Percent 2 2 2" xfId="5356" xr:uid="{8F113898-27AE-4912-9598-85777197E901}"/>
    <cellStyle name="Гиперссылка 2" xfId="4" xr:uid="{49BAA0F8-B3D3-41B5-87DD-435502328B29}"/>
    <cellStyle name="Гиперссылка 2 2" xfId="5297" xr:uid="{F484F355-B1BF-4B16-AD98-A700277B3F07}"/>
    <cellStyle name="Обычный 2" xfId="1" xr:uid="{A3CD5D5E-4502-4158-8112-08CDD679ACF5}"/>
    <cellStyle name="Обычный 2 2" xfId="5" xr:uid="{D19F253E-EE9B-4476-9D91-2EE3A6D7A3DC}"/>
    <cellStyle name="Обычный 2 2 2" xfId="5299" xr:uid="{058FF11E-7F51-459C-826A-3573D7CF11BC}"/>
    <cellStyle name="Обычный 2 3" xfId="5298" xr:uid="{95A62DF3-F053-4C77-B563-3F467A6E5ACB}"/>
    <cellStyle name="常规_Sheet1_1" xfId="4411" xr:uid="{09599228-AEF9-4DA7-B0F6-772E56AF271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Q17" sqref="Q1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68" t="s">
        <v>2</v>
      </c>
      <c r="C8" s="94"/>
      <c r="D8" s="94"/>
      <c r="E8" s="94"/>
      <c r="F8" s="94"/>
      <c r="G8" s="95"/>
    </row>
    <row r="9" spans="2:7" ht="14.25">
      <c r="B9" s="16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2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723</v>
      </c>
      <c r="C10" s="132"/>
      <c r="D10" s="132"/>
      <c r="E10" s="132"/>
      <c r="F10" s="127"/>
      <c r="G10" s="128"/>
      <c r="H10" s="128" t="s">
        <v>723</v>
      </c>
      <c r="I10" s="132"/>
      <c r="J10" s="174">
        <v>51368</v>
      </c>
      <c r="K10" s="127"/>
    </row>
    <row r="11" spans="1:11">
      <c r="A11" s="126"/>
      <c r="B11" s="126" t="s">
        <v>724</v>
      </c>
      <c r="C11" s="132"/>
      <c r="D11" s="132"/>
      <c r="E11" s="132"/>
      <c r="F11" s="127"/>
      <c r="G11" s="128"/>
      <c r="H11" s="128" t="s">
        <v>724</v>
      </c>
      <c r="I11" s="132"/>
      <c r="J11" s="175"/>
      <c r="K11" s="127"/>
    </row>
    <row r="12" spans="1:11">
      <c r="A12" s="126"/>
      <c r="B12" s="126" t="s">
        <v>725</v>
      </c>
      <c r="C12" s="132"/>
      <c r="D12" s="132"/>
      <c r="E12" s="132"/>
      <c r="F12" s="127"/>
      <c r="G12" s="128"/>
      <c r="H12" s="128" t="s">
        <v>725</v>
      </c>
      <c r="I12" s="132"/>
      <c r="J12" s="132"/>
      <c r="K12" s="127"/>
    </row>
    <row r="13" spans="1:11">
      <c r="A13" s="126"/>
      <c r="B13" s="126" t="s">
        <v>726</v>
      </c>
      <c r="C13" s="132"/>
      <c r="D13" s="132"/>
      <c r="E13" s="132"/>
      <c r="F13" s="127"/>
      <c r="G13" s="128"/>
      <c r="H13" s="128" t="s">
        <v>726</v>
      </c>
      <c r="I13" s="132"/>
      <c r="J13" s="111" t="s">
        <v>16</v>
      </c>
      <c r="K13" s="127"/>
    </row>
    <row r="14" spans="1:11" ht="15" customHeight="1">
      <c r="A14" s="126"/>
      <c r="B14" s="126" t="s">
        <v>727</v>
      </c>
      <c r="C14" s="132"/>
      <c r="D14" s="132"/>
      <c r="E14" s="132"/>
      <c r="F14" s="127"/>
      <c r="G14" s="128"/>
      <c r="H14" s="128" t="s">
        <v>727</v>
      </c>
      <c r="I14" s="132"/>
      <c r="J14" s="176">
        <v>45179</v>
      </c>
      <c r="K14" s="127"/>
    </row>
    <row r="15" spans="1:11" ht="15" customHeight="1">
      <c r="A15" s="126"/>
      <c r="B15" s="142" t="s">
        <v>856</v>
      </c>
      <c r="C15" s="7"/>
      <c r="D15" s="7"/>
      <c r="E15" s="7"/>
      <c r="F15" s="8"/>
      <c r="G15" s="128"/>
      <c r="H15" s="143" t="s">
        <v>856</v>
      </c>
      <c r="I15" s="132"/>
      <c r="J15" s="177"/>
      <c r="K15" s="127"/>
    </row>
    <row r="16" spans="1:11" ht="15" customHeight="1">
      <c r="A16" s="126"/>
      <c r="B16" s="132"/>
      <c r="C16" s="132"/>
      <c r="D16" s="132"/>
      <c r="E16" s="132"/>
      <c r="F16" s="132"/>
      <c r="G16" s="132"/>
      <c r="H16" s="132"/>
      <c r="I16" s="135" t="s">
        <v>147</v>
      </c>
      <c r="J16" s="141">
        <v>2000000646</v>
      </c>
      <c r="K16" s="127"/>
    </row>
    <row r="17" spans="1:11">
      <c r="A17" s="126"/>
      <c r="B17" s="132" t="s">
        <v>728</v>
      </c>
      <c r="C17" s="132"/>
      <c r="D17" s="132"/>
      <c r="E17" s="132"/>
      <c r="F17" s="132"/>
      <c r="G17" s="132"/>
      <c r="H17" s="132"/>
      <c r="I17" s="135" t="s">
        <v>148</v>
      </c>
      <c r="J17" s="141" t="s">
        <v>857</v>
      </c>
      <c r="K17" s="127"/>
    </row>
    <row r="18" spans="1:11" ht="18">
      <c r="A18" s="126"/>
      <c r="B18" s="132" t="s">
        <v>729</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78" t="s">
        <v>207</v>
      </c>
      <c r="G20" s="179"/>
      <c r="H20" s="112" t="s">
        <v>174</v>
      </c>
      <c r="I20" s="112" t="s">
        <v>208</v>
      </c>
      <c r="J20" s="112" t="s">
        <v>26</v>
      </c>
      <c r="K20" s="127"/>
    </row>
    <row r="21" spans="1:11">
      <c r="A21" s="126"/>
      <c r="B21" s="117"/>
      <c r="C21" s="117"/>
      <c r="D21" s="118"/>
      <c r="E21" s="118"/>
      <c r="F21" s="180"/>
      <c r="G21" s="181"/>
      <c r="H21" s="117" t="s">
        <v>146</v>
      </c>
      <c r="I21" s="117"/>
      <c r="J21" s="117"/>
      <c r="K21" s="127"/>
    </row>
    <row r="22" spans="1:11">
      <c r="A22" s="126"/>
      <c r="B22" s="119">
        <v>50</v>
      </c>
      <c r="C22" s="10" t="s">
        <v>109</v>
      </c>
      <c r="D22" s="130" t="s">
        <v>109</v>
      </c>
      <c r="E22" s="130" t="s">
        <v>30</v>
      </c>
      <c r="F22" s="171"/>
      <c r="G22" s="172"/>
      <c r="H22" s="11" t="s">
        <v>718</v>
      </c>
      <c r="I22" s="14">
        <v>0.16</v>
      </c>
      <c r="J22" s="121">
        <f t="shared" ref="J22:J53" si="0">I22*B22</f>
        <v>8</v>
      </c>
      <c r="K22" s="127"/>
    </row>
    <row r="23" spans="1:11">
      <c r="A23" s="126"/>
      <c r="B23" s="119">
        <v>50</v>
      </c>
      <c r="C23" s="10" t="s">
        <v>109</v>
      </c>
      <c r="D23" s="130" t="s">
        <v>109</v>
      </c>
      <c r="E23" s="130" t="s">
        <v>31</v>
      </c>
      <c r="F23" s="171"/>
      <c r="G23" s="172"/>
      <c r="H23" s="11" t="s">
        <v>718</v>
      </c>
      <c r="I23" s="14">
        <v>0.16</v>
      </c>
      <c r="J23" s="121">
        <f t="shared" si="0"/>
        <v>8</v>
      </c>
      <c r="K23" s="127"/>
    </row>
    <row r="24" spans="1:11">
      <c r="A24" s="126"/>
      <c r="B24" s="119">
        <v>50</v>
      </c>
      <c r="C24" s="10" t="s">
        <v>109</v>
      </c>
      <c r="D24" s="130" t="s">
        <v>813</v>
      </c>
      <c r="E24" s="130" t="s">
        <v>34</v>
      </c>
      <c r="F24" s="171"/>
      <c r="G24" s="172"/>
      <c r="H24" s="11" t="s">
        <v>718</v>
      </c>
      <c r="I24" s="14">
        <v>0.17</v>
      </c>
      <c r="J24" s="121">
        <f t="shared" si="0"/>
        <v>8.5</v>
      </c>
      <c r="K24" s="127"/>
    </row>
    <row r="25" spans="1:11" ht="24">
      <c r="A25" s="126"/>
      <c r="B25" s="119">
        <v>100</v>
      </c>
      <c r="C25" s="10" t="s">
        <v>716</v>
      </c>
      <c r="D25" s="130" t="s">
        <v>716</v>
      </c>
      <c r="E25" s="130" t="s">
        <v>30</v>
      </c>
      <c r="F25" s="171" t="s">
        <v>278</v>
      </c>
      <c r="G25" s="172"/>
      <c r="H25" s="11" t="s">
        <v>717</v>
      </c>
      <c r="I25" s="14">
        <v>0.57999999999999996</v>
      </c>
      <c r="J25" s="121">
        <f t="shared" si="0"/>
        <v>57.999999999999993</v>
      </c>
      <c r="K25" s="127"/>
    </row>
    <row r="26" spans="1:11" ht="24">
      <c r="A26" s="126"/>
      <c r="B26" s="119">
        <v>50</v>
      </c>
      <c r="C26" s="10" t="s">
        <v>716</v>
      </c>
      <c r="D26" s="130" t="s">
        <v>716</v>
      </c>
      <c r="E26" s="130" t="s">
        <v>31</v>
      </c>
      <c r="F26" s="171" t="s">
        <v>278</v>
      </c>
      <c r="G26" s="172"/>
      <c r="H26" s="11" t="s">
        <v>717</v>
      </c>
      <c r="I26" s="14">
        <v>0.57999999999999996</v>
      </c>
      <c r="J26" s="121">
        <f t="shared" si="0"/>
        <v>28.999999999999996</v>
      </c>
      <c r="K26" s="127"/>
    </row>
    <row r="27" spans="1:11" ht="24">
      <c r="A27" s="126"/>
      <c r="B27" s="119">
        <v>50</v>
      </c>
      <c r="C27" s="10" t="s">
        <v>716</v>
      </c>
      <c r="D27" s="130" t="s">
        <v>716</v>
      </c>
      <c r="E27" s="130" t="s">
        <v>32</v>
      </c>
      <c r="F27" s="171" t="s">
        <v>278</v>
      </c>
      <c r="G27" s="172"/>
      <c r="H27" s="11" t="s">
        <v>717</v>
      </c>
      <c r="I27" s="14">
        <v>0.57999999999999996</v>
      </c>
      <c r="J27" s="121">
        <f t="shared" si="0"/>
        <v>28.999999999999996</v>
      </c>
      <c r="K27" s="127"/>
    </row>
    <row r="28" spans="1:11" ht="24">
      <c r="A28" s="126"/>
      <c r="B28" s="119">
        <v>50</v>
      </c>
      <c r="C28" s="10" t="s">
        <v>716</v>
      </c>
      <c r="D28" s="130" t="s">
        <v>716</v>
      </c>
      <c r="E28" s="130" t="s">
        <v>33</v>
      </c>
      <c r="F28" s="171" t="s">
        <v>278</v>
      </c>
      <c r="G28" s="172"/>
      <c r="H28" s="11" t="s">
        <v>717</v>
      </c>
      <c r="I28" s="14">
        <v>0.57999999999999996</v>
      </c>
      <c r="J28" s="121">
        <f t="shared" si="0"/>
        <v>28.999999999999996</v>
      </c>
      <c r="K28" s="127"/>
    </row>
    <row r="29" spans="1:11">
      <c r="A29" s="126"/>
      <c r="B29" s="119">
        <v>10</v>
      </c>
      <c r="C29" s="10" t="s">
        <v>35</v>
      </c>
      <c r="D29" s="130" t="s">
        <v>814</v>
      </c>
      <c r="E29" s="130" t="s">
        <v>36</v>
      </c>
      <c r="F29" s="171"/>
      <c r="G29" s="172"/>
      <c r="H29" s="11" t="s">
        <v>730</v>
      </c>
      <c r="I29" s="14">
        <v>0.25</v>
      </c>
      <c r="J29" s="121">
        <f t="shared" si="0"/>
        <v>2.5</v>
      </c>
      <c r="K29" s="127"/>
    </row>
    <row r="30" spans="1:11">
      <c r="A30" s="126"/>
      <c r="B30" s="119">
        <v>10</v>
      </c>
      <c r="C30" s="10" t="s">
        <v>35</v>
      </c>
      <c r="D30" s="130" t="s">
        <v>814</v>
      </c>
      <c r="E30" s="130" t="s">
        <v>38</v>
      </c>
      <c r="F30" s="171"/>
      <c r="G30" s="172"/>
      <c r="H30" s="11" t="s">
        <v>730</v>
      </c>
      <c r="I30" s="14">
        <v>0.25</v>
      </c>
      <c r="J30" s="121">
        <f t="shared" si="0"/>
        <v>2.5</v>
      </c>
      <c r="K30" s="127"/>
    </row>
    <row r="31" spans="1:11">
      <c r="A31" s="126"/>
      <c r="B31" s="119">
        <v>20</v>
      </c>
      <c r="C31" s="10" t="s">
        <v>35</v>
      </c>
      <c r="D31" s="130" t="s">
        <v>814</v>
      </c>
      <c r="E31" s="130" t="s">
        <v>731</v>
      </c>
      <c r="F31" s="171"/>
      <c r="G31" s="172"/>
      <c r="H31" s="11" t="s">
        <v>730</v>
      </c>
      <c r="I31" s="14">
        <v>0.25</v>
      </c>
      <c r="J31" s="121">
        <f t="shared" si="0"/>
        <v>5</v>
      </c>
      <c r="K31" s="127"/>
    </row>
    <row r="32" spans="1:11">
      <c r="A32" s="126"/>
      <c r="B32" s="119">
        <v>20</v>
      </c>
      <c r="C32" s="10" t="s">
        <v>35</v>
      </c>
      <c r="D32" s="130" t="s">
        <v>814</v>
      </c>
      <c r="E32" s="130" t="s">
        <v>39</v>
      </c>
      <c r="F32" s="171"/>
      <c r="G32" s="172"/>
      <c r="H32" s="11" t="s">
        <v>730</v>
      </c>
      <c r="I32" s="14">
        <v>0.25</v>
      </c>
      <c r="J32" s="121">
        <f t="shared" si="0"/>
        <v>5</v>
      </c>
      <c r="K32" s="127"/>
    </row>
    <row r="33" spans="1:11">
      <c r="A33" s="126"/>
      <c r="B33" s="119">
        <v>10</v>
      </c>
      <c r="C33" s="10" t="s">
        <v>35</v>
      </c>
      <c r="D33" s="130" t="s">
        <v>814</v>
      </c>
      <c r="E33" s="130" t="s">
        <v>40</v>
      </c>
      <c r="F33" s="171"/>
      <c r="G33" s="172"/>
      <c r="H33" s="11" t="s">
        <v>730</v>
      </c>
      <c r="I33" s="14">
        <v>0.25</v>
      </c>
      <c r="J33" s="121">
        <f t="shared" si="0"/>
        <v>2.5</v>
      </c>
      <c r="K33" s="127"/>
    </row>
    <row r="34" spans="1:11">
      <c r="A34" s="126"/>
      <c r="B34" s="119">
        <v>10</v>
      </c>
      <c r="C34" s="10" t="s">
        <v>35</v>
      </c>
      <c r="D34" s="130" t="s">
        <v>814</v>
      </c>
      <c r="E34" s="130" t="s">
        <v>41</v>
      </c>
      <c r="F34" s="171"/>
      <c r="G34" s="172"/>
      <c r="H34" s="11" t="s">
        <v>730</v>
      </c>
      <c r="I34" s="14">
        <v>0.25</v>
      </c>
      <c r="J34" s="121">
        <f t="shared" si="0"/>
        <v>2.5</v>
      </c>
      <c r="K34" s="127"/>
    </row>
    <row r="35" spans="1:11">
      <c r="A35" s="126"/>
      <c r="B35" s="119">
        <v>10</v>
      </c>
      <c r="C35" s="10" t="s">
        <v>35</v>
      </c>
      <c r="D35" s="130" t="s">
        <v>814</v>
      </c>
      <c r="E35" s="130" t="s">
        <v>42</v>
      </c>
      <c r="F35" s="171"/>
      <c r="G35" s="172"/>
      <c r="H35" s="11" t="s">
        <v>730</v>
      </c>
      <c r="I35" s="14">
        <v>0.25</v>
      </c>
      <c r="J35" s="121">
        <f t="shared" si="0"/>
        <v>2.5</v>
      </c>
      <c r="K35" s="127"/>
    </row>
    <row r="36" spans="1:11">
      <c r="A36" s="126"/>
      <c r="B36" s="119">
        <v>30</v>
      </c>
      <c r="C36" s="10" t="s">
        <v>48</v>
      </c>
      <c r="D36" s="130" t="s">
        <v>48</v>
      </c>
      <c r="E36" s="130" t="s">
        <v>30</v>
      </c>
      <c r="F36" s="171"/>
      <c r="G36" s="172"/>
      <c r="H36" s="11" t="s">
        <v>732</v>
      </c>
      <c r="I36" s="14">
        <v>0.19</v>
      </c>
      <c r="J36" s="121">
        <f t="shared" si="0"/>
        <v>5.7</v>
      </c>
      <c r="K36" s="127"/>
    </row>
    <row r="37" spans="1:11">
      <c r="A37" s="126"/>
      <c r="B37" s="119">
        <v>30</v>
      </c>
      <c r="C37" s="10" t="s">
        <v>48</v>
      </c>
      <c r="D37" s="130" t="s">
        <v>48</v>
      </c>
      <c r="E37" s="130" t="s">
        <v>31</v>
      </c>
      <c r="F37" s="171"/>
      <c r="G37" s="172"/>
      <c r="H37" s="11" t="s">
        <v>732</v>
      </c>
      <c r="I37" s="14">
        <v>0.19</v>
      </c>
      <c r="J37" s="121">
        <f t="shared" si="0"/>
        <v>5.7</v>
      </c>
      <c r="K37" s="127"/>
    </row>
    <row r="38" spans="1:11">
      <c r="A38" s="126"/>
      <c r="B38" s="119">
        <v>30</v>
      </c>
      <c r="C38" s="10" t="s">
        <v>48</v>
      </c>
      <c r="D38" s="130" t="s">
        <v>48</v>
      </c>
      <c r="E38" s="130" t="s">
        <v>32</v>
      </c>
      <c r="F38" s="171"/>
      <c r="G38" s="172"/>
      <c r="H38" s="11" t="s">
        <v>732</v>
      </c>
      <c r="I38" s="14">
        <v>0.19</v>
      </c>
      <c r="J38" s="121">
        <f t="shared" si="0"/>
        <v>5.7</v>
      </c>
      <c r="K38" s="127"/>
    </row>
    <row r="39" spans="1:11">
      <c r="A39" s="126"/>
      <c r="B39" s="119">
        <v>50</v>
      </c>
      <c r="C39" s="10" t="s">
        <v>48</v>
      </c>
      <c r="D39" s="130" t="s">
        <v>48</v>
      </c>
      <c r="E39" s="130" t="s">
        <v>33</v>
      </c>
      <c r="F39" s="171"/>
      <c r="G39" s="172"/>
      <c r="H39" s="11" t="s">
        <v>732</v>
      </c>
      <c r="I39" s="14">
        <v>0.19</v>
      </c>
      <c r="J39" s="121">
        <f t="shared" si="0"/>
        <v>9.5</v>
      </c>
      <c r="K39" s="127"/>
    </row>
    <row r="40" spans="1:11">
      <c r="A40" s="126"/>
      <c r="B40" s="119">
        <v>50</v>
      </c>
      <c r="C40" s="10" t="s">
        <v>48</v>
      </c>
      <c r="D40" s="130" t="s">
        <v>48</v>
      </c>
      <c r="E40" s="130" t="s">
        <v>34</v>
      </c>
      <c r="F40" s="171"/>
      <c r="G40" s="172"/>
      <c r="H40" s="11" t="s">
        <v>732</v>
      </c>
      <c r="I40" s="14">
        <v>0.19</v>
      </c>
      <c r="J40" s="121">
        <f t="shared" si="0"/>
        <v>9.5</v>
      </c>
      <c r="K40" s="127"/>
    </row>
    <row r="41" spans="1:11">
      <c r="A41" s="126"/>
      <c r="B41" s="119">
        <v>20</v>
      </c>
      <c r="C41" s="10" t="s">
        <v>48</v>
      </c>
      <c r="D41" s="130" t="s">
        <v>48</v>
      </c>
      <c r="E41" s="130" t="s">
        <v>55</v>
      </c>
      <c r="F41" s="171"/>
      <c r="G41" s="172"/>
      <c r="H41" s="11" t="s">
        <v>732</v>
      </c>
      <c r="I41" s="14">
        <v>0.19</v>
      </c>
      <c r="J41" s="121">
        <f t="shared" si="0"/>
        <v>3.8</v>
      </c>
      <c r="K41" s="127"/>
    </row>
    <row r="42" spans="1:11">
      <c r="A42" s="126"/>
      <c r="B42" s="119">
        <v>20</v>
      </c>
      <c r="C42" s="10" t="s">
        <v>48</v>
      </c>
      <c r="D42" s="130" t="s">
        <v>48</v>
      </c>
      <c r="E42" s="130" t="s">
        <v>56</v>
      </c>
      <c r="F42" s="171"/>
      <c r="G42" s="172"/>
      <c r="H42" s="11" t="s">
        <v>732</v>
      </c>
      <c r="I42" s="14">
        <v>0.19</v>
      </c>
      <c r="J42" s="121">
        <f t="shared" si="0"/>
        <v>3.8</v>
      </c>
      <c r="K42" s="127"/>
    </row>
    <row r="43" spans="1:11">
      <c r="A43" s="126"/>
      <c r="B43" s="119">
        <v>20</v>
      </c>
      <c r="C43" s="10" t="s">
        <v>48</v>
      </c>
      <c r="D43" s="130" t="s">
        <v>48</v>
      </c>
      <c r="E43" s="130" t="s">
        <v>36</v>
      </c>
      <c r="F43" s="171"/>
      <c r="G43" s="172"/>
      <c r="H43" s="11" t="s">
        <v>732</v>
      </c>
      <c r="I43" s="14">
        <v>0.19</v>
      </c>
      <c r="J43" s="121">
        <f t="shared" si="0"/>
        <v>3.8</v>
      </c>
      <c r="K43" s="127"/>
    </row>
    <row r="44" spans="1:11">
      <c r="A44" s="126"/>
      <c r="B44" s="119">
        <v>50</v>
      </c>
      <c r="C44" s="10" t="s">
        <v>48</v>
      </c>
      <c r="D44" s="130" t="s">
        <v>48</v>
      </c>
      <c r="E44" s="130" t="s">
        <v>52</v>
      </c>
      <c r="F44" s="171"/>
      <c r="G44" s="172"/>
      <c r="H44" s="11" t="s">
        <v>732</v>
      </c>
      <c r="I44" s="14">
        <v>0.19</v>
      </c>
      <c r="J44" s="121">
        <f t="shared" si="0"/>
        <v>9.5</v>
      </c>
      <c r="K44" s="127"/>
    </row>
    <row r="45" spans="1:11">
      <c r="A45" s="126"/>
      <c r="B45" s="119">
        <v>20</v>
      </c>
      <c r="C45" s="10" t="s">
        <v>48</v>
      </c>
      <c r="D45" s="130" t="s">
        <v>48</v>
      </c>
      <c r="E45" s="130" t="s">
        <v>54</v>
      </c>
      <c r="F45" s="171"/>
      <c r="G45" s="172"/>
      <c r="H45" s="11" t="s">
        <v>732</v>
      </c>
      <c r="I45" s="14">
        <v>0.19</v>
      </c>
      <c r="J45" s="121">
        <f t="shared" si="0"/>
        <v>3.8</v>
      </c>
      <c r="K45" s="127"/>
    </row>
    <row r="46" spans="1:11" ht="24">
      <c r="A46" s="126"/>
      <c r="B46" s="119">
        <v>20</v>
      </c>
      <c r="C46" s="10" t="s">
        <v>733</v>
      </c>
      <c r="D46" s="130" t="s">
        <v>733</v>
      </c>
      <c r="E46" s="130" t="s">
        <v>31</v>
      </c>
      <c r="F46" s="171" t="s">
        <v>278</v>
      </c>
      <c r="G46" s="172"/>
      <c r="H46" s="11" t="s">
        <v>734</v>
      </c>
      <c r="I46" s="14">
        <v>0.68</v>
      </c>
      <c r="J46" s="121">
        <f t="shared" si="0"/>
        <v>13.600000000000001</v>
      </c>
      <c r="K46" s="127"/>
    </row>
    <row r="47" spans="1:11" ht="24">
      <c r="A47" s="126"/>
      <c r="B47" s="119">
        <v>20</v>
      </c>
      <c r="C47" s="10" t="s">
        <v>733</v>
      </c>
      <c r="D47" s="130" t="s">
        <v>733</v>
      </c>
      <c r="E47" s="130" t="s">
        <v>32</v>
      </c>
      <c r="F47" s="171" t="s">
        <v>278</v>
      </c>
      <c r="G47" s="172"/>
      <c r="H47" s="11" t="s">
        <v>734</v>
      </c>
      <c r="I47" s="14">
        <v>0.68</v>
      </c>
      <c r="J47" s="121">
        <f t="shared" si="0"/>
        <v>13.600000000000001</v>
      </c>
      <c r="K47" s="127"/>
    </row>
    <row r="48" spans="1:11" ht="24">
      <c r="A48" s="126"/>
      <c r="B48" s="119">
        <v>4</v>
      </c>
      <c r="C48" s="10" t="s">
        <v>733</v>
      </c>
      <c r="D48" s="130" t="s">
        <v>733</v>
      </c>
      <c r="E48" s="130" t="s">
        <v>33</v>
      </c>
      <c r="F48" s="171" t="s">
        <v>277</v>
      </c>
      <c r="G48" s="172"/>
      <c r="H48" s="11" t="s">
        <v>734</v>
      </c>
      <c r="I48" s="14">
        <v>0.68</v>
      </c>
      <c r="J48" s="121">
        <f t="shared" si="0"/>
        <v>2.72</v>
      </c>
      <c r="K48" s="127"/>
    </row>
    <row r="49" spans="1:11" ht="24">
      <c r="A49" s="126"/>
      <c r="B49" s="119">
        <v>100</v>
      </c>
      <c r="C49" s="10" t="s">
        <v>733</v>
      </c>
      <c r="D49" s="130" t="s">
        <v>733</v>
      </c>
      <c r="E49" s="130" t="s">
        <v>33</v>
      </c>
      <c r="F49" s="171" t="s">
        <v>278</v>
      </c>
      <c r="G49" s="172"/>
      <c r="H49" s="11" t="s">
        <v>734</v>
      </c>
      <c r="I49" s="14">
        <v>0.68</v>
      </c>
      <c r="J49" s="121">
        <f t="shared" si="0"/>
        <v>68</v>
      </c>
      <c r="K49" s="127"/>
    </row>
    <row r="50" spans="1:11" ht="24">
      <c r="A50" s="126"/>
      <c r="B50" s="119">
        <v>4</v>
      </c>
      <c r="C50" s="10" t="s">
        <v>733</v>
      </c>
      <c r="D50" s="130" t="s">
        <v>733</v>
      </c>
      <c r="E50" s="130" t="s">
        <v>34</v>
      </c>
      <c r="F50" s="171" t="s">
        <v>277</v>
      </c>
      <c r="G50" s="172"/>
      <c r="H50" s="11" t="s">
        <v>734</v>
      </c>
      <c r="I50" s="14">
        <v>0.68</v>
      </c>
      <c r="J50" s="121">
        <f t="shared" si="0"/>
        <v>2.72</v>
      </c>
      <c r="K50" s="127"/>
    </row>
    <row r="51" spans="1:11" ht="24">
      <c r="A51" s="126"/>
      <c r="B51" s="119">
        <v>100</v>
      </c>
      <c r="C51" s="10" t="s">
        <v>733</v>
      </c>
      <c r="D51" s="130" t="s">
        <v>733</v>
      </c>
      <c r="E51" s="130" t="s">
        <v>34</v>
      </c>
      <c r="F51" s="171" t="s">
        <v>278</v>
      </c>
      <c r="G51" s="172"/>
      <c r="H51" s="11" t="s">
        <v>734</v>
      </c>
      <c r="I51" s="14">
        <v>0.68</v>
      </c>
      <c r="J51" s="121">
        <f t="shared" si="0"/>
        <v>68</v>
      </c>
      <c r="K51" s="127"/>
    </row>
    <row r="52" spans="1:11" ht="24">
      <c r="A52" s="126"/>
      <c r="B52" s="119">
        <v>20</v>
      </c>
      <c r="C52" s="10" t="s">
        <v>733</v>
      </c>
      <c r="D52" s="130" t="s">
        <v>733</v>
      </c>
      <c r="E52" s="130" t="s">
        <v>53</v>
      </c>
      <c r="F52" s="171" t="s">
        <v>278</v>
      </c>
      <c r="G52" s="172"/>
      <c r="H52" s="11" t="s">
        <v>734</v>
      </c>
      <c r="I52" s="14">
        <v>0.68</v>
      </c>
      <c r="J52" s="121">
        <f t="shared" si="0"/>
        <v>13.600000000000001</v>
      </c>
      <c r="K52" s="127"/>
    </row>
    <row r="53" spans="1:11" ht="24">
      <c r="A53" s="126"/>
      <c r="B53" s="119">
        <v>20</v>
      </c>
      <c r="C53" s="10" t="s">
        <v>733</v>
      </c>
      <c r="D53" s="130" t="s">
        <v>733</v>
      </c>
      <c r="E53" s="130" t="s">
        <v>55</v>
      </c>
      <c r="F53" s="171" t="s">
        <v>278</v>
      </c>
      <c r="G53" s="172"/>
      <c r="H53" s="11" t="s">
        <v>734</v>
      </c>
      <c r="I53" s="14">
        <v>0.68</v>
      </c>
      <c r="J53" s="121">
        <f t="shared" si="0"/>
        <v>13.600000000000001</v>
      </c>
      <c r="K53" s="127"/>
    </row>
    <row r="54" spans="1:11">
      <c r="A54" s="126"/>
      <c r="B54" s="119">
        <v>20</v>
      </c>
      <c r="C54" s="10" t="s">
        <v>719</v>
      </c>
      <c r="D54" s="130" t="s">
        <v>719</v>
      </c>
      <c r="E54" s="130" t="s">
        <v>30</v>
      </c>
      <c r="F54" s="171"/>
      <c r="G54" s="172"/>
      <c r="H54" s="11" t="s">
        <v>720</v>
      </c>
      <c r="I54" s="14">
        <v>0.19</v>
      </c>
      <c r="J54" s="121">
        <f t="shared" ref="J54:J85" si="1">I54*B54</f>
        <v>3.8</v>
      </c>
      <c r="K54" s="127"/>
    </row>
    <row r="55" spans="1:11" ht="12" customHeight="1">
      <c r="A55" s="126"/>
      <c r="B55" s="119">
        <v>100</v>
      </c>
      <c r="C55" s="10" t="s">
        <v>735</v>
      </c>
      <c r="D55" s="130" t="s">
        <v>735</v>
      </c>
      <c r="E55" s="130" t="s">
        <v>30</v>
      </c>
      <c r="F55" s="171"/>
      <c r="G55" s="172"/>
      <c r="H55" s="11" t="s">
        <v>736</v>
      </c>
      <c r="I55" s="14">
        <v>0.16</v>
      </c>
      <c r="J55" s="121">
        <f t="shared" si="1"/>
        <v>16</v>
      </c>
      <c r="K55" s="127"/>
    </row>
    <row r="56" spans="1:11" ht="12" customHeight="1">
      <c r="A56" s="126"/>
      <c r="B56" s="119">
        <v>50</v>
      </c>
      <c r="C56" s="10" t="s">
        <v>735</v>
      </c>
      <c r="D56" s="130" t="s">
        <v>735</v>
      </c>
      <c r="E56" s="130" t="s">
        <v>31</v>
      </c>
      <c r="F56" s="171"/>
      <c r="G56" s="172"/>
      <c r="H56" s="11" t="s">
        <v>736</v>
      </c>
      <c r="I56" s="14">
        <v>0.16</v>
      </c>
      <c r="J56" s="121">
        <f t="shared" si="1"/>
        <v>8</v>
      </c>
      <c r="K56" s="127"/>
    </row>
    <row r="57" spans="1:11" ht="12" customHeight="1">
      <c r="A57" s="126"/>
      <c r="B57" s="119">
        <v>50</v>
      </c>
      <c r="C57" s="10" t="s">
        <v>735</v>
      </c>
      <c r="D57" s="130" t="s">
        <v>735</v>
      </c>
      <c r="E57" s="130" t="s">
        <v>32</v>
      </c>
      <c r="F57" s="171"/>
      <c r="G57" s="172"/>
      <c r="H57" s="11" t="s">
        <v>736</v>
      </c>
      <c r="I57" s="14">
        <v>0.16</v>
      </c>
      <c r="J57" s="121">
        <f t="shared" si="1"/>
        <v>8</v>
      </c>
      <c r="K57" s="127"/>
    </row>
    <row r="58" spans="1:11" ht="12" customHeight="1">
      <c r="A58" s="126"/>
      <c r="B58" s="119">
        <v>50</v>
      </c>
      <c r="C58" s="10" t="s">
        <v>735</v>
      </c>
      <c r="D58" s="130" t="s">
        <v>815</v>
      </c>
      <c r="E58" s="130" t="s">
        <v>33</v>
      </c>
      <c r="F58" s="171"/>
      <c r="G58" s="172"/>
      <c r="H58" s="11" t="s">
        <v>736</v>
      </c>
      <c r="I58" s="14">
        <v>0.19</v>
      </c>
      <c r="J58" s="121">
        <f t="shared" si="1"/>
        <v>9.5</v>
      </c>
      <c r="K58" s="127"/>
    </row>
    <row r="59" spans="1:11" ht="12" customHeight="1">
      <c r="A59" s="126"/>
      <c r="B59" s="119">
        <v>20</v>
      </c>
      <c r="C59" s="10" t="s">
        <v>735</v>
      </c>
      <c r="D59" s="130" t="s">
        <v>815</v>
      </c>
      <c r="E59" s="130" t="s">
        <v>34</v>
      </c>
      <c r="F59" s="171"/>
      <c r="G59" s="172"/>
      <c r="H59" s="11" t="s">
        <v>736</v>
      </c>
      <c r="I59" s="14">
        <v>0.19</v>
      </c>
      <c r="J59" s="121">
        <f t="shared" si="1"/>
        <v>3.8</v>
      </c>
      <c r="K59" s="127"/>
    </row>
    <row r="60" spans="1:11" ht="24">
      <c r="A60" s="126"/>
      <c r="B60" s="119">
        <v>100</v>
      </c>
      <c r="C60" s="10" t="s">
        <v>737</v>
      </c>
      <c r="D60" s="130" t="s">
        <v>737</v>
      </c>
      <c r="E60" s="130" t="s">
        <v>30</v>
      </c>
      <c r="F60" s="171" t="s">
        <v>278</v>
      </c>
      <c r="G60" s="172"/>
      <c r="H60" s="11" t="s">
        <v>738</v>
      </c>
      <c r="I60" s="14">
        <v>0.57999999999999996</v>
      </c>
      <c r="J60" s="121">
        <f t="shared" si="1"/>
        <v>57.999999999999993</v>
      </c>
      <c r="K60" s="127"/>
    </row>
    <row r="61" spans="1:11" ht="24">
      <c r="A61" s="126"/>
      <c r="B61" s="119">
        <v>50</v>
      </c>
      <c r="C61" s="10" t="s">
        <v>737</v>
      </c>
      <c r="D61" s="130" t="s">
        <v>737</v>
      </c>
      <c r="E61" s="130" t="s">
        <v>31</v>
      </c>
      <c r="F61" s="171" t="s">
        <v>278</v>
      </c>
      <c r="G61" s="172"/>
      <c r="H61" s="11" t="s">
        <v>738</v>
      </c>
      <c r="I61" s="14">
        <v>0.57999999999999996</v>
      </c>
      <c r="J61" s="121">
        <f t="shared" si="1"/>
        <v>28.999999999999996</v>
      </c>
      <c r="K61" s="127"/>
    </row>
    <row r="62" spans="1:11" ht="24">
      <c r="A62" s="126"/>
      <c r="B62" s="119">
        <v>50</v>
      </c>
      <c r="C62" s="10" t="s">
        <v>737</v>
      </c>
      <c r="D62" s="130" t="s">
        <v>737</v>
      </c>
      <c r="E62" s="130" t="s">
        <v>32</v>
      </c>
      <c r="F62" s="171" t="s">
        <v>278</v>
      </c>
      <c r="G62" s="172"/>
      <c r="H62" s="11" t="s">
        <v>738</v>
      </c>
      <c r="I62" s="14">
        <v>0.57999999999999996</v>
      </c>
      <c r="J62" s="121">
        <f t="shared" si="1"/>
        <v>28.999999999999996</v>
      </c>
      <c r="K62" s="127"/>
    </row>
    <row r="63" spans="1:11" ht="24">
      <c r="A63" s="126"/>
      <c r="B63" s="119">
        <v>50</v>
      </c>
      <c r="C63" s="10" t="s">
        <v>737</v>
      </c>
      <c r="D63" s="130" t="s">
        <v>737</v>
      </c>
      <c r="E63" s="130" t="s">
        <v>33</v>
      </c>
      <c r="F63" s="171" t="s">
        <v>278</v>
      </c>
      <c r="G63" s="172"/>
      <c r="H63" s="11" t="s">
        <v>738</v>
      </c>
      <c r="I63" s="14">
        <v>0.57999999999999996</v>
      </c>
      <c r="J63" s="121">
        <f t="shared" si="1"/>
        <v>28.999999999999996</v>
      </c>
      <c r="K63" s="127"/>
    </row>
    <row r="64" spans="1:11" ht="24">
      <c r="A64" s="126"/>
      <c r="B64" s="119">
        <v>50</v>
      </c>
      <c r="C64" s="10" t="s">
        <v>737</v>
      </c>
      <c r="D64" s="130" t="s">
        <v>737</v>
      </c>
      <c r="E64" s="130" t="s">
        <v>34</v>
      </c>
      <c r="F64" s="171" t="s">
        <v>278</v>
      </c>
      <c r="G64" s="172"/>
      <c r="H64" s="11" t="s">
        <v>738</v>
      </c>
      <c r="I64" s="14">
        <v>0.57999999999999996</v>
      </c>
      <c r="J64" s="121">
        <f t="shared" si="1"/>
        <v>28.999999999999996</v>
      </c>
      <c r="K64" s="127"/>
    </row>
    <row r="65" spans="1:11" ht="36">
      <c r="A65" s="126"/>
      <c r="B65" s="119">
        <v>1</v>
      </c>
      <c r="C65" s="10" t="s">
        <v>739</v>
      </c>
      <c r="D65" s="130" t="s">
        <v>739</v>
      </c>
      <c r="E65" s="130" t="s">
        <v>30</v>
      </c>
      <c r="F65" s="171" t="s">
        <v>641</v>
      </c>
      <c r="G65" s="172"/>
      <c r="H65" s="11" t="s">
        <v>740</v>
      </c>
      <c r="I65" s="14">
        <v>3.27</v>
      </c>
      <c r="J65" s="121">
        <f t="shared" si="1"/>
        <v>3.27</v>
      </c>
      <c r="K65" s="127"/>
    </row>
    <row r="66" spans="1:11" ht="36">
      <c r="A66" s="126"/>
      <c r="B66" s="119">
        <v>1</v>
      </c>
      <c r="C66" s="10" t="s">
        <v>739</v>
      </c>
      <c r="D66" s="130" t="s">
        <v>739</v>
      </c>
      <c r="E66" s="130" t="s">
        <v>30</v>
      </c>
      <c r="F66" s="171" t="s">
        <v>642</v>
      </c>
      <c r="G66" s="172"/>
      <c r="H66" s="11" t="s">
        <v>740</v>
      </c>
      <c r="I66" s="14">
        <v>3.27</v>
      </c>
      <c r="J66" s="121">
        <f t="shared" si="1"/>
        <v>3.27</v>
      </c>
      <c r="K66" s="127"/>
    </row>
    <row r="67" spans="1:11" ht="36">
      <c r="A67" s="126"/>
      <c r="B67" s="119">
        <v>1</v>
      </c>
      <c r="C67" s="10" t="s">
        <v>739</v>
      </c>
      <c r="D67" s="130" t="s">
        <v>739</v>
      </c>
      <c r="E67" s="130" t="s">
        <v>30</v>
      </c>
      <c r="F67" s="171" t="s">
        <v>644</v>
      </c>
      <c r="G67" s="172"/>
      <c r="H67" s="11" t="s">
        <v>740</v>
      </c>
      <c r="I67" s="14">
        <v>3.27</v>
      </c>
      <c r="J67" s="121">
        <f t="shared" si="1"/>
        <v>3.27</v>
      </c>
      <c r="K67" s="127"/>
    </row>
    <row r="68" spans="1:11" ht="36">
      <c r="A68" s="126"/>
      <c r="B68" s="119">
        <v>1</v>
      </c>
      <c r="C68" s="10" t="s">
        <v>739</v>
      </c>
      <c r="D68" s="130" t="s">
        <v>739</v>
      </c>
      <c r="E68" s="130" t="s">
        <v>31</v>
      </c>
      <c r="F68" s="171" t="s">
        <v>641</v>
      </c>
      <c r="G68" s="172"/>
      <c r="H68" s="11" t="s">
        <v>740</v>
      </c>
      <c r="I68" s="14">
        <v>3.27</v>
      </c>
      <c r="J68" s="121">
        <f t="shared" si="1"/>
        <v>3.27</v>
      </c>
      <c r="K68" s="127"/>
    </row>
    <row r="69" spans="1:11" ht="36">
      <c r="A69" s="126"/>
      <c r="B69" s="119">
        <v>1</v>
      </c>
      <c r="C69" s="10" t="s">
        <v>739</v>
      </c>
      <c r="D69" s="130" t="s">
        <v>739</v>
      </c>
      <c r="E69" s="130" t="s">
        <v>31</v>
      </c>
      <c r="F69" s="171" t="s">
        <v>642</v>
      </c>
      <c r="G69" s="172"/>
      <c r="H69" s="11" t="s">
        <v>740</v>
      </c>
      <c r="I69" s="14">
        <v>3.27</v>
      </c>
      <c r="J69" s="121">
        <f t="shared" si="1"/>
        <v>3.27</v>
      </c>
      <c r="K69" s="127"/>
    </row>
    <row r="70" spans="1:11" ht="36">
      <c r="A70" s="126"/>
      <c r="B70" s="119">
        <v>1</v>
      </c>
      <c r="C70" s="10" t="s">
        <v>739</v>
      </c>
      <c r="D70" s="130" t="s">
        <v>739</v>
      </c>
      <c r="E70" s="130" t="s">
        <v>31</v>
      </c>
      <c r="F70" s="171" t="s">
        <v>644</v>
      </c>
      <c r="G70" s="172"/>
      <c r="H70" s="11" t="s">
        <v>740</v>
      </c>
      <c r="I70" s="14">
        <v>3.27</v>
      </c>
      <c r="J70" s="121">
        <f t="shared" si="1"/>
        <v>3.27</v>
      </c>
      <c r="K70" s="127"/>
    </row>
    <row r="71" spans="1:11" ht="24">
      <c r="A71" s="126"/>
      <c r="B71" s="119">
        <v>20</v>
      </c>
      <c r="C71" s="10" t="s">
        <v>741</v>
      </c>
      <c r="D71" s="130" t="s">
        <v>741</v>
      </c>
      <c r="E71" s="130" t="s">
        <v>33</v>
      </c>
      <c r="F71" s="171"/>
      <c r="G71" s="172"/>
      <c r="H71" s="11" t="s">
        <v>742</v>
      </c>
      <c r="I71" s="14">
        <v>0.26</v>
      </c>
      <c r="J71" s="121">
        <f t="shared" si="1"/>
        <v>5.2</v>
      </c>
      <c r="K71" s="127"/>
    </row>
    <row r="72" spans="1:11" ht="24">
      <c r="A72" s="126"/>
      <c r="B72" s="119">
        <v>30</v>
      </c>
      <c r="C72" s="10" t="s">
        <v>741</v>
      </c>
      <c r="D72" s="130" t="s">
        <v>741</v>
      </c>
      <c r="E72" s="130" t="s">
        <v>34</v>
      </c>
      <c r="F72" s="171"/>
      <c r="G72" s="172"/>
      <c r="H72" s="11" t="s">
        <v>742</v>
      </c>
      <c r="I72" s="14">
        <v>0.26</v>
      </c>
      <c r="J72" s="121">
        <f t="shared" si="1"/>
        <v>7.8000000000000007</v>
      </c>
      <c r="K72" s="127"/>
    </row>
    <row r="73" spans="1:11" ht="24">
      <c r="A73" s="126"/>
      <c r="B73" s="119">
        <v>20</v>
      </c>
      <c r="C73" s="10" t="s">
        <v>741</v>
      </c>
      <c r="D73" s="130" t="s">
        <v>741</v>
      </c>
      <c r="E73" s="130" t="s">
        <v>53</v>
      </c>
      <c r="F73" s="171"/>
      <c r="G73" s="172"/>
      <c r="H73" s="11" t="s">
        <v>742</v>
      </c>
      <c r="I73" s="14">
        <v>0.26</v>
      </c>
      <c r="J73" s="121">
        <f t="shared" si="1"/>
        <v>5.2</v>
      </c>
      <c r="K73" s="127"/>
    </row>
    <row r="74" spans="1:11" ht="48">
      <c r="A74" s="126"/>
      <c r="B74" s="119">
        <v>1</v>
      </c>
      <c r="C74" s="10" t="s">
        <v>743</v>
      </c>
      <c r="D74" s="130" t="s">
        <v>743</v>
      </c>
      <c r="E74" s="130" t="s">
        <v>30</v>
      </c>
      <c r="F74" s="171" t="s">
        <v>354</v>
      </c>
      <c r="G74" s="172"/>
      <c r="H74" s="11" t="s">
        <v>744</v>
      </c>
      <c r="I74" s="14">
        <v>3.3</v>
      </c>
      <c r="J74" s="121">
        <f t="shared" si="1"/>
        <v>3.3</v>
      </c>
      <c r="K74" s="127"/>
    </row>
    <row r="75" spans="1:11" ht="48">
      <c r="A75" s="126"/>
      <c r="B75" s="119">
        <v>1</v>
      </c>
      <c r="C75" s="10" t="s">
        <v>743</v>
      </c>
      <c r="D75" s="130" t="s">
        <v>743</v>
      </c>
      <c r="E75" s="130" t="s">
        <v>30</v>
      </c>
      <c r="F75" s="171" t="s">
        <v>534</v>
      </c>
      <c r="G75" s="172"/>
      <c r="H75" s="11" t="s">
        <v>744</v>
      </c>
      <c r="I75" s="14">
        <v>3.3</v>
      </c>
      <c r="J75" s="121">
        <f t="shared" si="1"/>
        <v>3.3</v>
      </c>
      <c r="K75" s="127"/>
    </row>
    <row r="76" spans="1:11" ht="48">
      <c r="A76" s="126"/>
      <c r="B76" s="119">
        <v>1</v>
      </c>
      <c r="C76" s="10" t="s">
        <v>743</v>
      </c>
      <c r="D76" s="130" t="s">
        <v>743</v>
      </c>
      <c r="E76" s="130" t="s">
        <v>31</v>
      </c>
      <c r="F76" s="171" t="s">
        <v>354</v>
      </c>
      <c r="G76" s="172"/>
      <c r="H76" s="11" t="s">
        <v>744</v>
      </c>
      <c r="I76" s="14">
        <v>3.3</v>
      </c>
      <c r="J76" s="121">
        <f t="shared" si="1"/>
        <v>3.3</v>
      </c>
      <c r="K76" s="127"/>
    </row>
    <row r="77" spans="1:11" ht="48">
      <c r="A77" s="126"/>
      <c r="B77" s="119">
        <v>1</v>
      </c>
      <c r="C77" s="10" t="s">
        <v>743</v>
      </c>
      <c r="D77" s="130" t="s">
        <v>743</v>
      </c>
      <c r="E77" s="130" t="s">
        <v>31</v>
      </c>
      <c r="F77" s="171" t="s">
        <v>534</v>
      </c>
      <c r="G77" s="172"/>
      <c r="H77" s="11" t="s">
        <v>744</v>
      </c>
      <c r="I77" s="14">
        <v>3.3</v>
      </c>
      <c r="J77" s="121">
        <f t="shared" si="1"/>
        <v>3.3</v>
      </c>
      <c r="K77" s="127"/>
    </row>
    <row r="78" spans="1:11" ht="36">
      <c r="A78" s="126"/>
      <c r="B78" s="119">
        <v>1</v>
      </c>
      <c r="C78" s="10" t="s">
        <v>745</v>
      </c>
      <c r="D78" s="130" t="s">
        <v>745</v>
      </c>
      <c r="E78" s="130" t="s">
        <v>30</v>
      </c>
      <c r="F78" s="171" t="s">
        <v>245</v>
      </c>
      <c r="G78" s="172"/>
      <c r="H78" s="11" t="s">
        <v>746</v>
      </c>
      <c r="I78" s="14">
        <v>2.0299999999999998</v>
      </c>
      <c r="J78" s="121">
        <f t="shared" si="1"/>
        <v>2.0299999999999998</v>
      </c>
      <c r="K78" s="127"/>
    </row>
    <row r="79" spans="1:11" ht="36">
      <c r="A79" s="126"/>
      <c r="B79" s="119">
        <v>1</v>
      </c>
      <c r="C79" s="10" t="s">
        <v>745</v>
      </c>
      <c r="D79" s="130" t="s">
        <v>745</v>
      </c>
      <c r="E79" s="130" t="s">
        <v>30</v>
      </c>
      <c r="F79" s="171" t="s">
        <v>354</v>
      </c>
      <c r="G79" s="172"/>
      <c r="H79" s="11" t="s">
        <v>746</v>
      </c>
      <c r="I79" s="14">
        <v>2.0299999999999998</v>
      </c>
      <c r="J79" s="121">
        <f t="shared" si="1"/>
        <v>2.0299999999999998</v>
      </c>
      <c r="K79" s="127"/>
    </row>
    <row r="80" spans="1:11" ht="36">
      <c r="A80" s="126"/>
      <c r="B80" s="119">
        <v>1</v>
      </c>
      <c r="C80" s="10" t="s">
        <v>745</v>
      </c>
      <c r="D80" s="130" t="s">
        <v>745</v>
      </c>
      <c r="E80" s="130" t="s">
        <v>30</v>
      </c>
      <c r="F80" s="171" t="s">
        <v>534</v>
      </c>
      <c r="G80" s="172"/>
      <c r="H80" s="11" t="s">
        <v>746</v>
      </c>
      <c r="I80" s="14">
        <v>2.0299999999999998</v>
      </c>
      <c r="J80" s="121">
        <f t="shared" si="1"/>
        <v>2.0299999999999998</v>
      </c>
      <c r="K80" s="127"/>
    </row>
    <row r="81" spans="1:11" ht="36">
      <c r="A81" s="126"/>
      <c r="B81" s="119">
        <v>1</v>
      </c>
      <c r="C81" s="10" t="s">
        <v>745</v>
      </c>
      <c r="D81" s="130" t="s">
        <v>745</v>
      </c>
      <c r="E81" s="130" t="s">
        <v>31</v>
      </c>
      <c r="F81" s="171" t="s">
        <v>245</v>
      </c>
      <c r="G81" s="172"/>
      <c r="H81" s="11" t="s">
        <v>746</v>
      </c>
      <c r="I81" s="14">
        <v>2.0299999999999998</v>
      </c>
      <c r="J81" s="121">
        <f t="shared" si="1"/>
        <v>2.0299999999999998</v>
      </c>
      <c r="K81" s="127"/>
    </row>
    <row r="82" spans="1:11" ht="36">
      <c r="A82" s="126"/>
      <c r="B82" s="119">
        <v>1</v>
      </c>
      <c r="C82" s="10" t="s">
        <v>745</v>
      </c>
      <c r="D82" s="130" t="s">
        <v>745</v>
      </c>
      <c r="E82" s="130" t="s">
        <v>31</v>
      </c>
      <c r="F82" s="171" t="s">
        <v>354</v>
      </c>
      <c r="G82" s="172"/>
      <c r="H82" s="11" t="s">
        <v>746</v>
      </c>
      <c r="I82" s="14">
        <v>2.0299999999999998</v>
      </c>
      <c r="J82" s="121">
        <f t="shared" si="1"/>
        <v>2.0299999999999998</v>
      </c>
      <c r="K82" s="127"/>
    </row>
    <row r="83" spans="1:11" ht="36">
      <c r="A83" s="126"/>
      <c r="B83" s="119">
        <v>1</v>
      </c>
      <c r="C83" s="10" t="s">
        <v>745</v>
      </c>
      <c r="D83" s="130" t="s">
        <v>745</v>
      </c>
      <c r="E83" s="130" t="s">
        <v>31</v>
      </c>
      <c r="F83" s="171" t="s">
        <v>534</v>
      </c>
      <c r="G83" s="172"/>
      <c r="H83" s="11" t="s">
        <v>746</v>
      </c>
      <c r="I83" s="14">
        <v>2.0299999999999998</v>
      </c>
      <c r="J83" s="121">
        <f t="shared" si="1"/>
        <v>2.0299999999999998</v>
      </c>
      <c r="K83" s="127"/>
    </row>
    <row r="84" spans="1:11" ht="24">
      <c r="A84" s="126"/>
      <c r="B84" s="119">
        <v>2</v>
      </c>
      <c r="C84" s="10" t="s">
        <v>594</v>
      </c>
      <c r="D84" s="130" t="s">
        <v>816</v>
      </c>
      <c r="E84" s="130" t="s">
        <v>747</v>
      </c>
      <c r="F84" s="171" t="s">
        <v>112</v>
      </c>
      <c r="G84" s="172"/>
      <c r="H84" s="11" t="s">
        <v>748</v>
      </c>
      <c r="I84" s="14">
        <v>1.2</v>
      </c>
      <c r="J84" s="121">
        <f t="shared" si="1"/>
        <v>2.4</v>
      </c>
      <c r="K84" s="127"/>
    </row>
    <row r="85" spans="1:11" ht="24">
      <c r="A85" s="126"/>
      <c r="B85" s="119">
        <v>4</v>
      </c>
      <c r="C85" s="10" t="s">
        <v>594</v>
      </c>
      <c r="D85" s="130" t="s">
        <v>817</v>
      </c>
      <c r="E85" s="130" t="s">
        <v>304</v>
      </c>
      <c r="F85" s="171" t="s">
        <v>112</v>
      </c>
      <c r="G85" s="172"/>
      <c r="H85" s="11" t="s">
        <v>748</v>
      </c>
      <c r="I85" s="14">
        <v>1.66</v>
      </c>
      <c r="J85" s="121">
        <f t="shared" si="1"/>
        <v>6.64</v>
      </c>
      <c r="K85" s="127"/>
    </row>
    <row r="86" spans="1:11" ht="24">
      <c r="A86" s="126"/>
      <c r="B86" s="119">
        <v>3</v>
      </c>
      <c r="C86" s="10" t="s">
        <v>594</v>
      </c>
      <c r="D86" s="130" t="s">
        <v>818</v>
      </c>
      <c r="E86" s="130" t="s">
        <v>300</v>
      </c>
      <c r="F86" s="171" t="s">
        <v>112</v>
      </c>
      <c r="G86" s="172"/>
      <c r="H86" s="11" t="s">
        <v>748</v>
      </c>
      <c r="I86" s="14">
        <v>2.36</v>
      </c>
      <c r="J86" s="121">
        <f t="shared" ref="J86:J117" si="2">I86*B86</f>
        <v>7.08</v>
      </c>
      <c r="K86" s="127"/>
    </row>
    <row r="87" spans="1:11" ht="24">
      <c r="A87" s="126"/>
      <c r="B87" s="119">
        <v>3</v>
      </c>
      <c r="C87" s="10" t="s">
        <v>749</v>
      </c>
      <c r="D87" s="130" t="s">
        <v>819</v>
      </c>
      <c r="E87" s="130" t="s">
        <v>578</v>
      </c>
      <c r="F87" s="171" t="s">
        <v>245</v>
      </c>
      <c r="G87" s="172"/>
      <c r="H87" s="11" t="s">
        <v>750</v>
      </c>
      <c r="I87" s="14">
        <v>1.28</v>
      </c>
      <c r="J87" s="121">
        <f t="shared" si="2"/>
        <v>3.84</v>
      </c>
      <c r="K87" s="127"/>
    </row>
    <row r="88" spans="1:11" ht="24">
      <c r="A88" s="126"/>
      <c r="B88" s="119">
        <v>2</v>
      </c>
      <c r="C88" s="10" t="s">
        <v>749</v>
      </c>
      <c r="D88" s="130" t="s">
        <v>820</v>
      </c>
      <c r="E88" s="130" t="s">
        <v>747</v>
      </c>
      <c r="F88" s="171" t="s">
        <v>245</v>
      </c>
      <c r="G88" s="172"/>
      <c r="H88" s="11" t="s">
        <v>750</v>
      </c>
      <c r="I88" s="14">
        <v>1.35</v>
      </c>
      <c r="J88" s="121">
        <f t="shared" si="2"/>
        <v>2.7</v>
      </c>
      <c r="K88" s="127"/>
    </row>
    <row r="89" spans="1:11" ht="24">
      <c r="A89" s="126"/>
      <c r="B89" s="119">
        <v>3</v>
      </c>
      <c r="C89" s="10" t="s">
        <v>749</v>
      </c>
      <c r="D89" s="130" t="s">
        <v>821</v>
      </c>
      <c r="E89" s="130" t="s">
        <v>751</v>
      </c>
      <c r="F89" s="171" t="s">
        <v>245</v>
      </c>
      <c r="G89" s="172"/>
      <c r="H89" s="11" t="s">
        <v>750</v>
      </c>
      <c r="I89" s="14">
        <v>1.67</v>
      </c>
      <c r="J89" s="121">
        <f t="shared" si="2"/>
        <v>5.01</v>
      </c>
      <c r="K89" s="127"/>
    </row>
    <row r="90" spans="1:11" ht="24">
      <c r="A90" s="126"/>
      <c r="B90" s="119">
        <v>5</v>
      </c>
      <c r="C90" s="10" t="s">
        <v>749</v>
      </c>
      <c r="D90" s="130" t="s">
        <v>822</v>
      </c>
      <c r="E90" s="130" t="s">
        <v>304</v>
      </c>
      <c r="F90" s="171" t="s">
        <v>245</v>
      </c>
      <c r="G90" s="172"/>
      <c r="H90" s="11" t="s">
        <v>750</v>
      </c>
      <c r="I90" s="14">
        <v>1.96</v>
      </c>
      <c r="J90" s="121">
        <f t="shared" si="2"/>
        <v>9.8000000000000007</v>
      </c>
      <c r="K90" s="127"/>
    </row>
    <row r="91" spans="1:11" ht="24">
      <c r="A91" s="126"/>
      <c r="B91" s="119">
        <v>10</v>
      </c>
      <c r="C91" s="10" t="s">
        <v>749</v>
      </c>
      <c r="D91" s="130" t="s">
        <v>823</v>
      </c>
      <c r="E91" s="130" t="s">
        <v>300</v>
      </c>
      <c r="F91" s="171" t="s">
        <v>245</v>
      </c>
      <c r="G91" s="172"/>
      <c r="H91" s="11" t="s">
        <v>750</v>
      </c>
      <c r="I91" s="14">
        <v>2.75</v>
      </c>
      <c r="J91" s="121">
        <f t="shared" si="2"/>
        <v>27.5</v>
      </c>
      <c r="K91" s="127"/>
    </row>
    <row r="92" spans="1:11" ht="36">
      <c r="A92" s="126"/>
      <c r="B92" s="119">
        <v>1</v>
      </c>
      <c r="C92" s="10" t="s">
        <v>752</v>
      </c>
      <c r="D92" s="130" t="s">
        <v>752</v>
      </c>
      <c r="E92" s="130" t="s">
        <v>589</v>
      </c>
      <c r="F92" s="171"/>
      <c r="G92" s="172"/>
      <c r="H92" s="11" t="s">
        <v>753</v>
      </c>
      <c r="I92" s="14">
        <v>7.01</v>
      </c>
      <c r="J92" s="121">
        <f t="shared" si="2"/>
        <v>7.01</v>
      </c>
      <c r="K92" s="127"/>
    </row>
    <row r="93" spans="1:11" ht="24">
      <c r="A93" s="126"/>
      <c r="B93" s="119">
        <v>2</v>
      </c>
      <c r="C93" s="10" t="s">
        <v>754</v>
      </c>
      <c r="D93" s="130" t="s">
        <v>754</v>
      </c>
      <c r="E93" s="130" t="s">
        <v>589</v>
      </c>
      <c r="F93" s="171"/>
      <c r="G93" s="172"/>
      <c r="H93" s="11" t="s">
        <v>755</v>
      </c>
      <c r="I93" s="14">
        <v>10.01</v>
      </c>
      <c r="J93" s="121">
        <f t="shared" si="2"/>
        <v>20.02</v>
      </c>
      <c r="K93" s="127"/>
    </row>
    <row r="94" spans="1:11" ht="24">
      <c r="A94" s="126"/>
      <c r="B94" s="119">
        <v>1</v>
      </c>
      <c r="C94" s="10" t="s">
        <v>756</v>
      </c>
      <c r="D94" s="130" t="s">
        <v>824</v>
      </c>
      <c r="E94" s="130" t="s">
        <v>578</v>
      </c>
      <c r="F94" s="171"/>
      <c r="G94" s="172"/>
      <c r="H94" s="11" t="s">
        <v>757</v>
      </c>
      <c r="I94" s="14">
        <v>2</v>
      </c>
      <c r="J94" s="121">
        <f t="shared" si="2"/>
        <v>2</v>
      </c>
      <c r="K94" s="127"/>
    </row>
    <row r="95" spans="1:11" ht="24">
      <c r="A95" s="126"/>
      <c r="B95" s="119">
        <v>1</v>
      </c>
      <c r="C95" s="10" t="s">
        <v>756</v>
      </c>
      <c r="D95" s="130" t="s">
        <v>825</v>
      </c>
      <c r="E95" s="130" t="s">
        <v>747</v>
      </c>
      <c r="F95" s="171"/>
      <c r="G95" s="172"/>
      <c r="H95" s="11" t="s">
        <v>757</v>
      </c>
      <c r="I95" s="14">
        <v>2.1</v>
      </c>
      <c r="J95" s="121">
        <f t="shared" si="2"/>
        <v>2.1</v>
      </c>
      <c r="K95" s="127"/>
    </row>
    <row r="96" spans="1:11" ht="24">
      <c r="A96" s="126"/>
      <c r="B96" s="119">
        <v>1</v>
      </c>
      <c r="C96" s="10" t="s">
        <v>756</v>
      </c>
      <c r="D96" s="130" t="s">
        <v>826</v>
      </c>
      <c r="E96" s="130" t="s">
        <v>751</v>
      </c>
      <c r="F96" s="171"/>
      <c r="G96" s="172"/>
      <c r="H96" s="11" t="s">
        <v>757</v>
      </c>
      <c r="I96" s="14">
        <v>2.39</v>
      </c>
      <c r="J96" s="121">
        <f t="shared" si="2"/>
        <v>2.39</v>
      </c>
      <c r="K96" s="127"/>
    </row>
    <row r="97" spans="1:11" ht="24">
      <c r="A97" s="126"/>
      <c r="B97" s="119">
        <v>1</v>
      </c>
      <c r="C97" s="10" t="s">
        <v>756</v>
      </c>
      <c r="D97" s="130" t="s">
        <v>827</v>
      </c>
      <c r="E97" s="130" t="s">
        <v>304</v>
      </c>
      <c r="F97" s="171"/>
      <c r="G97" s="172"/>
      <c r="H97" s="11" t="s">
        <v>757</v>
      </c>
      <c r="I97" s="14">
        <v>2.83</v>
      </c>
      <c r="J97" s="121">
        <f t="shared" si="2"/>
        <v>2.83</v>
      </c>
      <c r="K97" s="127"/>
    </row>
    <row r="98" spans="1:11" ht="24">
      <c r="A98" s="126"/>
      <c r="B98" s="119">
        <v>1</v>
      </c>
      <c r="C98" s="10" t="s">
        <v>756</v>
      </c>
      <c r="D98" s="130" t="s">
        <v>828</v>
      </c>
      <c r="E98" s="130" t="s">
        <v>758</v>
      </c>
      <c r="F98" s="171"/>
      <c r="G98" s="172"/>
      <c r="H98" s="11" t="s">
        <v>757</v>
      </c>
      <c r="I98" s="14">
        <v>3.07</v>
      </c>
      <c r="J98" s="121">
        <f t="shared" si="2"/>
        <v>3.07</v>
      </c>
      <c r="K98" s="127"/>
    </row>
    <row r="99" spans="1:11" ht="24">
      <c r="A99" s="126"/>
      <c r="B99" s="119">
        <v>1</v>
      </c>
      <c r="C99" s="10" t="s">
        <v>756</v>
      </c>
      <c r="D99" s="130" t="s">
        <v>829</v>
      </c>
      <c r="E99" s="130" t="s">
        <v>300</v>
      </c>
      <c r="F99" s="171"/>
      <c r="G99" s="172"/>
      <c r="H99" s="11" t="s">
        <v>757</v>
      </c>
      <c r="I99" s="14">
        <v>3.6</v>
      </c>
      <c r="J99" s="121">
        <f t="shared" si="2"/>
        <v>3.6</v>
      </c>
      <c r="K99" s="127"/>
    </row>
    <row r="100" spans="1:11" ht="24">
      <c r="A100" s="126"/>
      <c r="B100" s="119">
        <v>1</v>
      </c>
      <c r="C100" s="10" t="s">
        <v>759</v>
      </c>
      <c r="D100" s="130" t="s">
        <v>830</v>
      </c>
      <c r="E100" s="130" t="s">
        <v>578</v>
      </c>
      <c r="F100" s="171"/>
      <c r="G100" s="172"/>
      <c r="H100" s="11" t="s">
        <v>760</v>
      </c>
      <c r="I100" s="14">
        <v>1.82</v>
      </c>
      <c r="J100" s="121">
        <f t="shared" si="2"/>
        <v>1.82</v>
      </c>
      <c r="K100" s="127"/>
    </row>
    <row r="101" spans="1:11" ht="24">
      <c r="A101" s="126"/>
      <c r="B101" s="119">
        <v>1</v>
      </c>
      <c r="C101" s="10" t="s">
        <v>759</v>
      </c>
      <c r="D101" s="130" t="s">
        <v>831</v>
      </c>
      <c r="E101" s="130" t="s">
        <v>747</v>
      </c>
      <c r="F101" s="171"/>
      <c r="G101" s="172"/>
      <c r="H101" s="11" t="s">
        <v>760</v>
      </c>
      <c r="I101" s="14">
        <v>1.96</v>
      </c>
      <c r="J101" s="121">
        <f t="shared" si="2"/>
        <v>1.96</v>
      </c>
      <c r="K101" s="127"/>
    </row>
    <row r="102" spans="1:11" ht="24">
      <c r="A102" s="126"/>
      <c r="B102" s="119">
        <v>1</v>
      </c>
      <c r="C102" s="10" t="s">
        <v>759</v>
      </c>
      <c r="D102" s="130" t="s">
        <v>832</v>
      </c>
      <c r="E102" s="130" t="s">
        <v>751</v>
      </c>
      <c r="F102" s="171"/>
      <c r="G102" s="172"/>
      <c r="H102" s="11" t="s">
        <v>760</v>
      </c>
      <c r="I102" s="14">
        <v>2.12</v>
      </c>
      <c r="J102" s="121">
        <f t="shared" si="2"/>
        <v>2.12</v>
      </c>
      <c r="K102" s="127"/>
    </row>
    <row r="103" spans="1:11" ht="24">
      <c r="A103" s="126"/>
      <c r="B103" s="119">
        <v>1</v>
      </c>
      <c r="C103" s="10" t="s">
        <v>759</v>
      </c>
      <c r="D103" s="130" t="s">
        <v>833</v>
      </c>
      <c r="E103" s="130" t="s">
        <v>304</v>
      </c>
      <c r="F103" s="171"/>
      <c r="G103" s="172"/>
      <c r="H103" s="11" t="s">
        <v>760</v>
      </c>
      <c r="I103" s="14">
        <v>2.4900000000000002</v>
      </c>
      <c r="J103" s="121">
        <f t="shared" si="2"/>
        <v>2.4900000000000002</v>
      </c>
      <c r="K103" s="127"/>
    </row>
    <row r="104" spans="1:11" ht="24">
      <c r="A104" s="126"/>
      <c r="B104" s="119">
        <v>1</v>
      </c>
      <c r="C104" s="10" t="s">
        <v>759</v>
      </c>
      <c r="D104" s="130" t="s">
        <v>834</v>
      </c>
      <c r="E104" s="130" t="s">
        <v>758</v>
      </c>
      <c r="F104" s="171"/>
      <c r="G104" s="172"/>
      <c r="H104" s="11" t="s">
        <v>760</v>
      </c>
      <c r="I104" s="14">
        <v>2.76</v>
      </c>
      <c r="J104" s="121">
        <f t="shared" si="2"/>
        <v>2.76</v>
      </c>
      <c r="K104" s="127"/>
    </row>
    <row r="105" spans="1:11" ht="24">
      <c r="A105" s="126"/>
      <c r="B105" s="119">
        <v>1</v>
      </c>
      <c r="C105" s="10" t="s">
        <v>759</v>
      </c>
      <c r="D105" s="130" t="s">
        <v>835</v>
      </c>
      <c r="E105" s="130" t="s">
        <v>300</v>
      </c>
      <c r="F105" s="171"/>
      <c r="G105" s="172"/>
      <c r="H105" s="11" t="s">
        <v>760</v>
      </c>
      <c r="I105" s="14">
        <v>3</v>
      </c>
      <c r="J105" s="121">
        <f t="shared" si="2"/>
        <v>3</v>
      </c>
      <c r="K105" s="127"/>
    </row>
    <row r="106" spans="1:11" ht="24">
      <c r="A106" s="126"/>
      <c r="B106" s="119">
        <v>1</v>
      </c>
      <c r="C106" s="10" t="s">
        <v>761</v>
      </c>
      <c r="D106" s="130" t="s">
        <v>761</v>
      </c>
      <c r="E106" s="130" t="s">
        <v>245</v>
      </c>
      <c r="F106" s="171"/>
      <c r="G106" s="172"/>
      <c r="H106" s="11" t="s">
        <v>762</v>
      </c>
      <c r="I106" s="14">
        <v>12.34</v>
      </c>
      <c r="J106" s="121">
        <f t="shared" si="2"/>
        <v>12.34</v>
      </c>
      <c r="K106" s="127"/>
    </row>
    <row r="107" spans="1:11" ht="24">
      <c r="A107" s="126"/>
      <c r="B107" s="119">
        <v>5</v>
      </c>
      <c r="C107" s="10" t="s">
        <v>763</v>
      </c>
      <c r="D107" s="130" t="s">
        <v>763</v>
      </c>
      <c r="E107" s="130" t="s">
        <v>30</v>
      </c>
      <c r="F107" s="171"/>
      <c r="G107" s="172"/>
      <c r="H107" s="11" t="s">
        <v>764</v>
      </c>
      <c r="I107" s="14">
        <v>2.0499999999999998</v>
      </c>
      <c r="J107" s="121">
        <f t="shared" si="2"/>
        <v>10.25</v>
      </c>
      <c r="K107" s="127"/>
    </row>
    <row r="108" spans="1:11" ht="24">
      <c r="A108" s="126"/>
      <c r="B108" s="119">
        <v>10</v>
      </c>
      <c r="C108" s="10" t="s">
        <v>765</v>
      </c>
      <c r="D108" s="130" t="s">
        <v>765</v>
      </c>
      <c r="E108" s="130" t="s">
        <v>28</v>
      </c>
      <c r="F108" s="171" t="s">
        <v>279</v>
      </c>
      <c r="G108" s="172"/>
      <c r="H108" s="11" t="s">
        <v>766</v>
      </c>
      <c r="I108" s="14">
        <v>2.35</v>
      </c>
      <c r="J108" s="121">
        <f t="shared" si="2"/>
        <v>23.5</v>
      </c>
      <c r="K108" s="127"/>
    </row>
    <row r="109" spans="1:11" ht="24">
      <c r="A109" s="126"/>
      <c r="B109" s="119">
        <v>10</v>
      </c>
      <c r="C109" s="10" t="s">
        <v>765</v>
      </c>
      <c r="D109" s="130" t="s">
        <v>765</v>
      </c>
      <c r="E109" s="130" t="s">
        <v>28</v>
      </c>
      <c r="F109" s="171" t="s">
        <v>679</v>
      </c>
      <c r="G109" s="172"/>
      <c r="H109" s="11" t="s">
        <v>766</v>
      </c>
      <c r="I109" s="14">
        <v>2.35</v>
      </c>
      <c r="J109" s="121">
        <f t="shared" si="2"/>
        <v>23.5</v>
      </c>
      <c r="K109" s="127"/>
    </row>
    <row r="110" spans="1:11" ht="24">
      <c r="A110" s="126"/>
      <c r="B110" s="119">
        <v>10</v>
      </c>
      <c r="C110" s="10" t="s">
        <v>765</v>
      </c>
      <c r="D110" s="130" t="s">
        <v>765</v>
      </c>
      <c r="E110" s="130" t="s">
        <v>28</v>
      </c>
      <c r="F110" s="171" t="s">
        <v>277</v>
      </c>
      <c r="G110" s="172"/>
      <c r="H110" s="11" t="s">
        <v>766</v>
      </c>
      <c r="I110" s="14">
        <v>2.35</v>
      </c>
      <c r="J110" s="121">
        <f t="shared" si="2"/>
        <v>23.5</v>
      </c>
      <c r="K110" s="127"/>
    </row>
    <row r="111" spans="1:11" ht="24">
      <c r="A111" s="126"/>
      <c r="B111" s="119">
        <v>10</v>
      </c>
      <c r="C111" s="10" t="s">
        <v>765</v>
      </c>
      <c r="D111" s="130" t="s">
        <v>765</v>
      </c>
      <c r="E111" s="130" t="s">
        <v>30</v>
      </c>
      <c r="F111" s="171" t="s">
        <v>679</v>
      </c>
      <c r="G111" s="172"/>
      <c r="H111" s="11" t="s">
        <v>766</v>
      </c>
      <c r="I111" s="14">
        <v>2.35</v>
      </c>
      <c r="J111" s="121">
        <f t="shared" si="2"/>
        <v>23.5</v>
      </c>
      <c r="K111" s="127"/>
    </row>
    <row r="112" spans="1:11" ht="24">
      <c r="A112" s="126"/>
      <c r="B112" s="119">
        <v>10</v>
      </c>
      <c r="C112" s="10" t="s">
        <v>765</v>
      </c>
      <c r="D112" s="130" t="s">
        <v>765</v>
      </c>
      <c r="E112" s="130" t="s">
        <v>30</v>
      </c>
      <c r="F112" s="171" t="s">
        <v>277</v>
      </c>
      <c r="G112" s="172"/>
      <c r="H112" s="11" t="s">
        <v>766</v>
      </c>
      <c r="I112" s="14">
        <v>2.35</v>
      </c>
      <c r="J112" s="121">
        <f t="shared" si="2"/>
        <v>23.5</v>
      </c>
      <c r="K112" s="127"/>
    </row>
    <row r="113" spans="1:11" ht="24">
      <c r="A113" s="126"/>
      <c r="B113" s="119">
        <v>10</v>
      </c>
      <c r="C113" s="10" t="s">
        <v>765</v>
      </c>
      <c r="D113" s="130" t="s">
        <v>765</v>
      </c>
      <c r="E113" s="130" t="s">
        <v>31</v>
      </c>
      <c r="F113" s="171" t="s">
        <v>679</v>
      </c>
      <c r="G113" s="172"/>
      <c r="H113" s="11" t="s">
        <v>766</v>
      </c>
      <c r="I113" s="14">
        <v>2.35</v>
      </c>
      <c r="J113" s="121">
        <f t="shared" si="2"/>
        <v>23.5</v>
      </c>
      <c r="K113" s="127"/>
    </row>
    <row r="114" spans="1:11" ht="24">
      <c r="A114" s="126"/>
      <c r="B114" s="119">
        <v>10</v>
      </c>
      <c r="C114" s="10" t="s">
        <v>765</v>
      </c>
      <c r="D114" s="130" t="s">
        <v>765</v>
      </c>
      <c r="E114" s="130" t="s">
        <v>31</v>
      </c>
      <c r="F114" s="171" t="s">
        <v>277</v>
      </c>
      <c r="G114" s="172"/>
      <c r="H114" s="11" t="s">
        <v>766</v>
      </c>
      <c r="I114" s="14">
        <v>2.35</v>
      </c>
      <c r="J114" s="121">
        <f t="shared" si="2"/>
        <v>23.5</v>
      </c>
      <c r="K114" s="127"/>
    </row>
    <row r="115" spans="1:11" ht="24">
      <c r="A115" s="126"/>
      <c r="B115" s="119">
        <v>1</v>
      </c>
      <c r="C115" s="10" t="s">
        <v>767</v>
      </c>
      <c r="D115" s="130" t="s">
        <v>767</v>
      </c>
      <c r="E115" s="130" t="s">
        <v>30</v>
      </c>
      <c r="F115" s="171" t="s">
        <v>218</v>
      </c>
      <c r="G115" s="172"/>
      <c r="H115" s="11" t="s">
        <v>768</v>
      </c>
      <c r="I115" s="14">
        <v>2.35</v>
      </c>
      <c r="J115" s="121">
        <f t="shared" si="2"/>
        <v>2.35</v>
      </c>
      <c r="K115" s="127"/>
    </row>
    <row r="116" spans="1:11" ht="24">
      <c r="A116" s="126"/>
      <c r="B116" s="119">
        <v>1</v>
      </c>
      <c r="C116" s="10" t="s">
        <v>767</v>
      </c>
      <c r="D116" s="130" t="s">
        <v>767</v>
      </c>
      <c r="E116" s="130" t="s">
        <v>30</v>
      </c>
      <c r="F116" s="171" t="s">
        <v>271</v>
      </c>
      <c r="G116" s="172"/>
      <c r="H116" s="11" t="s">
        <v>768</v>
      </c>
      <c r="I116" s="14">
        <v>2.35</v>
      </c>
      <c r="J116" s="121">
        <f t="shared" si="2"/>
        <v>2.35</v>
      </c>
      <c r="K116" s="127"/>
    </row>
    <row r="117" spans="1:11" ht="24">
      <c r="A117" s="126"/>
      <c r="B117" s="119">
        <v>1</v>
      </c>
      <c r="C117" s="10" t="s">
        <v>767</v>
      </c>
      <c r="D117" s="130" t="s">
        <v>767</v>
      </c>
      <c r="E117" s="130" t="s">
        <v>31</v>
      </c>
      <c r="F117" s="171" t="s">
        <v>218</v>
      </c>
      <c r="G117" s="172"/>
      <c r="H117" s="11" t="s">
        <v>768</v>
      </c>
      <c r="I117" s="14">
        <v>2.35</v>
      </c>
      <c r="J117" s="121">
        <f t="shared" si="2"/>
        <v>2.35</v>
      </c>
      <c r="K117" s="127"/>
    </row>
    <row r="118" spans="1:11" ht="24">
      <c r="A118" s="126"/>
      <c r="B118" s="119">
        <v>1</v>
      </c>
      <c r="C118" s="10" t="s">
        <v>767</v>
      </c>
      <c r="D118" s="130" t="s">
        <v>767</v>
      </c>
      <c r="E118" s="130" t="s">
        <v>31</v>
      </c>
      <c r="F118" s="171" t="s">
        <v>271</v>
      </c>
      <c r="G118" s="172"/>
      <c r="H118" s="11" t="s">
        <v>768</v>
      </c>
      <c r="I118" s="14">
        <v>2.35</v>
      </c>
      <c r="J118" s="121">
        <f t="shared" ref="J118:J149" si="3">I118*B118</f>
        <v>2.35</v>
      </c>
      <c r="K118" s="127"/>
    </row>
    <row r="119" spans="1:11" ht="24">
      <c r="A119" s="126"/>
      <c r="B119" s="119">
        <v>10</v>
      </c>
      <c r="C119" s="10" t="s">
        <v>769</v>
      </c>
      <c r="D119" s="130" t="s">
        <v>769</v>
      </c>
      <c r="E119" s="130" t="s">
        <v>28</v>
      </c>
      <c r="F119" s="171" t="s">
        <v>770</v>
      </c>
      <c r="G119" s="172"/>
      <c r="H119" s="11" t="s">
        <v>771</v>
      </c>
      <c r="I119" s="14">
        <v>2.79</v>
      </c>
      <c r="J119" s="121">
        <f t="shared" si="3"/>
        <v>27.9</v>
      </c>
      <c r="K119" s="127"/>
    </row>
    <row r="120" spans="1:11" ht="24">
      <c r="A120" s="126"/>
      <c r="B120" s="119">
        <v>10</v>
      </c>
      <c r="C120" s="10" t="s">
        <v>769</v>
      </c>
      <c r="D120" s="130" t="s">
        <v>769</v>
      </c>
      <c r="E120" s="130" t="s">
        <v>30</v>
      </c>
      <c r="F120" s="171" t="s">
        <v>770</v>
      </c>
      <c r="G120" s="172"/>
      <c r="H120" s="11" t="s">
        <v>771</v>
      </c>
      <c r="I120" s="14">
        <v>2.79</v>
      </c>
      <c r="J120" s="121">
        <f t="shared" si="3"/>
        <v>27.9</v>
      </c>
      <c r="K120" s="127"/>
    </row>
    <row r="121" spans="1:11" ht="36">
      <c r="A121" s="126"/>
      <c r="B121" s="119">
        <v>20</v>
      </c>
      <c r="C121" s="10" t="s">
        <v>772</v>
      </c>
      <c r="D121" s="130" t="s">
        <v>772</v>
      </c>
      <c r="E121" s="130" t="s">
        <v>112</v>
      </c>
      <c r="F121" s="171" t="s">
        <v>28</v>
      </c>
      <c r="G121" s="172"/>
      <c r="H121" s="11" t="s">
        <v>773</v>
      </c>
      <c r="I121" s="14">
        <v>1.76</v>
      </c>
      <c r="J121" s="121">
        <f t="shared" si="3"/>
        <v>35.200000000000003</v>
      </c>
      <c r="K121" s="127"/>
    </row>
    <row r="122" spans="1:11">
      <c r="A122" s="126"/>
      <c r="B122" s="119">
        <v>100</v>
      </c>
      <c r="C122" s="10" t="s">
        <v>662</v>
      </c>
      <c r="D122" s="130" t="s">
        <v>662</v>
      </c>
      <c r="E122" s="130" t="s">
        <v>30</v>
      </c>
      <c r="F122" s="171"/>
      <c r="G122" s="172"/>
      <c r="H122" s="11" t="s">
        <v>664</v>
      </c>
      <c r="I122" s="14">
        <v>0.17</v>
      </c>
      <c r="J122" s="121">
        <f t="shared" si="3"/>
        <v>17</v>
      </c>
      <c r="K122" s="127"/>
    </row>
    <row r="123" spans="1:11">
      <c r="A123" s="126"/>
      <c r="B123" s="119">
        <v>50</v>
      </c>
      <c r="C123" s="10" t="s">
        <v>662</v>
      </c>
      <c r="D123" s="130" t="s">
        <v>662</v>
      </c>
      <c r="E123" s="130" t="s">
        <v>31</v>
      </c>
      <c r="F123" s="171"/>
      <c r="G123" s="172"/>
      <c r="H123" s="11" t="s">
        <v>664</v>
      </c>
      <c r="I123" s="14">
        <v>0.17</v>
      </c>
      <c r="J123" s="121">
        <f t="shared" si="3"/>
        <v>8.5</v>
      </c>
      <c r="K123" s="127"/>
    </row>
    <row r="124" spans="1:11">
      <c r="A124" s="126"/>
      <c r="B124" s="119">
        <v>50</v>
      </c>
      <c r="C124" s="10" t="s">
        <v>662</v>
      </c>
      <c r="D124" s="130" t="s">
        <v>662</v>
      </c>
      <c r="E124" s="130" t="s">
        <v>32</v>
      </c>
      <c r="F124" s="171"/>
      <c r="G124" s="172"/>
      <c r="H124" s="11" t="s">
        <v>664</v>
      </c>
      <c r="I124" s="14">
        <v>0.17</v>
      </c>
      <c r="J124" s="121">
        <f t="shared" si="3"/>
        <v>8.5</v>
      </c>
      <c r="K124" s="127"/>
    </row>
    <row r="125" spans="1:11">
      <c r="A125" s="126"/>
      <c r="B125" s="119">
        <v>50</v>
      </c>
      <c r="C125" s="10" t="s">
        <v>662</v>
      </c>
      <c r="D125" s="130" t="s">
        <v>662</v>
      </c>
      <c r="E125" s="130" t="s">
        <v>33</v>
      </c>
      <c r="F125" s="171"/>
      <c r="G125" s="172"/>
      <c r="H125" s="11" t="s">
        <v>664</v>
      </c>
      <c r="I125" s="14">
        <v>0.17</v>
      </c>
      <c r="J125" s="121">
        <f t="shared" si="3"/>
        <v>8.5</v>
      </c>
      <c r="K125" s="127"/>
    </row>
    <row r="126" spans="1:11">
      <c r="A126" s="126"/>
      <c r="B126" s="119">
        <v>10</v>
      </c>
      <c r="C126" s="10" t="s">
        <v>662</v>
      </c>
      <c r="D126" s="130" t="s">
        <v>662</v>
      </c>
      <c r="E126" s="130" t="s">
        <v>34</v>
      </c>
      <c r="F126" s="171"/>
      <c r="G126" s="172"/>
      <c r="H126" s="11" t="s">
        <v>664</v>
      </c>
      <c r="I126" s="14">
        <v>0.17</v>
      </c>
      <c r="J126" s="121">
        <f t="shared" si="3"/>
        <v>1.7000000000000002</v>
      </c>
      <c r="K126" s="127"/>
    </row>
    <row r="127" spans="1:11" ht="24">
      <c r="A127" s="126"/>
      <c r="B127" s="119">
        <v>100</v>
      </c>
      <c r="C127" s="10" t="s">
        <v>721</v>
      </c>
      <c r="D127" s="130" t="s">
        <v>721</v>
      </c>
      <c r="E127" s="130" t="s">
        <v>30</v>
      </c>
      <c r="F127" s="171" t="s">
        <v>278</v>
      </c>
      <c r="G127" s="172"/>
      <c r="H127" s="11" t="s">
        <v>722</v>
      </c>
      <c r="I127" s="14">
        <v>0.57999999999999996</v>
      </c>
      <c r="J127" s="121">
        <f t="shared" si="3"/>
        <v>57.999999999999993</v>
      </c>
      <c r="K127" s="127"/>
    </row>
    <row r="128" spans="1:11" ht="24">
      <c r="A128" s="126"/>
      <c r="B128" s="119">
        <v>50</v>
      </c>
      <c r="C128" s="10" t="s">
        <v>721</v>
      </c>
      <c r="D128" s="130" t="s">
        <v>721</v>
      </c>
      <c r="E128" s="130" t="s">
        <v>31</v>
      </c>
      <c r="F128" s="171" t="s">
        <v>278</v>
      </c>
      <c r="G128" s="172"/>
      <c r="H128" s="11" t="s">
        <v>722</v>
      </c>
      <c r="I128" s="14">
        <v>0.57999999999999996</v>
      </c>
      <c r="J128" s="121">
        <f t="shared" si="3"/>
        <v>28.999999999999996</v>
      </c>
      <c r="K128" s="127"/>
    </row>
    <row r="129" spans="1:11" ht="24">
      <c r="A129" s="126"/>
      <c r="B129" s="119">
        <v>20</v>
      </c>
      <c r="C129" s="10" t="s">
        <v>721</v>
      </c>
      <c r="D129" s="130" t="s">
        <v>721</v>
      </c>
      <c r="E129" s="130" t="s">
        <v>32</v>
      </c>
      <c r="F129" s="171" t="s">
        <v>278</v>
      </c>
      <c r="G129" s="172"/>
      <c r="H129" s="11" t="s">
        <v>722</v>
      </c>
      <c r="I129" s="14">
        <v>0.57999999999999996</v>
      </c>
      <c r="J129" s="121">
        <f t="shared" si="3"/>
        <v>11.6</v>
      </c>
      <c r="K129" s="127"/>
    </row>
    <row r="130" spans="1:11" ht="24">
      <c r="A130" s="126"/>
      <c r="B130" s="119">
        <v>20</v>
      </c>
      <c r="C130" s="10" t="s">
        <v>721</v>
      </c>
      <c r="D130" s="130" t="s">
        <v>721</v>
      </c>
      <c r="E130" s="130" t="s">
        <v>33</v>
      </c>
      <c r="F130" s="171" t="s">
        <v>278</v>
      </c>
      <c r="G130" s="172"/>
      <c r="H130" s="11" t="s">
        <v>722</v>
      </c>
      <c r="I130" s="14">
        <v>0.57999999999999996</v>
      </c>
      <c r="J130" s="121">
        <f t="shared" si="3"/>
        <v>11.6</v>
      </c>
      <c r="K130" s="127"/>
    </row>
    <row r="131" spans="1:11" ht="24">
      <c r="A131" s="126"/>
      <c r="B131" s="119">
        <v>20</v>
      </c>
      <c r="C131" s="10" t="s">
        <v>721</v>
      </c>
      <c r="D131" s="130" t="s">
        <v>721</v>
      </c>
      <c r="E131" s="130" t="s">
        <v>34</v>
      </c>
      <c r="F131" s="171" t="s">
        <v>278</v>
      </c>
      <c r="G131" s="172"/>
      <c r="H131" s="11" t="s">
        <v>722</v>
      </c>
      <c r="I131" s="14">
        <v>0.57999999999999996</v>
      </c>
      <c r="J131" s="121">
        <f t="shared" si="3"/>
        <v>11.6</v>
      </c>
      <c r="K131" s="127"/>
    </row>
    <row r="132" spans="1:11" ht="36">
      <c r="A132" s="126"/>
      <c r="B132" s="119">
        <v>1</v>
      </c>
      <c r="C132" s="10" t="s">
        <v>774</v>
      </c>
      <c r="D132" s="130" t="s">
        <v>774</v>
      </c>
      <c r="E132" s="130" t="s">
        <v>31</v>
      </c>
      <c r="F132" s="171" t="s">
        <v>317</v>
      </c>
      <c r="G132" s="172"/>
      <c r="H132" s="11" t="s">
        <v>775</v>
      </c>
      <c r="I132" s="14">
        <v>1.93</v>
      </c>
      <c r="J132" s="121">
        <f t="shared" si="3"/>
        <v>1.93</v>
      </c>
      <c r="K132" s="127"/>
    </row>
    <row r="133" spans="1:11" ht="36">
      <c r="A133" s="126"/>
      <c r="B133" s="119">
        <v>1</v>
      </c>
      <c r="C133" s="10" t="s">
        <v>776</v>
      </c>
      <c r="D133" s="130" t="s">
        <v>776</v>
      </c>
      <c r="E133" s="130" t="s">
        <v>30</v>
      </c>
      <c r="F133" s="171" t="s">
        <v>112</v>
      </c>
      <c r="G133" s="172"/>
      <c r="H133" s="11" t="s">
        <v>852</v>
      </c>
      <c r="I133" s="14">
        <v>2.87</v>
      </c>
      <c r="J133" s="121">
        <f t="shared" si="3"/>
        <v>2.87</v>
      </c>
      <c r="K133" s="127"/>
    </row>
    <row r="134" spans="1:11" ht="36">
      <c r="A134" s="126"/>
      <c r="B134" s="119">
        <v>1</v>
      </c>
      <c r="C134" s="10" t="s">
        <v>776</v>
      </c>
      <c r="D134" s="130" t="s">
        <v>776</v>
      </c>
      <c r="E134" s="130" t="s">
        <v>30</v>
      </c>
      <c r="F134" s="171" t="s">
        <v>271</v>
      </c>
      <c r="G134" s="172"/>
      <c r="H134" s="11" t="s">
        <v>852</v>
      </c>
      <c r="I134" s="14">
        <v>2.87</v>
      </c>
      <c r="J134" s="121">
        <f t="shared" si="3"/>
        <v>2.87</v>
      </c>
      <c r="K134" s="127"/>
    </row>
    <row r="135" spans="1:11" ht="36">
      <c r="A135" s="126"/>
      <c r="B135" s="119">
        <v>1</v>
      </c>
      <c r="C135" s="10" t="s">
        <v>776</v>
      </c>
      <c r="D135" s="130" t="s">
        <v>776</v>
      </c>
      <c r="E135" s="130" t="s">
        <v>30</v>
      </c>
      <c r="F135" s="171" t="s">
        <v>275</v>
      </c>
      <c r="G135" s="172"/>
      <c r="H135" s="11" t="s">
        <v>852</v>
      </c>
      <c r="I135" s="14">
        <v>2.87</v>
      </c>
      <c r="J135" s="121">
        <f t="shared" si="3"/>
        <v>2.87</v>
      </c>
      <c r="K135" s="127"/>
    </row>
    <row r="136" spans="1:11" ht="36">
      <c r="A136" s="126"/>
      <c r="B136" s="119">
        <v>1</v>
      </c>
      <c r="C136" s="10" t="s">
        <v>776</v>
      </c>
      <c r="D136" s="130" t="s">
        <v>776</v>
      </c>
      <c r="E136" s="130" t="s">
        <v>31</v>
      </c>
      <c r="F136" s="171" t="s">
        <v>112</v>
      </c>
      <c r="G136" s="172"/>
      <c r="H136" s="11" t="s">
        <v>852</v>
      </c>
      <c r="I136" s="14">
        <v>2.87</v>
      </c>
      <c r="J136" s="121">
        <f t="shared" si="3"/>
        <v>2.87</v>
      </c>
      <c r="K136" s="127"/>
    </row>
    <row r="137" spans="1:11" ht="36">
      <c r="A137" s="126"/>
      <c r="B137" s="119">
        <v>1</v>
      </c>
      <c r="C137" s="10" t="s">
        <v>776</v>
      </c>
      <c r="D137" s="130" t="s">
        <v>776</v>
      </c>
      <c r="E137" s="130" t="s">
        <v>31</v>
      </c>
      <c r="F137" s="171" t="s">
        <v>271</v>
      </c>
      <c r="G137" s="172"/>
      <c r="H137" s="11" t="s">
        <v>852</v>
      </c>
      <c r="I137" s="14">
        <v>2.87</v>
      </c>
      <c r="J137" s="121">
        <f t="shared" si="3"/>
        <v>2.87</v>
      </c>
      <c r="K137" s="127"/>
    </row>
    <row r="138" spans="1:11" ht="36">
      <c r="A138" s="126"/>
      <c r="B138" s="119">
        <v>1</v>
      </c>
      <c r="C138" s="10" t="s">
        <v>776</v>
      </c>
      <c r="D138" s="130" t="s">
        <v>776</v>
      </c>
      <c r="E138" s="130" t="s">
        <v>31</v>
      </c>
      <c r="F138" s="171" t="s">
        <v>275</v>
      </c>
      <c r="G138" s="172"/>
      <c r="H138" s="11" t="s">
        <v>852</v>
      </c>
      <c r="I138" s="14">
        <v>2.87</v>
      </c>
      <c r="J138" s="121">
        <f t="shared" si="3"/>
        <v>2.87</v>
      </c>
      <c r="K138" s="127"/>
    </row>
    <row r="139" spans="1:11" ht="36">
      <c r="A139" s="126"/>
      <c r="B139" s="119">
        <v>1</v>
      </c>
      <c r="C139" s="10" t="s">
        <v>777</v>
      </c>
      <c r="D139" s="130" t="s">
        <v>777</v>
      </c>
      <c r="E139" s="130" t="s">
        <v>30</v>
      </c>
      <c r="F139" s="171" t="s">
        <v>112</v>
      </c>
      <c r="G139" s="172"/>
      <c r="H139" s="11" t="s">
        <v>853</v>
      </c>
      <c r="I139" s="14">
        <v>4.8099999999999996</v>
      </c>
      <c r="J139" s="121">
        <f t="shared" si="3"/>
        <v>4.8099999999999996</v>
      </c>
      <c r="K139" s="127"/>
    </row>
    <row r="140" spans="1:11" ht="36">
      <c r="A140" s="126"/>
      <c r="B140" s="119">
        <v>1</v>
      </c>
      <c r="C140" s="10" t="s">
        <v>777</v>
      </c>
      <c r="D140" s="130" t="s">
        <v>777</v>
      </c>
      <c r="E140" s="130" t="s">
        <v>30</v>
      </c>
      <c r="F140" s="171" t="s">
        <v>218</v>
      </c>
      <c r="G140" s="172"/>
      <c r="H140" s="11" t="s">
        <v>853</v>
      </c>
      <c r="I140" s="14">
        <v>4.8099999999999996</v>
      </c>
      <c r="J140" s="121">
        <f t="shared" si="3"/>
        <v>4.8099999999999996</v>
      </c>
      <c r="K140" s="127"/>
    </row>
    <row r="141" spans="1:11" ht="36">
      <c r="A141" s="126"/>
      <c r="B141" s="119">
        <v>1</v>
      </c>
      <c r="C141" s="10" t="s">
        <v>777</v>
      </c>
      <c r="D141" s="130" t="s">
        <v>777</v>
      </c>
      <c r="E141" s="130" t="s">
        <v>30</v>
      </c>
      <c r="F141" s="171" t="s">
        <v>274</v>
      </c>
      <c r="G141" s="172"/>
      <c r="H141" s="11" t="s">
        <v>853</v>
      </c>
      <c r="I141" s="14">
        <v>4.8099999999999996</v>
      </c>
      <c r="J141" s="121">
        <f t="shared" si="3"/>
        <v>4.8099999999999996</v>
      </c>
      <c r="K141" s="127"/>
    </row>
    <row r="142" spans="1:11" ht="36">
      <c r="A142" s="126"/>
      <c r="B142" s="119">
        <v>1</v>
      </c>
      <c r="C142" s="10" t="s">
        <v>777</v>
      </c>
      <c r="D142" s="130" t="s">
        <v>777</v>
      </c>
      <c r="E142" s="130" t="s">
        <v>30</v>
      </c>
      <c r="F142" s="171" t="s">
        <v>276</v>
      </c>
      <c r="G142" s="172"/>
      <c r="H142" s="11" t="s">
        <v>853</v>
      </c>
      <c r="I142" s="14">
        <v>4.8099999999999996</v>
      </c>
      <c r="J142" s="121">
        <f t="shared" si="3"/>
        <v>4.8099999999999996</v>
      </c>
      <c r="K142" s="127"/>
    </row>
    <row r="143" spans="1:11" ht="36">
      <c r="A143" s="126"/>
      <c r="B143" s="119">
        <v>1</v>
      </c>
      <c r="C143" s="10" t="s">
        <v>777</v>
      </c>
      <c r="D143" s="130" t="s">
        <v>777</v>
      </c>
      <c r="E143" s="130" t="s">
        <v>31</v>
      </c>
      <c r="F143" s="171" t="s">
        <v>112</v>
      </c>
      <c r="G143" s="172"/>
      <c r="H143" s="11" t="s">
        <v>853</v>
      </c>
      <c r="I143" s="14">
        <v>4.8099999999999996</v>
      </c>
      <c r="J143" s="121">
        <f t="shared" si="3"/>
        <v>4.8099999999999996</v>
      </c>
      <c r="K143" s="127"/>
    </row>
    <row r="144" spans="1:11" ht="36">
      <c r="A144" s="126"/>
      <c r="B144" s="119">
        <v>1</v>
      </c>
      <c r="C144" s="10" t="s">
        <v>777</v>
      </c>
      <c r="D144" s="130" t="s">
        <v>777</v>
      </c>
      <c r="E144" s="130" t="s">
        <v>31</v>
      </c>
      <c r="F144" s="171" t="s">
        <v>218</v>
      </c>
      <c r="G144" s="172"/>
      <c r="H144" s="11" t="s">
        <v>853</v>
      </c>
      <c r="I144" s="14">
        <v>4.8099999999999996</v>
      </c>
      <c r="J144" s="121">
        <f t="shared" si="3"/>
        <v>4.8099999999999996</v>
      </c>
      <c r="K144" s="127"/>
    </row>
    <row r="145" spans="1:11" ht="36">
      <c r="A145" s="126"/>
      <c r="B145" s="119">
        <v>1</v>
      </c>
      <c r="C145" s="10" t="s">
        <v>777</v>
      </c>
      <c r="D145" s="130" t="s">
        <v>777</v>
      </c>
      <c r="E145" s="130" t="s">
        <v>31</v>
      </c>
      <c r="F145" s="171" t="s">
        <v>274</v>
      </c>
      <c r="G145" s="172"/>
      <c r="H145" s="11" t="s">
        <v>853</v>
      </c>
      <c r="I145" s="14">
        <v>4.8099999999999996</v>
      </c>
      <c r="J145" s="121">
        <f t="shared" si="3"/>
        <v>4.8099999999999996</v>
      </c>
      <c r="K145" s="127"/>
    </row>
    <row r="146" spans="1:11" ht="36">
      <c r="A146" s="126"/>
      <c r="B146" s="119">
        <v>1</v>
      </c>
      <c r="C146" s="10" t="s">
        <v>777</v>
      </c>
      <c r="D146" s="130" t="s">
        <v>777</v>
      </c>
      <c r="E146" s="130" t="s">
        <v>31</v>
      </c>
      <c r="F146" s="171" t="s">
        <v>276</v>
      </c>
      <c r="G146" s="172"/>
      <c r="H146" s="11" t="s">
        <v>853</v>
      </c>
      <c r="I146" s="14">
        <v>4.8099999999999996</v>
      </c>
      <c r="J146" s="121">
        <f t="shared" si="3"/>
        <v>4.8099999999999996</v>
      </c>
      <c r="K146" s="127"/>
    </row>
    <row r="147" spans="1:11" ht="24">
      <c r="A147" s="126"/>
      <c r="B147" s="119">
        <v>1</v>
      </c>
      <c r="C147" s="10" t="s">
        <v>778</v>
      </c>
      <c r="D147" s="130" t="s">
        <v>836</v>
      </c>
      <c r="E147" s="130" t="s">
        <v>642</v>
      </c>
      <c r="F147" s="171" t="s">
        <v>30</v>
      </c>
      <c r="G147" s="172"/>
      <c r="H147" s="11" t="s">
        <v>779</v>
      </c>
      <c r="I147" s="14">
        <v>2.2999999999999998</v>
      </c>
      <c r="J147" s="121">
        <f t="shared" si="3"/>
        <v>2.2999999999999998</v>
      </c>
      <c r="K147" s="127"/>
    </row>
    <row r="148" spans="1:11" ht="24">
      <c r="A148" s="126"/>
      <c r="B148" s="119">
        <v>1</v>
      </c>
      <c r="C148" s="10" t="s">
        <v>778</v>
      </c>
      <c r="D148" s="130" t="s">
        <v>836</v>
      </c>
      <c r="E148" s="130" t="s">
        <v>642</v>
      </c>
      <c r="F148" s="171" t="s">
        <v>31</v>
      </c>
      <c r="G148" s="172"/>
      <c r="H148" s="11" t="s">
        <v>779</v>
      </c>
      <c r="I148" s="14">
        <v>2.2999999999999998</v>
      </c>
      <c r="J148" s="121">
        <f t="shared" si="3"/>
        <v>2.2999999999999998</v>
      </c>
      <c r="K148" s="127"/>
    </row>
    <row r="149" spans="1:11" ht="24" customHeight="1">
      <c r="A149" s="126"/>
      <c r="B149" s="119">
        <v>2</v>
      </c>
      <c r="C149" s="10" t="s">
        <v>780</v>
      </c>
      <c r="D149" s="130" t="s">
        <v>780</v>
      </c>
      <c r="E149" s="130" t="s">
        <v>30</v>
      </c>
      <c r="F149" s="171"/>
      <c r="G149" s="172"/>
      <c r="H149" s="11" t="s">
        <v>781</v>
      </c>
      <c r="I149" s="14">
        <v>3.01</v>
      </c>
      <c r="J149" s="121">
        <f t="shared" si="3"/>
        <v>6.02</v>
      </c>
      <c r="K149" s="127"/>
    </row>
    <row r="150" spans="1:11" ht="24" customHeight="1">
      <c r="A150" s="126"/>
      <c r="B150" s="119">
        <v>2</v>
      </c>
      <c r="C150" s="10" t="s">
        <v>780</v>
      </c>
      <c r="D150" s="130" t="s">
        <v>780</v>
      </c>
      <c r="E150" s="130" t="s">
        <v>31</v>
      </c>
      <c r="F150" s="171"/>
      <c r="G150" s="172"/>
      <c r="H150" s="11" t="s">
        <v>781</v>
      </c>
      <c r="I150" s="14">
        <v>3.01</v>
      </c>
      <c r="J150" s="121">
        <f t="shared" ref="J150:J181" si="4">I150*B150</f>
        <v>6.02</v>
      </c>
      <c r="K150" s="127"/>
    </row>
    <row r="151" spans="1:11" ht="36">
      <c r="A151" s="126"/>
      <c r="B151" s="119">
        <v>1</v>
      </c>
      <c r="C151" s="10" t="s">
        <v>782</v>
      </c>
      <c r="D151" s="130" t="s">
        <v>782</v>
      </c>
      <c r="E151" s="130" t="s">
        <v>30</v>
      </c>
      <c r="F151" s="171" t="s">
        <v>112</v>
      </c>
      <c r="G151" s="172"/>
      <c r="H151" s="11" t="s">
        <v>854</v>
      </c>
      <c r="I151" s="14">
        <v>2.61</v>
      </c>
      <c r="J151" s="121">
        <f t="shared" si="4"/>
        <v>2.61</v>
      </c>
      <c r="K151" s="127"/>
    </row>
    <row r="152" spans="1:11" ht="36">
      <c r="A152" s="126"/>
      <c r="B152" s="119">
        <v>1</v>
      </c>
      <c r="C152" s="10" t="s">
        <v>782</v>
      </c>
      <c r="D152" s="130" t="s">
        <v>782</v>
      </c>
      <c r="E152" s="130" t="s">
        <v>30</v>
      </c>
      <c r="F152" s="171" t="s">
        <v>269</v>
      </c>
      <c r="G152" s="172"/>
      <c r="H152" s="11" t="s">
        <v>854</v>
      </c>
      <c r="I152" s="14">
        <v>2.61</v>
      </c>
      <c r="J152" s="121">
        <f t="shared" si="4"/>
        <v>2.61</v>
      </c>
      <c r="K152" s="127"/>
    </row>
    <row r="153" spans="1:11" ht="36">
      <c r="A153" s="126"/>
      <c r="B153" s="119">
        <v>1</v>
      </c>
      <c r="C153" s="10" t="s">
        <v>782</v>
      </c>
      <c r="D153" s="130" t="s">
        <v>782</v>
      </c>
      <c r="E153" s="130" t="s">
        <v>30</v>
      </c>
      <c r="F153" s="171" t="s">
        <v>271</v>
      </c>
      <c r="G153" s="172"/>
      <c r="H153" s="11" t="s">
        <v>854</v>
      </c>
      <c r="I153" s="14">
        <v>2.61</v>
      </c>
      <c r="J153" s="121">
        <f t="shared" si="4"/>
        <v>2.61</v>
      </c>
      <c r="K153" s="127"/>
    </row>
    <row r="154" spans="1:11" ht="36">
      <c r="A154" s="126"/>
      <c r="B154" s="119">
        <v>1</v>
      </c>
      <c r="C154" s="10" t="s">
        <v>782</v>
      </c>
      <c r="D154" s="130" t="s">
        <v>782</v>
      </c>
      <c r="E154" s="130" t="s">
        <v>30</v>
      </c>
      <c r="F154" s="171" t="s">
        <v>276</v>
      </c>
      <c r="G154" s="172"/>
      <c r="H154" s="11" t="s">
        <v>854</v>
      </c>
      <c r="I154" s="14">
        <v>2.61</v>
      </c>
      <c r="J154" s="121">
        <f t="shared" si="4"/>
        <v>2.61</v>
      </c>
      <c r="K154" s="127"/>
    </row>
    <row r="155" spans="1:11" ht="36">
      <c r="A155" s="126"/>
      <c r="B155" s="119">
        <v>1</v>
      </c>
      <c r="C155" s="10" t="s">
        <v>782</v>
      </c>
      <c r="D155" s="130" t="s">
        <v>782</v>
      </c>
      <c r="E155" s="130" t="s">
        <v>31</v>
      </c>
      <c r="F155" s="171" t="s">
        <v>112</v>
      </c>
      <c r="G155" s="172"/>
      <c r="H155" s="11" t="s">
        <v>854</v>
      </c>
      <c r="I155" s="14">
        <v>2.61</v>
      </c>
      <c r="J155" s="121">
        <f t="shared" si="4"/>
        <v>2.61</v>
      </c>
      <c r="K155" s="127"/>
    </row>
    <row r="156" spans="1:11" ht="36">
      <c r="A156" s="126"/>
      <c r="B156" s="119">
        <v>1</v>
      </c>
      <c r="C156" s="10" t="s">
        <v>782</v>
      </c>
      <c r="D156" s="130" t="s">
        <v>782</v>
      </c>
      <c r="E156" s="130" t="s">
        <v>31</v>
      </c>
      <c r="F156" s="171" t="s">
        <v>269</v>
      </c>
      <c r="G156" s="172"/>
      <c r="H156" s="11" t="s">
        <v>854</v>
      </c>
      <c r="I156" s="14">
        <v>2.61</v>
      </c>
      <c r="J156" s="121">
        <f t="shared" si="4"/>
        <v>2.61</v>
      </c>
      <c r="K156" s="127"/>
    </row>
    <row r="157" spans="1:11" ht="36">
      <c r="A157" s="126"/>
      <c r="B157" s="119">
        <v>1</v>
      </c>
      <c r="C157" s="10" t="s">
        <v>782</v>
      </c>
      <c r="D157" s="130" t="s">
        <v>782</v>
      </c>
      <c r="E157" s="130" t="s">
        <v>31</v>
      </c>
      <c r="F157" s="171" t="s">
        <v>271</v>
      </c>
      <c r="G157" s="172"/>
      <c r="H157" s="11" t="s">
        <v>854</v>
      </c>
      <c r="I157" s="14">
        <v>2.61</v>
      </c>
      <c r="J157" s="121">
        <f t="shared" si="4"/>
        <v>2.61</v>
      </c>
      <c r="K157" s="127"/>
    </row>
    <row r="158" spans="1:11" ht="36">
      <c r="A158" s="126"/>
      <c r="B158" s="119">
        <v>1</v>
      </c>
      <c r="C158" s="10" t="s">
        <v>782</v>
      </c>
      <c r="D158" s="130" t="s">
        <v>782</v>
      </c>
      <c r="E158" s="130" t="s">
        <v>31</v>
      </c>
      <c r="F158" s="171" t="s">
        <v>276</v>
      </c>
      <c r="G158" s="172"/>
      <c r="H158" s="11" t="s">
        <v>854</v>
      </c>
      <c r="I158" s="14">
        <v>2.61</v>
      </c>
      <c r="J158" s="121">
        <f t="shared" si="4"/>
        <v>2.61</v>
      </c>
      <c r="K158" s="127"/>
    </row>
    <row r="159" spans="1:11" ht="24">
      <c r="A159" s="126"/>
      <c r="B159" s="119">
        <v>1</v>
      </c>
      <c r="C159" s="10" t="s">
        <v>783</v>
      </c>
      <c r="D159" s="130" t="s">
        <v>783</v>
      </c>
      <c r="E159" s="130" t="s">
        <v>30</v>
      </c>
      <c r="F159" s="171" t="s">
        <v>354</v>
      </c>
      <c r="G159" s="172"/>
      <c r="H159" s="11" t="s">
        <v>784</v>
      </c>
      <c r="I159" s="14">
        <v>4.16</v>
      </c>
      <c r="J159" s="121">
        <f t="shared" si="4"/>
        <v>4.16</v>
      </c>
      <c r="K159" s="127"/>
    </row>
    <row r="160" spans="1:11" ht="24">
      <c r="A160" s="126"/>
      <c r="B160" s="119">
        <v>1</v>
      </c>
      <c r="C160" s="10" t="s">
        <v>783</v>
      </c>
      <c r="D160" s="130" t="s">
        <v>783</v>
      </c>
      <c r="E160" s="130" t="s">
        <v>31</v>
      </c>
      <c r="F160" s="171" t="s">
        <v>354</v>
      </c>
      <c r="G160" s="172"/>
      <c r="H160" s="11" t="s">
        <v>784</v>
      </c>
      <c r="I160" s="14">
        <v>4.16</v>
      </c>
      <c r="J160" s="121">
        <f t="shared" si="4"/>
        <v>4.16</v>
      </c>
      <c r="K160" s="127"/>
    </row>
    <row r="161" spans="1:11" ht="24" customHeight="1">
      <c r="A161" s="126"/>
      <c r="B161" s="119">
        <v>1</v>
      </c>
      <c r="C161" s="10" t="s">
        <v>785</v>
      </c>
      <c r="D161" s="130" t="s">
        <v>785</v>
      </c>
      <c r="E161" s="130" t="s">
        <v>30</v>
      </c>
      <c r="F161" s="171" t="s">
        <v>354</v>
      </c>
      <c r="G161" s="172"/>
      <c r="H161" s="11" t="s">
        <v>786</v>
      </c>
      <c r="I161" s="14">
        <v>3.34</v>
      </c>
      <c r="J161" s="121">
        <f t="shared" si="4"/>
        <v>3.34</v>
      </c>
      <c r="K161" s="127"/>
    </row>
    <row r="162" spans="1:11" ht="24" customHeight="1">
      <c r="A162" s="126"/>
      <c r="B162" s="119">
        <v>1</v>
      </c>
      <c r="C162" s="10" t="s">
        <v>785</v>
      </c>
      <c r="D162" s="130" t="s">
        <v>785</v>
      </c>
      <c r="E162" s="130" t="s">
        <v>31</v>
      </c>
      <c r="F162" s="171" t="s">
        <v>354</v>
      </c>
      <c r="G162" s="172"/>
      <c r="H162" s="11" t="s">
        <v>786</v>
      </c>
      <c r="I162" s="14">
        <v>3.34</v>
      </c>
      <c r="J162" s="121">
        <f t="shared" si="4"/>
        <v>3.34</v>
      </c>
      <c r="K162" s="127"/>
    </row>
    <row r="163" spans="1:11" ht="36">
      <c r="A163" s="126"/>
      <c r="B163" s="119">
        <v>1</v>
      </c>
      <c r="C163" s="10" t="s">
        <v>787</v>
      </c>
      <c r="D163" s="130" t="s">
        <v>787</v>
      </c>
      <c r="E163" s="130" t="s">
        <v>30</v>
      </c>
      <c r="F163" s="171" t="s">
        <v>354</v>
      </c>
      <c r="G163" s="172"/>
      <c r="H163" s="11" t="s">
        <v>788</v>
      </c>
      <c r="I163" s="14">
        <v>3.46</v>
      </c>
      <c r="J163" s="121">
        <f t="shared" si="4"/>
        <v>3.46</v>
      </c>
      <c r="K163" s="127"/>
    </row>
    <row r="164" spans="1:11" ht="36">
      <c r="A164" s="126"/>
      <c r="B164" s="119">
        <v>1</v>
      </c>
      <c r="C164" s="10" t="s">
        <v>787</v>
      </c>
      <c r="D164" s="130" t="s">
        <v>787</v>
      </c>
      <c r="E164" s="130" t="s">
        <v>30</v>
      </c>
      <c r="F164" s="171" t="s">
        <v>534</v>
      </c>
      <c r="G164" s="172"/>
      <c r="H164" s="11" t="s">
        <v>788</v>
      </c>
      <c r="I164" s="14">
        <v>3.46</v>
      </c>
      <c r="J164" s="121">
        <f t="shared" si="4"/>
        <v>3.46</v>
      </c>
      <c r="K164" s="127"/>
    </row>
    <row r="165" spans="1:11" ht="36">
      <c r="A165" s="126"/>
      <c r="B165" s="119">
        <v>1</v>
      </c>
      <c r="C165" s="10" t="s">
        <v>787</v>
      </c>
      <c r="D165" s="130" t="s">
        <v>787</v>
      </c>
      <c r="E165" s="130" t="s">
        <v>31</v>
      </c>
      <c r="F165" s="171" t="s">
        <v>354</v>
      </c>
      <c r="G165" s="172"/>
      <c r="H165" s="11" t="s">
        <v>788</v>
      </c>
      <c r="I165" s="14">
        <v>3.46</v>
      </c>
      <c r="J165" s="121">
        <f t="shared" si="4"/>
        <v>3.46</v>
      </c>
      <c r="K165" s="127"/>
    </row>
    <row r="166" spans="1:11" ht="36">
      <c r="A166" s="126"/>
      <c r="B166" s="119">
        <v>1</v>
      </c>
      <c r="C166" s="10" t="s">
        <v>787</v>
      </c>
      <c r="D166" s="130" t="s">
        <v>787</v>
      </c>
      <c r="E166" s="130" t="s">
        <v>31</v>
      </c>
      <c r="F166" s="171" t="s">
        <v>534</v>
      </c>
      <c r="G166" s="172"/>
      <c r="H166" s="11" t="s">
        <v>788</v>
      </c>
      <c r="I166" s="14">
        <v>3.46</v>
      </c>
      <c r="J166" s="121">
        <f t="shared" si="4"/>
        <v>3.46</v>
      </c>
      <c r="K166" s="127"/>
    </row>
    <row r="167" spans="1:11" ht="33.75" customHeight="1">
      <c r="A167" s="126"/>
      <c r="B167" s="119">
        <v>1</v>
      </c>
      <c r="C167" s="10" t="s">
        <v>789</v>
      </c>
      <c r="D167" s="130" t="s">
        <v>789</v>
      </c>
      <c r="E167" s="130" t="s">
        <v>30</v>
      </c>
      <c r="F167" s="171" t="s">
        <v>245</v>
      </c>
      <c r="G167" s="172"/>
      <c r="H167" s="11" t="s">
        <v>790</v>
      </c>
      <c r="I167" s="14">
        <v>3.5</v>
      </c>
      <c r="J167" s="121">
        <f t="shared" si="4"/>
        <v>3.5</v>
      </c>
      <c r="K167" s="127"/>
    </row>
    <row r="168" spans="1:11" ht="33.75" customHeight="1">
      <c r="A168" s="126"/>
      <c r="B168" s="119">
        <v>1</v>
      </c>
      <c r="C168" s="10" t="s">
        <v>789</v>
      </c>
      <c r="D168" s="130" t="s">
        <v>789</v>
      </c>
      <c r="E168" s="130" t="s">
        <v>30</v>
      </c>
      <c r="F168" s="171" t="s">
        <v>354</v>
      </c>
      <c r="G168" s="172"/>
      <c r="H168" s="11" t="s">
        <v>790</v>
      </c>
      <c r="I168" s="14">
        <v>3.5</v>
      </c>
      <c r="J168" s="121">
        <f t="shared" si="4"/>
        <v>3.5</v>
      </c>
      <c r="K168" s="127"/>
    </row>
    <row r="169" spans="1:11" ht="33.75" customHeight="1">
      <c r="A169" s="126"/>
      <c r="B169" s="119">
        <v>1</v>
      </c>
      <c r="C169" s="10" t="s">
        <v>789</v>
      </c>
      <c r="D169" s="130" t="s">
        <v>789</v>
      </c>
      <c r="E169" s="130" t="s">
        <v>30</v>
      </c>
      <c r="F169" s="171" t="s">
        <v>534</v>
      </c>
      <c r="G169" s="172"/>
      <c r="H169" s="11" t="s">
        <v>790</v>
      </c>
      <c r="I169" s="14">
        <v>3.5</v>
      </c>
      <c r="J169" s="121">
        <f t="shared" si="4"/>
        <v>3.5</v>
      </c>
      <c r="K169" s="127"/>
    </row>
    <row r="170" spans="1:11" ht="33.75" customHeight="1">
      <c r="A170" s="126"/>
      <c r="B170" s="119">
        <v>1</v>
      </c>
      <c r="C170" s="10" t="s">
        <v>789</v>
      </c>
      <c r="D170" s="130" t="s">
        <v>789</v>
      </c>
      <c r="E170" s="130" t="s">
        <v>31</v>
      </c>
      <c r="F170" s="171" t="s">
        <v>245</v>
      </c>
      <c r="G170" s="172"/>
      <c r="H170" s="11" t="s">
        <v>790</v>
      </c>
      <c r="I170" s="14">
        <v>3.5</v>
      </c>
      <c r="J170" s="121">
        <f t="shared" si="4"/>
        <v>3.5</v>
      </c>
      <c r="K170" s="127"/>
    </row>
    <row r="171" spans="1:11" ht="33.75" customHeight="1">
      <c r="A171" s="126"/>
      <c r="B171" s="119">
        <v>1</v>
      </c>
      <c r="C171" s="10" t="s">
        <v>789</v>
      </c>
      <c r="D171" s="130" t="s">
        <v>789</v>
      </c>
      <c r="E171" s="130" t="s">
        <v>31</v>
      </c>
      <c r="F171" s="171" t="s">
        <v>354</v>
      </c>
      <c r="G171" s="172"/>
      <c r="H171" s="11" t="s">
        <v>790</v>
      </c>
      <c r="I171" s="14">
        <v>3.5</v>
      </c>
      <c r="J171" s="121">
        <f t="shared" si="4"/>
        <v>3.5</v>
      </c>
      <c r="K171" s="127"/>
    </row>
    <row r="172" spans="1:11" ht="33.75" customHeight="1">
      <c r="A172" s="126"/>
      <c r="B172" s="119">
        <v>1</v>
      </c>
      <c r="C172" s="10" t="s">
        <v>789</v>
      </c>
      <c r="D172" s="130" t="s">
        <v>789</v>
      </c>
      <c r="E172" s="130" t="s">
        <v>31</v>
      </c>
      <c r="F172" s="171" t="s">
        <v>534</v>
      </c>
      <c r="G172" s="172"/>
      <c r="H172" s="11" t="s">
        <v>790</v>
      </c>
      <c r="I172" s="14">
        <v>3.5</v>
      </c>
      <c r="J172" s="121">
        <f t="shared" si="4"/>
        <v>3.5</v>
      </c>
      <c r="K172" s="127"/>
    </row>
    <row r="173" spans="1:11" ht="48">
      <c r="A173" s="126"/>
      <c r="B173" s="119">
        <v>1</v>
      </c>
      <c r="C173" s="10" t="s">
        <v>791</v>
      </c>
      <c r="D173" s="130" t="s">
        <v>791</v>
      </c>
      <c r="E173" s="130" t="s">
        <v>30</v>
      </c>
      <c r="F173" s="171" t="s">
        <v>245</v>
      </c>
      <c r="G173" s="172"/>
      <c r="H173" s="11" t="s">
        <v>792</v>
      </c>
      <c r="I173" s="14">
        <v>3.56</v>
      </c>
      <c r="J173" s="121">
        <f t="shared" si="4"/>
        <v>3.56</v>
      </c>
      <c r="K173" s="127"/>
    </row>
    <row r="174" spans="1:11" ht="48">
      <c r="A174" s="126"/>
      <c r="B174" s="119">
        <v>1</v>
      </c>
      <c r="C174" s="10" t="s">
        <v>791</v>
      </c>
      <c r="D174" s="130" t="s">
        <v>791</v>
      </c>
      <c r="E174" s="130" t="s">
        <v>30</v>
      </c>
      <c r="F174" s="171" t="s">
        <v>354</v>
      </c>
      <c r="G174" s="172"/>
      <c r="H174" s="11" t="s">
        <v>792</v>
      </c>
      <c r="I174" s="14">
        <v>3.56</v>
      </c>
      <c r="J174" s="121">
        <f t="shared" si="4"/>
        <v>3.56</v>
      </c>
      <c r="K174" s="127"/>
    </row>
    <row r="175" spans="1:11" ht="48">
      <c r="A175" s="126"/>
      <c r="B175" s="119">
        <v>1</v>
      </c>
      <c r="C175" s="10" t="s">
        <v>791</v>
      </c>
      <c r="D175" s="130" t="s">
        <v>791</v>
      </c>
      <c r="E175" s="130" t="s">
        <v>30</v>
      </c>
      <c r="F175" s="171" t="s">
        <v>534</v>
      </c>
      <c r="G175" s="172"/>
      <c r="H175" s="11" t="s">
        <v>792</v>
      </c>
      <c r="I175" s="14">
        <v>3.56</v>
      </c>
      <c r="J175" s="121">
        <f t="shared" si="4"/>
        <v>3.56</v>
      </c>
      <c r="K175" s="127"/>
    </row>
    <row r="176" spans="1:11" ht="48">
      <c r="A176" s="126"/>
      <c r="B176" s="119">
        <v>1</v>
      </c>
      <c r="C176" s="10" t="s">
        <v>791</v>
      </c>
      <c r="D176" s="130" t="s">
        <v>791</v>
      </c>
      <c r="E176" s="130" t="s">
        <v>31</v>
      </c>
      <c r="F176" s="171" t="s">
        <v>245</v>
      </c>
      <c r="G176" s="172"/>
      <c r="H176" s="11" t="s">
        <v>792</v>
      </c>
      <c r="I176" s="14">
        <v>3.56</v>
      </c>
      <c r="J176" s="121">
        <f t="shared" si="4"/>
        <v>3.56</v>
      </c>
      <c r="K176" s="127"/>
    </row>
    <row r="177" spans="1:11" ht="48">
      <c r="A177" s="126"/>
      <c r="B177" s="119">
        <v>1</v>
      </c>
      <c r="C177" s="10" t="s">
        <v>791</v>
      </c>
      <c r="D177" s="130" t="s">
        <v>791</v>
      </c>
      <c r="E177" s="130" t="s">
        <v>31</v>
      </c>
      <c r="F177" s="171" t="s">
        <v>354</v>
      </c>
      <c r="G177" s="172"/>
      <c r="H177" s="11" t="s">
        <v>792</v>
      </c>
      <c r="I177" s="14">
        <v>3.56</v>
      </c>
      <c r="J177" s="121">
        <f t="shared" si="4"/>
        <v>3.56</v>
      </c>
      <c r="K177" s="127"/>
    </row>
    <row r="178" spans="1:11" ht="48">
      <c r="A178" s="126"/>
      <c r="B178" s="119">
        <v>1</v>
      </c>
      <c r="C178" s="10" t="s">
        <v>791</v>
      </c>
      <c r="D178" s="130" t="s">
        <v>791</v>
      </c>
      <c r="E178" s="130" t="s">
        <v>31</v>
      </c>
      <c r="F178" s="171" t="s">
        <v>534</v>
      </c>
      <c r="G178" s="172"/>
      <c r="H178" s="11" t="s">
        <v>792</v>
      </c>
      <c r="I178" s="14">
        <v>3.56</v>
      </c>
      <c r="J178" s="121">
        <f t="shared" si="4"/>
        <v>3.56</v>
      </c>
      <c r="K178" s="127"/>
    </row>
    <row r="179" spans="1:11" ht="36">
      <c r="A179" s="126"/>
      <c r="B179" s="119">
        <v>1</v>
      </c>
      <c r="C179" s="10" t="s">
        <v>793</v>
      </c>
      <c r="D179" s="130" t="s">
        <v>793</v>
      </c>
      <c r="E179" s="130" t="s">
        <v>30</v>
      </c>
      <c r="F179" s="171" t="s">
        <v>245</v>
      </c>
      <c r="G179" s="172"/>
      <c r="H179" s="11" t="s">
        <v>794</v>
      </c>
      <c r="I179" s="14">
        <v>3.62</v>
      </c>
      <c r="J179" s="121">
        <f t="shared" si="4"/>
        <v>3.62</v>
      </c>
      <c r="K179" s="127"/>
    </row>
    <row r="180" spans="1:11" ht="36">
      <c r="A180" s="126"/>
      <c r="B180" s="119">
        <v>1</v>
      </c>
      <c r="C180" s="10" t="s">
        <v>793</v>
      </c>
      <c r="D180" s="130" t="s">
        <v>793</v>
      </c>
      <c r="E180" s="130" t="s">
        <v>30</v>
      </c>
      <c r="F180" s="171" t="s">
        <v>354</v>
      </c>
      <c r="G180" s="172"/>
      <c r="H180" s="11" t="s">
        <v>794</v>
      </c>
      <c r="I180" s="14">
        <v>3.62</v>
      </c>
      <c r="J180" s="121">
        <f t="shared" si="4"/>
        <v>3.62</v>
      </c>
      <c r="K180" s="127"/>
    </row>
    <row r="181" spans="1:11" ht="36">
      <c r="A181" s="126"/>
      <c r="B181" s="119">
        <v>1</v>
      </c>
      <c r="C181" s="10" t="s">
        <v>793</v>
      </c>
      <c r="D181" s="130" t="s">
        <v>793</v>
      </c>
      <c r="E181" s="130" t="s">
        <v>30</v>
      </c>
      <c r="F181" s="171" t="s">
        <v>534</v>
      </c>
      <c r="G181" s="172"/>
      <c r="H181" s="11" t="s">
        <v>794</v>
      </c>
      <c r="I181" s="14">
        <v>3.62</v>
      </c>
      <c r="J181" s="121">
        <f t="shared" si="4"/>
        <v>3.62</v>
      </c>
      <c r="K181" s="127"/>
    </row>
    <row r="182" spans="1:11" ht="36">
      <c r="A182" s="126"/>
      <c r="B182" s="119">
        <v>1</v>
      </c>
      <c r="C182" s="10" t="s">
        <v>793</v>
      </c>
      <c r="D182" s="130" t="s">
        <v>793</v>
      </c>
      <c r="E182" s="130" t="s">
        <v>31</v>
      </c>
      <c r="F182" s="171" t="s">
        <v>245</v>
      </c>
      <c r="G182" s="172"/>
      <c r="H182" s="11" t="s">
        <v>794</v>
      </c>
      <c r="I182" s="14">
        <v>3.62</v>
      </c>
      <c r="J182" s="121">
        <f t="shared" ref="J182:J207" si="5">I182*B182</f>
        <v>3.62</v>
      </c>
      <c r="K182" s="127"/>
    </row>
    <row r="183" spans="1:11" ht="36">
      <c r="A183" s="126"/>
      <c r="B183" s="119">
        <v>1</v>
      </c>
      <c r="C183" s="10" t="s">
        <v>793</v>
      </c>
      <c r="D183" s="130" t="s">
        <v>793</v>
      </c>
      <c r="E183" s="130" t="s">
        <v>31</v>
      </c>
      <c r="F183" s="171" t="s">
        <v>354</v>
      </c>
      <c r="G183" s="172"/>
      <c r="H183" s="11" t="s">
        <v>794</v>
      </c>
      <c r="I183" s="14">
        <v>3.62</v>
      </c>
      <c r="J183" s="121">
        <f t="shared" si="5"/>
        <v>3.62</v>
      </c>
      <c r="K183" s="127"/>
    </row>
    <row r="184" spans="1:11" ht="36">
      <c r="A184" s="126"/>
      <c r="B184" s="119">
        <v>1</v>
      </c>
      <c r="C184" s="10" t="s">
        <v>793</v>
      </c>
      <c r="D184" s="130" t="s">
        <v>793</v>
      </c>
      <c r="E184" s="130" t="s">
        <v>31</v>
      </c>
      <c r="F184" s="171" t="s">
        <v>534</v>
      </c>
      <c r="G184" s="172"/>
      <c r="H184" s="11" t="s">
        <v>794</v>
      </c>
      <c r="I184" s="14">
        <v>3.62</v>
      </c>
      <c r="J184" s="121">
        <f t="shared" si="5"/>
        <v>3.62</v>
      </c>
      <c r="K184" s="127"/>
    </row>
    <row r="185" spans="1:11" ht="24">
      <c r="A185" s="126"/>
      <c r="B185" s="119">
        <v>1</v>
      </c>
      <c r="C185" s="10" t="s">
        <v>795</v>
      </c>
      <c r="D185" s="130" t="s">
        <v>795</v>
      </c>
      <c r="E185" s="130" t="s">
        <v>30</v>
      </c>
      <c r="F185" s="171" t="s">
        <v>245</v>
      </c>
      <c r="G185" s="172"/>
      <c r="H185" s="11" t="s">
        <v>796</v>
      </c>
      <c r="I185" s="14">
        <v>2.37</v>
      </c>
      <c r="J185" s="121">
        <f t="shared" si="5"/>
        <v>2.37</v>
      </c>
      <c r="K185" s="127"/>
    </row>
    <row r="186" spans="1:11" ht="24">
      <c r="A186" s="126"/>
      <c r="B186" s="119">
        <v>1</v>
      </c>
      <c r="C186" s="10" t="s">
        <v>795</v>
      </c>
      <c r="D186" s="130" t="s">
        <v>795</v>
      </c>
      <c r="E186" s="130" t="s">
        <v>30</v>
      </c>
      <c r="F186" s="171" t="s">
        <v>354</v>
      </c>
      <c r="G186" s="172"/>
      <c r="H186" s="11" t="s">
        <v>796</v>
      </c>
      <c r="I186" s="14">
        <v>2.37</v>
      </c>
      <c r="J186" s="121">
        <f t="shared" si="5"/>
        <v>2.37</v>
      </c>
      <c r="K186" s="127"/>
    </row>
    <row r="187" spans="1:11" ht="24">
      <c r="A187" s="126"/>
      <c r="B187" s="119">
        <v>1</v>
      </c>
      <c r="C187" s="10" t="s">
        <v>795</v>
      </c>
      <c r="D187" s="130" t="s">
        <v>795</v>
      </c>
      <c r="E187" s="130" t="s">
        <v>30</v>
      </c>
      <c r="F187" s="171" t="s">
        <v>534</v>
      </c>
      <c r="G187" s="172"/>
      <c r="H187" s="11" t="s">
        <v>796</v>
      </c>
      <c r="I187" s="14">
        <v>2.37</v>
      </c>
      <c r="J187" s="121">
        <f t="shared" si="5"/>
        <v>2.37</v>
      </c>
      <c r="K187" s="127"/>
    </row>
    <row r="188" spans="1:11" ht="24">
      <c r="A188" s="126"/>
      <c r="B188" s="119">
        <v>1</v>
      </c>
      <c r="C188" s="10" t="s">
        <v>795</v>
      </c>
      <c r="D188" s="130" t="s">
        <v>795</v>
      </c>
      <c r="E188" s="130" t="s">
        <v>31</v>
      </c>
      <c r="F188" s="171" t="s">
        <v>245</v>
      </c>
      <c r="G188" s="172"/>
      <c r="H188" s="11" t="s">
        <v>796</v>
      </c>
      <c r="I188" s="14">
        <v>2.37</v>
      </c>
      <c r="J188" s="121">
        <f t="shared" si="5"/>
        <v>2.37</v>
      </c>
      <c r="K188" s="127"/>
    </row>
    <row r="189" spans="1:11" ht="24">
      <c r="A189" s="126"/>
      <c r="B189" s="119">
        <v>1</v>
      </c>
      <c r="C189" s="10" t="s">
        <v>795</v>
      </c>
      <c r="D189" s="130" t="s">
        <v>795</v>
      </c>
      <c r="E189" s="130" t="s">
        <v>31</v>
      </c>
      <c r="F189" s="171" t="s">
        <v>354</v>
      </c>
      <c r="G189" s="172"/>
      <c r="H189" s="11" t="s">
        <v>796</v>
      </c>
      <c r="I189" s="14">
        <v>2.37</v>
      </c>
      <c r="J189" s="121">
        <f t="shared" si="5"/>
        <v>2.37</v>
      </c>
      <c r="K189" s="127"/>
    </row>
    <row r="190" spans="1:11" ht="24">
      <c r="A190" s="126"/>
      <c r="B190" s="119">
        <v>1</v>
      </c>
      <c r="C190" s="10" t="s">
        <v>795</v>
      </c>
      <c r="D190" s="130" t="s">
        <v>795</v>
      </c>
      <c r="E190" s="130" t="s">
        <v>31</v>
      </c>
      <c r="F190" s="171" t="s">
        <v>534</v>
      </c>
      <c r="G190" s="172"/>
      <c r="H190" s="11" t="s">
        <v>796</v>
      </c>
      <c r="I190" s="14">
        <v>2.37</v>
      </c>
      <c r="J190" s="121">
        <f t="shared" si="5"/>
        <v>2.37</v>
      </c>
      <c r="K190" s="127"/>
    </row>
    <row r="191" spans="1:11" ht="37.5" customHeight="1">
      <c r="A191" s="126"/>
      <c r="B191" s="119">
        <v>1</v>
      </c>
      <c r="C191" s="10" t="s">
        <v>797</v>
      </c>
      <c r="D191" s="130" t="s">
        <v>797</v>
      </c>
      <c r="E191" s="130" t="s">
        <v>30</v>
      </c>
      <c r="F191" s="171"/>
      <c r="G191" s="172"/>
      <c r="H191" s="11" t="s">
        <v>798</v>
      </c>
      <c r="I191" s="14">
        <v>3.29</v>
      </c>
      <c r="J191" s="121">
        <f t="shared" si="5"/>
        <v>3.29</v>
      </c>
      <c r="K191" s="127"/>
    </row>
    <row r="192" spans="1:11" ht="37.5" customHeight="1">
      <c r="A192" s="126"/>
      <c r="B192" s="119">
        <v>1</v>
      </c>
      <c r="C192" s="10" t="s">
        <v>797</v>
      </c>
      <c r="D192" s="130" t="s">
        <v>797</v>
      </c>
      <c r="E192" s="130" t="s">
        <v>31</v>
      </c>
      <c r="F192" s="171"/>
      <c r="G192" s="172"/>
      <c r="H192" s="11" t="s">
        <v>798</v>
      </c>
      <c r="I192" s="14">
        <v>3.29</v>
      </c>
      <c r="J192" s="121">
        <f t="shared" si="5"/>
        <v>3.29</v>
      </c>
      <c r="K192" s="127"/>
    </row>
    <row r="193" spans="1:11" ht="24">
      <c r="A193" s="126"/>
      <c r="B193" s="119">
        <v>1</v>
      </c>
      <c r="C193" s="10" t="s">
        <v>799</v>
      </c>
      <c r="D193" s="130" t="s">
        <v>837</v>
      </c>
      <c r="E193" s="130" t="s">
        <v>30</v>
      </c>
      <c r="F193" s="171"/>
      <c r="G193" s="172"/>
      <c r="H193" s="11" t="s">
        <v>800</v>
      </c>
      <c r="I193" s="14">
        <v>2.36</v>
      </c>
      <c r="J193" s="121">
        <f t="shared" si="5"/>
        <v>2.36</v>
      </c>
      <c r="K193" s="127"/>
    </row>
    <row r="194" spans="1:11" ht="24">
      <c r="A194" s="126"/>
      <c r="B194" s="119">
        <v>1</v>
      </c>
      <c r="C194" s="10" t="s">
        <v>799</v>
      </c>
      <c r="D194" s="130" t="s">
        <v>838</v>
      </c>
      <c r="E194" s="130" t="s">
        <v>31</v>
      </c>
      <c r="F194" s="171"/>
      <c r="G194" s="172"/>
      <c r="H194" s="11" t="s">
        <v>800</v>
      </c>
      <c r="I194" s="14">
        <v>2.36</v>
      </c>
      <c r="J194" s="121">
        <f t="shared" si="5"/>
        <v>2.36</v>
      </c>
      <c r="K194" s="127"/>
    </row>
    <row r="195" spans="1:11" ht="24">
      <c r="A195" s="126"/>
      <c r="B195" s="119">
        <v>1</v>
      </c>
      <c r="C195" s="10" t="s">
        <v>799</v>
      </c>
      <c r="D195" s="130" t="s">
        <v>839</v>
      </c>
      <c r="E195" s="130" t="s">
        <v>32</v>
      </c>
      <c r="F195" s="171"/>
      <c r="G195" s="172"/>
      <c r="H195" s="11" t="s">
        <v>800</v>
      </c>
      <c r="I195" s="14">
        <v>2.36</v>
      </c>
      <c r="J195" s="121">
        <f t="shared" si="5"/>
        <v>2.36</v>
      </c>
      <c r="K195" s="127"/>
    </row>
    <row r="196" spans="1:11" ht="24">
      <c r="A196" s="126"/>
      <c r="B196" s="119">
        <v>1</v>
      </c>
      <c r="C196" s="10" t="s">
        <v>801</v>
      </c>
      <c r="D196" s="130" t="s">
        <v>840</v>
      </c>
      <c r="E196" s="130" t="s">
        <v>802</v>
      </c>
      <c r="F196" s="171"/>
      <c r="G196" s="172"/>
      <c r="H196" s="11" t="s">
        <v>803</v>
      </c>
      <c r="I196" s="14">
        <v>2.74</v>
      </c>
      <c r="J196" s="121">
        <f t="shared" si="5"/>
        <v>2.74</v>
      </c>
      <c r="K196" s="127"/>
    </row>
    <row r="197" spans="1:11" ht="24">
      <c r="A197" s="126"/>
      <c r="B197" s="119">
        <v>1</v>
      </c>
      <c r="C197" s="10" t="s">
        <v>801</v>
      </c>
      <c r="D197" s="130" t="s">
        <v>841</v>
      </c>
      <c r="E197" s="130" t="s">
        <v>804</v>
      </c>
      <c r="F197" s="171"/>
      <c r="G197" s="172"/>
      <c r="H197" s="11" t="s">
        <v>803</v>
      </c>
      <c r="I197" s="14">
        <v>2.74</v>
      </c>
      <c r="J197" s="121">
        <f t="shared" si="5"/>
        <v>2.74</v>
      </c>
      <c r="K197" s="127"/>
    </row>
    <row r="198" spans="1:11" ht="24">
      <c r="A198" s="126"/>
      <c r="B198" s="119">
        <v>1</v>
      </c>
      <c r="C198" s="10" t="s">
        <v>801</v>
      </c>
      <c r="D198" s="130" t="s">
        <v>842</v>
      </c>
      <c r="E198" s="130" t="s">
        <v>805</v>
      </c>
      <c r="F198" s="171"/>
      <c r="G198" s="172"/>
      <c r="H198" s="11" t="s">
        <v>803</v>
      </c>
      <c r="I198" s="14">
        <v>2.74</v>
      </c>
      <c r="J198" s="121">
        <f t="shared" si="5"/>
        <v>2.74</v>
      </c>
      <c r="K198" s="127"/>
    </row>
    <row r="199" spans="1:11" ht="24">
      <c r="A199" s="126"/>
      <c r="B199" s="119">
        <v>1</v>
      </c>
      <c r="C199" s="10" t="s">
        <v>801</v>
      </c>
      <c r="D199" s="130" t="s">
        <v>843</v>
      </c>
      <c r="E199" s="130" t="s">
        <v>806</v>
      </c>
      <c r="F199" s="171"/>
      <c r="G199" s="172"/>
      <c r="H199" s="11" t="s">
        <v>803</v>
      </c>
      <c r="I199" s="14">
        <v>2.74</v>
      </c>
      <c r="J199" s="121">
        <f t="shared" si="5"/>
        <v>2.74</v>
      </c>
      <c r="K199" s="127"/>
    </row>
    <row r="200" spans="1:11" ht="24">
      <c r="A200" s="126"/>
      <c r="B200" s="119">
        <v>1</v>
      </c>
      <c r="C200" s="10" t="s">
        <v>801</v>
      </c>
      <c r="D200" s="130" t="s">
        <v>844</v>
      </c>
      <c r="E200" s="130" t="s">
        <v>807</v>
      </c>
      <c r="F200" s="171"/>
      <c r="G200" s="172"/>
      <c r="H200" s="11" t="s">
        <v>803</v>
      </c>
      <c r="I200" s="14">
        <v>2.74</v>
      </c>
      <c r="J200" s="121">
        <f t="shared" si="5"/>
        <v>2.74</v>
      </c>
      <c r="K200" s="127"/>
    </row>
    <row r="201" spans="1:11" ht="24">
      <c r="A201" s="126"/>
      <c r="B201" s="119">
        <v>1</v>
      </c>
      <c r="C201" s="10" t="s">
        <v>801</v>
      </c>
      <c r="D201" s="130" t="s">
        <v>845</v>
      </c>
      <c r="E201" s="130" t="s">
        <v>808</v>
      </c>
      <c r="F201" s="171"/>
      <c r="G201" s="172"/>
      <c r="H201" s="11" t="s">
        <v>803</v>
      </c>
      <c r="I201" s="14">
        <v>2.74</v>
      </c>
      <c r="J201" s="121">
        <f t="shared" si="5"/>
        <v>2.74</v>
      </c>
      <c r="K201" s="127"/>
    </row>
    <row r="202" spans="1:11" ht="24">
      <c r="A202" s="126"/>
      <c r="B202" s="119">
        <v>1</v>
      </c>
      <c r="C202" s="10" t="s">
        <v>809</v>
      </c>
      <c r="D202" s="130" t="s">
        <v>846</v>
      </c>
      <c r="E202" s="130" t="s">
        <v>30</v>
      </c>
      <c r="F202" s="171"/>
      <c r="G202" s="172"/>
      <c r="H202" s="11" t="s">
        <v>810</v>
      </c>
      <c r="I202" s="14">
        <v>2.15</v>
      </c>
      <c r="J202" s="121">
        <f t="shared" si="5"/>
        <v>2.15</v>
      </c>
      <c r="K202" s="127"/>
    </row>
    <row r="203" spans="1:11" ht="24">
      <c r="A203" s="126"/>
      <c r="B203" s="119">
        <v>1</v>
      </c>
      <c r="C203" s="10" t="s">
        <v>809</v>
      </c>
      <c r="D203" s="130" t="s">
        <v>847</v>
      </c>
      <c r="E203" s="130" t="s">
        <v>32</v>
      </c>
      <c r="F203" s="171"/>
      <c r="G203" s="172"/>
      <c r="H203" s="11" t="s">
        <v>810</v>
      </c>
      <c r="I203" s="14">
        <v>2.15</v>
      </c>
      <c r="J203" s="121">
        <f t="shared" si="5"/>
        <v>2.15</v>
      </c>
      <c r="K203" s="127"/>
    </row>
    <row r="204" spans="1:11" ht="24">
      <c r="A204" s="126"/>
      <c r="B204" s="119">
        <v>1</v>
      </c>
      <c r="C204" s="10" t="s">
        <v>811</v>
      </c>
      <c r="D204" s="130" t="s">
        <v>848</v>
      </c>
      <c r="E204" s="130" t="s">
        <v>30</v>
      </c>
      <c r="F204" s="171" t="s">
        <v>279</v>
      </c>
      <c r="G204" s="172"/>
      <c r="H204" s="11" t="s">
        <v>812</v>
      </c>
      <c r="I204" s="14">
        <v>2.54</v>
      </c>
      <c r="J204" s="121">
        <f t="shared" si="5"/>
        <v>2.54</v>
      </c>
      <c r="K204" s="127"/>
    </row>
    <row r="205" spans="1:11" ht="24">
      <c r="A205" s="126"/>
      <c r="B205" s="119">
        <v>1</v>
      </c>
      <c r="C205" s="10" t="s">
        <v>811</v>
      </c>
      <c r="D205" s="130" t="s">
        <v>848</v>
      </c>
      <c r="E205" s="130" t="s">
        <v>30</v>
      </c>
      <c r="F205" s="171" t="s">
        <v>278</v>
      </c>
      <c r="G205" s="172"/>
      <c r="H205" s="11" t="s">
        <v>812</v>
      </c>
      <c r="I205" s="14">
        <v>2.54</v>
      </c>
      <c r="J205" s="121">
        <f t="shared" si="5"/>
        <v>2.54</v>
      </c>
      <c r="K205" s="127"/>
    </row>
    <row r="206" spans="1:11" ht="24">
      <c r="A206" s="126"/>
      <c r="B206" s="119">
        <v>1</v>
      </c>
      <c r="C206" s="10" t="s">
        <v>811</v>
      </c>
      <c r="D206" s="130" t="s">
        <v>849</v>
      </c>
      <c r="E206" s="130" t="s">
        <v>31</v>
      </c>
      <c r="F206" s="171" t="s">
        <v>278</v>
      </c>
      <c r="G206" s="172"/>
      <c r="H206" s="11" t="s">
        <v>812</v>
      </c>
      <c r="I206" s="14">
        <v>2.54</v>
      </c>
      <c r="J206" s="121">
        <f t="shared" si="5"/>
        <v>2.54</v>
      </c>
      <c r="K206" s="127"/>
    </row>
    <row r="207" spans="1:11" ht="24">
      <c r="A207" s="126"/>
      <c r="B207" s="119">
        <v>1</v>
      </c>
      <c r="C207" s="10" t="s">
        <v>811</v>
      </c>
      <c r="D207" s="130" t="s">
        <v>850</v>
      </c>
      <c r="E207" s="130" t="s">
        <v>32</v>
      </c>
      <c r="F207" s="171" t="s">
        <v>279</v>
      </c>
      <c r="G207" s="172"/>
      <c r="H207" s="11" t="s">
        <v>812</v>
      </c>
      <c r="I207" s="14">
        <v>2.54</v>
      </c>
      <c r="J207" s="121">
        <f t="shared" si="5"/>
        <v>2.54</v>
      </c>
      <c r="K207" s="127"/>
    </row>
    <row r="208" spans="1:11" ht="24.75" thickBot="1">
      <c r="A208" s="126"/>
      <c r="B208" s="119">
        <v>1</v>
      </c>
      <c r="C208" s="10" t="s">
        <v>811</v>
      </c>
      <c r="D208" s="130" t="s">
        <v>850</v>
      </c>
      <c r="E208" s="130" t="s">
        <v>32</v>
      </c>
      <c r="F208" s="171" t="s">
        <v>278</v>
      </c>
      <c r="G208" s="172"/>
      <c r="H208" s="11" t="s">
        <v>812</v>
      </c>
      <c r="I208" s="14">
        <v>2.54</v>
      </c>
      <c r="J208" s="121">
        <f t="shared" ref="J208:J211" si="6">I208*B208</f>
        <v>2.54</v>
      </c>
      <c r="K208" s="127"/>
    </row>
    <row r="209" spans="1:11" ht="14.25" thickTop="1" thickBot="1">
      <c r="A209" s="126"/>
      <c r="B209" s="158"/>
      <c r="C209" s="159"/>
      <c r="D209" s="159"/>
      <c r="E209" s="159"/>
      <c r="F209" s="173"/>
      <c r="G209" s="173"/>
      <c r="H209" s="159" t="s">
        <v>893</v>
      </c>
      <c r="I209" s="159"/>
      <c r="J209" s="161"/>
      <c r="K209" s="127"/>
    </row>
    <row r="210" spans="1:11" ht="24.75" thickTop="1">
      <c r="A210" s="126"/>
      <c r="B210" s="120">
        <v>100</v>
      </c>
      <c r="C210" s="12" t="s">
        <v>121</v>
      </c>
      <c r="D210" s="131"/>
      <c r="E210" s="131"/>
      <c r="F210" s="131"/>
      <c r="G210" s="148"/>
      <c r="H210" s="13" t="s">
        <v>882</v>
      </c>
      <c r="I210" s="15">
        <v>0.19</v>
      </c>
      <c r="J210" s="122">
        <f t="shared" si="6"/>
        <v>19</v>
      </c>
      <c r="K210" s="127"/>
    </row>
    <row r="211" spans="1:11" hidden="1">
      <c r="A211" s="126"/>
      <c r="B211" s="162">
        <v>0</v>
      </c>
      <c r="C211" s="163" t="s">
        <v>631</v>
      </c>
      <c r="D211" s="164" t="s">
        <v>850</v>
      </c>
      <c r="E211" s="164" t="s">
        <v>278</v>
      </c>
      <c r="F211" s="169"/>
      <c r="G211" s="170"/>
      <c r="H211" s="165" t="s">
        <v>881</v>
      </c>
      <c r="I211" s="166">
        <v>0.38</v>
      </c>
      <c r="J211" s="167">
        <f t="shared" si="6"/>
        <v>0</v>
      </c>
      <c r="K211" s="127"/>
    </row>
    <row r="212" spans="1:11">
      <c r="A212" s="126"/>
      <c r="B212" s="138"/>
      <c r="C212" s="138"/>
      <c r="D212" s="138"/>
      <c r="E212" s="138"/>
      <c r="F212" s="138"/>
      <c r="G212" s="138"/>
      <c r="H212" s="138"/>
      <c r="I212" s="139" t="s">
        <v>261</v>
      </c>
      <c r="J212" s="140">
        <f>SUM(J22:J211)</f>
        <v>1578.9599999999959</v>
      </c>
      <c r="K212" s="127"/>
    </row>
    <row r="213" spans="1:11">
      <c r="A213" s="126"/>
      <c r="B213" s="138"/>
      <c r="C213" s="138"/>
      <c r="D213" s="138"/>
      <c r="E213" s="138"/>
      <c r="F213" s="138"/>
      <c r="G213" s="138"/>
      <c r="H213" s="138"/>
      <c r="I213" s="147" t="s">
        <v>858</v>
      </c>
      <c r="J213" s="140">
        <f>J212*-30%</f>
        <v>-473.68799999999874</v>
      </c>
      <c r="K213" s="127"/>
    </row>
    <row r="214" spans="1:11" outlineLevel="1">
      <c r="A214" s="126"/>
      <c r="B214" s="138"/>
      <c r="C214" s="138"/>
      <c r="D214" s="138"/>
      <c r="E214" s="138"/>
      <c r="F214" s="138"/>
      <c r="G214" s="138"/>
      <c r="H214" s="138"/>
      <c r="I214" s="147" t="s">
        <v>859</v>
      </c>
      <c r="J214" s="140">
        <v>0</v>
      </c>
      <c r="K214" s="127"/>
    </row>
    <row r="215" spans="1:11">
      <c r="A215" s="126"/>
      <c r="B215" s="138"/>
      <c r="C215" s="138"/>
      <c r="D215" s="138"/>
      <c r="E215" s="138"/>
      <c r="F215" s="138"/>
      <c r="G215" s="138"/>
      <c r="H215" s="138"/>
      <c r="I215" s="139" t="s">
        <v>263</v>
      </c>
      <c r="J215" s="140">
        <f>SUM(J212:J214)</f>
        <v>1105.2719999999972</v>
      </c>
      <c r="K215" s="127"/>
    </row>
    <row r="216" spans="1:11">
      <c r="A216" s="6"/>
      <c r="B216" s="7"/>
      <c r="C216" s="7"/>
      <c r="D216" s="7"/>
      <c r="E216" s="7"/>
      <c r="F216" s="7"/>
      <c r="G216" s="7"/>
      <c r="H216" s="146" t="s">
        <v>905</v>
      </c>
      <c r="I216" s="7"/>
      <c r="J216" s="7"/>
      <c r="K216" s="8"/>
    </row>
    <row r="218" spans="1:11">
      <c r="H218" s="1" t="s">
        <v>855</v>
      </c>
      <c r="I218" s="103">
        <f>'Tax Invoice'!E14</f>
        <v>37.840000000000003</v>
      </c>
    </row>
    <row r="219" spans="1:11">
      <c r="H219" s="1" t="s">
        <v>711</v>
      </c>
      <c r="I219" s="103">
        <f>'Tax Invoice'!M11</f>
        <v>35.409999999999997</v>
      </c>
    </row>
    <row r="220" spans="1:11">
      <c r="H220" s="1" t="s">
        <v>714</v>
      </c>
      <c r="I220" s="103">
        <f>I222/I219</f>
        <v>1181.120939847498</v>
      </c>
    </row>
    <row r="221" spans="1:11">
      <c r="H221" s="1" t="s">
        <v>715</v>
      </c>
      <c r="I221" s="103">
        <f>I223/I219</f>
        <v>1181.120939847498</v>
      </c>
    </row>
    <row r="222" spans="1:11">
      <c r="H222" s="1" t="s">
        <v>712</v>
      </c>
      <c r="I222" s="103">
        <f>I223</f>
        <v>41823.492479999899</v>
      </c>
    </row>
    <row r="223" spans="1:11">
      <c r="H223" s="1" t="s">
        <v>713</v>
      </c>
      <c r="I223" s="103">
        <f>J215*I218</f>
        <v>41823.492479999899</v>
      </c>
    </row>
    <row r="226" spans="10:10">
      <c r="J226" s="144"/>
    </row>
    <row r="227" spans="10:10">
      <c r="J227" s="145"/>
    </row>
  </sheetData>
  <mergeCells count="193">
    <mergeCell ref="F47:G47"/>
    <mergeCell ref="F77:G77"/>
    <mergeCell ref="F68:G68"/>
    <mergeCell ref="F69:G69"/>
    <mergeCell ref="F70:G70"/>
    <mergeCell ref="F71:G71"/>
    <mergeCell ref="F72:G72"/>
    <mergeCell ref="F63:G63"/>
    <mergeCell ref="F64:G64"/>
    <mergeCell ref="F65:G65"/>
    <mergeCell ref="F66:G66"/>
    <mergeCell ref="F67:G67"/>
    <mergeCell ref="F23:G23"/>
    <mergeCell ref="F24:G24"/>
    <mergeCell ref="F25:G25"/>
    <mergeCell ref="F26:G26"/>
    <mergeCell ref="F27:G27"/>
    <mergeCell ref="F43:G43"/>
    <mergeCell ref="F44:G44"/>
    <mergeCell ref="F45:G45"/>
    <mergeCell ref="F46:G46"/>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J10:J11"/>
    <mergeCell ref="J14:J15"/>
    <mergeCell ref="F20:G20"/>
    <mergeCell ref="F21:G21"/>
    <mergeCell ref="F22:G22"/>
    <mergeCell ref="F73:G73"/>
    <mergeCell ref="F74:G74"/>
    <mergeCell ref="F75:G75"/>
    <mergeCell ref="F76:G76"/>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84:G84"/>
    <mergeCell ref="F85:G85"/>
    <mergeCell ref="F86:G86"/>
    <mergeCell ref="F87:G87"/>
    <mergeCell ref="F78:G78"/>
    <mergeCell ref="F79:G79"/>
    <mergeCell ref="F80:G80"/>
    <mergeCell ref="F81:G81"/>
    <mergeCell ref="F82:G82"/>
    <mergeCell ref="F83:G83"/>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F176:G176"/>
    <mergeCell ref="F177:G177"/>
    <mergeCell ref="F168:G168"/>
    <mergeCell ref="F169:G169"/>
    <mergeCell ref="F170:G170"/>
    <mergeCell ref="F171:G171"/>
    <mergeCell ref="F172:G172"/>
    <mergeCell ref="F183:G183"/>
    <mergeCell ref="F184:G184"/>
    <mergeCell ref="F185:G185"/>
    <mergeCell ref="F186:G186"/>
    <mergeCell ref="F187:G187"/>
    <mergeCell ref="F178:G178"/>
    <mergeCell ref="F179:G179"/>
    <mergeCell ref="F180:G180"/>
    <mergeCell ref="F181:G181"/>
    <mergeCell ref="F182:G182"/>
    <mergeCell ref="F193:G193"/>
    <mergeCell ref="F194:G194"/>
    <mergeCell ref="F195:G195"/>
    <mergeCell ref="F196:G196"/>
    <mergeCell ref="F197:G197"/>
    <mergeCell ref="F188:G188"/>
    <mergeCell ref="F189:G189"/>
    <mergeCell ref="F190:G190"/>
    <mergeCell ref="F191:G191"/>
    <mergeCell ref="F192:G192"/>
    <mergeCell ref="F211:G211"/>
    <mergeCell ref="F203:G203"/>
    <mergeCell ref="F204:G204"/>
    <mergeCell ref="F205:G205"/>
    <mergeCell ref="F206:G206"/>
    <mergeCell ref="F207:G207"/>
    <mergeCell ref="F198:G198"/>
    <mergeCell ref="F199:G199"/>
    <mergeCell ref="F200:G200"/>
    <mergeCell ref="F201:G201"/>
    <mergeCell ref="F202:G202"/>
    <mergeCell ref="F209:G209"/>
    <mergeCell ref="F208:G20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0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2490</v>
      </c>
      <c r="O1" t="s">
        <v>149</v>
      </c>
      <c r="T1" t="s">
        <v>261</v>
      </c>
      <c r="U1">
        <v>1559.9599999999959</v>
      </c>
    </row>
    <row r="2" spans="1:21" ht="15.75">
      <c r="A2" s="126"/>
      <c r="B2" s="136" t="s">
        <v>139</v>
      </c>
      <c r="C2" s="132"/>
      <c r="D2" s="132"/>
      <c r="E2" s="132"/>
      <c r="F2" s="132"/>
      <c r="G2" s="132"/>
      <c r="H2" s="132"/>
      <c r="I2" s="137" t="s">
        <v>145</v>
      </c>
      <c r="J2" s="127"/>
      <c r="T2" t="s">
        <v>190</v>
      </c>
      <c r="U2">
        <v>78</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1637.9599999999959</v>
      </c>
    </row>
    <row r="5" spans="1:21">
      <c r="A5" s="126"/>
      <c r="B5" s="133" t="s">
        <v>142</v>
      </c>
      <c r="C5" s="132"/>
      <c r="D5" s="132"/>
      <c r="E5" s="132"/>
      <c r="F5" s="132"/>
      <c r="G5" s="132"/>
      <c r="H5" s="132"/>
      <c r="I5" s="132"/>
      <c r="J5" s="127"/>
      <c r="S5" t="s">
        <v>851</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723</v>
      </c>
      <c r="C10" s="132"/>
      <c r="D10" s="132"/>
      <c r="E10" s="127"/>
      <c r="F10" s="128"/>
      <c r="G10" s="128" t="s">
        <v>723</v>
      </c>
      <c r="H10" s="132"/>
      <c r="I10" s="174"/>
      <c r="J10" s="127"/>
    </row>
    <row r="11" spans="1:21">
      <c r="A11" s="126"/>
      <c r="B11" s="126" t="s">
        <v>724</v>
      </c>
      <c r="C11" s="132"/>
      <c r="D11" s="132"/>
      <c r="E11" s="127"/>
      <c r="F11" s="128"/>
      <c r="G11" s="128" t="s">
        <v>724</v>
      </c>
      <c r="H11" s="132"/>
      <c r="I11" s="175"/>
      <c r="J11" s="127"/>
    </row>
    <row r="12" spans="1:21">
      <c r="A12" s="126"/>
      <c r="B12" s="126" t="s">
        <v>725</v>
      </c>
      <c r="C12" s="132"/>
      <c r="D12" s="132"/>
      <c r="E12" s="127"/>
      <c r="F12" s="128"/>
      <c r="G12" s="128" t="s">
        <v>725</v>
      </c>
      <c r="H12" s="132"/>
      <c r="I12" s="132"/>
      <c r="J12" s="127"/>
    </row>
    <row r="13" spans="1:21">
      <c r="A13" s="126"/>
      <c r="B13" s="126" t="s">
        <v>726</v>
      </c>
      <c r="C13" s="132"/>
      <c r="D13" s="132"/>
      <c r="E13" s="127"/>
      <c r="F13" s="128"/>
      <c r="G13" s="128" t="s">
        <v>726</v>
      </c>
      <c r="H13" s="132"/>
      <c r="I13" s="111" t="s">
        <v>16</v>
      </c>
      <c r="J13" s="127"/>
    </row>
    <row r="14" spans="1:21">
      <c r="A14" s="126"/>
      <c r="B14" s="126" t="s">
        <v>727</v>
      </c>
      <c r="C14" s="132"/>
      <c r="D14" s="132"/>
      <c r="E14" s="127"/>
      <c r="F14" s="128"/>
      <c r="G14" s="128" t="s">
        <v>727</v>
      </c>
      <c r="H14" s="132"/>
      <c r="I14" s="176">
        <v>45177</v>
      </c>
      <c r="J14" s="127"/>
    </row>
    <row r="15" spans="1:21">
      <c r="A15" s="126"/>
      <c r="B15" s="6" t="s">
        <v>11</v>
      </c>
      <c r="C15" s="7"/>
      <c r="D15" s="7"/>
      <c r="E15" s="8"/>
      <c r="F15" s="128"/>
      <c r="G15" s="9" t="s">
        <v>11</v>
      </c>
      <c r="H15" s="132"/>
      <c r="I15" s="177"/>
      <c r="J15" s="127"/>
    </row>
    <row r="16" spans="1:21">
      <c r="A16" s="126"/>
      <c r="B16" s="132"/>
      <c r="C16" s="132"/>
      <c r="D16" s="132"/>
      <c r="E16" s="132"/>
      <c r="F16" s="132"/>
      <c r="G16" s="132"/>
      <c r="H16" s="135" t="s">
        <v>147</v>
      </c>
      <c r="I16" s="141">
        <v>2000000646</v>
      </c>
      <c r="J16" s="127"/>
    </row>
    <row r="17" spans="1:16">
      <c r="A17" s="126"/>
      <c r="B17" s="132" t="s">
        <v>728</v>
      </c>
      <c r="C17" s="132"/>
      <c r="D17" s="132"/>
      <c r="E17" s="132"/>
      <c r="F17" s="132"/>
      <c r="G17" s="132"/>
      <c r="H17" s="135" t="s">
        <v>148</v>
      </c>
      <c r="I17" s="141"/>
      <c r="J17" s="127"/>
    </row>
    <row r="18" spans="1:16" ht="18">
      <c r="A18" s="126"/>
      <c r="B18" s="132" t="s">
        <v>729</v>
      </c>
      <c r="C18" s="132"/>
      <c r="D18" s="132"/>
      <c r="E18" s="132"/>
      <c r="F18" s="132"/>
      <c r="G18" s="132"/>
      <c r="H18" s="134" t="s">
        <v>264</v>
      </c>
      <c r="I18" s="116" t="s">
        <v>138</v>
      </c>
      <c r="J18" s="127"/>
    </row>
    <row r="19" spans="1:16">
      <c r="A19" s="126"/>
      <c r="B19" s="132"/>
      <c r="C19" s="132"/>
      <c r="D19" s="132"/>
      <c r="E19" s="132"/>
      <c r="F19" s="132"/>
      <c r="G19" s="132"/>
      <c r="H19" s="132"/>
      <c r="I19" s="132"/>
      <c r="J19" s="127"/>
      <c r="P19">
        <v>45177</v>
      </c>
    </row>
    <row r="20" spans="1:16">
      <c r="A20" s="126"/>
      <c r="B20" s="112" t="s">
        <v>204</v>
      </c>
      <c r="C20" s="112" t="s">
        <v>205</v>
      </c>
      <c r="D20" s="129" t="s">
        <v>206</v>
      </c>
      <c r="E20" s="178" t="s">
        <v>207</v>
      </c>
      <c r="F20" s="179"/>
      <c r="G20" s="112" t="s">
        <v>174</v>
      </c>
      <c r="H20" s="112" t="s">
        <v>208</v>
      </c>
      <c r="I20" s="112" t="s">
        <v>26</v>
      </c>
      <c r="J20" s="127"/>
    </row>
    <row r="21" spans="1:16">
      <c r="A21" s="126"/>
      <c r="B21" s="117"/>
      <c r="C21" s="117"/>
      <c r="D21" s="118"/>
      <c r="E21" s="180"/>
      <c r="F21" s="181"/>
      <c r="G21" s="117" t="s">
        <v>146</v>
      </c>
      <c r="H21" s="117"/>
      <c r="I21" s="117"/>
      <c r="J21" s="127"/>
    </row>
    <row r="22" spans="1:16" ht="108">
      <c r="A22" s="126"/>
      <c r="B22" s="119">
        <v>50</v>
      </c>
      <c r="C22" s="10" t="s">
        <v>109</v>
      </c>
      <c r="D22" s="130" t="s">
        <v>30</v>
      </c>
      <c r="E22" s="171"/>
      <c r="F22" s="172"/>
      <c r="G22" s="11" t="s">
        <v>718</v>
      </c>
      <c r="H22" s="14">
        <v>0.16</v>
      </c>
      <c r="I22" s="121">
        <f t="shared" ref="I22:I53" si="0">H22*B22</f>
        <v>8</v>
      </c>
      <c r="J22" s="127"/>
    </row>
    <row r="23" spans="1:16" ht="108">
      <c r="A23" s="126"/>
      <c r="B23" s="119">
        <v>50</v>
      </c>
      <c r="C23" s="10" t="s">
        <v>109</v>
      </c>
      <c r="D23" s="130" t="s">
        <v>31</v>
      </c>
      <c r="E23" s="171"/>
      <c r="F23" s="172"/>
      <c r="G23" s="11" t="s">
        <v>718</v>
      </c>
      <c r="H23" s="14">
        <v>0.16</v>
      </c>
      <c r="I23" s="121">
        <f t="shared" si="0"/>
        <v>8</v>
      </c>
      <c r="J23" s="127"/>
    </row>
    <row r="24" spans="1:16" ht="108">
      <c r="A24" s="126"/>
      <c r="B24" s="119">
        <v>50</v>
      </c>
      <c r="C24" s="10" t="s">
        <v>109</v>
      </c>
      <c r="D24" s="130" t="s">
        <v>34</v>
      </c>
      <c r="E24" s="171"/>
      <c r="F24" s="172"/>
      <c r="G24" s="11" t="s">
        <v>718</v>
      </c>
      <c r="H24" s="14">
        <v>0.17</v>
      </c>
      <c r="I24" s="121">
        <f t="shared" si="0"/>
        <v>8.5</v>
      </c>
      <c r="J24" s="127"/>
    </row>
    <row r="25" spans="1:16" ht="132">
      <c r="A25" s="126"/>
      <c r="B25" s="119">
        <v>100</v>
      </c>
      <c r="C25" s="10" t="s">
        <v>716</v>
      </c>
      <c r="D25" s="130" t="s">
        <v>30</v>
      </c>
      <c r="E25" s="171" t="s">
        <v>278</v>
      </c>
      <c r="F25" s="172"/>
      <c r="G25" s="11" t="s">
        <v>717</v>
      </c>
      <c r="H25" s="14">
        <v>0.57999999999999996</v>
      </c>
      <c r="I25" s="121">
        <f t="shared" si="0"/>
        <v>57.999999999999993</v>
      </c>
      <c r="J25" s="127"/>
    </row>
    <row r="26" spans="1:16" ht="132">
      <c r="A26" s="126"/>
      <c r="B26" s="119">
        <v>50</v>
      </c>
      <c r="C26" s="10" t="s">
        <v>716</v>
      </c>
      <c r="D26" s="130" t="s">
        <v>31</v>
      </c>
      <c r="E26" s="171" t="s">
        <v>278</v>
      </c>
      <c r="F26" s="172"/>
      <c r="G26" s="11" t="s">
        <v>717</v>
      </c>
      <c r="H26" s="14">
        <v>0.57999999999999996</v>
      </c>
      <c r="I26" s="121">
        <f t="shared" si="0"/>
        <v>28.999999999999996</v>
      </c>
      <c r="J26" s="127"/>
    </row>
    <row r="27" spans="1:16" ht="132">
      <c r="A27" s="126"/>
      <c r="B27" s="119">
        <v>50</v>
      </c>
      <c r="C27" s="10" t="s">
        <v>716</v>
      </c>
      <c r="D27" s="130" t="s">
        <v>32</v>
      </c>
      <c r="E27" s="171" t="s">
        <v>278</v>
      </c>
      <c r="F27" s="172"/>
      <c r="G27" s="11" t="s">
        <v>717</v>
      </c>
      <c r="H27" s="14">
        <v>0.57999999999999996</v>
      </c>
      <c r="I27" s="121">
        <f t="shared" si="0"/>
        <v>28.999999999999996</v>
      </c>
      <c r="J27" s="127"/>
    </row>
    <row r="28" spans="1:16" ht="132">
      <c r="A28" s="126"/>
      <c r="B28" s="119">
        <v>50</v>
      </c>
      <c r="C28" s="10" t="s">
        <v>716</v>
      </c>
      <c r="D28" s="130" t="s">
        <v>33</v>
      </c>
      <c r="E28" s="171" t="s">
        <v>278</v>
      </c>
      <c r="F28" s="172"/>
      <c r="G28" s="11" t="s">
        <v>717</v>
      </c>
      <c r="H28" s="14">
        <v>0.57999999999999996</v>
      </c>
      <c r="I28" s="121">
        <f t="shared" si="0"/>
        <v>28.999999999999996</v>
      </c>
      <c r="J28" s="127"/>
    </row>
    <row r="29" spans="1:16" ht="108">
      <c r="A29" s="126"/>
      <c r="B29" s="119">
        <v>10</v>
      </c>
      <c r="C29" s="10" t="s">
        <v>35</v>
      </c>
      <c r="D29" s="130" t="s">
        <v>36</v>
      </c>
      <c r="E29" s="171"/>
      <c r="F29" s="172"/>
      <c r="G29" s="11" t="s">
        <v>730</v>
      </c>
      <c r="H29" s="14">
        <v>0.25</v>
      </c>
      <c r="I29" s="121">
        <f t="shared" si="0"/>
        <v>2.5</v>
      </c>
      <c r="J29" s="127"/>
    </row>
    <row r="30" spans="1:16" ht="108">
      <c r="A30" s="126"/>
      <c r="B30" s="119">
        <v>10</v>
      </c>
      <c r="C30" s="10" t="s">
        <v>35</v>
      </c>
      <c r="D30" s="130" t="s">
        <v>38</v>
      </c>
      <c r="E30" s="171"/>
      <c r="F30" s="172"/>
      <c r="G30" s="11" t="s">
        <v>730</v>
      </c>
      <c r="H30" s="14">
        <v>0.25</v>
      </c>
      <c r="I30" s="121">
        <f t="shared" si="0"/>
        <v>2.5</v>
      </c>
      <c r="J30" s="127"/>
    </row>
    <row r="31" spans="1:16" ht="108">
      <c r="A31" s="126"/>
      <c r="B31" s="119">
        <v>20</v>
      </c>
      <c r="C31" s="10" t="s">
        <v>35</v>
      </c>
      <c r="D31" s="130" t="s">
        <v>731</v>
      </c>
      <c r="E31" s="171"/>
      <c r="F31" s="172"/>
      <c r="G31" s="11" t="s">
        <v>730</v>
      </c>
      <c r="H31" s="14">
        <v>0.25</v>
      </c>
      <c r="I31" s="121">
        <f t="shared" si="0"/>
        <v>5</v>
      </c>
      <c r="J31" s="127"/>
    </row>
    <row r="32" spans="1:16" ht="108">
      <c r="A32" s="126"/>
      <c r="B32" s="119">
        <v>20</v>
      </c>
      <c r="C32" s="10" t="s">
        <v>35</v>
      </c>
      <c r="D32" s="130" t="s">
        <v>39</v>
      </c>
      <c r="E32" s="171"/>
      <c r="F32" s="172"/>
      <c r="G32" s="11" t="s">
        <v>730</v>
      </c>
      <c r="H32" s="14">
        <v>0.25</v>
      </c>
      <c r="I32" s="121">
        <f t="shared" si="0"/>
        <v>5</v>
      </c>
      <c r="J32" s="127"/>
    </row>
    <row r="33" spans="1:10" ht="108">
      <c r="A33" s="126"/>
      <c r="B33" s="119">
        <v>10</v>
      </c>
      <c r="C33" s="10" t="s">
        <v>35</v>
      </c>
      <c r="D33" s="130" t="s">
        <v>40</v>
      </c>
      <c r="E33" s="171"/>
      <c r="F33" s="172"/>
      <c r="G33" s="11" t="s">
        <v>730</v>
      </c>
      <c r="H33" s="14">
        <v>0.25</v>
      </c>
      <c r="I33" s="121">
        <f t="shared" si="0"/>
        <v>2.5</v>
      </c>
      <c r="J33" s="127"/>
    </row>
    <row r="34" spans="1:10" ht="108">
      <c r="A34" s="126"/>
      <c r="B34" s="119">
        <v>10</v>
      </c>
      <c r="C34" s="10" t="s">
        <v>35</v>
      </c>
      <c r="D34" s="130" t="s">
        <v>41</v>
      </c>
      <c r="E34" s="171"/>
      <c r="F34" s="172"/>
      <c r="G34" s="11" t="s">
        <v>730</v>
      </c>
      <c r="H34" s="14">
        <v>0.25</v>
      </c>
      <c r="I34" s="121">
        <f t="shared" si="0"/>
        <v>2.5</v>
      </c>
      <c r="J34" s="127"/>
    </row>
    <row r="35" spans="1:10" ht="108">
      <c r="A35" s="126"/>
      <c r="B35" s="119">
        <v>10</v>
      </c>
      <c r="C35" s="10" t="s">
        <v>35</v>
      </c>
      <c r="D35" s="130" t="s">
        <v>42</v>
      </c>
      <c r="E35" s="171"/>
      <c r="F35" s="172"/>
      <c r="G35" s="11" t="s">
        <v>730</v>
      </c>
      <c r="H35" s="14">
        <v>0.25</v>
      </c>
      <c r="I35" s="121">
        <f t="shared" si="0"/>
        <v>2.5</v>
      </c>
      <c r="J35" s="127"/>
    </row>
    <row r="36" spans="1:10" ht="108">
      <c r="A36" s="126"/>
      <c r="B36" s="119">
        <v>30</v>
      </c>
      <c r="C36" s="10" t="s">
        <v>48</v>
      </c>
      <c r="D36" s="130" t="s">
        <v>30</v>
      </c>
      <c r="E36" s="171"/>
      <c r="F36" s="172"/>
      <c r="G36" s="11" t="s">
        <v>732</v>
      </c>
      <c r="H36" s="14">
        <v>0.19</v>
      </c>
      <c r="I36" s="121">
        <f t="shared" si="0"/>
        <v>5.7</v>
      </c>
      <c r="J36" s="127"/>
    </row>
    <row r="37" spans="1:10" ht="108">
      <c r="A37" s="126"/>
      <c r="B37" s="119">
        <v>30</v>
      </c>
      <c r="C37" s="10" t="s">
        <v>48</v>
      </c>
      <c r="D37" s="130" t="s">
        <v>31</v>
      </c>
      <c r="E37" s="171"/>
      <c r="F37" s="172"/>
      <c r="G37" s="11" t="s">
        <v>732</v>
      </c>
      <c r="H37" s="14">
        <v>0.19</v>
      </c>
      <c r="I37" s="121">
        <f t="shared" si="0"/>
        <v>5.7</v>
      </c>
      <c r="J37" s="127"/>
    </row>
    <row r="38" spans="1:10" ht="108">
      <c r="A38" s="126"/>
      <c r="B38" s="119">
        <v>30</v>
      </c>
      <c r="C38" s="10" t="s">
        <v>48</v>
      </c>
      <c r="D38" s="130" t="s">
        <v>32</v>
      </c>
      <c r="E38" s="171"/>
      <c r="F38" s="172"/>
      <c r="G38" s="11" t="s">
        <v>732</v>
      </c>
      <c r="H38" s="14">
        <v>0.19</v>
      </c>
      <c r="I38" s="121">
        <f t="shared" si="0"/>
        <v>5.7</v>
      </c>
      <c r="J38" s="127"/>
    </row>
    <row r="39" spans="1:10" ht="108">
      <c r="A39" s="126"/>
      <c r="B39" s="119">
        <v>50</v>
      </c>
      <c r="C39" s="10" t="s">
        <v>48</v>
      </c>
      <c r="D39" s="130" t="s">
        <v>33</v>
      </c>
      <c r="E39" s="171"/>
      <c r="F39" s="172"/>
      <c r="G39" s="11" t="s">
        <v>732</v>
      </c>
      <c r="H39" s="14">
        <v>0.19</v>
      </c>
      <c r="I39" s="121">
        <f t="shared" si="0"/>
        <v>9.5</v>
      </c>
      <c r="J39" s="127"/>
    </row>
    <row r="40" spans="1:10" ht="108">
      <c r="A40" s="126"/>
      <c r="B40" s="119">
        <v>50</v>
      </c>
      <c r="C40" s="10" t="s">
        <v>48</v>
      </c>
      <c r="D40" s="130" t="s">
        <v>34</v>
      </c>
      <c r="E40" s="171"/>
      <c r="F40" s="172"/>
      <c r="G40" s="11" t="s">
        <v>732</v>
      </c>
      <c r="H40" s="14">
        <v>0.19</v>
      </c>
      <c r="I40" s="121">
        <f t="shared" si="0"/>
        <v>9.5</v>
      </c>
      <c r="J40" s="127"/>
    </row>
    <row r="41" spans="1:10" ht="108">
      <c r="A41" s="126"/>
      <c r="B41" s="119">
        <v>20</v>
      </c>
      <c r="C41" s="10" t="s">
        <v>48</v>
      </c>
      <c r="D41" s="130" t="s">
        <v>55</v>
      </c>
      <c r="E41" s="171"/>
      <c r="F41" s="172"/>
      <c r="G41" s="11" t="s">
        <v>732</v>
      </c>
      <c r="H41" s="14">
        <v>0.19</v>
      </c>
      <c r="I41" s="121">
        <f t="shared" si="0"/>
        <v>3.8</v>
      </c>
      <c r="J41" s="127"/>
    </row>
    <row r="42" spans="1:10" ht="108">
      <c r="A42" s="126"/>
      <c r="B42" s="119">
        <v>20</v>
      </c>
      <c r="C42" s="10" t="s">
        <v>48</v>
      </c>
      <c r="D42" s="130" t="s">
        <v>56</v>
      </c>
      <c r="E42" s="171"/>
      <c r="F42" s="172"/>
      <c r="G42" s="11" t="s">
        <v>732</v>
      </c>
      <c r="H42" s="14">
        <v>0.19</v>
      </c>
      <c r="I42" s="121">
        <f t="shared" si="0"/>
        <v>3.8</v>
      </c>
      <c r="J42" s="127"/>
    </row>
    <row r="43" spans="1:10" ht="108">
      <c r="A43" s="126"/>
      <c r="B43" s="119">
        <v>20</v>
      </c>
      <c r="C43" s="10" t="s">
        <v>48</v>
      </c>
      <c r="D43" s="130" t="s">
        <v>36</v>
      </c>
      <c r="E43" s="171"/>
      <c r="F43" s="172"/>
      <c r="G43" s="11" t="s">
        <v>732</v>
      </c>
      <c r="H43" s="14">
        <v>0.19</v>
      </c>
      <c r="I43" s="121">
        <f t="shared" si="0"/>
        <v>3.8</v>
      </c>
      <c r="J43" s="127"/>
    </row>
    <row r="44" spans="1:10" ht="108">
      <c r="A44" s="126"/>
      <c r="B44" s="119">
        <v>50</v>
      </c>
      <c r="C44" s="10" t="s">
        <v>48</v>
      </c>
      <c r="D44" s="130" t="s">
        <v>52</v>
      </c>
      <c r="E44" s="171"/>
      <c r="F44" s="172"/>
      <c r="G44" s="11" t="s">
        <v>732</v>
      </c>
      <c r="H44" s="14">
        <v>0.19</v>
      </c>
      <c r="I44" s="121">
        <f t="shared" si="0"/>
        <v>9.5</v>
      </c>
      <c r="J44" s="127"/>
    </row>
    <row r="45" spans="1:10" ht="108">
      <c r="A45" s="126"/>
      <c r="B45" s="119">
        <v>20</v>
      </c>
      <c r="C45" s="10" t="s">
        <v>48</v>
      </c>
      <c r="D45" s="130" t="s">
        <v>54</v>
      </c>
      <c r="E45" s="171"/>
      <c r="F45" s="172"/>
      <c r="G45" s="11" t="s">
        <v>732</v>
      </c>
      <c r="H45" s="14">
        <v>0.19</v>
      </c>
      <c r="I45" s="121">
        <f t="shared" si="0"/>
        <v>3.8</v>
      </c>
      <c r="J45" s="127"/>
    </row>
    <row r="46" spans="1:10" ht="132">
      <c r="A46" s="126"/>
      <c r="B46" s="119">
        <v>20</v>
      </c>
      <c r="C46" s="10" t="s">
        <v>733</v>
      </c>
      <c r="D46" s="130" t="s">
        <v>31</v>
      </c>
      <c r="E46" s="171" t="s">
        <v>278</v>
      </c>
      <c r="F46" s="172"/>
      <c r="G46" s="11" t="s">
        <v>734</v>
      </c>
      <c r="H46" s="14">
        <v>0.68</v>
      </c>
      <c r="I46" s="121">
        <f t="shared" si="0"/>
        <v>13.600000000000001</v>
      </c>
      <c r="J46" s="127"/>
    </row>
    <row r="47" spans="1:10" ht="132">
      <c r="A47" s="126"/>
      <c r="B47" s="119">
        <v>20</v>
      </c>
      <c r="C47" s="10" t="s">
        <v>733</v>
      </c>
      <c r="D47" s="130" t="s">
        <v>32</v>
      </c>
      <c r="E47" s="171" t="s">
        <v>278</v>
      </c>
      <c r="F47" s="172"/>
      <c r="G47" s="11" t="s">
        <v>734</v>
      </c>
      <c r="H47" s="14">
        <v>0.68</v>
      </c>
      <c r="I47" s="121">
        <f t="shared" si="0"/>
        <v>13.600000000000001</v>
      </c>
      <c r="J47" s="127"/>
    </row>
    <row r="48" spans="1:10" ht="132">
      <c r="A48" s="126"/>
      <c r="B48" s="119">
        <v>4</v>
      </c>
      <c r="C48" s="10" t="s">
        <v>733</v>
      </c>
      <c r="D48" s="130" t="s">
        <v>33</v>
      </c>
      <c r="E48" s="171" t="s">
        <v>277</v>
      </c>
      <c r="F48" s="172"/>
      <c r="G48" s="11" t="s">
        <v>734</v>
      </c>
      <c r="H48" s="14">
        <v>0.68</v>
      </c>
      <c r="I48" s="121">
        <f t="shared" si="0"/>
        <v>2.72</v>
      </c>
      <c r="J48" s="127"/>
    </row>
    <row r="49" spans="1:10" ht="132">
      <c r="A49" s="126"/>
      <c r="B49" s="119">
        <v>100</v>
      </c>
      <c r="C49" s="10" t="s">
        <v>733</v>
      </c>
      <c r="D49" s="130" t="s">
        <v>33</v>
      </c>
      <c r="E49" s="171" t="s">
        <v>278</v>
      </c>
      <c r="F49" s="172"/>
      <c r="G49" s="11" t="s">
        <v>734</v>
      </c>
      <c r="H49" s="14">
        <v>0.68</v>
      </c>
      <c r="I49" s="121">
        <f t="shared" si="0"/>
        <v>68</v>
      </c>
      <c r="J49" s="127"/>
    </row>
    <row r="50" spans="1:10" ht="132">
      <c r="A50" s="126"/>
      <c r="B50" s="119">
        <v>4</v>
      </c>
      <c r="C50" s="10" t="s">
        <v>733</v>
      </c>
      <c r="D50" s="130" t="s">
        <v>34</v>
      </c>
      <c r="E50" s="171" t="s">
        <v>277</v>
      </c>
      <c r="F50" s="172"/>
      <c r="G50" s="11" t="s">
        <v>734</v>
      </c>
      <c r="H50" s="14">
        <v>0.68</v>
      </c>
      <c r="I50" s="121">
        <f t="shared" si="0"/>
        <v>2.72</v>
      </c>
      <c r="J50" s="127"/>
    </row>
    <row r="51" spans="1:10" ht="132">
      <c r="A51" s="126"/>
      <c r="B51" s="119">
        <v>100</v>
      </c>
      <c r="C51" s="10" t="s">
        <v>733</v>
      </c>
      <c r="D51" s="130" t="s">
        <v>34</v>
      </c>
      <c r="E51" s="171" t="s">
        <v>278</v>
      </c>
      <c r="F51" s="172"/>
      <c r="G51" s="11" t="s">
        <v>734</v>
      </c>
      <c r="H51" s="14">
        <v>0.68</v>
      </c>
      <c r="I51" s="121">
        <f t="shared" si="0"/>
        <v>68</v>
      </c>
      <c r="J51" s="127"/>
    </row>
    <row r="52" spans="1:10" ht="132">
      <c r="A52" s="126"/>
      <c r="B52" s="119">
        <v>20</v>
      </c>
      <c r="C52" s="10" t="s">
        <v>733</v>
      </c>
      <c r="D52" s="130" t="s">
        <v>53</v>
      </c>
      <c r="E52" s="171" t="s">
        <v>278</v>
      </c>
      <c r="F52" s="172"/>
      <c r="G52" s="11" t="s">
        <v>734</v>
      </c>
      <c r="H52" s="14">
        <v>0.68</v>
      </c>
      <c r="I52" s="121">
        <f t="shared" si="0"/>
        <v>13.600000000000001</v>
      </c>
      <c r="J52" s="127"/>
    </row>
    <row r="53" spans="1:10" ht="132">
      <c r="A53" s="126"/>
      <c r="B53" s="119">
        <v>20</v>
      </c>
      <c r="C53" s="10" t="s">
        <v>733</v>
      </c>
      <c r="D53" s="130" t="s">
        <v>55</v>
      </c>
      <c r="E53" s="171" t="s">
        <v>278</v>
      </c>
      <c r="F53" s="172"/>
      <c r="G53" s="11" t="s">
        <v>734</v>
      </c>
      <c r="H53" s="14">
        <v>0.68</v>
      </c>
      <c r="I53" s="121">
        <f t="shared" si="0"/>
        <v>13.600000000000001</v>
      </c>
      <c r="J53" s="127"/>
    </row>
    <row r="54" spans="1:10" ht="96">
      <c r="A54" s="126"/>
      <c r="B54" s="119">
        <v>20</v>
      </c>
      <c r="C54" s="10" t="s">
        <v>719</v>
      </c>
      <c r="D54" s="130" t="s">
        <v>30</v>
      </c>
      <c r="E54" s="171"/>
      <c r="F54" s="172"/>
      <c r="G54" s="11" t="s">
        <v>720</v>
      </c>
      <c r="H54" s="14">
        <v>0.19</v>
      </c>
      <c r="I54" s="121">
        <f t="shared" ref="I54:I85" si="1">H54*B54</f>
        <v>3.8</v>
      </c>
      <c r="J54" s="127"/>
    </row>
    <row r="55" spans="1:10" ht="108">
      <c r="A55" s="126"/>
      <c r="B55" s="119">
        <v>100</v>
      </c>
      <c r="C55" s="10" t="s">
        <v>735</v>
      </c>
      <c r="D55" s="130" t="s">
        <v>30</v>
      </c>
      <c r="E55" s="171"/>
      <c r="F55" s="172"/>
      <c r="G55" s="11" t="s">
        <v>736</v>
      </c>
      <c r="H55" s="14">
        <v>0.16</v>
      </c>
      <c r="I55" s="121">
        <f t="shared" si="1"/>
        <v>16</v>
      </c>
      <c r="J55" s="127"/>
    </row>
    <row r="56" spans="1:10" ht="108">
      <c r="A56" s="126"/>
      <c r="B56" s="119">
        <v>50</v>
      </c>
      <c r="C56" s="10" t="s">
        <v>735</v>
      </c>
      <c r="D56" s="130" t="s">
        <v>31</v>
      </c>
      <c r="E56" s="171"/>
      <c r="F56" s="172"/>
      <c r="G56" s="11" t="s">
        <v>736</v>
      </c>
      <c r="H56" s="14">
        <v>0.16</v>
      </c>
      <c r="I56" s="121">
        <f t="shared" si="1"/>
        <v>8</v>
      </c>
      <c r="J56" s="127"/>
    </row>
    <row r="57" spans="1:10" ht="108">
      <c r="A57" s="126"/>
      <c r="B57" s="119">
        <v>50</v>
      </c>
      <c r="C57" s="10" t="s">
        <v>735</v>
      </c>
      <c r="D57" s="130" t="s">
        <v>32</v>
      </c>
      <c r="E57" s="171"/>
      <c r="F57" s="172"/>
      <c r="G57" s="11" t="s">
        <v>736</v>
      </c>
      <c r="H57" s="14">
        <v>0.16</v>
      </c>
      <c r="I57" s="121">
        <f t="shared" si="1"/>
        <v>8</v>
      </c>
      <c r="J57" s="127"/>
    </row>
    <row r="58" spans="1:10" ht="108">
      <c r="A58" s="126"/>
      <c r="B58" s="119">
        <v>50</v>
      </c>
      <c r="C58" s="10" t="s">
        <v>735</v>
      </c>
      <c r="D58" s="130" t="s">
        <v>33</v>
      </c>
      <c r="E58" s="171"/>
      <c r="F58" s="172"/>
      <c r="G58" s="11" t="s">
        <v>736</v>
      </c>
      <c r="H58" s="14">
        <v>0.19</v>
      </c>
      <c r="I58" s="121">
        <f t="shared" si="1"/>
        <v>9.5</v>
      </c>
      <c r="J58" s="127"/>
    </row>
    <row r="59" spans="1:10" ht="108">
      <c r="A59" s="126"/>
      <c r="B59" s="119">
        <v>20</v>
      </c>
      <c r="C59" s="10" t="s">
        <v>735</v>
      </c>
      <c r="D59" s="130" t="s">
        <v>34</v>
      </c>
      <c r="E59" s="171"/>
      <c r="F59" s="172"/>
      <c r="G59" s="11" t="s">
        <v>736</v>
      </c>
      <c r="H59" s="14">
        <v>0.19</v>
      </c>
      <c r="I59" s="121">
        <f t="shared" si="1"/>
        <v>3.8</v>
      </c>
      <c r="J59" s="127"/>
    </row>
    <row r="60" spans="1:10" ht="144">
      <c r="A60" s="126"/>
      <c r="B60" s="119">
        <v>100</v>
      </c>
      <c r="C60" s="10" t="s">
        <v>737</v>
      </c>
      <c r="D60" s="130" t="s">
        <v>30</v>
      </c>
      <c r="E60" s="171" t="s">
        <v>278</v>
      </c>
      <c r="F60" s="172"/>
      <c r="G60" s="11" t="s">
        <v>738</v>
      </c>
      <c r="H60" s="14">
        <v>0.57999999999999996</v>
      </c>
      <c r="I60" s="121">
        <f t="shared" si="1"/>
        <v>57.999999999999993</v>
      </c>
      <c r="J60" s="127"/>
    </row>
    <row r="61" spans="1:10" ht="144">
      <c r="A61" s="126"/>
      <c r="B61" s="119">
        <v>50</v>
      </c>
      <c r="C61" s="10" t="s">
        <v>737</v>
      </c>
      <c r="D61" s="130" t="s">
        <v>31</v>
      </c>
      <c r="E61" s="171" t="s">
        <v>278</v>
      </c>
      <c r="F61" s="172"/>
      <c r="G61" s="11" t="s">
        <v>738</v>
      </c>
      <c r="H61" s="14">
        <v>0.57999999999999996</v>
      </c>
      <c r="I61" s="121">
        <f t="shared" si="1"/>
        <v>28.999999999999996</v>
      </c>
      <c r="J61" s="127"/>
    </row>
    <row r="62" spans="1:10" ht="144">
      <c r="A62" s="126"/>
      <c r="B62" s="119">
        <v>50</v>
      </c>
      <c r="C62" s="10" t="s">
        <v>737</v>
      </c>
      <c r="D62" s="130" t="s">
        <v>32</v>
      </c>
      <c r="E62" s="171" t="s">
        <v>278</v>
      </c>
      <c r="F62" s="172"/>
      <c r="G62" s="11" t="s">
        <v>738</v>
      </c>
      <c r="H62" s="14">
        <v>0.57999999999999996</v>
      </c>
      <c r="I62" s="121">
        <f t="shared" si="1"/>
        <v>28.999999999999996</v>
      </c>
      <c r="J62" s="127"/>
    </row>
    <row r="63" spans="1:10" ht="144">
      <c r="A63" s="126"/>
      <c r="B63" s="119">
        <v>50</v>
      </c>
      <c r="C63" s="10" t="s">
        <v>737</v>
      </c>
      <c r="D63" s="130" t="s">
        <v>33</v>
      </c>
      <c r="E63" s="171" t="s">
        <v>278</v>
      </c>
      <c r="F63" s="172"/>
      <c r="G63" s="11" t="s">
        <v>738</v>
      </c>
      <c r="H63" s="14">
        <v>0.57999999999999996</v>
      </c>
      <c r="I63" s="121">
        <f t="shared" si="1"/>
        <v>28.999999999999996</v>
      </c>
      <c r="J63" s="127"/>
    </row>
    <row r="64" spans="1:10" ht="144">
      <c r="A64" s="126"/>
      <c r="B64" s="119">
        <v>50</v>
      </c>
      <c r="C64" s="10" t="s">
        <v>737</v>
      </c>
      <c r="D64" s="130" t="s">
        <v>34</v>
      </c>
      <c r="E64" s="171" t="s">
        <v>278</v>
      </c>
      <c r="F64" s="172"/>
      <c r="G64" s="11" t="s">
        <v>738</v>
      </c>
      <c r="H64" s="14">
        <v>0.57999999999999996</v>
      </c>
      <c r="I64" s="121">
        <f t="shared" si="1"/>
        <v>28.999999999999996</v>
      </c>
      <c r="J64" s="127"/>
    </row>
    <row r="65" spans="1:10" ht="240">
      <c r="A65" s="126"/>
      <c r="B65" s="119">
        <v>1</v>
      </c>
      <c r="C65" s="10" t="s">
        <v>739</v>
      </c>
      <c r="D65" s="130" t="s">
        <v>30</v>
      </c>
      <c r="E65" s="171" t="s">
        <v>641</v>
      </c>
      <c r="F65" s="172"/>
      <c r="G65" s="11" t="s">
        <v>740</v>
      </c>
      <c r="H65" s="14">
        <v>3.27</v>
      </c>
      <c r="I65" s="121">
        <f t="shared" si="1"/>
        <v>3.27</v>
      </c>
      <c r="J65" s="127"/>
    </row>
    <row r="66" spans="1:10" ht="240">
      <c r="A66" s="126"/>
      <c r="B66" s="119">
        <v>1</v>
      </c>
      <c r="C66" s="10" t="s">
        <v>739</v>
      </c>
      <c r="D66" s="130" t="s">
        <v>30</v>
      </c>
      <c r="E66" s="171" t="s">
        <v>642</v>
      </c>
      <c r="F66" s="172"/>
      <c r="G66" s="11" t="s">
        <v>740</v>
      </c>
      <c r="H66" s="14">
        <v>3.27</v>
      </c>
      <c r="I66" s="121">
        <f t="shared" si="1"/>
        <v>3.27</v>
      </c>
      <c r="J66" s="127"/>
    </row>
    <row r="67" spans="1:10" ht="240">
      <c r="A67" s="126"/>
      <c r="B67" s="119">
        <v>1</v>
      </c>
      <c r="C67" s="10" t="s">
        <v>739</v>
      </c>
      <c r="D67" s="130" t="s">
        <v>30</v>
      </c>
      <c r="E67" s="171" t="s">
        <v>644</v>
      </c>
      <c r="F67" s="172"/>
      <c r="G67" s="11" t="s">
        <v>740</v>
      </c>
      <c r="H67" s="14">
        <v>3.27</v>
      </c>
      <c r="I67" s="121">
        <f t="shared" si="1"/>
        <v>3.27</v>
      </c>
      <c r="J67" s="127"/>
    </row>
    <row r="68" spans="1:10" ht="240">
      <c r="A68" s="126"/>
      <c r="B68" s="119">
        <v>1</v>
      </c>
      <c r="C68" s="10" t="s">
        <v>739</v>
      </c>
      <c r="D68" s="130" t="s">
        <v>31</v>
      </c>
      <c r="E68" s="171" t="s">
        <v>641</v>
      </c>
      <c r="F68" s="172"/>
      <c r="G68" s="11" t="s">
        <v>740</v>
      </c>
      <c r="H68" s="14">
        <v>3.27</v>
      </c>
      <c r="I68" s="121">
        <f t="shared" si="1"/>
        <v>3.27</v>
      </c>
      <c r="J68" s="127"/>
    </row>
    <row r="69" spans="1:10" ht="240">
      <c r="A69" s="126"/>
      <c r="B69" s="119">
        <v>1</v>
      </c>
      <c r="C69" s="10" t="s">
        <v>739</v>
      </c>
      <c r="D69" s="130" t="s">
        <v>31</v>
      </c>
      <c r="E69" s="171" t="s">
        <v>642</v>
      </c>
      <c r="F69" s="172"/>
      <c r="G69" s="11" t="s">
        <v>740</v>
      </c>
      <c r="H69" s="14">
        <v>3.27</v>
      </c>
      <c r="I69" s="121">
        <f t="shared" si="1"/>
        <v>3.27</v>
      </c>
      <c r="J69" s="127"/>
    </row>
    <row r="70" spans="1:10" ht="240">
      <c r="A70" s="126"/>
      <c r="B70" s="119">
        <v>1</v>
      </c>
      <c r="C70" s="10" t="s">
        <v>739</v>
      </c>
      <c r="D70" s="130" t="s">
        <v>31</v>
      </c>
      <c r="E70" s="171" t="s">
        <v>644</v>
      </c>
      <c r="F70" s="172"/>
      <c r="G70" s="11" t="s">
        <v>740</v>
      </c>
      <c r="H70" s="14">
        <v>3.27</v>
      </c>
      <c r="I70" s="121">
        <f t="shared" si="1"/>
        <v>3.27</v>
      </c>
      <c r="J70" s="127"/>
    </row>
    <row r="71" spans="1:10" ht="144">
      <c r="A71" s="126"/>
      <c r="B71" s="119">
        <v>20</v>
      </c>
      <c r="C71" s="10" t="s">
        <v>741</v>
      </c>
      <c r="D71" s="130" t="s">
        <v>33</v>
      </c>
      <c r="E71" s="171"/>
      <c r="F71" s="172"/>
      <c r="G71" s="11" t="s">
        <v>742</v>
      </c>
      <c r="H71" s="14">
        <v>0.26</v>
      </c>
      <c r="I71" s="121">
        <f t="shared" si="1"/>
        <v>5.2</v>
      </c>
      <c r="J71" s="127"/>
    </row>
    <row r="72" spans="1:10" ht="144">
      <c r="A72" s="126"/>
      <c r="B72" s="119">
        <v>30</v>
      </c>
      <c r="C72" s="10" t="s">
        <v>741</v>
      </c>
      <c r="D72" s="130" t="s">
        <v>34</v>
      </c>
      <c r="E72" s="171"/>
      <c r="F72" s="172"/>
      <c r="G72" s="11" t="s">
        <v>742</v>
      </c>
      <c r="H72" s="14">
        <v>0.26</v>
      </c>
      <c r="I72" s="121">
        <f t="shared" si="1"/>
        <v>7.8000000000000007</v>
      </c>
      <c r="J72" s="127"/>
    </row>
    <row r="73" spans="1:10" ht="144">
      <c r="A73" s="126"/>
      <c r="B73" s="119">
        <v>20</v>
      </c>
      <c r="C73" s="10" t="s">
        <v>741</v>
      </c>
      <c r="D73" s="130" t="s">
        <v>53</v>
      </c>
      <c r="E73" s="171"/>
      <c r="F73" s="172"/>
      <c r="G73" s="11" t="s">
        <v>742</v>
      </c>
      <c r="H73" s="14">
        <v>0.26</v>
      </c>
      <c r="I73" s="121">
        <f t="shared" si="1"/>
        <v>5.2</v>
      </c>
      <c r="J73" s="127"/>
    </row>
    <row r="74" spans="1:10" ht="300">
      <c r="A74" s="126"/>
      <c r="B74" s="119">
        <v>1</v>
      </c>
      <c r="C74" s="10" t="s">
        <v>743</v>
      </c>
      <c r="D74" s="130" t="s">
        <v>30</v>
      </c>
      <c r="E74" s="171" t="s">
        <v>354</v>
      </c>
      <c r="F74" s="172"/>
      <c r="G74" s="11" t="s">
        <v>744</v>
      </c>
      <c r="H74" s="14">
        <v>3.3</v>
      </c>
      <c r="I74" s="121">
        <f t="shared" si="1"/>
        <v>3.3</v>
      </c>
      <c r="J74" s="127"/>
    </row>
    <row r="75" spans="1:10" ht="300">
      <c r="A75" s="126"/>
      <c r="B75" s="119">
        <v>1</v>
      </c>
      <c r="C75" s="10" t="s">
        <v>743</v>
      </c>
      <c r="D75" s="130" t="s">
        <v>30</v>
      </c>
      <c r="E75" s="171" t="s">
        <v>534</v>
      </c>
      <c r="F75" s="172"/>
      <c r="G75" s="11" t="s">
        <v>744</v>
      </c>
      <c r="H75" s="14">
        <v>3.3</v>
      </c>
      <c r="I75" s="121">
        <f t="shared" si="1"/>
        <v>3.3</v>
      </c>
      <c r="J75" s="127"/>
    </row>
    <row r="76" spans="1:10" ht="300">
      <c r="A76" s="126"/>
      <c r="B76" s="119">
        <v>1</v>
      </c>
      <c r="C76" s="10" t="s">
        <v>743</v>
      </c>
      <c r="D76" s="130" t="s">
        <v>31</v>
      </c>
      <c r="E76" s="171" t="s">
        <v>354</v>
      </c>
      <c r="F76" s="172"/>
      <c r="G76" s="11" t="s">
        <v>744</v>
      </c>
      <c r="H76" s="14">
        <v>3.3</v>
      </c>
      <c r="I76" s="121">
        <f t="shared" si="1"/>
        <v>3.3</v>
      </c>
      <c r="J76" s="127"/>
    </row>
    <row r="77" spans="1:10" ht="300">
      <c r="A77" s="126"/>
      <c r="B77" s="119">
        <v>1</v>
      </c>
      <c r="C77" s="10" t="s">
        <v>743</v>
      </c>
      <c r="D77" s="130" t="s">
        <v>31</v>
      </c>
      <c r="E77" s="171" t="s">
        <v>534</v>
      </c>
      <c r="F77" s="172"/>
      <c r="G77" s="11" t="s">
        <v>744</v>
      </c>
      <c r="H77" s="14">
        <v>3.3</v>
      </c>
      <c r="I77" s="121">
        <f t="shared" si="1"/>
        <v>3.3</v>
      </c>
      <c r="J77" s="127"/>
    </row>
    <row r="78" spans="1:10" ht="192">
      <c r="A78" s="126"/>
      <c r="B78" s="119">
        <v>1</v>
      </c>
      <c r="C78" s="10" t="s">
        <v>745</v>
      </c>
      <c r="D78" s="130" t="s">
        <v>30</v>
      </c>
      <c r="E78" s="171" t="s">
        <v>245</v>
      </c>
      <c r="F78" s="172"/>
      <c r="G78" s="11" t="s">
        <v>746</v>
      </c>
      <c r="H78" s="14">
        <v>2.0299999999999998</v>
      </c>
      <c r="I78" s="121">
        <f t="shared" si="1"/>
        <v>2.0299999999999998</v>
      </c>
      <c r="J78" s="127"/>
    </row>
    <row r="79" spans="1:10" ht="192">
      <c r="A79" s="126"/>
      <c r="B79" s="119">
        <v>1</v>
      </c>
      <c r="C79" s="10" t="s">
        <v>745</v>
      </c>
      <c r="D79" s="130" t="s">
        <v>30</v>
      </c>
      <c r="E79" s="171" t="s">
        <v>354</v>
      </c>
      <c r="F79" s="172"/>
      <c r="G79" s="11" t="s">
        <v>746</v>
      </c>
      <c r="H79" s="14">
        <v>2.0299999999999998</v>
      </c>
      <c r="I79" s="121">
        <f t="shared" si="1"/>
        <v>2.0299999999999998</v>
      </c>
      <c r="J79" s="127"/>
    </row>
    <row r="80" spans="1:10" ht="192">
      <c r="A80" s="126"/>
      <c r="B80" s="119">
        <v>1</v>
      </c>
      <c r="C80" s="10" t="s">
        <v>745</v>
      </c>
      <c r="D80" s="130" t="s">
        <v>30</v>
      </c>
      <c r="E80" s="171" t="s">
        <v>534</v>
      </c>
      <c r="F80" s="172"/>
      <c r="G80" s="11" t="s">
        <v>746</v>
      </c>
      <c r="H80" s="14">
        <v>2.0299999999999998</v>
      </c>
      <c r="I80" s="121">
        <f t="shared" si="1"/>
        <v>2.0299999999999998</v>
      </c>
      <c r="J80" s="127"/>
    </row>
    <row r="81" spans="1:10" ht="192">
      <c r="A81" s="126"/>
      <c r="B81" s="119">
        <v>1</v>
      </c>
      <c r="C81" s="10" t="s">
        <v>745</v>
      </c>
      <c r="D81" s="130" t="s">
        <v>31</v>
      </c>
      <c r="E81" s="171" t="s">
        <v>245</v>
      </c>
      <c r="F81" s="172"/>
      <c r="G81" s="11" t="s">
        <v>746</v>
      </c>
      <c r="H81" s="14">
        <v>2.0299999999999998</v>
      </c>
      <c r="I81" s="121">
        <f t="shared" si="1"/>
        <v>2.0299999999999998</v>
      </c>
      <c r="J81" s="127"/>
    </row>
    <row r="82" spans="1:10" ht="192">
      <c r="A82" s="126"/>
      <c r="B82" s="119">
        <v>1</v>
      </c>
      <c r="C82" s="10" t="s">
        <v>745</v>
      </c>
      <c r="D82" s="130" t="s">
        <v>31</v>
      </c>
      <c r="E82" s="171" t="s">
        <v>354</v>
      </c>
      <c r="F82" s="172"/>
      <c r="G82" s="11" t="s">
        <v>746</v>
      </c>
      <c r="H82" s="14">
        <v>2.0299999999999998</v>
      </c>
      <c r="I82" s="121">
        <f t="shared" si="1"/>
        <v>2.0299999999999998</v>
      </c>
      <c r="J82" s="127"/>
    </row>
    <row r="83" spans="1:10" ht="192">
      <c r="A83" s="126"/>
      <c r="B83" s="119">
        <v>1</v>
      </c>
      <c r="C83" s="10" t="s">
        <v>745</v>
      </c>
      <c r="D83" s="130" t="s">
        <v>31</v>
      </c>
      <c r="E83" s="171" t="s">
        <v>534</v>
      </c>
      <c r="F83" s="172"/>
      <c r="G83" s="11" t="s">
        <v>746</v>
      </c>
      <c r="H83" s="14">
        <v>2.0299999999999998</v>
      </c>
      <c r="I83" s="121">
        <f t="shared" si="1"/>
        <v>2.0299999999999998</v>
      </c>
      <c r="J83" s="127"/>
    </row>
    <row r="84" spans="1:10" ht="132">
      <c r="A84" s="126"/>
      <c r="B84" s="119">
        <v>2</v>
      </c>
      <c r="C84" s="10" t="s">
        <v>594</v>
      </c>
      <c r="D84" s="130" t="s">
        <v>747</v>
      </c>
      <c r="E84" s="171" t="s">
        <v>112</v>
      </c>
      <c r="F84" s="172"/>
      <c r="G84" s="11" t="s">
        <v>748</v>
      </c>
      <c r="H84" s="14">
        <v>1.2</v>
      </c>
      <c r="I84" s="121">
        <f t="shared" si="1"/>
        <v>2.4</v>
      </c>
      <c r="J84" s="127"/>
    </row>
    <row r="85" spans="1:10" ht="132">
      <c r="A85" s="126"/>
      <c r="B85" s="119">
        <v>4</v>
      </c>
      <c r="C85" s="10" t="s">
        <v>594</v>
      </c>
      <c r="D85" s="130" t="s">
        <v>304</v>
      </c>
      <c r="E85" s="171" t="s">
        <v>112</v>
      </c>
      <c r="F85" s="172"/>
      <c r="G85" s="11" t="s">
        <v>748</v>
      </c>
      <c r="H85" s="14">
        <v>1.66</v>
      </c>
      <c r="I85" s="121">
        <f t="shared" si="1"/>
        <v>6.64</v>
      </c>
      <c r="J85" s="127"/>
    </row>
    <row r="86" spans="1:10" ht="132">
      <c r="A86" s="126"/>
      <c r="B86" s="119">
        <v>3</v>
      </c>
      <c r="C86" s="10" t="s">
        <v>594</v>
      </c>
      <c r="D86" s="130" t="s">
        <v>300</v>
      </c>
      <c r="E86" s="171" t="s">
        <v>112</v>
      </c>
      <c r="F86" s="172"/>
      <c r="G86" s="11" t="s">
        <v>748</v>
      </c>
      <c r="H86" s="14">
        <v>2.36</v>
      </c>
      <c r="I86" s="121">
        <f t="shared" ref="I86:I117" si="2">H86*B86</f>
        <v>7.08</v>
      </c>
      <c r="J86" s="127"/>
    </row>
    <row r="87" spans="1:10" ht="132">
      <c r="A87" s="126"/>
      <c r="B87" s="119">
        <v>3</v>
      </c>
      <c r="C87" s="10" t="s">
        <v>749</v>
      </c>
      <c r="D87" s="130" t="s">
        <v>578</v>
      </c>
      <c r="E87" s="171" t="s">
        <v>245</v>
      </c>
      <c r="F87" s="172"/>
      <c r="G87" s="11" t="s">
        <v>750</v>
      </c>
      <c r="H87" s="14">
        <v>1.28</v>
      </c>
      <c r="I87" s="121">
        <f t="shared" si="2"/>
        <v>3.84</v>
      </c>
      <c r="J87" s="127"/>
    </row>
    <row r="88" spans="1:10" ht="132">
      <c r="A88" s="126"/>
      <c r="B88" s="119">
        <v>2</v>
      </c>
      <c r="C88" s="10" t="s">
        <v>749</v>
      </c>
      <c r="D88" s="130" t="s">
        <v>747</v>
      </c>
      <c r="E88" s="171" t="s">
        <v>245</v>
      </c>
      <c r="F88" s="172"/>
      <c r="G88" s="11" t="s">
        <v>750</v>
      </c>
      <c r="H88" s="14">
        <v>1.35</v>
      </c>
      <c r="I88" s="121">
        <f t="shared" si="2"/>
        <v>2.7</v>
      </c>
      <c r="J88" s="127"/>
    </row>
    <row r="89" spans="1:10" ht="132">
      <c r="A89" s="126"/>
      <c r="B89" s="119">
        <v>3</v>
      </c>
      <c r="C89" s="10" t="s">
        <v>749</v>
      </c>
      <c r="D89" s="130" t="s">
        <v>751</v>
      </c>
      <c r="E89" s="171" t="s">
        <v>245</v>
      </c>
      <c r="F89" s="172"/>
      <c r="G89" s="11" t="s">
        <v>750</v>
      </c>
      <c r="H89" s="14">
        <v>1.67</v>
      </c>
      <c r="I89" s="121">
        <f t="shared" si="2"/>
        <v>5.01</v>
      </c>
      <c r="J89" s="127"/>
    </row>
    <row r="90" spans="1:10" ht="132">
      <c r="A90" s="126"/>
      <c r="B90" s="119">
        <v>5</v>
      </c>
      <c r="C90" s="10" t="s">
        <v>749</v>
      </c>
      <c r="D90" s="130" t="s">
        <v>304</v>
      </c>
      <c r="E90" s="171" t="s">
        <v>245</v>
      </c>
      <c r="F90" s="172"/>
      <c r="G90" s="11" t="s">
        <v>750</v>
      </c>
      <c r="H90" s="14">
        <v>1.96</v>
      </c>
      <c r="I90" s="121">
        <f t="shared" si="2"/>
        <v>9.8000000000000007</v>
      </c>
      <c r="J90" s="127"/>
    </row>
    <row r="91" spans="1:10" ht="132">
      <c r="A91" s="126"/>
      <c r="B91" s="119">
        <v>10</v>
      </c>
      <c r="C91" s="10" t="s">
        <v>749</v>
      </c>
      <c r="D91" s="130" t="s">
        <v>300</v>
      </c>
      <c r="E91" s="171" t="s">
        <v>245</v>
      </c>
      <c r="F91" s="172"/>
      <c r="G91" s="11" t="s">
        <v>750</v>
      </c>
      <c r="H91" s="14">
        <v>2.75</v>
      </c>
      <c r="I91" s="121">
        <f t="shared" si="2"/>
        <v>27.5</v>
      </c>
      <c r="J91" s="127"/>
    </row>
    <row r="92" spans="1:10" ht="192">
      <c r="A92" s="126"/>
      <c r="B92" s="119">
        <v>1</v>
      </c>
      <c r="C92" s="10" t="s">
        <v>752</v>
      </c>
      <c r="D92" s="130" t="s">
        <v>589</v>
      </c>
      <c r="E92" s="171"/>
      <c r="F92" s="172"/>
      <c r="G92" s="11" t="s">
        <v>753</v>
      </c>
      <c r="H92" s="14">
        <v>7.01</v>
      </c>
      <c r="I92" s="121">
        <f t="shared" si="2"/>
        <v>7.01</v>
      </c>
      <c r="J92" s="127"/>
    </row>
    <row r="93" spans="1:10" ht="156">
      <c r="A93" s="126"/>
      <c r="B93" s="119">
        <v>2</v>
      </c>
      <c r="C93" s="10" t="s">
        <v>754</v>
      </c>
      <c r="D93" s="130" t="s">
        <v>589</v>
      </c>
      <c r="E93" s="171"/>
      <c r="F93" s="172"/>
      <c r="G93" s="11" t="s">
        <v>755</v>
      </c>
      <c r="H93" s="14">
        <v>10.01</v>
      </c>
      <c r="I93" s="121">
        <f t="shared" si="2"/>
        <v>20.02</v>
      </c>
      <c r="J93" s="127"/>
    </row>
    <row r="94" spans="1:10" ht="156">
      <c r="A94" s="126"/>
      <c r="B94" s="119">
        <v>1</v>
      </c>
      <c r="C94" s="10" t="s">
        <v>756</v>
      </c>
      <c r="D94" s="130" t="s">
        <v>578</v>
      </c>
      <c r="E94" s="171"/>
      <c r="F94" s="172"/>
      <c r="G94" s="11" t="s">
        <v>757</v>
      </c>
      <c r="H94" s="14">
        <v>2</v>
      </c>
      <c r="I94" s="121">
        <f t="shared" si="2"/>
        <v>2</v>
      </c>
      <c r="J94" s="127"/>
    </row>
    <row r="95" spans="1:10" ht="156">
      <c r="A95" s="126"/>
      <c r="B95" s="119">
        <v>1</v>
      </c>
      <c r="C95" s="10" t="s">
        <v>756</v>
      </c>
      <c r="D95" s="130" t="s">
        <v>747</v>
      </c>
      <c r="E95" s="171"/>
      <c r="F95" s="172"/>
      <c r="G95" s="11" t="s">
        <v>757</v>
      </c>
      <c r="H95" s="14">
        <v>2.1</v>
      </c>
      <c r="I95" s="121">
        <f t="shared" si="2"/>
        <v>2.1</v>
      </c>
      <c r="J95" s="127"/>
    </row>
    <row r="96" spans="1:10" ht="156">
      <c r="A96" s="126"/>
      <c r="B96" s="119">
        <v>1</v>
      </c>
      <c r="C96" s="10" t="s">
        <v>756</v>
      </c>
      <c r="D96" s="130" t="s">
        <v>751</v>
      </c>
      <c r="E96" s="171"/>
      <c r="F96" s="172"/>
      <c r="G96" s="11" t="s">
        <v>757</v>
      </c>
      <c r="H96" s="14">
        <v>2.39</v>
      </c>
      <c r="I96" s="121">
        <f t="shared" si="2"/>
        <v>2.39</v>
      </c>
      <c r="J96" s="127"/>
    </row>
    <row r="97" spans="1:10" ht="156">
      <c r="A97" s="126"/>
      <c r="B97" s="119">
        <v>1</v>
      </c>
      <c r="C97" s="10" t="s">
        <v>756</v>
      </c>
      <c r="D97" s="130" t="s">
        <v>304</v>
      </c>
      <c r="E97" s="171"/>
      <c r="F97" s="172"/>
      <c r="G97" s="11" t="s">
        <v>757</v>
      </c>
      <c r="H97" s="14">
        <v>2.83</v>
      </c>
      <c r="I97" s="121">
        <f t="shared" si="2"/>
        <v>2.83</v>
      </c>
      <c r="J97" s="127"/>
    </row>
    <row r="98" spans="1:10" ht="156">
      <c r="A98" s="126"/>
      <c r="B98" s="119">
        <v>1</v>
      </c>
      <c r="C98" s="10" t="s">
        <v>756</v>
      </c>
      <c r="D98" s="130" t="s">
        <v>758</v>
      </c>
      <c r="E98" s="171"/>
      <c r="F98" s="172"/>
      <c r="G98" s="11" t="s">
        <v>757</v>
      </c>
      <c r="H98" s="14">
        <v>3.07</v>
      </c>
      <c r="I98" s="121">
        <f t="shared" si="2"/>
        <v>3.07</v>
      </c>
      <c r="J98" s="127"/>
    </row>
    <row r="99" spans="1:10" ht="156">
      <c r="A99" s="126"/>
      <c r="B99" s="119">
        <v>1</v>
      </c>
      <c r="C99" s="10" t="s">
        <v>756</v>
      </c>
      <c r="D99" s="130" t="s">
        <v>300</v>
      </c>
      <c r="E99" s="171"/>
      <c r="F99" s="172"/>
      <c r="G99" s="11" t="s">
        <v>757</v>
      </c>
      <c r="H99" s="14">
        <v>3.6</v>
      </c>
      <c r="I99" s="121">
        <f t="shared" si="2"/>
        <v>3.6</v>
      </c>
      <c r="J99" s="127"/>
    </row>
    <row r="100" spans="1:10" ht="168">
      <c r="A100" s="126"/>
      <c r="B100" s="119">
        <v>1</v>
      </c>
      <c r="C100" s="10" t="s">
        <v>759</v>
      </c>
      <c r="D100" s="130" t="s">
        <v>578</v>
      </c>
      <c r="E100" s="171"/>
      <c r="F100" s="172"/>
      <c r="G100" s="11" t="s">
        <v>760</v>
      </c>
      <c r="H100" s="14">
        <v>1.82</v>
      </c>
      <c r="I100" s="121">
        <f t="shared" si="2"/>
        <v>1.82</v>
      </c>
      <c r="J100" s="127"/>
    </row>
    <row r="101" spans="1:10" ht="168">
      <c r="A101" s="126"/>
      <c r="B101" s="119">
        <v>1</v>
      </c>
      <c r="C101" s="10" t="s">
        <v>759</v>
      </c>
      <c r="D101" s="130" t="s">
        <v>747</v>
      </c>
      <c r="E101" s="171"/>
      <c r="F101" s="172"/>
      <c r="G101" s="11" t="s">
        <v>760</v>
      </c>
      <c r="H101" s="14">
        <v>1.96</v>
      </c>
      <c r="I101" s="121">
        <f t="shared" si="2"/>
        <v>1.96</v>
      </c>
      <c r="J101" s="127"/>
    </row>
    <row r="102" spans="1:10" ht="168">
      <c r="A102" s="126"/>
      <c r="B102" s="119">
        <v>1</v>
      </c>
      <c r="C102" s="10" t="s">
        <v>759</v>
      </c>
      <c r="D102" s="130" t="s">
        <v>751</v>
      </c>
      <c r="E102" s="171"/>
      <c r="F102" s="172"/>
      <c r="G102" s="11" t="s">
        <v>760</v>
      </c>
      <c r="H102" s="14">
        <v>2.12</v>
      </c>
      <c r="I102" s="121">
        <f t="shared" si="2"/>
        <v>2.12</v>
      </c>
      <c r="J102" s="127"/>
    </row>
    <row r="103" spans="1:10" ht="168">
      <c r="A103" s="126"/>
      <c r="B103" s="119">
        <v>1</v>
      </c>
      <c r="C103" s="10" t="s">
        <v>759</v>
      </c>
      <c r="D103" s="130" t="s">
        <v>304</v>
      </c>
      <c r="E103" s="171"/>
      <c r="F103" s="172"/>
      <c r="G103" s="11" t="s">
        <v>760</v>
      </c>
      <c r="H103" s="14">
        <v>2.4900000000000002</v>
      </c>
      <c r="I103" s="121">
        <f t="shared" si="2"/>
        <v>2.4900000000000002</v>
      </c>
      <c r="J103" s="127"/>
    </row>
    <row r="104" spans="1:10" ht="168">
      <c r="A104" s="126"/>
      <c r="B104" s="119">
        <v>1</v>
      </c>
      <c r="C104" s="10" t="s">
        <v>759</v>
      </c>
      <c r="D104" s="130" t="s">
        <v>758</v>
      </c>
      <c r="E104" s="171"/>
      <c r="F104" s="172"/>
      <c r="G104" s="11" t="s">
        <v>760</v>
      </c>
      <c r="H104" s="14">
        <v>2.76</v>
      </c>
      <c r="I104" s="121">
        <f t="shared" si="2"/>
        <v>2.76</v>
      </c>
      <c r="J104" s="127"/>
    </row>
    <row r="105" spans="1:10" ht="168">
      <c r="A105" s="126"/>
      <c r="B105" s="119">
        <v>1</v>
      </c>
      <c r="C105" s="10" t="s">
        <v>759</v>
      </c>
      <c r="D105" s="130" t="s">
        <v>300</v>
      </c>
      <c r="E105" s="171"/>
      <c r="F105" s="172"/>
      <c r="G105" s="11" t="s">
        <v>760</v>
      </c>
      <c r="H105" s="14">
        <v>3</v>
      </c>
      <c r="I105" s="121">
        <f t="shared" si="2"/>
        <v>3</v>
      </c>
      <c r="J105" s="127"/>
    </row>
    <row r="106" spans="1:10" ht="120">
      <c r="A106" s="126"/>
      <c r="B106" s="119">
        <v>1</v>
      </c>
      <c r="C106" s="10" t="s">
        <v>761</v>
      </c>
      <c r="D106" s="130" t="s">
        <v>245</v>
      </c>
      <c r="E106" s="171"/>
      <c r="F106" s="172"/>
      <c r="G106" s="11" t="s">
        <v>762</v>
      </c>
      <c r="H106" s="14">
        <v>12.34</v>
      </c>
      <c r="I106" s="121">
        <f t="shared" si="2"/>
        <v>12.34</v>
      </c>
      <c r="J106" s="127"/>
    </row>
    <row r="107" spans="1:10" ht="132">
      <c r="A107" s="126"/>
      <c r="B107" s="119">
        <v>5</v>
      </c>
      <c r="C107" s="10" t="s">
        <v>763</v>
      </c>
      <c r="D107" s="130" t="s">
        <v>30</v>
      </c>
      <c r="E107" s="171"/>
      <c r="F107" s="172"/>
      <c r="G107" s="11" t="s">
        <v>764</v>
      </c>
      <c r="H107" s="14">
        <v>2.0499999999999998</v>
      </c>
      <c r="I107" s="121">
        <f t="shared" si="2"/>
        <v>10.25</v>
      </c>
      <c r="J107" s="127"/>
    </row>
    <row r="108" spans="1:10" ht="120">
      <c r="A108" s="126"/>
      <c r="B108" s="119">
        <v>10</v>
      </c>
      <c r="C108" s="10" t="s">
        <v>765</v>
      </c>
      <c r="D108" s="130" t="s">
        <v>28</v>
      </c>
      <c r="E108" s="171" t="s">
        <v>279</v>
      </c>
      <c r="F108" s="172"/>
      <c r="G108" s="11" t="s">
        <v>766</v>
      </c>
      <c r="H108" s="14">
        <v>2.35</v>
      </c>
      <c r="I108" s="121">
        <f t="shared" si="2"/>
        <v>23.5</v>
      </c>
      <c r="J108" s="127"/>
    </row>
    <row r="109" spans="1:10" ht="120">
      <c r="A109" s="126"/>
      <c r="B109" s="119">
        <v>10</v>
      </c>
      <c r="C109" s="10" t="s">
        <v>765</v>
      </c>
      <c r="D109" s="130" t="s">
        <v>28</v>
      </c>
      <c r="E109" s="171" t="s">
        <v>679</v>
      </c>
      <c r="F109" s="172"/>
      <c r="G109" s="11" t="s">
        <v>766</v>
      </c>
      <c r="H109" s="14">
        <v>2.35</v>
      </c>
      <c r="I109" s="121">
        <f t="shared" si="2"/>
        <v>23.5</v>
      </c>
      <c r="J109" s="127"/>
    </row>
    <row r="110" spans="1:10" ht="120">
      <c r="A110" s="126"/>
      <c r="B110" s="119">
        <v>10</v>
      </c>
      <c r="C110" s="10" t="s">
        <v>765</v>
      </c>
      <c r="D110" s="130" t="s">
        <v>28</v>
      </c>
      <c r="E110" s="171" t="s">
        <v>277</v>
      </c>
      <c r="F110" s="172"/>
      <c r="G110" s="11" t="s">
        <v>766</v>
      </c>
      <c r="H110" s="14">
        <v>2.35</v>
      </c>
      <c r="I110" s="121">
        <f t="shared" si="2"/>
        <v>23.5</v>
      </c>
      <c r="J110" s="127"/>
    </row>
    <row r="111" spans="1:10" ht="120">
      <c r="A111" s="126"/>
      <c r="B111" s="119">
        <v>10</v>
      </c>
      <c r="C111" s="10" t="s">
        <v>765</v>
      </c>
      <c r="D111" s="130" t="s">
        <v>30</v>
      </c>
      <c r="E111" s="171" t="s">
        <v>679</v>
      </c>
      <c r="F111" s="172"/>
      <c r="G111" s="11" t="s">
        <v>766</v>
      </c>
      <c r="H111" s="14">
        <v>2.35</v>
      </c>
      <c r="I111" s="121">
        <f t="shared" si="2"/>
        <v>23.5</v>
      </c>
      <c r="J111" s="127"/>
    </row>
    <row r="112" spans="1:10" ht="120">
      <c r="A112" s="126"/>
      <c r="B112" s="119">
        <v>10</v>
      </c>
      <c r="C112" s="10" t="s">
        <v>765</v>
      </c>
      <c r="D112" s="130" t="s">
        <v>30</v>
      </c>
      <c r="E112" s="171" t="s">
        <v>277</v>
      </c>
      <c r="F112" s="172"/>
      <c r="G112" s="11" t="s">
        <v>766</v>
      </c>
      <c r="H112" s="14">
        <v>2.35</v>
      </c>
      <c r="I112" s="121">
        <f t="shared" si="2"/>
        <v>23.5</v>
      </c>
      <c r="J112" s="127"/>
    </row>
    <row r="113" spans="1:10" ht="120">
      <c r="A113" s="126"/>
      <c r="B113" s="119">
        <v>10</v>
      </c>
      <c r="C113" s="10" t="s">
        <v>765</v>
      </c>
      <c r="D113" s="130" t="s">
        <v>31</v>
      </c>
      <c r="E113" s="171" t="s">
        <v>679</v>
      </c>
      <c r="F113" s="172"/>
      <c r="G113" s="11" t="s">
        <v>766</v>
      </c>
      <c r="H113" s="14">
        <v>2.35</v>
      </c>
      <c r="I113" s="121">
        <f t="shared" si="2"/>
        <v>23.5</v>
      </c>
      <c r="J113" s="127"/>
    </row>
    <row r="114" spans="1:10" ht="120">
      <c r="A114" s="126"/>
      <c r="B114" s="119">
        <v>10</v>
      </c>
      <c r="C114" s="10" t="s">
        <v>765</v>
      </c>
      <c r="D114" s="130" t="s">
        <v>31</v>
      </c>
      <c r="E114" s="171" t="s">
        <v>277</v>
      </c>
      <c r="F114" s="172"/>
      <c r="G114" s="11" t="s">
        <v>766</v>
      </c>
      <c r="H114" s="14">
        <v>2.35</v>
      </c>
      <c r="I114" s="121">
        <f t="shared" si="2"/>
        <v>23.5</v>
      </c>
      <c r="J114" s="127"/>
    </row>
    <row r="115" spans="1:10" ht="156">
      <c r="A115" s="126"/>
      <c r="B115" s="119">
        <v>1</v>
      </c>
      <c r="C115" s="10" t="s">
        <v>767</v>
      </c>
      <c r="D115" s="130" t="s">
        <v>30</v>
      </c>
      <c r="E115" s="171" t="s">
        <v>218</v>
      </c>
      <c r="F115" s="172"/>
      <c r="G115" s="11" t="s">
        <v>768</v>
      </c>
      <c r="H115" s="14">
        <v>2.35</v>
      </c>
      <c r="I115" s="121">
        <f t="shared" si="2"/>
        <v>2.35</v>
      </c>
      <c r="J115" s="127"/>
    </row>
    <row r="116" spans="1:10" ht="156">
      <c r="A116" s="126"/>
      <c r="B116" s="119">
        <v>1</v>
      </c>
      <c r="C116" s="10" t="s">
        <v>767</v>
      </c>
      <c r="D116" s="130" t="s">
        <v>30</v>
      </c>
      <c r="E116" s="171" t="s">
        <v>271</v>
      </c>
      <c r="F116" s="172"/>
      <c r="G116" s="11" t="s">
        <v>768</v>
      </c>
      <c r="H116" s="14">
        <v>2.35</v>
      </c>
      <c r="I116" s="121">
        <f t="shared" si="2"/>
        <v>2.35</v>
      </c>
      <c r="J116" s="127"/>
    </row>
    <row r="117" spans="1:10" ht="156">
      <c r="A117" s="126"/>
      <c r="B117" s="119">
        <v>1</v>
      </c>
      <c r="C117" s="10" t="s">
        <v>767</v>
      </c>
      <c r="D117" s="130" t="s">
        <v>31</v>
      </c>
      <c r="E117" s="171" t="s">
        <v>218</v>
      </c>
      <c r="F117" s="172"/>
      <c r="G117" s="11" t="s">
        <v>768</v>
      </c>
      <c r="H117" s="14">
        <v>2.35</v>
      </c>
      <c r="I117" s="121">
        <f t="shared" si="2"/>
        <v>2.35</v>
      </c>
      <c r="J117" s="127"/>
    </row>
    <row r="118" spans="1:10" ht="156">
      <c r="A118" s="126"/>
      <c r="B118" s="119">
        <v>1</v>
      </c>
      <c r="C118" s="10" t="s">
        <v>767</v>
      </c>
      <c r="D118" s="130" t="s">
        <v>31</v>
      </c>
      <c r="E118" s="171" t="s">
        <v>271</v>
      </c>
      <c r="F118" s="172"/>
      <c r="G118" s="11" t="s">
        <v>768</v>
      </c>
      <c r="H118" s="14">
        <v>2.35</v>
      </c>
      <c r="I118" s="121">
        <f t="shared" ref="I118:I149" si="3">H118*B118</f>
        <v>2.35</v>
      </c>
      <c r="J118" s="127"/>
    </row>
    <row r="119" spans="1:10" ht="144">
      <c r="A119" s="126"/>
      <c r="B119" s="119">
        <v>10</v>
      </c>
      <c r="C119" s="10" t="s">
        <v>769</v>
      </c>
      <c r="D119" s="130" t="s">
        <v>28</v>
      </c>
      <c r="E119" s="171" t="s">
        <v>770</v>
      </c>
      <c r="F119" s="172"/>
      <c r="G119" s="11" t="s">
        <v>771</v>
      </c>
      <c r="H119" s="14">
        <v>2.79</v>
      </c>
      <c r="I119" s="121">
        <f t="shared" si="3"/>
        <v>27.9</v>
      </c>
      <c r="J119" s="127"/>
    </row>
    <row r="120" spans="1:10" ht="144">
      <c r="A120" s="126"/>
      <c r="B120" s="119">
        <v>10</v>
      </c>
      <c r="C120" s="10" t="s">
        <v>769</v>
      </c>
      <c r="D120" s="130" t="s">
        <v>30</v>
      </c>
      <c r="E120" s="171" t="s">
        <v>770</v>
      </c>
      <c r="F120" s="172"/>
      <c r="G120" s="11" t="s">
        <v>771</v>
      </c>
      <c r="H120" s="14">
        <v>2.79</v>
      </c>
      <c r="I120" s="121">
        <f t="shared" si="3"/>
        <v>27.9</v>
      </c>
      <c r="J120" s="127"/>
    </row>
    <row r="121" spans="1:10" ht="228">
      <c r="A121" s="126"/>
      <c r="B121" s="119">
        <v>20</v>
      </c>
      <c r="C121" s="10" t="s">
        <v>772</v>
      </c>
      <c r="D121" s="130" t="s">
        <v>112</v>
      </c>
      <c r="E121" s="171" t="s">
        <v>28</v>
      </c>
      <c r="F121" s="172"/>
      <c r="G121" s="11" t="s">
        <v>773</v>
      </c>
      <c r="H121" s="14">
        <v>1.76</v>
      </c>
      <c r="I121" s="121">
        <f t="shared" si="3"/>
        <v>35.200000000000003</v>
      </c>
      <c r="J121" s="127"/>
    </row>
    <row r="122" spans="1:10" ht="84">
      <c r="A122" s="126"/>
      <c r="B122" s="119">
        <v>100</v>
      </c>
      <c r="C122" s="10" t="s">
        <v>662</v>
      </c>
      <c r="D122" s="130" t="s">
        <v>30</v>
      </c>
      <c r="E122" s="171"/>
      <c r="F122" s="172"/>
      <c r="G122" s="11" t="s">
        <v>664</v>
      </c>
      <c r="H122" s="14">
        <v>0.17</v>
      </c>
      <c r="I122" s="121">
        <f t="shared" si="3"/>
        <v>17</v>
      </c>
      <c r="J122" s="127"/>
    </row>
    <row r="123" spans="1:10" ht="84">
      <c r="A123" s="126"/>
      <c r="B123" s="119">
        <v>50</v>
      </c>
      <c r="C123" s="10" t="s">
        <v>662</v>
      </c>
      <c r="D123" s="130" t="s">
        <v>31</v>
      </c>
      <c r="E123" s="171"/>
      <c r="F123" s="172"/>
      <c r="G123" s="11" t="s">
        <v>664</v>
      </c>
      <c r="H123" s="14">
        <v>0.17</v>
      </c>
      <c r="I123" s="121">
        <f t="shared" si="3"/>
        <v>8.5</v>
      </c>
      <c r="J123" s="127"/>
    </row>
    <row r="124" spans="1:10" ht="84">
      <c r="A124" s="126"/>
      <c r="B124" s="119">
        <v>50</v>
      </c>
      <c r="C124" s="10" t="s">
        <v>662</v>
      </c>
      <c r="D124" s="130" t="s">
        <v>32</v>
      </c>
      <c r="E124" s="171"/>
      <c r="F124" s="172"/>
      <c r="G124" s="11" t="s">
        <v>664</v>
      </c>
      <c r="H124" s="14">
        <v>0.17</v>
      </c>
      <c r="I124" s="121">
        <f t="shared" si="3"/>
        <v>8.5</v>
      </c>
      <c r="J124" s="127"/>
    </row>
    <row r="125" spans="1:10" ht="84">
      <c r="A125" s="126"/>
      <c r="B125" s="119">
        <v>50</v>
      </c>
      <c r="C125" s="10" t="s">
        <v>662</v>
      </c>
      <c r="D125" s="130" t="s">
        <v>33</v>
      </c>
      <c r="E125" s="171"/>
      <c r="F125" s="172"/>
      <c r="G125" s="11" t="s">
        <v>664</v>
      </c>
      <c r="H125" s="14">
        <v>0.17</v>
      </c>
      <c r="I125" s="121">
        <f t="shared" si="3"/>
        <v>8.5</v>
      </c>
      <c r="J125" s="127"/>
    </row>
    <row r="126" spans="1:10" ht="84">
      <c r="A126" s="126"/>
      <c r="B126" s="119">
        <v>10</v>
      </c>
      <c r="C126" s="10" t="s">
        <v>662</v>
      </c>
      <c r="D126" s="130" t="s">
        <v>34</v>
      </c>
      <c r="E126" s="171"/>
      <c r="F126" s="172"/>
      <c r="G126" s="11" t="s">
        <v>664</v>
      </c>
      <c r="H126" s="14">
        <v>0.17</v>
      </c>
      <c r="I126" s="121">
        <f t="shared" si="3"/>
        <v>1.7000000000000002</v>
      </c>
      <c r="J126" s="127"/>
    </row>
    <row r="127" spans="1:10" ht="120">
      <c r="A127" s="126"/>
      <c r="B127" s="119">
        <v>100</v>
      </c>
      <c r="C127" s="10" t="s">
        <v>721</v>
      </c>
      <c r="D127" s="130" t="s">
        <v>30</v>
      </c>
      <c r="E127" s="171" t="s">
        <v>278</v>
      </c>
      <c r="F127" s="172"/>
      <c r="G127" s="11" t="s">
        <v>722</v>
      </c>
      <c r="H127" s="14">
        <v>0.57999999999999996</v>
      </c>
      <c r="I127" s="121">
        <f t="shared" si="3"/>
        <v>57.999999999999993</v>
      </c>
      <c r="J127" s="127"/>
    </row>
    <row r="128" spans="1:10" ht="120">
      <c r="A128" s="126"/>
      <c r="B128" s="119">
        <v>50</v>
      </c>
      <c r="C128" s="10" t="s">
        <v>721</v>
      </c>
      <c r="D128" s="130" t="s">
        <v>31</v>
      </c>
      <c r="E128" s="171" t="s">
        <v>278</v>
      </c>
      <c r="F128" s="172"/>
      <c r="G128" s="11" t="s">
        <v>722</v>
      </c>
      <c r="H128" s="14">
        <v>0.57999999999999996</v>
      </c>
      <c r="I128" s="121">
        <f t="shared" si="3"/>
        <v>28.999999999999996</v>
      </c>
      <c r="J128" s="127"/>
    </row>
    <row r="129" spans="1:10" ht="120">
      <c r="A129" s="126"/>
      <c r="B129" s="119">
        <v>20</v>
      </c>
      <c r="C129" s="10" t="s">
        <v>721</v>
      </c>
      <c r="D129" s="130" t="s">
        <v>32</v>
      </c>
      <c r="E129" s="171" t="s">
        <v>278</v>
      </c>
      <c r="F129" s="172"/>
      <c r="G129" s="11" t="s">
        <v>722</v>
      </c>
      <c r="H129" s="14">
        <v>0.57999999999999996</v>
      </c>
      <c r="I129" s="121">
        <f t="shared" si="3"/>
        <v>11.6</v>
      </c>
      <c r="J129" s="127"/>
    </row>
    <row r="130" spans="1:10" ht="120">
      <c r="A130" s="126"/>
      <c r="B130" s="119">
        <v>20</v>
      </c>
      <c r="C130" s="10" t="s">
        <v>721</v>
      </c>
      <c r="D130" s="130" t="s">
        <v>33</v>
      </c>
      <c r="E130" s="171" t="s">
        <v>278</v>
      </c>
      <c r="F130" s="172"/>
      <c r="G130" s="11" t="s">
        <v>722</v>
      </c>
      <c r="H130" s="14">
        <v>0.57999999999999996</v>
      </c>
      <c r="I130" s="121">
        <f t="shared" si="3"/>
        <v>11.6</v>
      </c>
      <c r="J130" s="127"/>
    </row>
    <row r="131" spans="1:10" ht="120">
      <c r="A131" s="126"/>
      <c r="B131" s="119">
        <v>20</v>
      </c>
      <c r="C131" s="10" t="s">
        <v>721</v>
      </c>
      <c r="D131" s="130" t="s">
        <v>34</v>
      </c>
      <c r="E131" s="171" t="s">
        <v>278</v>
      </c>
      <c r="F131" s="172"/>
      <c r="G131" s="11" t="s">
        <v>722</v>
      </c>
      <c r="H131" s="14">
        <v>0.57999999999999996</v>
      </c>
      <c r="I131" s="121">
        <f t="shared" si="3"/>
        <v>11.6</v>
      </c>
      <c r="J131" s="127"/>
    </row>
    <row r="132" spans="1:10" ht="240">
      <c r="A132" s="126"/>
      <c r="B132" s="119">
        <v>1</v>
      </c>
      <c r="C132" s="10" t="s">
        <v>774</v>
      </c>
      <c r="D132" s="130" t="s">
        <v>31</v>
      </c>
      <c r="E132" s="171" t="s">
        <v>317</v>
      </c>
      <c r="F132" s="172"/>
      <c r="G132" s="11" t="s">
        <v>775</v>
      </c>
      <c r="H132" s="14">
        <v>1.93</v>
      </c>
      <c r="I132" s="121">
        <f t="shared" si="3"/>
        <v>1.93</v>
      </c>
      <c r="J132" s="127"/>
    </row>
    <row r="133" spans="1:10" ht="228">
      <c r="A133" s="126"/>
      <c r="B133" s="119">
        <v>1</v>
      </c>
      <c r="C133" s="10" t="s">
        <v>776</v>
      </c>
      <c r="D133" s="130" t="s">
        <v>30</v>
      </c>
      <c r="E133" s="171" t="s">
        <v>112</v>
      </c>
      <c r="F133" s="172"/>
      <c r="G133" s="11" t="s">
        <v>852</v>
      </c>
      <c r="H133" s="14">
        <v>2.87</v>
      </c>
      <c r="I133" s="121">
        <f t="shared" si="3"/>
        <v>2.87</v>
      </c>
      <c r="J133" s="127"/>
    </row>
    <row r="134" spans="1:10" ht="228">
      <c r="A134" s="126"/>
      <c r="B134" s="119">
        <v>1</v>
      </c>
      <c r="C134" s="10" t="s">
        <v>776</v>
      </c>
      <c r="D134" s="130" t="s">
        <v>30</v>
      </c>
      <c r="E134" s="171" t="s">
        <v>271</v>
      </c>
      <c r="F134" s="172"/>
      <c r="G134" s="11" t="s">
        <v>852</v>
      </c>
      <c r="H134" s="14">
        <v>2.87</v>
      </c>
      <c r="I134" s="121">
        <f t="shared" si="3"/>
        <v>2.87</v>
      </c>
      <c r="J134" s="127"/>
    </row>
    <row r="135" spans="1:10" ht="228">
      <c r="A135" s="126"/>
      <c r="B135" s="119">
        <v>1</v>
      </c>
      <c r="C135" s="10" t="s">
        <v>776</v>
      </c>
      <c r="D135" s="130" t="s">
        <v>30</v>
      </c>
      <c r="E135" s="171" t="s">
        <v>275</v>
      </c>
      <c r="F135" s="172"/>
      <c r="G135" s="11" t="s">
        <v>852</v>
      </c>
      <c r="H135" s="14">
        <v>2.87</v>
      </c>
      <c r="I135" s="121">
        <f t="shared" si="3"/>
        <v>2.87</v>
      </c>
      <c r="J135" s="127"/>
    </row>
    <row r="136" spans="1:10" ht="228">
      <c r="A136" s="126"/>
      <c r="B136" s="119">
        <v>1</v>
      </c>
      <c r="C136" s="10" t="s">
        <v>776</v>
      </c>
      <c r="D136" s="130" t="s">
        <v>31</v>
      </c>
      <c r="E136" s="171" t="s">
        <v>112</v>
      </c>
      <c r="F136" s="172"/>
      <c r="G136" s="11" t="s">
        <v>852</v>
      </c>
      <c r="H136" s="14">
        <v>2.87</v>
      </c>
      <c r="I136" s="121">
        <f t="shared" si="3"/>
        <v>2.87</v>
      </c>
      <c r="J136" s="127"/>
    </row>
    <row r="137" spans="1:10" ht="228">
      <c r="A137" s="126"/>
      <c r="B137" s="119">
        <v>1</v>
      </c>
      <c r="C137" s="10" t="s">
        <v>776</v>
      </c>
      <c r="D137" s="130" t="s">
        <v>31</v>
      </c>
      <c r="E137" s="171" t="s">
        <v>271</v>
      </c>
      <c r="F137" s="172"/>
      <c r="G137" s="11" t="s">
        <v>852</v>
      </c>
      <c r="H137" s="14">
        <v>2.87</v>
      </c>
      <c r="I137" s="121">
        <f t="shared" si="3"/>
        <v>2.87</v>
      </c>
      <c r="J137" s="127"/>
    </row>
    <row r="138" spans="1:10" ht="228">
      <c r="A138" s="126"/>
      <c r="B138" s="119">
        <v>1</v>
      </c>
      <c r="C138" s="10" t="s">
        <v>776</v>
      </c>
      <c r="D138" s="130" t="s">
        <v>31</v>
      </c>
      <c r="E138" s="171" t="s">
        <v>275</v>
      </c>
      <c r="F138" s="172"/>
      <c r="G138" s="11" t="s">
        <v>852</v>
      </c>
      <c r="H138" s="14">
        <v>2.87</v>
      </c>
      <c r="I138" s="121">
        <f t="shared" si="3"/>
        <v>2.87</v>
      </c>
      <c r="J138" s="127"/>
    </row>
    <row r="139" spans="1:10" ht="276">
      <c r="A139" s="126"/>
      <c r="B139" s="119">
        <v>1</v>
      </c>
      <c r="C139" s="10" t="s">
        <v>777</v>
      </c>
      <c r="D139" s="130" t="s">
        <v>30</v>
      </c>
      <c r="E139" s="171" t="s">
        <v>112</v>
      </c>
      <c r="F139" s="172"/>
      <c r="G139" s="11" t="s">
        <v>853</v>
      </c>
      <c r="H139" s="14">
        <v>4.8099999999999996</v>
      </c>
      <c r="I139" s="121">
        <f t="shared" si="3"/>
        <v>4.8099999999999996</v>
      </c>
      <c r="J139" s="127"/>
    </row>
    <row r="140" spans="1:10" ht="276">
      <c r="A140" s="126"/>
      <c r="B140" s="119">
        <v>1</v>
      </c>
      <c r="C140" s="10" t="s">
        <v>777</v>
      </c>
      <c r="D140" s="130" t="s">
        <v>30</v>
      </c>
      <c r="E140" s="171" t="s">
        <v>218</v>
      </c>
      <c r="F140" s="172"/>
      <c r="G140" s="11" t="s">
        <v>853</v>
      </c>
      <c r="H140" s="14">
        <v>4.8099999999999996</v>
      </c>
      <c r="I140" s="121">
        <f t="shared" si="3"/>
        <v>4.8099999999999996</v>
      </c>
      <c r="J140" s="127"/>
    </row>
    <row r="141" spans="1:10" ht="276">
      <c r="A141" s="126"/>
      <c r="B141" s="119">
        <v>1</v>
      </c>
      <c r="C141" s="10" t="s">
        <v>777</v>
      </c>
      <c r="D141" s="130" t="s">
        <v>30</v>
      </c>
      <c r="E141" s="171" t="s">
        <v>274</v>
      </c>
      <c r="F141" s="172"/>
      <c r="G141" s="11" t="s">
        <v>853</v>
      </c>
      <c r="H141" s="14">
        <v>4.8099999999999996</v>
      </c>
      <c r="I141" s="121">
        <f t="shared" si="3"/>
        <v>4.8099999999999996</v>
      </c>
      <c r="J141" s="127"/>
    </row>
    <row r="142" spans="1:10" ht="276">
      <c r="A142" s="126"/>
      <c r="B142" s="119">
        <v>1</v>
      </c>
      <c r="C142" s="10" t="s">
        <v>777</v>
      </c>
      <c r="D142" s="130" t="s">
        <v>30</v>
      </c>
      <c r="E142" s="171" t="s">
        <v>276</v>
      </c>
      <c r="F142" s="172"/>
      <c r="G142" s="11" t="s">
        <v>853</v>
      </c>
      <c r="H142" s="14">
        <v>4.8099999999999996</v>
      </c>
      <c r="I142" s="121">
        <f t="shared" si="3"/>
        <v>4.8099999999999996</v>
      </c>
      <c r="J142" s="127"/>
    </row>
    <row r="143" spans="1:10" ht="276">
      <c r="A143" s="126"/>
      <c r="B143" s="119">
        <v>1</v>
      </c>
      <c r="C143" s="10" t="s">
        <v>777</v>
      </c>
      <c r="D143" s="130" t="s">
        <v>31</v>
      </c>
      <c r="E143" s="171" t="s">
        <v>112</v>
      </c>
      <c r="F143" s="172"/>
      <c r="G143" s="11" t="s">
        <v>853</v>
      </c>
      <c r="H143" s="14">
        <v>4.8099999999999996</v>
      </c>
      <c r="I143" s="121">
        <f t="shared" si="3"/>
        <v>4.8099999999999996</v>
      </c>
      <c r="J143" s="127"/>
    </row>
    <row r="144" spans="1:10" ht="276">
      <c r="A144" s="126"/>
      <c r="B144" s="119">
        <v>1</v>
      </c>
      <c r="C144" s="10" t="s">
        <v>777</v>
      </c>
      <c r="D144" s="130" t="s">
        <v>31</v>
      </c>
      <c r="E144" s="171" t="s">
        <v>218</v>
      </c>
      <c r="F144" s="172"/>
      <c r="G144" s="11" t="s">
        <v>853</v>
      </c>
      <c r="H144" s="14">
        <v>4.8099999999999996</v>
      </c>
      <c r="I144" s="121">
        <f t="shared" si="3"/>
        <v>4.8099999999999996</v>
      </c>
      <c r="J144" s="127"/>
    </row>
    <row r="145" spans="1:10" ht="276">
      <c r="A145" s="126"/>
      <c r="B145" s="119">
        <v>1</v>
      </c>
      <c r="C145" s="10" t="s">
        <v>777</v>
      </c>
      <c r="D145" s="130" t="s">
        <v>31</v>
      </c>
      <c r="E145" s="171" t="s">
        <v>274</v>
      </c>
      <c r="F145" s="172"/>
      <c r="G145" s="11" t="s">
        <v>853</v>
      </c>
      <c r="H145" s="14">
        <v>4.8099999999999996</v>
      </c>
      <c r="I145" s="121">
        <f t="shared" si="3"/>
        <v>4.8099999999999996</v>
      </c>
      <c r="J145" s="127"/>
    </row>
    <row r="146" spans="1:10" ht="276">
      <c r="A146" s="126"/>
      <c r="B146" s="119">
        <v>1</v>
      </c>
      <c r="C146" s="10" t="s">
        <v>777</v>
      </c>
      <c r="D146" s="130" t="s">
        <v>31</v>
      </c>
      <c r="E146" s="171" t="s">
        <v>276</v>
      </c>
      <c r="F146" s="172"/>
      <c r="G146" s="11" t="s">
        <v>853</v>
      </c>
      <c r="H146" s="14">
        <v>4.8099999999999996</v>
      </c>
      <c r="I146" s="121">
        <f t="shared" si="3"/>
        <v>4.8099999999999996</v>
      </c>
      <c r="J146" s="127"/>
    </row>
    <row r="147" spans="1:10" ht="168">
      <c r="A147" s="126"/>
      <c r="B147" s="119">
        <v>1</v>
      </c>
      <c r="C147" s="10" t="s">
        <v>778</v>
      </c>
      <c r="D147" s="130" t="s">
        <v>642</v>
      </c>
      <c r="E147" s="171" t="s">
        <v>30</v>
      </c>
      <c r="F147" s="172"/>
      <c r="G147" s="11" t="s">
        <v>779</v>
      </c>
      <c r="H147" s="14">
        <v>2.2999999999999998</v>
      </c>
      <c r="I147" s="121">
        <f t="shared" si="3"/>
        <v>2.2999999999999998</v>
      </c>
      <c r="J147" s="127"/>
    </row>
    <row r="148" spans="1:10" ht="168">
      <c r="A148" s="126"/>
      <c r="B148" s="119">
        <v>1</v>
      </c>
      <c r="C148" s="10" t="s">
        <v>778</v>
      </c>
      <c r="D148" s="130" t="s">
        <v>642</v>
      </c>
      <c r="E148" s="171" t="s">
        <v>31</v>
      </c>
      <c r="F148" s="172"/>
      <c r="G148" s="11" t="s">
        <v>779</v>
      </c>
      <c r="H148" s="14">
        <v>2.2999999999999998</v>
      </c>
      <c r="I148" s="121">
        <f t="shared" si="3"/>
        <v>2.2999999999999998</v>
      </c>
      <c r="J148" s="127"/>
    </row>
    <row r="149" spans="1:10" ht="180">
      <c r="A149" s="126"/>
      <c r="B149" s="119">
        <v>2</v>
      </c>
      <c r="C149" s="10" t="s">
        <v>780</v>
      </c>
      <c r="D149" s="130" t="s">
        <v>30</v>
      </c>
      <c r="E149" s="171"/>
      <c r="F149" s="172"/>
      <c r="G149" s="11" t="s">
        <v>781</v>
      </c>
      <c r="H149" s="14">
        <v>3.01</v>
      </c>
      <c r="I149" s="121">
        <f t="shared" si="3"/>
        <v>6.02</v>
      </c>
      <c r="J149" s="127"/>
    </row>
    <row r="150" spans="1:10" ht="180">
      <c r="A150" s="126"/>
      <c r="B150" s="119">
        <v>2</v>
      </c>
      <c r="C150" s="10" t="s">
        <v>780</v>
      </c>
      <c r="D150" s="130" t="s">
        <v>31</v>
      </c>
      <c r="E150" s="171"/>
      <c r="F150" s="172"/>
      <c r="G150" s="11" t="s">
        <v>781</v>
      </c>
      <c r="H150" s="14">
        <v>3.01</v>
      </c>
      <c r="I150" s="121">
        <f t="shared" ref="I150:I181" si="4">H150*B150</f>
        <v>6.02</v>
      </c>
      <c r="J150" s="127"/>
    </row>
    <row r="151" spans="1:10" ht="216">
      <c r="A151" s="126"/>
      <c r="B151" s="119">
        <v>1</v>
      </c>
      <c r="C151" s="10" t="s">
        <v>782</v>
      </c>
      <c r="D151" s="130" t="s">
        <v>30</v>
      </c>
      <c r="E151" s="171" t="s">
        <v>112</v>
      </c>
      <c r="F151" s="172"/>
      <c r="G151" s="11" t="s">
        <v>854</v>
      </c>
      <c r="H151" s="14">
        <v>2.61</v>
      </c>
      <c r="I151" s="121">
        <f t="shared" si="4"/>
        <v>2.61</v>
      </c>
      <c r="J151" s="127"/>
    </row>
    <row r="152" spans="1:10" ht="216">
      <c r="A152" s="126"/>
      <c r="B152" s="119">
        <v>1</v>
      </c>
      <c r="C152" s="10" t="s">
        <v>782</v>
      </c>
      <c r="D152" s="130" t="s">
        <v>30</v>
      </c>
      <c r="E152" s="171" t="s">
        <v>269</v>
      </c>
      <c r="F152" s="172"/>
      <c r="G152" s="11" t="s">
        <v>854</v>
      </c>
      <c r="H152" s="14">
        <v>2.61</v>
      </c>
      <c r="I152" s="121">
        <f t="shared" si="4"/>
        <v>2.61</v>
      </c>
      <c r="J152" s="127"/>
    </row>
    <row r="153" spans="1:10" ht="216">
      <c r="A153" s="126"/>
      <c r="B153" s="119">
        <v>1</v>
      </c>
      <c r="C153" s="10" t="s">
        <v>782</v>
      </c>
      <c r="D153" s="130" t="s">
        <v>30</v>
      </c>
      <c r="E153" s="171" t="s">
        <v>271</v>
      </c>
      <c r="F153" s="172"/>
      <c r="G153" s="11" t="s">
        <v>854</v>
      </c>
      <c r="H153" s="14">
        <v>2.61</v>
      </c>
      <c r="I153" s="121">
        <f t="shared" si="4"/>
        <v>2.61</v>
      </c>
      <c r="J153" s="127"/>
    </row>
    <row r="154" spans="1:10" ht="216">
      <c r="A154" s="126"/>
      <c r="B154" s="119">
        <v>1</v>
      </c>
      <c r="C154" s="10" t="s">
        <v>782</v>
      </c>
      <c r="D154" s="130" t="s">
        <v>30</v>
      </c>
      <c r="E154" s="171" t="s">
        <v>276</v>
      </c>
      <c r="F154" s="172"/>
      <c r="G154" s="11" t="s">
        <v>854</v>
      </c>
      <c r="H154" s="14">
        <v>2.61</v>
      </c>
      <c r="I154" s="121">
        <f t="shared" si="4"/>
        <v>2.61</v>
      </c>
      <c r="J154" s="127"/>
    </row>
    <row r="155" spans="1:10" ht="216">
      <c r="A155" s="126"/>
      <c r="B155" s="119">
        <v>1</v>
      </c>
      <c r="C155" s="10" t="s">
        <v>782</v>
      </c>
      <c r="D155" s="130" t="s">
        <v>31</v>
      </c>
      <c r="E155" s="171" t="s">
        <v>112</v>
      </c>
      <c r="F155" s="172"/>
      <c r="G155" s="11" t="s">
        <v>854</v>
      </c>
      <c r="H155" s="14">
        <v>2.61</v>
      </c>
      <c r="I155" s="121">
        <f t="shared" si="4"/>
        <v>2.61</v>
      </c>
      <c r="J155" s="127"/>
    </row>
    <row r="156" spans="1:10" ht="216">
      <c r="A156" s="126"/>
      <c r="B156" s="119">
        <v>1</v>
      </c>
      <c r="C156" s="10" t="s">
        <v>782</v>
      </c>
      <c r="D156" s="130" t="s">
        <v>31</v>
      </c>
      <c r="E156" s="171" t="s">
        <v>269</v>
      </c>
      <c r="F156" s="172"/>
      <c r="G156" s="11" t="s">
        <v>854</v>
      </c>
      <c r="H156" s="14">
        <v>2.61</v>
      </c>
      <c r="I156" s="121">
        <f t="shared" si="4"/>
        <v>2.61</v>
      </c>
      <c r="J156" s="127"/>
    </row>
    <row r="157" spans="1:10" ht="216">
      <c r="A157" s="126"/>
      <c r="B157" s="119">
        <v>1</v>
      </c>
      <c r="C157" s="10" t="s">
        <v>782</v>
      </c>
      <c r="D157" s="130" t="s">
        <v>31</v>
      </c>
      <c r="E157" s="171" t="s">
        <v>271</v>
      </c>
      <c r="F157" s="172"/>
      <c r="G157" s="11" t="s">
        <v>854</v>
      </c>
      <c r="H157" s="14">
        <v>2.61</v>
      </c>
      <c r="I157" s="121">
        <f t="shared" si="4"/>
        <v>2.61</v>
      </c>
      <c r="J157" s="127"/>
    </row>
    <row r="158" spans="1:10" ht="216">
      <c r="A158" s="126"/>
      <c r="B158" s="119">
        <v>1</v>
      </c>
      <c r="C158" s="10" t="s">
        <v>782</v>
      </c>
      <c r="D158" s="130" t="s">
        <v>31</v>
      </c>
      <c r="E158" s="171" t="s">
        <v>276</v>
      </c>
      <c r="F158" s="172"/>
      <c r="G158" s="11" t="s">
        <v>854</v>
      </c>
      <c r="H158" s="14">
        <v>2.61</v>
      </c>
      <c r="I158" s="121">
        <f t="shared" si="4"/>
        <v>2.61</v>
      </c>
      <c r="J158" s="127"/>
    </row>
    <row r="159" spans="1:10" ht="180">
      <c r="A159" s="126"/>
      <c r="B159" s="119">
        <v>1</v>
      </c>
      <c r="C159" s="10" t="s">
        <v>783</v>
      </c>
      <c r="D159" s="130" t="s">
        <v>30</v>
      </c>
      <c r="E159" s="171" t="s">
        <v>354</v>
      </c>
      <c r="F159" s="172"/>
      <c r="G159" s="11" t="s">
        <v>784</v>
      </c>
      <c r="H159" s="14">
        <v>4.16</v>
      </c>
      <c r="I159" s="121">
        <f t="shared" si="4"/>
        <v>4.16</v>
      </c>
      <c r="J159" s="127"/>
    </row>
    <row r="160" spans="1:10" ht="180">
      <c r="A160" s="126"/>
      <c r="B160" s="119">
        <v>1</v>
      </c>
      <c r="C160" s="10" t="s">
        <v>783</v>
      </c>
      <c r="D160" s="130" t="s">
        <v>31</v>
      </c>
      <c r="E160" s="171" t="s">
        <v>354</v>
      </c>
      <c r="F160" s="172"/>
      <c r="G160" s="11" t="s">
        <v>784</v>
      </c>
      <c r="H160" s="14">
        <v>4.16</v>
      </c>
      <c r="I160" s="121">
        <f t="shared" si="4"/>
        <v>4.16</v>
      </c>
      <c r="J160" s="127"/>
    </row>
    <row r="161" spans="1:10" ht="204">
      <c r="A161" s="126"/>
      <c r="B161" s="119">
        <v>1</v>
      </c>
      <c r="C161" s="10" t="s">
        <v>785</v>
      </c>
      <c r="D161" s="130" t="s">
        <v>30</v>
      </c>
      <c r="E161" s="171" t="s">
        <v>354</v>
      </c>
      <c r="F161" s="172"/>
      <c r="G161" s="11" t="s">
        <v>786</v>
      </c>
      <c r="H161" s="14">
        <v>3.34</v>
      </c>
      <c r="I161" s="121">
        <f t="shared" si="4"/>
        <v>3.34</v>
      </c>
      <c r="J161" s="127"/>
    </row>
    <row r="162" spans="1:10" ht="204">
      <c r="A162" s="126"/>
      <c r="B162" s="119">
        <v>1</v>
      </c>
      <c r="C162" s="10" t="s">
        <v>785</v>
      </c>
      <c r="D162" s="130" t="s">
        <v>31</v>
      </c>
      <c r="E162" s="171" t="s">
        <v>354</v>
      </c>
      <c r="F162" s="172"/>
      <c r="G162" s="11" t="s">
        <v>786</v>
      </c>
      <c r="H162" s="14">
        <v>3.34</v>
      </c>
      <c r="I162" s="121">
        <f t="shared" si="4"/>
        <v>3.34</v>
      </c>
      <c r="J162" s="127"/>
    </row>
    <row r="163" spans="1:10" ht="264">
      <c r="A163" s="126"/>
      <c r="B163" s="119">
        <v>1</v>
      </c>
      <c r="C163" s="10" t="s">
        <v>787</v>
      </c>
      <c r="D163" s="130" t="s">
        <v>30</v>
      </c>
      <c r="E163" s="171" t="s">
        <v>354</v>
      </c>
      <c r="F163" s="172"/>
      <c r="G163" s="11" t="s">
        <v>788</v>
      </c>
      <c r="H163" s="14">
        <v>3.46</v>
      </c>
      <c r="I163" s="121">
        <f t="shared" si="4"/>
        <v>3.46</v>
      </c>
      <c r="J163" s="127"/>
    </row>
    <row r="164" spans="1:10" ht="264">
      <c r="A164" s="126"/>
      <c r="B164" s="119">
        <v>1</v>
      </c>
      <c r="C164" s="10" t="s">
        <v>787</v>
      </c>
      <c r="D164" s="130" t="s">
        <v>30</v>
      </c>
      <c r="E164" s="171" t="s">
        <v>534</v>
      </c>
      <c r="F164" s="172"/>
      <c r="G164" s="11" t="s">
        <v>788</v>
      </c>
      <c r="H164" s="14">
        <v>3.46</v>
      </c>
      <c r="I164" s="121">
        <f t="shared" si="4"/>
        <v>3.46</v>
      </c>
      <c r="J164" s="127"/>
    </row>
    <row r="165" spans="1:10" ht="264">
      <c r="A165" s="126"/>
      <c r="B165" s="119">
        <v>1</v>
      </c>
      <c r="C165" s="10" t="s">
        <v>787</v>
      </c>
      <c r="D165" s="130" t="s">
        <v>31</v>
      </c>
      <c r="E165" s="171" t="s">
        <v>354</v>
      </c>
      <c r="F165" s="172"/>
      <c r="G165" s="11" t="s">
        <v>788</v>
      </c>
      <c r="H165" s="14">
        <v>3.46</v>
      </c>
      <c r="I165" s="121">
        <f t="shared" si="4"/>
        <v>3.46</v>
      </c>
      <c r="J165" s="127"/>
    </row>
    <row r="166" spans="1:10" ht="264">
      <c r="A166" s="126"/>
      <c r="B166" s="119">
        <v>1</v>
      </c>
      <c r="C166" s="10" t="s">
        <v>787</v>
      </c>
      <c r="D166" s="130" t="s">
        <v>31</v>
      </c>
      <c r="E166" s="171" t="s">
        <v>534</v>
      </c>
      <c r="F166" s="172"/>
      <c r="G166" s="11" t="s">
        <v>788</v>
      </c>
      <c r="H166" s="14">
        <v>3.46</v>
      </c>
      <c r="I166" s="121">
        <f t="shared" si="4"/>
        <v>3.46</v>
      </c>
      <c r="J166" s="127"/>
    </row>
    <row r="167" spans="1:10" ht="300">
      <c r="A167" s="126"/>
      <c r="B167" s="119">
        <v>1</v>
      </c>
      <c r="C167" s="10" t="s">
        <v>789</v>
      </c>
      <c r="D167" s="130" t="s">
        <v>30</v>
      </c>
      <c r="E167" s="171" t="s">
        <v>245</v>
      </c>
      <c r="F167" s="172"/>
      <c r="G167" s="11" t="s">
        <v>790</v>
      </c>
      <c r="H167" s="14">
        <v>3.5</v>
      </c>
      <c r="I167" s="121">
        <f t="shared" si="4"/>
        <v>3.5</v>
      </c>
      <c r="J167" s="127"/>
    </row>
    <row r="168" spans="1:10" ht="300">
      <c r="A168" s="126"/>
      <c r="B168" s="119">
        <v>1</v>
      </c>
      <c r="C168" s="10" t="s">
        <v>789</v>
      </c>
      <c r="D168" s="130" t="s">
        <v>30</v>
      </c>
      <c r="E168" s="171" t="s">
        <v>354</v>
      </c>
      <c r="F168" s="172"/>
      <c r="G168" s="11" t="s">
        <v>790</v>
      </c>
      <c r="H168" s="14">
        <v>3.5</v>
      </c>
      <c r="I168" s="121">
        <f t="shared" si="4"/>
        <v>3.5</v>
      </c>
      <c r="J168" s="127"/>
    </row>
    <row r="169" spans="1:10" ht="300">
      <c r="A169" s="126"/>
      <c r="B169" s="119">
        <v>1</v>
      </c>
      <c r="C169" s="10" t="s">
        <v>789</v>
      </c>
      <c r="D169" s="130" t="s">
        <v>30</v>
      </c>
      <c r="E169" s="171" t="s">
        <v>534</v>
      </c>
      <c r="F169" s="172"/>
      <c r="G169" s="11" t="s">
        <v>790</v>
      </c>
      <c r="H169" s="14">
        <v>3.5</v>
      </c>
      <c r="I169" s="121">
        <f t="shared" si="4"/>
        <v>3.5</v>
      </c>
      <c r="J169" s="127"/>
    </row>
    <row r="170" spans="1:10" ht="300">
      <c r="A170" s="126"/>
      <c r="B170" s="119">
        <v>1</v>
      </c>
      <c r="C170" s="10" t="s">
        <v>789</v>
      </c>
      <c r="D170" s="130" t="s">
        <v>31</v>
      </c>
      <c r="E170" s="171" t="s">
        <v>245</v>
      </c>
      <c r="F170" s="172"/>
      <c r="G170" s="11" t="s">
        <v>790</v>
      </c>
      <c r="H170" s="14">
        <v>3.5</v>
      </c>
      <c r="I170" s="121">
        <f t="shared" si="4"/>
        <v>3.5</v>
      </c>
      <c r="J170" s="127"/>
    </row>
    <row r="171" spans="1:10" ht="300">
      <c r="A171" s="126"/>
      <c r="B171" s="119">
        <v>1</v>
      </c>
      <c r="C171" s="10" t="s">
        <v>789</v>
      </c>
      <c r="D171" s="130" t="s">
        <v>31</v>
      </c>
      <c r="E171" s="171" t="s">
        <v>354</v>
      </c>
      <c r="F171" s="172"/>
      <c r="G171" s="11" t="s">
        <v>790</v>
      </c>
      <c r="H171" s="14">
        <v>3.5</v>
      </c>
      <c r="I171" s="121">
        <f t="shared" si="4"/>
        <v>3.5</v>
      </c>
      <c r="J171" s="127"/>
    </row>
    <row r="172" spans="1:10" ht="300">
      <c r="A172" s="126"/>
      <c r="B172" s="119">
        <v>1</v>
      </c>
      <c r="C172" s="10" t="s">
        <v>789</v>
      </c>
      <c r="D172" s="130" t="s">
        <v>31</v>
      </c>
      <c r="E172" s="171" t="s">
        <v>534</v>
      </c>
      <c r="F172" s="172"/>
      <c r="G172" s="11" t="s">
        <v>790</v>
      </c>
      <c r="H172" s="14">
        <v>3.5</v>
      </c>
      <c r="I172" s="121">
        <f t="shared" si="4"/>
        <v>3.5</v>
      </c>
      <c r="J172" s="127"/>
    </row>
    <row r="173" spans="1:10" ht="312">
      <c r="A173" s="126"/>
      <c r="B173" s="119">
        <v>1</v>
      </c>
      <c r="C173" s="10" t="s">
        <v>791</v>
      </c>
      <c r="D173" s="130" t="s">
        <v>30</v>
      </c>
      <c r="E173" s="171" t="s">
        <v>245</v>
      </c>
      <c r="F173" s="172"/>
      <c r="G173" s="11" t="s">
        <v>792</v>
      </c>
      <c r="H173" s="14">
        <v>3.56</v>
      </c>
      <c r="I173" s="121">
        <f t="shared" si="4"/>
        <v>3.56</v>
      </c>
      <c r="J173" s="127"/>
    </row>
    <row r="174" spans="1:10" ht="312">
      <c r="A174" s="126"/>
      <c r="B174" s="119">
        <v>1</v>
      </c>
      <c r="C174" s="10" t="s">
        <v>791</v>
      </c>
      <c r="D174" s="130" t="s">
        <v>30</v>
      </c>
      <c r="E174" s="171" t="s">
        <v>354</v>
      </c>
      <c r="F174" s="172"/>
      <c r="G174" s="11" t="s">
        <v>792</v>
      </c>
      <c r="H174" s="14">
        <v>3.56</v>
      </c>
      <c r="I174" s="121">
        <f t="shared" si="4"/>
        <v>3.56</v>
      </c>
      <c r="J174" s="127"/>
    </row>
    <row r="175" spans="1:10" ht="312">
      <c r="A175" s="126"/>
      <c r="B175" s="119">
        <v>1</v>
      </c>
      <c r="C175" s="10" t="s">
        <v>791</v>
      </c>
      <c r="D175" s="130" t="s">
        <v>30</v>
      </c>
      <c r="E175" s="171" t="s">
        <v>534</v>
      </c>
      <c r="F175" s="172"/>
      <c r="G175" s="11" t="s">
        <v>792</v>
      </c>
      <c r="H175" s="14">
        <v>3.56</v>
      </c>
      <c r="I175" s="121">
        <f t="shared" si="4"/>
        <v>3.56</v>
      </c>
      <c r="J175" s="127"/>
    </row>
    <row r="176" spans="1:10" ht="312">
      <c r="A176" s="126"/>
      <c r="B176" s="119">
        <v>1</v>
      </c>
      <c r="C176" s="10" t="s">
        <v>791</v>
      </c>
      <c r="D176" s="130" t="s">
        <v>31</v>
      </c>
      <c r="E176" s="171" t="s">
        <v>245</v>
      </c>
      <c r="F176" s="172"/>
      <c r="G176" s="11" t="s">
        <v>792</v>
      </c>
      <c r="H176" s="14">
        <v>3.56</v>
      </c>
      <c r="I176" s="121">
        <f t="shared" si="4"/>
        <v>3.56</v>
      </c>
      <c r="J176" s="127"/>
    </row>
    <row r="177" spans="1:10" ht="312">
      <c r="A177" s="126"/>
      <c r="B177" s="119">
        <v>1</v>
      </c>
      <c r="C177" s="10" t="s">
        <v>791</v>
      </c>
      <c r="D177" s="130" t="s">
        <v>31</v>
      </c>
      <c r="E177" s="171" t="s">
        <v>354</v>
      </c>
      <c r="F177" s="172"/>
      <c r="G177" s="11" t="s">
        <v>792</v>
      </c>
      <c r="H177" s="14">
        <v>3.56</v>
      </c>
      <c r="I177" s="121">
        <f t="shared" si="4"/>
        <v>3.56</v>
      </c>
      <c r="J177" s="127"/>
    </row>
    <row r="178" spans="1:10" ht="312">
      <c r="A178" s="126"/>
      <c r="B178" s="119">
        <v>1</v>
      </c>
      <c r="C178" s="10" t="s">
        <v>791</v>
      </c>
      <c r="D178" s="130" t="s">
        <v>31</v>
      </c>
      <c r="E178" s="171" t="s">
        <v>534</v>
      </c>
      <c r="F178" s="172"/>
      <c r="G178" s="11" t="s">
        <v>792</v>
      </c>
      <c r="H178" s="14">
        <v>3.56</v>
      </c>
      <c r="I178" s="121">
        <f t="shared" si="4"/>
        <v>3.56</v>
      </c>
      <c r="J178" s="127"/>
    </row>
    <row r="179" spans="1:10" ht="216">
      <c r="A179" s="126"/>
      <c r="B179" s="119">
        <v>1</v>
      </c>
      <c r="C179" s="10" t="s">
        <v>793</v>
      </c>
      <c r="D179" s="130" t="s">
        <v>30</v>
      </c>
      <c r="E179" s="171" t="s">
        <v>245</v>
      </c>
      <c r="F179" s="172"/>
      <c r="G179" s="11" t="s">
        <v>794</v>
      </c>
      <c r="H179" s="14">
        <v>3.62</v>
      </c>
      <c r="I179" s="121">
        <f t="shared" si="4"/>
        <v>3.62</v>
      </c>
      <c r="J179" s="127"/>
    </row>
    <row r="180" spans="1:10" ht="216">
      <c r="A180" s="126"/>
      <c r="B180" s="119">
        <v>1</v>
      </c>
      <c r="C180" s="10" t="s">
        <v>793</v>
      </c>
      <c r="D180" s="130" t="s">
        <v>30</v>
      </c>
      <c r="E180" s="171" t="s">
        <v>354</v>
      </c>
      <c r="F180" s="172"/>
      <c r="G180" s="11" t="s">
        <v>794</v>
      </c>
      <c r="H180" s="14">
        <v>3.62</v>
      </c>
      <c r="I180" s="121">
        <f t="shared" si="4"/>
        <v>3.62</v>
      </c>
      <c r="J180" s="127"/>
    </row>
    <row r="181" spans="1:10" ht="216">
      <c r="A181" s="126"/>
      <c r="B181" s="119">
        <v>1</v>
      </c>
      <c r="C181" s="10" t="s">
        <v>793</v>
      </c>
      <c r="D181" s="130" t="s">
        <v>30</v>
      </c>
      <c r="E181" s="171" t="s">
        <v>534</v>
      </c>
      <c r="F181" s="172"/>
      <c r="G181" s="11" t="s">
        <v>794</v>
      </c>
      <c r="H181" s="14">
        <v>3.62</v>
      </c>
      <c r="I181" s="121">
        <f t="shared" si="4"/>
        <v>3.62</v>
      </c>
      <c r="J181" s="127"/>
    </row>
    <row r="182" spans="1:10" ht="216">
      <c r="A182" s="126"/>
      <c r="B182" s="119">
        <v>1</v>
      </c>
      <c r="C182" s="10" t="s">
        <v>793</v>
      </c>
      <c r="D182" s="130" t="s">
        <v>31</v>
      </c>
      <c r="E182" s="171" t="s">
        <v>245</v>
      </c>
      <c r="F182" s="172"/>
      <c r="G182" s="11" t="s">
        <v>794</v>
      </c>
      <c r="H182" s="14">
        <v>3.62</v>
      </c>
      <c r="I182" s="121">
        <f t="shared" ref="I182:I208" si="5">H182*B182</f>
        <v>3.62</v>
      </c>
      <c r="J182" s="127"/>
    </row>
    <row r="183" spans="1:10" ht="216">
      <c r="A183" s="126"/>
      <c r="B183" s="119">
        <v>1</v>
      </c>
      <c r="C183" s="10" t="s">
        <v>793</v>
      </c>
      <c r="D183" s="130" t="s">
        <v>31</v>
      </c>
      <c r="E183" s="171" t="s">
        <v>354</v>
      </c>
      <c r="F183" s="172"/>
      <c r="G183" s="11" t="s">
        <v>794</v>
      </c>
      <c r="H183" s="14">
        <v>3.62</v>
      </c>
      <c r="I183" s="121">
        <f t="shared" si="5"/>
        <v>3.62</v>
      </c>
      <c r="J183" s="127"/>
    </row>
    <row r="184" spans="1:10" ht="216">
      <c r="A184" s="126"/>
      <c r="B184" s="119">
        <v>1</v>
      </c>
      <c r="C184" s="10" t="s">
        <v>793</v>
      </c>
      <c r="D184" s="130" t="s">
        <v>31</v>
      </c>
      <c r="E184" s="171" t="s">
        <v>534</v>
      </c>
      <c r="F184" s="172"/>
      <c r="G184" s="11" t="s">
        <v>794</v>
      </c>
      <c r="H184" s="14">
        <v>3.62</v>
      </c>
      <c r="I184" s="121">
        <f t="shared" si="5"/>
        <v>3.62</v>
      </c>
      <c r="J184" s="127"/>
    </row>
    <row r="185" spans="1:10" ht="144">
      <c r="A185" s="126"/>
      <c r="B185" s="119">
        <v>1</v>
      </c>
      <c r="C185" s="10" t="s">
        <v>795</v>
      </c>
      <c r="D185" s="130" t="s">
        <v>30</v>
      </c>
      <c r="E185" s="171" t="s">
        <v>245</v>
      </c>
      <c r="F185" s="172"/>
      <c r="G185" s="11" t="s">
        <v>796</v>
      </c>
      <c r="H185" s="14">
        <v>2.37</v>
      </c>
      <c r="I185" s="121">
        <f t="shared" si="5"/>
        <v>2.37</v>
      </c>
      <c r="J185" s="127"/>
    </row>
    <row r="186" spans="1:10" ht="144">
      <c r="A186" s="126"/>
      <c r="B186" s="119">
        <v>1</v>
      </c>
      <c r="C186" s="10" t="s">
        <v>795</v>
      </c>
      <c r="D186" s="130" t="s">
        <v>30</v>
      </c>
      <c r="E186" s="171" t="s">
        <v>354</v>
      </c>
      <c r="F186" s="172"/>
      <c r="G186" s="11" t="s">
        <v>796</v>
      </c>
      <c r="H186" s="14">
        <v>2.37</v>
      </c>
      <c r="I186" s="121">
        <f t="shared" si="5"/>
        <v>2.37</v>
      </c>
      <c r="J186" s="127"/>
    </row>
    <row r="187" spans="1:10" ht="144">
      <c r="A187" s="126"/>
      <c r="B187" s="119">
        <v>1</v>
      </c>
      <c r="C187" s="10" t="s">
        <v>795</v>
      </c>
      <c r="D187" s="130" t="s">
        <v>30</v>
      </c>
      <c r="E187" s="171" t="s">
        <v>534</v>
      </c>
      <c r="F187" s="172"/>
      <c r="G187" s="11" t="s">
        <v>796</v>
      </c>
      <c r="H187" s="14">
        <v>2.37</v>
      </c>
      <c r="I187" s="121">
        <f t="shared" si="5"/>
        <v>2.37</v>
      </c>
      <c r="J187" s="127"/>
    </row>
    <row r="188" spans="1:10" ht="144">
      <c r="A188" s="126"/>
      <c r="B188" s="119">
        <v>1</v>
      </c>
      <c r="C188" s="10" t="s">
        <v>795</v>
      </c>
      <c r="D188" s="130" t="s">
        <v>31</v>
      </c>
      <c r="E188" s="171" t="s">
        <v>245</v>
      </c>
      <c r="F188" s="172"/>
      <c r="G188" s="11" t="s">
        <v>796</v>
      </c>
      <c r="H188" s="14">
        <v>2.37</v>
      </c>
      <c r="I188" s="121">
        <f t="shared" si="5"/>
        <v>2.37</v>
      </c>
      <c r="J188" s="127"/>
    </row>
    <row r="189" spans="1:10" ht="144">
      <c r="A189" s="126"/>
      <c r="B189" s="119">
        <v>1</v>
      </c>
      <c r="C189" s="10" t="s">
        <v>795</v>
      </c>
      <c r="D189" s="130" t="s">
        <v>31</v>
      </c>
      <c r="E189" s="171" t="s">
        <v>354</v>
      </c>
      <c r="F189" s="172"/>
      <c r="G189" s="11" t="s">
        <v>796</v>
      </c>
      <c r="H189" s="14">
        <v>2.37</v>
      </c>
      <c r="I189" s="121">
        <f t="shared" si="5"/>
        <v>2.37</v>
      </c>
      <c r="J189" s="127"/>
    </row>
    <row r="190" spans="1:10" ht="144">
      <c r="A190" s="126"/>
      <c r="B190" s="119">
        <v>1</v>
      </c>
      <c r="C190" s="10" t="s">
        <v>795</v>
      </c>
      <c r="D190" s="130" t="s">
        <v>31</v>
      </c>
      <c r="E190" s="171" t="s">
        <v>534</v>
      </c>
      <c r="F190" s="172"/>
      <c r="G190" s="11" t="s">
        <v>796</v>
      </c>
      <c r="H190" s="14">
        <v>2.37</v>
      </c>
      <c r="I190" s="121">
        <f t="shared" si="5"/>
        <v>2.37</v>
      </c>
      <c r="J190" s="127"/>
    </row>
    <row r="191" spans="1:10" ht="276">
      <c r="A191" s="126"/>
      <c r="B191" s="119">
        <v>1</v>
      </c>
      <c r="C191" s="10" t="s">
        <v>797</v>
      </c>
      <c r="D191" s="130" t="s">
        <v>30</v>
      </c>
      <c r="E191" s="171"/>
      <c r="F191" s="172"/>
      <c r="G191" s="11" t="s">
        <v>798</v>
      </c>
      <c r="H191" s="14">
        <v>3.29</v>
      </c>
      <c r="I191" s="121">
        <f t="shared" si="5"/>
        <v>3.29</v>
      </c>
      <c r="J191" s="127"/>
    </row>
    <row r="192" spans="1:10" ht="276">
      <c r="A192" s="126"/>
      <c r="B192" s="119">
        <v>1</v>
      </c>
      <c r="C192" s="10" t="s">
        <v>797</v>
      </c>
      <c r="D192" s="130" t="s">
        <v>31</v>
      </c>
      <c r="E192" s="171"/>
      <c r="F192" s="172"/>
      <c r="G192" s="11" t="s">
        <v>798</v>
      </c>
      <c r="H192" s="14">
        <v>3.29</v>
      </c>
      <c r="I192" s="121">
        <f t="shared" si="5"/>
        <v>3.29</v>
      </c>
      <c r="J192" s="127"/>
    </row>
    <row r="193" spans="1:10" ht="168">
      <c r="A193" s="126"/>
      <c r="B193" s="119">
        <v>1</v>
      </c>
      <c r="C193" s="10" t="s">
        <v>799</v>
      </c>
      <c r="D193" s="130" t="s">
        <v>30</v>
      </c>
      <c r="E193" s="171"/>
      <c r="F193" s="172"/>
      <c r="G193" s="11" t="s">
        <v>800</v>
      </c>
      <c r="H193" s="14">
        <v>2.36</v>
      </c>
      <c r="I193" s="121">
        <f t="shared" si="5"/>
        <v>2.36</v>
      </c>
      <c r="J193" s="127"/>
    </row>
    <row r="194" spans="1:10" ht="168">
      <c r="A194" s="126"/>
      <c r="B194" s="119">
        <v>1</v>
      </c>
      <c r="C194" s="10" t="s">
        <v>799</v>
      </c>
      <c r="D194" s="130" t="s">
        <v>31</v>
      </c>
      <c r="E194" s="171"/>
      <c r="F194" s="172"/>
      <c r="G194" s="11" t="s">
        <v>800</v>
      </c>
      <c r="H194" s="14">
        <v>2.36</v>
      </c>
      <c r="I194" s="121">
        <f t="shared" si="5"/>
        <v>2.36</v>
      </c>
      <c r="J194" s="127"/>
    </row>
    <row r="195" spans="1:10" ht="168">
      <c r="A195" s="126"/>
      <c r="B195" s="119">
        <v>1</v>
      </c>
      <c r="C195" s="10" t="s">
        <v>799</v>
      </c>
      <c r="D195" s="130" t="s">
        <v>32</v>
      </c>
      <c r="E195" s="171"/>
      <c r="F195" s="172"/>
      <c r="G195" s="11" t="s">
        <v>800</v>
      </c>
      <c r="H195" s="14">
        <v>2.36</v>
      </c>
      <c r="I195" s="121">
        <f t="shared" si="5"/>
        <v>2.36</v>
      </c>
      <c r="J195" s="127"/>
    </row>
    <row r="196" spans="1:10" ht="192">
      <c r="A196" s="126"/>
      <c r="B196" s="119">
        <v>1</v>
      </c>
      <c r="C196" s="10" t="s">
        <v>801</v>
      </c>
      <c r="D196" s="130" t="s">
        <v>802</v>
      </c>
      <c r="E196" s="171"/>
      <c r="F196" s="172"/>
      <c r="G196" s="11" t="s">
        <v>803</v>
      </c>
      <c r="H196" s="14">
        <v>2.74</v>
      </c>
      <c r="I196" s="121">
        <f t="shared" si="5"/>
        <v>2.74</v>
      </c>
      <c r="J196" s="127"/>
    </row>
    <row r="197" spans="1:10" ht="192">
      <c r="A197" s="126"/>
      <c r="B197" s="119">
        <v>1</v>
      </c>
      <c r="C197" s="10" t="s">
        <v>801</v>
      </c>
      <c r="D197" s="130" t="s">
        <v>804</v>
      </c>
      <c r="E197" s="171"/>
      <c r="F197" s="172"/>
      <c r="G197" s="11" t="s">
        <v>803</v>
      </c>
      <c r="H197" s="14">
        <v>2.74</v>
      </c>
      <c r="I197" s="121">
        <f t="shared" si="5"/>
        <v>2.74</v>
      </c>
      <c r="J197" s="127"/>
    </row>
    <row r="198" spans="1:10" ht="192">
      <c r="A198" s="126"/>
      <c r="B198" s="119">
        <v>1</v>
      </c>
      <c r="C198" s="10" t="s">
        <v>801</v>
      </c>
      <c r="D198" s="130" t="s">
        <v>805</v>
      </c>
      <c r="E198" s="171"/>
      <c r="F198" s="172"/>
      <c r="G198" s="11" t="s">
        <v>803</v>
      </c>
      <c r="H198" s="14">
        <v>2.74</v>
      </c>
      <c r="I198" s="121">
        <f t="shared" si="5"/>
        <v>2.74</v>
      </c>
      <c r="J198" s="127"/>
    </row>
    <row r="199" spans="1:10" ht="192">
      <c r="A199" s="126"/>
      <c r="B199" s="119">
        <v>1</v>
      </c>
      <c r="C199" s="10" t="s">
        <v>801</v>
      </c>
      <c r="D199" s="130" t="s">
        <v>806</v>
      </c>
      <c r="E199" s="171"/>
      <c r="F199" s="172"/>
      <c r="G199" s="11" t="s">
        <v>803</v>
      </c>
      <c r="H199" s="14">
        <v>2.74</v>
      </c>
      <c r="I199" s="121">
        <f t="shared" si="5"/>
        <v>2.74</v>
      </c>
      <c r="J199" s="127"/>
    </row>
    <row r="200" spans="1:10" ht="192">
      <c r="A200" s="126"/>
      <c r="B200" s="119">
        <v>1</v>
      </c>
      <c r="C200" s="10" t="s">
        <v>801</v>
      </c>
      <c r="D200" s="130" t="s">
        <v>807</v>
      </c>
      <c r="E200" s="171"/>
      <c r="F200" s="172"/>
      <c r="G200" s="11" t="s">
        <v>803</v>
      </c>
      <c r="H200" s="14">
        <v>2.74</v>
      </c>
      <c r="I200" s="121">
        <f t="shared" si="5"/>
        <v>2.74</v>
      </c>
      <c r="J200" s="127"/>
    </row>
    <row r="201" spans="1:10" ht="192">
      <c r="A201" s="126"/>
      <c r="B201" s="119">
        <v>1</v>
      </c>
      <c r="C201" s="10" t="s">
        <v>801</v>
      </c>
      <c r="D201" s="130" t="s">
        <v>808</v>
      </c>
      <c r="E201" s="171"/>
      <c r="F201" s="172"/>
      <c r="G201" s="11" t="s">
        <v>803</v>
      </c>
      <c r="H201" s="14">
        <v>2.74</v>
      </c>
      <c r="I201" s="121">
        <f t="shared" si="5"/>
        <v>2.74</v>
      </c>
      <c r="J201" s="127"/>
    </row>
    <row r="202" spans="1:10" ht="168">
      <c r="A202" s="126"/>
      <c r="B202" s="119">
        <v>1</v>
      </c>
      <c r="C202" s="10" t="s">
        <v>809</v>
      </c>
      <c r="D202" s="130" t="s">
        <v>30</v>
      </c>
      <c r="E202" s="171"/>
      <c r="F202" s="172"/>
      <c r="G202" s="11" t="s">
        <v>810</v>
      </c>
      <c r="H202" s="14">
        <v>2.15</v>
      </c>
      <c r="I202" s="121">
        <f t="shared" si="5"/>
        <v>2.15</v>
      </c>
      <c r="J202" s="127"/>
    </row>
    <row r="203" spans="1:10" ht="168">
      <c r="A203" s="126"/>
      <c r="B203" s="119">
        <v>1</v>
      </c>
      <c r="C203" s="10" t="s">
        <v>809</v>
      </c>
      <c r="D203" s="130" t="s">
        <v>32</v>
      </c>
      <c r="E203" s="171"/>
      <c r="F203" s="172"/>
      <c r="G203" s="11" t="s">
        <v>810</v>
      </c>
      <c r="H203" s="14">
        <v>2.15</v>
      </c>
      <c r="I203" s="121">
        <f t="shared" si="5"/>
        <v>2.15</v>
      </c>
      <c r="J203" s="127"/>
    </row>
    <row r="204" spans="1:10" ht="192">
      <c r="A204" s="126"/>
      <c r="B204" s="119">
        <v>1</v>
      </c>
      <c r="C204" s="10" t="s">
        <v>811</v>
      </c>
      <c r="D204" s="130" t="s">
        <v>30</v>
      </c>
      <c r="E204" s="171" t="s">
        <v>279</v>
      </c>
      <c r="F204" s="172"/>
      <c r="G204" s="11" t="s">
        <v>812</v>
      </c>
      <c r="H204" s="14">
        <v>2.54</v>
      </c>
      <c r="I204" s="121">
        <f t="shared" si="5"/>
        <v>2.54</v>
      </c>
      <c r="J204" s="127"/>
    </row>
    <row r="205" spans="1:10" ht="192">
      <c r="A205" s="126"/>
      <c r="B205" s="119">
        <v>1</v>
      </c>
      <c r="C205" s="10" t="s">
        <v>811</v>
      </c>
      <c r="D205" s="130" t="s">
        <v>30</v>
      </c>
      <c r="E205" s="171" t="s">
        <v>278</v>
      </c>
      <c r="F205" s="172"/>
      <c r="G205" s="11" t="s">
        <v>812</v>
      </c>
      <c r="H205" s="14">
        <v>2.54</v>
      </c>
      <c r="I205" s="121">
        <f t="shared" si="5"/>
        <v>2.54</v>
      </c>
      <c r="J205" s="127"/>
    </row>
    <row r="206" spans="1:10" ht="192">
      <c r="A206" s="126"/>
      <c r="B206" s="119">
        <v>1</v>
      </c>
      <c r="C206" s="10" t="s">
        <v>811</v>
      </c>
      <c r="D206" s="130" t="s">
        <v>31</v>
      </c>
      <c r="E206" s="171" t="s">
        <v>278</v>
      </c>
      <c r="F206" s="172"/>
      <c r="G206" s="11" t="s">
        <v>812</v>
      </c>
      <c r="H206" s="14">
        <v>2.54</v>
      </c>
      <c r="I206" s="121">
        <f t="shared" si="5"/>
        <v>2.54</v>
      </c>
      <c r="J206" s="127"/>
    </row>
    <row r="207" spans="1:10" ht="192">
      <c r="A207" s="126"/>
      <c r="B207" s="119">
        <v>1</v>
      </c>
      <c r="C207" s="10" t="s">
        <v>811</v>
      </c>
      <c r="D207" s="130" t="s">
        <v>32</v>
      </c>
      <c r="E207" s="171" t="s">
        <v>279</v>
      </c>
      <c r="F207" s="172"/>
      <c r="G207" s="11" t="s">
        <v>812</v>
      </c>
      <c r="H207" s="14">
        <v>2.54</v>
      </c>
      <c r="I207" s="121">
        <f t="shared" si="5"/>
        <v>2.54</v>
      </c>
      <c r="J207" s="127"/>
    </row>
    <row r="208" spans="1:10" ht="192">
      <c r="A208" s="126"/>
      <c r="B208" s="120">
        <v>1</v>
      </c>
      <c r="C208" s="12" t="s">
        <v>811</v>
      </c>
      <c r="D208" s="131" t="s">
        <v>32</v>
      </c>
      <c r="E208" s="182" t="s">
        <v>278</v>
      </c>
      <c r="F208" s="183"/>
      <c r="G208" s="13" t="s">
        <v>812</v>
      </c>
      <c r="H208" s="15">
        <v>2.54</v>
      </c>
      <c r="I208" s="122">
        <f t="shared" si="5"/>
        <v>2.54</v>
      </c>
      <c r="J208" s="127"/>
    </row>
  </sheetData>
  <mergeCells count="191">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9:F139"/>
    <mergeCell ref="E130:F130"/>
    <mergeCell ref="E131:F131"/>
    <mergeCell ref="E132:F132"/>
    <mergeCell ref="E133:F133"/>
    <mergeCell ref="E134:F134"/>
    <mergeCell ref="E145:F145"/>
    <mergeCell ref="E146:F146"/>
    <mergeCell ref="E147:F147"/>
    <mergeCell ref="E148:F148"/>
    <mergeCell ref="E149:F149"/>
    <mergeCell ref="E140:F140"/>
    <mergeCell ref="E141:F141"/>
    <mergeCell ref="E142:F142"/>
    <mergeCell ref="E143:F143"/>
    <mergeCell ref="E144:F144"/>
    <mergeCell ref="E155:F155"/>
    <mergeCell ref="E156:F156"/>
    <mergeCell ref="E157:F157"/>
    <mergeCell ref="E158:F158"/>
    <mergeCell ref="E159:F159"/>
    <mergeCell ref="E150:F150"/>
    <mergeCell ref="E151:F151"/>
    <mergeCell ref="E152:F152"/>
    <mergeCell ref="E153:F153"/>
    <mergeCell ref="E154:F154"/>
    <mergeCell ref="E165:F165"/>
    <mergeCell ref="E166:F166"/>
    <mergeCell ref="E167:F167"/>
    <mergeCell ref="E168:F168"/>
    <mergeCell ref="E169:F169"/>
    <mergeCell ref="E160:F160"/>
    <mergeCell ref="E161:F161"/>
    <mergeCell ref="E162:F162"/>
    <mergeCell ref="E163:F163"/>
    <mergeCell ref="E164:F164"/>
    <mergeCell ref="E175:F175"/>
    <mergeCell ref="E176:F176"/>
    <mergeCell ref="E177:F177"/>
    <mergeCell ref="E178:F178"/>
    <mergeCell ref="E179:F179"/>
    <mergeCell ref="E170:F170"/>
    <mergeCell ref="E171:F171"/>
    <mergeCell ref="E172:F172"/>
    <mergeCell ref="E173:F173"/>
    <mergeCell ref="E174:F174"/>
    <mergeCell ref="E185:F185"/>
    <mergeCell ref="E186:F186"/>
    <mergeCell ref="E187:F187"/>
    <mergeCell ref="E188:F188"/>
    <mergeCell ref="E189:F189"/>
    <mergeCell ref="E180:F180"/>
    <mergeCell ref="E181:F181"/>
    <mergeCell ref="E182:F182"/>
    <mergeCell ref="E183:F183"/>
    <mergeCell ref="E184:F184"/>
    <mergeCell ref="E195:F195"/>
    <mergeCell ref="E196:F196"/>
    <mergeCell ref="E197:F197"/>
    <mergeCell ref="E198:F198"/>
    <mergeCell ref="E199:F199"/>
    <mergeCell ref="E190:F190"/>
    <mergeCell ref="E191:F191"/>
    <mergeCell ref="E192:F192"/>
    <mergeCell ref="E193:F193"/>
    <mergeCell ref="E194:F194"/>
    <mergeCell ref="E205:F205"/>
    <mergeCell ref="E206:F206"/>
    <mergeCell ref="E207:F207"/>
    <mergeCell ref="E208:F208"/>
    <mergeCell ref="E200:F200"/>
    <mergeCell ref="E201:F201"/>
    <mergeCell ref="E202:F202"/>
    <mergeCell ref="E203:F203"/>
    <mergeCell ref="E204:F20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15"/>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0.5</v>
      </c>
      <c r="O1" t="s">
        <v>187</v>
      </c>
    </row>
    <row r="2" spans="1:15" ht="15.75" customHeight="1">
      <c r="A2" s="126"/>
      <c r="B2" s="136" t="s">
        <v>139</v>
      </c>
      <c r="C2" s="132"/>
      <c r="D2" s="132"/>
      <c r="E2" s="132"/>
      <c r="F2" s="132"/>
      <c r="G2" s="132"/>
      <c r="H2" s="132"/>
      <c r="I2" s="132"/>
      <c r="J2" s="132"/>
      <c r="K2" s="137" t="s">
        <v>145</v>
      </c>
      <c r="L2" s="127"/>
      <c r="N2">
        <v>1559.9599999999959</v>
      </c>
      <c r="O2" t="s">
        <v>188</v>
      </c>
    </row>
    <row r="3" spans="1:15" ht="12.75" customHeight="1">
      <c r="A3" s="126"/>
      <c r="B3" s="133" t="s">
        <v>884</v>
      </c>
      <c r="C3" s="132"/>
      <c r="D3" s="132"/>
      <c r="E3" s="132"/>
      <c r="F3" s="132"/>
      <c r="G3" s="132"/>
      <c r="H3" s="132"/>
      <c r="I3" s="132"/>
      <c r="J3" s="132"/>
      <c r="K3" s="132"/>
      <c r="L3" s="127"/>
      <c r="N3">
        <v>1559.9599999999959</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723</v>
      </c>
      <c r="C10" s="132"/>
      <c r="D10" s="132"/>
      <c r="E10" s="132"/>
      <c r="F10" s="127"/>
      <c r="G10" s="128"/>
      <c r="H10" s="128" t="s">
        <v>723</v>
      </c>
      <c r="I10" s="132"/>
      <c r="J10" s="132"/>
      <c r="K10" s="174">
        <f>IF(Invoice!J10&lt;&gt;"",Invoice!J10,"")</f>
        <v>51368</v>
      </c>
      <c r="L10" s="127"/>
    </row>
    <row r="11" spans="1:15" ht="12.75" customHeight="1">
      <c r="A11" s="126"/>
      <c r="B11" s="126" t="s">
        <v>724</v>
      </c>
      <c r="C11" s="132"/>
      <c r="D11" s="132"/>
      <c r="E11" s="132"/>
      <c r="F11" s="127"/>
      <c r="G11" s="128"/>
      <c r="H11" s="128" t="s">
        <v>724</v>
      </c>
      <c r="I11" s="132"/>
      <c r="J11" s="132"/>
      <c r="K11" s="175"/>
      <c r="L11" s="127"/>
    </row>
    <row r="12" spans="1:15" ht="12.75" customHeight="1">
      <c r="A12" s="126"/>
      <c r="B12" s="126" t="s">
        <v>725</v>
      </c>
      <c r="C12" s="132"/>
      <c r="D12" s="132"/>
      <c r="E12" s="132"/>
      <c r="F12" s="127"/>
      <c r="G12" s="128"/>
      <c r="H12" s="128" t="s">
        <v>725</v>
      </c>
      <c r="I12" s="132"/>
      <c r="J12" s="132"/>
      <c r="K12" s="132"/>
      <c r="L12" s="127"/>
    </row>
    <row r="13" spans="1:15" ht="12.75" customHeight="1">
      <c r="A13" s="126"/>
      <c r="B13" s="126" t="s">
        <v>726</v>
      </c>
      <c r="C13" s="132"/>
      <c r="D13" s="132"/>
      <c r="E13" s="132"/>
      <c r="F13" s="127"/>
      <c r="G13" s="128"/>
      <c r="H13" s="128" t="s">
        <v>726</v>
      </c>
      <c r="I13" s="132"/>
      <c r="J13" s="132"/>
      <c r="K13" s="111" t="s">
        <v>16</v>
      </c>
      <c r="L13" s="127"/>
    </row>
    <row r="14" spans="1:15" ht="15" customHeight="1">
      <c r="A14" s="126"/>
      <c r="B14" s="126" t="s">
        <v>727</v>
      </c>
      <c r="C14" s="132"/>
      <c r="D14" s="132"/>
      <c r="E14" s="132"/>
      <c r="F14" s="127"/>
      <c r="G14" s="128"/>
      <c r="H14" s="128" t="s">
        <v>727</v>
      </c>
      <c r="I14" s="132"/>
      <c r="J14" s="132"/>
      <c r="K14" s="176">
        <f>Invoice!J14</f>
        <v>45179</v>
      </c>
      <c r="L14" s="127"/>
    </row>
    <row r="15" spans="1:15" ht="15" customHeight="1">
      <c r="A15" s="126"/>
      <c r="B15" s="142" t="s">
        <v>856</v>
      </c>
      <c r="C15" s="7"/>
      <c r="D15" s="7"/>
      <c r="E15" s="7"/>
      <c r="F15" s="8"/>
      <c r="G15" s="128"/>
      <c r="H15" s="143" t="s">
        <v>856</v>
      </c>
      <c r="I15" s="132"/>
      <c r="J15" s="132"/>
      <c r="K15" s="177"/>
      <c r="L15" s="127"/>
    </row>
    <row r="16" spans="1:15" ht="15" customHeight="1">
      <c r="A16" s="126"/>
      <c r="B16" s="132"/>
      <c r="C16" s="132"/>
      <c r="D16" s="132"/>
      <c r="E16" s="132"/>
      <c r="F16" s="132"/>
      <c r="G16" s="132"/>
      <c r="H16" s="132"/>
      <c r="I16" s="135" t="s">
        <v>147</v>
      </c>
      <c r="J16" s="135" t="s">
        <v>147</v>
      </c>
      <c r="K16" s="141">
        <v>2000000646</v>
      </c>
      <c r="L16" s="127"/>
    </row>
    <row r="17" spans="1:12" ht="12.75" customHeight="1">
      <c r="A17" s="126"/>
      <c r="B17" s="132" t="s">
        <v>728</v>
      </c>
      <c r="C17" s="132"/>
      <c r="D17" s="132"/>
      <c r="E17" s="132"/>
      <c r="F17" s="132"/>
      <c r="G17" s="132"/>
      <c r="H17" s="132"/>
      <c r="I17" s="135" t="s">
        <v>148</v>
      </c>
      <c r="J17" s="135" t="s">
        <v>148</v>
      </c>
      <c r="K17" s="141" t="str">
        <f>IF(Invoice!J17&lt;&gt;"",Invoice!J17,"")</f>
        <v>Leo</v>
      </c>
      <c r="L17" s="127"/>
    </row>
    <row r="18" spans="1:12" ht="18" customHeight="1">
      <c r="A18" s="126"/>
      <c r="B18" s="132" t="s">
        <v>729</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78" t="s">
        <v>207</v>
      </c>
      <c r="G20" s="179"/>
      <c r="H20" s="112" t="s">
        <v>174</v>
      </c>
      <c r="I20" s="112" t="s">
        <v>208</v>
      </c>
      <c r="J20" s="112" t="s">
        <v>208</v>
      </c>
      <c r="K20" s="112" t="s">
        <v>26</v>
      </c>
      <c r="L20" s="127"/>
    </row>
    <row r="21" spans="1:12" ht="38.25">
      <c r="A21" s="126"/>
      <c r="B21" s="117"/>
      <c r="C21" s="117"/>
      <c r="D21" s="117"/>
      <c r="E21" s="118"/>
      <c r="F21" s="180"/>
      <c r="G21" s="181"/>
      <c r="H21" s="157" t="s">
        <v>904</v>
      </c>
      <c r="I21" s="117"/>
      <c r="J21" s="117"/>
      <c r="K21" s="117"/>
      <c r="L21" s="127"/>
    </row>
    <row r="22" spans="1:12" ht="12.75" customHeight="1">
      <c r="A22" s="126"/>
      <c r="B22" s="119">
        <f>'Tax Invoice'!D18</f>
        <v>50</v>
      </c>
      <c r="C22" s="10" t="s">
        <v>109</v>
      </c>
      <c r="D22" s="10" t="s">
        <v>109</v>
      </c>
      <c r="E22" s="130" t="s">
        <v>30</v>
      </c>
      <c r="F22" s="171"/>
      <c r="G22" s="172"/>
      <c r="H22" s="11" t="s">
        <v>860</v>
      </c>
      <c r="I22" s="14">
        <f>J22/2.85707047860309</f>
        <v>5.6001418655317513E-2</v>
      </c>
      <c r="J22" s="14">
        <v>0.16</v>
      </c>
      <c r="K22" s="121">
        <f t="shared" ref="K22:K53" si="0">I22*B22</f>
        <v>2.8000709327658755</v>
      </c>
      <c r="L22" s="127"/>
    </row>
    <row r="23" spans="1:12" ht="12.75" customHeight="1">
      <c r="A23" s="126"/>
      <c r="B23" s="119">
        <f>'Tax Invoice'!D19</f>
        <v>50</v>
      </c>
      <c r="C23" s="10" t="s">
        <v>109</v>
      </c>
      <c r="D23" s="10" t="s">
        <v>109</v>
      </c>
      <c r="E23" s="130" t="s">
        <v>31</v>
      </c>
      <c r="F23" s="171"/>
      <c r="G23" s="172"/>
      <c r="H23" s="11" t="s">
        <v>860</v>
      </c>
      <c r="I23" s="14">
        <f t="shared" ref="I23:I86" si="1">J23/2.85707047860309</f>
        <v>5.6001418655317513E-2</v>
      </c>
      <c r="J23" s="14">
        <v>0.16</v>
      </c>
      <c r="K23" s="121">
        <f t="shared" si="0"/>
        <v>2.8000709327658755</v>
      </c>
      <c r="L23" s="127"/>
    </row>
    <row r="24" spans="1:12" ht="12.75" customHeight="1">
      <c r="A24" s="126"/>
      <c r="B24" s="119">
        <f>'Tax Invoice'!D20</f>
        <v>50</v>
      </c>
      <c r="C24" s="10" t="s">
        <v>109</v>
      </c>
      <c r="D24" s="10" t="s">
        <v>813</v>
      </c>
      <c r="E24" s="130" t="s">
        <v>34</v>
      </c>
      <c r="F24" s="171"/>
      <c r="G24" s="172"/>
      <c r="H24" s="11" t="s">
        <v>860</v>
      </c>
      <c r="I24" s="14">
        <f t="shared" si="1"/>
        <v>5.9501507321274856E-2</v>
      </c>
      <c r="J24" s="14">
        <v>0.17</v>
      </c>
      <c r="K24" s="121">
        <f t="shared" si="0"/>
        <v>2.9750753660637428</v>
      </c>
      <c r="L24" s="127"/>
    </row>
    <row r="25" spans="1:12" ht="24" customHeight="1">
      <c r="A25" s="126"/>
      <c r="B25" s="119">
        <f>'Tax Invoice'!D21</f>
        <v>100</v>
      </c>
      <c r="C25" s="10" t="s">
        <v>716</v>
      </c>
      <c r="D25" s="10" t="s">
        <v>716</v>
      </c>
      <c r="E25" s="130" t="s">
        <v>30</v>
      </c>
      <c r="F25" s="171" t="s">
        <v>278</v>
      </c>
      <c r="G25" s="172"/>
      <c r="H25" s="11" t="s">
        <v>861</v>
      </c>
      <c r="I25" s="14">
        <f t="shared" si="1"/>
        <v>0.20300514262552596</v>
      </c>
      <c r="J25" s="14">
        <v>0.57999999999999996</v>
      </c>
      <c r="K25" s="121">
        <f t="shared" si="0"/>
        <v>20.300514262552596</v>
      </c>
      <c r="L25" s="127"/>
    </row>
    <row r="26" spans="1:12" ht="24" customHeight="1">
      <c r="A26" s="126"/>
      <c r="B26" s="119">
        <f>'Tax Invoice'!D22</f>
        <v>50</v>
      </c>
      <c r="C26" s="10" t="s">
        <v>716</v>
      </c>
      <c r="D26" s="10" t="s">
        <v>716</v>
      </c>
      <c r="E26" s="130" t="s">
        <v>31</v>
      </c>
      <c r="F26" s="171" t="s">
        <v>278</v>
      </c>
      <c r="G26" s="172"/>
      <c r="H26" s="11" t="s">
        <v>861</v>
      </c>
      <c r="I26" s="14">
        <f t="shared" si="1"/>
        <v>0.20300514262552596</v>
      </c>
      <c r="J26" s="14">
        <v>0.57999999999999996</v>
      </c>
      <c r="K26" s="121">
        <f t="shared" si="0"/>
        <v>10.150257131276298</v>
      </c>
      <c r="L26" s="127"/>
    </row>
    <row r="27" spans="1:12" ht="24" customHeight="1">
      <c r="A27" s="126"/>
      <c r="B27" s="119">
        <f>'Tax Invoice'!D23</f>
        <v>50</v>
      </c>
      <c r="C27" s="10" t="s">
        <v>716</v>
      </c>
      <c r="D27" s="10" t="s">
        <v>716</v>
      </c>
      <c r="E27" s="130" t="s">
        <v>32</v>
      </c>
      <c r="F27" s="171" t="s">
        <v>278</v>
      </c>
      <c r="G27" s="172"/>
      <c r="H27" s="11" t="s">
        <v>861</v>
      </c>
      <c r="I27" s="14">
        <f t="shared" si="1"/>
        <v>0.20300514262552596</v>
      </c>
      <c r="J27" s="14">
        <v>0.57999999999999996</v>
      </c>
      <c r="K27" s="121">
        <f t="shared" si="0"/>
        <v>10.150257131276298</v>
      </c>
      <c r="L27" s="127"/>
    </row>
    <row r="28" spans="1:12" ht="24" customHeight="1">
      <c r="A28" s="126"/>
      <c r="B28" s="119">
        <f>'Tax Invoice'!D24</f>
        <v>50</v>
      </c>
      <c r="C28" s="10" t="s">
        <v>716</v>
      </c>
      <c r="D28" s="10" t="s">
        <v>716</v>
      </c>
      <c r="E28" s="130" t="s">
        <v>33</v>
      </c>
      <c r="F28" s="171" t="s">
        <v>278</v>
      </c>
      <c r="G28" s="172"/>
      <c r="H28" s="11" t="s">
        <v>861</v>
      </c>
      <c r="I28" s="14">
        <f t="shared" si="1"/>
        <v>0.20300514262552596</v>
      </c>
      <c r="J28" s="14">
        <v>0.57999999999999996</v>
      </c>
      <c r="K28" s="121">
        <f t="shared" si="0"/>
        <v>10.150257131276298</v>
      </c>
      <c r="L28" s="127"/>
    </row>
    <row r="29" spans="1:12" ht="12.75" customHeight="1">
      <c r="A29" s="126"/>
      <c r="B29" s="119">
        <f>'Tax Invoice'!D25</f>
        <v>10</v>
      </c>
      <c r="C29" s="10" t="s">
        <v>35</v>
      </c>
      <c r="D29" s="10" t="s">
        <v>814</v>
      </c>
      <c r="E29" s="130" t="s">
        <v>36</v>
      </c>
      <c r="F29" s="171"/>
      <c r="G29" s="172"/>
      <c r="H29" s="11" t="s">
        <v>862</v>
      </c>
      <c r="I29" s="14">
        <f t="shared" si="1"/>
        <v>8.7502216648933609E-2</v>
      </c>
      <c r="J29" s="14">
        <v>0.25</v>
      </c>
      <c r="K29" s="121">
        <f t="shared" si="0"/>
        <v>0.87502216648933606</v>
      </c>
      <c r="L29" s="127"/>
    </row>
    <row r="30" spans="1:12" ht="12.75" customHeight="1">
      <c r="A30" s="126"/>
      <c r="B30" s="119">
        <f>'Tax Invoice'!D26</f>
        <v>10</v>
      </c>
      <c r="C30" s="10" t="s">
        <v>35</v>
      </c>
      <c r="D30" s="10" t="s">
        <v>814</v>
      </c>
      <c r="E30" s="130" t="s">
        <v>38</v>
      </c>
      <c r="F30" s="171"/>
      <c r="G30" s="172"/>
      <c r="H30" s="11" t="s">
        <v>862</v>
      </c>
      <c r="I30" s="14">
        <f t="shared" si="1"/>
        <v>8.7502216648933609E-2</v>
      </c>
      <c r="J30" s="14">
        <v>0.25</v>
      </c>
      <c r="K30" s="121">
        <f t="shared" si="0"/>
        <v>0.87502216648933606</v>
      </c>
      <c r="L30" s="127"/>
    </row>
    <row r="31" spans="1:12" ht="12.75" customHeight="1">
      <c r="A31" s="126"/>
      <c r="B31" s="119">
        <f>'Tax Invoice'!D27</f>
        <v>20</v>
      </c>
      <c r="C31" s="10" t="s">
        <v>35</v>
      </c>
      <c r="D31" s="10" t="s">
        <v>814</v>
      </c>
      <c r="E31" s="130" t="s">
        <v>731</v>
      </c>
      <c r="F31" s="171"/>
      <c r="G31" s="172"/>
      <c r="H31" s="11" t="s">
        <v>862</v>
      </c>
      <c r="I31" s="14">
        <f t="shared" si="1"/>
        <v>8.7502216648933609E-2</v>
      </c>
      <c r="J31" s="14">
        <v>0.25</v>
      </c>
      <c r="K31" s="121">
        <f t="shared" si="0"/>
        <v>1.7500443329786721</v>
      </c>
      <c r="L31" s="127"/>
    </row>
    <row r="32" spans="1:12" ht="12.75" customHeight="1">
      <c r="A32" s="126"/>
      <c r="B32" s="119">
        <f>'Tax Invoice'!D28</f>
        <v>20</v>
      </c>
      <c r="C32" s="10" t="s">
        <v>35</v>
      </c>
      <c r="D32" s="10" t="s">
        <v>814</v>
      </c>
      <c r="E32" s="130" t="s">
        <v>39</v>
      </c>
      <c r="F32" s="171"/>
      <c r="G32" s="172"/>
      <c r="H32" s="11" t="s">
        <v>862</v>
      </c>
      <c r="I32" s="14">
        <f t="shared" si="1"/>
        <v>8.7502216648933609E-2</v>
      </c>
      <c r="J32" s="14">
        <v>0.25</v>
      </c>
      <c r="K32" s="121">
        <f t="shared" si="0"/>
        <v>1.7500443329786721</v>
      </c>
      <c r="L32" s="127"/>
    </row>
    <row r="33" spans="1:12" ht="12.75" customHeight="1">
      <c r="A33" s="126"/>
      <c r="B33" s="119">
        <f>'Tax Invoice'!D29</f>
        <v>10</v>
      </c>
      <c r="C33" s="10" t="s">
        <v>35</v>
      </c>
      <c r="D33" s="10" t="s">
        <v>814</v>
      </c>
      <c r="E33" s="130" t="s">
        <v>40</v>
      </c>
      <c r="F33" s="171"/>
      <c r="G33" s="172"/>
      <c r="H33" s="11" t="s">
        <v>862</v>
      </c>
      <c r="I33" s="14">
        <f t="shared" si="1"/>
        <v>8.7502216648933609E-2</v>
      </c>
      <c r="J33" s="14">
        <v>0.25</v>
      </c>
      <c r="K33" s="121">
        <f t="shared" si="0"/>
        <v>0.87502216648933606</v>
      </c>
      <c r="L33" s="127"/>
    </row>
    <row r="34" spans="1:12" ht="12.75" customHeight="1">
      <c r="A34" s="126"/>
      <c r="B34" s="119">
        <f>'Tax Invoice'!D30</f>
        <v>10</v>
      </c>
      <c r="C34" s="10" t="s">
        <v>35</v>
      </c>
      <c r="D34" s="10" t="s">
        <v>814</v>
      </c>
      <c r="E34" s="130" t="s">
        <v>41</v>
      </c>
      <c r="F34" s="171"/>
      <c r="G34" s="172"/>
      <c r="H34" s="11" t="s">
        <v>862</v>
      </c>
      <c r="I34" s="14">
        <f t="shared" si="1"/>
        <v>8.7502216648933609E-2</v>
      </c>
      <c r="J34" s="14">
        <v>0.25</v>
      </c>
      <c r="K34" s="121">
        <f t="shared" si="0"/>
        <v>0.87502216648933606</v>
      </c>
      <c r="L34" s="127"/>
    </row>
    <row r="35" spans="1:12" ht="12.75" customHeight="1">
      <c r="A35" s="126"/>
      <c r="B35" s="119">
        <f>'Tax Invoice'!D31</f>
        <v>10</v>
      </c>
      <c r="C35" s="10" t="s">
        <v>35</v>
      </c>
      <c r="D35" s="10" t="s">
        <v>814</v>
      </c>
      <c r="E35" s="130" t="s">
        <v>42</v>
      </c>
      <c r="F35" s="171"/>
      <c r="G35" s="172"/>
      <c r="H35" s="11" t="s">
        <v>862</v>
      </c>
      <c r="I35" s="14">
        <f t="shared" si="1"/>
        <v>8.7502216648933609E-2</v>
      </c>
      <c r="J35" s="14">
        <v>0.25</v>
      </c>
      <c r="K35" s="121">
        <f t="shared" si="0"/>
        <v>0.87502216648933606</v>
      </c>
      <c r="L35" s="127"/>
    </row>
    <row r="36" spans="1:12" ht="12.75" customHeight="1">
      <c r="A36" s="126"/>
      <c r="B36" s="119">
        <f>'Tax Invoice'!D32</f>
        <v>30</v>
      </c>
      <c r="C36" s="10" t="s">
        <v>48</v>
      </c>
      <c r="D36" s="10" t="s">
        <v>48</v>
      </c>
      <c r="E36" s="130" t="s">
        <v>30</v>
      </c>
      <c r="F36" s="171"/>
      <c r="G36" s="172"/>
      <c r="H36" s="11" t="s">
        <v>863</v>
      </c>
      <c r="I36" s="14">
        <f t="shared" si="1"/>
        <v>6.6501684653189549E-2</v>
      </c>
      <c r="J36" s="14">
        <v>0.19</v>
      </c>
      <c r="K36" s="121">
        <f t="shared" si="0"/>
        <v>1.9950505395956866</v>
      </c>
      <c r="L36" s="127"/>
    </row>
    <row r="37" spans="1:12" ht="12.75" customHeight="1">
      <c r="A37" s="126"/>
      <c r="B37" s="119">
        <f>'Tax Invoice'!D33</f>
        <v>30</v>
      </c>
      <c r="C37" s="10" t="s">
        <v>48</v>
      </c>
      <c r="D37" s="10" t="s">
        <v>48</v>
      </c>
      <c r="E37" s="130" t="s">
        <v>31</v>
      </c>
      <c r="F37" s="171"/>
      <c r="G37" s="172"/>
      <c r="H37" s="11" t="s">
        <v>863</v>
      </c>
      <c r="I37" s="14">
        <f t="shared" si="1"/>
        <v>6.6501684653189549E-2</v>
      </c>
      <c r="J37" s="14">
        <v>0.19</v>
      </c>
      <c r="K37" s="121">
        <f t="shared" si="0"/>
        <v>1.9950505395956866</v>
      </c>
      <c r="L37" s="127"/>
    </row>
    <row r="38" spans="1:12" ht="12.75" customHeight="1">
      <c r="A38" s="126"/>
      <c r="B38" s="119">
        <f>'Tax Invoice'!D34</f>
        <v>30</v>
      </c>
      <c r="C38" s="10" t="s">
        <v>48</v>
      </c>
      <c r="D38" s="10" t="s">
        <v>48</v>
      </c>
      <c r="E38" s="130" t="s">
        <v>32</v>
      </c>
      <c r="F38" s="171"/>
      <c r="G38" s="172"/>
      <c r="H38" s="11" t="s">
        <v>863</v>
      </c>
      <c r="I38" s="14">
        <f t="shared" si="1"/>
        <v>6.6501684653189549E-2</v>
      </c>
      <c r="J38" s="14">
        <v>0.19</v>
      </c>
      <c r="K38" s="121">
        <f t="shared" si="0"/>
        <v>1.9950505395956866</v>
      </c>
      <c r="L38" s="127"/>
    </row>
    <row r="39" spans="1:12" ht="12.75" customHeight="1">
      <c r="A39" s="126"/>
      <c r="B39" s="119">
        <f>'Tax Invoice'!D35</f>
        <v>50</v>
      </c>
      <c r="C39" s="10" t="s">
        <v>48</v>
      </c>
      <c r="D39" s="10" t="s">
        <v>48</v>
      </c>
      <c r="E39" s="130" t="s">
        <v>33</v>
      </c>
      <c r="F39" s="171"/>
      <c r="G39" s="172"/>
      <c r="H39" s="11" t="s">
        <v>863</v>
      </c>
      <c r="I39" s="14">
        <f t="shared" si="1"/>
        <v>6.6501684653189549E-2</v>
      </c>
      <c r="J39" s="14">
        <v>0.19</v>
      </c>
      <c r="K39" s="121">
        <f t="shared" si="0"/>
        <v>3.3250842326594774</v>
      </c>
      <c r="L39" s="127"/>
    </row>
    <row r="40" spans="1:12" ht="12.75" customHeight="1">
      <c r="A40" s="126"/>
      <c r="B40" s="119">
        <f>'Tax Invoice'!D36</f>
        <v>50</v>
      </c>
      <c r="C40" s="10" t="s">
        <v>48</v>
      </c>
      <c r="D40" s="10" t="s">
        <v>48</v>
      </c>
      <c r="E40" s="130" t="s">
        <v>34</v>
      </c>
      <c r="F40" s="171"/>
      <c r="G40" s="172"/>
      <c r="H40" s="11" t="s">
        <v>863</v>
      </c>
      <c r="I40" s="14">
        <f t="shared" si="1"/>
        <v>6.6501684653189549E-2</v>
      </c>
      <c r="J40" s="14">
        <v>0.19</v>
      </c>
      <c r="K40" s="121">
        <f t="shared" si="0"/>
        <v>3.3250842326594774</v>
      </c>
      <c r="L40" s="127"/>
    </row>
    <row r="41" spans="1:12" ht="12.75" customHeight="1">
      <c r="A41" s="126"/>
      <c r="B41" s="119">
        <f>'Tax Invoice'!D37</f>
        <v>20</v>
      </c>
      <c r="C41" s="10" t="s">
        <v>48</v>
      </c>
      <c r="D41" s="10" t="s">
        <v>48</v>
      </c>
      <c r="E41" s="130" t="s">
        <v>55</v>
      </c>
      <c r="F41" s="171"/>
      <c r="G41" s="172"/>
      <c r="H41" s="11" t="s">
        <v>863</v>
      </c>
      <c r="I41" s="14">
        <f t="shared" si="1"/>
        <v>6.6501684653189549E-2</v>
      </c>
      <c r="J41" s="14">
        <v>0.19</v>
      </c>
      <c r="K41" s="121">
        <f t="shared" si="0"/>
        <v>1.330033693063791</v>
      </c>
      <c r="L41" s="127"/>
    </row>
    <row r="42" spans="1:12" ht="12.75" customHeight="1">
      <c r="A42" s="126"/>
      <c r="B42" s="119">
        <f>'Tax Invoice'!D38</f>
        <v>20</v>
      </c>
      <c r="C42" s="10" t="s">
        <v>48</v>
      </c>
      <c r="D42" s="10" t="s">
        <v>48</v>
      </c>
      <c r="E42" s="130" t="s">
        <v>56</v>
      </c>
      <c r="F42" s="171"/>
      <c r="G42" s="172"/>
      <c r="H42" s="11" t="s">
        <v>863</v>
      </c>
      <c r="I42" s="14">
        <f t="shared" si="1"/>
        <v>6.6501684653189549E-2</v>
      </c>
      <c r="J42" s="14">
        <v>0.19</v>
      </c>
      <c r="K42" s="121">
        <f t="shared" si="0"/>
        <v>1.330033693063791</v>
      </c>
      <c r="L42" s="127"/>
    </row>
    <row r="43" spans="1:12" ht="12.75" customHeight="1">
      <c r="A43" s="126"/>
      <c r="B43" s="119">
        <f>'Tax Invoice'!D39</f>
        <v>20</v>
      </c>
      <c r="C43" s="10" t="s">
        <v>48</v>
      </c>
      <c r="D43" s="10" t="s">
        <v>48</v>
      </c>
      <c r="E43" s="130" t="s">
        <v>36</v>
      </c>
      <c r="F43" s="171"/>
      <c r="G43" s="172"/>
      <c r="H43" s="11" t="s">
        <v>863</v>
      </c>
      <c r="I43" s="14">
        <f t="shared" si="1"/>
        <v>6.6501684653189549E-2</v>
      </c>
      <c r="J43" s="14">
        <v>0.19</v>
      </c>
      <c r="K43" s="121">
        <f t="shared" si="0"/>
        <v>1.330033693063791</v>
      </c>
      <c r="L43" s="127"/>
    </row>
    <row r="44" spans="1:12" ht="12.75" customHeight="1">
      <c r="A44" s="126"/>
      <c r="B44" s="119">
        <f>'Tax Invoice'!D40</f>
        <v>50</v>
      </c>
      <c r="C44" s="10" t="s">
        <v>48</v>
      </c>
      <c r="D44" s="10" t="s">
        <v>48</v>
      </c>
      <c r="E44" s="130" t="s">
        <v>52</v>
      </c>
      <c r="F44" s="171"/>
      <c r="G44" s="172"/>
      <c r="H44" s="11" t="s">
        <v>863</v>
      </c>
      <c r="I44" s="14">
        <f t="shared" si="1"/>
        <v>6.6501684653189549E-2</v>
      </c>
      <c r="J44" s="14">
        <v>0.19</v>
      </c>
      <c r="K44" s="121">
        <f t="shared" si="0"/>
        <v>3.3250842326594774</v>
      </c>
      <c r="L44" s="127"/>
    </row>
    <row r="45" spans="1:12" ht="12.75" customHeight="1">
      <c r="A45" s="126"/>
      <c r="B45" s="119">
        <f>'Tax Invoice'!D41</f>
        <v>20</v>
      </c>
      <c r="C45" s="10" t="s">
        <v>48</v>
      </c>
      <c r="D45" s="10" t="s">
        <v>48</v>
      </c>
      <c r="E45" s="130" t="s">
        <v>54</v>
      </c>
      <c r="F45" s="171"/>
      <c r="G45" s="172"/>
      <c r="H45" s="11" t="s">
        <v>863</v>
      </c>
      <c r="I45" s="14">
        <f t="shared" si="1"/>
        <v>6.6501684653189549E-2</v>
      </c>
      <c r="J45" s="14">
        <v>0.19</v>
      </c>
      <c r="K45" s="121">
        <f t="shared" si="0"/>
        <v>1.330033693063791</v>
      </c>
      <c r="L45" s="127"/>
    </row>
    <row r="46" spans="1:12" ht="24" customHeight="1">
      <c r="A46" s="126"/>
      <c r="B46" s="119">
        <f>'Tax Invoice'!D42</f>
        <v>20</v>
      </c>
      <c r="C46" s="10" t="s">
        <v>733</v>
      </c>
      <c r="D46" s="10" t="s">
        <v>733</v>
      </c>
      <c r="E46" s="130" t="s">
        <v>31</v>
      </c>
      <c r="F46" s="171" t="s">
        <v>278</v>
      </c>
      <c r="G46" s="172"/>
      <c r="H46" s="11" t="s">
        <v>864</v>
      </c>
      <c r="I46" s="14">
        <f t="shared" si="1"/>
        <v>0.23800602928509942</v>
      </c>
      <c r="J46" s="14">
        <v>0.68</v>
      </c>
      <c r="K46" s="121">
        <f t="shared" si="0"/>
        <v>4.7601205857019888</v>
      </c>
      <c r="L46" s="127"/>
    </row>
    <row r="47" spans="1:12" ht="24" customHeight="1">
      <c r="A47" s="126"/>
      <c r="B47" s="119">
        <f>'Tax Invoice'!D43</f>
        <v>20</v>
      </c>
      <c r="C47" s="10" t="s">
        <v>733</v>
      </c>
      <c r="D47" s="10" t="s">
        <v>733</v>
      </c>
      <c r="E47" s="130" t="s">
        <v>32</v>
      </c>
      <c r="F47" s="171" t="s">
        <v>278</v>
      </c>
      <c r="G47" s="172"/>
      <c r="H47" s="11" t="s">
        <v>864</v>
      </c>
      <c r="I47" s="14">
        <f t="shared" si="1"/>
        <v>0.23800602928509942</v>
      </c>
      <c r="J47" s="14">
        <v>0.68</v>
      </c>
      <c r="K47" s="121">
        <f t="shared" si="0"/>
        <v>4.7601205857019888</v>
      </c>
      <c r="L47" s="127"/>
    </row>
    <row r="48" spans="1:12" ht="24" customHeight="1">
      <c r="A48" s="126"/>
      <c r="B48" s="119">
        <f>'Tax Invoice'!D44</f>
        <v>4</v>
      </c>
      <c r="C48" s="10" t="s">
        <v>733</v>
      </c>
      <c r="D48" s="10" t="s">
        <v>733</v>
      </c>
      <c r="E48" s="130" t="s">
        <v>33</v>
      </c>
      <c r="F48" s="171" t="s">
        <v>277</v>
      </c>
      <c r="G48" s="172"/>
      <c r="H48" s="11" t="s">
        <v>864</v>
      </c>
      <c r="I48" s="14">
        <f t="shared" si="1"/>
        <v>0.23800602928509942</v>
      </c>
      <c r="J48" s="14">
        <v>0.68</v>
      </c>
      <c r="K48" s="121">
        <f t="shared" si="0"/>
        <v>0.9520241171403977</v>
      </c>
      <c r="L48" s="127"/>
    </row>
    <row r="49" spans="1:12" ht="24" customHeight="1">
      <c r="A49" s="126"/>
      <c r="B49" s="119">
        <f>'Tax Invoice'!D45</f>
        <v>100</v>
      </c>
      <c r="C49" s="10" t="s">
        <v>733</v>
      </c>
      <c r="D49" s="10" t="s">
        <v>733</v>
      </c>
      <c r="E49" s="130" t="s">
        <v>33</v>
      </c>
      <c r="F49" s="171" t="s">
        <v>278</v>
      </c>
      <c r="G49" s="172"/>
      <c r="H49" s="11" t="s">
        <v>864</v>
      </c>
      <c r="I49" s="14">
        <f t="shared" si="1"/>
        <v>0.23800602928509942</v>
      </c>
      <c r="J49" s="14">
        <v>0.68</v>
      </c>
      <c r="K49" s="121">
        <f t="shared" si="0"/>
        <v>23.800602928509942</v>
      </c>
      <c r="L49" s="127"/>
    </row>
    <row r="50" spans="1:12" ht="24" customHeight="1">
      <c r="A50" s="126"/>
      <c r="B50" s="119">
        <f>'Tax Invoice'!D46</f>
        <v>4</v>
      </c>
      <c r="C50" s="10" t="s">
        <v>733</v>
      </c>
      <c r="D50" s="10" t="s">
        <v>733</v>
      </c>
      <c r="E50" s="130" t="s">
        <v>34</v>
      </c>
      <c r="F50" s="171" t="s">
        <v>277</v>
      </c>
      <c r="G50" s="172"/>
      <c r="H50" s="11" t="s">
        <v>864</v>
      </c>
      <c r="I50" s="14">
        <f t="shared" si="1"/>
        <v>0.23800602928509942</v>
      </c>
      <c r="J50" s="14">
        <v>0.68</v>
      </c>
      <c r="K50" s="121">
        <f t="shared" si="0"/>
        <v>0.9520241171403977</v>
      </c>
      <c r="L50" s="127"/>
    </row>
    <row r="51" spans="1:12" ht="24" customHeight="1">
      <c r="A51" s="126"/>
      <c r="B51" s="119">
        <f>'Tax Invoice'!D47</f>
        <v>100</v>
      </c>
      <c r="C51" s="10" t="s">
        <v>733</v>
      </c>
      <c r="D51" s="10" t="s">
        <v>733</v>
      </c>
      <c r="E51" s="130" t="s">
        <v>34</v>
      </c>
      <c r="F51" s="171" t="s">
        <v>278</v>
      </c>
      <c r="G51" s="172"/>
      <c r="H51" s="11" t="s">
        <v>864</v>
      </c>
      <c r="I51" s="14">
        <f t="shared" si="1"/>
        <v>0.23800602928509942</v>
      </c>
      <c r="J51" s="14">
        <v>0.68</v>
      </c>
      <c r="K51" s="121">
        <f t="shared" si="0"/>
        <v>23.800602928509942</v>
      </c>
      <c r="L51" s="127"/>
    </row>
    <row r="52" spans="1:12" ht="24" customHeight="1">
      <c r="A52" s="126"/>
      <c r="B52" s="119">
        <f>'Tax Invoice'!D48</f>
        <v>20</v>
      </c>
      <c r="C52" s="10" t="s">
        <v>733</v>
      </c>
      <c r="D52" s="10" t="s">
        <v>733</v>
      </c>
      <c r="E52" s="130" t="s">
        <v>53</v>
      </c>
      <c r="F52" s="171" t="s">
        <v>278</v>
      </c>
      <c r="G52" s="172"/>
      <c r="H52" s="11" t="s">
        <v>864</v>
      </c>
      <c r="I52" s="14">
        <f t="shared" si="1"/>
        <v>0.23800602928509942</v>
      </c>
      <c r="J52" s="14">
        <v>0.68</v>
      </c>
      <c r="K52" s="121">
        <f t="shared" si="0"/>
        <v>4.7601205857019888</v>
      </c>
      <c r="L52" s="127"/>
    </row>
    <row r="53" spans="1:12" ht="24" customHeight="1">
      <c r="A53" s="126"/>
      <c r="B53" s="119">
        <f>'Tax Invoice'!D49</f>
        <v>20</v>
      </c>
      <c r="C53" s="10" t="s">
        <v>733</v>
      </c>
      <c r="D53" s="10" t="s">
        <v>733</v>
      </c>
      <c r="E53" s="130" t="s">
        <v>55</v>
      </c>
      <c r="F53" s="171" t="s">
        <v>278</v>
      </c>
      <c r="G53" s="172"/>
      <c r="H53" s="11" t="s">
        <v>864</v>
      </c>
      <c r="I53" s="14">
        <f t="shared" si="1"/>
        <v>0.23800602928509942</v>
      </c>
      <c r="J53" s="14">
        <v>0.68</v>
      </c>
      <c r="K53" s="121">
        <f t="shared" si="0"/>
        <v>4.7601205857019888</v>
      </c>
      <c r="L53" s="127"/>
    </row>
    <row r="54" spans="1:12" ht="12.75" customHeight="1">
      <c r="A54" s="126"/>
      <c r="B54" s="119">
        <f>'Tax Invoice'!D50</f>
        <v>20</v>
      </c>
      <c r="C54" s="10" t="s">
        <v>719</v>
      </c>
      <c r="D54" s="10" t="s">
        <v>719</v>
      </c>
      <c r="E54" s="130" t="s">
        <v>30</v>
      </c>
      <c r="F54" s="171"/>
      <c r="G54" s="172"/>
      <c r="H54" s="11" t="s">
        <v>865</v>
      </c>
      <c r="I54" s="14">
        <f t="shared" si="1"/>
        <v>6.6501684653189549E-2</v>
      </c>
      <c r="J54" s="14">
        <v>0.19</v>
      </c>
      <c r="K54" s="121">
        <f t="shared" ref="K54:K85" si="2">I54*B54</f>
        <v>1.330033693063791</v>
      </c>
      <c r="L54" s="127"/>
    </row>
    <row r="55" spans="1:12" ht="16.5" customHeight="1">
      <c r="A55" s="126"/>
      <c r="B55" s="119">
        <f>'Tax Invoice'!D51</f>
        <v>100</v>
      </c>
      <c r="C55" s="10" t="s">
        <v>735</v>
      </c>
      <c r="D55" s="10" t="s">
        <v>735</v>
      </c>
      <c r="E55" s="130" t="s">
        <v>30</v>
      </c>
      <c r="F55" s="171"/>
      <c r="G55" s="172"/>
      <c r="H55" s="11" t="s">
        <v>866</v>
      </c>
      <c r="I55" s="14">
        <f t="shared" si="1"/>
        <v>5.6001418655317513E-2</v>
      </c>
      <c r="J55" s="14">
        <v>0.16</v>
      </c>
      <c r="K55" s="121">
        <f t="shared" si="2"/>
        <v>5.600141865531751</v>
      </c>
      <c r="L55" s="127"/>
    </row>
    <row r="56" spans="1:12" ht="16.5" customHeight="1">
      <c r="A56" s="126"/>
      <c r="B56" s="119">
        <f>'Tax Invoice'!D52</f>
        <v>50</v>
      </c>
      <c r="C56" s="10" t="s">
        <v>735</v>
      </c>
      <c r="D56" s="10" t="s">
        <v>735</v>
      </c>
      <c r="E56" s="130" t="s">
        <v>31</v>
      </c>
      <c r="F56" s="171"/>
      <c r="G56" s="172"/>
      <c r="H56" s="11" t="s">
        <v>866</v>
      </c>
      <c r="I56" s="14">
        <f t="shared" si="1"/>
        <v>5.6001418655317513E-2</v>
      </c>
      <c r="J56" s="14">
        <v>0.16</v>
      </c>
      <c r="K56" s="121">
        <f t="shared" si="2"/>
        <v>2.8000709327658755</v>
      </c>
      <c r="L56" s="127"/>
    </row>
    <row r="57" spans="1:12" ht="16.5" customHeight="1">
      <c r="A57" s="126"/>
      <c r="B57" s="119">
        <f>'Tax Invoice'!D53</f>
        <v>50</v>
      </c>
      <c r="C57" s="10" t="s">
        <v>735</v>
      </c>
      <c r="D57" s="10" t="s">
        <v>735</v>
      </c>
      <c r="E57" s="130" t="s">
        <v>32</v>
      </c>
      <c r="F57" s="171"/>
      <c r="G57" s="172"/>
      <c r="H57" s="11" t="s">
        <v>866</v>
      </c>
      <c r="I57" s="14">
        <f t="shared" si="1"/>
        <v>5.6001418655317513E-2</v>
      </c>
      <c r="J57" s="14">
        <v>0.16</v>
      </c>
      <c r="K57" s="121">
        <f t="shared" si="2"/>
        <v>2.8000709327658755</v>
      </c>
      <c r="L57" s="127"/>
    </row>
    <row r="58" spans="1:12" ht="16.5" customHeight="1">
      <c r="A58" s="126"/>
      <c r="B58" s="119">
        <f>'Tax Invoice'!D54</f>
        <v>50</v>
      </c>
      <c r="C58" s="10" t="s">
        <v>735</v>
      </c>
      <c r="D58" s="10" t="s">
        <v>815</v>
      </c>
      <c r="E58" s="130" t="s">
        <v>33</v>
      </c>
      <c r="F58" s="171"/>
      <c r="G58" s="172"/>
      <c r="H58" s="11" t="s">
        <v>866</v>
      </c>
      <c r="I58" s="14">
        <f t="shared" si="1"/>
        <v>6.6501684653189549E-2</v>
      </c>
      <c r="J58" s="14">
        <v>0.19</v>
      </c>
      <c r="K58" s="121">
        <f t="shared" si="2"/>
        <v>3.3250842326594774</v>
      </c>
      <c r="L58" s="127"/>
    </row>
    <row r="59" spans="1:12" ht="16.5" customHeight="1">
      <c r="A59" s="126"/>
      <c r="B59" s="119">
        <f>'Tax Invoice'!D55</f>
        <v>20</v>
      </c>
      <c r="C59" s="10" t="s">
        <v>735</v>
      </c>
      <c r="D59" s="10" t="s">
        <v>815</v>
      </c>
      <c r="E59" s="130" t="s">
        <v>34</v>
      </c>
      <c r="F59" s="171"/>
      <c r="G59" s="172"/>
      <c r="H59" s="11" t="s">
        <v>866</v>
      </c>
      <c r="I59" s="14">
        <f t="shared" si="1"/>
        <v>6.6501684653189549E-2</v>
      </c>
      <c r="J59" s="14">
        <v>0.19</v>
      </c>
      <c r="K59" s="121">
        <f t="shared" si="2"/>
        <v>1.330033693063791</v>
      </c>
      <c r="L59" s="127"/>
    </row>
    <row r="60" spans="1:12" ht="16.5" customHeight="1">
      <c r="A60" s="126"/>
      <c r="B60" s="119">
        <f>'Tax Invoice'!D56</f>
        <v>100</v>
      </c>
      <c r="C60" s="10" t="s">
        <v>737</v>
      </c>
      <c r="D60" s="10" t="s">
        <v>737</v>
      </c>
      <c r="E60" s="130" t="s">
        <v>30</v>
      </c>
      <c r="F60" s="171" t="s">
        <v>278</v>
      </c>
      <c r="G60" s="172"/>
      <c r="H60" s="11" t="s">
        <v>867</v>
      </c>
      <c r="I60" s="14">
        <f t="shared" si="1"/>
        <v>0.20300514262552596</v>
      </c>
      <c r="J60" s="14">
        <v>0.57999999999999996</v>
      </c>
      <c r="K60" s="121">
        <f t="shared" si="2"/>
        <v>20.300514262552596</v>
      </c>
      <c r="L60" s="127"/>
    </row>
    <row r="61" spans="1:12" ht="16.5" customHeight="1">
      <c r="A61" s="126"/>
      <c r="B61" s="119">
        <f>'Tax Invoice'!D57</f>
        <v>50</v>
      </c>
      <c r="C61" s="10" t="s">
        <v>737</v>
      </c>
      <c r="D61" s="10" t="s">
        <v>737</v>
      </c>
      <c r="E61" s="130" t="s">
        <v>31</v>
      </c>
      <c r="F61" s="171" t="s">
        <v>278</v>
      </c>
      <c r="G61" s="172"/>
      <c r="H61" s="11" t="s">
        <v>867</v>
      </c>
      <c r="I61" s="14">
        <f t="shared" si="1"/>
        <v>0.20300514262552596</v>
      </c>
      <c r="J61" s="14">
        <v>0.57999999999999996</v>
      </c>
      <c r="K61" s="121">
        <f t="shared" si="2"/>
        <v>10.150257131276298</v>
      </c>
      <c r="L61" s="127"/>
    </row>
    <row r="62" spans="1:12" ht="16.5" customHeight="1">
      <c r="A62" s="126"/>
      <c r="B62" s="119">
        <f>'Tax Invoice'!D58</f>
        <v>50</v>
      </c>
      <c r="C62" s="10" t="s">
        <v>737</v>
      </c>
      <c r="D62" s="10" t="s">
        <v>737</v>
      </c>
      <c r="E62" s="130" t="s">
        <v>32</v>
      </c>
      <c r="F62" s="171" t="s">
        <v>278</v>
      </c>
      <c r="G62" s="172"/>
      <c r="H62" s="11" t="s">
        <v>867</v>
      </c>
      <c r="I62" s="14">
        <f t="shared" si="1"/>
        <v>0.20300514262552596</v>
      </c>
      <c r="J62" s="14">
        <v>0.57999999999999996</v>
      </c>
      <c r="K62" s="121">
        <f t="shared" si="2"/>
        <v>10.150257131276298</v>
      </c>
      <c r="L62" s="127"/>
    </row>
    <row r="63" spans="1:12" ht="16.5" customHeight="1">
      <c r="A63" s="126"/>
      <c r="B63" s="119">
        <f>'Tax Invoice'!D59</f>
        <v>50</v>
      </c>
      <c r="C63" s="10" t="s">
        <v>737</v>
      </c>
      <c r="D63" s="10" t="s">
        <v>737</v>
      </c>
      <c r="E63" s="130" t="s">
        <v>33</v>
      </c>
      <c r="F63" s="171" t="s">
        <v>278</v>
      </c>
      <c r="G63" s="172"/>
      <c r="H63" s="11" t="s">
        <v>867</v>
      </c>
      <c r="I63" s="14">
        <f t="shared" si="1"/>
        <v>0.20300514262552596</v>
      </c>
      <c r="J63" s="14">
        <v>0.57999999999999996</v>
      </c>
      <c r="K63" s="121">
        <f t="shared" si="2"/>
        <v>10.150257131276298</v>
      </c>
      <c r="L63" s="127"/>
    </row>
    <row r="64" spans="1:12" ht="16.5" customHeight="1">
      <c r="A64" s="126"/>
      <c r="B64" s="119">
        <f>'Tax Invoice'!D60</f>
        <v>50</v>
      </c>
      <c r="C64" s="10" t="s">
        <v>737</v>
      </c>
      <c r="D64" s="10" t="s">
        <v>737</v>
      </c>
      <c r="E64" s="130" t="s">
        <v>34</v>
      </c>
      <c r="F64" s="171" t="s">
        <v>278</v>
      </c>
      <c r="G64" s="172"/>
      <c r="H64" s="11" t="s">
        <v>867</v>
      </c>
      <c r="I64" s="14">
        <f t="shared" si="1"/>
        <v>0.20300514262552596</v>
      </c>
      <c r="J64" s="14">
        <v>0.57999999999999996</v>
      </c>
      <c r="K64" s="121">
        <f t="shared" si="2"/>
        <v>10.150257131276298</v>
      </c>
      <c r="L64" s="127"/>
    </row>
    <row r="65" spans="1:12" ht="36" customHeight="1">
      <c r="A65" s="126"/>
      <c r="B65" s="119">
        <f>'Tax Invoice'!D61</f>
        <v>1</v>
      </c>
      <c r="C65" s="10" t="s">
        <v>739</v>
      </c>
      <c r="D65" s="10" t="s">
        <v>739</v>
      </c>
      <c r="E65" s="130" t="s">
        <v>30</v>
      </c>
      <c r="F65" s="171" t="s">
        <v>641</v>
      </c>
      <c r="G65" s="172"/>
      <c r="H65" s="11" t="s">
        <v>868</v>
      </c>
      <c r="I65" s="14">
        <f t="shared" si="1"/>
        <v>1.1445289937680516</v>
      </c>
      <c r="J65" s="14">
        <v>3.27</v>
      </c>
      <c r="K65" s="121">
        <f t="shared" si="2"/>
        <v>1.1445289937680516</v>
      </c>
      <c r="L65" s="127"/>
    </row>
    <row r="66" spans="1:12" ht="36" customHeight="1">
      <c r="A66" s="126"/>
      <c r="B66" s="119">
        <f>'Tax Invoice'!D62</f>
        <v>1</v>
      </c>
      <c r="C66" s="10" t="s">
        <v>739</v>
      </c>
      <c r="D66" s="10" t="s">
        <v>739</v>
      </c>
      <c r="E66" s="130" t="s">
        <v>30</v>
      </c>
      <c r="F66" s="171" t="s">
        <v>642</v>
      </c>
      <c r="G66" s="172"/>
      <c r="H66" s="11" t="s">
        <v>868</v>
      </c>
      <c r="I66" s="14">
        <f t="shared" si="1"/>
        <v>1.1445289937680516</v>
      </c>
      <c r="J66" s="14">
        <v>3.27</v>
      </c>
      <c r="K66" s="121">
        <f t="shared" si="2"/>
        <v>1.1445289937680516</v>
      </c>
      <c r="L66" s="127"/>
    </row>
    <row r="67" spans="1:12" ht="36" customHeight="1">
      <c r="A67" s="126"/>
      <c r="B67" s="119">
        <f>'Tax Invoice'!D63</f>
        <v>1</v>
      </c>
      <c r="C67" s="10" t="s">
        <v>739</v>
      </c>
      <c r="D67" s="10" t="s">
        <v>739</v>
      </c>
      <c r="E67" s="130" t="s">
        <v>30</v>
      </c>
      <c r="F67" s="171" t="s">
        <v>644</v>
      </c>
      <c r="G67" s="172"/>
      <c r="H67" s="11" t="s">
        <v>868</v>
      </c>
      <c r="I67" s="14">
        <f t="shared" si="1"/>
        <v>1.1445289937680516</v>
      </c>
      <c r="J67" s="14">
        <v>3.27</v>
      </c>
      <c r="K67" s="121">
        <f t="shared" si="2"/>
        <v>1.1445289937680516</v>
      </c>
      <c r="L67" s="127"/>
    </row>
    <row r="68" spans="1:12" ht="36" customHeight="1">
      <c r="A68" s="126"/>
      <c r="B68" s="119">
        <f>'Tax Invoice'!D64</f>
        <v>1</v>
      </c>
      <c r="C68" s="10" t="s">
        <v>739</v>
      </c>
      <c r="D68" s="10" t="s">
        <v>739</v>
      </c>
      <c r="E68" s="130" t="s">
        <v>31</v>
      </c>
      <c r="F68" s="171" t="s">
        <v>641</v>
      </c>
      <c r="G68" s="172"/>
      <c r="H68" s="11" t="s">
        <v>868</v>
      </c>
      <c r="I68" s="14">
        <f t="shared" si="1"/>
        <v>1.1445289937680516</v>
      </c>
      <c r="J68" s="14">
        <v>3.27</v>
      </c>
      <c r="K68" s="121">
        <f t="shared" si="2"/>
        <v>1.1445289937680516</v>
      </c>
      <c r="L68" s="127"/>
    </row>
    <row r="69" spans="1:12" ht="36" customHeight="1">
      <c r="A69" s="126"/>
      <c r="B69" s="119">
        <f>'Tax Invoice'!D65</f>
        <v>1</v>
      </c>
      <c r="C69" s="10" t="s">
        <v>739</v>
      </c>
      <c r="D69" s="10" t="s">
        <v>739</v>
      </c>
      <c r="E69" s="130" t="s">
        <v>31</v>
      </c>
      <c r="F69" s="171" t="s">
        <v>642</v>
      </c>
      <c r="G69" s="172"/>
      <c r="H69" s="11" t="s">
        <v>868</v>
      </c>
      <c r="I69" s="14">
        <f t="shared" si="1"/>
        <v>1.1445289937680516</v>
      </c>
      <c r="J69" s="14">
        <v>3.27</v>
      </c>
      <c r="K69" s="121">
        <f t="shared" si="2"/>
        <v>1.1445289937680516</v>
      </c>
      <c r="L69" s="127"/>
    </row>
    <row r="70" spans="1:12" ht="36" customHeight="1">
      <c r="A70" s="126"/>
      <c r="B70" s="119">
        <f>'Tax Invoice'!D66</f>
        <v>1</v>
      </c>
      <c r="C70" s="10" t="s">
        <v>739</v>
      </c>
      <c r="D70" s="10" t="s">
        <v>739</v>
      </c>
      <c r="E70" s="130" t="s">
        <v>31</v>
      </c>
      <c r="F70" s="171" t="s">
        <v>644</v>
      </c>
      <c r="G70" s="172"/>
      <c r="H70" s="11" t="s">
        <v>868</v>
      </c>
      <c r="I70" s="14">
        <f t="shared" si="1"/>
        <v>1.1445289937680516</v>
      </c>
      <c r="J70" s="14">
        <v>3.27</v>
      </c>
      <c r="K70" s="121">
        <f t="shared" si="2"/>
        <v>1.1445289937680516</v>
      </c>
      <c r="L70" s="127"/>
    </row>
    <row r="71" spans="1:12" ht="24" customHeight="1">
      <c r="A71" s="126"/>
      <c r="B71" s="119">
        <f>'Tax Invoice'!D67</f>
        <v>20</v>
      </c>
      <c r="C71" s="10" t="s">
        <v>741</v>
      </c>
      <c r="D71" s="10" t="s">
        <v>741</v>
      </c>
      <c r="E71" s="130" t="s">
        <v>33</v>
      </c>
      <c r="F71" s="171"/>
      <c r="G71" s="172"/>
      <c r="H71" s="11" t="s">
        <v>885</v>
      </c>
      <c r="I71" s="14">
        <f t="shared" si="1"/>
        <v>9.1002305314890952E-2</v>
      </c>
      <c r="J71" s="14">
        <v>0.26</v>
      </c>
      <c r="K71" s="121">
        <f t="shared" si="2"/>
        <v>1.820046106297819</v>
      </c>
      <c r="L71" s="127"/>
    </row>
    <row r="72" spans="1:12" ht="24" customHeight="1">
      <c r="A72" s="126"/>
      <c r="B72" s="119">
        <f>'Tax Invoice'!D68</f>
        <v>30</v>
      </c>
      <c r="C72" s="10" t="s">
        <v>741</v>
      </c>
      <c r="D72" s="10" t="s">
        <v>741</v>
      </c>
      <c r="E72" s="130" t="s">
        <v>34</v>
      </c>
      <c r="F72" s="171"/>
      <c r="G72" s="172"/>
      <c r="H72" s="11" t="s">
        <v>885</v>
      </c>
      <c r="I72" s="14">
        <f t="shared" si="1"/>
        <v>9.1002305314890952E-2</v>
      </c>
      <c r="J72" s="14">
        <v>0.26</v>
      </c>
      <c r="K72" s="121">
        <f t="shared" si="2"/>
        <v>2.7300691594467286</v>
      </c>
      <c r="L72" s="127"/>
    </row>
    <row r="73" spans="1:12" ht="24" customHeight="1">
      <c r="A73" s="126"/>
      <c r="B73" s="119">
        <f>'Tax Invoice'!D69</f>
        <v>20</v>
      </c>
      <c r="C73" s="10" t="s">
        <v>741</v>
      </c>
      <c r="D73" s="10" t="s">
        <v>741</v>
      </c>
      <c r="E73" s="130" t="s">
        <v>53</v>
      </c>
      <c r="F73" s="171"/>
      <c r="G73" s="172"/>
      <c r="H73" s="11" t="s">
        <v>885</v>
      </c>
      <c r="I73" s="14">
        <f t="shared" si="1"/>
        <v>9.1002305314890952E-2</v>
      </c>
      <c r="J73" s="14">
        <v>0.26</v>
      </c>
      <c r="K73" s="121">
        <f t="shared" si="2"/>
        <v>1.820046106297819</v>
      </c>
      <c r="L73" s="127"/>
    </row>
    <row r="74" spans="1:12" ht="24">
      <c r="A74" s="126"/>
      <c r="B74" s="119">
        <f>'Tax Invoice'!D70</f>
        <v>1</v>
      </c>
      <c r="C74" s="10" t="s">
        <v>743</v>
      </c>
      <c r="D74" s="10" t="s">
        <v>743</v>
      </c>
      <c r="E74" s="130" t="s">
        <v>30</v>
      </c>
      <c r="F74" s="171" t="s">
        <v>354</v>
      </c>
      <c r="G74" s="172"/>
      <c r="H74" s="11" t="s">
        <v>895</v>
      </c>
      <c r="I74" s="14">
        <f t="shared" si="1"/>
        <v>1.1550292597659235</v>
      </c>
      <c r="J74" s="14">
        <v>3.3</v>
      </c>
      <c r="K74" s="121">
        <f t="shared" si="2"/>
        <v>1.1550292597659235</v>
      </c>
      <c r="L74" s="127"/>
    </row>
    <row r="75" spans="1:12" ht="24">
      <c r="A75" s="126"/>
      <c r="B75" s="119">
        <f>'Tax Invoice'!D71</f>
        <v>1</v>
      </c>
      <c r="C75" s="10" t="s">
        <v>743</v>
      </c>
      <c r="D75" s="10" t="s">
        <v>743</v>
      </c>
      <c r="E75" s="130" t="s">
        <v>30</v>
      </c>
      <c r="F75" s="171" t="s">
        <v>534</v>
      </c>
      <c r="G75" s="172"/>
      <c r="H75" s="11" t="s">
        <v>895</v>
      </c>
      <c r="I75" s="14">
        <f t="shared" si="1"/>
        <v>1.1550292597659235</v>
      </c>
      <c r="J75" s="14">
        <v>3.3</v>
      </c>
      <c r="K75" s="121">
        <f t="shared" si="2"/>
        <v>1.1550292597659235</v>
      </c>
      <c r="L75" s="127"/>
    </row>
    <row r="76" spans="1:12" ht="24">
      <c r="A76" s="126"/>
      <c r="B76" s="119">
        <f>'Tax Invoice'!D72</f>
        <v>1</v>
      </c>
      <c r="C76" s="10" t="s">
        <v>743</v>
      </c>
      <c r="D76" s="10" t="s">
        <v>743</v>
      </c>
      <c r="E76" s="130" t="s">
        <v>31</v>
      </c>
      <c r="F76" s="171" t="s">
        <v>354</v>
      </c>
      <c r="G76" s="172"/>
      <c r="H76" s="11" t="s">
        <v>895</v>
      </c>
      <c r="I76" s="14">
        <f t="shared" si="1"/>
        <v>1.1550292597659235</v>
      </c>
      <c r="J76" s="14">
        <v>3.3</v>
      </c>
      <c r="K76" s="121">
        <f t="shared" si="2"/>
        <v>1.1550292597659235</v>
      </c>
      <c r="L76" s="127"/>
    </row>
    <row r="77" spans="1:12" ht="24">
      <c r="A77" s="126"/>
      <c r="B77" s="119">
        <f>'Tax Invoice'!D73</f>
        <v>1</v>
      </c>
      <c r="C77" s="10" t="s">
        <v>743</v>
      </c>
      <c r="D77" s="10" t="s">
        <v>743</v>
      </c>
      <c r="E77" s="130" t="s">
        <v>31</v>
      </c>
      <c r="F77" s="171" t="s">
        <v>534</v>
      </c>
      <c r="G77" s="172"/>
      <c r="H77" s="11" t="s">
        <v>895</v>
      </c>
      <c r="I77" s="14">
        <f t="shared" si="1"/>
        <v>1.1550292597659235</v>
      </c>
      <c r="J77" s="14">
        <v>3.3</v>
      </c>
      <c r="K77" s="121">
        <f t="shared" si="2"/>
        <v>1.1550292597659235</v>
      </c>
      <c r="L77" s="127"/>
    </row>
    <row r="78" spans="1:12" ht="24">
      <c r="A78" s="126"/>
      <c r="B78" s="119">
        <f>'Tax Invoice'!D74</f>
        <v>1</v>
      </c>
      <c r="C78" s="10" t="s">
        <v>745</v>
      </c>
      <c r="D78" s="10" t="s">
        <v>745</v>
      </c>
      <c r="E78" s="130" t="s">
        <v>30</v>
      </c>
      <c r="F78" s="171" t="s">
        <v>245</v>
      </c>
      <c r="G78" s="172"/>
      <c r="H78" s="11" t="s">
        <v>888</v>
      </c>
      <c r="I78" s="14">
        <f t="shared" si="1"/>
        <v>0.71051799918934089</v>
      </c>
      <c r="J78" s="14">
        <v>2.0299999999999998</v>
      </c>
      <c r="K78" s="121">
        <f t="shared" si="2"/>
        <v>0.71051799918934089</v>
      </c>
      <c r="L78" s="127"/>
    </row>
    <row r="79" spans="1:12" ht="24">
      <c r="A79" s="126"/>
      <c r="B79" s="119">
        <f>'Tax Invoice'!D75</f>
        <v>1</v>
      </c>
      <c r="C79" s="10" t="s">
        <v>745</v>
      </c>
      <c r="D79" s="10" t="s">
        <v>745</v>
      </c>
      <c r="E79" s="130" t="s">
        <v>30</v>
      </c>
      <c r="F79" s="171" t="s">
        <v>354</v>
      </c>
      <c r="G79" s="172"/>
      <c r="H79" s="11" t="s">
        <v>888</v>
      </c>
      <c r="I79" s="14">
        <f t="shared" si="1"/>
        <v>0.71051799918934089</v>
      </c>
      <c r="J79" s="14">
        <v>2.0299999999999998</v>
      </c>
      <c r="K79" s="121">
        <f t="shared" si="2"/>
        <v>0.71051799918934089</v>
      </c>
      <c r="L79" s="127"/>
    </row>
    <row r="80" spans="1:12" ht="24">
      <c r="A80" s="126"/>
      <c r="B80" s="119">
        <f>'Tax Invoice'!D76</f>
        <v>1</v>
      </c>
      <c r="C80" s="10" t="s">
        <v>745</v>
      </c>
      <c r="D80" s="10" t="s">
        <v>745</v>
      </c>
      <c r="E80" s="130" t="s">
        <v>30</v>
      </c>
      <c r="F80" s="171" t="s">
        <v>534</v>
      </c>
      <c r="G80" s="172"/>
      <c r="H80" s="11" t="s">
        <v>888</v>
      </c>
      <c r="I80" s="14">
        <f t="shared" si="1"/>
        <v>0.71051799918934089</v>
      </c>
      <c r="J80" s="14">
        <v>2.0299999999999998</v>
      </c>
      <c r="K80" s="121">
        <f t="shared" si="2"/>
        <v>0.71051799918934089</v>
      </c>
      <c r="L80" s="127"/>
    </row>
    <row r="81" spans="1:12" ht="24">
      <c r="A81" s="126"/>
      <c r="B81" s="119">
        <f>'Tax Invoice'!D77</f>
        <v>1</v>
      </c>
      <c r="C81" s="10" t="s">
        <v>745</v>
      </c>
      <c r="D81" s="10" t="s">
        <v>745</v>
      </c>
      <c r="E81" s="130" t="s">
        <v>31</v>
      </c>
      <c r="F81" s="171" t="s">
        <v>245</v>
      </c>
      <c r="G81" s="172"/>
      <c r="H81" s="11" t="s">
        <v>888</v>
      </c>
      <c r="I81" s="14">
        <f t="shared" si="1"/>
        <v>0.71051799918934089</v>
      </c>
      <c r="J81" s="14">
        <v>2.0299999999999998</v>
      </c>
      <c r="K81" s="121">
        <f t="shared" si="2"/>
        <v>0.71051799918934089</v>
      </c>
      <c r="L81" s="127"/>
    </row>
    <row r="82" spans="1:12" ht="24">
      <c r="A82" s="126"/>
      <c r="B82" s="119">
        <f>'Tax Invoice'!D78</f>
        <v>1</v>
      </c>
      <c r="C82" s="10" t="s">
        <v>745</v>
      </c>
      <c r="D82" s="10" t="s">
        <v>745</v>
      </c>
      <c r="E82" s="130" t="s">
        <v>31</v>
      </c>
      <c r="F82" s="171" t="s">
        <v>354</v>
      </c>
      <c r="G82" s="172"/>
      <c r="H82" s="11" t="s">
        <v>888</v>
      </c>
      <c r="I82" s="14">
        <f t="shared" si="1"/>
        <v>0.71051799918934089</v>
      </c>
      <c r="J82" s="14">
        <v>2.0299999999999998</v>
      </c>
      <c r="K82" s="121">
        <f t="shared" si="2"/>
        <v>0.71051799918934089</v>
      </c>
      <c r="L82" s="127"/>
    </row>
    <row r="83" spans="1:12" ht="24">
      <c r="A83" s="126"/>
      <c r="B83" s="119">
        <f>'Tax Invoice'!D79</f>
        <v>1</v>
      </c>
      <c r="C83" s="10" t="s">
        <v>745</v>
      </c>
      <c r="D83" s="10" t="s">
        <v>745</v>
      </c>
      <c r="E83" s="130" t="s">
        <v>31</v>
      </c>
      <c r="F83" s="171" t="s">
        <v>534</v>
      </c>
      <c r="G83" s="172"/>
      <c r="H83" s="11" t="s">
        <v>888</v>
      </c>
      <c r="I83" s="14">
        <f t="shared" si="1"/>
        <v>0.71051799918934089</v>
      </c>
      <c r="J83" s="14">
        <v>2.0299999999999998</v>
      </c>
      <c r="K83" s="121">
        <f t="shared" si="2"/>
        <v>0.71051799918934089</v>
      </c>
      <c r="L83" s="127"/>
    </row>
    <row r="84" spans="1:12" ht="24" customHeight="1">
      <c r="A84" s="126"/>
      <c r="B84" s="119">
        <f>'Tax Invoice'!D80</f>
        <v>2</v>
      </c>
      <c r="C84" s="10" t="s">
        <v>594</v>
      </c>
      <c r="D84" s="10" t="s">
        <v>816</v>
      </c>
      <c r="E84" s="130" t="s">
        <v>747</v>
      </c>
      <c r="F84" s="171" t="s">
        <v>112</v>
      </c>
      <c r="G84" s="172"/>
      <c r="H84" s="11" t="s">
        <v>887</v>
      </c>
      <c r="I84" s="14">
        <f t="shared" si="1"/>
        <v>0.4200106399148813</v>
      </c>
      <c r="J84" s="14">
        <v>1.2</v>
      </c>
      <c r="K84" s="121">
        <f t="shared" si="2"/>
        <v>0.8400212798297626</v>
      </c>
      <c r="L84" s="127"/>
    </row>
    <row r="85" spans="1:12" ht="24" customHeight="1">
      <c r="A85" s="126"/>
      <c r="B85" s="119">
        <f>'Tax Invoice'!D81</f>
        <v>4</v>
      </c>
      <c r="C85" s="10" t="s">
        <v>594</v>
      </c>
      <c r="D85" s="10" t="s">
        <v>817</v>
      </c>
      <c r="E85" s="130" t="s">
        <v>304</v>
      </c>
      <c r="F85" s="171" t="s">
        <v>112</v>
      </c>
      <c r="G85" s="172"/>
      <c r="H85" s="11" t="s">
        <v>887</v>
      </c>
      <c r="I85" s="14">
        <f t="shared" si="1"/>
        <v>0.58101471854891917</v>
      </c>
      <c r="J85" s="14">
        <v>1.66</v>
      </c>
      <c r="K85" s="121">
        <f t="shared" si="2"/>
        <v>2.3240588741956767</v>
      </c>
      <c r="L85" s="127"/>
    </row>
    <row r="86" spans="1:12" ht="24" customHeight="1">
      <c r="A86" s="126"/>
      <c r="B86" s="119">
        <f>'Tax Invoice'!D82</f>
        <v>3</v>
      </c>
      <c r="C86" s="10" t="s">
        <v>594</v>
      </c>
      <c r="D86" s="10" t="s">
        <v>818</v>
      </c>
      <c r="E86" s="130" t="s">
        <v>300</v>
      </c>
      <c r="F86" s="171" t="s">
        <v>112</v>
      </c>
      <c r="G86" s="172"/>
      <c r="H86" s="11" t="s">
        <v>887</v>
      </c>
      <c r="I86" s="14">
        <f t="shared" si="1"/>
        <v>0.82602092516593317</v>
      </c>
      <c r="J86" s="14">
        <v>2.36</v>
      </c>
      <c r="K86" s="121">
        <f t="shared" ref="K86:K117" si="3">I86*B86</f>
        <v>2.4780627754977997</v>
      </c>
      <c r="L86" s="127"/>
    </row>
    <row r="87" spans="1:12" ht="24" customHeight="1">
      <c r="A87" s="126"/>
      <c r="B87" s="119">
        <f>'Tax Invoice'!D83</f>
        <v>3</v>
      </c>
      <c r="C87" s="10" t="s">
        <v>749</v>
      </c>
      <c r="D87" s="10" t="s">
        <v>819</v>
      </c>
      <c r="E87" s="130" t="s">
        <v>578</v>
      </c>
      <c r="F87" s="171" t="s">
        <v>245</v>
      </c>
      <c r="G87" s="172"/>
      <c r="H87" s="11" t="s">
        <v>896</v>
      </c>
      <c r="I87" s="14">
        <f t="shared" ref="I87:I150" si="4">J87/2.85707047860309</f>
        <v>0.4480113492425401</v>
      </c>
      <c r="J87" s="14">
        <v>1.28</v>
      </c>
      <c r="K87" s="121">
        <f t="shared" si="3"/>
        <v>1.3440340477276203</v>
      </c>
      <c r="L87" s="127"/>
    </row>
    <row r="88" spans="1:12" ht="24" customHeight="1">
      <c r="A88" s="126"/>
      <c r="B88" s="119">
        <f>'Tax Invoice'!D84</f>
        <v>2</v>
      </c>
      <c r="C88" s="10" t="s">
        <v>749</v>
      </c>
      <c r="D88" s="10" t="s">
        <v>820</v>
      </c>
      <c r="E88" s="130" t="s">
        <v>747</v>
      </c>
      <c r="F88" s="171" t="s">
        <v>245</v>
      </c>
      <c r="G88" s="172"/>
      <c r="H88" s="11" t="s">
        <v>896</v>
      </c>
      <c r="I88" s="14">
        <f t="shared" si="4"/>
        <v>0.47251196990424149</v>
      </c>
      <c r="J88" s="14">
        <v>1.35</v>
      </c>
      <c r="K88" s="121">
        <f t="shared" si="3"/>
        <v>0.94502393980848298</v>
      </c>
      <c r="L88" s="127"/>
    </row>
    <row r="89" spans="1:12" ht="24" customHeight="1">
      <c r="A89" s="126"/>
      <c r="B89" s="119">
        <f>'Tax Invoice'!D85</f>
        <v>3</v>
      </c>
      <c r="C89" s="10" t="s">
        <v>749</v>
      </c>
      <c r="D89" s="10" t="s">
        <v>821</v>
      </c>
      <c r="E89" s="130" t="s">
        <v>751</v>
      </c>
      <c r="F89" s="171" t="s">
        <v>245</v>
      </c>
      <c r="G89" s="172"/>
      <c r="H89" s="11" t="s">
        <v>896</v>
      </c>
      <c r="I89" s="14">
        <f t="shared" si="4"/>
        <v>0.58451480721487648</v>
      </c>
      <c r="J89" s="14">
        <v>1.67</v>
      </c>
      <c r="K89" s="121">
        <f t="shared" si="3"/>
        <v>1.7535444216446294</v>
      </c>
      <c r="L89" s="127"/>
    </row>
    <row r="90" spans="1:12" ht="24" customHeight="1">
      <c r="A90" s="126"/>
      <c r="B90" s="119">
        <f>'Tax Invoice'!D86</f>
        <v>5</v>
      </c>
      <c r="C90" s="10" t="s">
        <v>749</v>
      </c>
      <c r="D90" s="10" t="s">
        <v>822</v>
      </c>
      <c r="E90" s="130" t="s">
        <v>304</v>
      </c>
      <c r="F90" s="171" t="s">
        <v>245</v>
      </c>
      <c r="G90" s="172"/>
      <c r="H90" s="11" t="s">
        <v>896</v>
      </c>
      <c r="I90" s="14">
        <f t="shared" si="4"/>
        <v>0.68601737852763944</v>
      </c>
      <c r="J90" s="14">
        <v>1.96</v>
      </c>
      <c r="K90" s="121">
        <f t="shared" si="3"/>
        <v>3.4300868926381973</v>
      </c>
      <c r="L90" s="127"/>
    </row>
    <row r="91" spans="1:12" ht="24" customHeight="1">
      <c r="A91" s="126"/>
      <c r="B91" s="119">
        <f>'Tax Invoice'!D87</f>
        <v>10</v>
      </c>
      <c r="C91" s="10" t="s">
        <v>749</v>
      </c>
      <c r="D91" s="10" t="s">
        <v>823</v>
      </c>
      <c r="E91" s="130" t="s">
        <v>300</v>
      </c>
      <c r="F91" s="171" t="s">
        <v>245</v>
      </c>
      <c r="G91" s="172"/>
      <c r="H91" s="11" t="s">
        <v>896</v>
      </c>
      <c r="I91" s="14">
        <f t="shared" si="4"/>
        <v>0.96252438313826971</v>
      </c>
      <c r="J91" s="14">
        <v>2.75</v>
      </c>
      <c r="K91" s="121">
        <f t="shared" si="3"/>
        <v>9.6252438313826971</v>
      </c>
      <c r="L91" s="127"/>
    </row>
    <row r="92" spans="1:12" ht="36">
      <c r="A92" s="126"/>
      <c r="B92" s="119">
        <f>'Tax Invoice'!D88</f>
        <v>1</v>
      </c>
      <c r="C92" s="10" t="s">
        <v>752</v>
      </c>
      <c r="D92" s="10" t="s">
        <v>752</v>
      </c>
      <c r="E92" s="130" t="s">
        <v>589</v>
      </c>
      <c r="F92" s="171"/>
      <c r="G92" s="172"/>
      <c r="H92" s="11" t="s">
        <v>753</v>
      </c>
      <c r="I92" s="14">
        <f t="shared" si="4"/>
        <v>2.4535621548360984</v>
      </c>
      <c r="J92" s="14">
        <v>7.01</v>
      </c>
      <c r="K92" s="121">
        <f t="shared" si="3"/>
        <v>2.4535621548360984</v>
      </c>
      <c r="L92" s="127"/>
    </row>
    <row r="93" spans="1:12" ht="24" customHeight="1">
      <c r="A93" s="126"/>
      <c r="B93" s="119">
        <f>'Tax Invoice'!D89</f>
        <v>2</v>
      </c>
      <c r="C93" s="10" t="s">
        <v>754</v>
      </c>
      <c r="D93" s="10" t="s">
        <v>754</v>
      </c>
      <c r="E93" s="130" t="s">
        <v>589</v>
      </c>
      <c r="F93" s="171"/>
      <c r="G93" s="172"/>
      <c r="H93" s="11" t="s">
        <v>755</v>
      </c>
      <c r="I93" s="14">
        <f t="shared" si="4"/>
        <v>3.5035887546233018</v>
      </c>
      <c r="J93" s="14">
        <v>10.01</v>
      </c>
      <c r="K93" s="121">
        <f t="shared" si="3"/>
        <v>7.0071775092466035</v>
      </c>
      <c r="L93" s="127"/>
    </row>
    <row r="94" spans="1:12" ht="11.25" customHeight="1">
      <c r="A94" s="126"/>
      <c r="B94" s="119">
        <f>'Tax Invoice'!D90</f>
        <v>1</v>
      </c>
      <c r="C94" s="10" t="s">
        <v>756</v>
      </c>
      <c r="D94" s="10" t="s">
        <v>824</v>
      </c>
      <c r="E94" s="130" t="s">
        <v>578</v>
      </c>
      <c r="F94" s="171"/>
      <c r="G94" s="172"/>
      <c r="H94" s="11" t="s">
        <v>889</v>
      </c>
      <c r="I94" s="14">
        <f t="shared" si="4"/>
        <v>0.70001773319146887</v>
      </c>
      <c r="J94" s="14">
        <v>2</v>
      </c>
      <c r="K94" s="121">
        <f t="shared" si="3"/>
        <v>0.70001773319146887</v>
      </c>
      <c r="L94" s="127"/>
    </row>
    <row r="95" spans="1:12" ht="11.25" customHeight="1">
      <c r="A95" s="126"/>
      <c r="B95" s="119">
        <f>'Tax Invoice'!D91</f>
        <v>1</v>
      </c>
      <c r="C95" s="10" t="s">
        <v>756</v>
      </c>
      <c r="D95" s="10" t="s">
        <v>825</v>
      </c>
      <c r="E95" s="130" t="s">
        <v>747</v>
      </c>
      <c r="F95" s="171"/>
      <c r="G95" s="172"/>
      <c r="H95" s="11" t="s">
        <v>889</v>
      </c>
      <c r="I95" s="14">
        <f t="shared" si="4"/>
        <v>0.73501861985104233</v>
      </c>
      <c r="J95" s="14">
        <v>2.1</v>
      </c>
      <c r="K95" s="121">
        <f t="shared" si="3"/>
        <v>0.73501861985104233</v>
      </c>
      <c r="L95" s="127"/>
    </row>
    <row r="96" spans="1:12" ht="11.25" customHeight="1">
      <c r="A96" s="126"/>
      <c r="B96" s="119">
        <f>'Tax Invoice'!D92</f>
        <v>1</v>
      </c>
      <c r="C96" s="10" t="s">
        <v>756</v>
      </c>
      <c r="D96" s="10" t="s">
        <v>826</v>
      </c>
      <c r="E96" s="130" t="s">
        <v>751</v>
      </c>
      <c r="F96" s="171"/>
      <c r="G96" s="172"/>
      <c r="H96" s="11" t="s">
        <v>889</v>
      </c>
      <c r="I96" s="14">
        <f t="shared" si="4"/>
        <v>0.8365211911638053</v>
      </c>
      <c r="J96" s="14">
        <v>2.39</v>
      </c>
      <c r="K96" s="121">
        <f t="shared" si="3"/>
        <v>0.8365211911638053</v>
      </c>
      <c r="L96" s="127"/>
    </row>
    <row r="97" spans="1:12" ht="11.25" customHeight="1">
      <c r="A97" s="126"/>
      <c r="B97" s="119">
        <f>'Tax Invoice'!D93</f>
        <v>1</v>
      </c>
      <c r="C97" s="10" t="s">
        <v>756</v>
      </c>
      <c r="D97" s="10" t="s">
        <v>827</v>
      </c>
      <c r="E97" s="130" t="s">
        <v>304</v>
      </c>
      <c r="F97" s="171"/>
      <c r="G97" s="172"/>
      <c r="H97" s="11" t="s">
        <v>889</v>
      </c>
      <c r="I97" s="14">
        <f t="shared" si="4"/>
        <v>0.99052509246592846</v>
      </c>
      <c r="J97" s="14">
        <v>2.83</v>
      </c>
      <c r="K97" s="121">
        <f t="shared" si="3"/>
        <v>0.99052509246592846</v>
      </c>
      <c r="L97" s="127"/>
    </row>
    <row r="98" spans="1:12" ht="11.25" customHeight="1">
      <c r="A98" s="126"/>
      <c r="B98" s="119">
        <f>'Tax Invoice'!D94</f>
        <v>1</v>
      </c>
      <c r="C98" s="10" t="s">
        <v>756</v>
      </c>
      <c r="D98" s="10" t="s">
        <v>828</v>
      </c>
      <c r="E98" s="130" t="s">
        <v>758</v>
      </c>
      <c r="F98" s="171"/>
      <c r="G98" s="172"/>
      <c r="H98" s="11" t="s">
        <v>889</v>
      </c>
      <c r="I98" s="14">
        <f t="shared" si="4"/>
        <v>1.0745272204489047</v>
      </c>
      <c r="J98" s="14">
        <v>3.07</v>
      </c>
      <c r="K98" s="121">
        <f t="shared" si="3"/>
        <v>1.0745272204489047</v>
      </c>
      <c r="L98" s="127"/>
    </row>
    <row r="99" spans="1:12" ht="11.25" customHeight="1">
      <c r="A99" s="126"/>
      <c r="B99" s="119">
        <f>'Tax Invoice'!D95</f>
        <v>1</v>
      </c>
      <c r="C99" s="10" t="s">
        <v>756</v>
      </c>
      <c r="D99" s="10" t="s">
        <v>829</v>
      </c>
      <c r="E99" s="130" t="s">
        <v>300</v>
      </c>
      <c r="F99" s="171"/>
      <c r="G99" s="172"/>
      <c r="H99" s="11" t="s">
        <v>889</v>
      </c>
      <c r="I99" s="14">
        <f t="shared" si="4"/>
        <v>1.2600319197446439</v>
      </c>
      <c r="J99" s="14">
        <v>3.6</v>
      </c>
      <c r="K99" s="121">
        <f t="shared" si="3"/>
        <v>1.2600319197446439</v>
      </c>
      <c r="L99" s="127"/>
    </row>
    <row r="100" spans="1:12" ht="11.25" customHeight="1">
      <c r="A100" s="126"/>
      <c r="B100" s="119">
        <f>'Tax Invoice'!D96</f>
        <v>1</v>
      </c>
      <c r="C100" s="10" t="s">
        <v>759</v>
      </c>
      <c r="D100" s="10" t="s">
        <v>830</v>
      </c>
      <c r="E100" s="130" t="s">
        <v>578</v>
      </c>
      <c r="F100" s="171"/>
      <c r="G100" s="172"/>
      <c r="H100" s="11" t="s">
        <v>890</v>
      </c>
      <c r="I100" s="14">
        <f t="shared" si="4"/>
        <v>0.63701613720423667</v>
      </c>
      <c r="J100" s="14">
        <v>1.82</v>
      </c>
      <c r="K100" s="121">
        <f t="shared" si="3"/>
        <v>0.63701613720423667</v>
      </c>
      <c r="L100" s="127"/>
    </row>
    <row r="101" spans="1:12" ht="11.25" customHeight="1">
      <c r="A101" s="126"/>
      <c r="B101" s="119">
        <f>'Tax Invoice'!D97</f>
        <v>1</v>
      </c>
      <c r="C101" s="10" t="s">
        <v>759</v>
      </c>
      <c r="D101" s="10" t="s">
        <v>831</v>
      </c>
      <c r="E101" s="130" t="s">
        <v>747</v>
      </c>
      <c r="F101" s="171"/>
      <c r="G101" s="172"/>
      <c r="H101" s="11" t="s">
        <v>890</v>
      </c>
      <c r="I101" s="14">
        <f t="shared" si="4"/>
        <v>0.68601737852763944</v>
      </c>
      <c r="J101" s="14">
        <v>1.96</v>
      </c>
      <c r="K101" s="121">
        <f t="shared" si="3"/>
        <v>0.68601737852763944</v>
      </c>
      <c r="L101" s="127"/>
    </row>
    <row r="102" spans="1:12" ht="11.25" customHeight="1">
      <c r="A102" s="126"/>
      <c r="B102" s="119">
        <f>'Tax Invoice'!D98</f>
        <v>1</v>
      </c>
      <c r="C102" s="10" t="s">
        <v>759</v>
      </c>
      <c r="D102" s="10" t="s">
        <v>832</v>
      </c>
      <c r="E102" s="130" t="s">
        <v>751</v>
      </c>
      <c r="F102" s="171"/>
      <c r="G102" s="172"/>
      <c r="H102" s="11" t="s">
        <v>890</v>
      </c>
      <c r="I102" s="14">
        <f t="shared" si="4"/>
        <v>0.74201879718295705</v>
      </c>
      <c r="J102" s="14">
        <v>2.12</v>
      </c>
      <c r="K102" s="121">
        <f t="shared" si="3"/>
        <v>0.74201879718295705</v>
      </c>
      <c r="L102" s="127"/>
    </row>
    <row r="103" spans="1:12" ht="11.25" customHeight="1">
      <c r="A103" s="126"/>
      <c r="B103" s="119">
        <f>'Tax Invoice'!D99</f>
        <v>1</v>
      </c>
      <c r="C103" s="10" t="s">
        <v>759</v>
      </c>
      <c r="D103" s="10" t="s">
        <v>833</v>
      </c>
      <c r="E103" s="130" t="s">
        <v>304</v>
      </c>
      <c r="F103" s="171"/>
      <c r="G103" s="172"/>
      <c r="H103" s="11" t="s">
        <v>890</v>
      </c>
      <c r="I103" s="14">
        <f t="shared" si="4"/>
        <v>0.87152207782337887</v>
      </c>
      <c r="J103" s="14">
        <v>2.4900000000000002</v>
      </c>
      <c r="K103" s="121">
        <f t="shared" si="3"/>
        <v>0.87152207782337887</v>
      </c>
      <c r="L103" s="127"/>
    </row>
    <row r="104" spans="1:12" ht="11.25" customHeight="1">
      <c r="A104" s="126"/>
      <c r="B104" s="119">
        <f>'Tax Invoice'!D100</f>
        <v>1</v>
      </c>
      <c r="C104" s="10" t="s">
        <v>759</v>
      </c>
      <c r="D104" s="10" t="s">
        <v>834</v>
      </c>
      <c r="E104" s="130" t="s">
        <v>758</v>
      </c>
      <c r="F104" s="171"/>
      <c r="G104" s="172"/>
      <c r="H104" s="11" t="s">
        <v>890</v>
      </c>
      <c r="I104" s="14">
        <f t="shared" si="4"/>
        <v>0.96602447180422701</v>
      </c>
      <c r="J104" s="14">
        <v>2.76</v>
      </c>
      <c r="K104" s="121">
        <f t="shared" si="3"/>
        <v>0.96602447180422701</v>
      </c>
      <c r="L104" s="127"/>
    </row>
    <row r="105" spans="1:12" ht="11.25" customHeight="1">
      <c r="A105" s="126"/>
      <c r="B105" s="119">
        <f>'Tax Invoice'!D101</f>
        <v>1</v>
      </c>
      <c r="C105" s="10" t="s">
        <v>759</v>
      </c>
      <c r="D105" s="10" t="s">
        <v>835</v>
      </c>
      <c r="E105" s="130" t="s">
        <v>300</v>
      </c>
      <c r="F105" s="171"/>
      <c r="G105" s="172"/>
      <c r="H105" s="11" t="s">
        <v>890</v>
      </c>
      <c r="I105" s="14">
        <f t="shared" si="4"/>
        <v>1.0500265997872034</v>
      </c>
      <c r="J105" s="14">
        <v>3</v>
      </c>
      <c r="K105" s="121">
        <f t="shared" si="3"/>
        <v>1.0500265997872034</v>
      </c>
      <c r="L105" s="127"/>
    </row>
    <row r="106" spans="1:12" ht="24" customHeight="1">
      <c r="A106" s="126"/>
      <c r="B106" s="119">
        <f>'Tax Invoice'!D102</f>
        <v>1</v>
      </c>
      <c r="C106" s="10" t="s">
        <v>761</v>
      </c>
      <c r="D106" s="10" t="s">
        <v>761</v>
      </c>
      <c r="E106" s="130" t="s">
        <v>245</v>
      </c>
      <c r="F106" s="171"/>
      <c r="G106" s="172"/>
      <c r="H106" s="11" t="s">
        <v>891</v>
      </c>
      <c r="I106" s="14">
        <f t="shared" si="4"/>
        <v>4.319109413791363</v>
      </c>
      <c r="J106" s="14">
        <v>12.34</v>
      </c>
      <c r="K106" s="121">
        <f t="shared" si="3"/>
        <v>4.319109413791363</v>
      </c>
      <c r="L106" s="127"/>
    </row>
    <row r="107" spans="1:12">
      <c r="A107" s="126"/>
      <c r="B107" s="119">
        <f>'Tax Invoice'!D103</f>
        <v>5</v>
      </c>
      <c r="C107" s="10" t="s">
        <v>763</v>
      </c>
      <c r="D107" s="10" t="s">
        <v>763</v>
      </c>
      <c r="E107" s="130" t="s">
        <v>30</v>
      </c>
      <c r="F107" s="171"/>
      <c r="G107" s="172"/>
      <c r="H107" s="11" t="s">
        <v>869</v>
      </c>
      <c r="I107" s="14">
        <f t="shared" si="4"/>
        <v>0.71751817652125549</v>
      </c>
      <c r="J107" s="14">
        <v>2.0499999999999998</v>
      </c>
      <c r="K107" s="121">
        <f t="shared" si="3"/>
        <v>3.5875908826062775</v>
      </c>
      <c r="L107" s="127"/>
    </row>
    <row r="108" spans="1:12">
      <c r="A108" s="126"/>
      <c r="B108" s="119">
        <f>'Tax Invoice'!D104</f>
        <v>10</v>
      </c>
      <c r="C108" s="10" t="s">
        <v>765</v>
      </c>
      <c r="D108" s="10" t="s">
        <v>765</v>
      </c>
      <c r="E108" s="130" t="s">
        <v>28</v>
      </c>
      <c r="F108" s="171" t="s">
        <v>279</v>
      </c>
      <c r="G108" s="172"/>
      <c r="H108" s="11" t="s">
        <v>869</v>
      </c>
      <c r="I108" s="14">
        <f t="shared" si="4"/>
        <v>0.82252083649997598</v>
      </c>
      <c r="J108" s="14">
        <v>2.35</v>
      </c>
      <c r="K108" s="121">
        <f t="shared" si="3"/>
        <v>8.2252083649997605</v>
      </c>
      <c r="L108" s="127"/>
    </row>
    <row r="109" spans="1:12">
      <c r="A109" s="126"/>
      <c r="B109" s="119">
        <f>'Tax Invoice'!D105</f>
        <v>10</v>
      </c>
      <c r="C109" s="10" t="s">
        <v>765</v>
      </c>
      <c r="D109" s="10" t="s">
        <v>765</v>
      </c>
      <c r="E109" s="130" t="s">
        <v>28</v>
      </c>
      <c r="F109" s="171" t="s">
        <v>679</v>
      </c>
      <c r="G109" s="172"/>
      <c r="H109" s="11" t="s">
        <v>869</v>
      </c>
      <c r="I109" s="14">
        <f t="shared" si="4"/>
        <v>0.82252083649997598</v>
      </c>
      <c r="J109" s="14">
        <v>2.35</v>
      </c>
      <c r="K109" s="121">
        <f t="shared" si="3"/>
        <v>8.2252083649997605</v>
      </c>
      <c r="L109" s="127"/>
    </row>
    <row r="110" spans="1:12">
      <c r="A110" s="126"/>
      <c r="B110" s="119">
        <f>'Tax Invoice'!D106</f>
        <v>10</v>
      </c>
      <c r="C110" s="10" t="s">
        <v>765</v>
      </c>
      <c r="D110" s="10" t="s">
        <v>765</v>
      </c>
      <c r="E110" s="130" t="s">
        <v>28</v>
      </c>
      <c r="F110" s="171" t="s">
        <v>277</v>
      </c>
      <c r="G110" s="172"/>
      <c r="H110" s="11" t="s">
        <v>869</v>
      </c>
      <c r="I110" s="14">
        <f t="shared" si="4"/>
        <v>0.82252083649997598</v>
      </c>
      <c r="J110" s="14">
        <v>2.35</v>
      </c>
      <c r="K110" s="121">
        <f t="shared" si="3"/>
        <v>8.2252083649997605</v>
      </c>
      <c r="L110" s="127"/>
    </row>
    <row r="111" spans="1:12">
      <c r="A111" s="126"/>
      <c r="B111" s="119">
        <f>'Tax Invoice'!D107</f>
        <v>10</v>
      </c>
      <c r="C111" s="10" t="s">
        <v>765</v>
      </c>
      <c r="D111" s="10" t="s">
        <v>765</v>
      </c>
      <c r="E111" s="130" t="s">
        <v>30</v>
      </c>
      <c r="F111" s="171" t="s">
        <v>679</v>
      </c>
      <c r="G111" s="172"/>
      <c r="H111" s="11" t="s">
        <v>869</v>
      </c>
      <c r="I111" s="14">
        <f t="shared" si="4"/>
        <v>0.82252083649997598</v>
      </c>
      <c r="J111" s="14">
        <v>2.35</v>
      </c>
      <c r="K111" s="121">
        <f t="shared" si="3"/>
        <v>8.2252083649997605</v>
      </c>
      <c r="L111" s="127"/>
    </row>
    <row r="112" spans="1:12">
      <c r="A112" s="126"/>
      <c r="B112" s="119">
        <f>'Tax Invoice'!D108</f>
        <v>10</v>
      </c>
      <c r="C112" s="10" t="s">
        <v>765</v>
      </c>
      <c r="D112" s="10" t="s">
        <v>765</v>
      </c>
      <c r="E112" s="130" t="s">
        <v>30</v>
      </c>
      <c r="F112" s="171" t="s">
        <v>277</v>
      </c>
      <c r="G112" s="172"/>
      <c r="H112" s="11" t="s">
        <v>869</v>
      </c>
      <c r="I112" s="14">
        <f t="shared" si="4"/>
        <v>0.82252083649997598</v>
      </c>
      <c r="J112" s="14">
        <v>2.35</v>
      </c>
      <c r="K112" s="121">
        <f t="shared" si="3"/>
        <v>8.2252083649997605</v>
      </c>
      <c r="L112" s="127"/>
    </row>
    <row r="113" spans="1:12">
      <c r="A113" s="126"/>
      <c r="B113" s="119">
        <f>'Tax Invoice'!D109</f>
        <v>10</v>
      </c>
      <c r="C113" s="10" t="s">
        <v>765</v>
      </c>
      <c r="D113" s="10" t="s">
        <v>765</v>
      </c>
      <c r="E113" s="130" t="s">
        <v>31</v>
      </c>
      <c r="F113" s="171" t="s">
        <v>679</v>
      </c>
      <c r="G113" s="172"/>
      <c r="H113" s="11" t="s">
        <v>869</v>
      </c>
      <c r="I113" s="14">
        <f t="shared" si="4"/>
        <v>0.82252083649997598</v>
      </c>
      <c r="J113" s="14">
        <v>2.35</v>
      </c>
      <c r="K113" s="121">
        <f t="shared" si="3"/>
        <v>8.2252083649997605</v>
      </c>
      <c r="L113" s="127"/>
    </row>
    <row r="114" spans="1:12">
      <c r="A114" s="126"/>
      <c r="B114" s="119">
        <f>'Tax Invoice'!D110</f>
        <v>10</v>
      </c>
      <c r="C114" s="10" t="s">
        <v>765</v>
      </c>
      <c r="D114" s="10" t="s">
        <v>765</v>
      </c>
      <c r="E114" s="130" t="s">
        <v>31</v>
      </c>
      <c r="F114" s="171" t="s">
        <v>277</v>
      </c>
      <c r="G114" s="172"/>
      <c r="H114" s="11" t="s">
        <v>869</v>
      </c>
      <c r="I114" s="14">
        <f t="shared" si="4"/>
        <v>0.82252083649997598</v>
      </c>
      <c r="J114" s="14">
        <v>2.35</v>
      </c>
      <c r="K114" s="121">
        <f t="shared" si="3"/>
        <v>8.2252083649997605</v>
      </c>
      <c r="L114" s="127"/>
    </row>
    <row r="115" spans="1:12" ht="24" customHeight="1">
      <c r="A115" s="126"/>
      <c r="B115" s="119">
        <f>'Tax Invoice'!D111</f>
        <v>1</v>
      </c>
      <c r="C115" s="10" t="s">
        <v>767</v>
      </c>
      <c r="D115" s="10" t="s">
        <v>767</v>
      </c>
      <c r="E115" s="130" t="s">
        <v>30</v>
      </c>
      <c r="F115" s="171" t="s">
        <v>218</v>
      </c>
      <c r="G115" s="172"/>
      <c r="H115" s="11" t="s">
        <v>870</v>
      </c>
      <c r="I115" s="14">
        <f t="shared" si="4"/>
        <v>0.82252083649997598</v>
      </c>
      <c r="J115" s="14">
        <v>2.35</v>
      </c>
      <c r="K115" s="121">
        <f t="shared" si="3"/>
        <v>0.82252083649997598</v>
      </c>
      <c r="L115" s="127"/>
    </row>
    <row r="116" spans="1:12" ht="24" customHeight="1">
      <c r="A116" s="126"/>
      <c r="B116" s="119">
        <f>'Tax Invoice'!D112</f>
        <v>1</v>
      </c>
      <c r="C116" s="10" t="s">
        <v>767</v>
      </c>
      <c r="D116" s="10" t="s">
        <v>767</v>
      </c>
      <c r="E116" s="130" t="s">
        <v>30</v>
      </c>
      <c r="F116" s="171" t="s">
        <v>271</v>
      </c>
      <c r="G116" s="172"/>
      <c r="H116" s="11" t="s">
        <v>870</v>
      </c>
      <c r="I116" s="14">
        <f t="shared" si="4"/>
        <v>0.82252083649997598</v>
      </c>
      <c r="J116" s="14">
        <v>2.35</v>
      </c>
      <c r="K116" s="121">
        <f t="shared" si="3"/>
        <v>0.82252083649997598</v>
      </c>
      <c r="L116" s="127"/>
    </row>
    <row r="117" spans="1:12" ht="24" customHeight="1">
      <c r="A117" s="126"/>
      <c r="B117" s="119">
        <f>'Tax Invoice'!D113</f>
        <v>1</v>
      </c>
      <c r="C117" s="10" t="s">
        <v>767</v>
      </c>
      <c r="D117" s="10" t="s">
        <v>767</v>
      </c>
      <c r="E117" s="130" t="s">
        <v>31</v>
      </c>
      <c r="F117" s="171" t="s">
        <v>218</v>
      </c>
      <c r="G117" s="172"/>
      <c r="H117" s="11" t="s">
        <v>870</v>
      </c>
      <c r="I117" s="14">
        <f t="shared" si="4"/>
        <v>0.82252083649997598</v>
      </c>
      <c r="J117" s="14">
        <v>2.35</v>
      </c>
      <c r="K117" s="121">
        <f t="shared" si="3"/>
        <v>0.82252083649997598</v>
      </c>
      <c r="L117" s="127"/>
    </row>
    <row r="118" spans="1:12" ht="24" customHeight="1">
      <c r="A118" s="126"/>
      <c r="B118" s="119">
        <f>'Tax Invoice'!D114</f>
        <v>1</v>
      </c>
      <c r="C118" s="10" t="s">
        <v>767</v>
      </c>
      <c r="D118" s="10" t="s">
        <v>767</v>
      </c>
      <c r="E118" s="130" t="s">
        <v>31</v>
      </c>
      <c r="F118" s="171" t="s">
        <v>271</v>
      </c>
      <c r="G118" s="172"/>
      <c r="H118" s="11" t="s">
        <v>870</v>
      </c>
      <c r="I118" s="14">
        <f t="shared" si="4"/>
        <v>0.82252083649997598</v>
      </c>
      <c r="J118" s="14">
        <v>2.35</v>
      </c>
      <c r="K118" s="121">
        <f t="shared" ref="K118:K149" si="5">I118*B118</f>
        <v>0.82252083649997598</v>
      </c>
      <c r="L118" s="127"/>
    </row>
    <row r="119" spans="1:12" ht="24" customHeight="1">
      <c r="A119" s="126"/>
      <c r="B119" s="119">
        <f>'Tax Invoice'!D115</f>
        <v>10</v>
      </c>
      <c r="C119" s="10" t="s">
        <v>769</v>
      </c>
      <c r="D119" s="10" t="s">
        <v>769</v>
      </c>
      <c r="E119" s="130" t="s">
        <v>28</v>
      </c>
      <c r="F119" s="171" t="s">
        <v>892</v>
      </c>
      <c r="G119" s="172"/>
      <c r="H119" s="11" t="s">
        <v>870</v>
      </c>
      <c r="I119" s="14">
        <f t="shared" si="4"/>
        <v>0.97652473780209903</v>
      </c>
      <c r="J119" s="14">
        <v>2.79</v>
      </c>
      <c r="K119" s="121">
        <f t="shared" si="5"/>
        <v>9.765247378020991</v>
      </c>
      <c r="L119" s="127"/>
    </row>
    <row r="120" spans="1:12" ht="24" customHeight="1">
      <c r="A120" s="126"/>
      <c r="B120" s="119">
        <f>'Tax Invoice'!D116</f>
        <v>10</v>
      </c>
      <c r="C120" s="10" t="s">
        <v>769</v>
      </c>
      <c r="D120" s="10" t="s">
        <v>769</v>
      </c>
      <c r="E120" s="130" t="s">
        <v>30</v>
      </c>
      <c r="F120" s="171" t="s">
        <v>892</v>
      </c>
      <c r="G120" s="172"/>
      <c r="H120" s="11" t="s">
        <v>870</v>
      </c>
      <c r="I120" s="14">
        <f t="shared" si="4"/>
        <v>0.97652473780209903</v>
      </c>
      <c r="J120" s="14">
        <v>2.79</v>
      </c>
      <c r="K120" s="121">
        <f t="shared" si="5"/>
        <v>9.765247378020991</v>
      </c>
      <c r="L120" s="127"/>
    </row>
    <row r="121" spans="1:12" ht="36" customHeight="1">
      <c r="A121" s="126"/>
      <c r="B121" s="119">
        <f>'Tax Invoice'!D117</f>
        <v>20</v>
      </c>
      <c r="C121" s="10" t="s">
        <v>772</v>
      </c>
      <c r="D121" s="10" t="s">
        <v>772</v>
      </c>
      <c r="E121" s="130" t="s">
        <v>112</v>
      </c>
      <c r="F121" s="171" t="s">
        <v>28</v>
      </c>
      <c r="G121" s="172"/>
      <c r="H121" s="11" t="s">
        <v>871</v>
      </c>
      <c r="I121" s="14">
        <f t="shared" si="4"/>
        <v>0.61601560520849263</v>
      </c>
      <c r="J121" s="14">
        <v>1.76</v>
      </c>
      <c r="K121" s="121">
        <f t="shared" si="5"/>
        <v>12.320312104169853</v>
      </c>
      <c r="L121" s="127"/>
    </row>
    <row r="122" spans="1:12" ht="12.75" customHeight="1">
      <c r="A122" s="126"/>
      <c r="B122" s="119">
        <f>'Tax Invoice'!D118</f>
        <v>100</v>
      </c>
      <c r="C122" s="10" t="s">
        <v>662</v>
      </c>
      <c r="D122" s="10" t="s">
        <v>662</v>
      </c>
      <c r="E122" s="130" t="s">
        <v>30</v>
      </c>
      <c r="F122" s="171"/>
      <c r="G122" s="172"/>
      <c r="H122" s="11" t="s">
        <v>872</v>
      </c>
      <c r="I122" s="14">
        <f t="shared" si="4"/>
        <v>5.9501507321274856E-2</v>
      </c>
      <c r="J122" s="14">
        <v>0.17</v>
      </c>
      <c r="K122" s="121">
        <f t="shared" si="5"/>
        <v>5.9501507321274856</v>
      </c>
      <c r="L122" s="127"/>
    </row>
    <row r="123" spans="1:12" ht="12.75" customHeight="1">
      <c r="A123" s="126"/>
      <c r="B123" s="119">
        <f>'Tax Invoice'!D119</f>
        <v>50</v>
      </c>
      <c r="C123" s="10" t="s">
        <v>662</v>
      </c>
      <c r="D123" s="10" t="s">
        <v>662</v>
      </c>
      <c r="E123" s="130" t="s">
        <v>31</v>
      </c>
      <c r="F123" s="171"/>
      <c r="G123" s="172"/>
      <c r="H123" s="11" t="s">
        <v>872</v>
      </c>
      <c r="I123" s="14">
        <f t="shared" si="4"/>
        <v>5.9501507321274856E-2</v>
      </c>
      <c r="J123" s="14">
        <v>0.17</v>
      </c>
      <c r="K123" s="121">
        <f t="shared" si="5"/>
        <v>2.9750753660637428</v>
      </c>
      <c r="L123" s="127"/>
    </row>
    <row r="124" spans="1:12" ht="12.75" customHeight="1">
      <c r="A124" s="126"/>
      <c r="B124" s="119">
        <f>'Tax Invoice'!D120</f>
        <v>50</v>
      </c>
      <c r="C124" s="10" t="s">
        <v>662</v>
      </c>
      <c r="D124" s="10" t="s">
        <v>662</v>
      </c>
      <c r="E124" s="130" t="s">
        <v>32</v>
      </c>
      <c r="F124" s="171"/>
      <c r="G124" s="172"/>
      <c r="H124" s="11" t="s">
        <v>872</v>
      </c>
      <c r="I124" s="14">
        <f t="shared" si="4"/>
        <v>5.9501507321274856E-2</v>
      </c>
      <c r="J124" s="14">
        <v>0.17</v>
      </c>
      <c r="K124" s="121">
        <f t="shared" si="5"/>
        <v>2.9750753660637428</v>
      </c>
      <c r="L124" s="127"/>
    </row>
    <row r="125" spans="1:12" ht="12.75" customHeight="1">
      <c r="A125" s="126"/>
      <c r="B125" s="119">
        <f>'Tax Invoice'!D121</f>
        <v>50</v>
      </c>
      <c r="C125" s="10" t="s">
        <v>662</v>
      </c>
      <c r="D125" s="10" t="s">
        <v>662</v>
      </c>
      <c r="E125" s="130" t="s">
        <v>33</v>
      </c>
      <c r="F125" s="171"/>
      <c r="G125" s="172"/>
      <c r="H125" s="11" t="s">
        <v>872</v>
      </c>
      <c r="I125" s="14">
        <f t="shared" si="4"/>
        <v>5.9501507321274856E-2</v>
      </c>
      <c r="J125" s="14">
        <v>0.17</v>
      </c>
      <c r="K125" s="121">
        <f t="shared" si="5"/>
        <v>2.9750753660637428</v>
      </c>
      <c r="L125" s="127"/>
    </row>
    <row r="126" spans="1:12" ht="12.75" customHeight="1">
      <c r="A126" s="126"/>
      <c r="B126" s="119">
        <f>'Tax Invoice'!D122</f>
        <v>10</v>
      </c>
      <c r="C126" s="10" t="s">
        <v>662</v>
      </c>
      <c r="D126" s="10" t="s">
        <v>662</v>
      </c>
      <c r="E126" s="130" t="s">
        <v>34</v>
      </c>
      <c r="F126" s="171"/>
      <c r="G126" s="172"/>
      <c r="H126" s="11" t="s">
        <v>872</v>
      </c>
      <c r="I126" s="14">
        <f t="shared" si="4"/>
        <v>5.9501507321274856E-2</v>
      </c>
      <c r="J126" s="14">
        <v>0.17</v>
      </c>
      <c r="K126" s="121">
        <f t="shared" si="5"/>
        <v>0.5950150732127486</v>
      </c>
      <c r="L126" s="127"/>
    </row>
    <row r="127" spans="1:12">
      <c r="A127" s="126"/>
      <c r="B127" s="119">
        <f>'Tax Invoice'!D123</f>
        <v>100</v>
      </c>
      <c r="C127" s="10" t="s">
        <v>721</v>
      </c>
      <c r="D127" s="10" t="s">
        <v>721</v>
      </c>
      <c r="E127" s="130" t="s">
        <v>30</v>
      </c>
      <c r="F127" s="171" t="s">
        <v>278</v>
      </c>
      <c r="G127" s="172"/>
      <c r="H127" s="11" t="s">
        <v>873</v>
      </c>
      <c r="I127" s="14">
        <f t="shared" si="4"/>
        <v>0.20300514262552596</v>
      </c>
      <c r="J127" s="14">
        <v>0.57999999999999996</v>
      </c>
      <c r="K127" s="121">
        <f t="shared" si="5"/>
        <v>20.300514262552596</v>
      </c>
      <c r="L127" s="127"/>
    </row>
    <row r="128" spans="1:12">
      <c r="A128" s="126"/>
      <c r="B128" s="119">
        <f>'Tax Invoice'!D124</f>
        <v>50</v>
      </c>
      <c r="C128" s="10" t="s">
        <v>721</v>
      </c>
      <c r="D128" s="10" t="s">
        <v>721</v>
      </c>
      <c r="E128" s="130" t="s">
        <v>31</v>
      </c>
      <c r="F128" s="171" t="s">
        <v>278</v>
      </c>
      <c r="G128" s="172"/>
      <c r="H128" s="11" t="s">
        <v>873</v>
      </c>
      <c r="I128" s="14">
        <f t="shared" si="4"/>
        <v>0.20300514262552596</v>
      </c>
      <c r="J128" s="14">
        <v>0.57999999999999996</v>
      </c>
      <c r="K128" s="121">
        <f t="shared" si="5"/>
        <v>10.150257131276298</v>
      </c>
      <c r="L128" s="127"/>
    </row>
    <row r="129" spans="1:12">
      <c r="A129" s="126"/>
      <c r="B129" s="119">
        <f>'Tax Invoice'!D125</f>
        <v>20</v>
      </c>
      <c r="C129" s="10" t="s">
        <v>721</v>
      </c>
      <c r="D129" s="10" t="s">
        <v>721</v>
      </c>
      <c r="E129" s="130" t="s">
        <v>32</v>
      </c>
      <c r="F129" s="171" t="s">
        <v>278</v>
      </c>
      <c r="G129" s="172"/>
      <c r="H129" s="11" t="s">
        <v>873</v>
      </c>
      <c r="I129" s="14">
        <f t="shared" si="4"/>
        <v>0.20300514262552596</v>
      </c>
      <c r="J129" s="14">
        <v>0.57999999999999996</v>
      </c>
      <c r="K129" s="121">
        <f t="shared" si="5"/>
        <v>4.0601028525105196</v>
      </c>
      <c r="L129" s="127"/>
    </row>
    <row r="130" spans="1:12">
      <c r="A130" s="126"/>
      <c r="B130" s="119">
        <f>'Tax Invoice'!D126</f>
        <v>20</v>
      </c>
      <c r="C130" s="10" t="s">
        <v>721</v>
      </c>
      <c r="D130" s="10" t="s">
        <v>721</v>
      </c>
      <c r="E130" s="130" t="s">
        <v>33</v>
      </c>
      <c r="F130" s="171" t="s">
        <v>278</v>
      </c>
      <c r="G130" s="172"/>
      <c r="H130" s="11" t="s">
        <v>873</v>
      </c>
      <c r="I130" s="14">
        <f t="shared" si="4"/>
        <v>0.20300514262552596</v>
      </c>
      <c r="J130" s="14">
        <v>0.57999999999999996</v>
      </c>
      <c r="K130" s="121">
        <f t="shared" si="5"/>
        <v>4.0601028525105196</v>
      </c>
      <c r="L130" s="127"/>
    </row>
    <row r="131" spans="1:12">
      <c r="A131" s="126"/>
      <c r="B131" s="119">
        <f>'Tax Invoice'!D127</f>
        <v>20</v>
      </c>
      <c r="C131" s="10" t="s">
        <v>721</v>
      </c>
      <c r="D131" s="10" t="s">
        <v>721</v>
      </c>
      <c r="E131" s="130" t="s">
        <v>34</v>
      </c>
      <c r="F131" s="171" t="s">
        <v>278</v>
      </c>
      <c r="G131" s="172"/>
      <c r="H131" s="11" t="s">
        <v>873</v>
      </c>
      <c r="I131" s="14">
        <f t="shared" si="4"/>
        <v>0.20300514262552596</v>
      </c>
      <c r="J131" s="14">
        <v>0.57999999999999996</v>
      </c>
      <c r="K131" s="121">
        <f t="shared" si="5"/>
        <v>4.0601028525105196</v>
      </c>
      <c r="L131" s="127"/>
    </row>
    <row r="132" spans="1:12" ht="24">
      <c r="A132" s="126"/>
      <c r="B132" s="119">
        <f>'Tax Invoice'!D128</f>
        <v>1</v>
      </c>
      <c r="C132" s="10" t="s">
        <v>774</v>
      </c>
      <c r="D132" s="10" t="s">
        <v>774</v>
      </c>
      <c r="E132" s="130" t="s">
        <v>31</v>
      </c>
      <c r="F132" s="171" t="s">
        <v>317</v>
      </c>
      <c r="G132" s="172"/>
      <c r="H132" s="11" t="s">
        <v>874</v>
      </c>
      <c r="I132" s="14">
        <f t="shared" si="4"/>
        <v>0.67551711252976743</v>
      </c>
      <c r="J132" s="14">
        <v>1.93</v>
      </c>
      <c r="K132" s="121">
        <f t="shared" si="5"/>
        <v>0.67551711252976743</v>
      </c>
      <c r="L132" s="127"/>
    </row>
    <row r="133" spans="1:12" ht="36" customHeight="1">
      <c r="A133" s="126"/>
      <c r="B133" s="119">
        <f>'Tax Invoice'!D129</f>
        <v>1</v>
      </c>
      <c r="C133" s="10" t="s">
        <v>776</v>
      </c>
      <c r="D133" s="10" t="s">
        <v>776</v>
      </c>
      <c r="E133" s="130" t="s">
        <v>30</v>
      </c>
      <c r="F133" s="171" t="s">
        <v>112</v>
      </c>
      <c r="G133" s="172"/>
      <c r="H133" s="11" t="s">
        <v>875</v>
      </c>
      <c r="I133" s="14">
        <f t="shared" si="4"/>
        <v>1.0045254471297578</v>
      </c>
      <c r="J133" s="14">
        <v>2.87</v>
      </c>
      <c r="K133" s="121">
        <f t="shared" si="5"/>
        <v>1.0045254471297578</v>
      </c>
      <c r="L133" s="127"/>
    </row>
    <row r="134" spans="1:12" ht="36" customHeight="1">
      <c r="A134" s="126"/>
      <c r="B134" s="119">
        <f>'Tax Invoice'!D130</f>
        <v>1</v>
      </c>
      <c r="C134" s="10" t="s">
        <v>776</v>
      </c>
      <c r="D134" s="10" t="s">
        <v>776</v>
      </c>
      <c r="E134" s="130" t="s">
        <v>30</v>
      </c>
      <c r="F134" s="171" t="s">
        <v>271</v>
      </c>
      <c r="G134" s="172"/>
      <c r="H134" s="11" t="s">
        <v>875</v>
      </c>
      <c r="I134" s="14">
        <f t="shared" si="4"/>
        <v>1.0045254471297578</v>
      </c>
      <c r="J134" s="14">
        <v>2.87</v>
      </c>
      <c r="K134" s="121">
        <f t="shared" si="5"/>
        <v>1.0045254471297578</v>
      </c>
      <c r="L134" s="127"/>
    </row>
    <row r="135" spans="1:12" ht="36" customHeight="1">
      <c r="A135" s="126"/>
      <c r="B135" s="119">
        <f>'Tax Invoice'!D131</f>
        <v>1</v>
      </c>
      <c r="C135" s="10" t="s">
        <v>776</v>
      </c>
      <c r="D135" s="10" t="s">
        <v>776</v>
      </c>
      <c r="E135" s="130" t="s">
        <v>30</v>
      </c>
      <c r="F135" s="171" t="s">
        <v>275</v>
      </c>
      <c r="G135" s="172"/>
      <c r="H135" s="11" t="s">
        <v>875</v>
      </c>
      <c r="I135" s="14">
        <f t="shared" si="4"/>
        <v>1.0045254471297578</v>
      </c>
      <c r="J135" s="14">
        <v>2.87</v>
      </c>
      <c r="K135" s="121">
        <f t="shared" si="5"/>
        <v>1.0045254471297578</v>
      </c>
      <c r="L135" s="127"/>
    </row>
    <row r="136" spans="1:12" ht="36" customHeight="1">
      <c r="A136" s="126"/>
      <c r="B136" s="119">
        <f>'Tax Invoice'!D132</f>
        <v>1</v>
      </c>
      <c r="C136" s="10" t="s">
        <v>776</v>
      </c>
      <c r="D136" s="10" t="s">
        <v>776</v>
      </c>
      <c r="E136" s="130" t="s">
        <v>31</v>
      </c>
      <c r="F136" s="171" t="s">
        <v>112</v>
      </c>
      <c r="G136" s="172"/>
      <c r="H136" s="11" t="s">
        <v>875</v>
      </c>
      <c r="I136" s="14">
        <f t="shared" si="4"/>
        <v>1.0045254471297578</v>
      </c>
      <c r="J136" s="14">
        <v>2.87</v>
      </c>
      <c r="K136" s="121">
        <f t="shared" si="5"/>
        <v>1.0045254471297578</v>
      </c>
      <c r="L136" s="127"/>
    </row>
    <row r="137" spans="1:12" ht="36" customHeight="1">
      <c r="A137" s="126"/>
      <c r="B137" s="119">
        <f>'Tax Invoice'!D133</f>
        <v>1</v>
      </c>
      <c r="C137" s="10" t="s">
        <v>776</v>
      </c>
      <c r="D137" s="10" t="s">
        <v>776</v>
      </c>
      <c r="E137" s="130" t="s">
        <v>31</v>
      </c>
      <c r="F137" s="171" t="s">
        <v>271</v>
      </c>
      <c r="G137" s="172"/>
      <c r="H137" s="11" t="s">
        <v>875</v>
      </c>
      <c r="I137" s="14">
        <f t="shared" si="4"/>
        <v>1.0045254471297578</v>
      </c>
      <c r="J137" s="14">
        <v>2.87</v>
      </c>
      <c r="K137" s="121">
        <f t="shared" si="5"/>
        <v>1.0045254471297578</v>
      </c>
      <c r="L137" s="127"/>
    </row>
    <row r="138" spans="1:12" ht="36" customHeight="1">
      <c r="A138" s="126"/>
      <c r="B138" s="119">
        <f>'Tax Invoice'!D134</f>
        <v>1</v>
      </c>
      <c r="C138" s="10" t="s">
        <v>776</v>
      </c>
      <c r="D138" s="10" t="s">
        <v>776</v>
      </c>
      <c r="E138" s="130" t="s">
        <v>31</v>
      </c>
      <c r="F138" s="171" t="s">
        <v>275</v>
      </c>
      <c r="G138" s="172"/>
      <c r="H138" s="11" t="s">
        <v>875</v>
      </c>
      <c r="I138" s="14">
        <f t="shared" si="4"/>
        <v>1.0045254471297578</v>
      </c>
      <c r="J138" s="14">
        <v>2.87</v>
      </c>
      <c r="K138" s="121">
        <f t="shared" si="5"/>
        <v>1.0045254471297578</v>
      </c>
      <c r="L138" s="127"/>
    </row>
    <row r="139" spans="1:12" ht="36" customHeight="1">
      <c r="A139" s="126"/>
      <c r="B139" s="119">
        <f>'Tax Invoice'!D135</f>
        <v>1</v>
      </c>
      <c r="C139" s="10" t="s">
        <v>777</v>
      </c>
      <c r="D139" s="10" t="s">
        <v>777</v>
      </c>
      <c r="E139" s="130" t="s">
        <v>30</v>
      </c>
      <c r="F139" s="171" t="s">
        <v>112</v>
      </c>
      <c r="G139" s="172"/>
      <c r="H139" s="11" t="s">
        <v>876</v>
      </c>
      <c r="I139" s="14">
        <f t="shared" si="4"/>
        <v>1.6835426483254825</v>
      </c>
      <c r="J139" s="14">
        <v>4.8099999999999996</v>
      </c>
      <c r="K139" s="121">
        <f t="shared" si="5"/>
        <v>1.6835426483254825</v>
      </c>
      <c r="L139" s="127"/>
    </row>
    <row r="140" spans="1:12" ht="36" customHeight="1">
      <c r="A140" s="126"/>
      <c r="B140" s="119">
        <f>'Tax Invoice'!D136</f>
        <v>1</v>
      </c>
      <c r="C140" s="10" t="s">
        <v>777</v>
      </c>
      <c r="D140" s="10" t="s">
        <v>777</v>
      </c>
      <c r="E140" s="130" t="s">
        <v>30</v>
      </c>
      <c r="F140" s="171" t="s">
        <v>218</v>
      </c>
      <c r="G140" s="172"/>
      <c r="H140" s="11" t="s">
        <v>876</v>
      </c>
      <c r="I140" s="14">
        <f t="shared" si="4"/>
        <v>1.6835426483254825</v>
      </c>
      <c r="J140" s="14">
        <v>4.8099999999999996</v>
      </c>
      <c r="K140" s="121">
        <f t="shared" si="5"/>
        <v>1.6835426483254825</v>
      </c>
      <c r="L140" s="127"/>
    </row>
    <row r="141" spans="1:12" ht="36" customHeight="1">
      <c r="A141" s="126"/>
      <c r="B141" s="119">
        <f>'Tax Invoice'!D137</f>
        <v>1</v>
      </c>
      <c r="C141" s="10" t="s">
        <v>777</v>
      </c>
      <c r="D141" s="10" t="s">
        <v>777</v>
      </c>
      <c r="E141" s="130" t="s">
        <v>30</v>
      </c>
      <c r="F141" s="171" t="s">
        <v>274</v>
      </c>
      <c r="G141" s="172"/>
      <c r="H141" s="11" t="s">
        <v>876</v>
      </c>
      <c r="I141" s="14">
        <f t="shared" si="4"/>
        <v>1.6835426483254825</v>
      </c>
      <c r="J141" s="14">
        <v>4.8099999999999996</v>
      </c>
      <c r="K141" s="121">
        <f t="shared" si="5"/>
        <v>1.6835426483254825</v>
      </c>
      <c r="L141" s="127"/>
    </row>
    <row r="142" spans="1:12" ht="36" customHeight="1">
      <c r="A142" s="126"/>
      <c r="B142" s="119">
        <f>'Tax Invoice'!D138</f>
        <v>1</v>
      </c>
      <c r="C142" s="10" t="s">
        <v>777</v>
      </c>
      <c r="D142" s="10" t="s">
        <v>777</v>
      </c>
      <c r="E142" s="130" t="s">
        <v>30</v>
      </c>
      <c r="F142" s="171" t="s">
        <v>276</v>
      </c>
      <c r="G142" s="172"/>
      <c r="H142" s="11" t="s">
        <v>876</v>
      </c>
      <c r="I142" s="14">
        <f t="shared" si="4"/>
        <v>1.6835426483254825</v>
      </c>
      <c r="J142" s="14">
        <v>4.8099999999999996</v>
      </c>
      <c r="K142" s="121">
        <f t="shared" si="5"/>
        <v>1.6835426483254825</v>
      </c>
      <c r="L142" s="127"/>
    </row>
    <row r="143" spans="1:12" ht="36" customHeight="1">
      <c r="A143" s="126"/>
      <c r="B143" s="119">
        <f>'Tax Invoice'!D139</f>
        <v>1</v>
      </c>
      <c r="C143" s="10" t="s">
        <v>777</v>
      </c>
      <c r="D143" s="10" t="s">
        <v>777</v>
      </c>
      <c r="E143" s="130" t="s">
        <v>31</v>
      </c>
      <c r="F143" s="171" t="s">
        <v>112</v>
      </c>
      <c r="G143" s="172"/>
      <c r="H143" s="11" t="s">
        <v>876</v>
      </c>
      <c r="I143" s="14">
        <f t="shared" si="4"/>
        <v>1.6835426483254825</v>
      </c>
      <c r="J143" s="14">
        <v>4.8099999999999996</v>
      </c>
      <c r="K143" s="121">
        <f t="shared" si="5"/>
        <v>1.6835426483254825</v>
      </c>
      <c r="L143" s="127"/>
    </row>
    <row r="144" spans="1:12" ht="36" customHeight="1">
      <c r="A144" s="126"/>
      <c r="B144" s="119">
        <f>'Tax Invoice'!D140</f>
        <v>1</v>
      </c>
      <c r="C144" s="10" t="s">
        <v>777</v>
      </c>
      <c r="D144" s="10" t="s">
        <v>777</v>
      </c>
      <c r="E144" s="130" t="s">
        <v>31</v>
      </c>
      <c r="F144" s="171" t="s">
        <v>218</v>
      </c>
      <c r="G144" s="172"/>
      <c r="H144" s="11" t="s">
        <v>876</v>
      </c>
      <c r="I144" s="14">
        <f t="shared" si="4"/>
        <v>1.6835426483254825</v>
      </c>
      <c r="J144" s="14">
        <v>4.8099999999999996</v>
      </c>
      <c r="K144" s="121">
        <f t="shared" si="5"/>
        <v>1.6835426483254825</v>
      </c>
      <c r="L144" s="127"/>
    </row>
    <row r="145" spans="1:12" ht="36" customHeight="1">
      <c r="A145" s="126"/>
      <c r="B145" s="119">
        <f>'Tax Invoice'!D141</f>
        <v>1</v>
      </c>
      <c r="C145" s="10" t="s">
        <v>777</v>
      </c>
      <c r="D145" s="10" t="s">
        <v>777</v>
      </c>
      <c r="E145" s="130" t="s">
        <v>31</v>
      </c>
      <c r="F145" s="171" t="s">
        <v>274</v>
      </c>
      <c r="G145" s="172"/>
      <c r="H145" s="11" t="s">
        <v>876</v>
      </c>
      <c r="I145" s="14">
        <f t="shared" si="4"/>
        <v>1.6835426483254825</v>
      </c>
      <c r="J145" s="14">
        <v>4.8099999999999996</v>
      </c>
      <c r="K145" s="121">
        <f t="shared" si="5"/>
        <v>1.6835426483254825</v>
      </c>
      <c r="L145" s="127"/>
    </row>
    <row r="146" spans="1:12" ht="36" customHeight="1">
      <c r="A146" s="126"/>
      <c r="B146" s="119">
        <f>'Tax Invoice'!D142</f>
        <v>1</v>
      </c>
      <c r="C146" s="10" t="s">
        <v>777</v>
      </c>
      <c r="D146" s="10" t="s">
        <v>777</v>
      </c>
      <c r="E146" s="130" t="s">
        <v>31</v>
      </c>
      <c r="F146" s="171" t="s">
        <v>276</v>
      </c>
      <c r="G146" s="172"/>
      <c r="H146" s="11" t="s">
        <v>876</v>
      </c>
      <c r="I146" s="14">
        <f t="shared" si="4"/>
        <v>1.6835426483254825</v>
      </c>
      <c r="J146" s="14">
        <v>4.8099999999999996</v>
      </c>
      <c r="K146" s="121">
        <f t="shared" si="5"/>
        <v>1.6835426483254825</v>
      </c>
      <c r="L146" s="127"/>
    </row>
    <row r="147" spans="1:12" ht="24" customHeight="1">
      <c r="A147" s="126"/>
      <c r="B147" s="119">
        <f>'Tax Invoice'!D143</f>
        <v>1</v>
      </c>
      <c r="C147" s="10" t="s">
        <v>778</v>
      </c>
      <c r="D147" s="10" t="s">
        <v>836</v>
      </c>
      <c r="E147" s="130" t="s">
        <v>642</v>
      </c>
      <c r="F147" s="171" t="s">
        <v>30</v>
      </c>
      <c r="G147" s="172"/>
      <c r="H147" s="11" t="s">
        <v>897</v>
      </c>
      <c r="I147" s="14">
        <f t="shared" si="4"/>
        <v>0.80502039317018914</v>
      </c>
      <c r="J147" s="14">
        <v>2.2999999999999998</v>
      </c>
      <c r="K147" s="121">
        <f t="shared" si="5"/>
        <v>0.80502039317018914</v>
      </c>
      <c r="L147" s="127"/>
    </row>
    <row r="148" spans="1:12" ht="24" customHeight="1">
      <c r="A148" s="126"/>
      <c r="B148" s="119">
        <f>'Tax Invoice'!D144</f>
        <v>1</v>
      </c>
      <c r="C148" s="10" t="s">
        <v>778</v>
      </c>
      <c r="D148" s="10" t="s">
        <v>836</v>
      </c>
      <c r="E148" s="130" t="s">
        <v>642</v>
      </c>
      <c r="F148" s="171" t="s">
        <v>31</v>
      </c>
      <c r="G148" s="172"/>
      <c r="H148" s="11" t="s">
        <v>897</v>
      </c>
      <c r="I148" s="14">
        <f t="shared" si="4"/>
        <v>0.80502039317018914</v>
      </c>
      <c r="J148" s="14">
        <v>2.2999999999999998</v>
      </c>
      <c r="K148" s="121">
        <f t="shared" si="5"/>
        <v>0.80502039317018914</v>
      </c>
      <c r="L148" s="127"/>
    </row>
    <row r="149" spans="1:12">
      <c r="A149" s="126"/>
      <c r="B149" s="119">
        <f>'Tax Invoice'!D145</f>
        <v>2</v>
      </c>
      <c r="C149" s="10" t="s">
        <v>780</v>
      </c>
      <c r="D149" s="10" t="s">
        <v>780</v>
      </c>
      <c r="E149" s="130" t="s">
        <v>30</v>
      </c>
      <c r="F149" s="171"/>
      <c r="G149" s="172"/>
      <c r="H149" s="11" t="s">
        <v>886</v>
      </c>
      <c r="I149" s="14">
        <f t="shared" si="4"/>
        <v>1.0535266884531607</v>
      </c>
      <c r="J149" s="14">
        <v>3.01</v>
      </c>
      <c r="K149" s="121">
        <f t="shared" si="5"/>
        <v>2.1070533769063213</v>
      </c>
      <c r="L149" s="127"/>
    </row>
    <row r="150" spans="1:12">
      <c r="A150" s="126"/>
      <c r="B150" s="119">
        <f>'Tax Invoice'!D146</f>
        <v>2</v>
      </c>
      <c r="C150" s="10" t="s">
        <v>780</v>
      </c>
      <c r="D150" s="10" t="s">
        <v>780</v>
      </c>
      <c r="E150" s="130" t="s">
        <v>31</v>
      </c>
      <c r="F150" s="171"/>
      <c r="G150" s="172"/>
      <c r="H150" s="11" t="s">
        <v>886</v>
      </c>
      <c r="I150" s="14">
        <f t="shared" si="4"/>
        <v>1.0535266884531607</v>
      </c>
      <c r="J150" s="14">
        <v>3.01</v>
      </c>
      <c r="K150" s="121">
        <f t="shared" ref="K150:K181" si="6">I150*B150</f>
        <v>2.1070533769063213</v>
      </c>
      <c r="L150" s="127"/>
    </row>
    <row r="151" spans="1:12" ht="24">
      <c r="A151" s="126"/>
      <c r="B151" s="119">
        <f>'Tax Invoice'!D147</f>
        <v>1</v>
      </c>
      <c r="C151" s="10" t="s">
        <v>782</v>
      </c>
      <c r="D151" s="10" t="s">
        <v>782</v>
      </c>
      <c r="E151" s="130" t="s">
        <v>30</v>
      </c>
      <c r="F151" s="171" t="s">
        <v>112</v>
      </c>
      <c r="G151" s="172"/>
      <c r="H151" s="11" t="s">
        <v>877</v>
      </c>
      <c r="I151" s="14">
        <f t="shared" ref="I151:I210" si="7">J151/2.85707047860309</f>
        <v>0.91352314181486682</v>
      </c>
      <c r="J151" s="14">
        <v>2.61</v>
      </c>
      <c r="K151" s="121">
        <f t="shared" si="6"/>
        <v>0.91352314181486682</v>
      </c>
      <c r="L151" s="127"/>
    </row>
    <row r="152" spans="1:12" ht="24">
      <c r="A152" s="126"/>
      <c r="B152" s="119">
        <f>'Tax Invoice'!D148</f>
        <v>1</v>
      </c>
      <c r="C152" s="10" t="s">
        <v>782</v>
      </c>
      <c r="D152" s="10" t="s">
        <v>782</v>
      </c>
      <c r="E152" s="130" t="s">
        <v>30</v>
      </c>
      <c r="F152" s="171" t="s">
        <v>269</v>
      </c>
      <c r="G152" s="172"/>
      <c r="H152" s="11" t="s">
        <v>877</v>
      </c>
      <c r="I152" s="14">
        <f t="shared" si="7"/>
        <v>0.91352314181486682</v>
      </c>
      <c r="J152" s="14">
        <v>2.61</v>
      </c>
      <c r="K152" s="121">
        <f t="shared" si="6"/>
        <v>0.91352314181486682</v>
      </c>
      <c r="L152" s="127"/>
    </row>
    <row r="153" spans="1:12" ht="24">
      <c r="A153" s="126"/>
      <c r="B153" s="119">
        <f>'Tax Invoice'!D149</f>
        <v>1</v>
      </c>
      <c r="C153" s="10" t="s">
        <v>782</v>
      </c>
      <c r="D153" s="10" t="s">
        <v>782</v>
      </c>
      <c r="E153" s="130" t="s">
        <v>30</v>
      </c>
      <c r="F153" s="171" t="s">
        <v>271</v>
      </c>
      <c r="G153" s="172"/>
      <c r="H153" s="11" t="s">
        <v>877</v>
      </c>
      <c r="I153" s="14">
        <f t="shared" si="7"/>
        <v>0.91352314181486682</v>
      </c>
      <c r="J153" s="14">
        <v>2.61</v>
      </c>
      <c r="K153" s="121">
        <f t="shared" si="6"/>
        <v>0.91352314181486682</v>
      </c>
      <c r="L153" s="127"/>
    </row>
    <row r="154" spans="1:12" ht="24">
      <c r="A154" s="126"/>
      <c r="B154" s="119">
        <f>'Tax Invoice'!D150</f>
        <v>1</v>
      </c>
      <c r="C154" s="10" t="s">
        <v>782</v>
      </c>
      <c r="D154" s="10" t="s">
        <v>782</v>
      </c>
      <c r="E154" s="130" t="s">
        <v>30</v>
      </c>
      <c r="F154" s="171" t="s">
        <v>276</v>
      </c>
      <c r="G154" s="172"/>
      <c r="H154" s="11" t="s">
        <v>877</v>
      </c>
      <c r="I154" s="14">
        <f t="shared" si="7"/>
        <v>0.91352314181486682</v>
      </c>
      <c r="J154" s="14">
        <v>2.61</v>
      </c>
      <c r="K154" s="121">
        <f t="shared" si="6"/>
        <v>0.91352314181486682</v>
      </c>
      <c r="L154" s="127"/>
    </row>
    <row r="155" spans="1:12" ht="24">
      <c r="A155" s="126"/>
      <c r="B155" s="119">
        <f>'Tax Invoice'!D151</f>
        <v>1</v>
      </c>
      <c r="C155" s="10" t="s">
        <v>782</v>
      </c>
      <c r="D155" s="10" t="s">
        <v>782</v>
      </c>
      <c r="E155" s="130" t="s">
        <v>31</v>
      </c>
      <c r="F155" s="171" t="s">
        <v>112</v>
      </c>
      <c r="G155" s="172"/>
      <c r="H155" s="11" t="s">
        <v>877</v>
      </c>
      <c r="I155" s="14">
        <f t="shared" si="7"/>
        <v>0.91352314181486682</v>
      </c>
      <c r="J155" s="14">
        <v>2.61</v>
      </c>
      <c r="K155" s="121">
        <f t="shared" si="6"/>
        <v>0.91352314181486682</v>
      </c>
      <c r="L155" s="127"/>
    </row>
    <row r="156" spans="1:12" ht="24">
      <c r="A156" s="126"/>
      <c r="B156" s="119">
        <f>'Tax Invoice'!D152</f>
        <v>1</v>
      </c>
      <c r="C156" s="10" t="s">
        <v>782</v>
      </c>
      <c r="D156" s="10" t="s">
        <v>782</v>
      </c>
      <c r="E156" s="130" t="s">
        <v>31</v>
      </c>
      <c r="F156" s="171" t="s">
        <v>269</v>
      </c>
      <c r="G156" s="172"/>
      <c r="H156" s="11" t="s">
        <v>877</v>
      </c>
      <c r="I156" s="14">
        <f t="shared" si="7"/>
        <v>0.91352314181486682</v>
      </c>
      <c r="J156" s="14">
        <v>2.61</v>
      </c>
      <c r="K156" s="121">
        <f t="shared" si="6"/>
        <v>0.91352314181486682</v>
      </c>
      <c r="L156" s="127"/>
    </row>
    <row r="157" spans="1:12" ht="24">
      <c r="A157" s="126"/>
      <c r="B157" s="119">
        <f>'Tax Invoice'!D153</f>
        <v>1</v>
      </c>
      <c r="C157" s="10" t="s">
        <v>782</v>
      </c>
      <c r="D157" s="10" t="s">
        <v>782</v>
      </c>
      <c r="E157" s="130" t="s">
        <v>31</v>
      </c>
      <c r="F157" s="171" t="s">
        <v>271</v>
      </c>
      <c r="G157" s="172"/>
      <c r="H157" s="11" t="s">
        <v>877</v>
      </c>
      <c r="I157" s="14">
        <f t="shared" si="7"/>
        <v>0.91352314181486682</v>
      </c>
      <c r="J157" s="14">
        <v>2.61</v>
      </c>
      <c r="K157" s="121">
        <f t="shared" si="6"/>
        <v>0.91352314181486682</v>
      </c>
      <c r="L157" s="127"/>
    </row>
    <row r="158" spans="1:12" ht="24">
      <c r="A158" s="126"/>
      <c r="B158" s="119">
        <f>'Tax Invoice'!D154</f>
        <v>1</v>
      </c>
      <c r="C158" s="10" t="s">
        <v>782</v>
      </c>
      <c r="D158" s="10" t="s">
        <v>782</v>
      </c>
      <c r="E158" s="130" t="s">
        <v>31</v>
      </c>
      <c r="F158" s="171" t="s">
        <v>276</v>
      </c>
      <c r="G158" s="172"/>
      <c r="H158" s="11" t="s">
        <v>877</v>
      </c>
      <c r="I158" s="14">
        <f t="shared" si="7"/>
        <v>0.91352314181486682</v>
      </c>
      <c r="J158" s="14">
        <v>2.61</v>
      </c>
      <c r="K158" s="121">
        <f t="shared" si="6"/>
        <v>0.91352314181486682</v>
      </c>
      <c r="L158" s="127"/>
    </row>
    <row r="159" spans="1:12" ht="24">
      <c r="A159" s="126"/>
      <c r="B159" s="119">
        <f>'Tax Invoice'!D155</f>
        <v>1</v>
      </c>
      <c r="C159" s="10" t="s">
        <v>783</v>
      </c>
      <c r="D159" s="10" t="s">
        <v>783</v>
      </c>
      <c r="E159" s="130" t="s">
        <v>30</v>
      </c>
      <c r="F159" s="171" t="s">
        <v>354</v>
      </c>
      <c r="G159" s="172"/>
      <c r="H159" s="11" t="s">
        <v>898</v>
      </c>
      <c r="I159" s="14">
        <f t="shared" si="7"/>
        <v>1.4560368850382552</v>
      </c>
      <c r="J159" s="14">
        <v>4.16</v>
      </c>
      <c r="K159" s="121">
        <f t="shared" si="6"/>
        <v>1.4560368850382552</v>
      </c>
      <c r="L159" s="127"/>
    </row>
    <row r="160" spans="1:12" ht="24">
      <c r="A160" s="126"/>
      <c r="B160" s="119">
        <f>'Tax Invoice'!D156</f>
        <v>1</v>
      </c>
      <c r="C160" s="10" t="s">
        <v>783</v>
      </c>
      <c r="D160" s="10" t="s">
        <v>783</v>
      </c>
      <c r="E160" s="130" t="s">
        <v>31</v>
      </c>
      <c r="F160" s="171" t="s">
        <v>354</v>
      </c>
      <c r="G160" s="172"/>
      <c r="H160" s="11" t="s">
        <v>898</v>
      </c>
      <c r="I160" s="14">
        <f t="shared" si="7"/>
        <v>1.4560368850382552</v>
      </c>
      <c r="J160" s="14">
        <v>4.16</v>
      </c>
      <c r="K160" s="121">
        <f t="shared" si="6"/>
        <v>1.4560368850382552</v>
      </c>
      <c r="L160" s="127"/>
    </row>
    <row r="161" spans="1:12" ht="24">
      <c r="A161" s="126"/>
      <c r="B161" s="119">
        <f>'Tax Invoice'!D157</f>
        <v>1</v>
      </c>
      <c r="C161" s="10" t="s">
        <v>785</v>
      </c>
      <c r="D161" s="10" t="s">
        <v>785</v>
      </c>
      <c r="E161" s="130" t="s">
        <v>30</v>
      </c>
      <c r="F161" s="171" t="s">
        <v>354</v>
      </c>
      <c r="G161" s="172"/>
      <c r="H161" s="11" t="s">
        <v>899</v>
      </c>
      <c r="I161" s="14">
        <f t="shared" si="7"/>
        <v>1.169029614429753</v>
      </c>
      <c r="J161" s="14">
        <v>3.34</v>
      </c>
      <c r="K161" s="121">
        <f t="shared" si="6"/>
        <v>1.169029614429753</v>
      </c>
      <c r="L161" s="127"/>
    </row>
    <row r="162" spans="1:12" ht="24">
      <c r="A162" s="126"/>
      <c r="B162" s="119">
        <f>'Tax Invoice'!D158</f>
        <v>1</v>
      </c>
      <c r="C162" s="10" t="s">
        <v>785</v>
      </c>
      <c r="D162" s="10" t="s">
        <v>785</v>
      </c>
      <c r="E162" s="130" t="s">
        <v>31</v>
      </c>
      <c r="F162" s="171" t="s">
        <v>354</v>
      </c>
      <c r="G162" s="172"/>
      <c r="H162" s="11" t="s">
        <v>899</v>
      </c>
      <c r="I162" s="14">
        <f t="shared" si="7"/>
        <v>1.169029614429753</v>
      </c>
      <c r="J162" s="14">
        <v>3.34</v>
      </c>
      <c r="K162" s="121">
        <f t="shared" si="6"/>
        <v>1.169029614429753</v>
      </c>
      <c r="L162" s="127"/>
    </row>
    <row r="163" spans="1:12" ht="24">
      <c r="A163" s="126"/>
      <c r="B163" s="119">
        <f>'Tax Invoice'!D159</f>
        <v>1</v>
      </c>
      <c r="C163" s="10" t="s">
        <v>787</v>
      </c>
      <c r="D163" s="10" t="s">
        <v>787</v>
      </c>
      <c r="E163" s="130" t="s">
        <v>30</v>
      </c>
      <c r="F163" s="171" t="s">
        <v>354</v>
      </c>
      <c r="G163" s="172"/>
      <c r="H163" s="11" t="s">
        <v>900</v>
      </c>
      <c r="I163" s="14">
        <f t="shared" si="7"/>
        <v>1.2110306784212412</v>
      </c>
      <c r="J163" s="14">
        <v>3.46</v>
      </c>
      <c r="K163" s="121">
        <f t="shared" si="6"/>
        <v>1.2110306784212412</v>
      </c>
      <c r="L163" s="127"/>
    </row>
    <row r="164" spans="1:12" ht="24">
      <c r="A164" s="126"/>
      <c r="B164" s="119">
        <f>'Tax Invoice'!D160</f>
        <v>1</v>
      </c>
      <c r="C164" s="10" t="s">
        <v>787</v>
      </c>
      <c r="D164" s="10" t="s">
        <v>787</v>
      </c>
      <c r="E164" s="130" t="s">
        <v>30</v>
      </c>
      <c r="F164" s="171" t="s">
        <v>534</v>
      </c>
      <c r="G164" s="172"/>
      <c r="H164" s="11" t="s">
        <v>900</v>
      </c>
      <c r="I164" s="14">
        <f t="shared" si="7"/>
        <v>1.2110306784212412</v>
      </c>
      <c r="J164" s="14">
        <v>3.46</v>
      </c>
      <c r="K164" s="121">
        <f t="shared" si="6"/>
        <v>1.2110306784212412</v>
      </c>
      <c r="L164" s="127"/>
    </row>
    <row r="165" spans="1:12" ht="24">
      <c r="A165" s="126"/>
      <c r="B165" s="119">
        <f>'Tax Invoice'!D161</f>
        <v>1</v>
      </c>
      <c r="C165" s="10" t="s">
        <v>787</v>
      </c>
      <c r="D165" s="10" t="s">
        <v>787</v>
      </c>
      <c r="E165" s="130" t="s">
        <v>31</v>
      </c>
      <c r="F165" s="171" t="s">
        <v>354</v>
      </c>
      <c r="G165" s="172"/>
      <c r="H165" s="11" t="s">
        <v>900</v>
      </c>
      <c r="I165" s="14">
        <f t="shared" si="7"/>
        <v>1.2110306784212412</v>
      </c>
      <c r="J165" s="14">
        <v>3.46</v>
      </c>
      <c r="K165" s="121">
        <f t="shared" si="6"/>
        <v>1.2110306784212412</v>
      </c>
      <c r="L165" s="127"/>
    </row>
    <row r="166" spans="1:12" ht="24">
      <c r="A166" s="126"/>
      <c r="B166" s="119">
        <f>'Tax Invoice'!D162</f>
        <v>1</v>
      </c>
      <c r="C166" s="10" t="s">
        <v>787</v>
      </c>
      <c r="D166" s="10" t="s">
        <v>787</v>
      </c>
      <c r="E166" s="130" t="s">
        <v>31</v>
      </c>
      <c r="F166" s="171" t="s">
        <v>534</v>
      </c>
      <c r="G166" s="172"/>
      <c r="H166" s="11" t="s">
        <v>900</v>
      </c>
      <c r="I166" s="14">
        <f t="shared" si="7"/>
        <v>1.2110306784212412</v>
      </c>
      <c r="J166" s="14">
        <v>3.46</v>
      </c>
      <c r="K166" s="121">
        <f t="shared" si="6"/>
        <v>1.2110306784212412</v>
      </c>
      <c r="L166" s="127"/>
    </row>
    <row r="167" spans="1:12" ht="24">
      <c r="A167" s="126"/>
      <c r="B167" s="119">
        <f>'Tax Invoice'!D163</f>
        <v>1</v>
      </c>
      <c r="C167" s="10" t="s">
        <v>789</v>
      </c>
      <c r="D167" s="10" t="s">
        <v>789</v>
      </c>
      <c r="E167" s="130" t="s">
        <v>30</v>
      </c>
      <c r="F167" s="171" t="s">
        <v>245</v>
      </c>
      <c r="G167" s="172"/>
      <c r="H167" s="11" t="s">
        <v>901</v>
      </c>
      <c r="I167" s="14">
        <f t="shared" si="7"/>
        <v>1.2250310330850704</v>
      </c>
      <c r="J167" s="14">
        <v>3.5</v>
      </c>
      <c r="K167" s="121">
        <f t="shared" si="6"/>
        <v>1.2250310330850704</v>
      </c>
      <c r="L167" s="127"/>
    </row>
    <row r="168" spans="1:12" ht="24">
      <c r="A168" s="126"/>
      <c r="B168" s="119">
        <f>'Tax Invoice'!D164</f>
        <v>1</v>
      </c>
      <c r="C168" s="10" t="s">
        <v>789</v>
      </c>
      <c r="D168" s="10" t="s">
        <v>789</v>
      </c>
      <c r="E168" s="130" t="s">
        <v>30</v>
      </c>
      <c r="F168" s="171" t="s">
        <v>354</v>
      </c>
      <c r="G168" s="172"/>
      <c r="H168" s="11" t="s">
        <v>901</v>
      </c>
      <c r="I168" s="14">
        <f t="shared" si="7"/>
        <v>1.2250310330850704</v>
      </c>
      <c r="J168" s="14">
        <v>3.5</v>
      </c>
      <c r="K168" s="121">
        <f t="shared" si="6"/>
        <v>1.2250310330850704</v>
      </c>
      <c r="L168" s="127"/>
    </row>
    <row r="169" spans="1:12" ht="24">
      <c r="A169" s="126"/>
      <c r="B169" s="119">
        <f>'Tax Invoice'!D165</f>
        <v>1</v>
      </c>
      <c r="C169" s="10" t="s">
        <v>789</v>
      </c>
      <c r="D169" s="10" t="s">
        <v>789</v>
      </c>
      <c r="E169" s="130" t="s">
        <v>30</v>
      </c>
      <c r="F169" s="171" t="s">
        <v>534</v>
      </c>
      <c r="G169" s="172"/>
      <c r="H169" s="11" t="s">
        <v>901</v>
      </c>
      <c r="I169" s="14">
        <f t="shared" si="7"/>
        <v>1.2250310330850704</v>
      </c>
      <c r="J169" s="14">
        <v>3.5</v>
      </c>
      <c r="K169" s="121">
        <f t="shared" si="6"/>
        <v>1.2250310330850704</v>
      </c>
      <c r="L169" s="127"/>
    </row>
    <row r="170" spans="1:12" ht="24">
      <c r="A170" s="126"/>
      <c r="B170" s="119">
        <f>'Tax Invoice'!D166</f>
        <v>1</v>
      </c>
      <c r="C170" s="10" t="s">
        <v>789</v>
      </c>
      <c r="D170" s="10" t="s">
        <v>789</v>
      </c>
      <c r="E170" s="130" t="s">
        <v>31</v>
      </c>
      <c r="F170" s="171" t="s">
        <v>245</v>
      </c>
      <c r="G170" s="172"/>
      <c r="H170" s="11" t="s">
        <v>901</v>
      </c>
      <c r="I170" s="14">
        <f t="shared" si="7"/>
        <v>1.2250310330850704</v>
      </c>
      <c r="J170" s="14">
        <v>3.5</v>
      </c>
      <c r="K170" s="121">
        <f t="shared" si="6"/>
        <v>1.2250310330850704</v>
      </c>
      <c r="L170" s="127"/>
    </row>
    <row r="171" spans="1:12" ht="24">
      <c r="A171" s="126"/>
      <c r="B171" s="119">
        <f>'Tax Invoice'!D167</f>
        <v>1</v>
      </c>
      <c r="C171" s="10" t="s">
        <v>789</v>
      </c>
      <c r="D171" s="10" t="s">
        <v>789</v>
      </c>
      <c r="E171" s="130" t="s">
        <v>31</v>
      </c>
      <c r="F171" s="171" t="s">
        <v>354</v>
      </c>
      <c r="G171" s="172"/>
      <c r="H171" s="11" t="s">
        <v>901</v>
      </c>
      <c r="I171" s="14">
        <f t="shared" si="7"/>
        <v>1.2250310330850704</v>
      </c>
      <c r="J171" s="14">
        <v>3.5</v>
      </c>
      <c r="K171" s="121">
        <f t="shared" si="6"/>
        <v>1.2250310330850704</v>
      </c>
      <c r="L171" s="127"/>
    </row>
    <row r="172" spans="1:12" ht="24">
      <c r="A172" s="126"/>
      <c r="B172" s="119">
        <f>'Tax Invoice'!D168</f>
        <v>1</v>
      </c>
      <c r="C172" s="10" t="s">
        <v>789</v>
      </c>
      <c r="D172" s="10" t="s">
        <v>789</v>
      </c>
      <c r="E172" s="130" t="s">
        <v>31</v>
      </c>
      <c r="F172" s="171" t="s">
        <v>534</v>
      </c>
      <c r="G172" s="172"/>
      <c r="H172" s="11" t="s">
        <v>901</v>
      </c>
      <c r="I172" s="14">
        <f t="shared" si="7"/>
        <v>1.2250310330850704</v>
      </c>
      <c r="J172" s="14">
        <v>3.5</v>
      </c>
      <c r="K172" s="121">
        <f t="shared" si="6"/>
        <v>1.2250310330850704</v>
      </c>
      <c r="L172" s="127"/>
    </row>
    <row r="173" spans="1:12" ht="24">
      <c r="A173" s="126"/>
      <c r="B173" s="119">
        <f>'Tax Invoice'!D169</f>
        <v>1</v>
      </c>
      <c r="C173" s="10" t="s">
        <v>791</v>
      </c>
      <c r="D173" s="10" t="s">
        <v>791</v>
      </c>
      <c r="E173" s="130" t="s">
        <v>30</v>
      </c>
      <c r="F173" s="171" t="s">
        <v>245</v>
      </c>
      <c r="G173" s="172"/>
      <c r="H173" s="11" t="s">
        <v>902</v>
      </c>
      <c r="I173" s="14">
        <f t="shared" si="7"/>
        <v>1.2460315650808147</v>
      </c>
      <c r="J173" s="14">
        <v>3.56</v>
      </c>
      <c r="K173" s="121">
        <f t="shared" si="6"/>
        <v>1.2460315650808147</v>
      </c>
      <c r="L173" s="127"/>
    </row>
    <row r="174" spans="1:12" ht="24">
      <c r="A174" s="126"/>
      <c r="B174" s="119">
        <f>'Tax Invoice'!D170</f>
        <v>1</v>
      </c>
      <c r="C174" s="10" t="s">
        <v>791</v>
      </c>
      <c r="D174" s="10" t="s">
        <v>791</v>
      </c>
      <c r="E174" s="130" t="s">
        <v>30</v>
      </c>
      <c r="F174" s="171" t="s">
        <v>354</v>
      </c>
      <c r="G174" s="172"/>
      <c r="H174" s="11" t="s">
        <v>902</v>
      </c>
      <c r="I174" s="14">
        <f t="shared" si="7"/>
        <v>1.2460315650808147</v>
      </c>
      <c r="J174" s="14">
        <v>3.56</v>
      </c>
      <c r="K174" s="121">
        <f t="shared" si="6"/>
        <v>1.2460315650808147</v>
      </c>
      <c r="L174" s="127"/>
    </row>
    <row r="175" spans="1:12" ht="24">
      <c r="A175" s="126"/>
      <c r="B175" s="119">
        <f>'Tax Invoice'!D171</f>
        <v>1</v>
      </c>
      <c r="C175" s="10" t="s">
        <v>791</v>
      </c>
      <c r="D175" s="10" t="s">
        <v>791</v>
      </c>
      <c r="E175" s="130" t="s">
        <v>30</v>
      </c>
      <c r="F175" s="171" t="s">
        <v>534</v>
      </c>
      <c r="G175" s="172"/>
      <c r="H175" s="11" t="s">
        <v>902</v>
      </c>
      <c r="I175" s="14">
        <f t="shared" si="7"/>
        <v>1.2460315650808147</v>
      </c>
      <c r="J175" s="14">
        <v>3.56</v>
      </c>
      <c r="K175" s="121">
        <f t="shared" si="6"/>
        <v>1.2460315650808147</v>
      </c>
      <c r="L175" s="127"/>
    </row>
    <row r="176" spans="1:12" ht="24">
      <c r="A176" s="126"/>
      <c r="B176" s="119">
        <f>'Tax Invoice'!D172</f>
        <v>1</v>
      </c>
      <c r="C176" s="10" t="s">
        <v>791</v>
      </c>
      <c r="D176" s="10" t="s">
        <v>791</v>
      </c>
      <c r="E176" s="130" t="s">
        <v>31</v>
      </c>
      <c r="F176" s="171" t="s">
        <v>245</v>
      </c>
      <c r="G176" s="172"/>
      <c r="H176" s="11" t="s">
        <v>902</v>
      </c>
      <c r="I176" s="14">
        <f t="shared" si="7"/>
        <v>1.2460315650808147</v>
      </c>
      <c r="J176" s="14">
        <v>3.56</v>
      </c>
      <c r="K176" s="121">
        <f t="shared" si="6"/>
        <v>1.2460315650808147</v>
      </c>
      <c r="L176" s="127"/>
    </row>
    <row r="177" spans="1:12" ht="24">
      <c r="A177" s="126"/>
      <c r="B177" s="119">
        <f>'Tax Invoice'!D173</f>
        <v>1</v>
      </c>
      <c r="C177" s="10" t="s">
        <v>791</v>
      </c>
      <c r="D177" s="10" t="s">
        <v>791</v>
      </c>
      <c r="E177" s="130" t="s">
        <v>31</v>
      </c>
      <c r="F177" s="171" t="s">
        <v>354</v>
      </c>
      <c r="G177" s="172"/>
      <c r="H177" s="11" t="s">
        <v>902</v>
      </c>
      <c r="I177" s="14">
        <f t="shared" si="7"/>
        <v>1.2460315650808147</v>
      </c>
      <c r="J177" s="14">
        <v>3.56</v>
      </c>
      <c r="K177" s="121">
        <f t="shared" si="6"/>
        <v>1.2460315650808147</v>
      </c>
      <c r="L177" s="127"/>
    </row>
    <row r="178" spans="1:12" ht="24">
      <c r="A178" s="126"/>
      <c r="B178" s="119">
        <f>'Tax Invoice'!D174</f>
        <v>1</v>
      </c>
      <c r="C178" s="10" t="s">
        <v>791</v>
      </c>
      <c r="D178" s="10" t="s">
        <v>791</v>
      </c>
      <c r="E178" s="130" t="s">
        <v>31</v>
      </c>
      <c r="F178" s="171" t="s">
        <v>534</v>
      </c>
      <c r="G178" s="172"/>
      <c r="H178" s="11" t="s">
        <v>902</v>
      </c>
      <c r="I178" s="14">
        <f t="shared" si="7"/>
        <v>1.2460315650808147</v>
      </c>
      <c r="J178" s="14">
        <v>3.56</v>
      </c>
      <c r="K178" s="121">
        <f t="shared" si="6"/>
        <v>1.2460315650808147</v>
      </c>
      <c r="L178" s="127"/>
    </row>
    <row r="179" spans="1:12" ht="24">
      <c r="A179" s="126"/>
      <c r="B179" s="119">
        <f>'Tax Invoice'!D175</f>
        <v>1</v>
      </c>
      <c r="C179" s="10" t="s">
        <v>793</v>
      </c>
      <c r="D179" s="10" t="s">
        <v>793</v>
      </c>
      <c r="E179" s="130" t="s">
        <v>30</v>
      </c>
      <c r="F179" s="171" t="s">
        <v>245</v>
      </c>
      <c r="G179" s="172"/>
      <c r="H179" s="11" t="s">
        <v>903</v>
      </c>
      <c r="I179" s="14">
        <f t="shared" si="7"/>
        <v>1.2670320970765587</v>
      </c>
      <c r="J179" s="14">
        <v>3.62</v>
      </c>
      <c r="K179" s="121">
        <f t="shared" si="6"/>
        <v>1.2670320970765587</v>
      </c>
      <c r="L179" s="127"/>
    </row>
    <row r="180" spans="1:12" ht="24">
      <c r="A180" s="126"/>
      <c r="B180" s="119">
        <f>'Tax Invoice'!D176</f>
        <v>1</v>
      </c>
      <c r="C180" s="10" t="s">
        <v>793</v>
      </c>
      <c r="D180" s="10" t="s">
        <v>793</v>
      </c>
      <c r="E180" s="130" t="s">
        <v>30</v>
      </c>
      <c r="F180" s="171" t="s">
        <v>354</v>
      </c>
      <c r="G180" s="172"/>
      <c r="H180" s="11" t="s">
        <v>903</v>
      </c>
      <c r="I180" s="14">
        <f t="shared" si="7"/>
        <v>1.2670320970765587</v>
      </c>
      <c r="J180" s="14">
        <v>3.62</v>
      </c>
      <c r="K180" s="121">
        <f t="shared" si="6"/>
        <v>1.2670320970765587</v>
      </c>
      <c r="L180" s="127"/>
    </row>
    <row r="181" spans="1:12" ht="24">
      <c r="A181" s="126"/>
      <c r="B181" s="119">
        <f>'Tax Invoice'!D177</f>
        <v>1</v>
      </c>
      <c r="C181" s="10" t="s">
        <v>793</v>
      </c>
      <c r="D181" s="10" t="s">
        <v>793</v>
      </c>
      <c r="E181" s="130" t="s">
        <v>30</v>
      </c>
      <c r="F181" s="171" t="s">
        <v>534</v>
      </c>
      <c r="G181" s="172"/>
      <c r="H181" s="11" t="s">
        <v>903</v>
      </c>
      <c r="I181" s="14">
        <f t="shared" si="7"/>
        <v>1.2670320970765587</v>
      </c>
      <c r="J181" s="14">
        <v>3.62</v>
      </c>
      <c r="K181" s="121">
        <f t="shared" si="6"/>
        <v>1.2670320970765587</v>
      </c>
      <c r="L181" s="127"/>
    </row>
    <row r="182" spans="1:12" ht="24">
      <c r="A182" s="126"/>
      <c r="B182" s="119">
        <f>'Tax Invoice'!D178</f>
        <v>1</v>
      </c>
      <c r="C182" s="10" t="s">
        <v>793</v>
      </c>
      <c r="D182" s="10" t="s">
        <v>793</v>
      </c>
      <c r="E182" s="130" t="s">
        <v>31</v>
      </c>
      <c r="F182" s="171" t="s">
        <v>245</v>
      </c>
      <c r="G182" s="172"/>
      <c r="H182" s="11" t="s">
        <v>903</v>
      </c>
      <c r="I182" s="14">
        <f t="shared" si="7"/>
        <v>1.2670320970765587</v>
      </c>
      <c r="J182" s="14">
        <v>3.62</v>
      </c>
      <c r="K182" s="121">
        <f t="shared" ref="K182:K211" si="8">I182*B182</f>
        <v>1.2670320970765587</v>
      </c>
      <c r="L182" s="127"/>
    </row>
    <row r="183" spans="1:12" ht="24">
      <c r="A183" s="126"/>
      <c r="B183" s="119">
        <f>'Tax Invoice'!D179</f>
        <v>1</v>
      </c>
      <c r="C183" s="10" t="s">
        <v>793</v>
      </c>
      <c r="D183" s="10" t="s">
        <v>793</v>
      </c>
      <c r="E183" s="130" t="s">
        <v>31</v>
      </c>
      <c r="F183" s="171" t="s">
        <v>354</v>
      </c>
      <c r="G183" s="172"/>
      <c r="H183" s="11" t="s">
        <v>903</v>
      </c>
      <c r="I183" s="14">
        <f t="shared" si="7"/>
        <v>1.2670320970765587</v>
      </c>
      <c r="J183" s="14">
        <v>3.62</v>
      </c>
      <c r="K183" s="121">
        <f t="shared" si="8"/>
        <v>1.2670320970765587</v>
      </c>
      <c r="L183" s="127"/>
    </row>
    <row r="184" spans="1:12" ht="24">
      <c r="A184" s="126"/>
      <c r="B184" s="119">
        <f>'Tax Invoice'!D180</f>
        <v>1</v>
      </c>
      <c r="C184" s="10" t="s">
        <v>793</v>
      </c>
      <c r="D184" s="10" t="s">
        <v>793</v>
      </c>
      <c r="E184" s="130" t="s">
        <v>31</v>
      </c>
      <c r="F184" s="171" t="s">
        <v>534</v>
      </c>
      <c r="G184" s="172"/>
      <c r="H184" s="11" t="s">
        <v>903</v>
      </c>
      <c r="I184" s="14">
        <f t="shared" si="7"/>
        <v>1.2670320970765587</v>
      </c>
      <c r="J184" s="14">
        <v>3.62</v>
      </c>
      <c r="K184" s="121">
        <f t="shared" si="8"/>
        <v>1.2670320970765587</v>
      </c>
      <c r="L184" s="127"/>
    </row>
    <row r="185" spans="1:12" ht="24" customHeight="1">
      <c r="A185" s="126"/>
      <c r="B185" s="119">
        <f>'Tax Invoice'!D181</f>
        <v>1</v>
      </c>
      <c r="C185" s="10" t="s">
        <v>795</v>
      </c>
      <c r="D185" s="10" t="s">
        <v>795</v>
      </c>
      <c r="E185" s="130" t="s">
        <v>30</v>
      </c>
      <c r="F185" s="171" t="s">
        <v>245</v>
      </c>
      <c r="G185" s="172"/>
      <c r="H185" s="11" t="s">
        <v>903</v>
      </c>
      <c r="I185" s="14">
        <f t="shared" si="7"/>
        <v>0.8295210138318907</v>
      </c>
      <c r="J185" s="14">
        <v>2.37</v>
      </c>
      <c r="K185" s="121">
        <f t="shared" si="8"/>
        <v>0.8295210138318907</v>
      </c>
      <c r="L185" s="127"/>
    </row>
    <row r="186" spans="1:12" ht="24" customHeight="1">
      <c r="A186" s="126"/>
      <c r="B186" s="119">
        <f>'Tax Invoice'!D182</f>
        <v>1</v>
      </c>
      <c r="C186" s="10" t="s">
        <v>795</v>
      </c>
      <c r="D186" s="10" t="s">
        <v>795</v>
      </c>
      <c r="E186" s="130" t="s">
        <v>30</v>
      </c>
      <c r="F186" s="171" t="s">
        <v>354</v>
      </c>
      <c r="G186" s="172"/>
      <c r="H186" s="11" t="s">
        <v>903</v>
      </c>
      <c r="I186" s="14">
        <f t="shared" si="7"/>
        <v>0.8295210138318907</v>
      </c>
      <c r="J186" s="14">
        <v>2.37</v>
      </c>
      <c r="K186" s="121">
        <f t="shared" si="8"/>
        <v>0.8295210138318907</v>
      </c>
      <c r="L186" s="127"/>
    </row>
    <row r="187" spans="1:12" ht="24" customHeight="1">
      <c r="A187" s="126"/>
      <c r="B187" s="119">
        <f>'Tax Invoice'!D183</f>
        <v>1</v>
      </c>
      <c r="C187" s="10" t="s">
        <v>795</v>
      </c>
      <c r="D187" s="10" t="s">
        <v>795</v>
      </c>
      <c r="E187" s="130" t="s">
        <v>30</v>
      </c>
      <c r="F187" s="171" t="s">
        <v>534</v>
      </c>
      <c r="G187" s="172"/>
      <c r="H187" s="11" t="s">
        <v>903</v>
      </c>
      <c r="I187" s="14">
        <f t="shared" si="7"/>
        <v>0.8295210138318907</v>
      </c>
      <c r="J187" s="14">
        <v>2.37</v>
      </c>
      <c r="K187" s="121">
        <f t="shared" si="8"/>
        <v>0.8295210138318907</v>
      </c>
      <c r="L187" s="127"/>
    </row>
    <row r="188" spans="1:12" ht="24" customHeight="1">
      <c r="A188" s="126"/>
      <c r="B188" s="119">
        <f>'Tax Invoice'!D184</f>
        <v>1</v>
      </c>
      <c r="C188" s="10" t="s">
        <v>795</v>
      </c>
      <c r="D188" s="10" t="s">
        <v>795</v>
      </c>
      <c r="E188" s="130" t="s">
        <v>31</v>
      </c>
      <c r="F188" s="171" t="s">
        <v>245</v>
      </c>
      <c r="G188" s="172"/>
      <c r="H188" s="11" t="s">
        <v>903</v>
      </c>
      <c r="I188" s="14">
        <f t="shared" si="7"/>
        <v>0.8295210138318907</v>
      </c>
      <c r="J188" s="14">
        <v>2.37</v>
      </c>
      <c r="K188" s="121">
        <f t="shared" si="8"/>
        <v>0.8295210138318907</v>
      </c>
      <c r="L188" s="127"/>
    </row>
    <row r="189" spans="1:12" ht="24" customHeight="1">
      <c r="A189" s="126"/>
      <c r="B189" s="119">
        <f>'Tax Invoice'!D185</f>
        <v>1</v>
      </c>
      <c r="C189" s="10" t="s">
        <v>795</v>
      </c>
      <c r="D189" s="10" t="s">
        <v>795</v>
      </c>
      <c r="E189" s="130" t="s">
        <v>31</v>
      </c>
      <c r="F189" s="171" t="s">
        <v>354</v>
      </c>
      <c r="G189" s="172"/>
      <c r="H189" s="11" t="s">
        <v>903</v>
      </c>
      <c r="I189" s="14">
        <f t="shared" si="7"/>
        <v>0.8295210138318907</v>
      </c>
      <c r="J189" s="14">
        <v>2.37</v>
      </c>
      <c r="K189" s="121">
        <f t="shared" si="8"/>
        <v>0.8295210138318907</v>
      </c>
      <c r="L189" s="127"/>
    </row>
    <row r="190" spans="1:12" ht="24" customHeight="1">
      <c r="A190" s="126"/>
      <c r="B190" s="119">
        <f>'Tax Invoice'!D186</f>
        <v>1</v>
      </c>
      <c r="C190" s="10" t="s">
        <v>795</v>
      </c>
      <c r="D190" s="10" t="s">
        <v>795</v>
      </c>
      <c r="E190" s="130" t="s">
        <v>31</v>
      </c>
      <c r="F190" s="171" t="s">
        <v>534</v>
      </c>
      <c r="G190" s="172"/>
      <c r="H190" s="11" t="s">
        <v>903</v>
      </c>
      <c r="I190" s="14">
        <f t="shared" si="7"/>
        <v>0.8295210138318907</v>
      </c>
      <c r="J190" s="14">
        <v>2.37</v>
      </c>
      <c r="K190" s="121">
        <f t="shared" si="8"/>
        <v>0.8295210138318907</v>
      </c>
      <c r="L190" s="127"/>
    </row>
    <row r="191" spans="1:12" ht="24">
      <c r="A191" s="126"/>
      <c r="B191" s="119">
        <f>'Tax Invoice'!D187</f>
        <v>1</v>
      </c>
      <c r="C191" s="10" t="s">
        <v>797</v>
      </c>
      <c r="D191" s="10" t="s">
        <v>797</v>
      </c>
      <c r="E191" s="130" t="s">
        <v>30</v>
      </c>
      <c r="F191" s="171"/>
      <c r="G191" s="172"/>
      <c r="H191" s="11" t="s">
        <v>903</v>
      </c>
      <c r="I191" s="14">
        <f t="shared" si="7"/>
        <v>1.1515291710999662</v>
      </c>
      <c r="J191" s="14">
        <v>3.29</v>
      </c>
      <c r="K191" s="121">
        <f t="shared" si="8"/>
        <v>1.1515291710999662</v>
      </c>
      <c r="L191" s="127"/>
    </row>
    <row r="192" spans="1:12" ht="24">
      <c r="A192" s="126"/>
      <c r="B192" s="119">
        <f>'Tax Invoice'!D188</f>
        <v>1</v>
      </c>
      <c r="C192" s="10" t="s">
        <v>797</v>
      </c>
      <c r="D192" s="10" t="s">
        <v>797</v>
      </c>
      <c r="E192" s="130" t="s">
        <v>31</v>
      </c>
      <c r="F192" s="171"/>
      <c r="G192" s="172"/>
      <c r="H192" s="11" t="s">
        <v>903</v>
      </c>
      <c r="I192" s="14">
        <f t="shared" si="7"/>
        <v>1.1515291710999662</v>
      </c>
      <c r="J192" s="14">
        <v>3.29</v>
      </c>
      <c r="K192" s="121">
        <f t="shared" si="8"/>
        <v>1.1515291710999662</v>
      </c>
      <c r="L192" s="127"/>
    </row>
    <row r="193" spans="1:12" ht="24" customHeight="1">
      <c r="A193" s="126"/>
      <c r="B193" s="119">
        <f>'Tax Invoice'!D189</f>
        <v>1</v>
      </c>
      <c r="C193" s="10" t="s">
        <v>799</v>
      </c>
      <c r="D193" s="10" t="s">
        <v>837</v>
      </c>
      <c r="E193" s="130" t="s">
        <v>30</v>
      </c>
      <c r="F193" s="171"/>
      <c r="G193" s="172"/>
      <c r="H193" s="11" t="s">
        <v>878</v>
      </c>
      <c r="I193" s="14">
        <f t="shared" si="7"/>
        <v>0.82602092516593317</v>
      </c>
      <c r="J193" s="14">
        <v>2.36</v>
      </c>
      <c r="K193" s="121">
        <f t="shared" si="8"/>
        <v>0.82602092516593317</v>
      </c>
      <c r="L193" s="127"/>
    </row>
    <row r="194" spans="1:12" ht="24" customHeight="1">
      <c r="A194" s="126"/>
      <c r="B194" s="119">
        <f>'Tax Invoice'!D190</f>
        <v>1</v>
      </c>
      <c r="C194" s="10" t="s">
        <v>799</v>
      </c>
      <c r="D194" s="10" t="s">
        <v>838</v>
      </c>
      <c r="E194" s="130" t="s">
        <v>31</v>
      </c>
      <c r="F194" s="171"/>
      <c r="G194" s="172"/>
      <c r="H194" s="11" t="s">
        <v>878</v>
      </c>
      <c r="I194" s="14">
        <f t="shared" si="7"/>
        <v>0.82602092516593317</v>
      </c>
      <c r="J194" s="14">
        <v>2.36</v>
      </c>
      <c r="K194" s="121">
        <f t="shared" si="8"/>
        <v>0.82602092516593317</v>
      </c>
      <c r="L194" s="127"/>
    </row>
    <row r="195" spans="1:12" ht="24" customHeight="1">
      <c r="A195" s="126"/>
      <c r="B195" s="119">
        <f>'Tax Invoice'!D191</f>
        <v>1</v>
      </c>
      <c r="C195" s="10" t="s">
        <v>799</v>
      </c>
      <c r="D195" s="10" t="s">
        <v>839</v>
      </c>
      <c r="E195" s="130" t="s">
        <v>32</v>
      </c>
      <c r="F195" s="171"/>
      <c r="G195" s="172"/>
      <c r="H195" s="11" t="s">
        <v>878</v>
      </c>
      <c r="I195" s="14">
        <f t="shared" si="7"/>
        <v>0.82602092516593317</v>
      </c>
      <c r="J195" s="14">
        <v>2.36</v>
      </c>
      <c r="K195" s="121">
        <f t="shared" si="8"/>
        <v>0.82602092516593317</v>
      </c>
      <c r="L195" s="127"/>
    </row>
    <row r="196" spans="1:12" ht="24" customHeight="1">
      <c r="A196" s="126"/>
      <c r="B196" s="119">
        <f>'Tax Invoice'!D192</f>
        <v>1</v>
      </c>
      <c r="C196" s="10" t="s">
        <v>801</v>
      </c>
      <c r="D196" s="10" t="s">
        <v>840</v>
      </c>
      <c r="E196" s="130" t="s">
        <v>802</v>
      </c>
      <c r="F196" s="171"/>
      <c r="G196" s="172"/>
      <c r="H196" s="11" t="s">
        <v>879</v>
      </c>
      <c r="I196" s="14">
        <f t="shared" si="7"/>
        <v>0.95902429447231241</v>
      </c>
      <c r="J196" s="14">
        <v>2.74</v>
      </c>
      <c r="K196" s="121">
        <f t="shared" si="8"/>
        <v>0.95902429447231241</v>
      </c>
      <c r="L196" s="127"/>
    </row>
    <row r="197" spans="1:12" ht="24" customHeight="1">
      <c r="A197" s="126"/>
      <c r="B197" s="119">
        <f>'Tax Invoice'!D193</f>
        <v>1</v>
      </c>
      <c r="C197" s="10" t="s">
        <v>801</v>
      </c>
      <c r="D197" s="10" t="s">
        <v>841</v>
      </c>
      <c r="E197" s="130" t="s">
        <v>804</v>
      </c>
      <c r="F197" s="171"/>
      <c r="G197" s="172"/>
      <c r="H197" s="11" t="s">
        <v>879</v>
      </c>
      <c r="I197" s="14">
        <f t="shared" si="7"/>
        <v>0.95902429447231241</v>
      </c>
      <c r="J197" s="14">
        <v>2.74</v>
      </c>
      <c r="K197" s="121">
        <f t="shared" si="8"/>
        <v>0.95902429447231241</v>
      </c>
      <c r="L197" s="127"/>
    </row>
    <row r="198" spans="1:12" ht="24" customHeight="1">
      <c r="A198" s="126"/>
      <c r="B198" s="119">
        <f>'Tax Invoice'!D194</f>
        <v>1</v>
      </c>
      <c r="C198" s="10" t="s">
        <v>801</v>
      </c>
      <c r="D198" s="10" t="s">
        <v>842</v>
      </c>
      <c r="E198" s="130" t="s">
        <v>805</v>
      </c>
      <c r="F198" s="171"/>
      <c r="G198" s="172"/>
      <c r="H198" s="11" t="s">
        <v>879</v>
      </c>
      <c r="I198" s="14">
        <f t="shared" si="7"/>
        <v>0.95902429447231241</v>
      </c>
      <c r="J198" s="14">
        <v>2.74</v>
      </c>
      <c r="K198" s="121">
        <f t="shared" si="8"/>
        <v>0.95902429447231241</v>
      </c>
      <c r="L198" s="127"/>
    </row>
    <row r="199" spans="1:12" ht="24" customHeight="1">
      <c r="A199" s="126"/>
      <c r="B199" s="119">
        <f>'Tax Invoice'!D195</f>
        <v>1</v>
      </c>
      <c r="C199" s="10" t="s">
        <v>801</v>
      </c>
      <c r="D199" s="10" t="s">
        <v>843</v>
      </c>
      <c r="E199" s="130" t="s">
        <v>806</v>
      </c>
      <c r="F199" s="171"/>
      <c r="G199" s="172"/>
      <c r="H199" s="11" t="s">
        <v>879</v>
      </c>
      <c r="I199" s="14">
        <f t="shared" si="7"/>
        <v>0.95902429447231241</v>
      </c>
      <c r="J199" s="14">
        <v>2.74</v>
      </c>
      <c r="K199" s="121">
        <f t="shared" si="8"/>
        <v>0.95902429447231241</v>
      </c>
      <c r="L199" s="127"/>
    </row>
    <row r="200" spans="1:12" ht="24" customHeight="1">
      <c r="A200" s="126"/>
      <c r="B200" s="119">
        <f>'Tax Invoice'!D196</f>
        <v>1</v>
      </c>
      <c r="C200" s="10" t="s">
        <v>801</v>
      </c>
      <c r="D200" s="10" t="s">
        <v>844</v>
      </c>
      <c r="E200" s="130" t="s">
        <v>807</v>
      </c>
      <c r="F200" s="171"/>
      <c r="G200" s="172"/>
      <c r="H200" s="11" t="s">
        <v>879</v>
      </c>
      <c r="I200" s="14">
        <f t="shared" si="7"/>
        <v>0.95902429447231241</v>
      </c>
      <c r="J200" s="14">
        <v>2.74</v>
      </c>
      <c r="K200" s="121">
        <f t="shared" si="8"/>
        <v>0.95902429447231241</v>
      </c>
      <c r="L200" s="127"/>
    </row>
    <row r="201" spans="1:12" ht="24" customHeight="1">
      <c r="A201" s="126"/>
      <c r="B201" s="119">
        <f>'Tax Invoice'!D197</f>
        <v>1</v>
      </c>
      <c r="C201" s="10" t="s">
        <v>801</v>
      </c>
      <c r="D201" s="10" t="s">
        <v>845</v>
      </c>
      <c r="E201" s="130" t="s">
        <v>808</v>
      </c>
      <c r="F201" s="171"/>
      <c r="G201" s="172"/>
      <c r="H201" s="11" t="s">
        <v>879</v>
      </c>
      <c r="I201" s="14">
        <f t="shared" si="7"/>
        <v>0.95902429447231241</v>
      </c>
      <c r="J201" s="14">
        <v>2.74</v>
      </c>
      <c r="K201" s="121">
        <f t="shared" si="8"/>
        <v>0.95902429447231241</v>
      </c>
      <c r="L201" s="127"/>
    </row>
    <row r="202" spans="1:12" ht="24" customHeight="1">
      <c r="A202" s="126"/>
      <c r="B202" s="119">
        <f>'Tax Invoice'!D198</f>
        <v>1</v>
      </c>
      <c r="C202" s="10" t="s">
        <v>809</v>
      </c>
      <c r="D202" s="10" t="s">
        <v>846</v>
      </c>
      <c r="E202" s="130" t="s">
        <v>30</v>
      </c>
      <c r="F202" s="171"/>
      <c r="G202" s="172"/>
      <c r="H202" s="11" t="s">
        <v>880</v>
      </c>
      <c r="I202" s="14">
        <f t="shared" si="7"/>
        <v>0.75251906318082895</v>
      </c>
      <c r="J202" s="14">
        <v>2.15</v>
      </c>
      <c r="K202" s="121">
        <f t="shared" si="8"/>
        <v>0.75251906318082895</v>
      </c>
      <c r="L202" s="127"/>
    </row>
    <row r="203" spans="1:12" ht="24" customHeight="1">
      <c r="A203" s="126"/>
      <c r="B203" s="119">
        <f>'Tax Invoice'!D199</f>
        <v>1</v>
      </c>
      <c r="C203" s="10" t="s">
        <v>809</v>
      </c>
      <c r="D203" s="10" t="s">
        <v>847</v>
      </c>
      <c r="E203" s="130" t="s">
        <v>32</v>
      </c>
      <c r="F203" s="171"/>
      <c r="G203" s="172"/>
      <c r="H203" s="11" t="s">
        <v>880</v>
      </c>
      <c r="I203" s="14">
        <f t="shared" si="7"/>
        <v>0.75251906318082895</v>
      </c>
      <c r="J203" s="14">
        <v>2.15</v>
      </c>
      <c r="K203" s="121">
        <f t="shared" si="8"/>
        <v>0.75251906318082895</v>
      </c>
      <c r="L203" s="127"/>
    </row>
    <row r="204" spans="1:12" ht="24" customHeight="1">
      <c r="A204" s="126"/>
      <c r="B204" s="119">
        <f>'Tax Invoice'!D200</f>
        <v>1</v>
      </c>
      <c r="C204" s="10" t="s">
        <v>811</v>
      </c>
      <c r="D204" s="10" t="s">
        <v>848</v>
      </c>
      <c r="E204" s="130" t="s">
        <v>30</v>
      </c>
      <c r="F204" s="171" t="s">
        <v>279</v>
      </c>
      <c r="G204" s="172"/>
      <c r="H204" s="11" t="s">
        <v>880</v>
      </c>
      <c r="I204" s="14">
        <f t="shared" si="7"/>
        <v>0.88902252115316549</v>
      </c>
      <c r="J204" s="14">
        <v>2.54</v>
      </c>
      <c r="K204" s="121">
        <f t="shared" si="8"/>
        <v>0.88902252115316549</v>
      </c>
      <c r="L204" s="127"/>
    </row>
    <row r="205" spans="1:12" ht="24" customHeight="1">
      <c r="A205" s="126"/>
      <c r="B205" s="119">
        <f>'Tax Invoice'!D201</f>
        <v>1</v>
      </c>
      <c r="C205" s="10" t="s">
        <v>811</v>
      </c>
      <c r="D205" s="10" t="s">
        <v>848</v>
      </c>
      <c r="E205" s="130" t="s">
        <v>30</v>
      </c>
      <c r="F205" s="171" t="s">
        <v>278</v>
      </c>
      <c r="G205" s="172"/>
      <c r="H205" s="11" t="s">
        <v>880</v>
      </c>
      <c r="I205" s="14">
        <f t="shared" si="7"/>
        <v>0.88902252115316549</v>
      </c>
      <c r="J205" s="14">
        <v>2.54</v>
      </c>
      <c r="K205" s="121">
        <f t="shared" si="8"/>
        <v>0.88902252115316549</v>
      </c>
      <c r="L205" s="127"/>
    </row>
    <row r="206" spans="1:12" ht="24" customHeight="1">
      <c r="A206" s="126"/>
      <c r="B206" s="119">
        <f>'Tax Invoice'!D202</f>
        <v>1</v>
      </c>
      <c r="C206" s="10" t="s">
        <v>811</v>
      </c>
      <c r="D206" s="10" t="s">
        <v>849</v>
      </c>
      <c r="E206" s="130" t="s">
        <v>31</v>
      </c>
      <c r="F206" s="171" t="s">
        <v>278</v>
      </c>
      <c r="G206" s="172"/>
      <c r="H206" s="11" t="s">
        <v>880</v>
      </c>
      <c r="I206" s="14">
        <f t="shared" si="7"/>
        <v>0.88902252115316549</v>
      </c>
      <c r="J206" s="14">
        <v>2.54</v>
      </c>
      <c r="K206" s="121">
        <f t="shared" si="8"/>
        <v>0.88902252115316549</v>
      </c>
      <c r="L206" s="127"/>
    </row>
    <row r="207" spans="1:12" ht="24" customHeight="1">
      <c r="A207" s="126"/>
      <c r="B207" s="119">
        <f>'Tax Invoice'!D203</f>
        <v>1</v>
      </c>
      <c r="C207" s="10" t="s">
        <v>811</v>
      </c>
      <c r="D207" s="10" t="s">
        <v>850</v>
      </c>
      <c r="E207" s="130" t="s">
        <v>32</v>
      </c>
      <c r="F207" s="171" t="s">
        <v>279</v>
      </c>
      <c r="G207" s="172"/>
      <c r="H207" s="11" t="s">
        <v>880</v>
      </c>
      <c r="I207" s="14">
        <f t="shared" si="7"/>
        <v>0.88902252115316549</v>
      </c>
      <c r="J207" s="14">
        <v>2.54</v>
      </c>
      <c r="K207" s="121">
        <f t="shared" si="8"/>
        <v>0.88902252115316549</v>
      </c>
      <c r="L207" s="127"/>
    </row>
    <row r="208" spans="1:12" ht="24" customHeight="1" thickBot="1">
      <c r="A208" s="126"/>
      <c r="B208" s="119">
        <v>1</v>
      </c>
      <c r="C208" s="10" t="s">
        <v>811</v>
      </c>
      <c r="D208" s="10" t="s">
        <v>850</v>
      </c>
      <c r="E208" s="130" t="s">
        <v>32</v>
      </c>
      <c r="F208" s="171" t="s">
        <v>278</v>
      </c>
      <c r="G208" s="172"/>
      <c r="H208" s="11" t="s">
        <v>880</v>
      </c>
      <c r="I208" s="14">
        <f t="shared" si="7"/>
        <v>0.88902252115316549</v>
      </c>
      <c r="J208" s="14">
        <v>2.54</v>
      </c>
      <c r="K208" s="121">
        <f t="shared" si="8"/>
        <v>0.88902252115316549</v>
      </c>
      <c r="L208" s="127"/>
    </row>
    <row r="209" spans="1:12" ht="16.5" thickTop="1" thickBot="1">
      <c r="A209" s="126"/>
      <c r="B209" s="158"/>
      <c r="C209" s="159"/>
      <c r="D209" s="159"/>
      <c r="E209" s="159"/>
      <c r="F209" s="173"/>
      <c r="G209" s="173"/>
      <c r="H209" s="160" t="s">
        <v>893</v>
      </c>
      <c r="I209" s="159"/>
      <c r="J209" s="159"/>
      <c r="K209" s="161"/>
      <c r="L209" s="127"/>
    </row>
    <row r="210" spans="1:12" s="2" customFormat="1" ht="26.25" customHeight="1" thickTop="1">
      <c r="A210" s="126"/>
      <c r="B210" s="120">
        <v>100</v>
      </c>
      <c r="C210" s="12" t="s">
        <v>121</v>
      </c>
      <c r="D210" s="131"/>
      <c r="E210" s="131"/>
      <c r="F210" s="131"/>
      <c r="G210" s="148"/>
      <c r="H210" s="13" t="s">
        <v>894</v>
      </c>
      <c r="I210" s="122">
        <f t="shared" si="7"/>
        <v>6.6501684653189549E-2</v>
      </c>
      <c r="J210" s="122">
        <v>0.19</v>
      </c>
      <c r="K210" s="122">
        <f t="shared" si="8"/>
        <v>6.6501684653189548</v>
      </c>
      <c r="L210" s="149"/>
    </row>
    <row r="211" spans="1:12" s="2" customFormat="1" ht="13.5" hidden="1" thickBot="1">
      <c r="A211" s="126"/>
      <c r="B211" s="156">
        <v>0</v>
      </c>
      <c r="C211" s="155" t="s">
        <v>631</v>
      </c>
      <c r="D211" s="154" t="s">
        <v>850</v>
      </c>
      <c r="E211" s="154" t="s">
        <v>278</v>
      </c>
      <c r="F211" s="184"/>
      <c r="G211" s="185"/>
      <c r="H211" s="153" t="s">
        <v>881</v>
      </c>
      <c r="I211" s="152">
        <v>0.38</v>
      </c>
      <c r="J211" s="150">
        <f t="shared" ref="J211" si="9">I211*B211</f>
        <v>0</v>
      </c>
      <c r="K211" s="151">
        <f t="shared" si="8"/>
        <v>0</v>
      </c>
      <c r="L211" s="149"/>
    </row>
    <row r="212" spans="1:12" ht="12.75" customHeight="1">
      <c r="A212" s="126"/>
      <c r="B212" s="138">
        <f>SUM(B22:B210)</f>
        <v>2590</v>
      </c>
      <c r="C212" s="138" t="s">
        <v>149</v>
      </c>
      <c r="D212" s="138"/>
      <c r="E212" s="138"/>
      <c r="F212" s="138"/>
      <c r="G212" s="138"/>
      <c r="H212" s="138"/>
      <c r="I212" s="139" t="s">
        <v>261</v>
      </c>
      <c r="J212" s="139" t="s">
        <v>261</v>
      </c>
      <c r="K212" s="140">
        <f>SUM(K22:K211)</f>
        <v>552.6500000000018</v>
      </c>
      <c r="L212" s="127"/>
    </row>
    <row r="213" spans="1:12" ht="12.75" customHeight="1">
      <c r="A213" s="126"/>
      <c r="B213" s="138"/>
      <c r="C213" s="138"/>
      <c r="D213" s="138"/>
      <c r="E213" s="138"/>
      <c r="F213" s="138"/>
      <c r="G213" s="138"/>
      <c r="H213" s="138"/>
      <c r="I213" s="147" t="s">
        <v>859</v>
      </c>
      <c r="J213" s="139" t="s">
        <v>190</v>
      </c>
      <c r="K213" s="140">
        <v>0</v>
      </c>
      <c r="L213" s="127"/>
    </row>
    <row r="214" spans="1:12" ht="12.75" customHeight="1">
      <c r="A214" s="126"/>
      <c r="B214" s="138"/>
      <c r="C214" s="138"/>
      <c r="D214" s="138"/>
      <c r="E214" s="138"/>
      <c r="F214" s="138"/>
      <c r="G214" s="138"/>
      <c r="H214" s="138"/>
      <c r="I214" s="139" t="s">
        <v>263</v>
      </c>
      <c r="J214" s="139" t="s">
        <v>263</v>
      </c>
      <c r="K214" s="140">
        <f>SUM(K212:K213)</f>
        <v>552.6500000000018</v>
      </c>
      <c r="L214" s="127"/>
    </row>
    <row r="215" spans="1:12" ht="12.75" customHeight="1">
      <c r="A215" s="6"/>
      <c r="B215" s="7"/>
      <c r="C215" s="7"/>
      <c r="D215" s="7"/>
      <c r="E215" s="7"/>
      <c r="F215" s="7"/>
      <c r="G215" s="7"/>
      <c r="H215" s="7" t="s">
        <v>883</v>
      </c>
      <c r="I215" s="7"/>
      <c r="J215" s="7"/>
      <c r="K215" s="7"/>
      <c r="L215" s="8"/>
    </row>
  </sheetData>
  <mergeCells count="193">
    <mergeCell ref="F20:G20"/>
    <mergeCell ref="F21:G21"/>
    <mergeCell ref="F22:G22"/>
    <mergeCell ref="F211:G211"/>
    <mergeCell ref="F24:G24"/>
    <mergeCell ref="F25:G25"/>
    <mergeCell ref="F23:G23"/>
    <mergeCell ref="F28:G28"/>
    <mergeCell ref="F29:G29"/>
    <mergeCell ref="F26:G26"/>
    <mergeCell ref="F27:G27"/>
    <mergeCell ref="F33:G33"/>
    <mergeCell ref="F34:G34"/>
    <mergeCell ref="F30:G30"/>
    <mergeCell ref="F31:G31"/>
    <mergeCell ref="F32:G32"/>
    <mergeCell ref="F40:G40"/>
    <mergeCell ref="F41:G41"/>
    <mergeCell ref="F42:G42"/>
    <mergeCell ref="F43:G43"/>
    <mergeCell ref="F44:G44"/>
    <mergeCell ref="F35:G35"/>
    <mergeCell ref="F36:G36"/>
    <mergeCell ref="F37:G37"/>
    <mergeCell ref="F38:G38"/>
    <mergeCell ref="F39:G39"/>
    <mergeCell ref="F59:G59"/>
    <mergeCell ref="F50:G50"/>
    <mergeCell ref="F51:G51"/>
    <mergeCell ref="F52:G52"/>
    <mergeCell ref="F53:G53"/>
    <mergeCell ref="F54:G54"/>
    <mergeCell ref="F45:G45"/>
    <mergeCell ref="F46:G46"/>
    <mergeCell ref="F47:G47"/>
    <mergeCell ref="F48:G48"/>
    <mergeCell ref="F49:G49"/>
    <mergeCell ref="F75:G75"/>
    <mergeCell ref="F76:G76"/>
    <mergeCell ref="F77:G77"/>
    <mergeCell ref="K10:K11"/>
    <mergeCell ref="K14:K15"/>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F176:G176"/>
    <mergeCell ref="F177:G177"/>
    <mergeCell ref="F168:G168"/>
    <mergeCell ref="F169:G169"/>
    <mergeCell ref="F170:G170"/>
    <mergeCell ref="F171:G171"/>
    <mergeCell ref="F172:G172"/>
    <mergeCell ref="F183:G183"/>
    <mergeCell ref="F184:G184"/>
    <mergeCell ref="F185:G185"/>
    <mergeCell ref="F186:G186"/>
    <mergeCell ref="F187:G187"/>
    <mergeCell ref="F178:G178"/>
    <mergeCell ref="F179:G179"/>
    <mergeCell ref="F180:G180"/>
    <mergeCell ref="F181:G181"/>
    <mergeCell ref="F182:G182"/>
    <mergeCell ref="F193:G193"/>
    <mergeCell ref="F194:G194"/>
    <mergeCell ref="F195:G195"/>
    <mergeCell ref="F196:G196"/>
    <mergeCell ref="F197:G197"/>
    <mergeCell ref="F188:G188"/>
    <mergeCell ref="F189:G189"/>
    <mergeCell ref="F190:G190"/>
    <mergeCell ref="F191:G191"/>
    <mergeCell ref="F192:G192"/>
    <mergeCell ref="F209:G209"/>
    <mergeCell ref="F208:G208"/>
    <mergeCell ref="F203:G203"/>
    <mergeCell ref="F204:G204"/>
    <mergeCell ref="F205:G205"/>
    <mergeCell ref="F206:G206"/>
    <mergeCell ref="F207:G207"/>
    <mergeCell ref="F198:G198"/>
    <mergeCell ref="F199:G199"/>
    <mergeCell ref="F200:G200"/>
    <mergeCell ref="F201:G201"/>
    <mergeCell ref="F202:G20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1559.9599999999959</v>
      </c>
      <c r="O2" s="21" t="s">
        <v>265</v>
      </c>
    </row>
    <row r="3" spans="1:15" s="21" customFormat="1" ht="15" customHeight="1" thickBot="1">
      <c r="A3" s="22" t="s">
        <v>156</v>
      </c>
      <c r="G3" s="28">
        <v>45181</v>
      </c>
      <c r="H3" s="29"/>
      <c r="N3" s="21">
        <v>1559.9599999999959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GlobalTattooFactory</v>
      </c>
      <c r="B10" s="37"/>
      <c r="C10" s="37"/>
      <c r="D10" s="37"/>
      <c r="F10" s="38" t="str">
        <f>'Copy paste to Here'!B10</f>
        <v>GlobalTattooFactory</v>
      </c>
      <c r="G10" s="39"/>
      <c r="H10" s="40"/>
      <c r="K10" s="107" t="s">
        <v>282</v>
      </c>
      <c r="L10" s="35" t="s">
        <v>282</v>
      </c>
      <c r="M10" s="21">
        <v>1</v>
      </c>
    </row>
    <row r="11" spans="1:15" s="21" customFormat="1" ht="15.75" thickBot="1">
      <c r="A11" s="41" t="str">
        <f>'Copy paste to Here'!G11</f>
        <v>Pau Pastor</v>
      </c>
      <c r="B11" s="42"/>
      <c r="C11" s="42"/>
      <c r="D11" s="42"/>
      <c r="F11" s="43" t="str">
        <f>'Copy paste to Here'!B11</f>
        <v>Pau Pastor</v>
      </c>
      <c r="G11" s="44"/>
      <c r="H11" s="45"/>
      <c r="K11" s="105" t="s">
        <v>163</v>
      </c>
      <c r="L11" s="46" t="s">
        <v>164</v>
      </c>
      <c r="M11" s="21">
        <f>VLOOKUP(G3,[1]Sheet1!$A$9:$I$7290,2,FALSE)</f>
        <v>35.409999999999997</v>
      </c>
    </row>
    <row r="12" spans="1:15" s="21" customFormat="1" ht="15.75" thickBot="1">
      <c r="A12" s="41" t="str">
        <f>'Copy paste to Here'!G12</f>
        <v>Via Sindicato 46 Local</v>
      </c>
      <c r="B12" s="42"/>
      <c r="C12" s="42"/>
      <c r="D12" s="42"/>
      <c r="E12" s="89"/>
      <c r="F12" s="43" t="str">
        <f>'Copy paste to Here'!B12</f>
        <v>Via Sindicato 46 Local</v>
      </c>
      <c r="G12" s="44"/>
      <c r="H12" s="45"/>
      <c r="K12" s="105" t="s">
        <v>165</v>
      </c>
      <c r="L12" s="46" t="s">
        <v>138</v>
      </c>
      <c r="M12" s="21">
        <f>VLOOKUP(G3,[1]Sheet1!$A$9:$I$7290,3,FALSE)</f>
        <v>37.840000000000003</v>
      </c>
    </row>
    <row r="13" spans="1:15" s="21" customFormat="1" ht="15.75" thickBot="1">
      <c r="A13" s="41" t="str">
        <f>'Copy paste to Here'!G13</f>
        <v>07002 Palma de Mallorca, Baleares</v>
      </c>
      <c r="B13" s="42"/>
      <c r="C13" s="42"/>
      <c r="D13" s="42"/>
      <c r="E13" s="123" t="s">
        <v>138</v>
      </c>
      <c r="F13" s="43" t="str">
        <f>'Copy paste to Here'!B13</f>
        <v>07002 Palma de Mallorca, Baleares</v>
      </c>
      <c r="G13" s="44"/>
      <c r="H13" s="45"/>
      <c r="K13" s="105" t="s">
        <v>166</v>
      </c>
      <c r="L13" s="46" t="s">
        <v>167</v>
      </c>
      <c r="M13" s="125">
        <f>VLOOKUP(G3,[1]Sheet1!$A$9:$I$7290,4,FALSE)</f>
        <v>44.05</v>
      </c>
    </row>
    <row r="14" spans="1:15" s="21" customFormat="1" ht="15.75" thickBot="1">
      <c r="A14" s="41" t="str">
        <f>'Copy paste to Here'!G14</f>
        <v>Spain</v>
      </c>
      <c r="B14" s="42"/>
      <c r="C14" s="42"/>
      <c r="D14" s="42"/>
      <c r="E14" s="123">
        <f>VLOOKUP(J9,$L$10:$M$17,2,FALSE)</f>
        <v>37.840000000000003</v>
      </c>
      <c r="F14" s="43" t="str">
        <f>'Copy paste to Here'!B14</f>
        <v>Spain</v>
      </c>
      <c r="G14" s="44"/>
      <c r="H14" s="45"/>
      <c r="K14" s="105" t="s">
        <v>168</v>
      </c>
      <c r="L14" s="46" t="s">
        <v>169</v>
      </c>
      <c r="M14" s="21">
        <f>VLOOKUP(G3,[1]Sheet1!$A$9:$I$7290,5,FALSE)</f>
        <v>22.34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25.87</v>
      </c>
    </row>
    <row r="16" spans="1:15" s="21" customFormat="1" ht="13.7" customHeight="1" thickBot="1">
      <c r="A16" s="52"/>
      <c r="K16" s="106" t="s">
        <v>172</v>
      </c>
      <c r="L16" s="51" t="s">
        <v>173</v>
      </c>
      <c r="M16" s="21">
        <f>VLOOKUP(G3,[1]Sheet1!$A$9:$I$7290,7,FALSE)</f>
        <v>20.66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109</v>
      </c>
      <c r="D18" s="58">
        <f>Invoice!B22</f>
        <v>50</v>
      </c>
      <c r="E18" s="59">
        <f>'Shipping Invoice'!J22*$N$1</f>
        <v>0.16</v>
      </c>
      <c r="F18" s="59">
        <f>D18*E18</f>
        <v>8</v>
      </c>
      <c r="G18" s="60">
        <f>E18*$E$14</f>
        <v>6.0544000000000011</v>
      </c>
      <c r="H18" s="61">
        <f>D18*G18</f>
        <v>302.72000000000003</v>
      </c>
    </row>
    <row r="19" spans="1:13" s="62" customFormat="1" ht="24">
      <c r="A19" s="124"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109</v>
      </c>
      <c r="D19" s="58">
        <f>Invoice!B23</f>
        <v>50</v>
      </c>
      <c r="E19" s="59">
        <f>'Shipping Invoice'!J23*$N$1</f>
        <v>0.16</v>
      </c>
      <c r="F19" s="59">
        <f t="shared" ref="F19:F82" si="0">D19*E19</f>
        <v>8</v>
      </c>
      <c r="G19" s="60">
        <f t="shared" ref="G19:G82" si="1">E19*$E$14</f>
        <v>6.0544000000000011</v>
      </c>
      <c r="H19" s="63">
        <f t="shared" ref="H19:H82" si="2">D19*G19</f>
        <v>302.72000000000003</v>
      </c>
    </row>
    <row r="20" spans="1:13" s="62" customFormat="1" ht="24">
      <c r="A20" s="56" t="str">
        <f>IF((LEN('Copy paste to Here'!G24))&gt;5,((CONCATENATE('Copy paste to Here'!G24," &amp; ",'Copy paste to Here'!D24,"  &amp;  ",'Copy paste to Here'!E24))),"Empty Cell")</f>
        <v xml:space="preserve">316L steel eyebrow barbell, 16g (1.2mm) with two 3mm balls &amp; Length: 16mm  &amp;  </v>
      </c>
      <c r="B20" s="57" t="str">
        <f>'Copy paste to Here'!C24</f>
        <v>BBEB</v>
      </c>
      <c r="C20" s="57" t="s">
        <v>813</v>
      </c>
      <c r="D20" s="58">
        <f>Invoice!B24</f>
        <v>50</v>
      </c>
      <c r="E20" s="59">
        <f>'Shipping Invoice'!J24*$N$1</f>
        <v>0.17</v>
      </c>
      <c r="F20" s="59">
        <f t="shared" si="0"/>
        <v>8.5</v>
      </c>
      <c r="G20" s="60">
        <f t="shared" si="1"/>
        <v>6.4328000000000012</v>
      </c>
      <c r="H20" s="63">
        <f t="shared" si="2"/>
        <v>321.64000000000004</v>
      </c>
    </row>
    <row r="21" spans="1:13" s="62" customFormat="1" ht="24">
      <c r="A21" s="56" t="str">
        <f>IF((LEN('Copy paste to Here'!G25))&gt;5,((CONCATENATE('Copy paste to Here'!G25," &amp; ",'Copy paste to Here'!D25,"  &amp;  ",'Copy paste to Here'!E25))),"Empty Cell")</f>
        <v>Anodized surgical steel eyebrow or helix barbell, 16g (1.2mm) with two 3mm balls &amp; Length: 8mm  &amp;  Color: Gold</v>
      </c>
      <c r="B21" s="57" t="str">
        <f>'Copy paste to Here'!C25</f>
        <v>BBETB</v>
      </c>
      <c r="C21" s="57" t="s">
        <v>716</v>
      </c>
      <c r="D21" s="58">
        <f>Invoice!B25</f>
        <v>100</v>
      </c>
      <c r="E21" s="59">
        <f>'Shipping Invoice'!J25*$N$1</f>
        <v>0.57999999999999996</v>
      </c>
      <c r="F21" s="59">
        <f t="shared" si="0"/>
        <v>57.999999999999993</v>
      </c>
      <c r="G21" s="60">
        <f t="shared" si="1"/>
        <v>21.947199999999999</v>
      </c>
      <c r="H21" s="63">
        <f t="shared" si="2"/>
        <v>2194.7199999999998</v>
      </c>
    </row>
    <row r="22" spans="1:13" s="62" customFormat="1" ht="24">
      <c r="A22" s="56" t="str">
        <f>IF((LEN('Copy paste to Here'!G26))&gt;5,((CONCATENATE('Copy paste to Here'!G26," &amp; ",'Copy paste to Here'!D26,"  &amp;  ",'Copy paste to Here'!E26))),"Empty Cell")</f>
        <v>Anodized surgical steel eyebrow or helix barbell, 16g (1.2mm) with two 3mm balls &amp; Length: 10mm  &amp;  Color: Gold</v>
      </c>
      <c r="B22" s="57" t="str">
        <f>'Copy paste to Here'!C26</f>
        <v>BBETB</v>
      </c>
      <c r="C22" s="57" t="s">
        <v>716</v>
      </c>
      <c r="D22" s="58">
        <f>Invoice!B26</f>
        <v>50</v>
      </c>
      <c r="E22" s="59">
        <f>'Shipping Invoice'!J26*$N$1</f>
        <v>0.57999999999999996</v>
      </c>
      <c r="F22" s="59">
        <f t="shared" si="0"/>
        <v>28.999999999999996</v>
      </c>
      <c r="G22" s="60">
        <f t="shared" si="1"/>
        <v>21.947199999999999</v>
      </c>
      <c r="H22" s="63">
        <f t="shared" si="2"/>
        <v>1097.3599999999999</v>
      </c>
    </row>
    <row r="23" spans="1:13" s="62" customFormat="1" ht="24">
      <c r="A23" s="56" t="str">
        <f>IF((LEN('Copy paste to Here'!G27))&gt;5,((CONCATENATE('Copy paste to Here'!G27," &amp; ",'Copy paste to Here'!D27,"  &amp;  ",'Copy paste to Here'!E27))),"Empty Cell")</f>
        <v>Anodized surgical steel eyebrow or helix barbell, 16g (1.2mm) with two 3mm balls &amp; Length: 12mm  &amp;  Color: Gold</v>
      </c>
      <c r="B23" s="57" t="str">
        <f>'Copy paste to Here'!C27</f>
        <v>BBETB</v>
      </c>
      <c r="C23" s="57" t="s">
        <v>716</v>
      </c>
      <c r="D23" s="58">
        <f>Invoice!B27</f>
        <v>50</v>
      </c>
      <c r="E23" s="59">
        <f>'Shipping Invoice'!J27*$N$1</f>
        <v>0.57999999999999996</v>
      </c>
      <c r="F23" s="59">
        <f t="shared" si="0"/>
        <v>28.999999999999996</v>
      </c>
      <c r="G23" s="60">
        <f t="shared" si="1"/>
        <v>21.947199999999999</v>
      </c>
      <c r="H23" s="63">
        <f t="shared" si="2"/>
        <v>1097.3599999999999</v>
      </c>
    </row>
    <row r="24" spans="1:13" s="62" customFormat="1" ht="24">
      <c r="A24" s="56" t="str">
        <f>IF((LEN('Copy paste to Here'!G28))&gt;5,((CONCATENATE('Copy paste to Here'!G28," &amp; ",'Copy paste to Here'!D28,"  &amp;  ",'Copy paste to Here'!E28))),"Empty Cell")</f>
        <v>Anodized surgical steel eyebrow or helix barbell, 16g (1.2mm) with two 3mm balls &amp; Length: 14mm  &amp;  Color: Gold</v>
      </c>
      <c r="B24" s="57" t="str">
        <f>'Copy paste to Here'!C28</f>
        <v>BBETB</v>
      </c>
      <c r="C24" s="57" t="s">
        <v>716</v>
      </c>
      <c r="D24" s="58">
        <f>Invoice!B28</f>
        <v>50</v>
      </c>
      <c r="E24" s="59">
        <f>'Shipping Invoice'!J28*$N$1</f>
        <v>0.57999999999999996</v>
      </c>
      <c r="F24" s="59">
        <f t="shared" si="0"/>
        <v>28.999999999999996</v>
      </c>
      <c r="G24" s="60">
        <f t="shared" si="1"/>
        <v>21.947199999999999</v>
      </c>
      <c r="H24" s="63">
        <f t="shared" si="2"/>
        <v>1097.3599999999999</v>
      </c>
    </row>
    <row r="25" spans="1:13" s="62" customFormat="1" ht="25.5">
      <c r="A25" s="56" t="str">
        <f>IF((LEN('Copy paste to Here'!G29))&gt;5,((CONCATENATE('Copy paste to Here'!G29," &amp; ",'Copy paste to Here'!D29,"  &amp;  ",'Copy paste to Here'!E29))),"Empty Cell")</f>
        <v xml:space="preserve">316L steel Industrial barbell, 14g (1.6mm) with two 5mm balls &amp; Length: 25mm  &amp;  </v>
      </c>
      <c r="B25" s="57" t="str">
        <f>'Copy paste to Here'!C29</f>
        <v>BBIND</v>
      </c>
      <c r="C25" s="57" t="s">
        <v>814</v>
      </c>
      <c r="D25" s="58">
        <f>Invoice!B29</f>
        <v>10</v>
      </c>
      <c r="E25" s="59">
        <f>'Shipping Invoice'!J29*$N$1</f>
        <v>0.25</v>
      </c>
      <c r="F25" s="59">
        <f t="shared" si="0"/>
        <v>2.5</v>
      </c>
      <c r="G25" s="60">
        <f t="shared" si="1"/>
        <v>9.4600000000000009</v>
      </c>
      <c r="H25" s="63">
        <f t="shared" si="2"/>
        <v>94.600000000000009</v>
      </c>
    </row>
    <row r="26" spans="1:13" s="62" customFormat="1" ht="25.5">
      <c r="A26" s="56" t="str">
        <f>IF((LEN('Copy paste to Here'!G30))&gt;5,((CONCATENATE('Copy paste to Here'!G30," &amp; ",'Copy paste to Here'!D30,"  &amp;  ",'Copy paste to Here'!E30))),"Empty Cell")</f>
        <v xml:space="preserve">316L steel Industrial barbell, 14g (1.6mm) with two 5mm balls &amp; Length: 28mm  &amp;  </v>
      </c>
      <c r="B26" s="57" t="str">
        <f>'Copy paste to Here'!C30</f>
        <v>BBIND</v>
      </c>
      <c r="C26" s="57" t="s">
        <v>814</v>
      </c>
      <c r="D26" s="58">
        <f>Invoice!B30</f>
        <v>10</v>
      </c>
      <c r="E26" s="59">
        <f>'Shipping Invoice'!J30*$N$1</f>
        <v>0.25</v>
      </c>
      <c r="F26" s="59">
        <f t="shared" si="0"/>
        <v>2.5</v>
      </c>
      <c r="G26" s="60">
        <f t="shared" si="1"/>
        <v>9.4600000000000009</v>
      </c>
      <c r="H26" s="63">
        <f t="shared" si="2"/>
        <v>94.600000000000009</v>
      </c>
    </row>
    <row r="27" spans="1:13" s="62" customFormat="1" ht="25.5">
      <c r="A27" s="56" t="str">
        <f>IF((LEN('Copy paste to Here'!G31))&gt;5,((CONCATENATE('Copy paste to Here'!G31," &amp; ",'Copy paste to Here'!D31,"  &amp;  ",'Copy paste to Here'!E31))),"Empty Cell")</f>
        <v xml:space="preserve">316L steel Industrial barbell, 14g (1.6mm) with two 5mm balls &amp; Length: 31mm  &amp;  </v>
      </c>
      <c r="B27" s="57" t="str">
        <f>'Copy paste to Here'!C31</f>
        <v>BBIND</v>
      </c>
      <c r="C27" s="57" t="s">
        <v>814</v>
      </c>
      <c r="D27" s="58">
        <f>Invoice!B31</f>
        <v>20</v>
      </c>
      <c r="E27" s="59">
        <f>'Shipping Invoice'!J31*$N$1</f>
        <v>0.25</v>
      </c>
      <c r="F27" s="59">
        <f t="shared" si="0"/>
        <v>5</v>
      </c>
      <c r="G27" s="60">
        <f t="shared" si="1"/>
        <v>9.4600000000000009</v>
      </c>
      <c r="H27" s="63">
        <f t="shared" si="2"/>
        <v>189.20000000000002</v>
      </c>
    </row>
    <row r="28" spans="1:13" s="62" customFormat="1" ht="25.5">
      <c r="A28" s="56" t="str">
        <f>IF((LEN('Copy paste to Here'!G32))&gt;5,((CONCATENATE('Copy paste to Here'!G32," &amp; ",'Copy paste to Here'!D32,"  &amp;  ",'Copy paste to Here'!E32))),"Empty Cell")</f>
        <v xml:space="preserve">316L steel Industrial barbell, 14g (1.6mm) with two 5mm balls &amp; Length: 32mm  &amp;  </v>
      </c>
      <c r="B28" s="57" t="str">
        <f>'Copy paste to Here'!C32</f>
        <v>BBIND</v>
      </c>
      <c r="C28" s="57" t="s">
        <v>814</v>
      </c>
      <c r="D28" s="58">
        <f>Invoice!B32</f>
        <v>20</v>
      </c>
      <c r="E28" s="59">
        <f>'Shipping Invoice'!J32*$N$1</f>
        <v>0.25</v>
      </c>
      <c r="F28" s="59">
        <f t="shared" si="0"/>
        <v>5</v>
      </c>
      <c r="G28" s="60">
        <f t="shared" si="1"/>
        <v>9.4600000000000009</v>
      </c>
      <c r="H28" s="63">
        <f t="shared" si="2"/>
        <v>189.20000000000002</v>
      </c>
    </row>
    <row r="29" spans="1:13" s="62" customFormat="1" ht="25.5">
      <c r="A29" s="56" t="str">
        <f>IF((LEN('Copy paste to Here'!G33))&gt;5,((CONCATENATE('Copy paste to Here'!G33," &amp; ",'Copy paste to Here'!D33,"  &amp;  ",'Copy paste to Here'!E33))),"Empty Cell")</f>
        <v xml:space="preserve">316L steel Industrial barbell, 14g (1.6mm) with two 5mm balls &amp; Length: 35mm  &amp;  </v>
      </c>
      <c r="B29" s="57" t="str">
        <f>'Copy paste to Here'!C33</f>
        <v>BBIND</v>
      </c>
      <c r="C29" s="57" t="s">
        <v>814</v>
      </c>
      <c r="D29" s="58">
        <f>Invoice!B33</f>
        <v>10</v>
      </c>
      <c r="E29" s="59">
        <f>'Shipping Invoice'!J33*$N$1</f>
        <v>0.25</v>
      </c>
      <c r="F29" s="59">
        <f t="shared" si="0"/>
        <v>2.5</v>
      </c>
      <c r="G29" s="60">
        <f t="shared" si="1"/>
        <v>9.4600000000000009</v>
      </c>
      <c r="H29" s="63">
        <f t="shared" si="2"/>
        <v>94.600000000000009</v>
      </c>
    </row>
    <row r="30" spans="1:13" s="62" customFormat="1" ht="25.5">
      <c r="A30" s="56" t="str">
        <f>IF((LEN('Copy paste to Here'!G34))&gt;5,((CONCATENATE('Copy paste to Here'!G34," &amp; ",'Copy paste to Here'!D34,"  &amp;  ",'Copy paste to Here'!E34))),"Empty Cell")</f>
        <v xml:space="preserve">316L steel Industrial barbell, 14g (1.6mm) with two 5mm balls &amp; Length: 37mm  &amp;  </v>
      </c>
      <c r="B30" s="57" t="str">
        <f>'Copy paste to Here'!C34</f>
        <v>BBIND</v>
      </c>
      <c r="C30" s="57" t="s">
        <v>814</v>
      </c>
      <c r="D30" s="58">
        <f>Invoice!B34</f>
        <v>10</v>
      </c>
      <c r="E30" s="59">
        <f>'Shipping Invoice'!J34*$N$1</f>
        <v>0.25</v>
      </c>
      <c r="F30" s="59">
        <f t="shared" si="0"/>
        <v>2.5</v>
      </c>
      <c r="G30" s="60">
        <f t="shared" si="1"/>
        <v>9.4600000000000009</v>
      </c>
      <c r="H30" s="63">
        <f t="shared" si="2"/>
        <v>94.600000000000009</v>
      </c>
    </row>
    <row r="31" spans="1:13" s="62" customFormat="1" ht="25.5">
      <c r="A31" s="56" t="str">
        <f>IF((LEN('Copy paste to Here'!G35))&gt;5,((CONCATENATE('Copy paste to Here'!G35," &amp; ",'Copy paste to Here'!D35,"  &amp;  ",'Copy paste to Here'!E35))),"Empty Cell")</f>
        <v xml:space="preserve">316L steel Industrial barbell, 14g (1.6mm) with two 5mm balls &amp; Length: 38mm  &amp;  </v>
      </c>
      <c r="B31" s="57" t="str">
        <f>'Copy paste to Here'!C35</f>
        <v>BBIND</v>
      </c>
      <c r="C31" s="57" t="s">
        <v>814</v>
      </c>
      <c r="D31" s="58">
        <f>Invoice!B35</f>
        <v>10</v>
      </c>
      <c r="E31" s="59">
        <f>'Shipping Invoice'!J35*$N$1</f>
        <v>0.25</v>
      </c>
      <c r="F31" s="59">
        <f t="shared" si="0"/>
        <v>2.5</v>
      </c>
      <c r="G31" s="60">
        <f t="shared" si="1"/>
        <v>9.4600000000000009</v>
      </c>
      <c r="H31" s="63">
        <f t="shared" si="2"/>
        <v>94.600000000000009</v>
      </c>
    </row>
    <row r="32" spans="1:13" s="62" customFormat="1" ht="24">
      <c r="A32" s="56" t="str">
        <f>IF((LEN('Copy paste to Here'!G36))&gt;5,((CONCATENATE('Copy paste to Here'!G36," &amp; ",'Copy paste to Here'!D36,"  &amp;  ",'Copy paste to Here'!E36))),"Empty Cell")</f>
        <v xml:space="preserve">Surgical steel tongue barbell, 14g (1.6mm) with two 5mm balls &amp; Length: 8mm  &amp;  </v>
      </c>
      <c r="B32" s="57" t="str">
        <f>'Copy paste to Here'!C36</f>
        <v>BBS</v>
      </c>
      <c r="C32" s="57" t="s">
        <v>48</v>
      </c>
      <c r="D32" s="58">
        <f>Invoice!B36</f>
        <v>30</v>
      </c>
      <c r="E32" s="59">
        <f>'Shipping Invoice'!J36*$N$1</f>
        <v>0.19</v>
      </c>
      <c r="F32" s="59">
        <f t="shared" si="0"/>
        <v>5.7</v>
      </c>
      <c r="G32" s="60">
        <f t="shared" si="1"/>
        <v>7.1896000000000004</v>
      </c>
      <c r="H32" s="63">
        <f t="shared" si="2"/>
        <v>215.68800000000002</v>
      </c>
    </row>
    <row r="33" spans="1:8" s="62" customFormat="1" ht="24">
      <c r="A33" s="56" t="str">
        <f>IF((LEN('Copy paste to Here'!G37))&gt;5,((CONCATENATE('Copy paste to Here'!G37," &amp; ",'Copy paste to Here'!D37,"  &amp;  ",'Copy paste to Here'!E37))),"Empty Cell")</f>
        <v xml:space="preserve">Surgical steel tongue barbell, 14g (1.6mm) with two 5mm balls &amp; Length: 10mm  &amp;  </v>
      </c>
      <c r="B33" s="57" t="str">
        <f>'Copy paste to Here'!C37</f>
        <v>BBS</v>
      </c>
      <c r="C33" s="57" t="s">
        <v>48</v>
      </c>
      <c r="D33" s="58">
        <f>Invoice!B37</f>
        <v>30</v>
      </c>
      <c r="E33" s="59">
        <f>'Shipping Invoice'!J37*$N$1</f>
        <v>0.19</v>
      </c>
      <c r="F33" s="59">
        <f t="shared" si="0"/>
        <v>5.7</v>
      </c>
      <c r="G33" s="60">
        <f t="shared" si="1"/>
        <v>7.1896000000000004</v>
      </c>
      <c r="H33" s="63">
        <f t="shared" si="2"/>
        <v>215.68800000000002</v>
      </c>
    </row>
    <row r="34" spans="1:8" s="62" customFormat="1" ht="24">
      <c r="A34" s="56" t="str">
        <f>IF((LEN('Copy paste to Here'!G38))&gt;5,((CONCATENATE('Copy paste to Here'!G38," &amp; ",'Copy paste to Here'!D38,"  &amp;  ",'Copy paste to Here'!E38))),"Empty Cell")</f>
        <v xml:space="preserve">Surgical steel tongue barbell, 14g (1.6mm) with two 5mm balls &amp; Length: 12mm  &amp;  </v>
      </c>
      <c r="B34" s="57" t="str">
        <f>'Copy paste to Here'!C38</f>
        <v>BBS</v>
      </c>
      <c r="C34" s="57" t="s">
        <v>48</v>
      </c>
      <c r="D34" s="58">
        <f>Invoice!B38</f>
        <v>30</v>
      </c>
      <c r="E34" s="59">
        <f>'Shipping Invoice'!J38*$N$1</f>
        <v>0.19</v>
      </c>
      <c r="F34" s="59">
        <f t="shared" si="0"/>
        <v>5.7</v>
      </c>
      <c r="G34" s="60">
        <f t="shared" si="1"/>
        <v>7.1896000000000004</v>
      </c>
      <c r="H34" s="63">
        <f t="shared" si="2"/>
        <v>215.68800000000002</v>
      </c>
    </row>
    <row r="35" spans="1:8" s="62" customFormat="1" ht="24">
      <c r="A35" s="56" t="str">
        <f>IF((LEN('Copy paste to Here'!G39))&gt;5,((CONCATENATE('Copy paste to Here'!G39," &amp; ",'Copy paste to Here'!D39,"  &amp;  ",'Copy paste to Here'!E39))),"Empty Cell")</f>
        <v xml:space="preserve">Surgical steel tongue barbell, 14g (1.6mm) with two 5mm balls &amp; Length: 14mm  &amp;  </v>
      </c>
      <c r="B35" s="57" t="str">
        <f>'Copy paste to Here'!C39</f>
        <v>BBS</v>
      </c>
      <c r="C35" s="57" t="s">
        <v>48</v>
      </c>
      <c r="D35" s="58">
        <f>Invoice!B39</f>
        <v>50</v>
      </c>
      <c r="E35" s="59">
        <f>'Shipping Invoice'!J39*$N$1</f>
        <v>0.19</v>
      </c>
      <c r="F35" s="59">
        <f t="shared" si="0"/>
        <v>9.5</v>
      </c>
      <c r="G35" s="60">
        <f t="shared" si="1"/>
        <v>7.1896000000000004</v>
      </c>
      <c r="H35" s="63">
        <f t="shared" si="2"/>
        <v>359.48</v>
      </c>
    </row>
    <row r="36" spans="1:8" s="62" customFormat="1" ht="24">
      <c r="A36" s="56" t="str">
        <f>IF((LEN('Copy paste to Here'!G40))&gt;5,((CONCATENATE('Copy paste to Here'!G40," &amp; ",'Copy paste to Here'!D40,"  &amp;  ",'Copy paste to Here'!E40))),"Empty Cell")</f>
        <v xml:space="preserve">Surgical steel tongue barbell, 14g (1.6mm) with two 5mm balls &amp; Length: 16mm  &amp;  </v>
      </c>
      <c r="B36" s="57" t="str">
        <f>'Copy paste to Here'!C40</f>
        <v>BBS</v>
      </c>
      <c r="C36" s="57" t="s">
        <v>48</v>
      </c>
      <c r="D36" s="58">
        <f>Invoice!B40</f>
        <v>50</v>
      </c>
      <c r="E36" s="59">
        <f>'Shipping Invoice'!J40*$N$1</f>
        <v>0.19</v>
      </c>
      <c r="F36" s="59">
        <f t="shared" si="0"/>
        <v>9.5</v>
      </c>
      <c r="G36" s="60">
        <f t="shared" si="1"/>
        <v>7.1896000000000004</v>
      </c>
      <c r="H36" s="63">
        <f t="shared" si="2"/>
        <v>359.48</v>
      </c>
    </row>
    <row r="37" spans="1:8" s="62" customFormat="1" ht="24">
      <c r="A37" s="56" t="str">
        <f>IF((LEN('Copy paste to Here'!G41))&gt;5,((CONCATENATE('Copy paste to Here'!G41," &amp; ",'Copy paste to Here'!D41,"  &amp;  ",'Copy paste to Here'!E41))),"Empty Cell")</f>
        <v xml:space="preserve">Surgical steel tongue barbell, 14g (1.6mm) with two 5mm balls &amp; Length: 22mm  &amp;  </v>
      </c>
      <c r="B37" s="57" t="str">
        <f>'Copy paste to Here'!C41</f>
        <v>BBS</v>
      </c>
      <c r="C37" s="57" t="s">
        <v>48</v>
      </c>
      <c r="D37" s="58">
        <f>Invoice!B41</f>
        <v>20</v>
      </c>
      <c r="E37" s="59">
        <f>'Shipping Invoice'!J41*$N$1</f>
        <v>0.19</v>
      </c>
      <c r="F37" s="59">
        <f t="shared" si="0"/>
        <v>3.8</v>
      </c>
      <c r="G37" s="60">
        <f t="shared" si="1"/>
        <v>7.1896000000000004</v>
      </c>
      <c r="H37" s="63">
        <f t="shared" si="2"/>
        <v>143.792</v>
      </c>
    </row>
    <row r="38" spans="1:8" s="62" customFormat="1" ht="24">
      <c r="A38" s="56" t="str">
        <f>IF((LEN('Copy paste to Here'!G42))&gt;5,((CONCATENATE('Copy paste to Here'!G42," &amp; ",'Copy paste to Here'!D42,"  &amp;  ",'Copy paste to Here'!E42))),"Empty Cell")</f>
        <v xml:space="preserve">Surgical steel tongue barbell, 14g (1.6mm) with two 5mm balls &amp; Length: 24mm  &amp;  </v>
      </c>
      <c r="B38" s="57" t="str">
        <f>'Copy paste to Here'!C42</f>
        <v>BBS</v>
      </c>
      <c r="C38" s="57" t="s">
        <v>48</v>
      </c>
      <c r="D38" s="58">
        <f>Invoice!B42</f>
        <v>20</v>
      </c>
      <c r="E38" s="59">
        <f>'Shipping Invoice'!J42*$N$1</f>
        <v>0.19</v>
      </c>
      <c r="F38" s="59">
        <f t="shared" si="0"/>
        <v>3.8</v>
      </c>
      <c r="G38" s="60">
        <f t="shared" si="1"/>
        <v>7.1896000000000004</v>
      </c>
      <c r="H38" s="63">
        <f t="shared" si="2"/>
        <v>143.792</v>
      </c>
    </row>
    <row r="39" spans="1:8" s="62" customFormat="1" ht="24">
      <c r="A39" s="56" t="str">
        <f>IF((LEN('Copy paste to Here'!G43))&gt;5,((CONCATENATE('Copy paste to Here'!G43," &amp; ",'Copy paste to Here'!D43,"  &amp;  ",'Copy paste to Here'!E43))),"Empty Cell")</f>
        <v xml:space="preserve">Surgical steel tongue barbell, 14g (1.6mm) with two 5mm balls &amp; Length: 25mm  &amp;  </v>
      </c>
      <c r="B39" s="57" t="str">
        <f>'Copy paste to Here'!C43</f>
        <v>BBS</v>
      </c>
      <c r="C39" s="57" t="s">
        <v>48</v>
      </c>
      <c r="D39" s="58">
        <f>Invoice!B43</f>
        <v>20</v>
      </c>
      <c r="E39" s="59">
        <f>'Shipping Invoice'!J43*$N$1</f>
        <v>0.19</v>
      </c>
      <c r="F39" s="59">
        <f t="shared" si="0"/>
        <v>3.8</v>
      </c>
      <c r="G39" s="60">
        <f t="shared" si="1"/>
        <v>7.1896000000000004</v>
      </c>
      <c r="H39" s="63">
        <f t="shared" si="2"/>
        <v>143.792</v>
      </c>
    </row>
    <row r="40" spans="1:8" s="62" customFormat="1" ht="24">
      <c r="A40" s="56" t="str">
        <f>IF((LEN('Copy paste to Here'!G44))&gt;5,((CONCATENATE('Copy paste to Here'!G44," &amp; ",'Copy paste to Here'!D44,"  &amp;  ",'Copy paste to Here'!E44))),"Empty Cell")</f>
        <v xml:space="preserve">Surgical steel tongue barbell, 14g (1.6mm) with two 5mm balls &amp; Length: 18mm  &amp;  </v>
      </c>
      <c r="B40" s="57" t="str">
        <f>'Copy paste to Here'!C44</f>
        <v>BBS</v>
      </c>
      <c r="C40" s="57" t="s">
        <v>48</v>
      </c>
      <c r="D40" s="58">
        <f>Invoice!B44</f>
        <v>50</v>
      </c>
      <c r="E40" s="59">
        <f>'Shipping Invoice'!J44*$N$1</f>
        <v>0.19</v>
      </c>
      <c r="F40" s="59">
        <f t="shared" si="0"/>
        <v>9.5</v>
      </c>
      <c r="G40" s="60">
        <f t="shared" si="1"/>
        <v>7.1896000000000004</v>
      </c>
      <c r="H40" s="63">
        <f t="shared" si="2"/>
        <v>359.48</v>
      </c>
    </row>
    <row r="41" spans="1:8" s="62" customFormat="1" ht="24">
      <c r="A41" s="56" t="str">
        <f>IF((LEN('Copy paste to Here'!G45))&gt;5,((CONCATENATE('Copy paste to Here'!G45," &amp; ",'Copy paste to Here'!D45,"  &amp;  ",'Copy paste to Here'!E45))),"Empty Cell")</f>
        <v xml:space="preserve">Surgical steel tongue barbell, 14g (1.6mm) with two 5mm balls &amp; Length: 20mm  &amp;  </v>
      </c>
      <c r="B41" s="57" t="str">
        <f>'Copy paste to Here'!C45</f>
        <v>BBS</v>
      </c>
      <c r="C41" s="57" t="s">
        <v>48</v>
      </c>
      <c r="D41" s="58">
        <f>Invoice!B45</f>
        <v>20</v>
      </c>
      <c r="E41" s="59">
        <f>'Shipping Invoice'!J45*$N$1</f>
        <v>0.19</v>
      </c>
      <c r="F41" s="59">
        <f t="shared" si="0"/>
        <v>3.8</v>
      </c>
      <c r="G41" s="60">
        <f t="shared" si="1"/>
        <v>7.1896000000000004</v>
      </c>
      <c r="H41" s="63">
        <f t="shared" si="2"/>
        <v>143.792</v>
      </c>
    </row>
    <row r="42" spans="1:8" s="62" customFormat="1" ht="24">
      <c r="A42" s="56" t="str">
        <f>IF((LEN('Copy paste to Here'!G46))&gt;5,((CONCATENATE('Copy paste to Here'!G46," &amp; ",'Copy paste to Here'!D46,"  &amp;  ",'Copy paste to Here'!E46))),"Empty Cell")</f>
        <v>Anodized surgical steel nipple or tongue barbell, 14g (1.6mm) with two 5mm balls &amp; Length: 10mm  &amp;  Color: Gold</v>
      </c>
      <c r="B42" s="57" t="str">
        <f>'Copy paste to Here'!C46</f>
        <v>BBTB5</v>
      </c>
      <c r="C42" s="57" t="s">
        <v>733</v>
      </c>
      <c r="D42" s="58">
        <f>Invoice!B46</f>
        <v>20</v>
      </c>
      <c r="E42" s="59">
        <f>'Shipping Invoice'!J46*$N$1</f>
        <v>0.68</v>
      </c>
      <c r="F42" s="59">
        <f t="shared" si="0"/>
        <v>13.600000000000001</v>
      </c>
      <c r="G42" s="60">
        <f t="shared" si="1"/>
        <v>25.731200000000005</v>
      </c>
      <c r="H42" s="63">
        <f t="shared" si="2"/>
        <v>514.62400000000014</v>
      </c>
    </row>
    <row r="43" spans="1:8" s="62" customFormat="1" ht="24">
      <c r="A43" s="56" t="str">
        <f>IF((LEN('Copy paste to Here'!G47))&gt;5,((CONCATENATE('Copy paste to Here'!G47," &amp; ",'Copy paste to Here'!D47,"  &amp;  ",'Copy paste to Here'!E47))),"Empty Cell")</f>
        <v>Anodized surgical steel nipple or tongue barbell, 14g (1.6mm) with two 5mm balls &amp; Length: 12mm  &amp;  Color: Gold</v>
      </c>
      <c r="B43" s="57" t="str">
        <f>'Copy paste to Here'!C47</f>
        <v>BBTB5</v>
      </c>
      <c r="C43" s="57" t="s">
        <v>733</v>
      </c>
      <c r="D43" s="58">
        <f>Invoice!B47</f>
        <v>20</v>
      </c>
      <c r="E43" s="59">
        <f>'Shipping Invoice'!J47*$N$1</f>
        <v>0.68</v>
      </c>
      <c r="F43" s="59">
        <f t="shared" si="0"/>
        <v>13.600000000000001</v>
      </c>
      <c r="G43" s="60">
        <f t="shared" si="1"/>
        <v>25.731200000000005</v>
      </c>
      <c r="H43" s="63">
        <f t="shared" si="2"/>
        <v>514.62400000000014</v>
      </c>
    </row>
    <row r="44" spans="1:8" s="62" customFormat="1" ht="24">
      <c r="A44" s="56" t="str">
        <f>IF((LEN('Copy paste to Here'!G48))&gt;5,((CONCATENATE('Copy paste to Here'!G48," &amp; ",'Copy paste to Here'!D48,"  &amp;  ",'Copy paste to Here'!E48))),"Empty Cell")</f>
        <v>Anodized surgical steel nipple or tongue barbell, 14g (1.6mm) with two 5mm balls &amp; Length: 14mm  &amp;  Color: Rainbow</v>
      </c>
      <c r="B44" s="57" t="str">
        <f>'Copy paste to Here'!C48</f>
        <v>BBTB5</v>
      </c>
      <c r="C44" s="57" t="s">
        <v>733</v>
      </c>
      <c r="D44" s="58">
        <f>Invoice!B48</f>
        <v>4</v>
      </c>
      <c r="E44" s="59">
        <f>'Shipping Invoice'!J48*$N$1</f>
        <v>0.68</v>
      </c>
      <c r="F44" s="59">
        <f t="shared" si="0"/>
        <v>2.72</v>
      </c>
      <c r="G44" s="60">
        <f t="shared" si="1"/>
        <v>25.731200000000005</v>
      </c>
      <c r="H44" s="63">
        <f t="shared" si="2"/>
        <v>102.92480000000002</v>
      </c>
    </row>
    <row r="45" spans="1:8" s="62" customFormat="1" ht="24">
      <c r="A45" s="56" t="str">
        <f>IF((LEN('Copy paste to Here'!G49))&gt;5,((CONCATENATE('Copy paste to Here'!G49," &amp; ",'Copy paste to Here'!D49,"  &amp;  ",'Copy paste to Here'!E49))),"Empty Cell")</f>
        <v>Anodized surgical steel nipple or tongue barbell, 14g (1.6mm) with two 5mm balls &amp; Length: 14mm  &amp;  Color: Gold</v>
      </c>
      <c r="B45" s="57" t="str">
        <f>'Copy paste to Here'!C49</f>
        <v>BBTB5</v>
      </c>
      <c r="C45" s="57" t="s">
        <v>733</v>
      </c>
      <c r="D45" s="58">
        <f>Invoice!B49</f>
        <v>100</v>
      </c>
      <c r="E45" s="59">
        <f>'Shipping Invoice'!J49*$N$1</f>
        <v>0.68</v>
      </c>
      <c r="F45" s="59">
        <f t="shared" si="0"/>
        <v>68</v>
      </c>
      <c r="G45" s="60">
        <f t="shared" si="1"/>
        <v>25.731200000000005</v>
      </c>
      <c r="H45" s="63">
        <f t="shared" si="2"/>
        <v>2573.1200000000003</v>
      </c>
    </row>
    <row r="46" spans="1:8" s="62" customFormat="1" ht="24">
      <c r="A46" s="56" t="str">
        <f>IF((LEN('Copy paste to Here'!G50))&gt;5,((CONCATENATE('Copy paste to Here'!G50," &amp; ",'Copy paste to Here'!D50,"  &amp;  ",'Copy paste to Here'!E50))),"Empty Cell")</f>
        <v>Anodized surgical steel nipple or tongue barbell, 14g (1.6mm) with two 5mm balls &amp; Length: 16mm  &amp;  Color: Rainbow</v>
      </c>
      <c r="B46" s="57" t="str">
        <f>'Copy paste to Here'!C50</f>
        <v>BBTB5</v>
      </c>
      <c r="C46" s="57" t="s">
        <v>733</v>
      </c>
      <c r="D46" s="58">
        <f>Invoice!B50</f>
        <v>4</v>
      </c>
      <c r="E46" s="59">
        <f>'Shipping Invoice'!J50*$N$1</f>
        <v>0.68</v>
      </c>
      <c r="F46" s="59">
        <f t="shared" si="0"/>
        <v>2.72</v>
      </c>
      <c r="G46" s="60">
        <f t="shared" si="1"/>
        <v>25.731200000000005</v>
      </c>
      <c r="H46" s="63">
        <f t="shared" si="2"/>
        <v>102.92480000000002</v>
      </c>
    </row>
    <row r="47" spans="1:8" s="62" customFormat="1" ht="24">
      <c r="A47" s="56" t="str">
        <f>IF((LEN('Copy paste to Here'!G51))&gt;5,((CONCATENATE('Copy paste to Here'!G51," &amp; ",'Copy paste to Here'!D51,"  &amp;  ",'Copy paste to Here'!E51))),"Empty Cell")</f>
        <v>Anodized surgical steel nipple or tongue barbell, 14g (1.6mm) with two 5mm balls &amp; Length: 16mm  &amp;  Color: Gold</v>
      </c>
      <c r="B47" s="57" t="str">
        <f>'Copy paste to Here'!C51</f>
        <v>BBTB5</v>
      </c>
      <c r="C47" s="57" t="s">
        <v>733</v>
      </c>
      <c r="D47" s="58">
        <f>Invoice!B51</f>
        <v>100</v>
      </c>
      <c r="E47" s="59">
        <f>'Shipping Invoice'!J51*$N$1</f>
        <v>0.68</v>
      </c>
      <c r="F47" s="59">
        <f t="shared" si="0"/>
        <v>68</v>
      </c>
      <c r="G47" s="60">
        <f t="shared" si="1"/>
        <v>25.731200000000005</v>
      </c>
      <c r="H47" s="63">
        <f t="shared" si="2"/>
        <v>2573.1200000000003</v>
      </c>
    </row>
    <row r="48" spans="1:8" s="62" customFormat="1" ht="24">
      <c r="A48" s="56" t="str">
        <f>IF((LEN('Copy paste to Here'!G52))&gt;5,((CONCATENATE('Copy paste to Here'!G52," &amp; ",'Copy paste to Here'!D52,"  &amp;  ",'Copy paste to Here'!E52))),"Empty Cell")</f>
        <v>Anodized surgical steel nipple or tongue barbell, 14g (1.6mm) with two 5mm balls &amp; Length: 19mm  &amp;  Color: Gold</v>
      </c>
      <c r="B48" s="57" t="str">
        <f>'Copy paste to Here'!C52</f>
        <v>BBTB5</v>
      </c>
      <c r="C48" s="57" t="s">
        <v>733</v>
      </c>
      <c r="D48" s="58">
        <f>Invoice!B52</f>
        <v>20</v>
      </c>
      <c r="E48" s="59">
        <f>'Shipping Invoice'!J52*$N$1</f>
        <v>0.68</v>
      </c>
      <c r="F48" s="59">
        <f t="shared" si="0"/>
        <v>13.600000000000001</v>
      </c>
      <c r="G48" s="60">
        <f t="shared" si="1"/>
        <v>25.731200000000005</v>
      </c>
      <c r="H48" s="63">
        <f t="shared" si="2"/>
        <v>514.62400000000014</v>
      </c>
    </row>
    <row r="49" spans="1:8" s="62" customFormat="1" ht="24">
      <c r="A49" s="56" t="str">
        <f>IF((LEN('Copy paste to Here'!G53))&gt;5,((CONCATENATE('Copy paste to Here'!G53," &amp; ",'Copy paste to Here'!D53,"  &amp;  ",'Copy paste to Here'!E53))),"Empty Cell")</f>
        <v>Anodized surgical steel nipple or tongue barbell, 14g (1.6mm) with two 5mm balls &amp; Length: 22mm  &amp;  Color: Gold</v>
      </c>
      <c r="B49" s="57" t="str">
        <f>'Copy paste to Here'!C53</f>
        <v>BBTB5</v>
      </c>
      <c r="C49" s="57" t="s">
        <v>733</v>
      </c>
      <c r="D49" s="58">
        <f>Invoice!B53</f>
        <v>20</v>
      </c>
      <c r="E49" s="59">
        <f>'Shipping Invoice'!J53*$N$1</f>
        <v>0.68</v>
      </c>
      <c r="F49" s="59">
        <f t="shared" si="0"/>
        <v>13.600000000000001</v>
      </c>
      <c r="G49" s="60">
        <f t="shared" si="1"/>
        <v>25.731200000000005</v>
      </c>
      <c r="H49" s="63">
        <f t="shared" si="2"/>
        <v>514.62400000000014</v>
      </c>
    </row>
    <row r="50" spans="1:8" s="62" customFormat="1" ht="24">
      <c r="A50" s="56" t="str">
        <f>IF((LEN('Copy paste to Here'!G54))&gt;5,((CONCATENATE('Copy paste to Here'!G54," &amp; ",'Copy paste to Here'!D54,"  &amp;  ",'Copy paste to Here'!E54))),"Empty Cell")</f>
        <v xml:space="preserve">Surgical steel banana, 14g (1.6mm) with two 3mm balls &amp; Length: 8mm  &amp;  </v>
      </c>
      <c r="B50" s="57" t="str">
        <f>'Copy paste to Here'!C54</f>
        <v>BNB3</v>
      </c>
      <c r="C50" s="57" t="s">
        <v>719</v>
      </c>
      <c r="D50" s="58">
        <f>Invoice!B54</f>
        <v>20</v>
      </c>
      <c r="E50" s="59">
        <f>'Shipping Invoice'!J54*$N$1</f>
        <v>0.19</v>
      </c>
      <c r="F50" s="59">
        <f t="shared" si="0"/>
        <v>3.8</v>
      </c>
      <c r="G50" s="60">
        <f t="shared" si="1"/>
        <v>7.1896000000000004</v>
      </c>
      <c r="H50" s="63">
        <f t="shared" si="2"/>
        <v>143.792</v>
      </c>
    </row>
    <row r="51" spans="1:8" s="62" customFormat="1" ht="24">
      <c r="A51" s="56" t="str">
        <f>IF((LEN('Copy paste to Here'!G55))&gt;5,((CONCATENATE('Copy paste to Here'!G55," &amp; ",'Copy paste to Here'!D55,"  &amp;  ",'Copy paste to Here'!E55))),"Empty Cell")</f>
        <v xml:space="preserve">Surgical steel eyebrow banana, 16g (1.2mm) with two 3mm balls &amp; Length: 8mm  &amp;  </v>
      </c>
      <c r="B51" s="57" t="str">
        <f>'Copy paste to Here'!C55</f>
        <v>BNEB</v>
      </c>
      <c r="C51" s="57" t="s">
        <v>735</v>
      </c>
      <c r="D51" s="58">
        <f>Invoice!B55</f>
        <v>100</v>
      </c>
      <c r="E51" s="59">
        <f>'Shipping Invoice'!J55*$N$1</f>
        <v>0.16</v>
      </c>
      <c r="F51" s="59">
        <f t="shared" si="0"/>
        <v>16</v>
      </c>
      <c r="G51" s="60">
        <f t="shared" si="1"/>
        <v>6.0544000000000011</v>
      </c>
      <c r="H51" s="63">
        <f t="shared" si="2"/>
        <v>605.44000000000005</v>
      </c>
    </row>
    <row r="52" spans="1:8" s="62" customFormat="1" ht="24">
      <c r="A52" s="56" t="str">
        <f>IF((LEN('Copy paste to Here'!G56))&gt;5,((CONCATENATE('Copy paste to Here'!G56," &amp; ",'Copy paste to Here'!D56,"  &amp;  ",'Copy paste to Here'!E56))),"Empty Cell")</f>
        <v xml:space="preserve">Surgical steel eyebrow banana, 16g (1.2mm) with two 3mm balls &amp; Length: 10mm  &amp;  </v>
      </c>
      <c r="B52" s="57" t="str">
        <f>'Copy paste to Here'!C56</f>
        <v>BNEB</v>
      </c>
      <c r="C52" s="57" t="s">
        <v>735</v>
      </c>
      <c r="D52" s="58">
        <f>Invoice!B56</f>
        <v>50</v>
      </c>
      <c r="E52" s="59">
        <f>'Shipping Invoice'!J56*$N$1</f>
        <v>0.16</v>
      </c>
      <c r="F52" s="59">
        <f t="shared" si="0"/>
        <v>8</v>
      </c>
      <c r="G52" s="60">
        <f t="shared" si="1"/>
        <v>6.0544000000000011</v>
      </c>
      <c r="H52" s="63">
        <f t="shared" si="2"/>
        <v>302.72000000000003</v>
      </c>
    </row>
    <row r="53" spans="1:8" s="62" customFormat="1" ht="24">
      <c r="A53" s="56" t="str">
        <f>IF((LEN('Copy paste to Here'!G57))&gt;5,((CONCATENATE('Copy paste to Here'!G57," &amp; ",'Copy paste to Here'!D57,"  &amp;  ",'Copy paste to Here'!E57))),"Empty Cell")</f>
        <v xml:space="preserve">Surgical steel eyebrow banana, 16g (1.2mm) with two 3mm balls &amp; Length: 12mm  &amp;  </v>
      </c>
      <c r="B53" s="57" t="str">
        <f>'Copy paste to Here'!C57</f>
        <v>BNEB</v>
      </c>
      <c r="C53" s="57" t="s">
        <v>735</v>
      </c>
      <c r="D53" s="58">
        <f>Invoice!B57</f>
        <v>50</v>
      </c>
      <c r="E53" s="59">
        <f>'Shipping Invoice'!J57*$N$1</f>
        <v>0.16</v>
      </c>
      <c r="F53" s="59">
        <f t="shared" si="0"/>
        <v>8</v>
      </c>
      <c r="G53" s="60">
        <f t="shared" si="1"/>
        <v>6.0544000000000011</v>
      </c>
      <c r="H53" s="63">
        <f t="shared" si="2"/>
        <v>302.72000000000003</v>
      </c>
    </row>
    <row r="54" spans="1:8" s="62" customFormat="1" ht="25.5">
      <c r="A54" s="56" t="str">
        <f>IF((LEN('Copy paste to Here'!G58))&gt;5,((CONCATENATE('Copy paste to Here'!G58," &amp; ",'Copy paste to Here'!D58,"  &amp;  ",'Copy paste to Here'!E58))),"Empty Cell")</f>
        <v xml:space="preserve">Surgical steel eyebrow banana, 16g (1.2mm) with two 3mm balls &amp; Length: 14mm  &amp;  </v>
      </c>
      <c r="B54" s="57" t="str">
        <f>'Copy paste to Here'!C58</f>
        <v>BNEB</v>
      </c>
      <c r="C54" s="57" t="s">
        <v>815</v>
      </c>
      <c r="D54" s="58">
        <f>Invoice!B58</f>
        <v>50</v>
      </c>
      <c r="E54" s="59">
        <f>'Shipping Invoice'!J58*$N$1</f>
        <v>0.19</v>
      </c>
      <c r="F54" s="59">
        <f t="shared" si="0"/>
        <v>9.5</v>
      </c>
      <c r="G54" s="60">
        <f t="shared" si="1"/>
        <v>7.1896000000000004</v>
      </c>
      <c r="H54" s="63">
        <f t="shared" si="2"/>
        <v>359.48</v>
      </c>
    </row>
    <row r="55" spans="1:8" s="62" customFormat="1" ht="25.5">
      <c r="A55" s="56" t="str">
        <f>IF((LEN('Copy paste to Here'!G59))&gt;5,((CONCATENATE('Copy paste to Here'!G59," &amp; ",'Copy paste to Here'!D59,"  &amp;  ",'Copy paste to Here'!E59))),"Empty Cell")</f>
        <v xml:space="preserve">Surgical steel eyebrow banana, 16g (1.2mm) with two 3mm balls &amp; Length: 16mm  &amp;  </v>
      </c>
      <c r="B55" s="57" t="str">
        <f>'Copy paste to Here'!C59</f>
        <v>BNEB</v>
      </c>
      <c r="C55" s="57" t="s">
        <v>815</v>
      </c>
      <c r="D55" s="58">
        <f>Invoice!B59</f>
        <v>20</v>
      </c>
      <c r="E55" s="59">
        <f>'Shipping Invoice'!J59*$N$1</f>
        <v>0.19</v>
      </c>
      <c r="F55" s="59">
        <f t="shared" si="0"/>
        <v>3.8</v>
      </c>
      <c r="G55" s="60">
        <f t="shared" si="1"/>
        <v>7.1896000000000004</v>
      </c>
      <c r="H55" s="63">
        <f t="shared" si="2"/>
        <v>143.792</v>
      </c>
    </row>
    <row r="56" spans="1:8" s="62" customFormat="1" ht="24">
      <c r="A56" s="56" t="str">
        <f>IF((LEN('Copy paste to Here'!G60))&gt;5,((CONCATENATE('Copy paste to Here'!G60," &amp; ",'Copy paste to Here'!D60,"  &amp;  ",'Copy paste to Here'!E60))),"Empty Cell")</f>
        <v>Premium PVD plated surgical steel eyebrow banana, 16g (1.2mm) with two 3mm balls &amp; Length: 8mm  &amp;  Color: Gold</v>
      </c>
      <c r="B56" s="57" t="str">
        <f>'Copy paste to Here'!C60</f>
        <v>BNETB</v>
      </c>
      <c r="C56" s="57" t="s">
        <v>737</v>
      </c>
      <c r="D56" s="58">
        <f>Invoice!B60</f>
        <v>100</v>
      </c>
      <c r="E56" s="59">
        <f>'Shipping Invoice'!J60*$N$1</f>
        <v>0.57999999999999996</v>
      </c>
      <c r="F56" s="59">
        <f t="shared" si="0"/>
        <v>57.999999999999993</v>
      </c>
      <c r="G56" s="60">
        <f t="shared" si="1"/>
        <v>21.947199999999999</v>
      </c>
      <c r="H56" s="63">
        <f t="shared" si="2"/>
        <v>2194.7199999999998</v>
      </c>
    </row>
    <row r="57" spans="1:8" s="62" customFormat="1" ht="24">
      <c r="A57" s="56" t="str">
        <f>IF((LEN('Copy paste to Here'!G61))&gt;5,((CONCATENATE('Copy paste to Here'!G61," &amp; ",'Copy paste to Here'!D61,"  &amp;  ",'Copy paste to Here'!E61))),"Empty Cell")</f>
        <v>Premium PVD plated surgical steel eyebrow banana, 16g (1.2mm) with two 3mm balls &amp; Length: 10mm  &amp;  Color: Gold</v>
      </c>
      <c r="B57" s="57" t="str">
        <f>'Copy paste to Here'!C61</f>
        <v>BNETB</v>
      </c>
      <c r="C57" s="57" t="s">
        <v>737</v>
      </c>
      <c r="D57" s="58">
        <f>Invoice!B61</f>
        <v>50</v>
      </c>
      <c r="E57" s="59">
        <f>'Shipping Invoice'!J61*$N$1</f>
        <v>0.57999999999999996</v>
      </c>
      <c r="F57" s="59">
        <f t="shared" si="0"/>
        <v>28.999999999999996</v>
      </c>
      <c r="G57" s="60">
        <f t="shared" si="1"/>
        <v>21.947199999999999</v>
      </c>
      <c r="H57" s="63">
        <f t="shared" si="2"/>
        <v>1097.3599999999999</v>
      </c>
    </row>
    <row r="58" spans="1:8" s="62" customFormat="1" ht="24">
      <c r="A58" s="56" t="str">
        <f>IF((LEN('Copy paste to Here'!G62))&gt;5,((CONCATENATE('Copy paste to Here'!G62," &amp; ",'Copy paste to Here'!D62,"  &amp;  ",'Copy paste to Here'!E62))),"Empty Cell")</f>
        <v>Premium PVD plated surgical steel eyebrow banana, 16g (1.2mm) with two 3mm balls &amp; Length: 12mm  &amp;  Color: Gold</v>
      </c>
      <c r="B58" s="57" t="str">
        <f>'Copy paste to Here'!C62</f>
        <v>BNETB</v>
      </c>
      <c r="C58" s="57" t="s">
        <v>737</v>
      </c>
      <c r="D58" s="58">
        <f>Invoice!B62</f>
        <v>50</v>
      </c>
      <c r="E58" s="59">
        <f>'Shipping Invoice'!J62*$N$1</f>
        <v>0.57999999999999996</v>
      </c>
      <c r="F58" s="59">
        <f t="shared" si="0"/>
        <v>28.999999999999996</v>
      </c>
      <c r="G58" s="60">
        <f t="shared" si="1"/>
        <v>21.947199999999999</v>
      </c>
      <c r="H58" s="63">
        <f t="shared" si="2"/>
        <v>1097.3599999999999</v>
      </c>
    </row>
    <row r="59" spans="1:8" s="62" customFormat="1" ht="24">
      <c r="A59" s="56" t="str">
        <f>IF((LEN('Copy paste to Here'!G63))&gt;5,((CONCATENATE('Copy paste to Here'!G63," &amp; ",'Copy paste to Here'!D63,"  &amp;  ",'Copy paste to Here'!E63))),"Empty Cell")</f>
        <v>Premium PVD plated surgical steel eyebrow banana, 16g (1.2mm) with two 3mm balls &amp; Length: 14mm  &amp;  Color: Gold</v>
      </c>
      <c r="B59" s="57" t="str">
        <f>'Copy paste to Here'!C63</f>
        <v>BNETB</v>
      </c>
      <c r="C59" s="57" t="s">
        <v>737</v>
      </c>
      <c r="D59" s="58">
        <f>Invoice!B63</f>
        <v>50</v>
      </c>
      <c r="E59" s="59">
        <f>'Shipping Invoice'!J63*$N$1</f>
        <v>0.57999999999999996</v>
      </c>
      <c r="F59" s="59">
        <f t="shared" si="0"/>
        <v>28.999999999999996</v>
      </c>
      <c r="G59" s="60">
        <f t="shared" si="1"/>
        <v>21.947199999999999</v>
      </c>
      <c r="H59" s="63">
        <f t="shared" si="2"/>
        <v>1097.3599999999999</v>
      </c>
    </row>
    <row r="60" spans="1:8" s="62" customFormat="1" ht="24">
      <c r="A60" s="56" t="str">
        <f>IF((LEN('Copy paste to Here'!G64))&gt;5,((CONCATENATE('Copy paste to Here'!G64," &amp; ",'Copy paste to Here'!D64,"  &amp;  ",'Copy paste to Here'!E64))),"Empty Cell")</f>
        <v>Premium PVD plated surgical steel eyebrow banana, 16g (1.2mm) with two 3mm balls &amp; Length: 16mm  &amp;  Color: Gold</v>
      </c>
      <c r="B60" s="57" t="str">
        <f>'Copy paste to Here'!C64</f>
        <v>BNETB</v>
      </c>
      <c r="C60" s="57" t="s">
        <v>737</v>
      </c>
      <c r="D60" s="58">
        <f>Invoice!B64</f>
        <v>50</v>
      </c>
      <c r="E60" s="59">
        <f>'Shipping Invoice'!J64*$N$1</f>
        <v>0.57999999999999996</v>
      </c>
      <c r="F60" s="59">
        <f t="shared" si="0"/>
        <v>28.999999999999996</v>
      </c>
      <c r="G60" s="60">
        <f t="shared" si="1"/>
        <v>21.947199999999999</v>
      </c>
      <c r="H60" s="63">
        <f t="shared" si="2"/>
        <v>1097.3599999999999</v>
      </c>
    </row>
    <row r="61" spans="1:8" s="62" customFormat="1" ht="48">
      <c r="A61" s="56" t="str">
        <f>IF((LEN('Copy paste to Here'!G65))&gt;5,((CONCATENATE('Copy paste to Here'!G65," &amp; ",'Copy paste to Here'!D65,"  &amp;  ",'Copy paste to Here'!E65))),"Empty Cell")</f>
        <v>Surgical steel belly banana, 14g (1.6mm) with a 5mm top steel ball and 8mm multi-crystal ferido glued lower ball with a cute heart on the front and resin cover &amp; Length: 8mm  &amp;  Color: # 1 in picture</v>
      </c>
      <c r="B61" s="57" t="str">
        <f>'Copy paste to Here'!C65</f>
        <v>BNFR8B</v>
      </c>
      <c r="C61" s="57" t="s">
        <v>739</v>
      </c>
      <c r="D61" s="58">
        <f>Invoice!B65</f>
        <v>1</v>
      </c>
      <c r="E61" s="59">
        <f>'Shipping Invoice'!J65*$N$1</f>
        <v>3.27</v>
      </c>
      <c r="F61" s="59">
        <f t="shared" si="0"/>
        <v>3.27</v>
      </c>
      <c r="G61" s="60">
        <f t="shared" si="1"/>
        <v>123.73680000000002</v>
      </c>
      <c r="H61" s="63">
        <f t="shared" si="2"/>
        <v>123.73680000000002</v>
      </c>
    </row>
    <row r="62" spans="1:8" s="62" customFormat="1" ht="48">
      <c r="A62" s="56" t="str">
        <f>IF((LEN('Copy paste to Here'!G66))&gt;5,((CONCATENATE('Copy paste to Here'!G66," &amp; ",'Copy paste to Here'!D66,"  &amp;  ",'Copy paste to Here'!E66))),"Empty Cell")</f>
        <v>Surgical steel belly banana, 14g (1.6mm) with a 5mm top steel ball and 8mm multi-crystal ferido glued lower ball with a cute heart on the front and resin cover &amp; Length: 8mm  &amp;  Color: # 2 in picture</v>
      </c>
      <c r="B62" s="57" t="str">
        <f>'Copy paste to Here'!C66</f>
        <v>BNFR8B</v>
      </c>
      <c r="C62" s="57" t="s">
        <v>739</v>
      </c>
      <c r="D62" s="58">
        <f>Invoice!B66</f>
        <v>1</v>
      </c>
      <c r="E62" s="59">
        <f>'Shipping Invoice'!J66*$N$1</f>
        <v>3.27</v>
      </c>
      <c r="F62" s="59">
        <f t="shared" si="0"/>
        <v>3.27</v>
      </c>
      <c r="G62" s="60">
        <f t="shared" si="1"/>
        <v>123.73680000000002</v>
      </c>
      <c r="H62" s="63">
        <f t="shared" si="2"/>
        <v>123.73680000000002</v>
      </c>
    </row>
    <row r="63" spans="1:8" s="62" customFormat="1" ht="48">
      <c r="A63" s="56" t="str">
        <f>IF((LEN('Copy paste to Here'!G67))&gt;5,((CONCATENATE('Copy paste to Here'!G67," &amp; ",'Copy paste to Here'!D67,"  &amp;  ",'Copy paste to Here'!E67))),"Empty Cell")</f>
        <v>Surgical steel belly banana, 14g (1.6mm) with a 5mm top steel ball and 8mm multi-crystal ferido glued lower ball with a cute heart on the front and resin cover &amp; Length: 8mm  &amp;  Color: # 4 in picture</v>
      </c>
      <c r="B63" s="57" t="str">
        <f>'Copy paste to Here'!C67</f>
        <v>BNFR8B</v>
      </c>
      <c r="C63" s="57" t="s">
        <v>739</v>
      </c>
      <c r="D63" s="58">
        <f>Invoice!B67</f>
        <v>1</v>
      </c>
      <c r="E63" s="59">
        <f>'Shipping Invoice'!J67*$N$1</f>
        <v>3.27</v>
      </c>
      <c r="F63" s="59">
        <f t="shared" si="0"/>
        <v>3.27</v>
      </c>
      <c r="G63" s="60">
        <f t="shared" si="1"/>
        <v>123.73680000000002</v>
      </c>
      <c r="H63" s="63">
        <f t="shared" si="2"/>
        <v>123.73680000000002</v>
      </c>
    </row>
    <row r="64" spans="1:8" s="62" customFormat="1" ht="48">
      <c r="A64" s="56" t="str">
        <f>IF((LEN('Copy paste to Here'!G68))&gt;5,((CONCATENATE('Copy paste to Here'!G68," &amp; ",'Copy paste to Here'!D68,"  &amp;  ",'Copy paste to Here'!E68))),"Empty Cell")</f>
        <v>Surgical steel belly banana, 14g (1.6mm) with a 5mm top steel ball and 8mm multi-crystal ferido glued lower ball with a cute heart on the front and resin cover &amp; Length: 10mm  &amp;  Color: # 1 in picture</v>
      </c>
      <c r="B64" s="57" t="str">
        <f>'Copy paste to Here'!C68</f>
        <v>BNFR8B</v>
      </c>
      <c r="C64" s="57" t="s">
        <v>739</v>
      </c>
      <c r="D64" s="58">
        <f>Invoice!B68</f>
        <v>1</v>
      </c>
      <c r="E64" s="59">
        <f>'Shipping Invoice'!J68*$N$1</f>
        <v>3.27</v>
      </c>
      <c r="F64" s="59">
        <f t="shared" si="0"/>
        <v>3.27</v>
      </c>
      <c r="G64" s="60">
        <f t="shared" si="1"/>
        <v>123.73680000000002</v>
      </c>
      <c r="H64" s="63">
        <f t="shared" si="2"/>
        <v>123.73680000000002</v>
      </c>
    </row>
    <row r="65" spans="1:8" s="62" customFormat="1" ht="48">
      <c r="A65" s="56" t="str">
        <f>IF((LEN('Copy paste to Here'!G69))&gt;5,((CONCATENATE('Copy paste to Here'!G69," &amp; ",'Copy paste to Here'!D69,"  &amp;  ",'Copy paste to Here'!E69))),"Empty Cell")</f>
        <v>Surgical steel belly banana, 14g (1.6mm) with a 5mm top steel ball and 8mm multi-crystal ferido glued lower ball with a cute heart on the front and resin cover &amp; Length: 10mm  &amp;  Color: # 2 in picture</v>
      </c>
      <c r="B65" s="57" t="str">
        <f>'Copy paste to Here'!C69</f>
        <v>BNFR8B</v>
      </c>
      <c r="C65" s="57" t="s">
        <v>739</v>
      </c>
      <c r="D65" s="58">
        <f>Invoice!B69</f>
        <v>1</v>
      </c>
      <c r="E65" s="59">
        <f>'Shipping Invoice'!J69*$N$1</f>
        <v>3.27</v>
      </c>
      <c r="F65" s="59">
        <f t="shared" si="0"/>
        <v>3.27</v>
      </c>
      <c r="G65" s="60">
        <f t="shared" si="1"/>
        <v>123.73680000000002</v>
      </c>
      <c r="H65" s="63">
        <f t="shared" si="2"/>
        <v>123.73680000000002</v>
      </c>
    </row>
    <row r="66" spans="1:8" s="62" customFormat="1" ht="48">
      <c r="A66" s="56" t="str">
        <f>IF((LEN('Copy paste to Here'!G70))&gt;5,((CONCATENATE('Copy paste to Here'!G70," &amp; ",'Copy paste to Here'!D70,"  &amp;  ",'Copy paste to Here'!E70))),"Empty Cell")</f>
        <v>Surgical steel belly banana, 14g (1.6mm) with a 5mm top steel ball and 8mm multi-crystal ferido glued lower ball with a cute heart on the front and resin cover &amp; Length: 10mm  &amp;  Color: # 4 in picture</v>
      </c>
      <c r="B66" s="57" t="str">
        <f>'Copy paste to Here'!C70</f>
        <v>BNFR8B</v>
      </c>
      <c r="C66" s="57" t="s">
        <v>739</v>
      </c>
      <c r="D66" s="58">
        <f>Invoice!B70</f>
        <v>1</v>
      </c>
      <c r="E66" s="59">
        <f>'Shipping Invoice'!J70*$N$1</f>
        <v>3.27</v>
      </c>
      <c r="F66" s="59">
        <f t="shared" si="0"/>
        <v>3.27</v>
      </c>
      <c r="G66" s="60">
        <f t="shared" si="1"/>
        <v>123.73680000000002</v>
      </c>
      <c r="H66" s="63">
        <f t="shared" si="2"/>
        <v>123.73680000000002</v>
      </c>
    </row>
    <row r="67" spans="1:8" s="62" customFormat="1" ht="24">
      <c r="A67" s="56" t="str">
        <f>IF((LEN('Copy paste to Here'!G71))&gt;5,((CONCATENATE('Copy paste to Here'!G71," &amp; ",'Copy paste to Here'!D71,"  &amp;  ",'Copy paste to Here'!E71))),"Empty Cell")</f>
        <v xml:space="preserve">Surgical Steel belly Banana, 14g (1.6mm) with an upper 5mm and a lower 8mm plain steel ball &amp; Length: 14mm  &amp;  </v>
      </c>
      <c r="B67" s="57" t="str">
        <f>'Copy paste to Here'!C71</f>
        <v>BNG</v>
      </c>
      <c r="C67" s="57" t="s">
        <v>741</v>
      </c>
      <c r="D67" s="58">
        <f>Invoice!B71</f>
        <v>20</v>
      </c>
      <c r="E67" s="59">
        <f>'Shipping Invoice'!J71*$N$1</f>
        <v>0.26</v>
      </c>
      <c r="F67" s="59">
        <f t="shared" si="0"/>
        <v>5.2</v>
      </c>
      <c r="G67" s="60">
        <f t="shared" si="1"/>
        <v>9.8384000000000018</v>
      </c>
      <c r="H67" s="63">
        <f t="shared" si="2"/>
        <v>196.76800000000003</v>
      </c>
    </row>
    <row r="68" spans="1:8" s="62" customFormat="1" ht="24">
      <c r="A68" s="56" t="str">
        <f>IF((LEN('Copy paste to Here'!G72))&gt;5,((CONCATENATE('Copy paste to Here'!G72," &amp; ",'Copy paste to Here'!D72,"  &amp;  ",'Copy paste to Here'!E72))),"Empty Cell")</f>
        <v xml:space="preserve">Surgical Steel belly Banana, 14g (1.6mm) with an upper 5mm and a lower 8mm plain steel ball &amp; Length: 16mm  &amp;  </v>
      </c>
      <c r="B68" s="57" t="str">
        <f>'Copy paste to Here'!C72</f>
        <v>BNG</v>
      </c>
      <c r="C68" s="57" t="s">
        <v>741</v>
      </c>
      <c r="D68" s="58">
        <f>Invoice!B72</f>
        <v>30</v>
      </c>
      <c r="E68" s="59">
        <f>'Shipping Invoice'!J72*$N$1</f>
        <v>0.26</v>
      </c>
      <c r="F68" s="59">
        <f t="shared" si="0"/>
        <v>7.8000000000000007</v>
      </c>
      <c r="G68" s="60">
        <f t="shared" si="1"/>
        <v>9.8384000000000018</v>
      </c>
      <c r="H68" s="63">
        <f t="shared" si="2"/>
        <v>295.15200000000004</v>
      </c>
    </row>
    <row r="69" spans="1:8" s="62" customFormat="1" ht="24">
      <c r="A69" s="56" t="str">
        <f>IF((LEN('Copy paste to Here'!G73))&gt;5,((CONCATENATE('Copy paste to Here'!G73," &amp; ",'Copy paste to Here'!D73,"  &amp;  ",'Copy paste to Here'!E73))),"Empty Cell")</f>
        <v xml:space="preserve">Surgical Steel belly Banana, 14g (1.6mm) with an upper 5mm and a lower 8mm plain steel ball &amp; Length: 19mm  &amp;  </v>
      </c>
      <c r="B69" s="57" t="str">
        <f>'Copy paste to Here'!C73</f>
        <v>BNG</v>
      </c>
      <c r="C69" s="57" t="s">
        <v>741</v>
      </c>
      <c r="D69" s="58">
        <f>Invoice!B73</f>
        <v>20</v>
      </c>
      <c r="E69" s="59">
        <f>'Shipping Invoice'!J73*$N$1</f>
        <v>0.26</v>
      </c>
      <c r="F69" s="59">
        <f t="shared" si="0"/>
        <v>5.2</v>
      </c>
      <c r="G69" s="60">
        <f t="shared" si="1"/>
        <v>9.8384000000000018</v>
      </c>
      <c r="H69" s="63">
        <f t="shared" si="2"/>
        <v>196.76800000000003</v>
      </c>
    </row>
    <row r="70" spans="1:8" s="62" customFormat="1" ht="48">
      <c r="A70" s="56" t="str">
        <f>IF((LEN('Copy paste to Here'!G74))&gt;5,((CONCATENATE('Copy paste to Here'!G74," &amp; ",'Copy paste to Here'!D74,"  &amp;  ",'Copy paste to Here'!E74))),"Empty Cell")</f>
        <v>Surgical steel casting belly banana, 14g (1.6mm) with 8mm prong set cubic zirconia (CZ) stone with dangling flower shape with prong set CZ stone (dangling part is made from silver plated brass) &amp; Length: 8mm  &amp;  Cz Color: Rose</v>
      </c>
      <c r="B70" s="57" t="str">
        <f>'Copy paste to Here'!C74</f>
        <v>BNRZ413</v>
      </c>
      <c r="C70" s="57" t="s">
        <v>743</v>
      </c>
      <c r="D70" s="58">
        <f>Invoice!B74</f>
        <v>1</v>
      </c>
      <c r="E70" s="59">
        <f>'Shipping Invoice'!J74*$N$1</f>
        <v>3.3</v>
      </c>
      <c r="F70" s="59">
        <f t="shared" si="0"/>
        <v>3.3</v>
      </c>
      <c r="G70" s="60">
        <f t="shared" si="1"/>
        <v>124.872</v>
      </c>
      <c r="H70" s="63">
        <f t="shared" si="2"/>
        <v>124.872</v>
      </c>
    </row>
    <row r="71" spans="1:8" s="62" customFormat="1" ht="48">
      <c r="A71" s="56" t="str">
        <f>IF((LEN('Copy paste to Here'!G75))&gt;5,((CONCATENATE('Copy paste to Here'!G75," &amp; ",'Copy paste to Here'!D75,"  &amp;  ",'Copy paste to Here'!E75))),"Empty Cell")</f>
        <v>Surgical steel casting belly banana, 14g (1.6mm) with 8mm prong set cubic zirconia (CZ) stone with dangling flower shape with prong set CZ stone (dangling part is made from silver plated brass) &amp; Length: 8mm  &amp;  Cz Color: Lavender</v>
      </c>
      <c r="B71" s="57" t="str">
        <f>'Copy paste to Here'!C75</f>
        <v>BNRZ413</v>
      </c>
      <c r="C71" s="57" t="s">
        <v>743</v>
      </c>
      <c r="D71" s="58">
        <f>Invoice!B75</f>
        <v>1</v>
      </c>
      <c r="E71" s="59">
        <f>'Shipping Invoice'!J75*$N$1</f>
        <v>3.3</v>
      </c>
      <c r="F71" s="59">
        <f t="shared" si="0"/>
        <v>3.3</v>
      </c>
      <c r="G71" s="60">
        <f t="shared" si="1"/>
        <v>124.872</v>
      </c>
      <c r="H71" s="63">
        <f t="shared" si="2"/>
        <v>124.872</v>
      </c>
    </row>
    <row r="72" spans="1:8" s="62" customFormat="1" ht="48">
      <c r="A72" s="56" t="str">
        <f>IF((LEN('Copy paste to Here'!G76))&gt;5,((CONCATENATE('Copy paste to Here'!G76," &amp; ",'Copy paste to Here'!D76,"  &amp;  ",'Copy paste to Here'!E76))),"Empty Cell")</f>
        <v>Surgical steel casting belly banana, 14g (1.6mm) with 8mm prong set cubic zirconia (CZ) stone with dangling flower shape with prong set CZ stone (dangling part is made from silver plated brass) &amp; Length: 10mm  &amp;  Cz Color: Rose</v>
      </c>
      <c r="B72" s="57" t="str">
        <f>'Copy paste to Here'!C76</f>
        <v>BNRZ413</v>
      </c>
      <c r="C72" s="57" t="s">
        <v>743</v>
      </c>
      <c r="D72" s="58">
        <f>Invoice!B76</f>
        <v>1</v>
      </c>
      <c r="E72" s="59">
        <f>'Shipping Invoice'!J76*$N$1</f>
        <v>3.3</v>
      </c>
      <c r="F72" s="59">
        <f t="shared" si="0"/>
        <v>3.3</v>
      </c>
      <c r="G72" s="60">
        <f t="shared" si="1"/>
        <v>124.872</v>
      </c>
      <c r="H72" s="63">
        <f t="shared" si="2"/>
        <v>124.872</v>
      </c>
    </row>
    <row r="73" spans="1:8" s="62" customFormat="1" ht="48">
      <c r="A73" s="56" t="str">
        <f>IF((LEN('Copy paste to Here'!G77))&gt;5,((CONCATENATE('Copy paste to Here'!G77," &amp; ",'Copy paste to Here'!D77,"  &amp;  ",'Copy paste to Here'!E77))),"Empty Cell")</f>
        <v>Surgical steel casting belly banana, 14g (1.6mm) with 8mm prong set cubic zirconia (CZ) stone with dangling flower shape with prong set CZ stone (dangling part is made from silver plated brass) &amp; Length: 10mm  &amp;  Cz Color: Lavender</v>
      </c>
      <c r="B73" s="57" t="str">
        <f>'Copy paste to Here'!C77</f>
        <v>BNRZ413</v>
      </c>
      <c r="C73" s="57" t="s">
        <v>743</v>
      </c>
      <c r="D73" s="58">
        <f>Invoice!B77</f>
        <v>1</v>
      </c>
      <c r="E73" s="59">
        <f>'Shipping Invoice'!J77*$N$1</f>
        <v>3.3</v>
      </c>
      <c r="F73" s="59">
        <f t="shared" si="0"/>
        <v>3.3</v>
      </c>
      <c r="G73" s="60">
        <f t="shared" si="1"/>
        <v>124.872</v>
      </c>
      <c r="H73" s="63">
        <f t="shared" si="2"/>
        <v>124.872</v>
      </c>
    </row>
    <row r="74" spans="1:8" s="62" customFormat="1" ht="36">
      <c r="A74" s="56" t="str">
        <f>IF((LEN('Copy paste to Here'!G78))&gt;5,((CONCATENATE('Copy paste to Here'!G78," &amp; ",'Copy paste to Here'!D78,"  &amp;  ",'Copy paste to Here'!E78))),"Empty Cell")</f>
        <v>Anodized 316L steel belly banana, 14g (1.6mm) with an 7mm star shaped prong set CZ stone (dangling is made from gold plated brass) &amp; Length: 8mm  &amp;  Cz Color: Clear</v>
      </c>
      <c r="B74" s="57" t="str">
        <f>'Copy paste to Here'!C78</f>
        <v>BNTSTZ</v>
      </c>
      <c r="C74" s="57" t="s">
        <v>745</v>
      </c>
      <c r="D74" s="58">
        <f>Invoice!B78</f>
        <v>1</v>
      </c>
      <c r="E74" s="59">
        <f>'Shipping Invoice'!J78*$N$1</f>
        <v>2.0299999999999998</v>
      </c>
      <c r="F74" s="59">
        <f t="shared" si="0"/>
        <v>2.0299999999999998</v>
      </c>
      <c r="G74" s="60">
        <f t="shared" si="1"/>
        <v>76.815200000000004</v>
      </c>
      <c r="H74" s="63">
        <f t="shared" si="2"/>
        <v>76.815200000000004</v>
      </c>
    </row>
    <row r="75" spans="1:8" s="62" customFormat="1" ht="36">
      <c r="A75" s="56" t="str">
        <f>IF((LEN('Copy paste to Here'!G79))&gt;5,((CONCATENATE('Copy paste to Here'!G79," &amp; ",'Copy paste to Here'!D79,"  &amp;  ",'Copy paste to Here'!E79))),"Empty Cell")</f>
        <v>Anodized 316L steel belly banana, 14g (1.6mm) with an 7mm star shaped prong set CZ stone (dangling is made from gold plated brass) &amp; Length: 8mm  &amp;  Cz Color: Rose</v>
      </c>
      <c r="B75" s="57" t="str">
        <f>'Copy paste to Here'!C79</f>
        <v>BNTSTZ</v>
      </c>
      <c r="C75" s="57" t="s">
        <v>745</v>
      </c>
      <c r="D75" s="58">
        <f>Invoice!B79</f>
        <v>1</v>
      </c>
      <c r="E75" s="59">
        <f>'Shipping Invoice'!J79*$N$1</f>
        <v>2.0299999999999998</v>
      </c>
      <c r="F75" s="59">
        <f t="shared" si="0"/>
        <v>2.0299999999999998</v>
      </c>
      <c r="G75" s="60">
        <f t="shared" si="1"/>
        <v>76.815200000000004</v>
      </c>
      <c r="H75" s="63">
        <f t="shared" si="2"/>
        <v>76.815200000000004</v>
      </c>
    </row>
    <row r="76" spans="1:8" s="62" customFormat="1" ht="36">
      <c r="A76" s="56" t="str">
        <f>IF((LEN('Copy paste to Here'!G80))&gt;5,((CONCATENATE('Copy paste to Here'!G80," &amp; ",'Copy paste to Here'!D80,"  &amp;  ",'Copy paste to Here'!E80))),"Empty Cell")</f>
        <v>Anodized 316L steel belly banana, 14g (1.6mm) with an 7mm star shaped prong set CZ stone (dangling is made from gold plated brass) &amp; Length: 8mm  &amp;  Cz Color: Lavender</v>
      </c>
      <c r="B76" s="57" t="str">
        <f>'Copy paste to Here'!C80</f>
        <v>BNTSTZ</v>
      </c>
      <c r="C76" s="57" t="s">
        <v>745</v>
      </c>
      <c r="D76" s="58">
        <f>Invoice!B80</f>
        <v>1</v>
      </c>
      <c r="E76" s="59">
        <f>'Shipping Invoice'!J80*$N$1</f>
        <v>2.0299999999999998</v>
      </c>
      <c r="F76" s="59">
        <f t="shared" si="0"/>
        <v>2.0299999999999998</v>
      </c>
      <c r="G76" s="60">
        <f t="shared" si="1"/>
        <v>76.815200000000004</v>
      </c>
      <c r="H76" s="63">
        <f t="shared" si="2"/>
        <v>76.815200000000004</v>
      </c>
    </row>
    <row r="77" spans="1:8" s="62" customFormat="1" ht="36">
      <c r="A77" s="56" t="str">
        <f>IF((LEN('Copy paste to Here'!G81))&gt;5,((CONCATENATE('Copy paste to Here'!G81," &amp; ",'Copy paste to Here'!D81,"  &amp;  ",'Copy paste to Here'!E81))),"Empty Cell")</f>
        <v>Anodized 316L steel belly banana, 14g (1.6mm) with an 7mm star shaped prong set CZ stone (dangling is made from gold plated brass) &amp; Length: 10mm  &amp;  Cz Color: Clear</v>
      </c>
      <c r="B77" s="57" t="str">
        <f>'Copy paste to Here'!C81</f>
        <v>BNTSTZ</v>
      </c>
      <c r="C77" s="57" t="s">
        <v>745</v>
      </c>
      <c r="D77" s="58">
        <f>Invoice!B81</f>
        <v>1</v>
      </c>
      <c r="E77" s="59">
        <f>'Shipping Invoice'!J81*$N$1</f>
        <v>2.0299999999999998</v>
      </c>
      <c r="F77" s="59">
        <f t="shared" si="0"/>
        <v>2.0299999999999998</v>
      </c>
      <c r="G77" s="60">
        <f t="shared" si="1"/>
        <v>76.815200000000004</v>
      </c>
      <c r="H77" s="63">
        <f t="shared" si="2"/>
        <v>76.815200000000004</v>
      </c>
    </row>
    <row r="78" spans="1:8" s="62" customFormat="1" ht="36">
      <c r="A78" s="56" t="str">
        <f>IF((LEN('Copy paste to Here'!G82))&gt;5,((CONCATENATE('Copy paste to Here'!G82," &amp; ",'Copy paste to Here'!D82,"  &amp;  ",'Copy paste to Here'!E82))),"Empty Cell")</f>
        <v>Anodized 316L steel belly banana, 14g (1.6mm) with an 7mm star shaped prong set CZ stone (dangling is made from gold plated brass) &amp; Length: 10mm  &amp;  Cz Color: Rose</v>
      </c>
      <c r="B78" s="57" t="str">
        <f>'Copy paste to Here'!C82</f>
        <v>BNTSTZ</v>
      </c>
      <c r="C78" s="57" t="s">
        <v>745</v>
      </c>
      <c r="D78" s="58">
        <f>Invoice!B82</f>
        <v>1</v>
      </c>
      <c r="E78" s="59">
        <f>'Shipping Invoice'!J82*$N$1</f>
        <v>2.0299999999999998</v>
      </c>
      <c r="F78" s="59">
        <f t="shared" si="0"/>
        <v>2.0299999999999998</v>
      </c>
      <c r="G78" s="60">
        <f t="shared" si="1"/>
        <v>76.815200000000004</v>
      </c>
      <c r="H78" s="63">
        <f t="shared" si="2"/>
        <v>76.815200000000004</v>
      </c>
    </row>
    <row r="79" spans="1:8" s="62" customFormat="1" ht="36">
      <c r="A79" s="56" t="str">
        <f>IF((LEN('Copy paste to Here'!G83))&gt;5,((CONCATENATE('Copy paste to Here'!G83," &amp; ",'Copy paste to Here'!D83,"  &amp;  ",'Copy paste to Here'!E83))),"Empty Cell")</f>
        <v>Anodized 316L steel belly banana, 14g (1.6mm) with an 7mm star shaped prong set CZ stone (dangling is made from gold plated brass) &amp; Length: 10mm  &amp;  Cz Color: Lavender</v>
      </c>
      <c r="B79" s="57" t="str">
        <f>'Copy paste to Here'!C83</f>
        <v>BNTSTZ</v>
      </c>
      <c r="C79" s="57" t="s">
        <v>745</v>
      </c>
      <c r="D79" s="58">
        <f>Invoice!B83</f>
        <v>1</v>
      </c>
      <c r="E79" s="59">
        <f>'Shipping Invoice'!J83*$N$1</f>
        <v>2.0299999999999998</v>
      </c>
      <c r="F79" s="59">
        <f t="shared" si="0"/>
        <v>2.0299999999999998</v>
      </c>
      <c r="G79" s="60">
        <f t="shared" si="1"/>
        <v>76.815200000000004</v>
      </c>
      <c r="H79" s="63">
        <f t="shared" si="2"/>
        <v>76.815200000000004</v>
      </c>
    </row>
    <row r="80" spans="1:8" s="62" customFormat="1" ht="36">
      <c r="A80" s="56" t="str">
        <f>IF((LEN('Copy paste to Here'!G84))&gt;5,((CONCATENATE('Copy paste to Here'!G84," &amp; ",'Copy paste to Here'!D84,"  &amp;  ",'Copy paste to Here'!E84))),"Empty Cell")</f>
        <v>One pair of 925 silver ear studs with 1.5mm to 11mm round prong set Cubic Zirconia stones &amp; Size: 4mm  &amp;  Crystal Color: Clear</v>
      </c>
      <c r="B80" s="57" t="str">
        <f>'Copy paste to Here'!C84</f>
        <v>CZRDM</v>
      </c>
      <c r="C80" s="57" t="s">
        <v>816</v>
      </c>
      <c r="D80" s="58">
        <f>Invoice!B84</f>
        <v>2</v>
      </c>
      <c r="E80" s="59">
        <f>'Shipping Invoice'!J84*$N$1</f>
        <v>1.2</v>
      </c>
      <c r="F80" s="59">
        <f t="shared" si="0"/>
        <v>2.4</v>
      </c>
      <c r="G80" s="60">
        <f t="shared" si="1"/>
        <v>45.408000000000001</v>
      </c>
      <c r="H80" s="63">
        <f t="shared" si="2"/>
        <v>90.816000000000003</v>
      </c>
    </row>
    <row r="81" spans="1:8" s="62" customFormat="1" ht="36">
      <c r="A81" s="56" t="str">
        <f>IF((LEN('Copy paste to Here'!G85))&gt;5,((CONCATENATE('Copy paste to Here'!G85," &amp; ",'Copy paste to Here'!D85,"  &amp;  ",'Copy paste to Here'!E85))),"Empty Cell")</f>
        <v>One pair of 925 silver ear studs with 1.5mm to 11mm round prong set Cubic Zirconia stones &amp; Size: 6mm  &amp;  Crystal Color: Clear</v>
      </c>
      <c r="B81" s="57" t="str">
        <f>'Copy paste to Here'!C85</f>
        <v>CZRDM</v>
      </c>
      <c r="C81" s="57" t="s">
        <v>817</v>
      </c>
      <c r="D81" s="58">
        <f>Invoice!B85</f>
        <v>4</v>
      </c>
      <c r="E81" s="59">
        <f>'Shipping Invoice'!J85*$N$1</f>
        <v>1.66</v>
      </c>
      <c r="F81" s="59">
        <f t="shared" si="0"/>
        <v>6.64</v>
      </c>
      <c r="G81" s="60">
        <f t="shared" si="1"/>
        <v>62.814399999999999</v>
      </c>
      <c r="H81" s="63">
        <f t="shared" si="2"/>
        <v>251.2576</v>
      </c>
    </row>
    <row r="82" spans="1:8" s="62" customFormat="1" ht="36">
      <c r="A82" s="56" t="str">
        <f>IF((LEN('Copy paste to Here'!G86))&gt;5,((CONCATENATE('Copy paste to Here'!G86," &amp; ",'Copy paste to Here'!D86,"  &amp;  ",'Copy paste to Here'!E86))),"Empty Cell")</f>
        <v>One pair of 925 silver ear studs with 1.5mm to 11mm round prong set Cubic Zirconia stones &amp; Size: 8mm  &amp;  Crystal Color: Clear</v>
      </c>
      <c r="B82" s="57" t="str">
        <f>'Copy paste to Here'!C86</f>
        <v>CZRDM</v>
      </c>
      <c r="C82" s="57" t="s">
        <v>818</v>
      </c>
      <c r="D82" s="58">
        <f>Invoice!B86</f>
        <v>3</v>
      </c>
      <c r="E82" s="59">
        <f>'Shipping Invoice'!J86*$N$1</f>
        <v>2.36</v>
      </c>
      <c r="F82" s="59">
        <f t="shared" si="0"/>
        <v>7.08</v>
      </c>
      <c r="G82" s="60">
        <f t="shared" si="1"/>
        <v>89.302400000000006</v>
      </c>
      <c r="H82" s="63">
        <f t="shared" si="2"/>
        <v>267.90719999999999</v>
      </c>
    </row>
    <row r="83" spans="1:8" s="62" customFormat="1" ht="24">
      <c r="A83" s="56" t="str">
        <f>IF((LEN('Copy paste to Here'!G87))&gt;5,((CONCATENATE('Copy paste to Here'!G87," &amp; ",'Copy paste to Here'!D87,"  &amp;  ",'Copy paste to Here'!E87))),"Empty Cell")</f>
        <v>One pair of 925 silver ear studs with 2mm to 10mm square prong set Cubic Zirconia stones &amp; Size: 3mm  &amp;  Cz Color: Clear</v>
      </c>
      <c r="B83" s="57" t="str">
        <f>'Copy paste to Here'!C87</f>
        <v>CZSQM</v>
      </c>
      <c r="C83" s="57" t="s">
        <v>819</v>
      </c>
      <c r="D83" s="58">
        <f>Invoice!B87</f>
        <v>3</v>
      </c>
      <c r="E83" s="59">
        <f>'Shipping Invoice'!J87*$N$1</f>
        <v>1.28</v>
      </c>
      <c r="F83" s="59">
        <f t="shared" ref="F83:F146" si="3">D83*E83</f>
        <v>3.84</v>
      </c>
      <c r="G83" s="60">
        <f t="shared" ref="G83:G146" si="4">E83*$E$14</f>
        <v>48.435200000000009</v>
      </c>
      <c r="H83" s="63">
        <f t="shared" ref="H83:H146" si="5">D83*G83</f>
        <v>145.30560000000003</v>
      </c>
    </row>
    <row r="84" spans="1:8" s="62" customFormat="1" ht="24">
      <c r="A84" s="56" t="str">
        <f>IF((LEN('Copy paste to Here'!G88))&gt;5,((CONCATENATE('Copy paste to Here'!G88," &amp; ",'Copy paste to Here'!D88,"  &amp;  ",'Copy paste to Here'!E88))),"Empty Cell")</f>
        <v>One pair of 925 silver ear studs with 2mm to 10mm square prong set Cubic Zirconia stones &amp; Size: 4mm  &amp;  Cz Color: Clear</v>
      </c>
      <c r="B84" s="57" t="str">
        <f>'Copy paste to Here'!C88</f>
        <v>CZSQM</v>
      </c>
      <c r="C84" s="57" t="s">
        <v>820</v>
      </c>
      <c r="D84" s="58">
        <f>Invoice!B88</f>
        <v>2</v>
      </c>
      <c r="E84" s="59">
        <f>'Shipping Invoice'!J88*$N$1</f>
        <v>1.35</v>
      </c>
      <c r="F84" s="59">
        <f t="shared" si="3"/>
        <v>2.7</v>
      </c>
      <c r="G84" s="60">
        <f t="shared" si="4"/>
        <v>51.08400000000001</v>
      </c>
      <c r="H84" s="63">
        <f t="shared" si="5"/>
        <v>102.16800000000002</v>
      </c>
    </row>
    <row r="85" spans="1:8" s="62" customFormat="1" ht="24">
      <c r="A85" s="56" t="str">
        <f>IF((LEN('Copy paste to Here'!G89))&gt;5,((CONCATENATE('Copy paste to Here'!G89," &amp; ",'Copy paste to Here'!D89,"  &amp;  ",'Copy paste to Here'!E89))),"Empty Cell")</f>
        <v>One pair of 925 silver ear studs with 2mm to 10mm square prong set Cubic Zirconia stones &amp; Size: 5mm  &amp;  Cz Color: Clear</v>
      </c>
      <c r="B85" s="57" t="str">
        <f>'Copy paste to Here'!C89</f>
        <v>CZSQM</v>
      </c>
      <c r="C85" s="57" t="s">
        <v>821</v>
      </c>
      <c r="D85" s="58">
        <f>Invoice!B89</f>
        <v>3</v>
      </c>
      <c r="E85" s="59">
        <f>'Shipping Invoice'!J89*$N$1</f>
        <v>1.67</v>
      </c>
      <c r="F85" s="59">
        <f t="shared" si="3"/>
        <v>5.01</v>
      </c>
      <c r="G85" s="60">
        <f t="shared" si="4"/>
        <v>63.192800000000005</v>
      </c>
      <c r="H85" s="63">
        <f t="shared" si="5"/>
        <v>189.57840000000002</v>
      </c>
    </row>
    <row r="86" spans="1:8" s="62" customFormat="1" ht="24">
      <c r="A86" s="56" t="str">
        <f>IF((LEN('Copy paste to Here'!G90))&gt;5,((CONCATENATE('Copy paste to Here'!G90," &amp; ",'Copy paste to Here'!D90,"  &amp;  ",'Copy paste to Here'!E90))),"Empty Cell")</f>
        <v>One pair of 925 silver ear studs with 2mm to 10mm square prong set Cubic Zirconia stones &amp; Size: 6mm  &amp;  Cz Color: Clear</v>
      </c>
      <c r="B86" s="57" t="str">
        <f>'Copy paste to Here'!C90</f>
        <v>CZSQM</v>
      </c>
      <c r="C86" s="57" t="s">
        <v>822</v>
      </c>
      <c r="D86" s="58">
        <f>Invoice!B90</f>
        <v>5</v>
      </c>
      <c r="E86" s="59">
        <f>'Shipping Invoice'!J90*$N$1</f>
        <v>1.96</v>
      </c>
      <c r="F86" s="59">
        <f t="shared" si="3"/>
        <v>9.8000000000000007</v>
      </c>
      <c r="G86" s="60">
        <f t="shared" si="4"/>
        <v>74.16640000000001</v>
      </c>
      <c r="H86" s="63">
        <f t="shared" si="5"/>
        <v>370.83200000000005</v>
      </c>
    </row>
    <row r="87" spans="1:8" s="62" customFormat="1" ht="24">
      <c r="A87" s="56" t="str">
        <f>IF((LEN('Copy paste to Here'!G91))&gt;5,((CONCATENATE('Copy paste to Here'!G91," &amp; ",'Copy paste to Here'!D91,"  &amp;  ",'Copy paste to Here'!E91))),"Empty Cell")</f>
        <v>One pair of 925 silver ear studs with 2mm to 10mm square prong set Cubic Zirconia stones &amp; Size: 8mm  &amp;  Cz Color: Clear</v>
      </c>
      <c r="B87" s="57" t="str">
        <f>'Copy paste to Here'!C91</f>
        <v>CZSQM</v>
      </c>
      <c r="C87" s="57" t="s">
        <v>823</v>
      </c>
      <c r="D87" s="58">
        <f>Invoice!B91</f>
        <v>10</v>
      </c>
      <c r="E87" s="59">
        <f>'Shipping Invoice'!J91*$N$1</f>
        <v>2.75</v>
      </c>
      <c r="F87" s="59">
        <f t="shared" si="3"/>
        <v>27.5</v>
      </c>
      <c r="G87" s="60">
        <f t="shared" si="4"/>
        <v>104.06</v>
      </c>
      <c r="H87" s="63">
        <f t="shared" si="5"/>
        <v>1040.5999999999999</v>
      </c>
    </row>
    <row r="88" spans="1:8" s="62" customFormat="1" ht="36">
      <c r="A88" s="56" t="str">
        <f>IF((LEN('Copy paste to Here'!G92))&gt;5,((CONCATENATE('Copy paste to Here'!G92," &amp; ",'Copy paste to Here'!D92,"  &amp;  ",'Copy paste to Here'!E92))),"Empty Cell")</f>
        <v xml:space="preserve">Empty black or white acrylic display case for body jewelry with 20 compartments (size 3.2cm x 3.2cm) with clear or light blue cover &amp; Color: White  &amp;  </v>
      </c>
      <c r="B88" s="57" t="str">
        <f>'Copy paste to Here'!C92</f>
        <v>DCS20P</v>
      </c>
      <c r="C88" s="57" t="s">
        <v>752</v>
      </c>
      <c r="D88" s="58">
        <f>Invoice!B92</f>
        <v>1</v>
      </c>
      <c r="E88" s="59">
        <f>'Shipping Invoice'!J92*$N$1</f>
        <v>7.01</v>
      </c>
      <c r="F88" s="59">
        <f t="shared" si="3"/>
        <v>7.01</v>
      </c>
      <c r="G88" s="60">
        <f t="shared" si="4"/>
        <v>265.25839999999999</v>
      </c>
      <c r="H88" s="63">
        <f t="shared" si="5"/>
        <v>265.25839999999999</v>
      </c>
    </row>
    <row r="89" spans="1:8" s="62" customFormat="1" ht="24">
      <c r="A89" s="56" t="str">
        <f>IF((LEN('Copy paste to Here'!G93))&gt;5,((CONCATENATE('Copy paste to Here'!G93," &amp; ",'Copy paste to Here'!D93,"  &amp;  ",'Copy paste to Here'!E93))),"Empty Cell")</f>
        <v xml:space="preserve">Empty display case for body jewelry with 30 compartments (size 3.2cm x 3.2cm). with clear or light blue cover &amp; Color: White  &amp;  </v>
      </c>
      <c r="B89" s="57" t="str">
        <f>'Copy paste to Here'!C93</f>
        <v>DCS30P</v>
      </c>
      <c r="C89" s="57" t="s">
        <v>754</v>
      </c>
      <c r="D89" s="58">
        <f>Invoice!B93</f>
        <v>2</v>
      </c>
      <c r="E89" s="59">
        <f>'Shipping Invoice'!J93*$N$1</f>
        <v>10.01</v>
      </c>
      <c r="F89" s="59">
        <f t="shared" si="3"/>
        <v>20.02</v>
      </c>
      <c r="G89" s="60">
        <f t="shared" si="4"/>
        <v>378.77840000000003</v>
      </c>
      <c r="H89" s="63">
        <f t="shared" si="5"/>
        <v>757.55680000000007</v>
      </c>
    </row>
    <row r="90" spans="1:8" s="62" customFormat="1" ht="24">
      <c r="A90" s="56" t="str">
        <f>IF((LEN('Copy paste to Here'!G94))&gt;5,((CONCATENATE('Copy paste to Here'!G94," &amp; ",'Copy paste to Here'!D94,"  &amp;  ",'Copy paste to Here'!E94))),"Empty Cell")</f>
        <v xml:space="preserve">Pair of 18k gold plated sterling silver earring studs with 3mm to 8mm square clear prong set CZ stone &amp; Size: 3mm  &amp;  </v>
      </c>
      <c r="B90" s="57" t="str">
        <f>'Copy paste to Here'!C94</f>
        <v>GPQZ</v>
      </c>
      <c r="C90" s="57" t="s">
        <v>824</v>
      </c>
      <c r="D90" s="58">
        <f>Invoice!B94</f>
        <v>1</v>
      </c>
      <c r="E90" s="59">
        <f>'Shipping Invoice'!J94*$N$1</f>
        <v>2</v>
      </c>
      <c r="F90" s="59">
        <f t="shared" si="3"/>
        <v>2</v>
      </c>
      <c r="G90" s="60">
        <f t="shared" si="4"/>
        <v>75.680000000000007</v>
      </c>
      <c r="H90" s="63">
        <f t="shared" si="5"/>
        <v>75.680000000000007</v>
      </c>
    </row>
    <row r="91" spans="1:8" s="62" customFormat="1" ht="24">
      <c r="A91" s="56" t="str">
        <f>IF((LEN('Copy paste to Here'!G95))&gt;5,((CONCATENATE('Copy paste to Here'!G95," &amp; ",'Copy paste to Here'!D95,"  &amp;  ",'Copy paste to Here'!E95))),"Empty Cell")</f>
        <v xml:space="preserve">Pair of 18k gold plated sterling silver earring studs with 3mm to 8mm square clear prong set CZ stone &amp; Size: 4mm  &amp;  </v>
      </c>
      <c r="B91" s="57" t="str">
        <f>'Copy paste to Here'!C95</f>
        <v>GPQZ</v>
      </c>
      <c r="C91" s="57" t="s">
        <v>825</v>
      </c>
      <c r="D91" s="58">
        <f>Invoice!B95</f>
        <v>1</v>
      </c>
      <c r="E91" s="59">
        <f>'Shipping Invoice'!J95*$N$1</f>
        <v>2.1</v>
      </c>
      <c r="F91" s="59">
        <f t="shared" si="3"/>
        <v>2.1</v>
      </c>
      <c r="G91" s="60">
        <f t="shared" si="4"/>
        <v>79.464000000000013</v>
      </c>
      <c r="H91" s="63">
        <f t="shared" si="5"/>
        <v>79.464000000000013</v>
      </c>
    </row>
    <row r="92" spans="1:8" s="62" customFormat="1" ht="24">
      <c r="A92" s="56" t="str">
        <f>IF((LEN('Copy paste to Here'!G96))&gt;5,((CONCATENATE('Copy paste to Here'!G96," &amp; ",'Copy paste to Here'!D96,"  &amp;  ",'Copy paste to Here'!E96))),"Empty Cell")</f>
        <v xml:space="preserve">Pair of 18k gold plated sterling silver earring studs with 3mm to 8mm square clear prong set CZ stone &amp; Size: 5mm  &amp;  </v>
      </c>
      <c r="B92" s="57" t="str">
        <f>'Copy paste to Here'!C96</f>
        <v>GPQZ</v>
      </c>
      <c r="C92" s="57" t="s">
        <v>826</v>
      </c>
      <c r="D92" s="58">
        <f>Invoice!B96</f>
        <v>1</v>
      </c>
      <c r="E92" s="59">
        <f>'Shipping Invoice'!J96*$N$1</f>
        <v>2.39</v>
      </c>
      <c r="F92" s="59">
        <f t="shared" si="3"/>
        <v>2.39</v>
      </c>
      <c r="G92" s="60">
        <f t="shared" si="4"/>
        <v>90.437600000000018</v>
      </c>
      <c r="H92" s="63">
        <f t="shared" si="5"/>
        <v>90.437600000000018</v>
      </c>
    </row>
    <row r="93" spans="1:8" s="62" customFormat="1" ht="24">
      <c r="A93" s="56" t="str">
        <f>IF((LEN('Copy paste to Here'!G97))&gt;5,((CONCATENATE('Copy paste to Here'!G97," &amp; ",'Copy paste to Here'!D97,"  &amp;  ",'Copy paste to Here'!E97))),"Empty Cell")</f>
        <v xml:space="preserve">Pair of 18k gold plated sterling silver earring studs with 3mm to 8mm square clear prong set CZ stone &amp; Size: 6mm  &amp;  </v>
      </c>
      <c r="B93" s="57" t="str">
        <f>'Copy paste to Here'!C97</f>
        <v>GPQZ</v>
      </c>
      <c r="C93" s="57" t="s">
        <v>827</v>
      </c>
      <c r="D93" s="58">
        <f>Invoice!B97</f>
        <v>1</v>
      </c>
      <c r="E93" s="59">
        <f>'Shipping Invoice'!J97*$N$1</f>
        <v>2.83</v>
      </c>
      <c r="F93" s="59">
        <f t="shared" si="3"/>
        <v>2.83</v>
      </c>
      <c r="G93" s="60">
        <f t="shared" si="4"/>
        <v>107.08720000000001</v>
      </c>
      <c r="H93" s="63">
        <f t="shared" si="5"/>
        <v>107.08720000000001</v>
      </c>
    </row>
    <row r="94" spans="1:8" s="62" customFormat="1" ht="24">
      <c r="A94" s="56" t="str">
        <f>IF((LEN('Copy paste to Here'!G98))&gt;5,((CONCATENATE('Copy paste to Here'!G98," &amp; ",'Copy paste to Here'!D98,"  &amp;  ",'Copy paste to Here'!E98))),"Empty Cell")</f>
        <v xml:space="preserve">Pair of 18k gold plated sterling silver earring studs with 3mm to 8mm square clear prong set CZ stone &amp; Size: 7mm  &amp;  </v>
      </c>
      <c r="B94" s="57" t="str">
        <f>'Copy paste to Here'!C98</f>
        <v>GPQZ</v>
      </c>
      <c r="C94" s="57" t="s">
        <v>828</v>
      </c>
      <c r="D94" s="58">
        <f>Invoice!B98</f>
        <v>1</v>
      </c>
      <c r="E94" s="59">
        <f>'Shipping Invoice'!J98*$N$1</f>
        <v>3.07</v>
      </c>
      <c r="F94" s="59">
        <f t="shared" si="3"/>
        <v>3.07</v>
      </c>
      <c r="G94" s="60">
        <f t="shared" si="4"/>
        <v>116.1688</v>
      </c>
      <c r="H94" s="63">
        <f t="shared" si="5"/>
        <v>116.1688</v>
      </c>
    </row>
    <row r="95" spans="1:8" s="62" customFormat="1" ht="24">
      <c r="A95" s="56" t="str">
        <f>IF((LEN('Copy paste to Here'!G99))&gt;5,((CONCATENATE('Copy paste to Here'!G99," &amp; ",'Copy paste to Here'!D99,"  &amp;  ",'Copy paste to Here'!E99))),"Empty Cell")</f>
        <v xml:space="preserve">Pair of 18k gold plated sterling silver earring studs with 3mm to 8mm square clear prong set CZ stone &amp; Size: 8mm  &amp;  </v>
      </c>
      <c r="B95" s="57" t="str">
        <f>'Copy paste to Here'!C99</f>
        <v>GPQZ</v>
      </c>
      <c r="C95" s="57" t="s">
        <v>829</v>
      </c>
      <c r="D95" s="58">
        <f>Invoice!B99</f>
        <v>1</v>
      </c>
      <c r="E95" s="59">
        <f>'Shipping Invoice'!J99*$N$1</f>
        <v>3.6</v>
      </c>
      <c r="F95" s="59">
        <f t="shared" si="3"/>
        <v>3.6</v>
      </c>
      <c r="G95" s="60">
        <f t="shared" si="4"/>
        <v>136.22400000000002</v>
      </c>
      <c r="H95" s="63">
        <f t="shared" si="5"/>
        <v>136.22400000000002</v>
      </c>
    </row>
    <row r="96" spans="1:8" s="62" customFormat="1" ht="24">
      <c r="A96" s="56" t="str">
        <f>IF((LEN('Copy paste to Here'!G100))&gt;5,((CONCATENATE('Copy paste to Here'!G100," &amp; ",'Copy paste to Here'!D100,"  &amp;  ",'Copy paste to Here'!E100))),"Empty Cell")</f>
        <v xml:space="preserve">One pair of 18k gold plated sterling silver earring studs with 1.5mm to 10mm round clear prong set CZ stone &amp; Size: 3mm  &amp;  </v>
      </c>
      <c r="B96" s="57" t="str">
        <f>'Copy paste to Here'!C100</f>
        <v>GPRZ</v>
      </c>
      <c r="C96" s="57" t="s">
        <v>830</v>
      </c>
      <c r="D96" s="58">
        <f>Invoice!B100</f>
        <v>1</v>
      </c>
      <c r="E96" s="59">
        <f>'Shipping Invoice'!J100*$N$1</f>
        <v>1.82</v>
      </c>
      <c r="F96" s="59">
        <f t="shared" si="3"/>
        <v>1.82</v>
      </c>
      <c r="G96" s="60">
        <f t="shared" si="4"/>
        <v>68.868800000000007</v>
      </c>
      <c r="H96" s="63">
        <f t="shared" si="5"/>
        <v>68.868800000000007</v>
      </c>
    </row>
    <row r="97" spans="1:8" s="62" customFormat="1" ht="24">
      <c r="A97" s="56" t="str">
        <f>IF((LEN('Copy paste to Here'!G101))&gt;5,((CONCATENATE('Copy paste to Here'!G101," &amp; ",'Copy paste to Here'!D101,"  &amp;  ",'Copy paste to Here'!E101))),"Empty Cell")</f>
        <v xml:space="preserve">One pair of 18k gold plated sterling silver earring studs with 1.5mm to 10mm round clear prong set CZ stone &amp; Size: 4mm  &amp;  </v>
      </c>
      <c r="B97" s="57" t="str">
        <f>'Copy paste to Here'!C101</f>
        <v>GPRZ</v>
      </c>
      <c r="C97" s="57" t="s">
        <v>831</v>
      </c>
      <c r="D97" s="58">
        <f>Invoice!B101</f>
        <v>1</v>
      </c>
      <c r="E97" s="59">
        <f>'Shipping Invoice'!J101*$N$1</f>
        <v>1.96</v>
      </c>
      <c r="F97" s="59">
        <f t="shared" si="3"/>
        <v>1.96</v>
      </c>
      <c r="G97" s="60">
        <f t="shared" si="4"/>
        <v>74.16640000000001</v>
      </c>
      <c r="H97" s="63">
        <f t="shared" si="5"/>
        <v>74.16640000000001</v>
      </c>
    </row>
    <row r="98" spans="1:8" s="62" customFormat="1" ht="24">
      <c r="A98" s="56" t="str">
        <f>IF((LEN('Copy paste to Here'!G102))&gt;5,((CONCATENATE('Copy paste to Here'!G102," &amp; ",'Copy paste to Here'!D102,"  &amp;  ",'Copy paste to Here'!E102))),"Empty Cell")</f>
        <v xml:space="preserve">One pair of 18k gold plated sterling silver earring studs with 1.5mm to 10mm round clear prong set CZ stone &amp; Size: 5mm  &amp;  </v>
      </c>
      <c r="B98" s="57" t="str">
        <f>'Copy paste to Here'!C102</f>
        <v>GPRZ</v>
      </c>
      <c r="C98" s="57" t="s">
        <v>832</v>
      </c>
      <c r="D98" s="58">
        <f>Invoice!B102</f>
        <v>1</v>
      </c>
      <c r="E98" s="59">
        <f>'Shipping Invoice'!J102*$N$1</f>
        <v>2.12</v>
      </c>
      <c r="F98" s="59">
        <f t="shared" si="3"/>
        <v>2.12</v>
      </c>
      <c r="G98" s="60">
        <f t="shared" si="4"/>
        <v>80.220800000000011</v>
      </c>
      <c r="H98" s="63">
        <f t="shared" si="5"/>
        <v>80.220800000000011</v>
      </c>
    </row>
    <row r="99" spans="1:8" s="62" customFormat="1" ht="24">
      <c r="A99" s="56" t="str">
        <f>IF((LEN('Copy paste to Here'!G103))&gt;5,((CONCATENATE('Copy paste to Here'!G103," &amp; ",'Copy paste to Here'!D103,"  &amp;  ",'Copy paste to Here'!E103))),"Empty Cell")</f>
        <v xml:space="preserve">One pair of 18k gold plated sterling silver earring studs with 1.5mm to 10mm round clear prong set CZ stone &amp; Size: 6mm  &amp;  </v>
      </c>
      <c r="B99" s="57" t="str">
        <f>'Copy paste to Here'!C103</f>
        <v>GPRZ</v>
      </c>
      <c r="C99" s="57" t="s">
        <v>833</v>
      </c>
      <c r="D99" s="58">
        <f>Invoice!B103</f>
        <v>1</v>
      </c>
      <c r="E99" s="59">
        <f>'Shipping Invoice'!J103*$N$1</f>
        <v>2.4900000000000002</v>
      </c>
      <c r="F99" s="59">
        <f t="shared" si="3"/>
        <v>2.4900000000000002</v>
      </c>
      <c r="G99" s="60">
        <f t="shared" si="4"/>
        <v>94.221600000000024</v>
      </c>
      <c r="H99" s="63">
        <f t="shared" si="5"/>
        <v>94.221600000000024</v>
      </c>
    </row>
    <row r="100" spans="1:8" s="62" customFormat="1" ht="24">
      <c r="A100" s="56" t="str">
        <f>IF((LEN('Copy paste to Here'!G104))&gt;5,((CONCATENATE('Copy paste to Here'!G104," &amp; ",'Copy paste to Here'!D104,"  &amp;  ",'Copy paste to Here'!E104))),"Empty Cell")</f>
        <v xml:space="preserve">One pair of 18k gold plated sterling silver earring studs with 1.5mm to 10mm round clear prong set CZ stone &amp; Size: 7mm  &amp;  </v>
      </c>
      <c r="B100" s="57" t="str">
        <f>'Copy paste to Here'!C104</f>
        <v>GPRZ</v>
      </c>
      <c r="C100" s="57" t="s">
        <v>834</v>
      </c>
      <c r="D100" s="58">
        <f>Invoice!B104</f>
        <v>1</v>
      </c>
      <c r="E100" s="59">
        <f>'Shipping Invoice'!J104*$N$1</f>
        <v>2.76</v>
      </c>
      <c r="F100" s="59">
        <f t="shared" si="3"/>
        <v>2.76</v>
      </c>
      <c r="G100" s="60">
        <f t="shared" si="4"/>
        <v>104.4384</v>
      </c>
      <c r="H100" s="63">
        <f t="shared" si="5"/>
        <v>104.4384</v>
      </c>
    </row>
    <row r="101" spans="1:8" s="62" customFormat="1" ht="24">
      <c r="A101" s="56" t="str">
        <f>IF((LEN('Copy paste to Here'!G105))&gt;5,((CONCATENATE('Copy paste to Here'!G105," &amp; ",'Copy paste to Here'!D105,"  &amp;  ",'Copy paste to Here'!E105))),"Empty Cell")</f>
        <v xml:space="preserve">One pair of 18k gold plated sterling silver earring studs with 1.5mm to 10mm round clear prong set CZ stone &amp; Size: 8mm  &amp;  </v>
      </c>
      <c r="B101" s="57" t="str">
        <f>'Copy paste to Here'!C105</f>
        <v>GPRZ</v>
      </c>
      <c r="C101" s="57" t="s">
        <v>835</v>
      </c>
      <c r="D101" s="58">
        <f>Invoice!B105</f>
        <v>1</v>
      </c>
      <c r="E101" s="59">
        <f>'Shipping Invoice'!J105*$N$1</f>
        <v>3</v>
      </c>
      <c r="F101" s="59">
        <f t="shared" si="3"/>
        <v>3</v>
      </c>
      <c r="G101" s="60">
        <f t="shared" si="4"/>
        <v>113.52000000000001</v>
      </c>
      <c r="H101" s="63">
        <f t="shared" si="5"/>
        <v>113.52000000000001</v>
      </c>
    </row>
    <row r="102" spans="1:8" s="62" customFormat="1" ht="24">
      <c r="A102" s="56" t="str">
        <f>IF((LEN('Copy paste to Here'!G106))&gt;5,((CONCATENATE('Copy paste to Here'!G106," &amp; ",'Copy paste to Here'!D106,"  &amp;  ",'Copy paste to Here'!E106))),"Empty Cell")</f>
        <v xml:space="preserve">14 kt. gold nose screw, 22g (0.6mm) with 3mm triangle shape prong set CZ stone &amp; Cz Color: Clear  &amp;  </v>
      </c>
      <c r="B102" s="57" t="str">
        <f>'Copy paste to Here'!C106</f>
        <v>GSZTM1</v>
      </c>
      <c r="C102" s="57" t="s">
        <v>761</v>
      </c>
      <c r="D102" s="58">
        <f>Invoice!B106</f>
        <v>1</v>
      </c>
      <c r="E102" s="59">
        <f>'Shipping Invoice'!J106*$N$1</f>
        <v>12.34</v>
      </c>
      <c r="F102" s="59">
        <f t="shared" si="3"/>
        <v>12.34</v>
      </c>
      <c r="G102" s="60">
        <f t="shared" si="4"/>
        <v>466.94560000000001</v>
      </c>
      <c r="H102" s="63">
        <f t="shared" si="5"/>
        <v>466.94560000000001</v>
      </c>
    </row>
    <row r="103" spans="1:8" s="62" customFormat="1" ht="25.5">
      <c r="A103" s="56" t="str">
        <f>IF((LEN('Copy paste to Here'!G107))&gt;5,((CONCATENATE('Copy paste to Here'!G107," &amp; ",'Copy paste to Here'!D107,"  &amp;  ",'Copy paste to Here'!E107))),"Empty Cell")</f>
        <v xml:space="preserve">High polished surgical steel hinged ball closure ring, 16g (1.2mm) with 3mm ball &amp; Length: 8mm  &amp;  </v>
      </c>
      <c r="B103" s="57" t="str">
        <f>'Copy paste to Here'!C107</f>
        <v>HBCRB16</v>
      </c>
      <c r="C103" s="57" t="s">
        <v>763</v>
      </c>
      <c r="D103" s="58">
        <f>Invoice!B107</f>
        <v>5</v>
      </c>
      <c r="E103" s="59">
        <f>'Shipping Invoice'!J107*$N$1</f>
        <v>2.0499999999999998</v>
      </c>
      <c r="F103" s="59">
        <f t="shared" si="3"/>
        <v>10.25</v>
      </c>
      <c r="G103" s="60">
        <f t="shared" si="4"/>
        <v>77.572000000000003</v>
      </c>
      <c r="H103" s="63">
        <f t="shared" si="5"/>
        <v>387.86</v>
      </c>
    </row>
    <row r="104" spans="1:8" s="62" customFormat="1" ht="25.5">
      <c r="A104" s="56" t="str">
        <f>IF((LEN('Copy paste to Here'!G108))&gt;5,((CONCATENATE('Copy paste to Here'!G108," &amp; ",'Copy paste to Here'!D108,"  &amp;  ",'Copy paste to Here'!E108))),"Empty Cell")</f>
        <v>Anodized 316L steel hinged ball closure ring, 16g (1.2mm) with 3mm ball &amp; Length: 6mm  &amp;  Color: Black</v>
      </c>
      <c r="B104" s="57" t="str">
        <f>'Copy paste to Here'!C108</f>
        <v>HBCRBT16</v>
      </c>
      <c r="C104" s="57" t="s">
        <v>765</v>
      </c>
      <c r="D104" s="58">
        <f>Invoice!B108</f>
        <v>10</v>
      </c>
      <c r="E104" s="59">
        <f>'Shipping Invoice'!J108*$N$1</f>
        <v>2.35</v>
      </c>
      <c r="F104" s="59">
        <f t="shared" si="3"/>
        <v>23.5</v>
      </c>
      <c r="G104" s="60">
        <f t="shared" si="4"/>
        <v>88.924000000000007</v>
      </c>
      <c r="H104" s="63">
        <f t="shared" si="5"/>
        <v>889.24</v>
      </c>
    </row>
    <row r="105" spans="1:8" s="62" customFormat="1" ht="25.5">
      <c r="A105" s="56" t="str">
        <f>IF((LEN('Copy paste to Here'!G109))&gt;5,((CONCATENATE('Copy paste to Here'!G109," &amp; ",'Copy paste to Here'!D109,"  &amp;  ",'Copy paste to Here'!E109))),"Empty Cell")</f>
        <v>Anodized 316L steel hinged ball closure ring, 16g (1.2mm) with 3mm ball &amp; Length: 6mm  &amp;  Color: Blue</v>
      </c>
      <c r="B105" s="57" t="str">
        <f>'Copy paste to Here'!C109</f>
        <v>HBCRBT16</v>
      </c>
      <c r="C105" s="57" t="s">
        <v>765</v>
      </c>
      <c r="D105" s="58">
        <f>Invoice!B109</f>
        <v>10</v>
      </c>
      <c r="E105" s="59">
        <f>'Shipping Invoice'!J109*$N$1</f>
        <v>2.35</v>
      </c>
      <c r="F105" s="59">
        <f t="shared" si="3"/>
        <v>23.5</v>
      </c>
      <c r="G105" s="60">
        <f t="shared" si="4"/>
        <v>88.924000000000007</v>
      </c>
      <c r="H105" s="63">
        <f t="shared" si="5"/>
        <v>889.24</v>
      </c>
    </row>
    <row r="106" spans="1:8" s="62" customFormat="1" ht="25.5">
      <c r="A106" s="56" t="str">
        <f>IF((LEN('Copy paste to Here'!G110))&gt;5,((CONCATENATE('Copy paste to Here'!G110," &amp; ",'Copy paste to Here'!D110,"  &amp;  ",'Copy paste to Here'!E110))),"Empty Cell")</f>
        <v>Anodized 316L steel hinged ball closure ring, 16g (1.2mm) with 3mm ball &amp; Length: 6mm  &amp;  Color: Rainbow</v>
      </c>
      <c r="B106" s="57" t="str">
        <f>'Copy paste to Here'!C110</f>
        <v>HBCRBT16</v>
      </c>
      <c r="C106" s="57" t="s">
        <v>765</v>
      </c>
      <c r="D106" s="58">
        <f>Invoice!B110</f>
        <v>10</v>
      </c>
      <c r="E106" s="59">
        <f>'Shipping Invoice'!J110*$N$1</f>
        <v>2.35</v>
      </c>
      <c r="F106" s="59">
        <f t="shared" si="3"/>
        <v>23.5</v>
      </c>
      <c r="G106" s="60">
        <f t="shared" si="4"/>
        <v>88.924000000000007</v>
      </c>
      <c r="H106" s="63">
        <f t="shared" si="5"/>
        <v>889.24</v>
      </c>
    </row>
    <row r="107" spans="1:8" s="62" customFormat="1" ht="25.5">
      <c r="A107" s="56" t="str">
        <f>IF((LEN('Copy paste to Here'!G111))&gt;5,((CONCATENATE('Copy paste to Here'!G111," &amp; ",'Copy paste to Here'!D111,"  &amp;  ",'Copy paste to Here'!E111))),"Empty Cell")</f>
        <v>Anodized 316L steel hinged ball closure ring, 16g (1.2mm) with 3mm ball &amp; Length: 8mm  &amp;  Color: Blue</v>
      </c>
      <c r="B107" s="57" t="str">
        <f>'Copy paste to Here'!C111</f>
        <v>HBCRBT16</v>
      </c>
      <c r="C107" s="57" t="s">
        <v>765</v>
      </c>
      <c r="D107" s="58">
        <f>Invoice!B111</f>
        <v>10</v>
      </c>
      <c r="E107" s="59">
        <f>'Shipping Invoice'!J111*$N$1</f>
        <v>2.35</v>
      </c>
      <c r="F107" s="59">
        <f t="shared" si="3"/>
        <v>23.5</v>
      </c>
      <c r="G107" s="60">
        <f t="shared" si="4"/>
        <v>88.924000000000007</v>
      </c>
      <c r="H107" s="63">
        <f t="shared" si="5"/>
        <v>889.24</v>
      </c>
    </row>
    <row r="108" spans="1:8" s="62" customFormat="1" ht="25.5">
      <c r="A108" s="56" t="str">
        <f>IF((LEN('Copy paste to Here'!G112))&gt;5,((CONCATENATE('Copy paste to Here'!G112," &amp; ",'Copy paste to Here'!D112,"  &amp;  ",'Copy paste to Here'!E112))),"Empty Cell")</f>
        <v>Anodized 316L steel hinged ball closure ring, 16g (1.2mm) with 3mm ball &amp; Length: 8mm  &amp;  Color: Rainbow</v>
      </c>
      <c r="B108" s="57" t="str">
        <f>'Copy paste to Here'!C112</f>
        <v>HBCRBT16</v>
      </c>
      <c r="C108" s="57" t="s">
        <v>765</v>
      </c>
      <c r="D108" s="58">
        <f>Invoice!B112</f>
        <v>10</v>
      </c>
      <c r="E108" s="59">
        <f>'Shipping Invoice'!J112*$N$1</f>
        <v>2.35</v>
      </c>
      <c r="F108" s="59">
        <f t="shared" si="3"/>
        <v>23.5</v>
      </c>
      <c r="G108" s="60">
        <f t="shared" si="4"/>
        <v>88.924000000000007</v>
      </c>
      <c r="H108" s="63">
        <f t="shared" si="5"/>
        <v>889.24</v>
      </c>
    </row>
    <row r="109" spans="1:8" s="62" customFormat="1" ht="25.5">
      <c r="A109" s="56" t="str">
        <f>IF((LEN('Copy paste to Here'!G113))&gt;5,((CONCATENATE('Copy paste to Here'!G113," &amp; ",'Copy paste to Here'!D113,"  &amp;  ",'Copy paste to Here'!E113))),"Empty Cell")</f>
        <v>Anodized 316L steel hinged ball closure ring, 16g (1.2mm) with 3mm ball &amp; Length: 10mm  &amp;  Color: Blue</v>
      </c>
      <c r="B109" s="57" t="str">
        <f>'Copy paste to Here'!C113</f>
        <v>HBCRBT16</v>
      </c>
      <c r="C109" s="57" t="s">
        <v>765</v>
      </c>
      <c r="D109" s="58">
        <f>Invoice!B113</f>
        <v>10</v>
      </c>
      <c r="E109" s="59">
        <f>'Shipping Invoice'!J113*$N$1</f>
        <v>2.35</v>
      </c>
      <c r="F109" s="59">
        <f t="shared" si="3"/>
        <v>23.5</v>
      </c>
      <c r="G109" s="60">
        <f t="shared" si="4"/>
        <v>88.924000000000007</v>
      </c>
      <c r="H109" s="63">
        <f t="shared" si="5"/>
        <v>889.24</v>
      </c>
    </row>
    <row r="110" spans="1:8" s="62" customFormat="1" ht="25.5">
      <c r="A110" s="56" t="str">
        <f>IF((LEN('Copy paste to Here'!G114))&gt;5,((CONCATENATE('Copy paste to Here'!G114," &amp; ",'Copy paste to Here'!D114,"  &amp;  ",'Copy paste to Here'!E114))),"Empty Cell")</f>
        <v>Anodized 316L steel hinged ball closure ring, 16g (1.2mm) with 3mm ball &amp; Length: 10mm  &amp;  Color: Rainbow</v>
      </c>
      <c r="B110" s="57" t="str">
        <f>'Copy paste to Here'!C114</f>
        <v>HBCRBT16</v>
      </c>
      <c r="C110" s="57" t="s">
        <v>765</v>
      </c>
      <c r="D110" s="58">
        <f>Invoice!B114</f>
        <v>10</v>
      </c>
      <c r="E110" s="59">
        <f>'Shipping Invoice'!J114*$N$1</f>
        <v>2.35</v>
      </c>
      <c r="F110" s="59">
        <f t="shared" si="3"/>
        <v>23.5</v>
      </c>
      <c r="G110" s="60">
        <f t="shared" si="4"/>
        <v>88.924000000000007</v>
      </c>
      <c r="H110" s="63">
        <f t="shared" si="5"/>
        <v>889.24</v>
      </c>
    </row>
    <row r="111" spans="1:8" s="62" customFormat="1" ht="36">
      <c r="A111" s="56" t="str">
        <f>IF((LEN('Copy paste to Here'!G115))&gt;5,((CONCATENATE('Copy paste to Here'!G115," &amp; ",'Copy paste to Here'!D115,"  &amp;  ",'Copy paste to Here'!E115))),"Empty Cell")</f>
        <v>High polished surgical steel hinged ball closure ring, 16g (1.2mm) with 3mm ball with bezel set crystal &amp; Length: 8mm  &amp;  Crystal Color: Rose</v>
      </c>
      <c r="B111" s="57" t="str">
        <f>'Copy paste to Here'!C115</f>
        <v>HBCRC16</v>
      </c>
      <c r="C111" s="57" t="s">
        <v>767</v>
      </c>
      <c r="D111" s="58">
        <f>Invoice!B115</f>
        <v>1</v>
      </c>
      <c r="E111" s="59">
        <f>'Shipping Invoice'!J115*$N$1</f>
        <v>2.35</v>
      </c>
      <c r="F111" s="59">
        <f t="shared" si="3"/>
        <v>2.35</v>
      </c>
      <c r="G111" s="60">
        <f t="shared" si="4"/>
        <v>88.924000000000007</v>
      </c>
      <c r="H111" s="63">
        <f t="shared" si="5"/>
        <v>88.924000000000007</v>
      </c>
    </row>
    <row r="112" spans="1:8" s="62" customFormat="1" ht="36">
      <c r="A112" s="56" t="str">
        <f>IF((LEN('Copy paste to Here'!G116))&gt;5,((CONCATENATE('Copy paste to Here'!G116," &amp; ",'Copy paste to Here'!D116,"  &amp;  ",'Copy paste to Here'!E116))),"Empty Cell")</f>
        <v>High polished surgical steel hinged ball closure ring, 16g (1.2mm) with 3mm ball with bezel set crystal &amp; Length: 8mm  &amp;  Crystal Color: Blue Zircon</v>
      </c>
      <c r="B112" s="57" t="str">
        <f>'Copy paste to Here'!C116</f>
        <v>HBCRC16</v>
      </c>
      <c r="C112" s="57" t="s">
        <v>767</v>
      </c>
      <c r="D112" s="58">
        <f>Invoice!B116</f>
        <v>1</v>
      </c>
      <c r="E112" s="59">
        <f>'Shipping Invoice'!J116*$N$1</f>
        <v>2.35</v>
      </c>
      <c r="F112" s="59">
        <f t="shared" si="3"/>
        <v>2.35</v>
      </c>
      <c r="G112" s="60">
        <f t="shared" si="4"/>
        <v>88.924000000000007</v>
      </c>
      <c r="H112" s="63">
        <f t="shared" si="5"/>
        <v>88.924000000000007</v>
      </c>
    </row>
    <row r="113" spans="1:8" s="62" customFormat="1" ht="36">
      <c r="A113" s="56" t="str">
        <f>IF((LEN('Copy paste to Here'!G117))&gt;5,((CONCATENATE('Copy paste to Here'!G117," &amp; ",'Copy paste to Here'!D117,"  &amp;  ",'Copy paste to Here'!E117))),"Empty Cell")</f>
        <v>High polished surgical steel hinged ball closure ring, 16g (1.2mm) with 3mm ball with bezel set crystal &amp; Length: 10mm  &amp;  Crystal Color: Rose</v>
      </c>
      <c r="B113" s="57" t="str">
        <f>'Copy paste to Here'!C117</f>
        <v>HBCRC16</v>
      </c>
      <c r="C113" s="57" t="s">
        <v>767</v>
      </c>
      <c r="D113" s="58">
        <f>Invoice!B117</f>
        <v>1</v>
      </c>
      <c r="E113" s="59">
        <f>'Shipping Invoice'!J117*$N$1</f>
        <v>2.35</v>
      </c>
      <c r="F113" s="59">
        <f t="shared" si="3"/>
        <v>2.35</v>
      </c>
      <c r="G113" s="60">
        <f t="shared" si="4"/>
        <v>88.924000000000007</v>
      </c>
      <c r="H113" s="63">
        <f t="shared" si="5"/>
        <v>88.924000000000007</v>
      </c>
    </row>
    <row r="114" spans="1:8" s="62" customFormat="1" ht="36">
      <c r="A114" s="56" t="str">
        <f>IF((LEN('Copy paste to Here'!G118))&gt;5,((CONCATENATE('Copy paste to Here'!G118," &amp; ",'Copy paste to Here'!D118,"  &amp;  ",'Copy paste to Here'!E118))),"Empty Cell")</f>
        <v>High polished surgical steel hinged ball closure ring, 16g (1.2mm) with 3mm ball with bezel set crystal &amp; Length: 10mm  &amp;  Crystal Color: Blue Zircon</v>
      </c>
      <c r="B114" s="57" t="str">
        <f>'Copy paste to Here'!C118</f>
        <v>HBCRC16</v>
      </c>
      <c r="C114" s="57" t="s">
        <v>767</v>
      </c>
      <c r="D114" s="58">
        <f>Invoice!B118</f>
        <v>1</v>
      </c>
      <c r="E114" s="59">
        <f>'Shipping Invoice'!J118*$N$1</f>
        <v>2.35</v>
      </c>
      <c r="F114" s="59">
        <f t="shared" si="3"/>
        <v>2.35</v>
      </c>
      <c r="G114" s="60">
        <f t="shared" si="4"/>
        <v>88.924000000000007</v>
      </c>
      <c r="H114" s="63">
        <f t="shared" si="5"/>
        <v>88.924000000000007</v>
      </c>
    </row>
    <row r="115" spans="1:8" s="62" customFormat="1" ht="36">
      <c r="A115" s="56" t="str">
        <f>IF((LEN('Copy paste to Here'!G119))&gt;5,((CONCATENATE('Copy paste to Here'!G119," &amp; ",'Copy paste to Here'!D119,"  &amp;  ",'Copy paste to Here'!E119))),"Empty Cell")</f>
        <v>Anodized 316L steel hinged ball closure ring, 16g (1.2mm) with 3mm ball with bezel set crystal &amp; Length: 6mm  &amp;  Color: Gold Anodized w/ Clear crystal</v>
      </c>
      <c r="B115" s="57" t="str">
        <f>'Copy paste to Here'!C119</f>
        <v>HBCRCT16</v>
      </c>
      <c r="C115" s="57" t="s">
        <v>769</v>
      </c>
      <c r="D115" s="58">
        <f>Invoice!B119</f>
        <v>10</v>
      </c>
      <c r="E115" s="59">
        <f>'Shipping Invoice'!J119*$N$1</f>
        <v>2.79</v>
      </c>
      <c r="F115" s="59">
        <f t="shared" si="3"/>
        <v>27.9</v>
      </c>
      <c r="G115" s="60">
        <f t="shared" si="4"/>
        <v>105.57360000000001</v>
      </c>
      <c r="H115" s="63">
        <f t="shared" si="5"/>
        <v>1055.7360000000001</v>
      </c>
    </row>
    <row r="116" spans="1:8" s="62" customFormat="1" ht="36">
      <c r="A116" s="56" t="str">
        <f>IF((LEN('Copy paste to Here'!G120))&gt;5,((CONCATENATE('Copy paste to Here'!G120," &amp; ",'Copy paste to Here'!D120,"  &amp;  ",'Copy paste to Here'!E120))),"Empty Cell")</f>
        <v>Anodized 316L steel hinged ball closure ring, 16g (1.2mm) with 3mm ball with bezel set crystal &amp; Length: 8mm  &amp;  Color: Gold Anodized w/ Clear crystal</v>
      </c>
      <c r="B116" s="57" t="str">
        <f>'Copy paste to Here'!C120</f>
        <v>HBCRCT16</v>
      </c>
      <c r="C116" s="57" t="s">
        <v>769</v>
      </c>
      <c r="D116" s="58">
        <f>Invoice!B120</f>
        <v>10</v>
      </c>
      <c r="E116" s="59">
        <f>'Shipping Invoice'!J120*$N$1</f>
        <v>2.79</v>
      </c>
      <c r="F116" s="59">
        <f t="shared" si="3"/>
        <v>27.9</v>
      </c>
      <c r="G116" s="60">
        <f t="shared" si="4"/>
        <v>105.57360000000001</v>
      </c>
      <c r="H116" s="63">
        <f t="shared" si="5"/>
        <v>1055.7360000000001</v>
      </c>
    </row>
    <row r="117" spans="1:8" s="62" customFormat="1" ht="36">
      <c r="A117" s="56" t="str">
        <f>IF((LEN('Copy paste to Here'!G121))&gt;5,((CONCATENATE('Copy paste to Here'!G121," &amp; ",'Copy paste to Here'!D121,"  &amp;  ",'Copy paste to Here'!E121))),"Empty Cell")</f>
        <v>316L steel hinged ball closure ring, 1.2mm (16g) with a 3mm crystal ball, inner diameter 6mm. The crystal is not bezel set, it is glued in very high quality. &amp; Crystal Color: Clear  &amp;  Length: 6mm</v>
      </c>
      <c r="B117" s="57" t="str">
        <f>'Copy paste to Here'!C121</f>
        <v>HBCRJ16</v>
      </c>
      <c r="C117" s="57" t="s">
        <v>772</v>
      </c>
      <c r="D117" s="58">
        <f>Invoice!B121</f>
        <v>20</v>
      </c>
      <c r="E117" s="59">
        <f>'Shipping Invoice'!J121*$N$1</f>
        <v>1.76</v>
      </c>
      <c r="F117" s="59">
        <f t="shared" si="3"/>
        <v>35.200000000000003</v>
      </c>
      <c r="G117" s="60">
        <f t="shared" si="4"/>
        <v>66.598400000000012</v>
      </c>
      <c r="H117" s="63">
        <f t="shared" si="5"/>
        <v>1331.9680000000003</v>
      </c>
    </row>
    <row r="118" spans="1:8" s="62" customFormat="1" ht="24">
      <c r="A118" s="56" t="str">
        <f>IF((LEN('Copy paste to Here'!G122))&gt;5,((CONCATENATE('Copy paste to Here'!G122," &amp; ",'Copy paste to Here'!D122,"  &amp;  ",'Copy paste to Here'!E122))),"Empty Cell")</f>
        <v xml:space="preserve">Surgical steel labret, 16g (1.2mm) with a 3mm ball &amp; Length: 8mm  &amp;  </v>
      </c>
      <c r="B118" s="57" t="str">
        <f>'Copy paste to Here'!C122</f>
        <v>LBB3</v>
      </c>
      <c r="C118" s="57" t="s">
        <v>662</v>
      </c>
      <c r="D118" s="58">
        <f>Invoice!B122</f>
        <v>100</v>
      </c>
      <c r="E118" s="59">
        <f>'Shipping Invoice'!J122*$N$1</f>
        <v>0.17</v>
      </c>
      <c r="F118" s="59">
        <f t="shared" si="3"/>
        <v>17</v>
      </c>
      <c r="G118" s="60">
        <f t="shared" si="4"/>
        <v>6.4328000000000012</v>
      </c>
      <c r="H118" s="63">
        <f t="shared" si="5"/>
        <v>643.28000000000009</v>
      </c>
    </row>
    <row r="119" spans="1:8" s="62" customFormat="1" ht="24">
      <c r="A119" s="56" t="str">
        <f>IF((LEN('Copy paste to Here'!G123))&gt;5,((CONCATENATE('Copy paste to Here'!G123," &amp; ",'Copy paste to Here'!D123,"  &amp;  ",'Copy paste to Here'!E123))),"Empty Cell")</f>
        <v xml:space="preserve">Surgical steel labret, 16g (1.2mm) with a 3mm ball &amp; Length: 10mm  &amp;  </v>
      </c>
      <c r="B119" s="57" t="str">
        <f>'Copy paste to Here'!C123</f>
        <v>LBB3</v>
      </c>
      <c r="C119" s="57" t="s">
        <v>662</v>
      </c>
      <c r="D119" s="58">
        <f>Invoice!B123</f>
        <v>50</v>
      </c>
      <c r="E119" s="59">
        <f>'Shipping Invoice'!J123*$N$1</f>
        <v>0.17</v>
      </c>
      <c r="F119" s="59">
        <f t="shared" si="3"/>
        <v>8.5</v>
      </c>
      <c r="G119" s="60">
        <f t="shared" si="4"/>
        <v>6.4328000000000012</v>
      </c>
      <c r="H119" s="63">
        <f t="shared" si="5"/>
        <v>321.64000000000004</v>
      </c>
    </row>
    <row r="120" spans="1:8" s="62" customFormat="1" ht="24">
      <c r="A120" s="56" t="str">
        <f>IF((LEN('Copy paste to Here'!G124))&gt;5,((CONCATENATE('Copy paste to Here'!G124," &amp; ",'Copy paste to Here'!D124,"  &amp;  ",'Copy paste to Here'!E124))),"Empty Cell")</f>
        <v xml:space="preserve">Surgical steel labret, 16g (1.2mm) with a 3mm ball &amp; Length: 12mm  &amp;  </v>
      </c>
      <c r="B120" s="57" t="str">
        <f>'Copy paste to Here'!C124</f>
        <v>LBB3</v>
      </c>
      <c r="C120" s="57" t="s">
        <v>662</v>
      </c>
      <c r="D120" s="58">
        <f>Invoice!B124</f>
        <v>50</v>
      </c>
      <c r="E120" s="59">
        <f>'Shipping Invoice'!J124*$N$1</f>
        <v>0.17</v>
      </c>
      <c r="F120" s="59">
        <f t="shared" si="3"/>
        <v>8.5</v>
      </c>
      <c r="G120" s="60">
        <f t="shared" si="4"/>
        <v>6.4328000000000012</v>
      </c>
      <c r="H120" s="63">
        <f t="shared" si="5"/>
        <v>321.64000000000004</v>
      </c>
    </row>
    <row r="121" spans="1:8" s="62" customFormat="1" ht="24">
      <c r="A121" s="56" t="str">
        <f>IF((LEN('Copy paste to Here'!G125))&gt;5,((CONCATENATE('Copy paste to Here'!G125," &amp; ",'Copy paste to Here'!D125,"  &amp;  ",'Copy paste to Here'!E125))),"Empty Cell")</f>
        <v xml:space="preserve">Surgical steel labret, 16g (1.2mm) with a 3mm ball &amp; Length: 14mm  &amp;  </v>
      </c>
      <c r="B121" s="57" t="str">
        <f>'Copy paste to Here'!C125</f>
        <v>LBB3</v>
      </c>
      <c r="C121" s="57" t="s">
        <v>662</v>
      </c>
      <c r="D121" s="58">
        <f>Invoice!B125</f>
        <v>50</v>
      </c>
      <c r="E121" s="59">
        <f>'Shipping Invoice'!J125*$N$1</f>
        <v>0.17</v>
      </c>
      <c r="F121" s="59">
        <f t="shared" si="3"/>
        <v>8.5</v>
      </c>
      <c r="G121" s="60">
        <f t="shared" si="4"/>
        <v>6.4328000000000012</v>
      </c>
      <c r="H121" s="63">
        <f t="shared" si="5"/>
        <v>321.64000000000004</v>
      </c>
    </row>
    <row r="122" spans="1:8" s="62" customFormat="1" ht="24">
      <c r="A122" s="56" t="str">
        <f>IF((LEN('Copy paste to Here'!G126))&gt;5,((CONCATENATE('Copy paste to Here'!G126," &amp; ",'Copy paste to Here'!D126,"  &amp;  ",'Copy paste to Here'!E126))),"Empty Cell")</f>
        <v xml:space="preserve">Surgical steel labret, 16g (1.2mm) with a 3mm ball &amp; Length: 16mm  &amp;  </v>
      </c>
      <c r="B122" s="57" t="str">
        <f>'Copy paste to Here'!C126</f>
        <v>LBB3</v>
      </c>
      <c r="C122" s="57" t="s">
        <v>662</v>
      </c>
      <c r="D122" s="58">
        <f>Invoice!B126</f>
        <v>10</v>
      </c>
      <c r="E122" s="59">
        <f>'Shipping Invoice'!J126*$N$1</f>
        <v>0.17</v>
      </c>
      <c r="F122" s="59">
        <f t="shared" si="3"/>
        <v>1.7000000000000002</v>
      </c>
      <c r="G122" s="60">
        <f t="shared" si="4"/>
        <v>6.4328000000000012</v>
      </c>
      <c r="H122" s="63">
        <f t="shared" si="5"/>
        <v>64.328000000000017</v>
      </c>
    </row>
    <row r="123" spans="1:8" s="62" customFormat="1" ht="24">
      <c r="A123" s="56" t="str">
        <f>IF((LEN('Copy paste to Here'!G127))&gt;5,((CONCATENATE('Copy paste to Here'!G127," &amp; ",'Copy paste to Here'!D127,"  &amp;  ",'Copy paste to Here'!E127))),"Empty Cell")</f>
        <v>Premium PVD plated surgical steel labret, 16g (1.2mm) with a 3mm ball &amp; Length: 8mm  &amp;  Color: Gold</v>
      </c>
      <c r="B123" s="57" t="str">
        <f>'Copy paste to Here'!C127</f>
        <v>LBTB3</v>
      </c>
      <c r="C123" s="57" t="s">
        <v>721</v>
      </c>
      <c r="D123" s="58">
        <f>Invoice!B127</f>
        <v>100</v>
      </c>
      <c r="E123" s="59">
        <f>'Shipping Invoice'!J127*$N$1</f>
        <v>0.57999999999999996</v>
      </c>
      <c r="F123" s="59">
        <f t="shared" si="3"/>
        <v>57.999999999999993</v>
      </c>
      <c r="G123" s="60">
        <f t="shared" si="4"/>
        <v>21.947199999999999</v>
      </c>
      <c r="H123" s="63">
        <f t="shared" si="5"/>
        <v>2194.7199999999998</v>
      </c>
    </row>
    <row r="124" spans="1:8" s="62" customFormat="1" ht="24">
      <c r="A124" s="56" t="str">
        <f>IF((LEN('Copy paste to Here'!G128))&gt;5,((CONCATENATE('Copy paste to Here'!G128," &amp; ",'Copy paste to Here'!D128,"  &amp;  ",'Copy paste to Here'!E128))),"Empty Cell")</f>
        <v>Premium PVD plated surgical steel labret, 16g (1.2mm) with a 3mm ball &amp; Length: 10mm  &amp;  Color: Gold</v>
      </c>
      <c r="B124" s="57" t="str">
        <f>'Copy paste to Here'!C128</f>
        <v>LBTB3</v>
      </c>
      <c r="C124" s="57" t="s">
        <v>721</v>
      </c>
      <c r="D124" s="58">
        <f>Invoice!B128</f>
        <v>50</v>
      </c>
      <c r="E124" s="59">
        <f>'Shipping Invoice'!J128*$N$1</f>
        <v>0.57999999999999996</v>
      </c>
      <c r="F124" s="59">
        <f t="shared" si="3"/>
        <v>28.999999999999996</v>
      </c>
      <c r="G124" s="60">
        <f t="shared" si="4"/>
        <v>21.947199999999999</v>
      </c>
      <c r="H124" s="63">
        <f t="shared" si="5"/>
        <v>1097.3599999999999</v>
      </c>
    </row>
    <row r="125" spans="1:8" s="62" customFormat="1" ht="24">
      <c r="A125" s="56" t="str">
        <f>IF((LEN('Copy paste to Here'!G129))&gt;5,((CONCATENATE('Copy paste to Here'!G129," &amp; ",'Copy paste to Here'!D129,"  &amp;  ",'Copy paste to Here'!E129))),"Empty Cell")</f>
        <v>Premium PVD plated surgical steel labret, 16g (1.2mm) with a 3mm ball &amp; Length: 12mm  &amp;  Color: Gold</v>
      </c>
      <c r="B125" s="57" t="str">
        <f>'Copy paste to Here'!C129</f>
        <v>LBTB3</v>
      </c>
      <c r="C125" s="57" t="s">
        <v>721</v>
      </c>
      <c r="D125" s="58">
        <f>Invoice!B129</f>
        <v>20</v>
      </c>
      <c r="E125" s="59">
        <f>'Shipping Invoice'!J129*$N$1</f>
        <v>0.57999999999999996</v>
      </c>
      <c r="F125" s="59">
        <f t="shared" si="3"/>
        <v>11.6</v>
      </c>
      <c r="G125" s="60">
        <f t="shared" si="4"/>
        <v>21.947199999999999</v>
      </c>
      <c r="H125" s="63">
        <f t="shared" si="5"/>
        <v>438.94399999999996</v>
      </c>
    </row>
    <row r="126" spans="1:8" s="62" customFormat="1" ht="24">
      <c r="A126" s="56" t="str">
        <f>IF((LEN('Copy paste to Here'!G130))&gt;5,((CONCATENATE('Copy paste to Here'!G130," &amp; ",'Copy paste to Here'!D130,"  &amp;  ",'Copy paste to Here'!E130))),"Empty Cell")</f>
        <v>Premium PVD plated surgical steel labret, 16g (1.2mm) with a 3mm ball &amp; Length: 14mm  &amp;  Color: Gold</v>
      </c>
      <c r="B126" s="57" t="str">
        <f>'Copy paste to Here'!C130</f>
        <v>LBTB3</v>
      </c>
      <c r="C126" s="57" t="s">
        <v>721</v>
      </c>
      <c r="D126" s="58">
        <f>Invoice!B130</f>
        <v>20</v>
      </c>
      <c r="E126" s="59">
        <f>'Shipping Invoice'!J130*$N$1</f>
        <v>0.57999999999999996</v>
      </c>
      <c r="F126" s="59">
        <f t="shared" si="3"/>
        <v>11.6</v>
      </c>
      <c r="G126" s="60">
        <f t="shared" si="4"/>
        <v>21.947199999999999</v>
      </c>
      <c r="H126" s="63">
        <f t="shared" si="5"/>
        <v>438.94399999999996</v>
      </c>
    </row>
    <row r="127" spans="1:8" s="62" customFormat="1" ht="24">
      <c r="A127" s="56" t="str">
        <f>IF((LEN('Copy paste to Here'!G131))&gt;5,((CONCATENATE('Copy paste to Here'!G131," &amp; ",'Copy paste to Here'!D131,"  &amp;  ",'Copy paste to Here'!E131))),"Empty Cell")</f>
        <v>Premium PVD plated surgical steel labret, 16g (1.2mm) with a 3mm ball &amp; Length: 16mm  &amp;  Color: Gold</v>
      </c>
      <c r="B127" s="57" t="str">
        <f>'Copy paste to Here'!C131</f>
        <v>LBTB3</v>
      </c>
      <c r="C127" s="57" t="s">
        <v>721</v>
      </c>
      <c r="D127" s="58">
        <f>Invoice!B131</f>
        <v>20</v>
      </c>
      <c r="E127" s="59">
        <f>'Shipping Invoice'!J131*$N$1</f>
        <v>0.57999999999999996</v>
      </c>
      <c r="F127" s="59">
        <f t="shared" si="3"/>
        <v>11.6</v>
      </c>
      <c r="G127" s="60">
        <f t="shared" si="4"/>
        <v>21.947199999999999</v>
      </c>
      <c r="H127" s="63">
        <f t="shared" si="5"/>
        <v>438.94399999999996</v>
      </c>
    </row>
    <row r="128" spans="1:8" s="62" customFormat="1" ht="48">
      <c r="A128" s="56" t="str">
        <f>IF((LEN('Copy paste to Here'!G132))&gt;5,((CONCATENATE('Copy paste to Here'!G132," &amp; ",'Copy paste to Here'!D132,"  &amp;  ",'Copy paste to Here'!E132))),"Empty Cell")</f>
        <v>Surgical steel belly banana, 14g (1.6mm) with an 8mm jewel ball and a dangling green painted marihuana leave(dangling part is made from silver plated brass) &amp; Length: 10mm  &amp;  Crystal Color: Peridot</v>
      </c>
      <c r="B128" s="57" t="str">
        <f>'Copy paste to Here'!C132</f>
        <v>MCD432</v>
      </c>
      <c r="C128" s="57" t="s">
        <v>774</v>
      </c>
      <c r="D128" s="58">
        <f>Invoice!B132</f>
        <v>1</v>
      </c>
      <c r="E128" s="59">
        <f>'Shipping Invoice'!J132*$N$1</f>
        <v>1.93</v>
      </c>
      <c r="F128" s="59">
        <f t="shared" si="3"/>
        <v>1.93</v>
      </c>
      <c r="G128" s="60">
        <f t="shared" si="4"/>
        <v>73.031199999999998</v>
      </c>
      <c r="H128" s="63">
        <f t="shared" si="5"/>
        <v>73.031199999999998</v>
      </c>
    </row>
    <row r="129" spans="1:8" s="62" customFormat="1" ht="36">
      <c r="A129" s="56" t="str">
        <f>IF((LEN('Copy paste to Here'!G133))&gt;5,((CONCATENATE('Copy paste to Here'!G133," &amp; ",'Copy paste to Here'!D133,"  &amp;  ",'Copy paste to Here'!E133))),"Empty Cell")</f>
        <v>Surgical steel belly banana, 14g (1.6mm) with a crystal studded heart shape lower part with dangling chain of two crystal hearts - length 3/8'' (10mm) &amp; Length: 8mm  &amp;  Crystal Color: Clear</v>
      </c>
      <c r="B129" s="57" t="str">
        <f>'Copy paste to Here'!C133</f>
        <v>MCD528</v>
      </c>
      <c r="C129" s="57" t="s">
        <v>776</v>
      </c>
      <c r="D129" s="58">
        <f>Invoice!B133</f>
        <v>1</v>
      </c>
      <c r="E129" s="59">
        <f>'Shipping Invoice'!J133*$N$1</f>
        <v>2.87</v>
      </c>
      <c r="F129" s="59">
        <f t="shared" si="3"/>
        <v>2.87</v>
      </c>
      <c r="G129" s="60">
        <f t="shared" si="4"/>
        <v>108.60080000000002</v>
      </c>
      <c r="H129" s="63">
        <f t="shared" si="5"/>
        <v>108.60080000000002</v>
      </c>
    </row>
    <row r="130" spans="1:8" s="62" customFormat="1" ht="36">
      <c r="A130" s="56" t="str">
        <f>IF((LEN('Copy paste to Here'!G134))&gt;5,((CONCATENATE('Copy paste to Here'!G134," &amp; ",'Copy paste to Here'!D134,"  &amp;  ",'Copy paste to Here'!E134))),"Empty Cell")</f>
        <v>Surgical steel belly banana, 14g (1.6mm) with a crystal studded heart shape lower part with dangling chain of two crystal hearts - length 3/8'' (10mm) &amp; Length: 8mm  &amp;  Crystal Color: Blue Zircon</v>
      </c>
      <c r="B130" s="57" t="str">
        <f>'Copy paste to Here'!C134</f>
        <v>MCD528</v>
      </c>
      <c r="C130" s="57" t="s">
        <v>776</v>
      </c>
      <c r="D130" s="58">
        <f>Invoice!B134</f>
        <v>1</v>
      </c>
      <c r="E130" s="59">
        <f>'Shipping Invoice'!J134*$N$1</f>
        <v>2.87</v>
      </c>
      <c r="F130" s="59">
        <f t="shared" si="3"/>
        <v>2.87</v>
      </c>
      <c r="G130" s="60">
        <f t="shared" si="4"/>
        <v>108.60080000000002</v>
      </c>
      <c r="H130" s="63">
        <f t="shared" si="5"/>
        <v>108.60080000000002</v>
      </c>
    </row>
    <row r="131" spans="1:8" s="62" customFormat="1" ht="36">
      <c r="A131" s="56" t="str">
        <f>IF((LEN('Copy paste to Here'!G135))&gt;5,((CONCATENATE('Copy paste to Here'!G135," &amp; ",'Copy paste to Here'!D135,"  &amp;  ",'Copy paste to Here'!E135))),"Empty Cell")</f>
        <v>Surgical steel belly banana, 14g (1.6mm) with a crystal studded heart shape lower part with dangling chain of two crystal hearts - length 3/8'' (10mm) &amp; Length: 8mm  &amp;  Crystal Color: Light Siam</v>
      </c>
      <c r="B131" s="57" t="str">
        <f>'Copy paste to Here'!C135</f>
        <v>MCD528</v>
      </c>
      <c r="C131" s="57" t="s">
        <v>776</v>
      </c>
      <c r="D131" s="58">
        <f>Invoice!B135</f>
        <v>1</v>
      </c>
      <c r="E131" s="59">
        <f>'Shipping Invoice'!J135*$N$1</f>
        <v>2.87</v>
      </c>
      <c r="F131" s="59">
        <f t="shared" si="3"/>
        <v>2.87</v>
      </c>
      <c r="G131" s="60">
        <f t="shared" si="4"/>
        <v>108.60080000000002</v>
      </c>
      <c r="H131" s="63">
        <f t="shared" si="5"/>
        <v>108.60080000000002</v>
      </c>
    </row>
    <row r="132" spans="1:8" s="62" customFormat="1" ht="36">
      <c r="A132" s="56" t="str">
        <f>IF((LEN('Copy paste to Here'!G136))&gt;5,((CONCATENATE('Copy paste to Here'!G136," &amp; ",'Copy paste to Here'!D136,"  &amp;  ",'Copy paste to Here'!E136))),"Empty Cell")</f>
        <v>Surgical steel belly banana, 14g (1.6mm) with a crystal studded heart shape lower part with dangling chain of two crystal hearts - length 3/8'' (10mm) &amp; Length: 10mm  &amp;  Crystal Color: Clear</v>
      </c>
      <c r="B132" s="57" t="str">
        <f>'Copy paste to Here'!C136</f>
        <v>MCD528</v>
      </c>
      <c r="C132" s="57" t="s">
        <v>776</v>
      </c>
      <c r="D132" s="58">
        <f>Invoice!B136</f>
        <v>1</v>
      </c>
      <c r="E132" s="59">
        <f>'Shipping Invoice'!J136*$N$1</f>
        <v>2.87</v>
      </c>
      <c r="F132" s="59">
        <f t="shared" si="3"/>
        <v>2.87</v>
      </c>
      <c r="G132" s="60">
        <f t="shared" si="4"/>
        <v>108.60080000000002</v>
      </c>
      <c r="H132" s="63">
        <f t="shared" si="5"/>
        <v>108.60080000000002</v>
      </c>
    </row>
    <row r="133" spans="1:8" s="62" customFormat="1" ht="36">
      <c r="A133" s="56" t="str">
        <f>IF((LEN('Copy paste to Here'!G137))&gt;5,((CONCATENATE('Copy paste to Here'!G137," &amp; ",'Copy paste to Here'!D137,"  &amp;  ",'Copy paste to Here'!E137))),"Empty Cell")</f>
        <v>Surgical steel belly banana, 14g (1.6mm) with a crystal studded heart shape lower part with dangling chain of two crystal hearts - length 3/8'' (10mm) &amp; Length: 10mm  &amp;  Crystal Color: Blue Zircon</v>
      </c>
      <c r="B133" s="57" t="str">
        <f>'Copy paste to Here'!C137</f>
        <v>MCD528</v>
      </c>
      <c r="C133" s="57" t="s">
        <v>776</v>
      </c>
      <c r="D133" s="58">
        <f>Invoice!B137</f>
        <v>1</v>
      </c>
      <c r="E133" s="59">
        <f>'Shipping Invoice'!J137*$N$1</f>
        <v>2.87</v>
      </c>
      <c r="F133" s="59">
        <f t="shared" si="3"/>
        <v>2.87</v>
      </c>
      <c r="G133" s="60">
        <f t="shared" si="4"/>
        <v>108.60080000000002</v>
      </c>
      <c r="H133" s="63">
        <f t="shared" si="5"/>
        <v>108.60080000000002</v>
      </c>
    </row>
    <row r="134" spans="1:8" s="62" customFormat="1" ht="36">
      <c r="A134" s="56" t="str">
        <f>IF((LEN('Copy paste to Here'!G138))&gt;5,((CONCATENATE('Copy paste to Here'!G138," &amp; ",'Copy paste to Here'!D138,"  &amp;  ",'Copy paste to Here'!E138))),"Empty Cell")</f>
        <v>Surgical steel belly banana, 14g (1.6mm) with a crystal studded heart shape lower part with dangling chain of two crystal hearts - length 3/8'' (10mm) &amp; Length: 10mm  &amp;  Crystal Color: Light Siam</v>
      </c>
      <c r="B134" s="57" t="str">
        <f>'Copy paste to Here'!C138</f>
        <v>MCD528</v>
      </c>
      <c r="C134" s="57" t="s">
        <v>776</v>
      </c>
      <c r="D134" s="58">
        <f>Invoice!B138</f>
        <v>1</v>
      </c>
      <c r="E134" s="59">
        <f>'Shipping Invoice'!J138*$N$1</f>
        <v>2.87</v>
      </c>
      <c r="F134" s="59">
        <f t="shared" si="3"/>
        <v>2.87</v>
      </c>
      <c r="G134" s="60">
        <f t="shared" si="4"/>
        <v>108.60080000000002</v>
      </c>
      <c r="H134" s="63">
        <f t="shared" si="5"/>
        <v>108.60080000000002</v>
      </c>
    </row>
    <row r="135" spans="1:8" s="62" customFormat="1" ht="48">
      <c r="A135" s="56" t="str">
        <f>IF((LEN('Copy paste to Here'!G139))&gt;5,((CONCATENATE('Copy paste to Here'!G139," &amp; ",'Copy paste to Here'!D139,"  &amp;  ",'Copy paste to Here'!E139))),"Empty Cell")</f>
        <v>Surgical steel belly banana, 14g (1.6mm) with an 8mm bezel set lower jewel ball and two dangling 5 &amp; 6mm ferido glued multi crystals balls with resin cover - length 3/8'' (10mm) &amp; Length: 8mm  &amp;  Crystal Color: Clear</v>
      </c>
      <c r="B135" s="57" t="str">
        <f>'Copy paste to Here'!C139</f>
        <v>MCD628</v>
      </c>
      <c r="C135" s="57" t="s">
        <v>777</v>
      </c>
      <c r="D135" s="58">
        <f>Invoice!B139</f>
        <v>1</v>
      </c>
      <c r="E135" s="59">
        <f>'Shipping Invoice'!J139*$N$1</f>
        <v>4.8099999999999996</v>
      </c>
      <c r="F135" s="59">
        <f t="shared" si="3"/>
        <v>4.8099999999999996</v>
      </c>
      <c r="G135" s="60">
        <f t="shared" si="4"/>
        <v>182.0104</v>
      </c>
      <c r="H135" s="63">
        <f t="shared" si="5"/>
        <v>182.0104</v>
      </c>
    </row>
    <row r="136" spans="1:8" s="62" customFormat="1" ht="48">
      <c r="A136" s="56" t="str">
        <f>IF((LEN('Copy paste to Here'!G140))&gt;5,((CONCATENATE('Copy paste to Here'!G140," &amp; ",'Copy paste to Here'!D140,"  &amp;  ",'Copy paste to Here'!E140))),"Empty Cell")</f>
        <v>Surgical steel belly banana, 14g (1.6mm) with an 8mm bezel set lower jewel ball and two dangling 5 &amp; 6mm ferido glued multi crystals balls with resin cover - length 3/8'' (10mm) &amp; Length: 8mm  &amp;  Crystal Color: Rose</v>
      </c>
      <c r="B136" s="57" t="str">
        <f>'Copy paste to Here'!C140</f>
        <v>MCD628</v>
      </c>
      <c r="C136" s="57" t="s">
        <v>777</v>
      </c>
      <c r="D136" s="58">
        <f>Invoice!B140</f>
        <v>1</v>
      </c>
      <c r="E136" s="59">
        <f>'Shipping Invoice'!J140*$N$1</f>
        <v>4.8099999999999996</v>
      </c>
      <c r="F136" s="59">
        <f t="shared" si="3"/>
        <v>4.8099999999999996</v>
      </c>
      <c r="G136" s="60">
        <f t="shared" si="4"/>
        <v>182.0104</v>
      </c>
      <c r="H136" s="63">
        <f t="shared" si="5"/>
        <v>182.0104</v>
      </c>
    </row>
    <row r="137" spans="1:8" s="62" customFormat="1" ht="48">
      <c r="A137" s="56" t="str">
        <f>IF((LEN('Copy paste to Here'!G141))&gt;5,((CONCATENATE('Copy paste to Here'!G141," &amp; ",'Copy paste to Here'!D141,"  &amp;  ",'Copy paste to Here'!E141))),"Empty Cell")</f>
        <v>Surgical steel belly banana, 14g (1.6mm) with an 8mm bezel set lower jewel ball and two dangling 5 &amp; 6mm ferido glued multi crystals balls with resin cover - length 3/8'' (10mm) &amp; Length: 8mm  &amp;  Crystal Color: Jet</v>
      </c>
      <c r="B137" s="57" t="str">
        <f>'Copy paste to Here'!C141</f>
        <v>MCD628</v>
      </c>
      <c r="C137" s="57" t="s">
        <v>777</v>
      </c>
      <c r="D137" s="58">
        <f>Invoice!B141</f>
        <v>1</v>
      </c>
      <c r="E137" s="59">
        <f>'Shipping Invoice'!J141*$N$1</f>
        <v>4.8099999999999996</v>
      </c>
      <c r="F137" s="59">
        <f t="shared" si="3"/>
        <v>4.8099999999999996</v>
      </c>
      <c r="G137" s="60">
        <f t="shared" si="4"/>
        <v>182.0104</v>
      </c>
      <c r="H137" s="63">
        <f t="shared" si="5"/>
        <v>182.0104</v>
      </c>
    </row>
    <row r="138" spans="1:8" s="62" customFormat="1" ht="48">
      <c r="A138" s="56" t="str">
        <f>IF((LEN('Copy paste to Here'!G142))&gt;5,((CONCATENATE('Copy paste to Here'!G142," &amp; ",'Copy paste to Here'!D142,"  &amp;  ",'Copy paste to Here'!E142))),"Empty Cell")</f>
        <v>Surgical steel belly banana, 14g (1.6mm) with an 8mm bezel set lower jewel ball and two dangling 5 &amp; 6mm ferido glued multi crystals balls with resin cover - length 3/8'' (10mm) &amp; Length: 8mm  &amp;  Crystal Color: Emerald</v>
      </c>
      <c r="B138" s="57" t="str">
        <f>'Copy paste to Here'!C142</f>
        <v>MCD628</v>
      </c>
      <c r="C138" s="57" t="s">
        <v>777</v>
      </c>
      <c r="D138" s="58">
        <f>Invoice!B142</f>
        <v>1</v>
      </c>
      <c r="E138" s="59">
        <f>'Shipping Invoice'!J142*$N$1</f>
        <v>4.8099999999999996</v>
      </c>
      <c r="F138" s="59">
        <f t="shared" si="3"/>
        <v>4.8099999999999996</v>
      </c>
      <c r="G138" s="60">
        <f t="shared" si="4"/>
        <v>182.0104</v>
      </c>
      <c r="H138" s="63">
        <f t="shared" si="5"/>
        <v>182.0104</v>
      </c>
    </row>
    <row r="139" spans="1:8" s="62" customFormat="1" ht="48">
      <c r="A139" s="56" t="str">
        <f>IF((LEN('Copy paste to Here'!G143))&gt;5,((CONCATENATE('Copy paste to Here'!G143," &amp; ",'Copy paste to Here'!D143,"  &amp;  ",'Copy paste to Here'!E143))),"Empty Cell")</f>
        <v>Surgical steel belly banana, 14g (1.6mm) with an 8mm bezel set lower jewel ball and two dangling 5 &amp; 6mm ferido glued multi crystals balls with resin cover - length 3/8'' (10mm) &amp; Length: 10mm  &amp;  Crystal Color: Clear</v>
      </c>
      <c r="B139" s="57" t="str">
        <f>'Copy paste to Here'!C143</f>
        <v>MCD628</v>
      </c>
      <c r="C139" s="57" t="s">
        <v>777</v>
      </c>
      <c r="D139" s="58">
        <f>Invoice!B143</f>
        <v>1</v>
      </c>
      <c r="E139" s="59">
        <f>'Shipping Invoice'!J143*$N$1</f>
        <v>4.8099999999999996</v>
      </c>
      <c r="F139" s="59">
        <f t="shared" si="3"/>
        <v>4.8099999999999996</v>
      </c>
      <c r="G139" s="60">
        <f t="shared" si="4"/>
        <v>182.0104</v>
      </c>
      <c r="H139" s="63">
        <f t="shared" si="5"/>
        <v>182.0104</v>
      </c>
    </row>
    <row r="140" spans="1:8" s="62" customFormat="1" ht="48">
      <c r="A140" s="56" t="str">
        <f>IF((LEN('Copy paste to Here'!G144))&gt;5,((CONCATENATE('Copy paste to Here'!G144," &amp; ",'Copy paste to Here'!D144,"  &amp;  ",'Copy paste to Here'!E144))),"Empty Cell")</f>
        <v>Surgical steel belly banana, 14g (1.6mm) with an 8mm bezel set lower jewel ball and two dangling 5 &amp; 6mm ferido glued multi crystals balls with resin cover - length 3/8'' (10mm) &amp; Length: 10mm  &amp;  Crystal Color: Rose</v>
      </c>
      <c r="B140" s="57" t="str">
        <f>'Copy paste to Here'!C144</f>
        <v>MCD628</v>
      </c>
      <c r="C140" s="57" t="s">
        <v>777</v>
      </c>
      <c r="D140" s="58">
        <f>Invoice!B144</f>
        <v>1</v>
      </c>
      <c r="E140" s="59">
        <f>'Shipping Invoice'!J144*$N$1</f>
        <v>4.8099999999999996</v>
      </c>
      <c r="F140" s="59">
        <f t="shared" si="3"/>
        <v>4.8099999999999996</v>
      </c>
      <c r="G140" s="60">
        <f t="shared" si="4"/>
        <v>182.0104</v>
      </c>
      <c r="H140" s="63">
        <f t="shared" si="5"/>
        <v>182.0104</v>
      </c>
    </row>
    <row r="141" spans="1:8" s="62" customFormat="1" ht="48">
      <c r="A141" s="56" t="str">
        <f>IF((LEN('Copy paste to Here'!G145))&gt;5,((CONCATENATE('Copy paste to Here'!G145," &amp; ",'Copy paste to Here'!D145,"  &amp;  ",'Copy paste to Here'!E145))),"Empty Cell")</f>
        <v>Surgical steel belly banana, 14g (1.6mm) with an 8mm bezel set lower jewel ball and two dangling 5 &amp; 6mm ferido glued multi crystals balls with resin cover - length 3/8'' (10mm) &amp; Length: 10mm  &amp;  Crystal Color: Jet</v>
      </c>
      <c r="B141" s="57" t="str">
        <f>'Copy paste to Here'!C145</f>
        <v>MCD628</v>
      </c>
      <c r="C141" s="57" t="s">
        <v>777</v>
      </c>
      <c r="D141" s="58">
        <f>Invoice!B145</f>
        <v>1</v>
      </c>
      <c r="E141" s="59">
        <f>'Shipping Invoice'!J145*$N$1</f>
        <v>4.8099999999999996</v>
      </c>
      <c r="F141" s="59">
        <f t="shared" si="3"/>
        <v>4.8099999999999996</v>
      </c>
      <c r="G141" s="60">
        <f t="shared" si="4"/>
        <v>182.0104</v>
      </c>
      <c r="H141" s="63">
        <f t="shared" si="5"/>
        <v>182.0104</v>
      </c>
    </row>
    <row r="142" spans="1:8" s="62" customFormat="1" ht="48">
      <c r="A142" s="56" t="str">
        <f>IF((LEN('Copy paste to Here'!G146))&gt;5,((CONCATENATE('Copy paste to Here'!G146," &amp; ",'Copy paste to Here'!D146,"  &amp;  ",'Copy paste to Here'!E146))),"Empty Cell")</f>
        <v>Surgical steel belly banana, 14g (1.6mm) with an 8mm bezel set lower jewel ball and two dangling 5 &amp; 6mm ferido glued multi crystals balls with resin cover - length 3/8'' (10mm) &amp; Length: 10mm  &amp;  Crystal Color: Emerald</v>
      </c>
      <c r="B142" s="57" t="str">
        <f>'Copy paste to Here'!C146</f>
        <v>MCD628</v>
      </c>
      <c r="C142" s="57" t="s">
        <v>777</v>
      </c>
      <c r="D142" s="58">
        <f>Invoice!B146</f>
        <v>1</v>
      </c>
      <c r="E142" s="59">
        <f>'Shipping Invoice'!J146*$N$1</f>
        <v>4.8099999999999996</v>
      </c>
      <c r="F142" s="59">
        <f t="shared" si="3"/>
        <v>4.8099999999999996</v>
      </c>
      <c r="G142" s="60">
        <f t="shared" si="4"/>
        <v>182.0104</v>
      </c>
      <c r="H142" s="63">
        <f t="shared" si="5"/>
        <v>182.0104</v>
      </c>
    </row>
    <row r="143" spans="1:8" s="62" customFormat="1" ht="36">
      <c r="A143" s="56" t="str">
        <f>IF((LEN('Copy paste to Here'!G147))&gt;5,((CONCATENATE('Copy paste to Here'!G147," &amp; ",'Copy paste to Here'!D147,"  &amp;  ",'Copy paste to Here'!E147))),"Empty Cell")</f>
        <v>Surgical steel belly banana, 14g (1.6mm) with an 8mm prong set CZ stone and a dangling tear drop shaped crystal &amp; Color: # 2 in picture  &amp;  Length: 8mm</v>
      </c>
      <c r="B143" s="57" t="str">
        <f>'Copy paste to Here'!C147</f>
        <v>MCD710</v>
      </c>
      <c r="C143" s="57" t="s">
        <v>836</v>
      </c>
      <c r="D143" s="58">
        <f>Invoice!B147</f>
        <v>1</v>
      </c>
      <c r="E143" s="59">
        <f>'Shipping Invoice'!J147*$N$1</f>
        <v>2.2999999999999998</v>
      </c>
      <c r="F143" s="59">
        <f t="shared" si="3"/>
        <v>2.2999999999999998</v>
      </c>
      <c r="G143" s="60">
        <f t="shared" si="4"/>
        <v>87.031999999999996</v>
      </c>
      <c r="H143" s="63">
        <f t="shared" si="5"/>
        <v>87.031999999999996</v>
      </c>
    </row>
    <row r="144" spans="1:8" s="62" customFormat="1" ht="36">
      <c r="A144" s="56" t="str">
        <f>IF((LEN('Copy paste to Here'!G148))&gt;5,((CONCATENATE('Copy paste to Here'!G148," &amp; ",'Copy paste to Here'!D148,"  &amp;  ",'Copy paste to Here'!E148))),"Empty Cell")</f>
        <v>Surgical steel belly banana, 14g (1.6mm) with an 8mm prong set CZ stone and a dangling tear drop shaped crystal &amp; Color: # 2 in picture  &amp;  Length: 10mm</v>
      </c>
      <c r="B144" s="57" t="str">
        <f>'Copy paste to Here'!C148</f>
        <v>MCD710</v>
      </c>
      <c r="C144" s="57" t="s">
        <v>836</v>
      </c>
      <c r="D144" s="58">
        <f>Invoice!B148</f>
        <v>1</v>
      </c>
      <c r="E144" s="59">
        <f>'Shipping Invoice'!J148*$N$1</f>
        <v>2.2999999999999998</v>
      </c>
      <c r="F144" s="59">
        <f t="shared" si="3"/>
        <v>2.2999999999999998</v>
      </c>
      <c r="G144" s="60">
        <f t="shared" si="4"/>
        <v>87.031999999999996</v>
      </c>
      <c r="H144" s="63">
        <f t="shared" si="5"/>
        <v>87.031999999999996</v>
      </c>
    </row>
    <row r="145" spans="1:8" s="62" customFormat="1" ht="36">
      <c r="A145" s="56" t="str">
        <f>IF((LEN('Copy paste to Here'!G149))&gt;5,((CONCATENATE('Copy paste to Here'!G149," &amp; ",'Copy paste to Here'!D149,"  &amp;  ",'Copy paste to Here'!E149))),"Empty Cell")</f>
        <v xml:space="preserve">316L steel belly banana, 14g (1.6mm) with an 8mm prong set CZ stone and a dangling long drop shaped SwarovskiⓇ crystal &amp; Length: 8mm  &amp;  </v>
      </c>
      <c r="B145" s="57" t="str">
        <f>'Copy paste to Here'!C149</f>
        <v>MCD713</v>
      </c>
      <c r="C145" s="57" t="s">
        <v>780</v>
      </c>
      <c r="D145" s="58">
        <f>Invoice!B149</f>
        <v>2</v>
      </c>
      <c r="E145" s="59">
        <f>'Shipping Invoice'!J149*$N$1</f>
        <v>3.01</v>
      </c>
      <c r="F145" s="59">
        <f t="shared" si="3"/>
        <v>6.02</v>
      </c>
      <c r="G145" s="60">
        <f t="shared" si="4"/>
        <v>113.8984</v>
      </c>
      <c r="H145" s="63">
        <f t="shared" si="5"/>
        <v>227.79679999999999</v>
      </c>
    </row>
    <row r="146" spans="1:8" s="62" customFormat="1" ht="36">
      <c r="A146" s="56" t="str">
        <f>IF((LEN('Copy paste to Here'!G150))&gt;5,((CONCATENATE('Copy paste to Here'!G150," &amp; ",'Copy paste to Here'!D150,"  &amp;  ",'Copy paste to Here'!E150))),"Empty Cell")</f>
        <v xml:space="preserve">316L steel belly banana, 14g (1.6mm) with an 8mm prong set CZ stone and a dangling long drop shaped SwarovskiⓇ crystal &amp; Length: 10mm  &amp;  </v>
      </c>
      <c r="B146" s="57" t="str">
        <f>'Copy paste to Here'!C150</f>
        <v>MCD713</v>
      </c>
      <c r="C146" s="57" t="s">
        <v>780</v>
      </c>
      <c r="D146" s="58">
        <f>Invoice!B150</f>
        <v>2</v>
      </c>
      <c r="E146" s="59">
        <f>'Shipping Invoice'!J150*$N$1</f>
        <v>3.01</v>
      </c>
      <c r="F146" s="59">
        <f t="shared" si="3"/>
        <v>6.02</v>
      </c>
      <c r="G146" s="60">
        <f t="shared" si="4"/>
        <v>113.8984</v>
      </c>
      <c r="H146" s="63">
        <f t="shared" si="5"/>
        <v>227.79679999999999</v>
      </c>
    </row>
    <row r="147" spans="1:8" s="62" customFormat="1" ht="36">
      <c r="A147" s="56" t="str">
        <f>IF((LEN('Copy paste to Here'!G151))&gt;5,((CONCATENATE('Copy paste to Here'!G151," &amp; ",'Copy paste to Here'!D151,"  &amp;  ",'Copy paste to Here'!E151))),"Empty Cell")</f>
        <v>Surgical steel belly banana, 14g (1.6mm) with an 8mm bezel set jewel ball and a dangling vintage moon with a single star - length 3/8'' (10mm) &amp; Length: 8mm  &amp;  Crystal Color: Clear</v>
      </c>
      <c r="B147" s="57" t="str">
        <f>'Copy paste to Here'!C151</f>
        <v>MCD730</v>
      </c>
      <c r="C147" s="57" t="s">
        <v>782</v>
      </c>
      <c r="D147" s="58">
        <f>Invoice!B151</f>
        <v>1</v>
      </c>
      <c r="E147" s="59">
        <f>'Shipping Invoice'!J151*$N$1</f>
        <v>2.61</v>
      </c>
      <c r="F147" s="59">
        <f t="shared" ref="F147:F156" si="6">D147*E147</f>
        <v>2.61</v>
      </c>
      <c r="G147" s="60">
        <f t="shared" ref="G147:G210" si="7">E147*$E$14</f>
        <v>98.7624</v>
      </c>
      <c r="H147" s="63">
        <f t="shared" ref="H147:H210" si="8">D147*G147</f>
        <v>98.7624</v>
      </c>
    </row>
    <row r="148" spans="1:8" s="62" customFormat="1" ht="36">
      <c r="A148" s="56" t="str">
        <f>IF((LEN('Copy paste to Here'!G152))&gt;5,((CONCATENATE('Copy paste to Here'!G152," &amp; ",'Copy paste to Here'!D152,"  &amp;  ",'Copy paste to Here'!E152))),"Empty Cell")</f>
        <v>Surgical steel belly banana, 14g (1.6mm) with an 8mm bezel set jewel ball and a dangling vintage moon with a single star - length 3/8'' (10mm) &amp; Length: 8mm  &amp;  Crystal Color: Sapphire</v>
      </c>
      <c r="B148" s="57" t="str">
        <f>'Copy paste to Here'!C152</f>
        <v>MCD730</v>
      </c>
      <c r="C148" s="57" t="s">
        <v>782</v>
      </c>
      <c r="D148" s="58">
        <f>Invoice!B152</f>
        <v>1</v>
      </c>
      <c r="E148" s="59">
        <f>'Shipping Invoice'!J152*$N$1</f>
        <v>2.61</v>
      </c>
      <c r="F148" s="59">
        <f t="shared" si="6"/>
        <v>2.61</v>
      </c>
      <c r="G148" s="60">
        <f t="shared" si="7"/>
        <v>98.7624</v>
      </c>
      <c r="H148" s="63">
        <f t="shared" si="8"/>
        <v>98.7624</v>
      </c>
    </row>
    <row r="149" spans="1:8" s="62" customFormat="1" ht="36">
      <c r="A149" s="56" t="str">
        <f>IF((LEN('Copy paste to Here'!G153))&gt;5,((CONCATENATE('Copy paste to Here'!G153," &amp; ",'Copy paste to Here'!D153,"  &amp;  ",'Copy paste to Here'!E153))),"Empty Cell")</f>
        <v>Surgical steel belly banana, 14g (1.6mm) with an 8mm bezel set jewel ball and a dangling vintage moon with a single star - length 3/8'' (10mm) &amp; Length: 8mm  &amp;  Crystal Color: Blue Zircon</v>
      </c>
      <c r="B149" s="57" t="str">
        <f>'Copy paste to Here'!C153</f>
        <v>MCD730</v>
      </c>
      <c r="C149" s="57" t="s">
        <v>782</v>
      </c>
      <c r="D149" s="58">
        <f>Invoice!B153</f>
        <v>1</v>
      </c>
      <c r="E149" s="59">
        <f>'Shipping Invoice'!J153*$N$1</f>
        <v>2.61</v>
      </c>
      <c r="F149" s="59">
        <f t="shared" si="6"/>
        <v>2.61</v>
      </c>
      <c r="G149" s="60">
        <f t="shared" si="7"/>
        <v>98.7624</v>
      </c>
      <c r="H149" s="63">
        <f t="shared" si="8"/>
        <v>98.7624</v>
      </c>
    </row>
    <row r="150" spans="1:8" s="62" customFormat="1" ht="36">
      <c r="A150" s="56" t="str">
        <f>IF((LEN('Copy paste to Here'!G154))&gt;5,((CONCATENATE('Copy paste to Here'!G154," &amp; ",'Copy paste to Here'!D154,"  &amp;  ",'Copy paste to Here'!E154))),"Empty Cell")</f>
        <v>Surgical steel belly banana, 14g (1.6mm) with an 8mm bezel set jewel ball and a dangling vintage moon with a single star - length 3/8'' (10mm) &amp; Length: 8mm  &amp;  Crystal Color: Emerald</v>
      </c>
      <c r="B150" s="57" t="str">
        <f>'Copy paste to Here'!C154</f>
        <v>MCD730</v>
      </c>
      <c r="C150" s="57" t="s">
        <v>782</v>
      </c>
      <c r="D150" s="58">
        <f>Invoice!B154</f>
        <v>1</v>
      </c>
      <c r="E150" s="59">
        <f>'Shipping Invoice'!J154*$N$1</f>
        <v>2.61</v>
      </c>
      <c r="F150" s="59">
        <f t="shared" si="6"/>
        <v>2.61</v>
      </c>
      <c r="G150" s="60">
        <f t="shared" si="7"/>
        <v>98.7624</v>
      </c>
      <c r="H150" s="63">
        <f t="shared" si="8"/>
        <v>98.7624</v>
      </c>
    </row>
    <row r="151" spans="1:8" s="62" customFormat="1" ht="36">
      <c r="A151" s="56" t="str">
        <f>IF((LEN('Copy paste to Here'!G155))&gt;5,((CONCATENATE('Copy paste to Here'!G155," &amp; ",'Copy paste to Here'!D155,"  &amp;  ",'Copy paste to Here'!E155))),"Empty Cell")</f>
        <v>Surgical steel belly banana, 14g (1.6mm) with an 8mm bezel set jewel ball and a dangling vintage moon with a single star - length 3/8'' (10mm) &amp; Length: 10mm  &amp;  Crystal Color: Clear</v>
      </c>
      <c r="B151" s="57" t="str">
        <f>'Copy paste to Here'!C155</f>
        <v>MCD730</v>
      </c>
      <c r="C151" s="57" t="s">
        <v>782</v>
      </c>
      <c r="D151" s="58">
        <f>Invoice!B155</f>
        <v>1</v>
      </c>
      <c r="E151" s="59">
        <f>'Shipping Invoice'!J155*$N$1</f>
        <v>2.61</v>
      </c>
      <c r="F151" s="59">
        <f t="shared" si="6"/>
        <v>2.61</v>
      </c>
      <c r="G151" s="60">
        <f t="shared" si="7"/>
        <v>98.7624</v>
      </c>
      <c r="H151" s="63">
        <f t="shared" si="8"/>
        <v>98.7624</v>
      </c>
    </row>
    <row r="152" spans="1:8" s="62" customFormat="1" ht="36">
      <c r="A152" s="56" t="str">
        <f>IF((LEN('Copy paste to Here'!G156))&gt;5,((CONCATENATE('Copy paste to Here'!G156," &amp; ",'Copy paste to Here'!D156,"  &amp;  ",'Copy paste to Here'!E156))),"Empty Cell")</f>
        <v>Surgical steel belly banana, 14g (1.6mm) with an 8mm bezel set jewel ball and a dangling vintage moon with a single star - length 3/8'' (10mm) &amp; Length: 10mm  &amp;  Crystal Color: Sapphire</v>
      </c>
      <c r="B152" s="57" t="str">
        <f>'Copy paste to Here'!C156</f>
        <v>MCD730</v>
      </c>
      <c r="C152" s="57" t="s">
        <v>782</v>
      </c>
      <c r="D152" s="58">
        <f>Invoice!B156</f>
        <v>1</v>
      </c>
      <c r="E152" s="59">
        <f>'Shipping Invoice'!J156*$N$1</f>
        <v>2.61</v>
      </c>
      <c r="F152" s="59">
        <f t="shared" si="6"/>
        <v>2.61</v>
      </c>
      <c r="G152" s="60">
        <f t="shared" si="7"/>
        <v>98.7624</v>
      </c>
      <c r="H152" s="63">
        <f t="shared" si="8"/>
        <v>98.7624</v>
      </c>
    </row>
    <row r="153" spans="1:8" s="62" customFormat="1" ht="36">
      <c r="A153" s="56" t="str">
        <f>IF((LEN('Copy paste to Here'!G157))&gt;5,((CONCATENATE('Copy paste to Here'!G157," &amp; ",'Copy paste to Here'!D157,"  &amp;  ",'Copy paste to Here'!E157))),"Empty Cell")</f>
        <v>Surgical steel belly banana, 14g (1.6mm) with an 8mm bezel set jewel ball and a dangling vintage moon with a single star - length 3/8'' (10mm) &amp; Length: 10mm  &amp;  Crystal Color: Blue Zircon</v>
      </c>
      <c r="B153" s="57" t="str">
        <f>'Copy paste to Here'!C157</f>
        <v>MCD730</v>
      </c>
      <c r="C153" s="57" t="s">
        <v>782</v>
      </c>
      <c r="D153" s="58">
        <f>Invoice!B157</f>
        <v>1</v>
      </c>
      <c r="E153" s="59">
        <f>'Shipping Invoice'!J157*$N$1</f>
        <v>2.61</v>
      </c>
      <c r="F153" s="59">
        <f t="shared" si="6"/>
        <v>2.61</v>
      </c>
      <c r="G153" s="60">
        <f t="shared" si="7"/>
        <v>98.7624</v>
      </c>
      <c r="H153" s="63">
        <f t="shared" si="8"/>
        <v>98.7624</v>
      </c>
    </row>
    <row r="154" spans="1:8" s="62" customFormat="1" ht="36">
      <c r="A154" s="56" t="str">
        <f>IF((LEN('Copy paste to Here'!G158))&gt;5,((CONCATENATE('Copy paste to Here'!G158," &amp; ",'Copy paste to Here'!D158,"  &amp;  ",'Copy paste to Here'!E158))),"Empty Cell")</f>
        <v>Surgical steel belly banana, 14g (1.6mm) with an 8mm bezel set jewel ball and a dangling vintage moon with a single star - length 3/8'' (10mm) &amp; Length: 10mm  &amp;  Crystal Color: Emerald</v>
      </c>
      <c r="B154" s="57" t="str">
        <f>'Copy paste to Here'!C158</f>
        <v>MCD730</v>
      </c>
      <c r="C154" s="57" t="s">
        <v>782</v>
      </c>
      <c r="D154" s="58">
        <f>Invoice!B158</f>
        <v>1</v>
      </c>
      <c r="E154" s="59">
        <f>'Shipping Invoice'!J158*$N$1</f>
        <v>2.61</v>
      </c>
      <c r="F154" s="59">
        <f t="shared" si="6"/>
        <v>2.61</v>
      </c>
      <c r="G154" s="60">
        <f t="shared" si="7"/>
        <v>98.7624</v>
      </c>
      <c r="H154" s="63">
        <f t="shared" si="8"/>
        <v>98.7624</v>
      </c>
    </row>
    <row r="155" spans="1:8" s="62" customFormat="1" ht="36">
      <c r="A155" s="56" t="str">
        <f>IF((LEN('Copy paste to Here'!G159))&gt;5,((CONCATENATE('Copy paste to Here'!G159," &amp; ",'Copy paste to Here'!D159,"  &amp;  ",'Copy paste to Here'!E159))),"Empty Cell")</f>
        <v>Surgical steel belly banana, 14g (1.6mm) with a 7mm round prong set CZ stone and dangling chain of three CZ butterflies &amp; Length: 8mm  &amp;  Cz Color: Rose</v>
      </c>
      <c r="B155" s="57" t="str">
        <f>'Copy paste to Here'!C159</f>
        <v>MCDZ289</v>
      </c>
      <c r="C155" s="57" t="s">
        <v>783</v>
      </c>
      <c r="D155" s="58">
        <f>Invoice!B159</f>
        <v>1</v>
      </c>
      <c r="E155" s="59">
        <f>'Shipping Invoice'!J159*$N$1</f>
        <v>4.16</v>
      </c>
      <c r="F155" s="59">
        <f t="shared" si="6"/>
        <v>4.16</v>
      </c>
      <c r="G155" s="60">
        <f t="shared" si="7"/>
        <v>157.41440000000003</v>
      </c>
      <c r="H155" s="63">
        <f t="shared" si="8"/>
        <v>157.41440000000003</v>
      </c>
    </row>
    <row r="156" spans="1:8" s="62" customFormat="1" ht="36">
      <c r="A156" s="56" t="str">
        <f>IF((LEN('Copy paste to Here'!G160))&gt;5,((CONCATENATE('Copy paste to Here'!G160," &amp; ",'Copy paste to Here'!D160,"  &amp;  ",'Copy paste to Here'!E160))),"Empty Cell")</f>
        <v>Surgical steel belly banana, 14g (1.6mm) with a 7mm round prong set CZ stone and dangling chain of three CZ butterflies &amp; Length: 10mm  &amp;  Cz Color: Rose</v>
      </c>
      <c r="B156" s="57" t="str">
        <f>'Copy paste to Here'!C160</f>
        <v>MCDZ289</v>
      </c>
      <c r="C156" s="57" t="s">
        <v>783</v>
      </c>
      <c r="D156" s="58">
        <f>Invoice!B160</f>
        <v>1</v>
      </c>
      <c r="E156" s="59">
        <f>'Shipping Invoice'!J160*$N$1</f>
        <v>4.16</v>
      </c>
      <c r="F156" s="59">
        <f t="shared" si="6"/>
        <v>4.16</v>
      </c>
      <c r="G156" s="60">
        <f t="shared" si="7"/>
        <v>157.41440000000003</v>
      </c>
      <c r="H156" s="63">
        <f t="shared" si="8"/>
        <v>157.41440000000003</v>
      </c>
    </row>
    <row r="157" spans="1:8" s="62" customFormat="1" ht="36">
      <c r="A157" s="56" t="str">
        <f>IF((LEN('Copy paste to Here'!G161))&gt;5,((CONCATENATE('Copy paste to Here'!G161," &amp; ",'Copy paste to Here'!D161,"  &amp;  ",'Copy paste to Here'!E161))),"Empty Cell")</f>
        <v>Gold anodized 316L steel belly banana, 14g (1.6mm) with a 7mm round prong set CZ stone and a dangling butterfly with CZ stones &amp; Length: 8mm  &amp;  Cz Color: Rose</v>
      </c>
      <c r="B157" s="57" t="str">
        <f>'Copy paste to Here'!C161</f>
        <v>MDGZ1</v>
      </c>
      <c r="C157" s="57" t="s">
        <v>785</v>
      </c>
      <c r="D157" s="58">
        <f>Invoice!B161</f>
        <v>1</v>
      </c>
      <c r="E157" s="59">
        <f>'Shipping Invoice'!J161*$N$1</f>
        <v>3.34</v>
      </c>
      <c r="F157" s="59">
        <f t="shared" ref="F157:F210" si="9">D157*E157</f>
        <v>3.34</v>
      </c>
      <c r="G157" s="60">
        <f t="shared" si="7"/>
        <v>126.38560000000001</v>
      </c>
      <c r="H157" s="63">
        <f t="shared" si="8"/>
        <v>126.38560000000001</v>
      </c>
    </row>
    <row r="158" spans="1:8" s="62" customFormat="1" ht="36">
      <c r="A158" s="56" t="str">
        <f>IF((LEN('Copy paste to Here'!G162))&gt;5,((CONCATENATE('Copy paste to Here'!G162," &amp; ",'Copy paste to Here'!D162,"  &amp;  ",'Copy paste to Here'!E162))),"Empty Cell")</f>
        <v>Gold anodized 316L steel belly banana, 14g (1.6mm) with a 7mm round prong set CZ stone and a dangling butterfly with CZ stones &amp; Length: 10mm  &amp;  Cz Color: Rose</v>
      </c>
      <c r="B158" s="57" t="str">
        <f>'Copy paste to Here'!C162</f>
        <v>MDGZ1</v>
      </c>
      <c r="C158" s="57" t="s">
        <v>785</v>
      </c>
      <c r="D158" s="58">
        <f>Invoice!B162</f>
        <v>1</v>
      </c>
      <c r="E158" s="59">
        <f>'Shipping Invoice'!J162*$N$1</f>
        <v>3.34</v>
      </c>
      <c r="F158" s="59">
        <f t="shared" si="9"/>
        <v>3.34</v>
      </c>
      <c r="G158" s="60">
        <f t="shared" si="7"/>
        <v>126.38560000000001</v>
      </c>
      <c r="H158" s="63">
        <f t="shared" si="8"/>
        <v>126.38560000000001</v>
      </c>
    </row>
    <row r="159" spans="1:8" s="62" customFormat="1" ht="48">
      <c r="A159" s="56" t="str">
        <f>IF((LEN('Copy paste to Here'!G163))&gt;5,((CONCATENATE('Copy paste to Here'!G163," &amp; ",'Copy paste to Here'!D163,"  &amp;  ",'Copy paste to Here'!E163))),"Empty Cell")</f>
        <v>Gold anodized 316L steel belly banana, 14g (1.6mm) with a 7mm round prong set CZ stone and a dangling flower with CZ stones (dangling is made from gold plated brass) &amp; Length: 8mm  &amp;  Cz Color: Rose</v>
      </c>
      <c r="B159" s="57" t="str">
        <f>'Copy paste to Here'!C163</f>
        <v>MDGZ411</v>
      </c>
      <c r="C159" s="57" t="s">
        <v>787</v>
      </c>
      <c r="D159" s="58">
        <f>Invoice!B163</f>
        <v>1</v>
      </c>
      <c r="E159" s="59">
        <f>'Shipping Invoice'!J163*$N$1</f>
        <v>3.46</v>
      </c>
      <c r="F159" s="59">
        <f t="shared" si="9"/>
        <v>3.46</v>
      </c>
      <c r="G159" s="60">
        <f t="shared" si="7"/>
        <v>130.9264</v>
      </c>
      <c r="H159" s="63">
        <f t="shared" si="8"/>
        <v>130.9264</v>
      </c>
    </row>
    <row r="160" spans="1:8" s="62" customFormat="1" ht="48">
      <c r="A160" s="56" t="str">
        <f>IF((LEN('Copy paste to Here'!G164))&gt;5,((CONCATENATE('Copy paste to Here'!G164," &amp; ",'Copy paste to Here'!D164,"  &amp;  ",'Copy paste to Here'!E164))),"Empty Cell")</f>
        <v>Gold anodized 316L steel belly banana, 14g (1.6mm) with a 7mm round prong set CZ stone and a dangling flower with CZ stones (dangling is made from gold plated brass) &amp; Length: 8mm  &amp;  Cz Color: Lavender</v>
      </c>
      <c r="B160" s="57" t="str">
        <f>'Copy paste to Here'!C164</f>
        <v>MDGZ411</v>
      </c>
      <c r="C160" s="57" t="s">
        <v>787</v>
      </c>
      <c r="D160" s="58">
        <f>Invoice!B164</f>
        <v>1</v>
      </c>
      <c r="E160" s="59">
        <f>'Shipping Invoice'!J164*$N$1</f>
        <v>3.46</v>
      </c>
      <c r="F160" s="59">
        <f t="shared" si="9"/>
        <v>3.46</v>
      </c>
      <c r="G160" s="60">
        <f t="shared" si="7"/>
        <v>130.9264</v>
      </c>
      <c r="H160" s="63">
        <f t="shared" si="8"/>
        <v>130.9264</v>
      </c>
    </row>
    <row r="161" spans="1:8" s="62" customFormat="1" ht="48">
      <c r="A161" s="56" t="str">
        <f>IF((LEN('Copy paste to Here'!G165))&gt;5,((CONCATENATE('Copy paste to Here'!G165," &amp; ",'Copy paste to Here'!D165,"  &amp;  ",'Copy paste to Here'!E165))),"Empty Cell")</f>
        <v>Gold anodized 316L steel belly banana, 14g (1.6mm) with a 7mm round prong set CZ stone and a dangling flower with CZ stones (dangling is made from gold plated brass) &amp; Length: 10mm  &amp;  Cz Color: Rose</v>
      </c>
      <c r="B161" s="57" t="str">
        <f>'Copy paste to Here'!C165</f>
        <v>MDGZ411</v>
      </c>
      <c r="C161" s="57" t="s">
        <v>787</v>
      </c>
      <c r="D161" s="58">
        <f>Invoice!B165</f>
        <v>1</v>
      </c>
      <c r="E161" s="59">
        <f>'Shipping Invoice'!J165*$N$1</f>
        <v>3.46</v>
      </c>
      <c r="F161" s="59">
        <f t="shared" si="9"/>
        <v>3.46</v>
      </c>
      <c r="G161" s="60">
        <f t="shared" si="7"/>
        <v>130.9264</v>
      </c>
      <c r="H161" s="63">
        <f t="shared" si="8"/>
        <v>130.9264</v>
      </c>
    </row>
    <row r="162" spans="1:8" s="62" customFormat="1" ht="48">
      <c r="A162" s="56" t="str">
        <f>IF((LEN('Copy paste to Here'!G166))&gt;5,((CONCATENATE('Copy paste to Here'!G166," &amp; ",'Copy paste to Here'!D166,"  &amp;  ",'Copy paste to Here'!E166))),"Empty Cell")</f>
        <v>Gold anodized 316L steel belly banana, 14g (1.6mm) with a 7mm round prong set CZ stone and a dangling flower with CZ stones (dangling is made from gold plated brass) &amp; Length: 10mm  &amp;  Cz Color: Lavender</v>
      </c>
      <c r="B162" s="57" t="str">
        <f>'Copy paste to Here'!C166</f>
        <v>MDGZ411</v>
      </c>
      <c r="C162" s="57" t="s">
        <v>787</v>
      </c>
      <c r="D162" s="58">
        <f>Invoice!B166</f>
        <v>1</v>
      </c>
      <c r="E162" s="59">
        <f>'Shipping Invoice'!J166*$N$1</f>
        <v>3.46</v>
      </c>
      <c r="F162" s="59">
        <f t="shared" si="9"/>
        <v>3.46</v>
      </c>
      <c r="G162" s="60">
        <f t="shared" si="7"/>
        <v>130.9264</v>
      </c>
      <c r="H162" s="63">
        <f t="shared" si="8"/>
        <v>130.9264</v>
      </c>
    </row>
    <row r="163" spans="1:8" s="62" customFormat="1" ht="48">
      <c r="A163" s="56" t="str">
        <f>IF((LEN('Copy paste to Here'!G167))&gt;5,((CONCATENATE('Copy paste to Here'!G167," &amp; ",'Copy paste to Here'!D167,"  &amp;  ",'Copy paste to Here'!E167))),"Empty Cell")</f>
        <v>Gold anodized 316L steel belly banana, 14g (1.6mm) with a 7mm round prong set CZ stone and a dangling star shape with round CZ stone in the middle (dangling is made from gold plated brass) &amp; Length: 8mm  &amp;  Cz Color: Clear</v>
      </c>
      <c r="B163" s="57" t="str">
        <f>'Copy paste to Here'!C167</f>
        <v>MDGZ414</v>
      </c>
      <c r="C163" s="57" t="s">
        <v>789</v>
      </c>
      <c r="D163" s="58">
        <f>Invoice!B167</f>
        <v>1</v>
      </c>
      <c r="E163" s="59">
        <f>'Shipping Invoice'!J167*$N$1</f>
        <v>3.5</v>
      </c>
      <c r="F163" s="59">
        <f t="shared" si="9"/>
        <v>3.5</v>
      </c>
      <c r="G163" s="60">
        <f t="shared" si="7"/>
        <v>132.44</v>
      </c>
      <c r="H163" s="63">
        <f t="shared" si="8"/>
        <v>132.44</v>
      </c>
    </row>
    <row r="164" spans="1:8" s="62" customFormat="1" ht="48">
      <c r="A164" s="56" t="str">
        <f>IF((LEN('Copy paste to Here'!G168))&gt;5,((CONCATENATE('Copy paste to Here'!G168," &amp; ",'Copy paste to Here'!D168,"  &amp;  ",'Copy paste to Here'!E168))),"Empty Cell")</f>
        <v>Gold anodized 316L steel belly banana, 14g (1.6mm) with a 7mm round prong set CZ stone and a dangling star shape with round CZ stone in the middle (dangling is made from gold plated brass) &amp; Length: 8mm  &amp;  Cz Color: Rose</v>
      </c>
      <c r="B164" s="57" t="str">
        <f>'Copy paste to Here'!C168</f>
        <v>MDGZ414</v>
      </c>
      <c r="C164" s="57" t="s">
        <v>789</v>
      </c>
      <c r="D164" s="58">
        <f>Invoice!B168</f>
        <v>1</v>
      </c>
      <c r="E164" s="59">
        <f>'Shipping Invoice'!J168*$N$1</f>
        <v>3.5</v>
      </c>
      <c r="F164" s="59">
        <f t="shared" si="9"/>
        <v>3.5</v>
      </c>
      <c r="G164" s="60">
        <f t="shared" si="7"/>
        <v>132.44</v>
      </c>
      <c r="H164" s="63">
        <f t="shared" si="8"/>
        <v>132.44</v>
      </c>
    </row>
    <row r="165" spans="1:8" s="62" customFormat="1" ht="48">
      <c r="A165" s="56" t="str">
        <f>IF((LEN('Copy paste to Here'!G169))&gt;5,((CONCATENATE('Copy paste to Here'!G169," &amp; ",'Copy paste to Here'!D169,"  &amp;  ",'Copy paste to Here'!E169))),"Empty Cell")</f>
        <v>Gold anodized 316L steel belly banana, 14g (1.6mm) with a 7mm round prong set CZ stone and a dangling star shape with round CZ stone in the middle (dangling is made from gold plated brass) &amp; Length: 8mm  &amp;  Cz Color: Lavender</v>
      </c>
      <c r="B165" s="57" t="str">
        <f>'Copy paste to Here'!C169</f>
        <v>MDGZ414</v>
      </c>
      <c r="C165" s="57" t="s">
        <v>789</v>
      </c>
      <c r="D165" s="58">
        <f>Invoice!B169</f>
        <v>1</v>
      </c>
      <c r="E165" s="59">
        <f>'Shipping Invoice'!J169*$N$1</f>
        <v>3.5</v>
      </c>
      <c r="F165" s="59">
        <f t="shared" si="9"/>
        <v>3.5</v>
      </c>
      <c r="G165" s="60">
        <f t="shared" si="7"/>
        <v>132.44</v>
      </c>
      <c r="H165" s="63">
        <f t="shared" si="8"/>
        <v>132.44</v>
      </c>
    </row>
    <row r="166" spans="1:8" s="62" customFormat="1" ht="48">
      <c r="A166" s="56" t="str">
        <f>IF((LEN('Copy paste to Here'!G170))&gt;5,((CONCATENATE('Copy paste to Here'!G170," &amp; ",'Copy paste to Here'!D170,"  &amp;  ",'Copy paste to Here'!E170))),"Empty Cell")</f>
        <v>Gold anodized 316L steel belly banana, 14g (1.6mm) with a 7mm round prong set CZ stone and a dangling star shape with round CZ stone in the middle (dangling is made from gold plated brass) &amp; Length: 10mm  &amp;  Cz Color: Clear</v>
      </c>
      <c r="B166" s="57" t="str">
        <f>'Copy paste to Here'!C170</f>
        <v>MDGZ414</v>
      </c>
      <c r="C166" s="57" t="s">
        <v>789</v>
      </c>
      <c r="D166" s="58">
        <f>Invoice!B170</f>
        <v>1</v>
      </c>
      <c r="E166" s="59">
        <f>'Shipping Invoice'!J170*$N$1</f>
        <v>3.5</v>
      </c>
      <c r="F166" s="59">
        <f t="shared" si="9"/>
        <v>3.5</v>
      </c>
      <c r="G166" s="60">
        <f t="shared" si="7"/>
        <v>132.44</v>
      </c>
      <c r="H166" s="63">
        <f t="shared" si="8"/>
        <v>132.44</v>
      </c>
    </row>
    <row r="167" spans="1:8" s="62" customFormat="1" ht="48">
      <c r="A167" s="56" t="str">
        <f>IF((LEN('Copy paste to Here'!G171))&gt;5,((CONCATENATE('Copy paste to Here'!G171," &amp; ",'Copy paste to Here'!D171,"  &amp;  ",'Copy paste to Here'!E171))),"Empty Cell")</f>
        <v>Gold anodized 316L steel belly banana, 14g (1.6mm) with a 7mm round prong set CZ stone and a dangling star shape with round CZ stone in the middle (dangling is made from gold plated brass) &amp; Length: 10mm  &amp;  Cz Color: Rose</v>
      </c>
      <c r="B167" s="57" t="str">
        <f>'Copy paste to Here'!C171</f>
        <v>MDGZ414</v>
      </c>
      <c r="C167" s="57" t="s">
        <v>789</v>
      </c>
      <c r="D167" s="58">
        <f>Invoice!B171</f>
        <v>1</v>
      </c>
      <c r="E167" s="59">
        <f>'Shipping Invoice'!J171*$N$1</f>
        <v>3.5</v>
      </c>
      <c r="F167" s="59">
        <f t="shared" si="9"/>
        <v>3.5</v>
      </c>
      <c r="G167" s="60">
        <f t="shared" si="7"/>
        <v>132.44</v>
      </c>
      <c r="H167" s="63">
        <f t="shared" si="8"/>
        <v>132.44</v>
      </c>
    </row>
    <row r="168" spans="1:8" s="62" customFormat="1" ht="48">
      <c r="A168" s="56" t="str">
        <f>IF((LEN('Copy paste to Here'!G172))&gt;5,((CONCATENATE('Copy paste to Here'!G172," &amp; ",'Copy paste to Here'!D172,"  &amp;  ",'Copy paste to Here'!E172))),"Empty Cell")</f>
        <v>Gold anodized 316L steel belly banana, 14g (1.6mm) with a 7mm round prong set CZ stone and a dangling star shape with round CZ stone in the middle (dangling is made from gold plated brass) &amp; Length: 10mm  &amp;  Cz Color: Lavender</v>
      </c>
      <c r="B168" s="57" t="str">
        <f>'Copy paste to Here'!C172</f>
        <v>MDGZ414</v>
      </c>
      <c r="C168" s="57" t="s">
        <v>789</v>
      </c>
      <c r="D168" s="58">
        <f>Invoice!B172</f>
        <v>1</v>
      </c>
      <c r="E168" s="59">
        <f>'Shipping Invoice'!J172*$N$1</f>
        <v>3.5</v>
      </c>
      <c r="F168" s="59">
        <f t="shared" si="9"/>
        <v>3.5</v>
      </c>
      <c r="G168" s="60">
        <f t="shared" si="7"/>
        <v>132.44</v>
      </c>
      <c r="H168" s="63">
        <f t="shared" si="8"/>
        <v>132.44</v>
      </c>
    </row>
    <row r="169" spans="1:8" s="62" customFormat="1" ht="48">
      <c r="A169" s="56" t="str">
        <f>IF((LEN('Copy paste to Here'!G173))&gt;5,((CONCATENATE('Copy paste to Here'!G173," &amp; ",'Copy paste to Here'!D173,"  &amp;  ",'Copy paste to Here'!E173))),"Empty Cell")</f>
        <v>Gold plated 316l steel belly banana, 14g (1.6mm) with a lower 7mm prong set cubic zirconia stone and a round dangling with a CZ stone in the middle (dangling part is made from gold plated brass) &amp; Length: 8mm  &amp;  Cz Color: Clear</v>
      </c>
      <c r="B169" s="57" t="str">
        <f>'Copy paste to Here'!C173</f>
        <v>MDGZ417</v>
      </c>
      <c r="C169" s="57" t="s">
        <v>791</v>
      </c>
      <c r="D169" s="58">
        <f>Invoice!B173</f>
        <v>1</v>
      </c>
      <c r="E169" s="59">
        <f>'Shipping Invoice'!J173*$N$1</f>
        <v>3.56</v>
      </c>
      <c r="F169" s="59">
        <f t="shared" si="9"/>
        <v>3.56</v>
      </c>
      <c r="G169" s="60">
        <f t="shared" si="7"/>
        <v>134.71040000000002</v>
      </c>
      <c r="H169" s="63">
        <f t="shared" si="8"/>
        <v>134.71040000000002</v>
      </c>
    </row>
    <row r="170" spans="1:8" s="62" customFormat="1" ht="48">
      <c r="A170" s="56" t="str">
        <f>IF((LEN('Copy paste to Here'!G174))&gt;5,((CONCATENATE('Copy paste to Here'!G174," &amp; ",'Copy paste to Here'!D174,"  &amp;  ",'Copy paste to Here'!E174))),"Empty Cell")</f>
        <v>Gold plated 316l steel belly banana, 14g (1.6mm) with a lower 7mm prong set cubic zirconia stone and a round dangling with a CZ stone in the middle (dangling part is made from gold plated brass) &amp; Length: 8mm  &amp;  Cz Color: Rose</v>
      </c>
      <c r="B170" s="57" t="str">
        <f>'Copy paste to Here'!C174</f>
        <v>MDGZ417</v>
      </c>
      <c r="C170" s="57" t="s">
        <v>791</v>
      </c>
      <c r="D170" s="58">
        <f>Invoice!B174</f>
        <v>1</v>
      </c>
      <c r="E170" s="59">
        <f>'Shipping Invoice'!J174*$N$1</f>
        <v>3.56</v>
      </c>
      <c r="F170" s="59">
        <f t="shared" si="9"/>
        <v>3.56</v>
      </c>
      <c r="G170" s="60">
        <f t="shared" si="7"/>
        <v>134.71040000000002</v>
      </c>
      <c r="H170" s="63">
        <f t="shared" si="8"/>
        <v>134.71040000000002</v>
      </c>
    </row>
    <row r="171" spans="1:8" s="62" customFormat="1" ht="48">
      <c r="A171" s="56" t="str">
        <f>IF((LEN('Copy paste to Here'!G175))&gt;5,((CONCATENATE('Copy paste to Here'!G175," &amp; ",'Copy paste to Here'!D175,"  &amp;  ",'Copy paste to Here'!E175))),"Empty Cell")</f>
        <v>Gold plated 316l steel belly banana, 14g (1.6mm) with a lower 7mm prong set cubic zirconia stone and a round dangling with a CZ stone in the middle (dangling part is made from gold plated brass) &amp; Length: 8mm  &amp;  Cz Color: Lavender</v>
      </c>
      <c r="B171" s="57" t="str">
        <f>'Copy paste to Here'!C175</f>
        <v>MDGZ417</v>
      </c>
      <c r="C171" s="57" t="s">
        <v>791</v>
      </c>
      <c r="D171" s="58">
        <f>Invoice!B175</f>
        <v>1</v>
      </c>
      <c r="E171" s="59">
        <f>'Shipping Invoice'!J175*$N$1</f>
        <v>3.56</v>
      </c>
      <c r="F171" s="59">
        <f t="shared" si="9"/>
        <v>3.56</v>
      </c>
      <c r="G171" s="60">
        <f t="shared" si="7"/>
        <v>134.71040000000002</v>
      </c>
      <c r="H171" s="63">
        <f t="shared" si="8"/>
        <v>134.71040000000002</v>
      </c>
    </row>
    <row r="172" spans="1:8" s="62" customFormat="1" ht="48">
      <c r="A172" s="56" t="str">
        <f>IF((LEN('Copy paste to Here'!G176))&gt;5,((CONCATENATE('Copy paste to Here'!G176," &amp; ",'Copy paste to Here'!D176,"  &amp;  ",'Copy paste to Here'!E176))),"Empty Cell")</f>
        <v>Gold plated 316l steel belly banana, 14g (1.6mm) with a lower 7mm prong set cubic zirconia stone and a round dangling with a CZ stone in the middle (dangling part is made from gold plated brass) &amp; Length: 10mm  &amp;  Cz Color: Clear</v>
      </c>
      <c r="B172" s="57" t="str">
        <f>'Copy paste to Here'!C176</f>
        <v>MDGZ417</v>
      </c>
      <c r="C172" s="57" t="s">
        <v>791</v>
      </c>
      <c r="D172" s="58">
        <f>Invoice!B176</f>
        <v>1</v>
      </c>
      <c r="E172" s="59">
        <f>'Shipping Invoice'!J176*$N$1</f>
        <v>3.56</v>
      </c>
      <c r="F172" s="59">
        <f t="shared" si="9"/>
        <v>3.56</v>
      </c>
      <c r="G172" s="60">
        <f t="shared" si="7"/>
        <v>134.71040000000002</v>
      </c>
      <c r="H172" s="63">
        <f t="shared" si="8"/>
        <v>134.71040000000002</v>
      </c>
    </row>
    <row r="173" spans="1:8" s="62" customFormat="1" ht="48">
      <c r="A173" s="56" t="str">
        <f>IF((LEN('Copy paste to Here'!G177))&gt;5,((CONCATENATE('Copy paste to Here'!G177," &amp; ",'Copy paste to Here'!D177,"  &amp;  ",'Copy paste to Here'!E177))),"Empty Cell")</f>
        <v>Gold plated 316l steel belly banana, 14g (1.6mm) with a lower 7mm prong set cubic zirconia stone and a round dangling with a CZ stone in the middle (dangling part is made from gold plated brass) &amp; Length: 10mm  &amp;  Cz Color: Rose</v>
      </c>
      <c r="B173" s="57" t="str">
        <f>'Copy paste to Here'!C177</f>
        <v>MDGZ417</v>
      </c>
      <c r="C173" s="57" t="s">
        <v>791</v>
      </c>
      <c r="D173" s="58">
        <f>Invoice!B177</f>
        <v>1</v>
      </c>
      <c r="E173" s="59">
        <f>'Shipping Invoice'!J177*$N$1</f>
        <v>3.56</v>
      </c>
      <c r="F173" s="59">
        <f t="shared" si="9"/>
        <v>3.56</v>
      </c>
      <c r="G173" s="60">
        <f t="shared" si="7"/>
        <v>134.71040000000002</v>
      </c>
      <c r="H173" s="63">
        <f t="shared" si="8"/>
        <v>134.71040000000002</v>
      </c>
    </row>
    <row r="174" spans="1:8" s="62" customFormat="1" ht="48">
      <c r="A174" s="56" t="str">
        <f>IF((LEN('Copy paste to Here'!G178))&gt;5,((CONCATENATE('Copy paste to Here'!G178," &amp; ",'Copy paste to Here'!D178,"  &amp;  ",'Copy paste to Here'!E178))),"Empty Cell")</f>
        <v>Gold plated 316l steel belly banana, 14g (1.6mm) with a lower 7mm prong set cubic zirconia stone and a round dangling with a CZ stone in the middle (dangling part is made from gold plated brass) &amp; Length: 10mm  &amp;  Cz Color: Lavender</v>
      </c>
      <c r="B174" s="57" t="str">
        <f>'Copy paste to Here'!C178</f>
        <v>MDGZ417</v>
      </c>
      <c r="C174" s="57" t="s">
        <v>791</v>
      </c>
      <c r="D174" s="58">
        <f>Invoice!B178</f>
        <v>1</v>
      </c>
      <c r="E174" s="59">
        <f>'Shipping Invoice'!J178*$N$1</f>
        <v>3.56</v>
      </c>
      <c r="F174" s="59">
        <f t="shared" si="9"/>
        <v>3.56</v>
      </c>
      <c r="G174" s="60">
        <f t="shared" si="7"/>
        <v>134.71040000000002</v>
      </c>
      <c r="H174" s="63">
        <f t="shared" si="8"/>
        <v>134.71040000000002</v>
      </c>
    </row>
    <row r="175" spans="1:8" s="62" customFormat="1" ht="36">
      <c r="A175" s="56" t="str">
        <f>IF((LEN('Copy paste to Here'!G179))&gt;5,((CONCATENATE('Copy paste to Here'!G179," &amp; ",'Copy paste to Here'!D179,"  &amp;  ",'Copy paste to Here'!E179))),"Empty Cell")</f>
        <v>Gold anodized 316L steel belly banana, 14g (1.6mm) with a 7mm round prong set CZ stone and a dangling 8mm prong set round CZ stone &amp; Length: 8mm  &amp;  Cz Color: Clear</v>
      </c>
      <c r="B175" s="57" t="str">
        <f>'Copy paste to Here'!C179</f>
        <v>MDGZ519</v>
      </c>
      <c r="C175" s="57" t="s">
        <v>793</v>
      </c>
      <c r="D175" s="58">
        <f>Invoice!B179</f>
        <v>1</v>
      </c>
      <c r="E175" s="59">
        <f>'Shipping Invoice'!J179*$N$1</f>
        <v>3.62</v>
      </c>
      <c r="F175" s="59">
        <f t="shared" si="9"/>
        <v>3.62</v>
      </c>
      <c r="G175" s="60">
        <f t="shared" si="7"/>
        <v>136.98080000000002</v>
      </c>
      <c r="H175" s="63">
        <f t="shared" si="8"/>
        <v>136.98080000000002</v>
      </c>
    </row>
    <row r="176" spans="1:8" s="62" customFormat="1" ht="36">
      <c r="A176" s="56" t="str">
        <f>IF((LEN('Copy paste to Here'!G180))&gt;5,((CONCATENATE('Copy paste to Here'!G180," &amp; ",'Copy paste to Here'!D180,"  &amp;  ",'Copy paste to Here'!E180))),"Empty Cell")</f>
        <v>Gold anodized 316L steel belly banana, 14g (1.6mm) with a 7mm round prong set CZ stone and a dangling 8mm prong set round CZ stone &amp; Length: 8mm  &amp;  Cz Color: Rose</v>
      </c>
      <c r="B176" s="57" t="str">
        <f>'Copy paste to Here'!C180</f>
        <v>MDGZ519</v>
      </c>
      <c r="C176" s="57" t="s">
        <v>793</v>
      </c>
      <c r="D176" s="58">
        <f>Invoice!B180</f>
        <v>1</v>
      </c>
      <c r="E176" s="59">
        <f>'Shipping Invoice'!J180*$N$1</f>
        <v>3.62</v>
      </c>
      <c r="F176" s="59">
        <f t="shared" si="9"/>
        <v>3.62</v>
      </c>
      <c r="G176" s="60">
        <f t="shared" si="7"/>
        <v>136.98080000000002</v>
      </c>
      <c r="H176" s="63">
        <f t="shared" si="8"/>
        <v>136.98080000000002</v>
      </c>
    </row>
    <row r="177" spans="1:8" s="62" customFormat="1" ht="36">
      <c r="A177" s="56" t="str">
        <f>IF((LEN('Copy paste to Here'!G181))&gt;5,((CONCATENATE('Copy paste to Here'!G181," &amp; ",'Copy paste to Here'!D181,"  &amp;  ",'Copy paste to Here'!E181))),"Empty Cell")</f>
        <v>Gold anodized 316L steel belly banana, 14g (1.6mm) with a 7mm round prong set CZ stone and a dangling 8mm prong set round CZ stone &amp; Length: 8mm  &amp;  Cz Color: Lavender</v>
      </c>
      <c r="B177" s="57" t="str">
        <f>'Copy paste to Here'!C181</f>
        <v>MDGZ519</v>
      </c>
      <c r="C177" s="57" t="s">
        <v>793</v>
      </c>
      <c r="D177" s="58">
        <f>Invoice!B181</f>
        <v>1</v>
      </c>
      <c r="E177" s="59">
        <f>'Shipping Invoice'!J181*$N$1</f>
        <v>3.62</v>
      </c>
      <c r="F177" s="59">
        <f t="shared" si="9"/>
        <v>3.62</v>
      </c>
      <c r="G177" s="60">
        <f t="shared" si="7"/>
        <v>136.98080000000002</v>
      </c>
      <c r="H177" s="63">
        <f t="shared" si="8"/>
        <v>136.98080000000002</v>
      </c>
    </row>
    <row r="178" spans="1:8" s="62" customFormat="1" ht="36">
      <c r="A178" s="56" t="str">
        <f>IF((LEN('Copy paste to Here'!G182))&gt;5,((CONCATENATE('Copy paste to Here'!G182," &amp; ",'Copy paste to Here'!D182,"  &amp;  ",'Copy paste to Here'!E182))),"Empty Cell")</f>
        <v>Gold anodized 316L steel belly banana, 14g (1.6mm) with a 7mm round prong set CZ stone and a dangling 8mm prong set round CZ stone &amp; Length: 10mm  &amp;  Cz Color: Clear</v>
      </c>
      <c r="B178" s="57" t="str">
        <f>'Copy paste to Here'!C182</f>
        <v>MDGZ519</v>
      </c>
      <c r="C178" s="57" t="s">
        <v>793</v>
      </c>
      <c r="D178" s="58">
        <f>Invoice!B182</f>
        <v>1</v>
      </c>
      <c r="E178" s="59">
        <f>'Shipping Invoice'!J182*$N$1</f>
        <v>3.62</v>
      </c>
      <c r="F178" s="59">
        <f t="shared" si="9"/>
        <v>3.62</v>
      </c>
      <c r="G178" s="60">
        <f t="shared" si="7"/>
        <v>136.98080000000002</v>
      </c>
      <c r="H178" s="63">
        <f t="shared" si="8"/>
        <v>136.98080000000002</v>
      </c>
    </row>
    <row r="179" spans="1:8" s="62" customFormat="1" ht="36">
      <c r="A179" s="56" t="str">
        <f>IF((LEN('Copy paste to Here'!G183))&gt;5,((CONCATENATE('Copy paste to Here'!G183," &amp; ",'Copy paste to Here'!D183,"  &amp;  ",'Copy paste to Here'!E183))),"Empty Cell")</f>
        <v>Gold anodized 316L steel belly banana, 14g (1.6mm) with a 7mm round prong set CZ stone and a dangling 8mm prong set round CZ stone &amp; Length: 10mm  &amp;  Cz Color: Rose</v>
      </c>
      <c r="B179" s="57" t="str">
        <f>'Copy paste to Here'!C183</f>
        <v>MDGZ519</v>
      </c>
      <c r="C179" s="57" t="s">
        <v>793</v>
      </c>
      <c r="D179" s="58">
        <f>Invoice!B183</f>
        <v>1</v>
      </c>
      <c r="E179" s="59">
        <f>'Shipping Invoice'!J183*$N$1</f>
        <v>3.62</v>
      </c>
      <c r="F179" s="59">
        <f t="shared" si="9"/>
        <v>3.62</v>
      </c>
      <c r="G179" s="60">
        <f t="shared" si="7"/>
        <v>136.98080000000002</v>
      </c>
      <c r="H179" s="63">
        <f t="shared" si="8"/>
        <v>136.98080000000002</v>
      </c>
    </row>
    <row r="180" spans="1:8" s="62" customFormat="1" ht="36">
      <c r="A180" s="56" t="str">
        <f>IF((LEN('Copy paste to Here'!G184))&gt;5,((CONCATENATE('Copy paste to Here'!G184," &amp; ",'Copy paste to Here'!D184,"  &amp;  ",'Copy paste to Here'!E184))),"Empty Cell")</f>
        <v>Gold anodized 316L steel belly banana, 14g (1.6mm) with a 7mm round prong set CZ stone and a dangling 8mm prong set round CZ stone &amp; Length: 10mm  &amp;  Cz Color: Lavender</v>
      </c>
      <c r="B180" s="57" t="str">
        <f>'Copy paste to Here'!C184</f>
        <v>MDGZ519</v>
      </c>
      <c r="C180" s="57" t="s">
        <v>793</v>
      </c>
      <c r="D180" s="58">
        <f>Invoice!B184</f>
        <v>1</v>
      </c>
      <c r="E180" s="59">
        <f>'Shipping Invoice'!J184*$N$1</f>
        <v>3.62</v>
      </c>
      <c r="F180" s="59">
        <f t="shared" si="9"/>
        <v>3.62</v>
      </c>
      <c r="G180" s="60">
        <f t="shared" si="7"/>
        <v>136.98080000000002</v>
      </c>
      <c r="H180" s="63">
        <f t="shared" si="8"/>
        <v>136.98080000000002</v>
      </c>
    </row>
    <row r="181" spans="1:8" s="62" customFormat="1" ht="25.5">
      <c r="A181" s="56" t="str">
        <f>IF((LEN('Copy paste to Here'!G185))&gt;5,((CONCATENATE('Copy paste to Here'!G185," &amp; ",'Copy paste to Here'!D185,"  &amp;  ",'Copy paste to Here'!E185))),"Empty Cell")</f>
        <v>Gold anodized 316L steel belly banana, 14g (1.6mm) with a 7mm round prong set CZ stone &amp; Length: 8mm  &amp;  Cz Color: Clear</v>
      </c>
      <c r="B181" s="57" t="str">
        <f>'Copy paste to Here'!C185</f>
        <v>MDGZ527</v>
      </c>
      <c r="C181" s="57" t="s">
        <v>795</v>
      </c>
      <c r="D181" s="58">
        <f>Invoice!B185</f>
        <v>1</v>
      </c>
      <c r="E181" s="59">
        <f>'Shipping Invoice'!J185*$N$1</f>
        <v>2.37</v>
      </c>
      <c r="F181" s="59">
        <f t="shared" si="9"/>
        <v>2.37</v>
      </c>
      <c r="G181" s="60">
        <f t="shared" si="7"/>
        <v>89.680800000000019</v>
      </c>
      <c r="H181" s="63">
        <f t="shared" si="8"/>
        <v>89.680800000000019</v>
      </c>
    </row>
    <row r="182" spans="1:8" s="62" customFormat="1" ht="25.5">
      <c r="A182" s="56" t="str">
        <f>IF((LEN('Copy paste to Here'!G186))&gt;5,((CONCATENATE('Copy paste to Here'!G186," &amp; ",'Copy paste to Here'!D186,"  &amp;  ",'Copy paste to Here'!E186))),"Empty Cell")</f>
        <v>Gold anodized 316L steel belly banana, 14g (1.6mm) with a 7mm round prong set CZ stone &amp; Length: 8mm  &amp;  Cz Color: Rose</v>
      </c>
      <c r="B182" s="57" t="str">
        <f>'Copy paste to Here'!C186</f>
        <v>MDGZ527</v>
      </c>
      <c r="C182" s="57" t="s">
        <v>795</v>
      </c>
      <c r="D182" s="58">
        <f>Invoice!B186</f>
        <v>1</v>
      </c>
      <c r="E182" s="59">
        <f>'Shipping Invoice'!J186*$N$1</f>
        <v>2.37</v>
      </c>
      <c r="F182" s="59">
        <f t="shared" si="9"/>
        <v>2.37</v>
      </c>
      <c r="G182" s="60">
        <f t="shared" si="7"/>
        <v>89.680800000000019</v>
      </c>
      <c r="H182" s="63">
        <f t="shared" si="8"/>
        <v>89.680800000000019</v>
      </c>
    </row>
    <row r="183" spans="1:8" s="62" customFormat="1" ht="25.5">
      <c r="A183" s="56" t="str">
        <f>IF((LEN('Copy paste to Here'!G187))&gt;5,((CONCATENATE('Copy paste to Here'!G187," &amp; ",'Copy paste to Here'!D187,"  &amp;  ",'Copy paste to Here'!E187))),"Empty Cell")</f>
        <v>Gold anodized 316L steel belly banana, 14g (1.6mm) with a 7mm round prong set CZ stone &amp; Length: 8mm  &amp;  Cz Color: Lavender</v>
      </c>
      <c r="B183" s="57" t="str">
        <f>'Copy paste to Here'!C187</f>
        <v>MDGZ527</v>
      </c>
      <c r="C183" s="57" t="s">
        <v>795</v>
      </c>
      <c r="D183" s="58">
        <f>Invoice!B187</f>
        <v>1</v>
      </c>
      <c r="E183" s="59">
        <f>'Shipping Invoice'!J187*$N$1</f>
        <v>2.37</v>
      </c>
      <c r="F183" s="59">
        <f t="shared" si="9"/>
        <v>2.37</v>
      </c>
      <c r="G183" s="60">
        <f t="shared" si="7"/>
        <v>89.680800000000019</v>
      </c>
      <c r="H183" s="63">
        <f t="shared" si="8"/>
        <v>89.680800000000019</v>
      </c>
    </row>
    <row r="184" spans="1:8" s="62" customFormat="1" ht="25.5">
      <c r="A184" s="56" t="str">
        <f>IF((LEN('Copy paste to Here'!G188))&gt;5,((CONCATENATE('Copy paste to Here'!G188," &amp; ",'Copy paste to Here'!D188,"  &amp;  ",'Copy paste to Here'!E188))),"Empty Cell")</f>
        <v>Gold anodized 316L steel belly banana, 14g (1.6mm) with a 7mm round prong set CZ stone &amp; Length: 10mm  &amp;  Cz Color: Clear</v>
      </c>
      <c r="B184" s="57" t="str">
        <f>'Copy paste to Here'!C188</f>
        <v>MDGZ527</v>
      </c>
      <c r="C184" s="57" t="s">
        <v>795</v>
      </c>
      <c r="D184" s="58">
        <f>Invoice!B188</f>
        <v>1</v>
      </c>
      <c r="E184" s="59">
        <f>'Shipping Invoice'!J188*$N$1</f>
        <v>2.37</v>
      </c>
      <c r="F184" s="59">
        <f t="shared" si="9"/>
        <v>2.37</v>
      </c>
      <c r="G184" s="60">
        <f t="shared" si="7"/>
        <v>89.680800000000019</v>
      </c>
      <c r="H184" s="63">
        <f t="shared" si="8"/>
        <v>89.680800000000019</v>
      </c>
    </row>
    <row r="185" spans="1:8" s="62" customFormat="1" ht="25.5">
      <c r="A185" s="56" t="str">
        <f>IF((LEN('Copy paste to Here'!G189))&gt;5,((CONCATENATE('Copy paste to Here'!G189," &amp; ",'Copy paste to Here'!D189,"  &amp;  ",'Copy paste to Here'!E189))),"Empty Cell")</f>
        <v>Gold anodized 316L steel belly banana, 14g (1.6mm) with a 7mm round prong set CZ stone &amp; Length: 10mm  &amp;  Cz Color: Rose</v>
      </c>
      <c r="B185" s="57" t="str">
        <f>'Copy paste to Here'!C189</f>
        <v>MDGZ527</v>
      </c>
      <c r="C185" s="57" t="s">
        <v>795</v>
      </c>
      <c r="D185" s="58">
        <f>Invoice!B189</f>
        <v>1</v>
      </c>
      <c r="E185" s="59">
        <f>'Shipping Invoice'!J189*$N$1</f>
        <v>2.37</v>
      </c>
      <c r="F185" s="59">
        <f t="shared" si="9"/>
        <v>2.37</v>
      </c>
      <c r="G185" s="60">
        <f t="shared" si="7"/>
        <v>89.680800000000019</v>
      </c>
      <c r="H185" s="63">
        <f t="shared" si="8"/>
        <v>89.680800000000019</v>
      </c>
    </row>
    <row r="186" spans="1:8" s="62" customFormat="1" ht="25.5">
      <c r="A186" s="56" t="str">
        <f>IF((LEN('Copy paste to Here'!G190))&gt;5,((CONCATENATE('Copy paste to Here'!G190," &amp; ",'Copy paste to Here'!D190,"  &amp;  ",'Copy paste to Here'!E190))),"Empty Cell")</f>
        <v>Gold anodized 316L steel belly banana, 14g (1.6mm) with a 7mm round prong set CZ stone &amp; Length: 10mm  &amp;  Cz Color: Lavender</v>
      </c>
      <c r="B186" s="57" t="str">
        <f>'Copy paste to Here'!C190</f>
        <v>MDGZ527</v>
      </c>
      <c r="C186" s="57" t="s">
        <v>795</v>
      </c>
      <c r="D186" s="58">
        <f>Invoice!B190</f>
        <v>1</v>
      </c>
      <c r="E186" s="59">
        <f>'Shipping Invoice'!J190*$N$1</f>
        <v>2.37</v>
      </c>
      <c r="F186" s="59">
        <f t="shared" si="9"/>
        <v>2.37</v>
      </c>
      <c r="G186" s="60">
        <f t="shared" si="7"/>
        <v>89.680800000000019</v>
      </c>
      <c r="H186" s="63">
        <f t="shared" si="8"/>
        <v>89.680800000000019</v>
      </c>
    </row>
    <row r="187" spans="1:8" s="62" customFormat="1" ht="48">
      <c r="A187" s="56" t="str">
        <f>IF((LEN('Copy paste to Here'!G191))&gt;5,((CONCATENATE('Copy paste to Here'!G191," &amp; ",'Copy paste to Here'!D191,"  &amp;  ",'Copy paste to Here'!E191))),"Empty Cell")</f>
        <v xml:space="preserve">Gold anodized 316L steel belly banana, 1.6mm (14g) with 5mm upper ball and 7mm prong set round Cubic Zirconia (CZ) stone with dangling ankh (cup part is made from gold plated brass) &amp; Length: 8mm  &amp;  </v>
      </c>
      <c r="B187" s="57" t="str">
        <f>'Copy paste to Here'!C191</f>
        <v>MDGZ769</v>
      </c>
      <c r="C187" s="57" t="s">
        <v>797</v>
      </c>
      <c r="D187" s="58">
        <f>Invoice!B191</f>
        <v>1</v>
      </c>
      <c r="E187" s="59">
        <f>'Shipping Invoice'!J191*$N$1</f>
        <v>3.29</v>
      </c>
      <c r="F187" s="59">
        <f t="shared" si="9"/>
        <v>3.29</v>
      </c>
      <c r="G187" s="60">
        <f t="shared" si="7"/>
        <v>124.49360000000001</v>
      </c>
      <c r="H187" s="63">
        <f t="shared" si="8"/>
        <v>124.49360000000001</v>
      </c>
    </row>
    <row r="188" spans="1:8" s="62" customFormat="1" ht="48">
      <c r="A188" s="56" t="str">
        <f>IF((LEN('Copy paste to Here'!G192))&gt;5,((CONCATENATE('Copy paste to Here'!G192," &amp; ",'Copy paste to Here'!D192,"  &amp;  ",'Copy paste to Here'!E192))),"Empty Cell")</f>
        <v xml:space="preserve">Gold anodized 316L steel belly banana, 1.6mm (14g) with 5mm upper ball and 7mm prong set round Cubic Zirconia (CZ) stone with dangling ankh (cup part is made from gold plated brass) &amp; Length: 10mm  &amp;  </v>
      </c>
      <c r="B188" s="57" t="str">
        <f>'Copy paste to Here'!C192</f>
        <v>MDGZ769</v>
      </c>
      <c r="C188" s="57" t="s">
        <v>797</v>
      </c>
      <c r="D188" s="58">
        <f>Invoice!B192</f>
        <v>1</v>
      </c>
      <c r="E188" s="59">
        <f>'Shipping Invoice'!J192*$N$1</f>
        <v>3.29</v>
      </c>
      <c r="F188" s="59">
        <f t="shared" si="9"/>
        <v>3.29</v>
      </c>
      <c r="G188" s="60">
        <f t="shared" si="7"/>
        <v>124.49360000000001</v>
      </c>
      <c r="H188" s="63">
        <f t="shared" si="8"/>
        <v>124.49360000000001</v>
      </c>
    </row>
    <row r="189" spans="1:8" s="62" customFormat="1" ht="25.5">
      <c r="A189" s="56" t="str">
        <f>IF((LEN('Copy paste to Here'!G193))&gt;5,((CONCATENATE('Copy paste to Here'!G193," &amp; ",'Copy paste to Here'!D193,"  &amp;  ",'Copy paste to Here'!E193))),"Empty Cell")</f>
        <v xml:space="preserve">316L steel hinged segment ring, 1.2mm (16g) with double plain rings and inner diameter from 8mm to 12mm &amp; Length: 8mm  &amp;  </v>
      </c>
      <c r="B189" s="57" t="str">
        <f>'Copy paste to Here'!C193</f>
        <v>SGSH32</v>
      </c>
      <c r="C189" s="57" t="s">
        <v>837</v>
      </c>
      <c r="D189" s="58">
        <f>Invoice!B193</f>
        <v>1</v>
      </c>
      <c r="E189" s="59">
        <f>'Shipping Invoice'!J193*$N$1</f>
        <v>2.36</v>
      </c>
      <c r="F189" s="59">
        <f t="shared" si="9"/>
        <v>2.36</v>
      </c>
      <c r="G189" s="60">
        <f t="shared" si="7"/>
        <v>89.302400000000006</v>
      </c>
      <c r="H189" s="63">
        <f t="shared" si="8"/>
        <v>89.302400000000006</v>
      </c>
    </row>
    <row r="190" spans="1:8" s="62" customFormat="1" ht="25.5">
      <c r="A190" s="56" t="str">
        <f>IF((LEN('Copy paste to Here'!G194))&gt;5,((CONCATENATE('Copy paste to Here'!G194," &amp; ",'Copy paste to Here'!D194,"  &amp;  ",'Copy paste to Here'!E194))),"Empty Cell")</f>
        <v xml:space="preserve">316L steel hinged segment ring, 1.2mm (16g) with double plain rings and inner diameter from 8mm to 12mm &amp; Length: 10mm  &amp;  </v>
      </c>
      <c r="B190" s="57" t="str">
        <f>'Copy paste to Here'!C194</f>
        <v>SGSH32</v>
      </c>
      <c r="C190" s="57" t="s">
        <v>838</v>
      </c>
      <c r="D190" s="58">
        <f>Invoice!B194</f>
        <v>1</v>
      </c>
      <c r="E190" s="59">
        <f>'Shipping Invoice'!J194*$N$1</f>
        <v>2.36</v>
      </c>
      <c r="F190" s="59">
        <f t="shared" si="9"/>
        <v>2.36</v>
      </c>
      <c r="G190" s="60">
        <f t="shared" si="7"/>
        <v>89.302400000000006</v>
      </c>
      <c r="H190" s="63">
        <f t="shared" si="8"/>
        <v>89.302400000000006</v>
      </c>
    </row>
    <row r="191" spans="1:8" s="62" customFormat="1" ht="25.5">
      <c r="A191" s="56" t="str">
        <f>IF((LEN('Copy paste to Here'!G195))&gt;5,((CONCATENATE('Copy paste to Here'!G195," &amp; ",'Copy paste to Here'!D195,"  &amp;  ",'Copy paste to Here'!E195))),"Empty Cell")</f>
        <v xml:space="preserve">316L steel hinged segment ring, 1.2mm (16g) with double plain rings and inner diameter from 8mm to 12mm &amp; Length: 12mm  &amp;  </v>
      </c>
      <c r="B191" s="57" t="str">
        <f>'Copy paste to Here'!C195</f>
        <v>SGSH32</v>
      </c>
      <c r="C191" s="57" t="s">
        <v>839</v>
      </c>
      <c r="D191" s="58">
        <f>Invoice!B195</f>
        <v>1</v>
      </c>
      <c r="E191" s="59">
        <f>'Shipping Invoice'!J195*$N$1</f>
        <v>2.36</v>
      </c>
      <c r="F191" s="59">
        <f t="shared" si="9"/>
        <v>2.36</v>
      </c>
      <c r="G191" s="60">
        <f t="shared" si="7"/>
        <v>89.302400000000006</v>
      </c>
      <c r="H191" s="63">
        <f t="shared" si="8"/>
        <v>89.302400000000006</v>
      </c>
    </row>
    <row r="192" spans="1:8" s="62" customFormat="1" ht="36">
      <c r="A192" s="56" t="str">
        <f>IF((LEN('Copy paste to Here'!G196))&gt;5,((CONCATENATE('Copy paste to Here'!G196," &amp; ",'Copy paste to Here'!D196,"  &amp;  ",'Copy paste to Here'!E196))),"Empty Cell")</f>
        <v xml:space="preserve">PVD plated 316L steel hinged segment ring, 1.2mm (16g) with double plain rings and inner diameter from 8mm to 12mm &amp; Color: Gold 8mm  &amp;  </v>
      </c>
      <c r="B192" s="57" t="str">
        <f>'Copy paste to Here'!C196</f>
        <v>SGSH32T</v>
      </c>
      <c r="C192" s="57" t="s">
        <v>840</v>
      </c>
      <c r="D192" s="58">
        <f>Invoice!B196</f>
        <v>1</v>
      </c>
      <c r="E192" s="59">
        <f>'Shipping Invoice'!J196*$N$1</f>
        <v>2.74</v>
      </c>
      <c r="F192" s="59">
        <f t="shared" si="9"/>
        <v>2.74</v>
      </c>
      <c r="G192" s="60">
        <f t="shared" si="7"/>
        <v>103.68160000000002</v>
      </c>
      <c r="H192" s="63">
        <f t="shared" si="8"/>
        <v>103.68160000000002</v>
      </c>
    </row>
    <row r="193" spans="1:8" s="62" customFormat="1" ht="36">
      <c r="A193" s="56" t="str">
        <f>IF((LEN('Copy paste to Here'!G197))&gt;5,((CONCATENATE('Copy paste to Here'!G197," &amp; ",'Copy paste to Here'!D197,"  &amp;  ",'Copy paste to Here'!E197))),"Empty Cell")</f>
        <v xml:space="preserve">PVD plated 316L steel hinged segment ring, 1.2mm (16g) with double plain rings and inner diameter from 8mm to 12mm &amp; Color: Gold 10mm  &amp;  </v>
      </c>
      <c r="B193" s="57" t="str">
        <f>'Copy paste to Here'!C197</f>
        <v>SGSH32T</v>
      </c>
      <c r="C193" s="57" t="s">
        <v>841</v>
      </c>
      <c r="D193" s="58">
        <f>Invoice!B197</f>
        <v>1</v>
      </c>
      <c r="E193" s="59">
        <f>'Shipping Invoice'!J197*$N$1</f>
        <v>2.74</v>
      </c>
      <c r="F193" s="59">
        <f t="shared" si="9"/>
        <v>2.74</v>
      </c>
      <c r="G193" s="60">
        <f t="shared" si="7"/>
        <v>103.68160000000002</v>
      </c>
      <c r="H193" s="63">
        <f t="shared" si="8"/>
        <v>103.68160000000002</v>
      </c>
    </row>
    <row r="194" spans="1:8" s="62" customFormat="1" ht="36">
      <c r="A194" s="56" t="str">
        <f>IF((LEN('Copy paste to Here'!G198))&gt;5,((CONCATENATE('Copy paste to Here'!G198," &amp; ",'Copy paste to Here'!D198,"  &amp;  ",'Copy paste to Here'!E198))),"Empty Cell")</f>
        <v xml:space="preserve">PVD plated 316L steel hinged segment ring, 1.2mm (16g) with double plain rings and inner diameter from 8mm to 12mm &amp; Color: Black 8mm  &amp;  </v>
      </c>
      <c r="B194" s="57" t="str">
        <f>'Copy paste to Here'!C198</f>
        <v>SGSH32T</v>
      </c>
      <c r="C194" s="57" t="s">
        <v>842</v>
      </c>
      <c r="D194" s="58">
        <f>Invoice!B198</f>
        <v>1</v>
      </c>
      <c r="E194" s="59">
        <f>'Shipping Invoice'!J198*$N$1</f>
        <v>2.74</v>
      </c>
      <c r="F194" s="59">
        <f t="shared" si="9"/>
        <v>2.74</v>
      </c>
      <c r="G194" s="60">
        <f t="shared" si="7"/>
        <v>103.68160000000002</v>
      </c>
      <c r="H194" s="63">
        <f t="shared" si="8"/>
        <v>103.68160000000002</v>
      </c>
    </row>
    <row r="195" spans="1:8" s="62" customFormat="1" ht="36">
      <c r="A195" s="56" t="str">
        <f>IF((LEN('Copy paste to Here'!G199))&gt;5,((CONCATENATE('Copy paste to Here'!G199," &amp; ",'Copy paste to Here'!D199,"  &amp;  ",'Copy paste to Here'!E199))),"Empty Cell")</f>
        <v xml:space="preserve">PVD plated 316L steel hinged segment ring, 1.2mm (16g) with double plain rings and inner diameter from 8mm to 12mm &amp; Color: Black 10mm  &amp;  </v>
      </c>
      <c r="B195" s="57" t="str">
        <f>'Copy paste to Here'!C199</f>
        <v>SGSH32T</v>
      </c>
      <c r="C195" s="57" t="s">
        <v>843</v>
      </c>
      <c r="D195" s="58">
        <f>Invoice!B199</f>
        <v>1</v>
      </c>
      <c r="E195" s="59">
        <f>'Shipping Invoice'!J199*$N$1</f>
        <v>2.74</v>
      </c>
      <c r="F195" s="59">
        <f t="shared" si="9"/>
        <v>2.74</v>
      </c>
      <c r="G195" s="60">
        <f t="shared" si="7"/>
        <v>103.68160000000002</v>
      </c>
      <c r="H195" s="63">
        <f t="shared" si="8"/>
        <v>103.68160000000002</v>
      </c>
    </row>
    <row r="196" spans="1:8" s="62" customFormat="1" ht="36">
      <c r="A196" s="56" t="str">
        <f>IF((LEN('Copy paste to Here'!G200))&gt;5,((CONCATENATE('Copy paste to Here'!G200," &amp; ",'Copy paste to Here'!D200,"  &amp;  ",'Copy paste to Here'!E200))),"Empty Cell")</f>
        <v xml:space="preserve">PVD plated 316L steel hinged segment ring, 1.2mm (16g) with double plain rings and inner diameter from 8mm to 12mm &amp; Color: Gold 12mm  &amp;  </v>
      </c>
      <c r="B196" s="57" t="str">
        <f>'Copy paste to Here'!C200</f>
        <v>SGSH32T</v>
      </c>
      <c r="C196" s="57" t="s">
        <v>844</v>
      </c>
      <c r="D196" s="58">
        <f>Invoice!B200</f>
        <v>1</v>
      </c>
      <c r="E196" s="59">
        <f>'Shipping Invoice'!J200*$N$1</f>
        <v>2.74</v>
      </c>
      <c r="F196" s="59">
        <f t="shared" si="9"/>
        <v>2.74</v>
      </c>
      <c r="G196" s="60">
        <f t="shared" si="7"/>
        <v>103.68160000000002</v>
      </c>
      <c r="H196" s="63">
        <f t="shared" si="8"/>
        <v>103.68160000000002</v>
      </c>
    </row>
    <row r="197" spans="1:8" s="62" customFormat="1" ht="36">
      <c r="A197" s="56" t="str">
        <f>IF((LEN('Copy paste to Here'!G201))&gt;5,((CONCATENATE('Copy paste to Here'!G201," &amp; ",'Copy paste to Here'!D201,"  &amp;  ",'Copy paste to Here'!E201))),"Empty Cell")</f>
        <v xml:space="preserve">PVD plated 316L steel hinged segment ring, 1.2mm (16g) with double plain rings and inner diameter from 8mm to 12mm &amp; Color: Black 12mm  &amp;  </v>
      </c>
      <c r="B197" s="57" t="str">
        <f>'Copy paste to Here'!C201</f>
        <v>SGSH32T</v>
      </c>
      <c r="C197" s="57" t="s">
        <v>845</v>
      </c>
      <c r="D197" s="58">
        <f>Invoice!B201</f>
        <v>1</v>
      </c>
      <c r="E197" s="59">
        <f>'Shipping Invoice'!J201*$N$1</f>
        <v>2.74</v>
      </c>
      <c r="F197" s="59">
        <f t="shared" si="9"/>
        <v>2.74</v>
      </c>
      <c r="G197" s="60">
        <f t="shared" si="7"/>
        <v>103.68160000000002</v>
      </c>
      <c r="H197" s="63">
        <f t="shared" si="8"/>
        <v>103.68160000000002</v>
      </c>
    </row>
    <row r="198" spans="1:8" s="62" customFormat="1" ht="24">
      <c r="A198" s="56" t="str">
        <f>IF((LEN('Copy paste to Here'!G202))&gt;5,((CONCATENATE('Copy paste to Here'!G202," &amp; ",'Copy paste to Here'!D202,"  &amp;  ",'Copy paste to Here'!E202))),"Empty Cell")</f>
        <v xml:space="preserve">316L steel hinged segment ring, 1.2mm (16g) with triple rings design and inner diameter from 8mm to 12mm &amp; Length: 8mm  &amp;  </v>
      </c>
      <c r="B198" s="57" t="str">
        <f>'Copy paste to Here'!C202</f>
        <v>SGSH6</v>
      </c>
      <c r="C198" s="57" t="s">
        <v>846</v>
      </c>
      <c r="D198" s="58">
        <f>Invoice!B202</f>
        <v>1</v>
      </c>
      <c r="E198" s="59">
        <f>'Shipping Invoice'!J202*$N$1</f>
        <v>2.15</v>
      </c>
      <c r="F198" s="59">
        <f t="shared" si="9"/>
        <v>2.15</v>
      </c>
      <c r="G198" s="60">
        <f t="shared" si="7"/>
        <v>81.356000000000009</v>
      </c>
      <c r="H198" s="63">
        <f t="shared" si="8"/>
        <v>81.356000000000009</v>
      </c>
    </row>
    <row r="199" spans="1:8" s="62" customFormat="1" ht="36">
      <c r="A199" s="56" t="str">
        <f>IF((LEN('Copy paste to Here'!G203))&gt;5,((CONCATENATE('Copy paste to Here'!G203," &amp; ",'Copy paste to Here'!D203,"  &amp;  ",'Copy paste to Here'!E203))),"Empty Cell")</f>
        <v xml:space="preserve">316L steel hinged segment ring, 1.2mm (16g) with triple rings design and inner diameter from 8mm to 12mm &amp; Length: 12mm  &amp;  </v>
      </c>
      <c r="B199" s="57" t="str">
        <f>'Copy paste to Here'!C203</f>
        <v>SGSH6</v>
      </c>
      <c r="C199" s="57" t="s">
        <v>847</v>
      </c>
      <c r="D199" s="58">
        <f>Invoice!B203</f>
        <v>1</v>
      </c>
      <c r="E199" s="59">
        <f>'Shipping Invoice'!J203*$N$1</f>
        <v>2.15</v>
      </c>
      <c r="F199" s="59">
        <f t="shared" si="9"/>
        <v>2.15</v>
      </c>
      <c r="G199" s="60">
        <f t="shared" si="7"/>
        <v>81.356000000000009</v>
      </c>
      <c r="H199" s="63">
        <f t="shared" si="8"/>
        <v>81.356000000000009</v>
      </c>
    </row>
    <row r="200" spans="1:8" s="62" customFormat="1" ht="36">
      <c r="A200" s="56" t="str">
        <f>IF((LEN('Copy paste to Here'!G204))&gt;5,((CONCATENATE('Copy paste to Here'!G204," &amp; ",'Copy paste to Here'!D204,"  &amp;  ",'Copy paste to Here'!E204))),"Empty Cell")</f>
        <v>PVD plated 316L steel hinged segment ring, 1.2mm (16g) with triple rings design and inner diameter from 8mm to 12mm &amp; Length: 8mm  &amp;  Color: Black</v>
      </c>
      <c r="B200" s="57" t="str">
        <f>'Copy paste to Here'!C204</f>
        <v>SGTSH6</v>
      </c>
      <c r="C200" s="57" t="s">
        <v>848</v>
      </c>
      <c r="D200" s="58">
        <f>Invoice!B204</f>
        <v>1</v>
      </c>
      <c r="E200" s="59">
        <f>'Shipping Invoice'!J204*$N$1</f>
        <v>2.54</v>
      </c>
      <c r="F200" s="59">
        <f t="shared" si="9"/>
        <v>2.54</v>
      </c>
      <c r="G200" s="60">
        <f t="shared" si="7"/>
        <v>96.113600000000005</v>
      </c>
      <c r="H200" s="63">
        <f t="shared" si="8"/>
        <v>96.113600000000005</v>
      </c>
    </row>
    <row r="201" spans="1:8" s="62" customFormat="1" ht="36">
      <c r="A201" s="56" t="str">
        <f>IF((LEN('Copy paste to Here'!G205))&gt;5,((CONCATENATE('Copy paste to Here'!G205," &amp; ",'Copy paste to Here'!D205,"  &amp;  ",'Copy paste to Here'!E205))),"Empty Cell")</f>
        <v>PVD plated 316L steel hinged segment ring, 1.2mm (16g) with triple rings design and inner diameter from 8mm to 12mm &amp; Length: 8mm  &amp;  Color: Gold</v>
      </c>
      <c r="B201" s="57" t="str">
        <f>'Copy paste to Here'!C205</f>
        <v>SGTSH6</v>
      </c>
      <c r="C201" s="57" t="s">
        <v>848</v>
      </c>
      <c r="D201" s="58">
        <f>Invoice!B205</f>
        <v>1</v>
      </c>
      <c r="E201" s="59">
        <f>'Shipping Invoice'!J205*$N$1</f>
        <v>2.54</v>
      </c>
      <c r="F201" s="59">
        <f t="shared" si="9"/>
        <v>2.54</v>
      </c>
      <c r="G201" s="60">
        <f t="shared" si="7"/>
        <v>96.113600000000005</v>
      </c>
      <c r="H201" s="63">
        <f t="shared" si="8"/>
        <v>96.113600000000005</v>
      </c>
    </row>
    <row r="202" spans="1:8" s="62" customFormat="1" ht="36">
      <c r="A202" s="56" t="str">
        <f>IF((LEN('Copy paste to Here'!G206))&gt;5,((CONCATENATE('Copy paste to Here'!G206," &amp; ",'Copy paste to Here'!D206,"  &amp;  ",'Copy paste to Here'!E206))),"Empty Cell")</f>
        <v>PVD plated 316L steel hinged segment ring, 1.2mm (16g) with triple rings design and inner diameter from 8mm to 12mm &amp; Length: 10mm  &amp;  Color: Gold</v>
      </c>
      <c r="B202" s="57" t="str">
        <f>'Copy paste to Here'!C206</f>
        <v>SGTSH6</v>
      </c>
      <c r="C202" s="57" t="s">
        <v>849</v>
      </c>
      <c r="D202" s="58">
        <f>Invoice!B206</f>
        <v>1</v>
      </c>
      <c r="E202" s="59">
        <f>'Shipping Invoice'!J206*$N$1</f>
        <v>2.54</v>
      </c>
      <c r="F202" s="59">
        <f t="shared" si="9"/>
        <v>2.54</v>
      </c>
      <c r="G202" s="60">
        <f t="shared" si="7"/>
        <v>96.113600000000005</v>
      </c>
      <c r="H202" s="63">
        <f t="shared" si="8"/>
        <v>96.113600000000005</v>
      </c>
    </row>
    <row r="203" spans="1:8" s="62" customFormat="1" ht="36">
      <c r="A203" s="56" t="str">
        <f>IF((LEN('Copy paste to Here'!G207))&gt;5,((CONCATENATE('Copy paste to Here'!G207," &amp; ",'Copy paste to Here'!D207,"  &amp;  ",'Copy paste to Here'!E207))),"Empty Cell")</f>
        <v>PVD plated 316L steel hinged segment ring, 1.2mm (16g) with triple rings design and inner diameter from 8mm to 12mm &amp; Length: 12mm  &amp;  Color: Black</v>
      </c>
      <c r="B203" s="57" t="str">
        <f>'Copy paste to Here'!C207</f>
        <v>SGTSH6</v>
      </c>
      <c r="C203" s="57" t="s">
        <v>850</v>
      </c>
      <c r="D203" s="58">
        <f>Invoice!B207</f>
        <v>1</v>
      </c>
      <c r="E203" s="59">
        <f>'Shipping Invoice'!J207*$N$1</f>
        <v>2.54</v>
      </c>
      <c r="F203" s="59">
        <f t="shared" si="9"/>
        <v>2.54</v>
      </c>
      <c r="G203" s="60">
        <f t="shared" si="7"/>
        <v>96.113600000000005</v>
      </c>
      <c r="H203" s="63">
        <f t="shared" si="8"/>
        <v>96.113600000000005</v>
      </c>
    </row>
    <row r="204" spans="1:8" s="62" customFormat="1" ht="36">
      <c r="A204" s="56" t="str">
        <f>IF((LEN('Copy paste to Here'!G208))&gt;5,((CONCATENATE('Copy paste to Here'!G208," &amp; ",'Copy paste to Here'!D208,"  &amp;  ",'Copy paste to Here'!E208))),"Empty Cell")</f>
        <v>PVD plated 316L steel hinged segment ring, 1.2mm (16g) with triple rings design and inner diameter from 8mm to 12mm &amp; Length: 12mm  &amp;  Color: Gold</v>
      </c>
      <c r="B204" s="57" t="str">
        <f>'Copy paste to Here'!C208</f>
        <v>SGTSH6</v>
      </c>
      <c r="C204" s="57" t="s">
        <v>850</v>
      </c>
      <c r="D204" s="58">
        <f>Invoice!B211</f>
        <v>0</v>
      </c>
      <c r="E204" s="59">
        <f>'Shipping Invoice'!J208*$N$1</f>
        <v>2.54</v>
      </c>
      <c r="F204" s="59">
        <f t="shared" si="9"/>
        <v>0</v>
      </c>
      <c r="G204" s="60">
        <f t="shared" si="7"/>
        <v>96.113600000000005</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1557.419999999996</v>
      </c>
      <c r="G1000" s="60"/>
      <c r="H1000" s="61">
        <f t="shared" ref="H1000:H1007" si="49">F1000*$E$14</f>
        <v>58932.772799999853</v>
      </c>
    </row>
    <row r="1001" spans="1:8" s="62" customFormat="1">
      <c r="A1001" s="56" t="str">
        <f>Invoice!I213</f>
        <v>30% Discount as per Gold Membership:</v>
      </c>
      <c r="B1001" s="75"/>
      <c r="C1001" s="75"/>
      <c r="D1001" s="76"/>
      <c r="E1001" s="67"/>
      <c r="F1001" s="59">
        <f>H1001/E14</f>
        <v>-452.14799154334031</v>
      </c>
      <c r="G1001" s="60"/>
      <c r="H1001" s="61">
        <v>-17109.28</v>
      </c>
    </row>
    <row r="1002" spans="1:8" s="62" customFormat="1" outlineLevel="1">
      <c r="A1002" s="56" t="str">
        <f>Invoice!I214</f>
        <v>Free Shipping to Spain via DHL as per Gold Membership:</v>
      </c>
      <c r="B1002" s="75"/>
      <c r="C1002" s="75"/>
      <c r="D1002" s="76"/>
      <c r="E1002" s="67"/>
      <c r="F1002" s="59">
        <f>Invoice!J214</f>
        <v>0</v>
      </c>
      <c r="G1002" s="60"/>
      <c r="H1002" s="61">
        <f t="shared" si="49"/>
        <v>0</v>
      </c>
    </row>
    <row r="1003" spans="1:8" s="62" customFormat="1">
      <c r="A1003" s="56" t="str">
        <f>Invoice!I215</f>
        <v>Total:</v>
      </c>
      <c r="B1003" s="75"/>
      <c r="C1003" s="75"/>
      <c r="D1003" s="76"/>
      <c r="E1003" s="67"/>
      <c r="F1003" s="59">
        <f>SUM(F1000:F1002)</f>
        <v>1105.2720084566556</v>
      </c>
      <c r="G1003" s="60"/>
      <c r="H1003" s="61">
        <f t="shared" si="49"/>
        <v>41823.492799999854</v>
      </c>
    </row>
    <row r="1004" spans="1:8" s="62" customFormat="1" hidden="1">
      <c r="A1004" s="56">
        <f>Invoice!I216</f>
        <v>0</v>
      </c>
      <c r="B1004" s="75"/>
      <c r="C1004" s="75"/>
      <c r="D1004" s="76"/>
      <c r="E1004" s="67"/>
      <c r="F1004" s="59">
        <f>'[2]Copy paste to Here'!U5</f>
        <v>0</v>
      </c>
      <c r="G1004" s="60"/>
      <c r="H1004" s="61">
        <f t="shared" si="49"/>
        <v>0</v>
      </c>
    </row>
    <row r="1005" spans="1:8" s="62" customFormat="1" hidden="1">
      <c r="A1005" s="56">
        <f>Invoice!I217</f>
        <v>0</v>
      </c>
      <c r="B1005" s="75"/>
      <c r="C1005" s="75"/>
      <c r="D1005" s="76"/>
      <c r="E1005" s="67"/>
      <c r="F1005" s="59"/>
      <c r="G1005" s="60"/>
      <c r="H1005" s="61">
        <f t="shared" si="49"/>
        <v>0</v>
      </c>
    </row>
    <row r="1006" spans="1:8" s="62" customFormat="1" hidden="1">
      <c r="A1006" s="56">
        <f>Invoice!I218</f>
        <v>37.840000000000003</v>
      </c>
      <c r="B1006" s="75"/>
      <c r="C1006" s="75"/>
      <c r="D1006" s="76"/>
      <c r="E1006" s="67"/>
      <c r="F1006" s="67"/>
      <c r="G1006" s="60"/>
      <c r="H1006" s="61">
        <f t="shared" si="49"/>
        <v>0</v>
      </c>
    </row>
    <row r="1007" spans="1:8" s="62" customFormat="1" hidden="1">
      <c r="A1007" s="56">
        <f>Invoice!I219</f>
        <v>35.409999999999997</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58932.772800000006</v>
      </c>
    </row>
    <row r="1010" spans="1:10" s="21" customFormat="1">
      <c r="A1010" s="22"/>
      <c r="E1010" s="21" t="s">
        <v>182</v>
      </c>
      <c r="H1010" s="84">
        <f>(SUMIF($A$1000:$A$1008,"Total:",$H$1000:$H$1008))</f>
        <v>41823.492799999854</v>
      </c>
    </row>
    <row r="1011" spans="1:10" s="21" customFormat="1">
      <c r="E1011" s="21" t="s">
        <v>183</v>
      </c>
      <c r="H1011" s="85">
        <f>H1013-H1012</f>
        <v>39087.369999999995</v>
      </c>
    </row>
    <row r="1012" spans="1:10" s="21" customFormat="1">
      <c r="E1012" s="21" t="s">
        <v>184</v>
      </c>
      <c r="H1012" s="85">
        <f>ROUND((H1013*7)/107,2)</f>
        <v>2736.12</v>
      </c>
    </row>
    <row r="1013" spans="1:10" s="21" customFormat="1">
      <c r="E1013" s="22" t="s">
        <v>185</v>
      </c>
      <c r="H1013" s="86">
        <f>ROUND((SUMIF($A$1000:$A$1008,"Total:",$H$1000:$H$1008)),2)</f>
        <v>41823.49</v>
      </c>
      <c r="J1013" s="125"/>
    </row>
    <row r="1014" spans="1:10" s="21" customFormat="1"/>
    <row r="1015" spans="1:10" s="21" customFormat="1" ht="8.4499999999999993" customHeight="1"/>
    <row r="1016" spans="1:10" s="21" customFormat="1" ht="11.25" customHeight="1"/>
    <row r="1017" spans="1:10" s="21" customFormat="1" ht="8.4499999999999993" customHeight="1"/>
    <row r="1018" spans="1:10" s="21" customFormat="1"/>
    <row r="1019" spans="1:10" s="21" customFormat="1" ht="10.5" customHeight="1">
      <c r="A1019" s="22"/>
    </row>
    <row r="1020" spans="1:10" s="21" customFormat="1" ht="9" customHeight="1"/>
    <row r="1021" spans="1:10" s="21" customFormat="1" ht="13.7" customHeight="1">
      <c r="A1021" s="22"/>
    </row>
    <row r="1022" spans="1:10" s="21" customFormat="1" ht="9.75" customHeight="1">
      <c r="A1022" s="87"/>
    </row>
    <row r="1023" spans="1:10" s="21" customFormat="1"/>
    <row r="1024" spans="1:10"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7"/>
  <sheetViews>
    <sheetView workbookViewId="0">
      <selection activeCell="A5" sqref="A5"/>
    </sheetView>
  </sheetViews>
  <sheetFormatPr defaultRowHeight="15"/>
  <sheetData>
    <row r="1" spans="1:1">
      <c r="A1" s="2" t="s">
        <v>109</v>
      </c>
    </row>
    <row r="2" spans="1:1">
      <c r="A2" s="2" t="s">
        <v>109</v>
      </c>
    </row>
    <row r="3" spans="1:1">
      <c r="A3" s="2" t="s">
        <v>813</v>
      </c>
    </row>
    <row r="4" spans="1:1">
      <c r="A4" s="2" t="s">
        <v>716</v>
      </c>
    </row>
    <row r="5" spans="1:1">
      <c r="A5" s="2" t="s">
        <v>716</v>
      </c>
    </row>
    <row r="6" spans="1:1">
      <c r="A6" s="2" t="s">
        <v>716</v>
      </c>
    </row>
    <row r="7" spans="1:1">
      <c r="A7" s="2" t="s">
        <v>716</v>
      </c>
    </row>
    <row r="8" spans="1:1">
      <c r="A8" s="2" t="s">
        <v>814</v>
      </c>
    </row>
    <row r="9" spans="1:1">
      <c r="A9" s="2" t="s">
        <v>814</v>
      </c>
    </row>
    <row r="10" spans="1:1">
      <c r="A10" s="2" t="s">
        <v>814</v>
      </c>
    </row>
    <row r="11" spans="1:1">
      <c r="A11" s="2" t="s">
        <v>814</v>
      </c>
    </row>
    <row r="12" spans="1:1">
      <c r="A12" s="2" t="s">
        <v>814</v>
      </c>
    </row>
    <row r="13" spans="1:1">
      <c r="A13" s="2" t="s">
        <v>814</v>
      </c>
    </row>
    <row r="14" spans="1:1">
      <c r="A14" s="2" t="s">
        <v>814</v>
      </c>
    </row>
    <row r="15" spans="1:1">
      <c r="A15" s="2" t="s">
        <v>48</v>
      </c>
    </row>
    <row r="16" spans="1:1">
      <c r="A16" s="2" t="s">
        <v>48</v>
      </c>
    </row>
    <row r="17" spans="1:1">
      <c r="A17" s="2" t="s">
        <v>48</v>
      </c>
    </row>
    <row r="18" spans="1:1">
      <c r="A18" s="2" t="s">
        <v>48</v>
      </c>
    </row>
    <row r="19" spans="1:1">
      <c r="A19" s="2" t="s">
        <v>48</v>
      </c>
    </row>
    <row r="20" spans="1:1">
      <c r="A20" s="2" t="s">
        <v>48</v>
      </c>
    </row>
    <row r="21" spans="1:1">
      <c r="A21" s="2" t="s">
        <v>48</v>
      </c>
    </row>
    <row r="22" spans="1:1">
      <c r="A22" s="2" t="s">
        <v>48</v>
      </c>
    </row>
    <row r="23" spans="1:1">
      <c r="A23" s="2" t="s">
        <v>48</v>
      </c>
    </row>
    <row r="24" spans="1:1">
      <c r="A24" s="2" t="s">
        <v>48</v>
      </c>
    </row>
    <row r="25" spans="1:1">
      <c r="A25" s="2" t="s">
        <v>733</v>
      </c>
    </row>
    <row r="26" spans="1:1">
      <c r="A26" s="2" t="s">
        <v>733</v>
      </c>
    </row>
    <row r="27" spans="1:1">
      <c r="A27" s="2" t="s">
        <v>733</v>
      </c>
    </row>
    <row r="28" spans="1:1">
      <c r="A28" s="2" t="s">
        <v>733</v>
      </c>
    </row>
    <row r="29" spans="1:1">
      <c r="A29" s="2" t="s">
        <v>733</v>
      </c>
    </row>
    <row r="30" spans="1:1">
      <c r="A30" s="2" t="s">
        <v>733</v>
      </c>
    </row>
    <row r="31" spans="1:1">
      <c r="A31" s="2" t="s">
        <v>733</v>
      </c>
    </row>
    <row r="32" spans="1:1">
      <c r="A32" s="2" t="s">
        <v>733</v>
      </c>
    </row>
    <row r="33" spans="1:1">
      <c r="A33" s="2" t="s">
        <v>719</v>
      </c>
    </row>
    <row r="34" spans="1:1">
      <c r="A34" s="2" t="s">
        <v>735</v>
      </c>
    </row>
    <row r="35" spans="1:1">
      <c r="A35" s="2" t="s">
        <v>735</v>
      </c>
    </row>
    <row r="36" spans="1:1">
      <c r="A36" s="2" t="s">
        <v>735</v>
      </c>
    </row>
    <row r="37" spans="1:1">
      <c r="A37" s="2" t="s">
        <v>815</v>
      </c>
    </row>
    <row r="38" spans="1:1">
      <c r="A38" s="2" t="s">
        <v>815</v>
      </c>
    </row>
    <row r="39" spans="1:1">
      <c r="A39" s="2" t="s">
        <v>737</v>
      </c>
    </row>
    <row r="40" spans="1:1">
      <c r="A40" s="2" t="s">
        <v>737</v>
      </c>
    </row>
    <row r="41" spans="1:1">
      <c r="A41" s="2" t="s">
        <v>737</v>
      </c>
    </row>
    <row r="42" spans="1:1">
      <c r="A42" s="2" t="s">
        <v>737</v>
      </c>
    </row>
    <row r="43" spans="1:1">
      <c r="A43" s="2" t="s">
        <v>737</v>
      </c>
    </row>
    <row r="44" spans="1:1">
      <c r="A44" s="2" t="s">
        <v>739</v>
      </c>
    </row>
    <row r="45" spans="1:1">
      <c r="A45" s="2" t="s">
        <v>739</v>
      </c>
    </row>
    <row r="46" spans="1:1">
      <c r="A46" s="2" t="s">
        <v>739</v>
      </c>
    </row>
    <row r="47" spans="1:1">
      <c r="A47" s="2" t="s">
        <v>739</v>
      </c>
    </row>
    <row r="48" spans="1:1">
      <c r="A48" s="2" t="s">
        <v>739</v>
      </c>
    </row>
    <row r="49" spans="1:1">
      <c r="A49" s="2" t="s">
        <v>739</v>
      </c>
    </row>
    <row r="50" spans="1:1">
      <c r="A50" s="2" t="s">
        <v>741</v>
      </c>
    </row>
    <row r="51" spans="1:1">
      <c r="A51" s="2" t="s">
        <v>741</v>
      </c>
    </row>
    <row r="52" spans="1:1">
      <c r="A52" s="2" t="s">
        <v>741</v>
      </c>
    </row>
    <row r="53" spans="1:1">
      <c r="A53" s="2" t="s">
        <v>743</v>
      </c>
    </row>
    <row r="54" spans="1:1">
      <c r="A54" s="2" t="s">
        <v>743</v>
      </c>
    </row>
    <row r="55" spans="1:1">
      <c r="A55" s="2" t="s">
        <v>743</v>
      </c>
    </row>
    <row r="56" spans="1:1">
      <c r="A56" s="2" t="s">
        <v>743</v>
      </c>
    </row>
    <row r="57" spans="1:1">
      <c r="A57" s="2" t="s">
        <v>745</v>
      </c>
    </row>
    <row r="58" spans="1:1">
      <c r="A58" s="2" t="s">
        <v>745</v>
      </c>
    </row>
    <row r="59" spans="1:1">
      <c r="A59" s="2" t="s">
        <v>745</v>
      </c>
    </row>
    <row r="60" spans="1:1">
      <c r="A60" s="2" t="s">
        <v>745</v>
      </c>
    </row>
    <row r="61" spans="1:1">
      <c r="A61" s="2" t="s">
        <v>745</v>
      </c>
    </row>
    <row r="62" spans="1:1">
      <c r="A62" s="2" t="s">
        <v>745</v>
      </c>
    </row>
    <row r="63" spans="1:1">
      <c r="A63" s="2" t="s">
        <v>816</v>
      </c>
    </row>
    <row r="64" spans="1:1">
      <c r="A64" s="2" t="s">
        <v>817</v>
      </c>
    </row>
    <row r="65" spans="1:1">
      <c r="A65" s="2" t="s">
        <v>818</v>
      </c>
    </row>
    <row r="66" spans="1:1">
      <c r="A66" s="2" t="s">
        <v>819</v>
      </c>
    </row>
    <row r="67" spans="1:1">
      <c r="A67" s="2" t="s">
        <v>820</v>
      </c>
    </row>
    <row r="68" spans="1:1">
      <c r="A68" s="2" t="s">
        <v>821</v>
      </c>
    </row>
    <row r="69" spans="1:1">
      <c r="A69" s="2" t="s">
        <v>822</v>
      </c>
    </row>
    <row r="70" spans="1:1">
      <c r="A70" s="2" t="s">
        <v>823</v>
      </c>
    </row>
    <row r="71" spans="1:1">
      <c r="A71" s="2" t="s">
        <v>752</v>
      </c>
    </row>
    <row r="72" spans="1:1">
      <c r="A72" s="2" t="s">
        <v>754</v>
      </c>
    </row>
    <row r="73" spans="1:1">
      <c r="A73" s="2" t="s">
        <v>824</v>
      </c>
    </row>
    <row r="74" spans="1:1">
      <c r="A74" s="2" t="s">
        <v>825</v>
      </c>
    </row>
    <row r="75" spans="1:1">
      <c r="A75" s="2" t="s">
        <v>826</v>
      </c>
    </row>
    <row r="76" spans="1:1">
      <c r="A76" s="2" t="s">
        <v>827</v>
      </c>
    </row>
    <row r="77" spans="1:1">
      <c r="A77" s="2" t="s">
        <v>828</v>
      </c>
    </row>
    <row r="78" spans="1:1">
      <c r="A78" s="2" t="s">
        <v>829</v>
      </c>
    </row>
    <row r="79" spans="1:1">
      <c r="A79" s="2" t="s">
        <v>830</v>
      </c>
    </row>
    <row r="80" spans="1:1">
      <c r="A80" s="2" t="s">
        <v>831</v>
      </c>
    </row>
    <row r="81" spans="1:1">
      <c r="A81" s="2" t="s">
        <v>832</v>
      </c>
    </row>
    <row r="82" spans="1:1">
      <c r="A82" s="2" t="s">
        <v>833</v>
      </c>
    </row>
    <row r="83" spans="1:1">
      <c r="A83" s="2" t="s">
        <v>834</v>
      </c>
    </row>
    <row r="84" spans="1:1">
      <c r="A84" s="2" t="s">
        <v>835</v>
      </c>
    </row>
    <row r="85" spans="1:1">
      <c r="A85" s="2" t="s">
        <v>761</v>
      </c>
    </row>
    <row r="86" spans="1:1">
      <c r="A86" s="2" t="s">
        <v>763</v>
      </c>
    </row>
    <row r="87" spans="1:1">
      <c r="A87" s="2" t="s">
        <v>765</v>
      </c>
    </row>
    <row r="88" spans="1:1">
      <c r="A88" s="2" t="s">
        <v>765</v>
      </c>
    </row>
    <row r="89" spans="1:1">
      <c r="A89" s="2" t="s">
        <v>765</v>
      </c>
    </row>
    <row r="90" spans="1:1">
      <c r="A90" s="2" t="s">
        <v>765</v>
      </c>
    </row>
    <row r="91" spans="1:1">
      <c r="A91" s="2" t="s">
        <v>765</v>
      </c>
    </row>
    <row r="92" spans="1:1">
      <c r="A92" s="2" t="s">
        <v>765</v>
      </c>
    </row>
    <row r="93" spans="1:1">
      <c r="A93" s="2" t="s">
        <v>765</v>
      </c>
    </row>
    <row r="94" spans="1:1">
      <c r="A94" s="2" t="s">
        <v>767</v>
      </c>
    </row>
    <row r="95" spans="1:1">
      <c r="A95" s="2" t="s">
        <v>767</v>
      </c>
    </row>
    <row r="96" spans="1:1">
      <c r="A96" s="2" t="s">
        <v>767</v>
      </c>
    </row>
    <row r="97" spans="1:1">
      <c r="A97" s="2" t="s">
        <v>767</v>
      </c>
    </row>
    <row r="98" spans="1:1">
      <c r="A98" s="2" t="s">
        <v>769</v>
      </c>
    </row>
    <row r="99" spans="1:1">
      <c r="A99" s="2" t="s">
        <v>769</v>
      </c>
    </row>
    <row r="100" spans="1:1">
      <c r="A100" s="2" t="s">
        <v>772</v>
      </c>
    </row>
    <row r="101" spans="1:1">
      <c r="A101" s="2" t="s">
        <v>662</v>
      </c>
    </row>
    <row r="102" spans="1:1">
      <c r="A102" s="2" t="s">
        <v>662</v>
      </c>
    </row>
    <row r="103" spans="1:1">
      <c r="A103" s="2" t="s">
        <v>662</v>
      </c>
    </row>
    <row r="104" spans="1:1">
      <c r="A104" s="2" t="s">
        <v>662</v>
      </c>
    </row>
    <row r="105" spans="1:1">
      <c r="A105" s="2" t="s">
        <v>662</v>
      </c>
    </row>
    <row r="106" spans="1:1">
      <c r="A106" s="2" t="s">
        <v>721</v>
      </c>
    </row>
    <row r="107" spans="1:1">
      <c r="A107" s="2" t="s">
        <v>721</v>
      </c>
    </row>
    <row r="108" spans="1:1">
      <c r="A108" s="2" t="s">
        <v>721</v>
      </c>
    </row>
    <row r="109" spans="1:1">
      <c r="A109" s="2" t="s">
        <v>721</v>
      </c>
    </row>
    <row r="110" spans="1:1">
      <c r="A110" s="2" t="s">
        <v>721</v>
      </c>
    </row>
    <row r="111" spans="1:1">
      <c r="A111" s="2" t="s">
        <v>774</v>
      </c>
    </row>
    <row r="112" spans="1:1">
      <c r="A112" s="2" t="s">
        <v>776</v>
      </c>
    </row>
    <row r="113" spans="1:1">
      <c r="A113" s="2" t="s">
        <v>776</v>
      </c>
    </row>
    <row r="114" spans="1:1">
      <c r="A114" s="2" t="s">
        <v>776</v>
      </c>
    </row>
    <row r="115" spans="1:1">
      <c r="A115" s="2" t="s">
        <v>776</v>
      </c>
    </row>
    <row r="116" spans="1:1">
      <c r="A116" s="2" t="s">
        <v>776</v>
      </c>
    </row>
    <row r="117" spans="1:1">
      <c r="A117" s="2" t="s">
        <v>776</v>
      </c>
    </row>
    <row r="118" spans="1:1">
      <c r="A118" s="2" t="s">
        <v>777</v>
      </c>
    </row>
    <row r="119" spans="1:1">
      <c r="A119" s="2" t="s">
        <v>777</v>
      </c>
    </row>
    <row r="120" spans="1:1">
      <c r="A120" s="2" t="s">
        <v>777</v>
      </c>
    </row>
    <row r="121" spans="1:1">
      <c r="A121" s="2" t="s">
        <v>777</v>
      </c>
    </row>
    <row r="122" spans="1:1">
      <c r="A122" s="2" t="s">
        <v>777</v>
      </c>
    </row>
    <row r="123" spans="1:1">
      <c r="A123" s="2" t="s">
        <v>777</v>
      </c>
    </row>
    <row r="124" spans="1:1">
      <c r="A124" s="2" t="s">
        <v>777</v>
      </c>
    </row>
    <row r="125" spans="1:1">
      <c r="A125" s="2" t="s">
        <v>777</v>
      </c>
    </row>
    <row r="126" spans="1:1">
      <c r="A126" s="2" t="s">
        <v>836</v>
      </c>
    </row>
    <row r="127" spans="1:1">
      <c r="A127" s="2" t="s">
        <v>836</v>
      </c>
    </row>
    <row r="128" spans="1:1">
      <c r="A128" s="2" t="s">
        <v>780</v>
      </c>
    </row>
    <row r="129" spans="1:1">
      <c r="A129" s="2" t="s">
        <v>780</v>
      </c>
    </row>
    <row r="130" spans="1:1">
      <c r="A130" s="2" t="s">
        <v>782</v>
      </c>
    </row>
    <row r="131" spans="1:1">
      <c r="A131" s="2" t="s">
        <v>782</v>
      </c>
    </row>
    <row r="132" spans="1:1">
      <c r="A132" s="2" t="s">
        <v>782</v>
      </c>
    </row>
    <row r="133" spans="1:1">
      <c r="A133" s="2" t="s">
        <v>782</v>
      </c>
    </row>
    <row r="134" spans="1:1">
      <c r="A134" s="2" t="s">
        <v>782</v>
      </c>
    </row>
    <row r="135" spans="1:1">
      <c r="A135" s="2" t="s">
        <v>782</v>
      </c>
    </row>
    <row r="136" spans="1:1">
      <c r="A136" s="2" t="s">
        <v>782</v>
      </c>
    </row>
    <row r="137" spans="1:1">
      <c r="A137" s="2" t="s">
        <v>782</v>
      </c>
    </row>
    <row r="138" spans="1:1">
      <c r="A138" s="2" t="s">
        <v>783</v>
      </c>
    </row>
    <row r="139" spans="1:1">
      <c r="A139" s="2" t="s">
        <v>783</v>
      </c>
    </row>
    <row r="140" spans="1:1">
      <c r="A140" s="2" t="s">
        <v>785</v>
      </c>
    </row>
    <row r="141" spans="1:1">
      <c r="A141" s="2" t="s">
        <v>785</v>
      </c>
    </row>
    <row r="142" spans="1:1">
      <c r="A142" s="2" t="s">
        <v>787</v>
      </c>
    </row>
    <row r="143" spans="1:1">
      <c r="A143" s="2" t="s">
        <v>787</v>
      </c>
    </row>
    <row r="144" spans="1:1">
      <c r="A144" s="2" t="s">
        <v>787</v>
      </c>
    </row>
    <row r="145" spans="1:1">
      <c r="A145" s="2" t="s">
        <v>787</v>
      </c>
    </row>
    <row r="146" spans="1:1">
      <c r="A146" s="2" t="s">
        <v>789</v>
      </c>
    </row>
    <row r="147" spans="1:1">
      <c r="A147" s="2" t="s">
        <v>789</v>
      </c>
    </row>
    <row r="148" spans="1:1">
      <c r="A148" s="2" t="s">
        <v>789</v>
      </c>
    </row>
    <row r="149" spans="1:1">
      <c r="A149" s="2" t="s">
        <v>789</v>
      </c>
    </row>
    <row r="150" spans="1:1">
      <c r="A150" s="2" t="s">
        <v>789</v>
      </c>
    </row>
    <row r="151" spans="1:1">
      <c r="A151" s="2" t="s">
        <v>789</v>
      </c>
    </row>
    <row r="152" spans="1:1">
      <c r="A152" s="2" t="s">
        <v>791</v>
      </c>
    </row>
    <row r="153" spans="1:1">
      <c r="A153" s="2" t="s">
        <v>791</v>
      </c>
    </row>
    <row r="154" spans="1:1">
      <c r="A154" s="2" t="s">
        <v>791</v>
      </c>
    </row>
    <row r="155" spans="1:1">
      <c r="A155" s="2" t="s">
        <v>791</v>
      </c>
    </row>
    <row r="156" spans="1:1">
      <c r="A156" s="2" t="s">
        <v>791</v>
      </c>
    </row>
    <row r="157" spans="1:1">
      <c r="A157" s="2" t="s">
        <v>791</v>
      </c>
    </row>
    <row r="158" spans="1:1">
      <c r="A158" s="2" t="s">
        <v>793</v>
      </c>
    </row>
    <row r="159" spans="1:1">
      <c r="A159" s="2" t="s">
        <v>793</v>
      </c>
    </row>
    <row r="160" spans="1:1">
      <c r="A160" s="2" t="s">
        <v>793</v>
      </c>
    </row>
    <row r="161" spans="1:1">
      <c r="A161" s="2" t="s">
        <v>793</v>
      </c>
    </row>
    <row r="162" spans="1:1">
      <c r="A162" s="2" t="s">
        <v>793</v>
      </c>
    </row>
    <row r="163" spans="1:1">
      <c r="A163" s="2" t="s">
        <v>793</v>
      </c>
    </row>
    <row r="164" spans="1:1">
      <c r="A164" s="2" t="s">
        <v>795</v>
      </c>
    </row>
    <row r="165" spans="1:1">
      <c r="A165" s="2" t="s">
        <v>795</v>
      </c>
    </row>
    <row r="166" spans="1:1">
      <c r="A166" s="2" t="s">
        <v>795</v>
      </c>
    </row>
    <row r="167" spans="1:1">
      <c r="A167" s="2" t="s">
        <v>795</v>
      </c>
    </row>
    <row r="168" spans="1:1">
      <c r="A168" s="2" t="s">
        <v>795</v>
      </c>
    </row>
    <row r="169" spans="1:1">
      <c r="A169" s="2" t="s">
        <v>795</v>
      </c>
    </row>
    <row r="170" spans="1:1">
      <c r="A170" s="2" t="s">
        <v>797</v>
      </c>
    </row>
    <row r="171" spans="1:1">
      <c r="A171" s="2" t="s">
        <v>797</v>
      </c>
    </row>
    <row r="172" spans="1:1">
      <c r="A172" s="2" t="s">
        <v>837</v>
      </c>
    </row>
    <row r="173" spans="1:1">
      <c r="A173" s="2" t="s">
        <v>838</v>
      </c>
    </row>
    <row r="174" spans="1:1">
      <c r="A174" s="2" t="s">
        <v>839</v>
      </c>
    </row>
    <row r="175" spans="1:1">
      <c r="A175" s="2" t="s">
        <v>840</v>
      </c>
    </row>
    <row r="176" spans="1:1">
      <c r="A176" s="2" t="s">
        <v>841</v>
      </c>
    </row>
    <row r="177" spans="1:1">
      <c r="A177" s="2" t="s">
        <v>842</v>
      </c>
    </row>
    <row r="178" spans="1:1">
      <c r="A178" s="2" t="s">
        <v>843</v>
      </c>
    </row>
    <row r="179" spans="1:1">
      <c r="A179" s="2" t="s">
        <v>844</v>
      </c>
    </row>
    <row r="180" spans="1:1">
      <c r="A180" s="2" t="s">
        <v>845</v>
      </c>
    </row>
    <row r="181" spans="1:1">
      <c r="A181" s="2" t="s">
        <v>846</v>
      </c>
    </row>
    <row r="182" spans="1:1">
      <c r="A182" s="2" t="s">
        <v>847</v>
      </c>
    </row>
    <row r="183" spans="1:1">
      <c r="A183" s="2" t="s">
        <v>848</v>
      </c>
    </row>
    <row r="184" spans="1:1">
      <c r="A184" s="2" t="s">
        <v>848</v>
      </c>
    </row>
    <row r="185" spans="1:1">
      <c r="A185" s="2" t="s">
        <v>849</v>
      </c>
    </row>
    <row r="186" spans="1:1">
      <c r="A186" s="2" t="s">
        <v>850</v>
      </c>
    </row>
    <row r="187" spans="1:1">
      <c r="A187" s="2" t="s">
        <v>850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2023-09-12T08:23:32Z</cp:lastPrinted>
  <dcterms:created xsi:type="dcterms:W3CDTF">2009-06-02T18:56:54Z</dcterms:created>
  <dcterms:modified xsi:type="dcterms:W3CDTF">2023-09-12T08:23:32Z</dcterms:modified>
</cp:coreProperties>
</file>