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8C81C8C-2636-4E4A-A75C-1C2A71917631}"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state="hidden"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Invoice!$A$1:$K$120</definedName>
    <definedName name="_xlnm.Print_Area" localSheetId="3">'Shipping Invoice'!$A$1:$L$110</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3" i="2" l="1"/>
  <c r="K108" i="7"/>
  <c r="K107" i="7"/>
  <c r="E101" i="6"/>
  <c r="E97" i="6"/>
  <c r="E96" i="6"/>
  <c r="E94" i="6"/>
  <c r="E89" i="6"/>
  <c r="E88" i="6"/>
  <c r="E87" i="6"/>
  <c r="E86" i="6"/>
  <c r="E85" i="6"/>
  <c r="E81" i="6"/>
  <c r="E80" i="6"/>
  <c r="E78" i="6"/>
  <c r="E73" i="6"/>
  <c r="E72" i="6"/>
  <c r="E71" i="6"/>
  <c r="E70" i="6"/>
  <c r="E69" i="6"/>
  <c r="E65" i="6"/>
  <c r="E64" i="6"/>
  <c r="E62" i="6"/>
  <c r="E57" i="6"/>
  <c r="E56" i="6"/>
  <c r="E55" i="6"/>
  <c r="E54" i="6"/>
  <c r="E53" i="6"/>
  <c r="E49" i="6"/>
  <c r="E48" i="6"/>
  <c r="E46" i="6"/>
  <c r="E41" i="6"/>
  <c r="E40" i="6"/>
  <c r="E39" i="6"/>
  <c r="E38" i="6"/>
  <c r="E37" i="6"/>
  <c r="E33" i="6"/>
  <c r="E32" i="6"/>
  <c r="E30" i="6"/>
  <c r="E25" i="6"/>
  <c r="E24" i="6"/>
  <c r="E23" i="6"/>
  <c r="E22" i="6"/>
  <c r="E21" i="6"/>
  <c r="K14" i="7"/>
  <c r="K17" i="7"/>
  <c r="K10" i="7"/>
  <c r="I103" i="7"/>
  <c r="B100" i="7"/>
  <c r="I100" i="7"/>
  <c r="I99" i="7"/>
  <c r="I92" i="7"/>
  <c r="I89" i="7"/>
  <c r="I85" i="7"/>
  <c r="I84" i="7"/>
  <c r="I75" i="7"/>
  <c r="I71" i="7"/>
  <c r="I70" i="7"/>
  <c r="I61" i="7"/>
  <c r="I59" i="7"/>
  <c r="I58" i="7"/>
  <c r="I49" i="7"/>
  <c r="I45" i="7"/>
  <c r="I44" i="7"/>
  <c r="I34" i="7"/>
  <c r="I30" i="7"/>
  <c r="I25" i="7"/>
  <c r="N1" i="7"/>
  <c r="I102" i="7" s="1"/>
  <c r="N1" i="6"/>
  <c r="E92" i="6" s="1"/>
  <c r="F1002" i="6"/>
  <c r="F1001" i="6"/>
  <c r="D101" i="6"/>
  <c r="B105" i="7" s="1"/>
  <c r="D100" i="6"/>
  <c r="D99" i="6"/>
  <c r="B103" i="7" s="1"/>
  <c r="K103" i="7" s="1"/>
  <c r="D98" i="6"/>
  <c r="B102" i="7" s="1"/>
  <c r="D97" i="6"/>
  <c r="B101" i="7" s="1"/>
  <c r="D96" i="6"/>
  <c r="D95" i="6"/>
  <c r="B99" i="7" s="1"/>
  <c r="D94" i="6"/>
  <c r="B98" i="7" s="1"/>
  <c r="D93" i="6"/>
  <c r="B97" i="7" s="1"/>
  <c r="D92" i="6"/>
  <c r="B96" i="7" s="1"/>
  <c r="D91" i="6"/>
  <c r="B95" i="7" s="1"/>
  <c r="D90" i="6"/>
  <c r="B94" i="7" s="1"/>
  <c r="D89" i="6"/>
  <c r="B93" i="7" s="1"/>
  <c r="D88" i="6"/>
  <c r="B92" i="7" s="1"/>
  <c r="K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K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106" i="2" l="1"/>
  <c r="J109" i="2" s="1"/>
  <c r="I50" i="7"/>
  <c r="I62" i="7"/>
  <c r="I76" i="7"/>
  <c r="K76" i="7" s="1"/>
  <c r="I104" i="7"/>
  <c r="K45" i="7"/>
  <c r="I35" i="7"/>
  <c r="I90" i="7"/>
  <c r="K46" i="7"/>
  <c r="K94" i="7"/>
  <c r="I22" i="7"/>
  <c r="K35" i="7"/>
  <c r="I51" i="7"/>
  <c r="K51" i="7" s="1"/>
  <c r="K62" i="7"/>
  <c r="I91" i="7"/>
  <c r="I105" i="7"/>
  <c r="K30" i="7"/>
  <c r="I94" i="7"/>
  <c r="K104" i="7"/>
  <c r="K50" i="7"/>
  <c r="K82" i="7"/>
  <c r="I26" i="7"/>
  <c r="K26" i="7" s="1"/>
  <c r="I39" i="7"/>
  <c r="I53" i="7"/>
  <c r="I66" i="7"/>
  <c r="K66" i="7" s="1"/>
  <c r="I79" i="7"/>
  <c r="K79" i="7" s="1"/>
  <c r="I95" i="7"/>
  <c r="K95" i="7" s="1"/>
  <c r="I38" i="7"/>
  <c r="K38" i="7" s="1"/>
  <c r="K34" i="7"/>
  <c r="K99" i="7"/>
  <c r="I27" i="7"/>
  <c r="K27" i="7" s="1"/>
  <c r="I40" i="7"/>
  <c r="K40" i="7" s="1"/>
  <c r="I54" i="7"/>
  <c r="K54" i="7" s="1"/>
  <c r="I67" i="7"/>
  <c r="K67" i="7" s="1"/>
  <c r="I80" i="7"/>
  <c r="K44" i="7"/>
  <c r="K61" i="7"/>
  <c r="K31" i="7"/>
  <c r="I77" i="7"/>
  <c r="K77" i="7" s="1"/>
  <c r="K32" i="7"/>
  <c r="I24" i="7"/>
  <c r="K24" i="7" s="1"/>
  <c r="I37" i="7"/>
  <c r="I64" i="7"/>
  <c r="K64" i="7" s="1"/>
  <c r="I78" i="7"/>
  <c r="K78" i="7" s="1"/>
  <c r="I93" i="7"/>
  <c r="K93" i="7" s="1"/>
  <c r="K49" i="7"/>
  <c r="I96" i="7"/>
  <c r="K96" i="7" s="1"/>
  <c r="K39" i="7"/>
  <c r="I23" i="7"/>
  <c r="I36" i="7"/>
  <c r="K36" i="7" s="1"/>
  <c r="I63" i="7"/>
  <c r="K63" i="7" s="1"/>
  <c r="I65" i="7"/>
  <c r="K65" i="7" s="1"/>
  <c r="K84" i="7"/>
  <c r="I41" i="7"/>
  <c r="I68" i="7"/>
  <c r="K68" i="7" s="1"/>
  <c r="K69" i="7"/>
  <c r="K85" i="7"/>
  <c r="I29" i="7"/>
  <c r="K29" i="7" s="1"/>
  <c r="I42" i="7"/>
  <c r="K42" i="7" s="1"/>
  <c r="I56" i="7"/>
  <c r="I82" i="7"/>
  <c r="I97" i="7"/>
  <c r="K97" i="7" s="1"/>
  <c r="K80" i="7"/>
  <c r="I52" i="7"/>
  <c r="K52" i="7"/>
  <c r="I28" i="7"/>
  <c r="I55" i="7"/>
  <c r="I81" i="7"/>
  <c r="K81" i="7" s="1"/>
  <c r="K37" i="7"/>
  <c r="K53" i="7"/>
  <c r="K22" i="7"/>
  <c r="K70" i="7"/>
  <c r="K102" i="7"/>
  <c r="I43" i="7"/>
  <c r="I57" i="7"/>
  <c r="K57" i="7" s="1"/>
  <c r="I69" i="7"/>
  <c r="I83" i="7"/>
  <c r="K83" i="7" s="1"/>
  <c r="I98" i="7"/>
  <c r="K98" i="7" s="1"/>
  <c r="K55" i="7"/>
  <c r="K56" i="7"/>
  <c r="K41" i="7"/>
  <c r="K73" i="7"/>
  <c r="K105" i="7"/>
  <c r="I31" i="7"/>
  <c r="I46" i="7"/>
  <c r="I60" i="7"/>
  <c r="K60" i="7" s="1"/>
  <c r="I72" i="7"/>
  <c r="K72" i="7" s="1"/>
  <c r="K100" i="7"/>
  <c r="K58" i="7"/>
  <c r="K90" i="7"/>
  <c r="I32" i="7"/>
  <c r="I47" i="7"/>
  <c r="K47" i="7" s="1"/>
  <c r="I73" i="7"/>
  <c r="I87" i="7"/>
  <c r="K87" i="7" s="1"/>
  <c r="I101" i="7"/>
  <c r="K101" i="7" s="1"/>
  <c r="K23" i="7"/>
  <c r="K25" i="7"/>
  <c r="K89" i="7"/>
  <c r="I86" i="7"/>
  <c r="K86" i="7" s="1"/>
  <c r="K43" i="7"/>
  <c r="K59" i="7"/>
  <c r="K75" i="7"/>
  <c r="K91" i="7"/>
  <c r="I33" i="7"/>
  <c r="K33" i="7" s="1"/>
  <c r="I48" i="7"/>
  <c r="K48" i="7" s="1"/>
  <c r="I74" i="7"/>
  <c r="K74" i="7" s="1"/>
  <c r="I88" i="7"/>
  <c r="K88" i="7" s="1"/>
  <c r="K28" i="7"/>
  <c r="E44" i="6"/>
  <c r="E60" i="6"/>
  <c r="E76" i="6"/>
  <c r="E29" i="6"/>
  <c r="E45" i="6"/>
  <c r="E61" i="6"/>
  <c r="E77" i="6"/>
  <c r="E93" i="6"/>
  <c r="E31" i="6"/>
  <c r="E47" i="6"/>
  <c r="E63" i="6"/>
  <c r="E79" i="6"/>
  <c r="E95" i="6"/>
  <c r="E18" i="6"/>
  <c r="E34" i="6"/>
  <c r="E50" i="6"/>
  <c r="E66" i="6"/>
  <c r="E82" i="6"/>
  <c r="E98" i="6"/>
  <c r="E19" i="6"/>
  <c r="E35" i="6"/>
  <c r="E51" i="6"/>
  <c r="E67" i="6"/>
  <c r="E83" i="6"/>
  <c r="E99" i="6"/>
  <c r="E20" i="6"/>
  <c r="E36" i="6"/>
  <c r="E52" i="6"/>
  <c r="E68" i="6"/>
  <c r="E84" i="6"/>
  <c r="E100" i="6"/>
  <c r="E26" i="6"/>
  <c r="E42" i="6"/>
  <c r="E58" i="6"/>
  <c r="E74" i="6"/>
  <c r="E90" i="6"/>
  <c r="E27" i="6"/>
  <c r="E43" i="6"/>
  <c r="E59" i="6"/>
  <c r="E75" i="6"/>
  <c r="E91" i="6"/>
  <c r="E28" i="6"/>
  <c r="B106" i="7"/>
  <c r="M11" i="6"/>
  <c r="I116" i="2" s="1"/>
  <c r="K106" i="7" l="1"/>
  <c r="K109"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15" i="2" s="1"/>
  <c r="I120"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118" i="2" l="1"/>
  <c r="I119" i="2"/>
  <c r="I117" i="2" s="1"/>
  <c r="H1013" i="6"/>
  <c r="H1010" i="6"/>
  <c r="H1009" i="6"/>
  <c r="H1012" i="6" l="1"/>
  <c r="H1011" i="6" s="1"/>
</calcChain>
</file>

<file path=xl/sharedStrings.xml><?xml version="1.0" encoding="utf-8"?>
<sst xmlns="http://schemas.openxmlformats.org/spreadsheetml/2006/main" count="3128" uniqueCount="877">
  <si>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</si>
  <si>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</si>
  <si>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</si>
  <si>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</si>
  <si>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</si>
  <si>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</si>
  <si>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</si>
  <si>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</si>
  <si>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</si>
  <si>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</si>
  <si>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</si>
  <si>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</si>
  <si>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</si>
  <si>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</si>
  <si>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</si>
  <si>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</si>
  <si>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</si>
  <si>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</si>
  <si>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</si>
  <si>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</si>
  <si>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</si>
  <si>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</si>
  <si>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</si>
  <si>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</si>
  <si>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</si>
  <si>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</si>
  <si>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</si>
  <si>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</si>
  <si>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</si>
  <si>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</si>
  <si>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</si>
  <si>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</si>
  <si>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</si>
  <si>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</si>
  <si>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</si>
  <si>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</si>
  <si>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</si>
  <si>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</si>
  <si>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</si>
  <si>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</si>
  <si>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</si>
  <si>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</si>
  <si>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</si>
  <si>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</si>
  <si>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</si>
  <si>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</si>
  <si>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</si>
  <si>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</si>
  <si>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</si>
  <si>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</si>
  <si>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</si>
  <si>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</si>
  <si>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</si>
  <si>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</si>
  <si>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</si>
  <si>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</si>
  <si>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</si>
  <si>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</si>
  <si>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</si>
  <si>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</si>
  <si>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</si>
  <si>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</si>
  <si>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</si>
  <si>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</si>
  <si>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</si>
  <si>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</si>
  <si>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</si>
  <si>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</si>
  <si>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</si>
  <si>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</si>
  <si>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</si>
  <si>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</si>
  <si>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</si>
  <si>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</si>
  <si>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</si>
  <si>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</si>
  <si>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</si>
  <si>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</si>
  <si>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</si>
  <si>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</si>
  <si>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</si>
  <si>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</si>
  <si>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</si>
  <si>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</si>
  <si>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</si>
  <si>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</si>
  <si>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</si>
  <si>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</si>
  <si>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</si>
  <si>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</si>
  <si>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</si>
  <si>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</si>
  <si>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</si>
  <si>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</si>
  <si>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</si>
  <si>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</si>
  <si>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</si>
  <si>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</si>
  <si>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</si>
  <si>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</si>
  <si>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</si>
  <si>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</si>
  <si>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</si>
  <si>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</si>
  <si>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</si>
  <si>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</si>
  <si>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</si>
  <si>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</si>
  <si>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</si>
  <si>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</si>
  <si>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</si>
  <si>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</si>
  <si>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</si>
  <si>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</si>
  <si>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</si>
  <si>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</si>
  <si>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</si>
  <si>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</si>
  <si>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</si>
  <si>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</si>
  <si>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</si>
  <si>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</si>
  <si>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</si>
  <si>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</si>
  <si>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</si>
  <si>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</si>
  <si>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</si>
  <si>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</si>
  <si>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</si>
  <si>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</si>
  <si>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</si>
  <si>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</si>
  <si>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</si>
  <si>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</si>
  <si>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</si>
  <si>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</si>
  <si>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</si>
  <si>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</si>
  <si>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</si>
  <si>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</si>
  <si>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</si>
  <si>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</si>
  <si>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</si>
  <si>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</si>
  <si>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</si>
  <si>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</si>
  <si>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</si>
  <si>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</si>
  <si>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</si>
  <si>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</si>
  <si>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</si>
  <si>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</si>
  <si>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</si>
  <si>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</si>
  <si>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</si>
  <si>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</si>
  <si>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</si>
  <si>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</si>
  <si>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</si>
  <si>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</si>
  <si>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</si>
  <si>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</si>
  <si>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</si>
  <si>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</si>
  <si>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</si>
  <si>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</si>
  <si>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</si>
  <si>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</si>
  <si>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</si>
  <si>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</si>
  <si>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</si>
  <si>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</si>
  <si>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</si>
  <si>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</si>
  <si>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</si>
  <si>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</si>
  <si>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</si>
  <si>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</si>
  <si>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</si>
  <si>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</si>
  <si>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</si>
  <si>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</si>
  <si>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</si>
  <si>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</si>
  <si>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</si>
  <si>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</si>
  <si>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</si>
  <si>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</si>
  <si>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</si>
  <si>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</si>
  <si>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</si>
  <si>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</si>
  <si>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</si>
  <si>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</si>
  <si>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</si>
  <si>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</si>
  <si>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</si>
  <si>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</si>
  <si>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</si>
  <si>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</si>
  <si>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</si>
  <si>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</si>
  <si>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</si>
  <si>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</si>
  <si>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</si>
  <si>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</si>
  <si>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</si>
  <si>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</si>
  <si>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</si>
  <si>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</si>
  <si>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</si>
  <si>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</si>
  <si>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</si>
  <si>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</si>
  <si>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</si>
  <si>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</si>
  <si>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</si>
  <si>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</si>
  <si>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</si>
  <si>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</si>
  <si>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</si>
  <si>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</si>
  <si>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</si>
  <si>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</si>
  <si>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</si>
  <si>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</si>
  <si>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</si>
  <si>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</si>
  <si>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</si>
  <si>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</si>
  <si>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</si>
  <si>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</si>
  <si>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</si>
  <si>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</si>
  <si>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</si>
  <si>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</si>
  <si>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</si>
  <si>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</si>
  <si>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</si>
  <si>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</si>
  <si>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</si>
  <si>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</si>
  <si>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</si>
  <si>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</si>
  <si>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</si>
  <si>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</si>
  <si>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</si>
  <si>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</si>
  <si>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</si>
  <si>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</si>
  <si>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</si>
  <si>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</si>
  <si>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</si>
  <si>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</si>
  <si>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</si>
  <si>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</si>
  <si>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</si>
  <si>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</si>
  <si>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</si>
  <si>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</si>
  <si>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</si>
  <si>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</si>
  <si>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</si>
  <si>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</si>
  <si>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</si>
  <si>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</si>
  <si>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</si>
  <si>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</si>
  <si>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</si>
  <si>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</si>
  <si>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</si>
  <si>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</si>
  <si>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</si>
  <si>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</si>
  <si>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</si>
  <si>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</si>
  <si>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</si>
  <si>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</si>
  <si>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</si>
  <si>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</si>
  <si>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</si>
  <si>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</si>
  <si>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</si>
  <si>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</si>
  <si>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</si>
  <si>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</si>
  <si>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</si>
  <si>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</si>
  <si>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</si>
  <si>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</si>
  <si>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</si>
  <si>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</si>
  <si>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</si>
  <si>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</si>
  <si>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</si>
  <si>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</si>
  <si>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</si>
  <si>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</si>
  <si>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</si>
  <si>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</si>
  <si>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</si>
  <si>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</si>
  <si>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</si>
  <si>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</si>
  <si>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</si>
  <si>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</si>
  <si>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</si>
  <si>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</si>
  <si>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</si>
  <si>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</si>
  <si>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</si>
  <si>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</si>
  <si>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</si>
  <si>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</si>
  <si>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</si>
  <si>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</si>
  <si>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</si>
  <si>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</si>
  <si>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</si>
  <si>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</si>
  <si>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</si>
  <si>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</si>
  <si>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</si>
  <si>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</si>
  <si>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</si>
  <si>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</si>
  <si>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</si>
  <si>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</si>
  <si>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</si>
  <si>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</si>
  <si>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</si>
  <si>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</si>
  <si>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</si>
  <si>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</si>
  <si>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</si>
  <si>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</si>
  <si>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</si>
  <si>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</si>
  <si>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</si>
  <si>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</si>
  <si>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</si>
  <si>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</si>
  <si>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</si>
  <si>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</si>
  <si>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</si>
  <si>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</si>
  <si>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</si>
  <si>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</si>
  <si>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</si>
  <si>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</si>
  <si>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</si>
  <si>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</si>
  <si>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</si>
  <si>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</si>
  <si>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</si>
  <si>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</si>
  <si>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</si>
  <si>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</si>
  <si>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</si>
  <si>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</si>
  <si>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</si>
  <si>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</si>
  <si>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</si>
  <si>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</si>
  <si>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</si>
  <si>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</si>
  <si>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</si>
  <si>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</si>
  <si>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</si>
  <si>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</si>
  <si>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</si>
  <si>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</si>
  <si>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</si>
  <si>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</si>
  <si>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</si>
  <si>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</si>
  <si>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</si>
  <si>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</si>
  <si>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</si>
  <si>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</si>
  <si>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</si>
  <si>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</si>
  <si>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</si>
  <si>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</si>
  <si>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</si>
  <si>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</si>
  <si>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</si>
  <si>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</si>
  <si>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</si>
  <si>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</si>
  <si>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</si>
  <si>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</si>
  <si>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</si>
  <si>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</si>
  <si>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</si>
  <si>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</si>
  <si>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</si>
  <si>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</si>
  <si>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</si>
  <si>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</si>
  <si>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</si>
  <si>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</si>
  <si>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</si>
  <si>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</si>
  <si>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</si>
  <si>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</si>
  <si>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</si>
  <si>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</si>
  <si>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</si>
  <si>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</si>
  <si>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</si>
  <si>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</si>
  <si>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</si>
  <si>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</si>
  <si>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</si>
  <si>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</si>
  <si>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</si>
  <si>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</si>
  <si>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</si>
  <si>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</si>
  <si>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</si>
  <si>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</si>
  <si>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</si>
  <si>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</si>
  <si>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</si>
  <si>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</si>
  <si>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</si>
  <si>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</si>
  <si>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</si>
  <si>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</si>
  <si>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</si>
  <si>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</si>
  <si>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</si>
  <si>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</si>
  <si>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</si>
  <si>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</si>
  <si>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</si>
  <si>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</si>
  <si>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</si>
  <si>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</si>
  <si>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</si>
  <si>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</si>
  <si>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</si>
  <si>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</si>
  <si>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</si>
  <si>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</si>
  <si>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</si>
  <si>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</si>
  <si>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</si>
  <si>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</si>
  <si>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</si>
  <si>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</si>
  <si>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</si>
  <si>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</si>
  <si>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</si>
  <si>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</si>
  <si>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</si>
  <si>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</si>
  <si>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</si>
  <si>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</si>
  <si>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</si>
  <si>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</si>
  <si>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</si>
  <si>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</si>
  <si>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</si>
  <si>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</si>
  <si>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</si>
  <si>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</si>
  <si>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</si>
  <si>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</si>
  <si>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</si>
  <si>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</si>
  <si>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</si>
  <si>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</si>
  <si>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</si>
  <si>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</si>
  <si>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</si>
  <si>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</si>
  <si>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</si>
  <si>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</si>
  <si>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</si>
  <si>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</si>
  <si>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</si>
  <si>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</si>
  <si>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</si>
  <si>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</si>
  <si>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</si>
  <si>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</si>
  <si>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</si>
  <si>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</si>
  <si>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</si>
  <si>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</si>
  <si>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</si>
  <si>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</si>
  <si>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</si>
  <si>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</si>
  <si>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</si>
  <si>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</si>
  <si>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</si>
  <si>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</si>
  <si>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</si>
  <si>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</si>
  <si>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</si>
  <si>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</si>
  <si>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</si>
  <si>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</si>
  <si>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</si>
  <si>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</si>
  <si>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</si>
  <si>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</si>
  <si>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</si>
  <si>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</si>
  <si>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</si>
  <si>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</si>
  <si>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</si>
  <si>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</si>
  <si>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</si>
  <si>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</si>
  <si>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</si>
  <si>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</si>
  <si>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</si>
  <si>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</si>
  <si>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</si>
  <si>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</si>
  <si>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</si>
  <si>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</si>
  <si>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</si>
  <si>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</si>
  <si>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</si>
  <si>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</si>
  <si>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</si>
  <si>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</si>
  <si>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</si>
  <si>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</si>
  <si>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</si>
  <si>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</si>
  <si>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</si>
  <si>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</si>
  <si>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</si>
  <si>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</si>
  <si>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</si>
  <si>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</si>
  <si>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</si>
  <si>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</si>
  <si>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</si>
  <si>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</si>
  <si>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</si>
  <si>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</si>
  <si>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</si>
  <si>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</si>
  <si>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</si>
  <si>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</si>
  <si>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</si>
  <si>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</si>
  <si>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</si>
  <si>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</si>
  <si>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</si>
  <si>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</si>
  <si>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</si>
  <si>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</si>
  <si>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</si>
  <si>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</si>
  <si>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</si>
  <si>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</si>
  <si>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</si>
  <si>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</si>
  <si>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</si>
  <si>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</si>
  <si>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</si>
  <si>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</si>
  <si>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</si>
  <si>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</si>
  <si>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</si>
  <si>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</si>
  <si>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</si>
  <si>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</si>
  <si>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</si>
  <si>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</si>
  <si>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</si>
  <si>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</si>
  <si>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</si>
  <si>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</si>
  <si>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</si>
  <si>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</si>
  <si>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</si>
  <si>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</si>
  <si>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</si>
  <si>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</si>
  <si>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</si>
  <si>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</si>
  <si>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</si>
  <si>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</si>
  <si>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</si>
  <si>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</si>
  <si>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</si>
  <si>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</si>
  <si>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</si>
  <si>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</si>
  <si>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</si>
  <si>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</si>
  <si>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</si>
  <si>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</si>
  <si>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</si>
  <si>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</si>
  <si>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</si>
  <si>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</si>
  <si>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</si>
  <si>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</si>
  <si>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</si>
  <si>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</si>
  <si>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</si>
  <si>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</si>
  <si>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</si>
  <si>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</si>
  <si>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</si>
  <si>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</si>
  <si>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</si>
  <si>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</si>
  <si>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</si>
  <si>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</si>
  <si>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</si>
  <si>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</si>
  <si>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</si>
  <si>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</si>
  <si>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</si>
  <si>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</si>
  <si>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</si>
  <si>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</si>
  <si>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</si>
  <si>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</si>
  <si>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</si>
  <si>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</si>
  <si>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</si>
  <si>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</si>
  <si>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</si>
  <si>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</si>
  <si>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</si>
  <si>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</si>
  <si>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</si>
  <si>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</si>
  <si>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</si>
  <si>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</si>
  <si>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</si>
  <si>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</si>
  <si>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</si>
  <si>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</si>
  <si>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</si>
  <si>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</si>
  <si>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</si>
  <si>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</si>
  <si>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</si>
  <si>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</si>
  <si>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</si>
  <si>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</si>
  <si>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</si>
  <si>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</si>
  <si>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</si>
  <si>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</si>
  <si>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</si>
  <si>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</si>
  <si>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</si>
  <si>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</si>
  <si>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</si>
  <si>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</si>
  <si>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</si>
  <si>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</si>
  <si>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</si>
  <si>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</si>
  <si>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</si>
  <si>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</si>
  <si>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</si>
  <si>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</si>
  <si>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</si>
  <si>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</si>
  <si>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</si>
  <si>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</si>
  <si>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</si>
  <si>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</si>
  <si>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</si>
  <si>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</si>
  <si>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</si>
  <si>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</si>
  <si>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</si>
  <si>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</si>
  <si>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</si>
  <si>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</si>
  <si>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</si>
  <si>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</si>
  <si>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</si>
  <si>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</si>
  <si>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</si>
  <si>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</si>
  <si>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</si>
  <si>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</si>
  <si>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</si>
  <si>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</si>
  <si>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</si>
  <si>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</si>
  <si>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</si>
  <si>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</si>
  <si>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</si>
  <si>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</si>
  <si>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</si>
  <si>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</si>
  <si>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</si>
  <si>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</si>
  <si>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</si>
  <si>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</si>
  <si>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</si>
  <si>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</si>
  <si>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</si>
  <si>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</si>
  <si>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</si>
  <si>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</si>
  <si>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</si>
  <si>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</si>
  <si>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Gold Shop Sas Di Villa Elena</t>
  </si>
  <si>
    <t>Elena Villa</t>
  </si>
  <si>
    <t>Via Cavour 20/c</t>
  </si>
  <si>
    <t>10123 Torino</t>
  </si>
  <si>
    <t>Italy</t>
  </si>
  <si>
    <t>Tel: +39 011543712</t>
  </si>
  <si>
    <t>Email: info@goldtattoo.it</t>
  </si>
  <si>
    <t>APGR</t>
  </si>
  <si>
    <t>Gauge: 12mm</t>
  </si>
  <si>
    <t>Black acrylic double flared plug with pink and black zebra stripes logo (80's retro jewelry)</t>
  </si>
  <si>
    <t>APRD</t>
  </si>
  <si>
    <t>Semi transparent acrylic double flared flesh tunnel</t>
  </si>
  <si>
    <t>BBER62</t>
  </si>
  <si>
    <t>Surgical steel tragus piercing barbell, 16g (1.2mm) with 3mm to 5mm bezel set crystal top and 3mm plain steel lower ball</t>
  </si>
  <si>
    <t>BBT</t>
  </si>
  <si>
    <t>Anodized surgical steel tongue barbell, 14g (1.6mm) with 6mm balls</t>
  </si>
  <si>
    <t>316L steel belly banana, 14g (1.6m) with a 8mm and a 5mm bezel set jewel ball using original Czech Preciosa crystals.</t>
  </si>
  <si>
    <t>CBEB</t>
  </si>
  <si>
    <t>Surgical steel circular barbell, 16g (1.2mm) with two 3mm balls</t>
  </si>
  <si>
    <t>CBETB</t>
  </si>
  <si>
    <t>Premium PVD plated surgical steel circular barbell, 16g (1.2mm) with two 3mm balls</t>
  </si>
  <si>
    <t>DPWY</t>
  </si>
  <si>
    <t>Gauge: 6mm</t>
  </si>
  <si>
    <t>Crocodile wood double flared flesh tunnel</t>
  </si>
  <si>
    <t>Gauge: 8mm</t>
  </si>
  <si>
    <t>Gauge: 10mm</t>
  </si>
  <si>
    <t>FSPG</t>
  </si>
  <si>
    <t>High polished surgical steel double flared solid plug</t>
  </si>
  <si>
    <t>IJF4</t>
  </si>
  <si>
    <t>316L steel 4mm dermal anchor top part with bezel set flat crystal for 1.6mm (14g) posts with 1.2mm internal threading</t>
  </si>
  <si>
    <t>LBIO</t>
  </si>
  <si>
    <t>Surgical steel internally threaded labret, 16g (1.2mm) with synthetic opal flat head sized 3mm to 5mm, in a surgical steel cup, for triple tragus piercings</t>
  </si>
  <si>
    <t>LBTB3</t>
  </si>
  <si>
    <t>Premium PVD plated surgical steel labret, 16g (1.2mm) with a 3mm ball</t>
  </si>
  <si>
    <t>NSC18</t>
  </si>
  <si>
    <t>Surgical steel nose screw, 18g (1mm) with a 2mm round crystal top</t>
  </si>
  <si>
    <t>PACP</t>
  </si>
  <si>
    <t>Pincher Size: Thickness 1.6mm &amp; width 10mm</t>
  </si>
  <si>
    <t>Acrylic pincher with double rubber O-Rings - gauge 14g to 00g (1.6mm - 10mm)</t>
  </si>
  <si>
    <t>High polished surgical steel hinged segment ring, 16g (1.2mm)</t>
  </si>
  <si>
    <t>SEGH20</t>
  </si>
  <si>
    <t>High polished surgical steel hinged segment ring, 20g (0.8mm)</t>
  </si>
  <si>
    <t>SEGH8</t>
  </si>
  <si>
    <t>High polished surgical steel hinged segment ring, 8g (3mm)</t>
  </si>
  <si>
    <t>PVD plated surgical steel hinged segment ring, 16g (1.2mm)</t>
  </si>
  <si>
    <t>Color: Rose-gold</t>
  </si>
  <si>
    <t>SEGHT18</t>
  </si>
  <si>
    <t xml:space="preserve">PVD plated surgical steel hinged segment ring, 18g (1.0mm) </t>
  </si>
  <si>
    <t>SGSH10</t>
  </si>
  <si>
    <t>316L steel hinged segment ring, 1.2mm (16g) with outward facing CNC set Cubic Zirconia (CZ) stones, inner diameter from 6mm to 14mm</t>
  </si>
  <si>
    <t>SGSH11</t>
  </si>
  <si>
    <t>Gauge: 1.2mm - 8mm length</t>
  </si>
  <si>
    <t>316L steel hinged segment ring, 1.2mm (16g) and 1.0mm (18g) with side facing CNC set Cubic Zirconia (CZ) stones at the side, inner diameter from 6mm to 12mm</t>
  </si>
  <si>
    <t>SGSH11TQT</t>
  </si>
  <si>
    <t>Color: Gold 8mm</t>
  </si>
  <si>
    <t>PVD plated 316L steel hinged segment ring, 1.2mm (16g) with side facing CNC set synthetic turquoise stones, inner diameter from 8mm to 10mm</t>
  </si>
  <si>
    <t>Color: Gold 10mm</t>
  </si>
  <si>
    <t>SGSH15</t>
  </si>
  <si>
    <t>316L steel hinged segment ring, 1.2mm (16g) with side facing CNC set Cubic Zirconia ( CZ) stones in pear shape design and inner diameter from 8mm to 10mm</t>
  </si>
  <si>
    <t>SGTSH30</t>
  </si>
  <si>
    <t>Color: High Polish 8mm</t>
  </si>
  <si>
    <t>PVD plated 316L steel hinged segment ring, 1.2mm (16g) with leaves design Cubic Zirconia (CZ) stones</t>
  </si>
  <si>
    <t>SHPRZ</t>
  </si>
  <si>
    <t>Surgical steel double flare flesh tunnel with internal screw-fit and big central CZ stone</t>
  </si>
  <si>
    <t>TAJF5</t>
  </si>
  <si>
    <t>5mm flat shaped titanium G23 dermal anchor top part with crystal for internally threaded, 16g (1.2mm) dermal anchor base plate with a height of 2mm - 2.5mm (this item does only fit our dermal anchors and surface bars)</t>
  </si>
  <si>
    <t>TPUVK</t>
  </si>
  <si>
    <t>Acrylic taper with double rubber O-rings</t>
  </si>
  <si>
    <t>UFOPST16</t>
  </si>
  <si>
    <t>316L steel UFO labret posts with internal threading, 1.2mm (16g) (sold per pcs) (4mm base of labret)</t>
  </si>
  <si>
    <t>ULBIN15</t>
  </si>
  <si>
    <t>Titanium G23 internally threaded labret, 1.2mm (16g) seven bead balls in curve design shape top</t>
  </si>
  <si>
    <t>ULBIN18</t>
  </si>
  <si>
    <t>Titanium G23 internally threaded labret, 1.2mm (16g) with three descending round bezel set Cubic Zirconia (CZ) stones design top</t>
  </si>
  <si>
    <t>ULBIN21</t>
  </si>
  <si>
    <t>Titanium G23 internally threaded labret, 1.2mm (16g) with six 1.3mm balls cluster design top and a 3mm round bezel set Cubic Zirconia (CZ) stone</t>
  </si>
  <si>
    <t>ULBIN23</t>
  </si>
  <si>
    <t>Titanium G23 internally threaded labret, 1.2mm (16g) with three 2*3mm prong set marquise shape Cubic Zirconia (CZ) stones design top</t>
  </si>
  <si>
    <t>ULBIN32</t>
  </si>
  <si>
    <t>Titanium G23 internally threaded labret, 1.2mm (16g) with double 3mm*4mm triangle shape Cubic Zirconia (CZ) stones</t>
  </si>
  <si>
    <t>ULBIN57</t>
  </si>
  <si>
    <t>Titanium G23 internally threaded labret, 1.2mm (16g) with prong set 3mm star shape Cubic Zirconia (CZ) stone</t>
  </si>
  <si>
    <t>ULBIN8</t>
  </si>
  <si>
    <t>Titanium G23 internally threaded labret, 16g (1.2mm) with five round color Cubic Zirconia (CZ) stones in curve design shaped top</t>
  </si>
  <si>
    <t>ULBIN9</t>
  </si>
  <si>
    <t>Titanium G23 internally threaded labret, 16g (1.2mm) with three round color Cubic Zirconia (CZ) stones in curve design shaped top</t>
  </si>
  <si>
    <t>USHZ1IN</t>
  </si>
  <si>
    <t>High polished titanium G23 ball designed top with triple round Cubic Zirconia (CZ) stones for 1.2mm (16g) internally threaded post</t>
  </si>
  <si>
    <t>USHZ5IN</t>
  </si>
  <si>
    <t>High polished titanium G23 flower shaped design top with seven round color Cubic Zirconia (CZ) stones for 1.2mm (16g) internally threaded post</t>
  </si>
  <si>
    <t>XBAL5</t>
  </si>
  <si>
    <t>Pack of 10 pcs. of 5mm high polished surgical steel balls with 1.6mm threading (14g)</t>
  </si>
  <si>
    <t>APGR1/2</t>
  </si>
  <si>
    <t>APRD1/2</t>
  </si>
  <si>
    <t>BBER62A</t>
  </si>
  <si>
    <t>DPWY2</t>
  </si>
  <si>
    <t>DPWY0</t>
  </si>
  <si>
    <t>DPWY00</t>
  </si>
  <si>
    <t>DPWY1/2</t>
  </si>
  <si>
    <t>FSPG2</t>
  </si>
  <si>
    <t>LBIO4</t>
  </si>
  <si>
    <t>PACP14</t>
  </si>
  <si>
    <t>SGSH10A</t>
  </si>
  <si>
    <t>SGSH10B</t>
  </si>
  <si>
    <t>SGSH11A</t>
  </si>
  <si>
    <t>SGSH11TQT16G8</t>
  </si>
  <si>
    <t>SGSH11TQT16G10</t>
  </si>
  <si>
    <t>SGSH15A</t>
  </si>
  <si>
    <t>SGSH30X16S8</t>
  </si>
  <si>
    <t>SGTSH30X16G8</t>
  </si>
  <si>
    <t>SHPRZ2</t>
  </si>
  <si>
    <t>TPUVK2</t>
  </si>
  <si>
    <t>TPUVK00</t>
  </si>
  <si>
    <t>Six Hundred Forty One and 84 cents EUR</t>
  </si>
  <si>
    <t>Exchange Rate EUR-THB</t>
  </si>
  <si>
    <t>VAT: 07405920013</t>
  </si>
  <si>
    <t>Leo</t>
  </si>
  <si>
    <t>imitation jewelry
Steel Labret, Steel Hinged Segment Ring, Set of Steel Ball and other items as invoice attached</t>
  </si>
  <si>
    <t>Free Shipping to Italy via DHL due to order over 350USD:</t>
  </si>
  <si>
    <t>Six Hundred Twenty Four and 04 cents EUR</t>
  </si>
  <si>
    <t>Customer Prepaid</t>
  </si>
  <si>
    <t>Steel tragus piercing barbell, 16g (1.2mm) with 3mm to 5mm bezel set crystal top and 3mm plain steel lower ball</t>
  </si>
  <si>
    <t>Steel tongue barbell, 14g (1.6mm) with 6mm balls</t>
  </si>
  <si>
    <t>Steel belly banana, 14g (1.6m) with a 8mm and a 5mm bezel set jewel ball using original Czech Preciosa crystals.</t>
  </si>
  <si>
    <t>Steel circular barbell, 16g (1.2mm) with two 3mm balls</t>
  </si>
  <si>
    <t>Colored steel circular barbell, 16g (1.2mm) with two 3mm balls</t>
  </si>
  <si>
    <t>Double flared flesh tunnel</t>
  </si>
  <si>
    <t>Steel double flared solid plug</t>
  </si>
  <si>
    <t>Steel 4mm dermal anchor top part with bezel set flat crystal for 1.6mm (14g) posts with 1.2mm internal threading</t>
  </si>
  <si>
    <t>Steel labret, 16g (1.2mm) with a 3mm ball</t>
  </si>
  <si>
    <t>Steel internally threaded labret, 16g (1.2mm) with synthetic opal flat head sized 3mm to 5mm, in a surgical steel cup, for triple tragus piercings</t>
  </si>
  <si>
    <t>Colored steel labret, 16g (1.2mm) with a 3mm ball</t>
  </si>
  <si>
    <t>Steel nose screw, 18g (1mm) with a 2mm round crystal top</t>
  </si>
  <si>
    <t>Steel hinged segment ring, 14g (1.6mm)</t>
  </si>
  <si>
    <t>Steel hinged segment ring, 16g (1.2mm)</t>
  </si>
  <si>
    <t>Steel hinged segment ring, 20g (0.8mm)</t>
  </si>
  <si>
    <t>Steel hinged segment ring, 8g (3mm)</t>
  </si>
  <si>
    <t>Colored steel hinged segment ring, 16g (1.2mm)</t>
  </si>
  <si>
    <t>Colored steel hinged segment ring, 20g (0.8mm)</t>
  </si>
  <si>
    <t xml:space="preserve">Colored steel hinged segment ring, 18g (1.0mm) </t>
  </si>
  <si>
    <t>Steel hinged segment ring, 1.2mm (16g) with outward facing CNC set Cubic Zirconia (CZ) stones, inner diameter from 6mm to 14mm</t>
  </si>
  <si>
    <t>Steel hinged segment ring, 1.2mm (16g) and 1.0mm (18g) with side facing CNC set Cubic Zirconia (CZ) stones at the side, inner diameter from 6mm to 12mm</t>
  </si>
  <si>
    <t>Steel hinged segment ring, 1.2mm (16g) with side facing CNC set synthetic turquoise stones, inner diameter from 8mm to 10mm</t>
  </si>
  <si>
    <t>Colored Steel hinged segment ring, 1.2mm (16g) with side facing CNC set synthetic turquoise stones, inner diameter from 8mm to 10mm</t>
  </si>
  <si>
    <t>Colored Steel  hinged segment ring, 1.2mm (16g) with side facing CNC set Cubic Zirconia ( CZ) stones in pear shape design and inner diameter from 8mm to 10mm</t>
  </si>
  <si>
    <t>Colored steel hinged segment ring, 1.2mm (16g) with leaves design Cubic Zirconia (CZ) stones</t>
  </si>
  <si>
    <t>steel double flare flesh tunnel with internal screw-fit and big central CZ stone</t>
  </si>
  <si>
    <t>5mm flat  G23 dermal anchor top part with crystal for internally threaded, 16g (1.2mm) dermal anchor base plate with a height of 2mm - 2.5mm (this item does only fit our dermal anchors and surface bars)</t>
  </si>
  <si>
    <t>Steel UFO labret posts with internal threading, 1.2mm (16g) (sold per pcs) (4mm base of labret)</t>
  </si>
  <si>
    <t>Internally threaded labret, 1.2mm (16g) seven bead balls in curve design shape top</t>
  </si>
  <si>
    <t>Internally threaded labret, 1.2mm (16g) with three descending round bezel set Cubic Zirconia (CZ) stones design top</t>
  </si>
  <si>
    <t>Internally threaded labret, 1.2mm (16g) with six 1.3mm balls cluster design top and a 3mm round bezel set Cubic Zirconia (CZ) stone</t>
  </si>
  <si>
    <t>Internally threaded labret, 1.2mm (16g) with three 2*3mm prong set marquise shape Cubic Zirconia (CZ) stones design top</t>
  </si>
  <si>
    <t>Internally threaded labret, 1.2mm (16g) with double 3mm*4mm triangle shape Cubic Zirconia (CZ) stones</t>
  </si>
  <si>
    <t>Internally threaded labret, 1.2mm (16g) with prong set 3mm star shape Cubic Zirconia (CZ) stone</t>
  </si>
  <si>
    <t>Internally threaded labret, 16g (1.2mm) with five round color Cubic Zirconia (CZ) stones in curve design shaped top</t>
  </si>
  <si>
    <t>Internally threaded labret, 16g (1.2mm) with three round color Cubic Zirconia (CZ) stones in curve design shaped top</t>
  </si>
  <si>
    <t>High polished ball designed top with triple round Cubic Zirconia (CZ) stones for 1.2mm (16g) internally threaded post</t>
  </si>
  <si>
    <t>High polished  flower shaped design top with seven round color Cubic Zirconia (CZ) stones for 1.2mm (16g) internally threaded post</t>
  </si>
  <si>
    <t>Pack of 10 pcs. of 5mm high polished steel balls with 1.6mm threading (14g)</t>
  </si>
  <si>
    <t>Refund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</si>
</sst>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2]\ * #,##0.00_);_([$€-2]\ * \(#,##0.00\);_([$€-2]\ *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5">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5" fillId="0" borderId="0"/>
    <xf numFmtId="43" fontId="29" fillId="0" borderId="0" applyFon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cellStyleXfs>
  <cellXfs count="163">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13" xfId="0" applyFont="1" applyFill="1" applyBorder="1"/>
    <xf numFmtId="0" fontId="21" fillId="2" borderId="20" xfId="0" applyFont="1" applyFill="1" applyBorder="1"/>
    <xf numFmtId="0" fontId="21" fillId="3" borderId="19" xfId="0" applyFont="1" applyFill="1" applyBorder="1" applyAlignment="1">
      <alignment horizontal="center" wrapText="1"/>
    </xf>
    <xf numFmtId="169" fontId="4" fillId="0" borderId="0" xfId="0" applyNumberFormat="1" applyFont="1"/>
    <xf numFmtId="0" fontId="1" fillId="5" borderId="4" xfId="0" applyFont="1" applyFill="1" applyBorder="1" applyAlignment="1">
      <alignment horizontal="right" vertic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21" fillId="0" borderId="0" xfId="0" applyFont="1" applyAlignment="1">
      <alignment horizontal="right"/>
    </xf>
    <xf numFmtId="169" fontId="21" fillId="0" borderId="0" xfId="0" applyNumberFormat="1" applyFont="1"/>
    <xf numFmtId="169" fontId="39" fillId="0" borderId="0" xfId="0" applyNumberFormat="1" applyFont="1"/>
    <xf numFmtId="0" fontId="39" fillId="0" borderId="0" xfId="0" applyFont="1" applyAlignment="1">
      <alignment horizontal="right"/>
    </xf>
  </cellXfs>
  <cellStyles count="5345">
    <cellStyle name="Comma 2" xfId="7" xr:uid="{599FF427-F5A1-4B8E-A62B-8F774C97F0A0}"/>
    <cellStyle name="Comma 2 2" xfId="4756" xr:uid="{AF241863-5239-49D3-9F56-45D124C21F04}"/>
    <cellStyle name="Comma 2 2 2" xfId="5328" xr:uid="{D742F7B5-F9E7-4D67-ACD8-0F7639F659CE}"/>
    <cellStyle name="Comma 2 2 2 2" xfId="5333" xr:uid="{60E3BE85-C72B-41A7-A36F-4901F6B0C85B}"/>
    <cellStyle name="Comma 2 2 3" xfId="5325" xr:uid="{D28B919B-5B0A-4E06-A24F-6F2DED3D8A9A}"/>
    <cellStyle name="Comma 2 2 4" xfId="5320" xr:uid="{D5CD1453-B6CC-4F7D-88C1-F05CCBD71012}"/>
    <cellStyle name="Comma 3" xfId="4289" xr:uid="{3AC621EA-D65E-4D9F-95EE-B518BF50F773}"/>
    <cellStyle name="Comma 3 2" xfId="4757" xr:uid="{924D7096-5BED-4BA4-9322-D5727B7B6960}"/>
    <cellStyle name="Comma 3 2 2" xfId="5329" xr:uid="{BF7FC05B-7908-4D68-A391-410F263BF8EA}"/>
    <cellStyle name="Comma 3 2 2 2" xfId="5334" xr:uid="{A2376D49-6CD7-45AF-8E89-9D2C2BFD67D8}"/>
    <cellStyle name="Comma 3 2 3" xfId="5332" xr:uid="{ECE9EC7E-26C9-4345-A646-A1A624334EB4}"/>
    <cellStyle name="Comma 3 2 4" xfId="5321" xr:uid="{C89900CD-1912-42C3-9663-3752584DF4BC}"/>
    <cellStyle name="Currency 10" xfId="8" xr:uid="{A405AD7A-3D54-4034-8FAB-8D19267AC1F3}"/>
    <cellStyle name="Currency 10 2" xfId="9" xr:uid="{2C7BA3C3-E654-48E8-BD95-38FA2765340F}"/>
    <cellStyle name="Currency 10 2 2" xfId="3665" xr:uid="{987D672F-DEA7-4528-A2BB-513403238A80}"/>
    <cellStyle name="Currency 10 2 2 2" xfId="4483" xr:uid="{6A2AB951-7B58-4806-9568-4C3682C3D6A5}"/>
    <cellStyle name="Currency 10 2 3" xfId="4484" xr:uid="{F94B8E24-30A9-4E47-827F-B51FD06CD575}"/>
    <cellStyle name="Currency 10 3" xfId="10" xr:uid="{A36DD745-75CF-47B5-9A56-E55C87537566}"/>
    <cellStyle name="Currency 10 3 2" xfId="3666" xr:uid="{2EB7703E-D956-4171-A014-236A668A0653}"/>
    <cellStyle name="Currency 10 3 2 2" xfId="4485" xr:uid="{9DF65802-D659-4980-9F77-02C22F870E52}"/>
    <cellStyle name="Currency 10 3 3" xfId="4486" xr:uid="{578FF9EE-B126-46F3-AB85-1B9E9DECE3B7}"/>
    <cellStyle name="Currency 10 4" xfId="3667" xr:uid="{5291FFAE-D525-4E3A-AADB-31C128A26338}"/>
    <cellStyle name="Currency 10 4 2" xfId="4487" xr:uid="{09E6AA96-233F-4B5C-9AA0-F0BE8626B8BD}"/>
    <cellStyle name="Currency 10 5" xfId="4488" xr:uid="{4736E1CB-6B21-4E3F-B401-F73BD5905A72}"/>
    <cellStyle name="Currency 10 6" xfId="4679" xr:uid="{7E6CF9F6-3DB8-481D-B8CF-37F12348F057}"/>
    <cellStyle name="Currency 11" xfId="11" xr:uid="{54710958-B2E8-4D08-B2AE-A54528BCB3FE}"/>
    <cellStyle name="Currency 11 2" xfId="12" xr:uid="{50E1E949-8FBB-46EC-8B68-5A6A3EBE97A0}"/>
    <cellStyle name="Currency 11 2 2" xfId="3668" xr:uid="{FCAFF06E-4819-4532-94E3-AC82E930B601}"/>
    <cellStyle name="Currency 11 2 2 2" xfId="4489" xr:uid="{E4DBC44B-635A-4920-B170-016D4215F340}"/>
    <cellStyle name="Currency 11 2 3" xfId="4490" xr:uid="{2B25730A-02AE-433A-95D9-7E5963E7A56B}"/>
    <cellStyle name="Currency 11 3" xfId="13" xr:uid="{B1F0556A-CE84-47A1-9FA3-63AE0F3B139D}"/>
    <cellStyle name="Currency 11 3 2" xfId="3669" xr:uid="{176CBB60-6379-4AF6-9976-ACC401C06195}"/>
    <cellStyle name="Currency 11 3 2 2" xfId="4491" xr:uid="{C27ADA51-E304-4C0A-A64B-509BF9C35058}"/>
    <cellStyle name="Currency 11 3 3" xfId="4492" xr:uid="{1E2F0BE6-C331-4804-9079-8C126855F4EE}"/>
    <cellStyle name="Currency 11 4" xfId="3670" xr:uid="{82FA6CA6-62F2-4E7A-99CC-68DB6041B147}"/>
    <cellStyle name="Currency 11 4 2" xfId="4493" xr:uid="{1DD5F227-0BD0-42F4-A3C8-2613980A0EDA}"/>
    <cellStyle name="Currency 11 5" xfId="4290" xr:uid="{3319A41F-55FD-47C0-906C-CA8B22E918E5}"/>
    <cellStyle name="Currency 11 5 2" xfId="4494" xr:uid="{D0ABB203-455B-4FC8-9CDB-1167870CD9C4}"/>
    <cellStyle name="Currency 11 5 3" xfId="4711" xr:uid="{5C4142E7-00B6-46FD-B462-BD3D98CA76E1}"/>
    <cellStyle name="Currency 11 5 3 2" xfId="5316" xr:uid="{C216842A-08FD-42DF-8DDA-EE818E3BB2A9}"/>
    <cellStyle name="Currency 11 5 3 3" xfId="4758" xr:uid="{4111D08B-DC69-4DBE-9453-937CBA1860B1}"/>
    <cellStyle name="Currency 11 5 4" xfId="4688" xr:uid="{25A5EF98-83FD-4F7D-A129-9ECB52D4ADD8}"/>
    <cellStyle name="Currency 11 6" xfId="4680" xr:uid="{634830EB-9A79-4E68-AF7A-9EECAB7A546D}"/>
    <cellStyle name="Currency 12" xfId="14" xr:uid="{F8C4E71D-FDE9-427E-B832-BF3125D26BE9}"/>
    <cellStyle name="Currency 12 2" xfId="15" xr:uid="{6B1987B0-DBA7-404D-A301-31A7E02301F2}"/>
    <cellStyle name="Currency 12 2 2" xfId="3671" xr:uid="{F9A40BA3-5472-44D8-B084-4C85206541E6}"/>
    <cellStyle name="Currency 12 2 2 2" xfId="4495" xr:uid="{C1A13D51-F260-4FDE-B40D-A712EF6350E8}"/>
    <cellStyle name="Currency 12 2 3" xfId="4496" xr:uid="{A5B3739F-3C0F-497A-9380-ABF7660E15D6}"/>
    <cellStyle name="Currency 12 3" xfId="3672" xr:uid="{741980B5-3E89-4F21-BC43-3B3B64334132}"/>
    <cellStyle name="Currency 12 3 2" xfId="4497" xr:uid="{7C41BBC9-F46A-416A-ADCB-5F6F3F363E4C}"/>
    <cellStyle name="Currency 12 4" xfId="4498" xr:uid="{9F46B874-B5B8-4B20-9016-B1135383BC73}"/>
    <cellStyle name="Currency 13" xfId="16" xr:uid="{9F9AEB56-0A4C-4961-A13B-3D6EE26E3405}"/>
    <cellStyle name="Currency 13 2" xfId="4292" xr:uid="{93438683-55B9-4229-AE3B-7D97BFEE6ADF}"/>
    <cellStyle name="Currency 13 3" xfId="4293" xr:uid="{9A85928D-9C2E-42B3-8AAA-B49939902D0F}"/>
    <cellStyle name="Currency 13 3 2" xfId="4760" xr:uid="{E8166965-D6FF-445D-897B-F89D94FEB385}"/>
    <cellStyle name="Currency 13 4" xfId="4291" xr:uid="{5ECC0D9D-B1E7-4331-826F-8F3F62C4AFEE}"/>
    <cellStyle name="Currency 13 5" xfId="4759" xr:uid="{83CDD5FD-8EBA-4A6E-A9F2-45C3ADDD4A86}"/>
    <cellStyle name="Currency 14" xfId="17" xr:uid="{65ED5168-4A15-4960-BD35-6146AAE687BA}"/>
    <cellStyle name="Currency 14 2" xfId="3673" xr:uid="{913E229E-59AC-431B-991A-F06EEA5B46E7}"/>
    <cellStyle name="Currency 14 2 2" xfId="4499" xr:uid="{36116392-0601-4C03-B8D4-385ABA69FFAE}"/>
    <cellStyle name="Currency 14 3" xfId="4500" xr:uid="{D8EF0DC2-3FBB-44CC-93F2-04C735F627DE}"/>
    <cellStyle name="Currency 15" xfId="4385" xr:uid="{1773DF32-13FA-478A-A9CD-619CB03012E4}"/>
    <cellStyle name="Currency 17" xfId="4294" xr:uid="{11372FC7-0C98-4C1A-823C-6E101658F734}"/>
    <cellStyle name="Currency 2" xfId="18" xr:uid="{B2167905-77D9-4243-A6B9-521758F0C571}"/>
    <cellStyle name="Currency 2 2" xfId="19" xr:uid="{23335B13-1D43-43D6-9BB3-8B23E53FC3BD}"/>
    <cellStyle name="Currency 2 2 2" xfId="20" xr:uid="{BE8013CD-EFA7-4C0D-A4EF-09BDDB4653B4}"/>
    <cellStyle name="Currency 2 2 2 2" xfId="21" xr:uid="{A019FF68-23ED-45E1-815B-21FF25DB5A91}"/>
    <cellStyle name="Currency 2 2 2 2 2" xfId="4761" xr:uid="{FC313753-7D96-44C7-817B-70AB8E9E3ACA}"/>
    <cellStyle name="Currency 2 2 2 3" xfId="22" xr:uid="{CF0FFA9C-BA90-467D-A8C3-61E7DFE36B40}"/>
    <cellStyle name="Currency 2 2 2 3 2" xfId="3674" xr:uid="{E2301156-A1BA-4E7E-B950-2928BFE061C7}"/>
    <cellStyle name="Currency 2 2 2 3 2 2" xfId="4501" xr:uid="{BE7CEF9D-AF50-4AB2-9359-49BABE020CA8}"/>
    <cellStyle name="Currency 2 2 2 3 3" xfId="4502" xr:uid="{4E0207D2-D897-486B-8314-E5A73C94B686}"/>
    <cellStyle name="Currency 2 2 2 4" xfId="3675" xr:uid="{23E6AB3E-A18A-4C9B-A98C-1B62D275ABF8}"/>
    <cellStyle name="Currency 2 2 2 4 2" xfId="4503" xr:uid="{0609358F-8636-456B-A926-B22A4129A0B2}"/>
    <cellStyle name="Currency 2 2 2 5" xfId="4504" xr:uid="{758889EC-B4D4-4E94-9671-77DD869AC6C7}"/>
    <cellStyle name="Currency 2 2 3" xfId="3676" xr:uid="{9CD2737F-6E4B-4870-BA91-1771904A9E88}"/>
    <cellStyle name="Currency 2 2 3 2" xfId="4505" xr:uid="{32969779-E708-40BD-83BF-D7B1B6DAF59E}"/>
    <cellStyle name="Currency 2 2 4" xfId="4506" xr:uid="{B0E6D1B3-5C59-4EBF-AD4A-26BEC1AA0BA3}"/>
    <cellStyle name="Currency 2 3" xfId="23" xr:uid="{E495D1C7-C785-4C0E-B4F0-F51639B8EDA2}"/>
    <cellStyle name="Currency 2 3 2" xfId="3677" xr:uid="{D4B24147-C4EC-4D7F-A71B-57CCF9DBA23C}"/>
    <cellStyle name="Currency 2 3 2 2" xfId="4507" xr:uid="{F938961E-FC00-46B7-BBE2-B2391A7F0AC3}"/>
    <cellStyle name="Currency 2 3 3" xfId="4508" xr:uid="{5CB4CBC2-1692-4301-A846-135EF8F777C5}"/>
    <cellStyle name="Currency 2 4" xfId="3678" xr:uid="{2D147171-26BD-431D-97C2-0D99C8D43828}"/>
    <cellStyle name="Currency 2 4 2" xfId="4418" xr:uid="{33522444-1ABE-436E-AF82-FF841F0F71F1}"/>
    <cellStyle name="Currency 2 5" xfId="4419" xr:uid="{169865A5-5B12-4471-ABE9-E3961D9861F9}"/>
    <cellStyle name="Currency 2 5 2" xfId="4420" xr:uid="{882C9404-BF49-4362-A1A3-D161DE1E974A}"/>
    <cellStyle name="Currency 2 6" xfId="4421" xr:uid="{24577429-0818-47B9-80D4-BE665724BAE0}"/>
    <cellStyle name="Currency 3" xfId="24" xr:uid="{C589FCD7-131B-4B01-A0FA-17C2665993FA}"/>
    <cellStyle name="Currency 3 2" xfId="25" xr:uid="{C62E755E-A57C-4784-9649-935AC86B6B17}"/>
    <cellStyle name="Currency 3 2 2" xfId="3679" xr:uid="{F330F200-12AF-4F5C-9CBA-E348A3332309}"/>
    <cellStyle name="Currency 3 2 2 2" xfId="4509" xr:uid="{00BA840D-9EC8-42F2-922D-4E965EF1953B}"/>
    <cellStyle name="Currency 3 2 3" xfId="4510" xr:uid="{8D1D5495-1844-4789-BBEE-F91961C9EF24}"/>
    <cellStyle name="Currency 3 3" xfId="26" xr:uid="{245A6C6C-F671-45CE-8ED1-63D89DE6081B}"/>
    <cellStyle name="Currency 3 3 2" xfId="3680" xr:uid="{343A8B2C-916D-4E6D-8B67-5882E70AAE8A}"/>
    <cellStyle name="Currency 3 3 2 2" xfId="4511" xr:uid="{5F0FBC21-E2D4-487E-BFE9-00C5A0AC9965}"/>
    <cellStyle name="Currency 3 3 3" xfId="4512" xr:uid="{DDE01EA8-1DEA-4E41-B4C6-BA780450AEFF}"/>
    <cellStyle name="Currency 3 4" xfId="27" xr:uid="{53A2B41D-4BD5-4C77-A332-97BEA7D74AF1}"/>
    <cellStyle name="Currency 3 4 2" xfId="3681" xr:uid="{C17E8768-A9EB-44E7-A371-DAF7E6D0BBDE}"/>
    <cellStyle name="Currency 3 4 2 2" xfId="4513" xr:uid="{8F9A1F6B-34E7-4BC4-8A53-4FB9C0EFCDA1}"/>
    <cellStyle name="Currency 3 4 3" xfId="4514" xr:uid="{B602160E-6DC6-4208-BD92-A5F514B6F465}"/>
    <cellStyle name="Currency 3 5" xfId="3682" xr:uid="{88E8E4BB-98D5-4745-B85F-807D53C46BEB}"/>
    <cellStyle name="Currency 3 5 2" xfId="4515" xr:uid="{EA02128E-F94D-4EF9-95D1-664A5D780217}"/>
    <cellStyle name="Currency 3 6" xfId="4516" xr:uid="{A3AF9398-A07D-41CC-897B-992EEF04A975}"/>
    <cellStyle name="Currency 4" xfId="28" xr:uid="{8B370F49-9F01-4165-8B6D-461DFEBA8EC2}"/>
    <cellStyle name="Currency 4 2" xfId="29" xr:uid="{46AC4DBC-4D47-45F9-9F72-DC9F923053C9}"/>
    <cellStyle name="Currency 4 2 2" xfId="3683" xr:uid="{4A44E3B2-FADF-40A1-8D17-D4F753FD7E6C}"/>
    <cellStyle name="Currency 4 2 2 2" xfId="4517" xr:uid="{884B6AA4-0AAE-47E2-B067-701441840947}"/>
    <cellStyle name="Currency 4 2 3" xfId="4518" xr:uid="{E4BB855F-4CE9-421D-8049-7FBE20F9F766}"/>
    <cellStyle name="Currency 4 3" xfId="30" xr:uid="{90233A1F-600C-4204-BA23-5F84B3A6EC4C}"/>
    <cellStyle name="Currency 4 3 2" xfId="3684" xr:uid="{E9F2E0FC-800D-4A95-B6C6-358CE8514BFD}"/>
    <cellStyle name="Currency 4 3 2 2" xfId="4519" xr:uid="{70790FDE-DB9B-4C14-86AB-564050389BF2}"/>
    <cellStyle name="Currency 4 3 3" xfId="4520" xr:uid="{D6B02A12-CCAF-4830-994D-45C9AD1A4185}"/>
    <cellStyle name="Currency 4 4" xfId="3685" xr:uid="{088EA692-A6C2-4F76-BA5D-30CC2F61D0DB}"/>
    <cellStyle name="Currency 4 4 2" xfId="4521" xr:uid="{32E02783-0684-452B-977B-0B409C237A19}"/>
    <cellStyle name="Currency 4 5" xfId="4295" xr:uid="{3D575455-FF93-4A2E-A87F-AD82AD70AEF3}"/>
    <cellStyle name="Currency 4 5 2" xfId="4522" xr:uid="{C0359270-5FF3-471F-822D-BB70899D168D}"/>
    <cellStyle name="Currency 4 5 3" xfId="4712" xr:uid="{8B4C8E07-3129-41C7-BA72-FC4CA1229602}"/>
    <cellStyle name="Currency 4 5 3 2" xfId="5317" xr:uid="{E87F4394-AB00-49B5-9FF2-06B2303C468B}"/>
    <cellStyle name="Currency 4 5 3 3" xfId="4762" xr:uid="{91615E98-8288-407A-BE07-87913049C998}"/>
    <cellStyle name="Currency 4 5 4" xfId="4689" xr:uid="{A49F30BB-FB92-45AB-99B0-160F11982186}"/>
    <cellStyle name="Currency 4 6" xfId="4681" xr:uid="{BE0B0124-7E06-46F7-9B19-D6ECA356C61D}"/>
    <cellStyle name="Currency 5" xfId="31" xr:uid="{866B35FD-A255-4F00-AF11-55F34133F792}"/>
    <cellStyle name="Currency 5 2" xfId="32" xr:uid="{A02E3331-A4CC-4F5C-8D42-F0C963C35449}"/>
    <cellStyle name="Currency 5 2 2" xfId="3686" xr:uid="{CF83F344-0A77-422C-A0B2-02DAAB0F33A5}"/>
    <cellStyle name="Currency 5 2 2 2" xfId="4523" xr:uid="{F5D7BD0A-AF58-4D4D-BD9D-D67DA6A85337}"/>
    <cellStyle name="Currency 5 2 3" xfId="4524" xr:uid="{8E4DDBC8-D365-4180-8246-5C19E56C5133}"/>
    <cellStyle name="Currency 5 3" xfId="4296" xr:uid="{03A4FC19-26C7-4F0A-BEEA-26D6D12802EE}"/>
    <cellStyle name="Currency 5 3 2" xfId="4620" xr:uid="{BC1142C5-7FAE-4BAE-B3F3-9BB2F292C9A1}"/>
    <cellStyle name="Currency 5 3 2 2" xfId="5307" xr:uid="{6122CED5-4F7E-4E46-9F95-DF49776E706E}"/>
    <cellStyle name="Currency 5 3 2 3" xfId="4764" xr:uid="{86588479-D784-4AB6-8D1F-D707150E157E}"/>
    <cellStyle name="Currency 5 4" xfId="4763" xr:uid="{B0605911-82A0-48D2-B868-4DF3AA0B6671}"/>
    <cellStyle name="Currency 6" xfId="33" xr:uid="{0265BDF1-06B6-4A78-B7E2-1A82BE5C9C91}"/>
    <cellStyle name="Currency 6 2" xfId="3687" xr:uid="{F7B76776-6B7F-4F7F-A2D6-30C425F2EBF2}"/>
    <cellStyle name="Currency 6 2 2" xfId="4525" xr:uid="{E113C6FC-25D2-43FA-BBD9-CB2E9E1C9A3C}"/>
    <cellStyle name="Currency 6 3" xfId="4297" xr:uid="{98842350-095F-4D1C-84FD-D093810A9ACE}"/>
    <cellStyle name="Currency 6 3 2" xfId="4526" xr:uid="{645B2EB0-6DF8-4609-9E88-337C756827BE}"/>
    <cellStyle name="Currency 6 3 3" xfId="4713" xr:uid="{E77D06D2-C141-4C0B-8F80-36C7DC9CF045}"/>
    <cellStyle name="Currency 6 3 3 2" xfId="5318" xr:uid="{979F9445-395E-40C6-B98B-AC19472F8F6C}"/>
    <cellStyle name="Currency 6 3 3 3" xfId="4765" xr:uid="{913AA78D-42DF-448D-B453-FEDF87B2E419}"/>
    <cellStyle name="Currency 6 3 4" xfId="4690" xr:uid="{9C58391A-7EF8-4322-A38D-BE2C407810C0}"/>
    <cellStyle name="Currency 6 4" xfId="4682" xr:uid="{CBBF4F89-2BB7-4978-86EC-F97DC1390119}"/>
    <cellStyle name="Currency 7" xfId="34" xr:uid="{AA9AD511-5A05-4ED2-8641-16A2CAB902D8}"/>
    <cellStyle name="Currency 7 2" xfId="35" xr:uid="{5AB0AE32-95C6-4ECE-8632-029ED4698E92}"/>
    <cellStyle name="Currency 7 2 2" xfId="3688" xr:uid="{B6AC8A9B-8973-4D32-89B7-DC9933829EAE}"/>
    <cellStyle name="Currency 7 2 2 2" xfId="4527" xr:uid="{B8AFD1C5-5349-4F35-9E10-DB5369C31BAA}"/>
    <cellStyle name="Currency 7 2 3" xfId="4528" xr:uid="{30F3C30F-8F38-40BA-8261-AD9453CC9FDA}"/>
    <cellStyle name="Currency 7 3" xfId="3689" xr:uid="{475D4E2E-808A-491D-B51C-06F244743962}"/>
    <cellStyle name="Currency 7 3 2" xfId="4529" xr:uid="{D4659B72-561F-45F4-802F-9281E199F12C}"/>
    <cellStyle name="Currency 7 4" xfId="4530" xr:uid="{B06B87AC-65A4-4975-80FC-C99564CA795C}"/>
    <cellStyle name="Currency 7 5" xfId="4683" xr:uid="{17DBBC2B-C357-456B-95FE-0B26BDCBFA75}"/>
    <cellStyle name="Currency 8" xfId="36" xr:uid="{A83D4CFA-02F4-4C74-9C96-84C24A0E5A9C}"/>
    <cellStyle name="Currency 8 2" xfId="37" xr:uid="{292944BA-B0EF-4677-9906-85385E2EFA72}"/>
    <cellStyle name="Currency 8 2 2" xfId="3690" xr:uid="{873EF423-EA84-48E6-B478-3EBEF95DC807}"/>
    <cellStyle name="Currency 8 2 2 2" xfId="4531" xr:uid="{AC63C296-2A2C-4487-9D8D-2551691EA317}"/>
    <cellStyle name="Currency 8 2 3" xfId="4532" xr:uid="{798EFC15-DA65-46BC-A603-473C5CD3EF0B}"/>
    <cellStyle name="Currency 8 3" xfId="38" xr:uid="{897CE3E1-7206-4FE2-A9E6-B241F4DA13E2}"/>
    <cellStyle name="Currency 8 3 2" xfId="3691" xr:uid="{8DD24D86-DCE8-4527-9D1C-10967E5AC718}"/>
    <cellStyle name="Currency 8 3 2 2" xfId="4533" xr:uid="{3E63924B-8469-40AC-B9C2-A827046CFE92}"/>
    <cellStyle name="Currency 8 3 3" xfId="4534" xr:uid="{4540AF15-46B7-4338-86FD-F518A3D97FEA}"/>
    <cellStyle name="Currency 8 4" xfId="39" xr:uid="{9D86A309-D3F0-408B-9521-67AB0DA94813}"/>
    <cellStyle name="Currency 8 4 2" xfId="3692" xr:uid="{7E003E14-67F0-49C9-9E37-EF5049A316BC}"/>
    <cellStyle name="Currency 8 4 2 2" xfId="4535" xr:uid="{60629916-E26E-45AF-8CAA-6FB38E9DE205}"/>
    <cellStyle name="Currency 8 4 3" xfId="4536" xr:uid="{B0D83C09-9C26-4832-B84D-3972CE23608F}"/>
    <cellStyle name="Currency 8 5" xfId="3693" xr:uid="{C4C9D99B-38DB-454B-AC17-D9D41E37BA1A}"/>
    <cellStyle name="Currency 8 5 2" xfId="4537" xr:uid="{171F9CC0-1562-43D5-893A-2092A7D9ED13}"/>
    <cellStyle name="Currency 8 6" xfId="4538" xr:uid="{E9FA3506-5758-499A-B50D-F86383AD77ED}"/>
    <cellStyle name="Currency 8 7" xfId="4684" xr:uid="{85948B69-0E19-47A0-BB1F-6AA298C64352}"/>
    <cellStyle name="Currency 9" xfId="40" xr:uid="{B759E238-8E51-4F3A-8A39-836E71129D53}"/>
    <cellStyle name="Currency 9 2" xfId="41" xr:uid="{88AF2E92-2965-4EEA-A3F3-7F80650FFCCF}"/>
    <cellStyle name="Currency 9 2 2" xfId="3694" xr:uid="{BD1BF036-6AE1-4DC8-B795-D2276BE2A751}"/>
    <cellStyle name="Currency 9 2 2 2" xfId="4539" xr:uid="{82EFF615-5A41-4C0B-96E1-399158082355}"/>
    <cellStyle name="Currency 9 2 3" xfId="4540" xr:uid="{680DCD0D-704E-4414-B1FC-8F050D59D6DF}"/>
    <cellStyle name="Currency 9 3" xfId="42" xr:uid="{A8745851-DAB7-460E-B944-8F0469E136F7}"/>
    <cellStyle name="Currency 9 3 2" xfId="3695" xr:uid="{906505C0-7061-4311-8FD6-04844E160A15}"/>
    <cellStyle name="Currency 9 3 2 2" xfId="4541" xr:uid="{163A63D9-4F18-40B9-9C61-589454D6DEC8}"/>
    <cellStyle name="Currency 9 3 3" xfId="4542" xr:uid="{EA3848D2-80F2-4FD9-BD17-015AFA7278FA}"/>
    <cellStyle name="Currency 9 4" xfId="3696" xr:uid="{5002A06B-893D-4AA9-AB11-26D1C9167B26}"/>
    <cellStyle name="Currency 9 4 2" xfId="4543" xr:uid="{89E3AAC0-EFE6-462D-A594-CC47B44A92B8}"/>
    <cellStyle name="Currency 9 5" xfId="4298" xr:uid="{9753FD7F-8AF1-46FD-BFA5-8A03F71F454C}"/>
    <cellStyle name="Currency 9 5 2" xfId="4544" xr:uid="{6C82F5EC-00F1-42CC-BEC2-0501A629CC35}"/>
    <cellStyle name="Currency 9 5 3" xfId="4714" xr:uid="{CC22EF2A-1795-4E36-8302-55EEC97467BD}"/>
    <cellStyle name="Currency 9 5 4" xfId="4691" xr:uid="{137DCE86-2264-4023-A298-F5185BAA3DD7}"/>
    <cellStyle name="Currency 9 6" xfId="4685" xr:uid="{247D3678-2C86-411F-92BA-3BE556F0D9E6}"/>
    <cellStyle name="Hyperlink 2" xfId="6" xr:uid="{6CFFD761-E1C4-4FFC-9C82-FDD569F38491}"/>
    <cellStyle name="Hyperlink 3" xfId="43" xr:uid="{5DB76E44-E507-40EC-8A43-41D82DC7C093}"/>
    <cellStyle name="Hyperlink 3 2" xfId="4386" xr:uid="{5616E350-9EC6-4615-9B71-B7224E166D75}"/>
    <cellStyle name="Hyperlink 3 3" xfId="4299" xr:uid="{F52178DF-5E30-484C-B7F0-2672A5B3D2F2}"/>
    <cellStyle name="Hyperlink 4" xfId="4300" xr:uid="{E84CC334-8BF3-419C-8B9D-EED5EFC561B8}"/>
    <cellStyle name="Normal" xfId="0" builtinId="0"/>
    <cellStyle name="Normal 10" xfId="44" xr:uid="{E2D445BA-6E7B-42DF-B64F-EBF969455D5B}"/>
    <cellStyle name="Normal 10 10" xfId="93" xr:uid="{37DCFE82-3371-4432-BD49-FB90069C3B46}"/>
    <cellStyle name="Normal 10 10 2" xfId="94" xr:uid="{A25E50B5-C1AF-4084-90D5-A406EEA1C45C}"/>
    <cellStyle name="Normal 10 10 2 2" xfId="4302" xr:uid="{D8D0CD20-98DC-44D4-80EC-9378FEA998C4}"/>
    <cellStyle name="Normal 10 10 2 3" xfId="4598" xr:uid="{8414A411-9FC7-426D-B9E2-B73B2A1001AD}"/>
    <cellStyle name="Normal 10 10 3" xfId="95" xr:uid="{62E83F84-1FF8-4A60-BBF1-1079A057BE64}"/>
    <cellStyle name="Normal 10 10 4" xfId="96" xr:uid="{88A15AF4-684E-47C4-B8EB-12288C591435}"/>
    <cellStyle name="Normal 10 11" xfId="97" xr:uid="{39E983B2-7435-4F18-8FEB-E76FD7ACDCE6}"/>
    <cellStyle name="Normal 10 11 2" xfId="98" xr:uid="{9A332121-E4AA-4AD2-AD60-66A3A5256015}"/>
    <cellStyle name="Normal 10 11 3" xfId="99" xr:uid="{646231EE-02C4-4465-96D1-2ECD29B0ED2D}"/>
    <cellStyle name="Normal 10 11 4" xfId="100" xr:uid="{EE5F785A-407F-4D4C-B11F-7DEC7C0C8379}"/>
    <cellStyle name="Normal 10 12" xfId="101" xr:uid="{322E89FA-4ECF-4885-A945-736573FA8986}"/>
    <cellStyle name="Normal 10 12 2" xfId="102" xr:uid="{9C56DFC5-1730-45E6-9840-E3B76DD48F97}"/>
    <cellStyle name="Normal 10 13" xfId="103" xr:uid="{16DCE71D-E4E9-426D-91B8-5FCE9362C73B}"/>
    <cellStyle name="Normal 10 14" xfId="104" xr:uid="{E6BCDEFF-CB7E-427B-ABBB-84E756931767}"/>
    <cellStyle name="Normal 10 15" xfId="105" xr:uid="{2D4F8126-8AD4-495C-A18A-D11F90C3A912}"/>
    <cellStyle name="Normal 10 2" xfId="45" xr:uid="{79EA0BF5-648C-46FA-9823-5075C0F15B3C}"/>
    <cellStyle name="Normal 10 2 10" xfId="106" xr:uid="{53D0EE6E-5267-4813-BD4C-8D6F54EA8CCB}"/>
    <cellStyle name="Normal 10 2 11" xfId="107" xr:uid="{2CFA1AB6-D9DF-47FC-BA5E-5BA398AF2946}"/>
    <cellStyle name="Normal 10 2 2" xfId="108" xr:uid="{14C2DC3E-CD78-4A54-8281-6E83E4CC29BC}"/>
    <cellStyle name="Normal 10 2 2 2" xfId="109" xr:uid="{66CE2807-5A37-44BE-B2FA-4BC22FF0D6ED}"/>
    <cellStyle name="Normal 10 2 2 2 2" xfId="110" xr:uid="{A82BD220-4EE2-4EFD-9B2D-C5E95F5E95C4}"/>
    <cellStyle name="Normal 10 2 2 2 2 2" xfId="111" xr:uid="{75257D76-172D-41B0-A58F-CBCF8EA086AE}"/>
    <cellStyle name="Normal 10 2 2 2 2 2 2" xfId="112" xr:uid="{1847CBC1-FB15-4C6A-89D7-A7F42B14A577}"/>
    <cellStyle name="Normal 10 2 2 2 2 2 2 2" xfId="3738" xr:uid="{8A832CE5-B5A1-4065-8810-EAB135651762}"/>
    <cellStyle name="Normal 10 2 2 2 2 2 2 2 2" xfId="3739" xr:uid="{CCF92401-63F7-4A61-8AB7-E9549784973E}"/>
    <cellStyle name="Normal 10 2 2 2 2 2 2 3" xfId="3740" xr:uid="{CEE7FE50-C696-417E-8010-98252CFF2ED1}"/>
    <cellStyle name="Normal 10 2 2 2 2 2 3" xfId="113" xr:uid="{34827EF2-8D5D-4C3E-B4E1-C7B4994C26E9}"/>
    <cellStyle name="Normal 10 2 2 2 2 2 3 2" xfId="3741" xr:uid="{8503656F-C7FB-4DDF-BDE8-66D985F0EFF3}"/>
    <cellStyle name="Normal 10 2 2 2 2 2 4" xfId="114" xr:uid="{913E3B0C-D944-47B1-B715-3CFDA0E646F4}"/>
    <cellStyle name="Normal 10 2 2 2 2 3" xfId="115" xr:uid="{C987F8C3-7B72-4802-BCA2-05E2E10DD4A3}"/>
    <cellStyle name="Normal 10 2 2 2 2 3 2" xfId="116" xr:uid="{4810A524-3A27-4EEE-B4F5-0F2B39E99FE6}"/>
    <cellStyle name="Normal 10 2 2 2 2 3 2 2" xfId="3742" xr:uid="{ADAB73D2-2C2E-4604-AF70-BA13543497DF}"/>
    <cellStyle name="Normal 10 2 2 2 2 3 3" xfId="117" xr:uid="{E3FEA491-CDC6-4C3A-A59C-DFA79E8B9F7A}"/>
    <cellStyle name="Normal 10 2 2 2 2 3 4" xfId="118" xr:uid="{15691AD6-1F82-4D8D-BFA9-F315B44A9C4F}"/>
    <cellStyle name="Normal 10 2 2 2 2 4" xfId="119" xr:uid="{33A8C507-BCA5-44DD-9BE7-B915360142ED}"/>
    <cellStyle name="Normal 10 2 2 2 2 4 2" xfId="3743" xr:uid="{D9110515-6F5B-493F-95A2-29CACDE8F7A2}"/>
    <cellStyle name="Normal 10 2 2 2 2 5" xfId="120" xr:uid="{944428B1-982C-44C8-9486-DC43B6514894}"/>
    <cellStyle name="Normal 10 2 2 2 2 6" xfId="121" xr:uid="{7FCF4112-F4F8-4A96-8ADC-94217A7C9FE5}"/>
    <cellStyle name="Normal 10 2 2 2 3" xfId="122" xr:uid="{D0E9E6D4-9E66-4575-A0EE-C76B89B5D40C}"/>
    <cellStyle name="Normal 10 2 2 2 3 2" xfId="123" xr:uid="{89663913-7316-4B5F-B272-5C2F8FDD3FC4}"/>
    <cellStyle name="Normal 10 2 2 2 3 2 2" xfId="124" xr:uid="{086FF936-8BFB-4F43-911E-F0009AD8C76E}"/>
    <cellStyle name="Normal 10 2 2 2 3 2 2 2" xfId="3744" xr:uid="{5F50C398-7626-4207-82E1-5A3198DB495D}"/>
    <cellStyle name="Normal 10 2 2 2 3 2 2 2 2" xfId="3745" xr:uid="{931A094B-EF63-446D-BE55-35444E62CA07}"/>
    <cellStyle name="Normal 10 2 2 2 3 2 2 3" xfId="3746" xr:uid="{7A999D5E-DC9C-43BA-8447-3C5C1DDDC8C9}"/>
    <cellStyle name="Normal 10 2 2 2 3 2 3" xfId="125" xr:uid="{E19B0A0A-4481-4CBA-B2E7-29CC10B6D914}"/>
    <cellStyle name="Normal 10 2 2 2 3 2 3 2" xfId="3747" xr:uid="{18CA3F81-9FF9-45AE-9E76-93B272E10D29}"/>
    <cellStyle name="Normal 10 2 2 2 3 2 4" xfId="126" xr:uid="{3AEBE074-4ECB-4DDA-BC34-E223545F2D96}"/>
    <cellStyle name="Normal 10 2 2 2 3 3" xfId="127" xr:uid="{BB9A8286-B6E3-4AC2-A5EE-9D0DCB26227C}"/>
    <cellStyle name="Normal 10 2 2 2 3 3 2" xfId="3748" xr:uid="{0ECAE61E-5721-40C3-A3A8-5754CC3AEBD5}"/>
    <cellStyle name="Normal 10 2 2 2 3 3 2 2" xfId="3749" xr:uid="{2E608057-B895-4A6A-BFAB-B620B7CC2510}"/>
    <cellStyle name="Normal 10 2 2 2 3 3 3" xfId="3750" xr:uid="{55CE1934-5D8B-41C2-8BFF-BA6ABD21131A}"/>
    <cellStyle name="Normal 10 2 2 2 3 4" xfId="128" xr:uid="{5BAADED2-BF21-4CF5-B6E4-88B42B343AA4}"/>
    <cellStyle name="Normal 10 2 2 2 3 4 2" xfId="3751" xr:uid="{14D16BBB-A9B4-45F7-897F-92EB2956B930}"/>
    <cellStyle name="Normal 10 2 2 2 3 5" xfId="129" xr:uid="{EC56B2CB-4AFD-41E6-B3D2-1554E58D150F}"/>
    <cellStyle name="Normal 10 2 2 2 4" xfId="130" xr:uid="{A5952DC5-00F4-4577-AD29-9E25CD841DFF}"/>
    <cellStyle name="Normal 10 2 2 2 4 2" xfId="131" xr:uid="{8CEB0F38-6150-4C64-8A1C-AE3D567E8AC9}"/>
    <cellStyle name="Normal 10 2 2 2 4 2 2" xfId="3752" xr:uid="{09234C43-7B07-46D4-85FC-ADF74C18BD1B}"/>
    <cellStyle name="Normal 10 2 2 2 4 2 2 2" xfId="3753" xr:uid="{F36AC6F6-7B3A-4240-97B1-FDB5CA7DCEC4}"/>
    <cellStyle name="Normal 10 2 2 2 4 2 3" xfId="3754" xr:uid="{37748FF9-6A71-4DB9-A34E-0D4CDC68E2B2}"/>
    <cellStyle name="Normal 10 2 2 2 4 3" xfId="132" xr:uid="{26F59105-638D-4AD2-8806-1841093A3367}"/>
    <cellStyle name="Normal 10 2 2 2 4 3 2" xfId="3755" xr:uid="{A9B42E48-779B-4206-8BF6-52376DCAC2D8}"/>
    <cellStyle name="Normal 10 2 2 2 4 4" xfId="133" xr:uid="{CA21E517-8445-45F0-8D64-29544EEA3D03}"/>
    <cellStyle name="Normal 10 2 2 2 5" xfId="134" xr:uid="{C17DC98B-D578-4EDB-9D23-508B8AA9E6FA}"/>
    <cellStyle name="Normal 10 2 2 2 5 2" xfId="135" xr:uid="{E96C3455-B1BF-45B1-88C7-83DE8836F887}"/>
    <cellStyle name="Normal 10 2 2 2 5 2 2" xfId="3756" xr:uid="{EEB87274-28F5-4C1C-9F4F-97954BBB07C3}"/>
    <cellStyle name="Normal 10 2 2 2 5 3" xfId="136" xr:uid="{D4AF56DF-B845-4A6E-8615-170014B1809A}"/>
    <cellStyle name="Normal 10 2 2 2 5 4" xfId="137" xr:uid="{7E883925-2568-4736-A5E2-C96BF8805A55}"/>
    <cellStyle name="Normal 10 2 2 2 6" xfId="138" xr:uid="{02BFD051-D750-4130-99FF-7C6FFF158BAE}"/>
    <cellStyle name="Normal 10 2 2 2 6 2" xfId="3757" xr:uid="{F42F3B21-B50D-444C-BF3C-BA913D7006FD}"/>
    <cellStyle name="Normal 10 2 2 2 7" xfId="139" xr:uid="{6486CF17-77C9-4CB8-862E-FDB35225F8EB}"/>
    <cellStyle name="Normal 10 2 2 2 8" xfId="140" xr:uid="{CC78A976-5BBE-48E8-BD28-3FB02F214919}"/>
    <cellStyle name="Normal 10 2 2 3" xfId="141" xr:uid="{0A532FA7-7C69-4B17-A0D8-1016C78B8F6F}"/>
    <cellStyle name="Normal 10 2 2 3 2" xfId="142" xr:uid="{18AB50A5-5B19-419E-B1F5-A1C204F4035F}"/>
    <cellStyle name="Normal 10 2 2 3 2 2" xfId="143" xr:uid="{3C831634-7A19-471B-83F2-6B3DC41112A0}"/>
    <cellStyle name="Normal 10 2 2 3 2 2 2" xfId="3758" xr:uid="{717DFFC1-7686-4DDC-903E-05513A20AF8E}"/>
    <cellStyle name="Normal 10 2 2 3 2 2 2 2" xfId="3759" xr:uid="{3F8D5AD1-156A-4D79-B457-B399ACDD5909}"/>
    <cellStyle name="Normal 10 2 2 3 2 2 3" xfId="3760" xr:uid="{08E56972-03FE-45D6-A4B3-0BDD55B89509}"/>
    <cellStyle name="Normal 10 2 2 3 2 3" xfId="144" xr:uid="{F9F01430-074C-4855-9A06-49110E1625E4}"/>
    <cellStyle name="Normal 10 2 2 3 2 3 2" xfId="3761" xr:uid="{0061CB79-EF58-4A44-AC48-15A024B0C6FE}"/>
    <cellStyle name="Normal 10 2 2 3 2 4" xfId="145" xr:uid="{3C3DD30B-B630-46B3-AFC3-9147AD70E4B2}"/>
    <cellStyle name="Normal 10 2 2 3 3" xfId="146" xr:uid="{839573FB-5EF8-4113-98F9-75B568BE7AA5}"/>
    <cellStyle name="Normal 10 2 2 3 3 2" xfId="147" xr:uid="{F9EBB39E-07D3-45D4-8D35-72F52DFFD5C8}"/>
    <cellStyle name="Normal 10 2 2 3 3 2 2" xfId="3762" xr:uid="{8C7CD12C-11B9-4659-BFAF-F7B3034382C3}"/>
    <cellStyle name="Normal 10 2 2 3 3 3" xfId="148" xr:uid="{A62BFB90-DB5E-4369-907A-BC96ADAE0F9B}"/>
    <cellStyle name="Normal 10 2 2 3 3 4" xfId="149" xr:uid="{C322678A-5B40-425C-8BCF-72E9FBAD170D}"/>
    <cellStyle name="Normal 10 2 2 3 4" xfId="150" xr:uid="{8E6261CB-3F3E-4E3D-A6C1-9797479AD5C3}"/>
    <cellStyle name="Normal 10 2 2 3 4 2" xfId="3763" xr:uid="{BFB37DC7-4E9A-49E4-B47D-2E8B3349B8A2}"/>
    <cellStyle name="Normal 10 2 2 3 5" xfId="151" xr:uid="{84E04775-4DA3-4E49-9FE9-6DC77694066B}"/>
    <cellStyle name="Normal 10 2 2 3 6" xfId="152" xr:uid="{07BFA4D3-3055-4291-A974-AB263CEF0258}"/>
    <cellStyle name="Normal 10 2 2 4" xfId="153" xr:uid="{CA431BEB-0ECB-4CDD-9712-26302222BB2F}"/>
    <cellStyle name="Normal 10 2 2 4 2" xfId="154" xr:uid="{4CD2AA1F-4015-45A0-A460-7E26E8C02BA6}"/>
    <cellStyle name="Normal 10 2 2 4 2 2" xfId="155" xr:uid="{A75E9209-C800-431C-A19A-582449167986}"/>
    <cellStyle name="Normal 10 2 2 4 2 2 2" xfId="3764" xr:uid="{6705A67C-66F3-45D2-85E3-A0AED5A2FF30}"/>
    <cellStyle name="Normal 10 2 2 4 2 2 2 2" xfId="3765" xr:uid="{41A4CE1F-3D40-434A-9CEF-448B464CE21F}"/>
    <cellStyle name="Normal 10 2 2 4 2 2 3" xfId="3766" xr:uid="{D723AA81-D08A-42FE-8D6E-08255DADD53F}"/>
    <cellStyle name="Normal 10 2 2 4 2 3" xfId="156" xr:uid="{9F67CBE1-3BFD-4E08-A446-600DEFDF1BBA}"/>
    <cellStyle name="Normal 10 2 2 4 2 3 2" xfId="3767" xr:uid="{CFF1CEB3-8A64-4147-8BFF-B1913CDCC6FD}"/>
    <cellStyle name="Normal 10 2 2 4 2 4" xfId="157" xr:uid="{8751B54F-B8E4-435F-8D39-6E48EF5BDA14}"/>
    <cellStyle name="Normal 10 2 2 4 3" xfId="158" xr:uid="{57AC6E39-D565-456E-9F1D-D2A260F6DBBC}"/>
    <cellStyle name="Normal 10 2 2 4 3 2" xfId="3768" xr:uid="{FDBD49FC-C388-4D7E-A420-90FD5B44B3F9}"/>
    <cellStyle name="Normal 10 2 2 4 3 2 2" xfId="3769" xr:uid="{EC76F3D1-D04E-4ED9-89E6-33A3A376A3EA}"/>
    <cellStyle name="Normal 10 2 2 4 3 3" xfId="3770" xr:uid="{2899081F-3480-4E36-8A79-C6DF648F2B65}"/>
    <cellStyle name="Normal 10 2 2 4 4" xfId="159" xr:uid="{50BCAFE3-2CB9-408B-9112-79EF3A11093B}"/>
    <cellStyle name="Normal 10 2 2 4 4 2" xfId="3771" xr:uid="{80531B88-1B82-4840-9821-1B4B08086A74}"/>
    <cellStyle name="Normal 10 2 2 4 5" xfId="160" xr:uid="{458E2FEE-CA6B-4B7F-AC3E-EE2DE3CC3D11}"/>
    <cellStyle name="Normal 10 2 2 5" xfId="161" xr:uid="{A17FD870-C11A-4EA5-A348-AA967FBB015F}"/>
    <cellStyle name="Normal 10 2 2 5 2" xfId="162" xr:uid="{95452A6D-6B49-4132-B0F4-6B9BFA2BD34A}"/>
    <cellStyle name="Normal 10 2 2 5 2 2" xfId="3772" xr:uid="{2F58AF9B-817B-4036-BC4E-EB5CC9236E53}"/>
    <cellStyle name="Normal 10 2 2 5 2 2 2" xfId="3773" xr:uid="{A8BC2C32-9258-45E0-B606-68792C99DE92}"/>
    <cellStyle name="Normal 10 2 2 5 2 3" xfId="3774" xr:uid="{EBB1FF17-2979-4898-AAD2-E66C09CA8021}"/>
    <cellStyle name="Normal 10 2 2 5 3" xfId="163" xr:uid="{A3AE6B02-CECB-459B-AAA2-F9A6BA28B3CA}"/>
    <cellStyle name="Normal 10 2 2 5 3 2" xfId="3775" xr:uid="{5B4E9C02-BCD5-4C44-A19B-21E03031D095}"/>
    <cellStyle name="Normal 10 2 2 5 4" xfId="164" xr:uid="{58DAD7C2-BF3F-4AB6-B97D-9DC49718AE16}"/>
    <cellStyle name="Normal 10 2 2 6" xfId="165" xr:uid="{1504F7D8-5E0F-44D7-B4CF-FD274DA495DE}"/>
    <cellStyle name="Normal 10 2 2 6 2" xfId="166" xr:uid="{E03376E7-93FC-41D7-92B0-3CBE84033A7A}"/>
    <cellStyle name="Normal 10 2 2 6 2 2" xfId="3776" xr:uid="{313505F5-884D-4E68-8EE9-10A195A47870}"/>
    <cellStyle name="Normal 10 2 2 6 2 3" xfId="4304" xr:uid="{DE568B8C-4617-483D-B27D-06D2BE84D821}"/>
    <cellStyle name="Normal 10 2 2 6 3" xfId="167" xr:uid="{2520E949-43D9-4E8B-AE2D-3323F282DCC4}"/>
    <cellStyle name="Normal 10 2 2 6 4" xfId="168" xr:uid="{31CE651C-E77F-47A7-970B-513793708126}"/>
    <cellStyle name="Normal 10 2 2 6 4 2" xfId="4740" xr:uid="{7C8B1FB1-C6C1-4962-A2A3-DBA9099A1414}"/>
    <cellStyle name="Normal 10 2 2 6 4 3" xfId="4599" xr:uid="{122F671E-6D33-4669-B1B5-666821223202}"/>
    <cellStyle name="Normal 10 2 2 6 4 4" xfId="4447" xr:uid="{096CF58D-ACAB-4086-BE58-9C945FEDA3E2}"/>
    <cellStyle name="Normal 10 2 2 7" xfId="169" xr:uid="{BB0C2826-2FE1-48FB-B487-6A6318F9C5B5}"/>
    <cellStyle name="Normal 10 2 2 7 2" xfId="3777" xr:uid="{3D527F29-8396-4F7A-8F88-F52835F9428D}"/>
    <cellStyle name="Normal 10 2 2 8" xfId="170" xr:uid="{F7356B7A-0B76-4C98-BCD7-DB227DEC08FA}"/>
    <cellStyle name="Normal 10 2 2 9" xfId="171" xr:uid="{2D72985B-789A-4CD5-9F63-E75DE830576A}"/>
    <cellStyle name="Normal 10 2 3" xfId="172" xr:uid="{D0C8CF33-1380-4B27-ACE4-CD9F0ADA34B5}"/>
    <cellStyle name="Normal 10 2 3 2" xfId="173" xr:uid="{F559C676-F6AB-429C-9134-C2FAD1ED8087}"/>
    <cellStyle name="Normal 10 2 3 2 2" xfId="174" xr:uid="{D772167F-0DD8-41F4-B44D-6AFB9579CCEA}"/>
    <cellStyle name="Normal 10 2 3 2 2 2" xfId="175" xr:uid="{DE806149-137F-48A2-92C4-8F898278C437}"/>
    <cellStyle name="Normal 10 2 3 2 2 2 2" xfId="3778" xr:uid="{FA6C65D5-CDDF-40B5-9C6C-C2FF8F8D92F5}"/>
    <cellStyle name="Normal 10 2 3 2 2 2 2 2" xfId="3779" xr:uid="{F7639C18-BC36-456E-8843-00310C7F7683}"/>
    <cellStyle name="Normal 10 2 3 2 2 2 3" xfId="3780" xr:uid="{240A7011-EA08-4D75-A0EB-ABDED55AA8B6}"/>
    <cellStyle name="Normal 10 2 3 2 2 3" xfId="176" xr:uid="{ED47343F-B75F-4EF1-88F7-F381FA69BF64}"/>
    <cellStyle name="Normal 10 2 3 2 2 3 2" xfId="3781" xr:uid="{B43A172E-1AEC-44B4-8EC5-C765A87D18F7}"/>
    <cellStyle name="Normal 10 2 3 2 2 4" xfId="177" xr:uid="{6E527C74-B15D-4AE4-B4DA-437222B4FDDE}"/>
    <cellStyle name="Normal 10 2 3 2 3" xfId="178" xr:uid="{037E45B8-8E2D-40E8-88AD-64A1D6967044}"/>
    <cellStyle name="Normal 10 2 3 2 3 2" xfId="179" xr:uid="{4AC17F83-8EE8-4A42-9FD0-772B379D9C3C}"/>
    <cellStyle name="Normal 10 2 3 2 3 2 2" xfId="3782" xr:uid="{3D7EE469-A2DD-4CDA-8F5B-1B80A2F0A30E}"/>
    <cellStyle name="Normal 10 2 3 2 3 3" xfId="180" xr:uid="{4FB41893-3043-424B-8170-4EADDD498B5F}"/>
    <cellStyle name="Normal 10 2 3 2 3 4" xfId="181" xr:uid="{A34A6F26-9441-4F3A-A7A1-DF461108D6B9}"/>
    <cellStyle name="Normal 10 2 3 2 4" xfId="182" xr:uid="{F397488C-D3C0-4B27-8165-EE460E1B3231}"/>
    <cellStyle name="Normal 10 2 3 2 4 2" xfId="3783" xr:uid="{C9A1737E-DD3E-4E74-BF6C-BDDCD2715363}"/>
    <cellStyle name="Normal 10 2 3 2 5" xfId="183" xr:uid="{E55CA497-1FC8-4DFB-B097-22104CAEC5F1}"/>
    <cellStyle name="Normal 10 2 3 2 6" xfId="184" xr:uid="{D1E9BFD4-1F38-483F-8272-4ABFF1155CBE}"/>
    <cellStyle name="Normal 10 2 3 3" xfId="185" xr:uid="{CD8AD25C-5A5F-4D6C-AFF4-102A286CFCB6}"/>
    <cellStyle name="Normal 10 2 3 3 2" xfId="186" xr:uid="{7C5EC830-984A-4BF0-A38A-98B4F29B238C}"/>
    <cellStyle name="Normal 10 2 3 3 2 2" xfId="187" xr:uid="{31353E55-2908-4FAD-89C0-8AB8E8EA00FA}"/>
    <cellStyle name="Normal 10 2 3 3 2 2 2" xfId="3784" xr:uid="{3B03FF61-8F0B-46BB-B5B3-FC18597C7B36}"/>
    <cellStyle name="Normal 10 2 3 3 2 2 2 2" xfId="3785" xr:uid="{18B6517D-038D-4271-992B-CC482D3D1C03}"/>
    <cellStyle name="Normal 10 2 3 3 2 2 3" xfId="3786" xr:uid="{5C48B4F9-E663-434E-BCBF-B8E79496917D}"/>
    <cellStyle name="Normal 10 2 3 3 2 3" xfId="188" xr:uid="{D80056F8-059F-40F3-BDE2-C746C59C6349}"/>
    <cellStyle name="Normal 10 2 3 3 2 3 2" xfId="3787" xr:uid="{D6184A59-4D28-43C5-B906-82C5572AE3C7}"/>
    <cellStyle name="Normal 10 2 3 3 2 4" xfId="189" xr:uid="{0DF0B971-2016-4346-BF64-E54B032D9375}"/>
    <cellStyle name="Normal 10 2 3 3 3" xfId="190" xr:uid="{F9B6E925-9B32-46E4-9744-DFF73032AA7E}"/>
    <cellStyle name="Normal 10 2 3 3 3 2" xfId="3788" xr:uid="{AFD11CCD-0CA4-4559-93B3-D77AB6572CD2}"/>
    <cellStyle name="Normal 10 2 3 3 3 2 2" xfId="3789" xr:uid="{136C491A-C7ED-43DF-8C0B-408E05AA3239}"/>
    <cellStyle name="Normal 10 2 3 3 3 3" xfId="3790" xr:uid="{FC005FA1-2247-4D6A-BEDA-AE1A1D3C1457}"/>
    <cellStyle name="Normal 10 2 3 3 4" xfId="191" xr:uid="{B9B8744F-CA59-4B0A-9FE0-BD7DB49A40F5}"/>
    <cellStyle name="Normal 10 2 3 3 4 2" xfId="3791" xr:uid="{6DB6ADD5-74E9-4651-9AB7-F57E6F9C118E}"/>
    <cellStyle name="Normal 10 2 3 3 5" xfId="192" xr:uid="{AA661B51-9AB1-4974-90CD-AB7A8E5E447E}"/>
    <cellStyle name="Normal 10 2 3 4" xfId="193" xr:uid="{AF309A5B-756A-4398-819E-544E63A65261}"/>
    <cellStyle name="Normal 10 2 3 4 2" xfId="194" xr:uid="{15152DE3-D5FA-4AC8-B9C4-7806989783A1}"/>
    <cellStyle name="Normal 10 2 3 4 2 2" xfId="3792" xr:uid="{31E7564E-6A9C-46C2-A9D6-0C0B2E472EE9}"/>
    <cellStyle name="Normal 10 2 3 4 2 2 2" xfId="3793" xr:uid="{35E5D478-B125-4308-B32A-C5E6B8810BB1}"/>
    <cellStyle name="Normal 10 2 3 4 2 3" xfId="3794" xr:uid="{F2BCBAC9-4DC2-4F73-AD66-4F69605EFFAA}"/>
    <cellStyle name="Normal 10 2 3 4 3" xfId="195" xr:uid="{08F73840-8DE9-4DD2-9707-B0275E238FA1}"/>
    <cellStyle name="Normal 10 2 3 4 3 2" xfId="3795" xr:uid="{29CB7635-6F21-45C8-9021-89DDDDC9E5CE}"/>
    <cellStyle name="Normal 10 2 3 4 4" xfId="196" xr:uid="{26D7964C-E8BD-44E4-8508-AF42ED2A9A3D}"/>
    <cellStyle name="Normal 10 2 3 5" xfId="197" xr:uid="{14747C6F-AB85-4E71-BAC4-B84346FB0484}"/>
    <cellStyle name="Normal 10 2 3 5 2" xfId="198" xr:uid="{3BA2041E-3725-4F0B-A538-B5CDD1801424}"/>
    <cellStyle name="Normal 10 2 3 5 2 2" xfId="3796" xr:uid="{A6BE2656-C3CC-447A-B178-DBC78D3ACC99}"/>
    <cellStyle name="Normal 10 2 3 5 2 3" xfId="4305" xr:uid="{872FF465-617E-4F94-B4FE-54E29C7296CB}"/>
    <cellStyle name="Normal 10 2 3 5 3" xfId="199" xr:uid="{79A95D22-DA30-4BCF-914E-BE4B15151293}"/>
    <cellStyle name="Normal 10 2 3 5 4" xfId="200" xr:uid="{4DD5D4F6-109A-4075-B49E-0535E152A18A}"/>
    <cellStyle name="Normal 10 2 3 5 4 2" xfId="4741" xr:uid="{13584663-8F0C-4C00-A177-6A727A418E93}"/>
    <cellStyle name="Normal 10 2 3 5 4 3" xfId="4600" xr:uid="{C9D61C2A-9921-484D-8C91-70BE70509E88}"/>
    <cellStyle name="Normal 10 2 3 5 4 4" xfId="4448" xr:uid="{1F9B1825-E8AA-4103-AD73-C6512B290BCE}"/>
    <cellStyle name="Normal 10 2 3 6" xfId="201" xr:uid="{1BEE6511-55B8-4CDF-BC59-8DA2676A5A0F}"/>
    <cellStyle name="Normal 10 2 3 6 2" xfId="3797" xr:uid="{C5272739-E659-4690-BBD5-FEFA5D754D04}"/>
    <cellStyle name="Normal 10 2 3 7" xfId="202" xr:uid="{05E7E973-2E0E-4A06-B769-64FA0301BC17}"/>
    <cellStyle name="Normal 10 2 3 8" xfId="203" xr:uid="{6C852C43-34DE-44B5-82B3-6087CDEB4D85}"/>
    <cellStyle name="Normal 10 2 4" xfId="204" xr:uid="{946C110B-D746-4F91-8714-B7E47BC592BB}"/>
    <cellStyle name="Normal 10 2 4 2" xfId="205" xr:uid="{40D54F0A-4090-40EC-A51F-7D0519D3C95C}"/>
    <cellStyle name="Normal 10 2 4 2 2" xfId="206" xr:uid="{CB119878-6825-4BB7-BEB5-66C47C58DCF4}"/>
    <cellStyle name="Normal 10 2 4 2 2 2" xfId="207" xr:uid="{68F0E934-4B1E-41CD-BC41-60085FFB6491}"/>
    <cellStyle name="Normal 10 2 4 2 2 2 2" xfId="3798" xr:uid="{D5A4E444-8B62-4E2E-B005-E2C903D905E7}"/>
    <cellStyle name="Normal 10 2 4 2 2 3" xfId="208" xr:uid="{C61B9A92-4B44-4F70-B1F0-62AB3AEDB436}"/>
    <cellStyle name="Normal 10 2 4 2 2 4" xfId="209" xr:uid="{7337387B-6471-4DC9-8AC1-360110A8932F}"/>
    <cellStyle name="Normal 10 2 4 2 3" xfId="210" xr:uid="{A18F46C1-85FC-4F1F-840F-02A6F2282BA7}"/>
    <cellStyle name="Normal 10 2 4 2 3 2" xfId="3799" xr:uid="{64374366-21DC-49E7-BCF9-E6F0640CCD2D}"/>
    <cellStyle name="Normal 10 2 4 2 4" xfId="211" xr:uid="{F81C0E53-2E0B-4505-ABCA-1A736333B33F}"/>
    <cellStyle name="Normal 10 2 4 2 5" xfId="212" xr:uid="{069E7F86-1CC9-4871-9B06-10D9A5ECDDEA}"/>
    <cellStyle name="Normal 10 2 4 3" xfId="213" xr:uid="{F6FC9BE9-F648-4876-A50E-4125D6E1A38F}"/>
    <cellStyle name="Normal 10 2 4 3 2" xfId="214" xr:uid="{31952AEE-FB4E-4EC8-B064-DB7257BBC59D}"/>
    <cellStyle name="Normal 10 2 4 3 2 2" xfId="3800" xr:uid="{CC6EE1F7-4FEB-4C90-B2F7-60F9670980EC}"/>
    <cellStyle name="Normal 10 2 4 3 3" xfId="215" xr:uid="{B35F38F4-6AF7-40C5-B5D2-146692F5C83B}"/>
    <cellStyle name="Normal 10 2 4 3 4" xfId="216" xr:uid="{F8C14A39-2743-4B97-85BB-937FE5CAF9EE}"/>
    <cellStyle name="Normal 10 2 4 4" xfId="217" xr:uid="{08F62379-3654-45B6-85E8-06B7BCCFC5B6}"/>
    <cellStyle name="Normal 10 2 4 4 2" xfId="218" xr:uid="{6BE224F3-F056-47D6-9A26-ADDE70DEC2CB}"/>
    <cellStyle name="Normal 10 2 4 4 3" xfId="219" xr:uid="{705A1D8F-356E-4381-9904-33FA6A3D3839}"/>
    <cellStyle name="Normal 10 2 4 4 4" xfId="220" xr:uid="{4F96440D-0332-4A76-8CCF-848857EFE857}"/>
    <cellStyle name="Normal 10 2 4 5" xfId="221" xr:uid="{CC40CBBC-B4FE-432B-8084-0023A04EDDB0}"/>
    <cellStyle name="Normal 10 2 4 6" xfId="222" xr:uid="{C72CBA51-6E90-44A6-BA8B-8A7E57354C5A}"/>
    <cellStyle name="Normal 10 2 4 7" xfId="223" xr:uid="{18374007-9C7F-4694-B130-20779E87A753}"/>
    <cellStyle name="Normal 10 2 5" xfId="224" xr:uid="{D01FC85C-6AAB-42A8-A4F3-BDF8719F256B}"/>
    <cellStyle name="Normal 10 2 5 2" xfId="225" xr:uid="{5881FD25-2C93-4EC9-A7A3-D400734597FE}"/>
    <cellStyle name="Normal 10 2 5 2 2" xfId="226" xr:uid="{BD60C2E9-4467-4BB4-B6B0-085F473DCE08}"/>
    <cellStyle name="Normal 10 2 5 2 2 2" xfId="3801" xr:uid="{1BDBC1A2-8963-407A-8729-57BC8FFC2DDF}"/>
    <cellStyle name="Normal 10 2 5 2 2 2 2" xfId="3802" xr:uid="{503ECB71-702C-42C3-8CF9-40D0D396C37E}"/>
    <cellStyle name="Normal 10 2 5 2 2 3" xfId="3803" xr:uid="{E906EE22-3D14-4F51-A0EA-166EDBB5E1D9}"/>
    <cellStyle name="Normal 10 2 5 2 3" xfId="227" xr:uid="{121F94BE-C515-408F-AB7D-2B4C78449E1B}"/>
    <cellStyle name="Normal 10 2 5 2 3 2" xfId="3804" xr:uid="{F0DB8A57-4703-4EF1-A238-CEEB1482FFBC}"/>
    <cellStyle name="Normal 10 2 5 2 4" xfId="228" xr:uid="{716F3E2E-4EEC-408D-ABD2-F0342CDC3314}"/>
    <cellStyle name="Normal 10 2 5 3" xfId="229" xr:uid="{08A67A49-1DAA-4F0F-887B-6DAE691E7285}"/>
    <cellStyle name="Normal 10 2 5 3 2" xfId="230" xr:uid="{75BBCBB5-C64D-4BC0-95C8-3F3CF70AA8D4}"/>
    <cellStyle name="Normal 10 2 5 3 2 2" xfId="3805" xr:uid="{5F32BF16-F218-474B-9612-4BCA3867C88D}"/>
    <cellStyle name="Normal 10 2 5 3 3" xfId="231" xr:uid="{018B8602-3A3C-4869-B5EF-C2CB7C1F4598}"/>
    <cellStyle name="Normal 10 2 5 3 4" xfId="232" xr:uid="{776E303D-E77F-4205-B7DF-CD41A88A7B2D}"/>
    <cellStyle name="Normal 10 2 5 4" xfId="233" xr:uid="{0D05AA81-C0E4-4AFF-9A0A-C34C2BD55163}"/>
    <cellStyle name="Normal 10 2 5 4 2" xfId="3806" xr:uid="{C0A914B3-D246-4743-A450-85068AB696EF}"/>
    <cellStyle name="Normal 10 2 5 5" xfId="234" xr:uid="{08EF1C21-E20C-4C25-8D2D-3D59E574AABB}"/>
    <cellStyle name="Normal 10 2 5 6" xfId="235" xr:uid="{BD2DDAB2-CC13-4D5B-AB8C-E1301DE9131D}"/>
    <cellStyle name="Normal 10 2 6" xfId="236" xr:uid="{8F63F3C2-FDCC-4AE3-9E37-96593159BECC}"/>
    <cellStyle name="Normal 10 2 6 2" xfId="237" xr:uid="{D30D7003-B495-4B69-8B02-3186E3D49A9D}"/>
    <cellStyle name="Normal 10 2 6 2 2" xfId="238" xr:uid="{411D9748-EF8A-4363-9B1A-0345AD1723DD}"/>
    <cellStyle name="Normal 10 2 6 2 2 2" xfId="3807" xr:uid="{B2008948-3CC9-4F1E-A978-5E5FB1296655}"/>
    <cellStyle name="Normal 10 2 6 2 3" xfId="239" xr:uid="{E901C9AC-FECA-43CC-B34C-C0D1B355CB7D}"/>
    <cellStyle name="Normal 10 2 6 2 4" xfId="240" xr:uid="{F0CD794F-DDBC-400F-B5DA-B332D28327EF}"/>
    <cellStyle name="Normal 10 2 6 3" xfId="241" xr:uid="{0EBA6B6D-91A8-48C9-801B-6CE9AA9CA8C5}"/>
    <cellStyle name="Normal 10 2 6 3 2" xfId="3808" xr:uid="{DCC4CF26-41F1-411E-B265-B3B7F78CA905}"/>
    <cellStyle name="Normal 10 2 6 4" xfId="242" xr:uid="{6610F6E1-6EBA-4A4B-92E8-AD2F416DD156}"/>
    <cellStyle name="Normal 10 2 6 5" xfId="243" xr:uid="{B8833E53-FDBF-4484-A7CB-6BDA0B169628}"/>
    <cellStyle name="Normal 10 2 7" xfId="244" xr:uid="{916EAB8E-E385-4855-ACAF-A7BBDF5E12D6}"/>
    <cellStyle name="Normal 10 2 7 2" xfId="245" xr:uid="{3F6F80F7-BA80-4767-9CE4-01BC27B46BD9}"/>
    <cellStyle name="Normal 10 2 7 2 2" xfId="3809" xr:uid="{A5D0524E-7F77-4388-8A2A-61C9FC4FE207}"/>
    <cellStyle name="Normal 10 2 7 2 3" xfId="4303" xr:uid="{8E2DC587-E316-4078-AEC3-F318B72BBFAC}"/>
    <cellStyle name="Normal 10 2 7 3" xfId="246" xr:uid="{3F5D03C1-1BF8-4DB9-A364-7E4320D34DB2}"/>
    <cellStyle name="Normal 10 2 7 4" xfId="247" xr:uid="{74FC8B27-4D3D-4843-BE50-8D68DCE073F0}"/>
    <cellStyle name="Normal 10 2 7 4 2" xfId="4739" xr:uid="{4ACA4323-B1F1-4C3D-8E23-FA8856DFDA47}"/>
    <cellStyle name="Normal 10 2 7 4 3" xfId="4601" xr:uid="{2408B54F-E2FD-41F2-9088-58D5204C369D}"/>
    <cellStyle name="Normal 10 2 7 4 4" xfId="4446" xr:uid="{A7A96F33-7F05-4098-8102-646CFD10ADCB}"/>
    <cellStyle name="Normal 10 2 8" xfId="248" xr:uid="{C111875E-3331-4E42-B338-901757070BE7}"/>
    <cellStyle name="Normal 10 2 8 2" xfId="249" xr:uid="{A2C0F203-284F-460F-9891-0C3B7D7FC283}"/>
    <cellStyle name="Normal 10 2 8 3" xfId="250" xr:uid="{64E22CF9-4D64-465E-A198-D9A1647A10EF}"/>
    <cellStyle name="Normal 10 2 8 4" xfId="251" xr:uid="{9D42857E-2BE9-4597-9A27-D735AC1EA905}"/>
    <cellStyle name="Normal 10 2 9" xfId="252" xr:uid="{81785FB2-17EB-44B7-A47E-8492C7747635}"/>
    <cellStyle name="Normal 10 3" xfId="253" xr:uid="{AD2BFD4E-327D-4C88-9299-CB174EC9E002}"/>
    <cellStyle name="Normal 10 3 10" xfId="254" xr:uid="{FBA7ABF7-D907-495B-A153-B90D04354488}"/>
    <cellStyle name="Normal 10 3 11" xfId="255" xr:uid="{47D58B95-6498-4411-86FA-2D6B676EAB5D}"/>
    <cellStyle name="Normal 10 3 2" xfId="256" xr:uid="{F7EA54B7-9A06-4593-8004-0A49525E9C9E}"/>
    <cellStyle name="Normal 10 3 2 2" xfId="257" xr:uid="{0A58B507-8D50-4166-8218-B2E4CA16A185}"/>
    <cellStyle name="Normal 10 3 2 2 2" xfId="258" xr:uid="{2BBC5823-6C2D-4DFA-AA84-56D38EBD7815}"/>
    <cellStyle name="Normal 10 3 2 2 2 2" xfId="259" xr:uid="{5C33AE78-D371-4EA1-8E53-EBCA5DC5D96B}"/>
    <cellStyle name="Normal 10 3 2 2 2 2 2" xfId="260" xr:uid="{E5A24482-BFBB-4BE4-92FC-B85D7DBE6F74}"/>
    <cellStyle name="Normal 10 3 2 2 2 2 2 2" xfId="3810" xr:uid="{4BE07316-3768-4BCE-8ED2-06F8A87E6004}"/>
    <cellStyle name="Normal 10 3 2 2 2 2 3" xfId="261" xr:uid="{52A743F5-EB4B-4C35-88E0-892105AB39A3}"/>
    <cellStyle name="Normal 10 3 2 2 2 2 4" xfId="262" xr:uid="{BB48FAA5-DF45-4308-A627-A67416067054}"/>
    <cellStyle name="Normal 10 3 2 2 2 3" xfId="263" xr:uid="{6DE14EEC-DB82-4E51-81A6-9EC0B853FA89}"/>
    <cellStyle name="Normal 10 3 2 2 2 3 2" xfId="264" xr:uid="{9B40C46B-8072-4D65-B047-D19E269637FB}"/>
    <cellStyle name="Normal 10 3 2 2 2 3 3" xfId="265" xr:uid="{A2FAF86B-9BD0-429B-8591-65E8C1FE80A1}"/>
    <cellStyle name="Normal 10 3 2 2 2 3 4" xfId="266" xr:uid="{E048EC4E-FC59-4763-95EE-6DE2E71D916E}"/>
    <cellStyle name="Normal 10 3 2 2 2 4" xfId="267" xr:uid="{57FB421A-93B1-4E01-BC43-F7BB7BFD0530}"/>
    <cellStyle name="Normal 10 3 2 2 2 5" xfId="268" xr:uid="{BCF6B12F-E6B6-4644-BA92-062FDDCB1E0F}"/>
    <cellStyle name="Normal 10 3 2 2 2 6" xfId="269" xr:uid="{55C46D2B-6D81-4370-AAA9-0E187931B3AE}"/>
    <cellStyle name="Normal 10 3 2 2 3" xfId="270" xr:uid="{2FD998BC-189F-4508-9D54-EAAA18E4A99E}"/>
    <cellStyle name="Normal 10 3 2 2 3 2" xfId="271" xr:uid="{9F6D5493-9C86-4D69-B871-B104BDA699AC}"/>
    <cellStyle name="Normal 10 3 2 2 3 2 2" xfId="272" xr:uid="{DEE09B9A-4EEE-4897-8EF6-E2DEDA47BD6C}"/>
    <cellStyle name="Normal 10 3 2 2 3 2 3" xfId="273" xr:uid="{EAD2255B-5382-4069-A89E-F61986968961}"/>
    <cellStyle name="Normal 10 3 2 2 3 2 4" xfId="274" xr:uid="{D7F3050E-9BA2-4F19-B74A-D1DD25F09044}"/>
    <cellStyle name="Normal 10 3 2 2 3 3" xfId="275" xr:uid="{75D8A633-EBB2-4449-8D0A-2876F588A1F8}"/>
    <cellStyle name="Normal 10 3 2 2 3 4" xfId="276" xr:uid="{D253C2AC-8EEC-4616-BA6D-4CAB6B1A2671}"/>
    <cellStyle name="Normal 10 3 2 2 3 5" xfId="277" xr:uid="{42D07189-7EB8-4222-8370-7F2D628F80B5}"/>
    <cellStyle name="Normal 10 3 2 2 4" xfId="278" xr:uid="{00F08CFD-ECBB-4F40-BCBB-EA6A0B02A752}"/>
    <cellStyle name="Normal 10 3 2 2 4 2" xfId="279" xr:uid="{3AD1B4F4-93CF-41BD-A7EC-D8F1B7F1E18B}"/>
    <cellStyle name="Normal 10 3 2 2 4 3" xfId="280" xr:uid="{5D9B24E1-7E61-4B30-99AC-5A3FD0A2BB30}"/>
    <cellStyle name="Normal 10 3 2 2 4 4" xfId="281" xr:uid="{A128C4A2-FD4C-462F-9830-ED5E51D5A8BE}"/>
    <cellStyle name="Normal 10 3 2 2 5" xfId="282" xr:uid="{D56D69EE-2729-42CD-81C7-AA001FDDE9CC}"/>
    <cellStyle name="Normal 10 3 2 2 5 2" xfId="283" xr:uid="{65C43532-CDE7-4031-955A-C7B7F5627122}"/>
    <cellStyle name="Normal 10 3 2 2 5 3" xfId="284" xr:uid="{B1B4FA3D-195D-4FD8-B020-8EC1C309B612}"/>
    <cellStyle name="Normal 10 3 2 2 5 4" xfId="285" xr:uid="{41A2B9A7-125C-463D-9550-372B568EDBB5}"/>
    <cellStyle name="Normal 10 3 2 2 6" xfId="286" xr:uid="{15A0C03C-0F8F-4E76-B51B-B72A87432666}"/>
    <cellStyle name="Normal 10 3 2 2 7" xfId="287" xr:uid="{60EDBEFF-2AF7-4226-A64C-931200C170DD}"/>
    <cellStyle name="Normal 10 3 2 2 8" xfId="288" xr:uid="{E5F82666-632A-4C84-90A6-E571BCDDFA67}"/>
    <cellStyle name="Normal 10 3 2 3" xfId="289" xr:uid="{C5B4D146-A10B-4F75-A967-DB4B8745FE7A}"/>
    <cellStyle name="Normal 10 3 2 3 2" xfId="290" xr:uid="{3617215D-E476-4DE4-9F2F-891FFE189931}"/>
    <cellStyle name="Normal 10 3 2 3 2 2" xfId="291" xr:uid="{A0E7D794-D668-4141-B64C-E9FEA0B66827}"/>
    <cellStyle name="Normal 10 3 2 3 2 2 2" xfId="3811" xr:uid="{55A46733-AD9B-4484-9DCB-2EE8A562C9A8}"/>
    <cellStyle name="Normal 10 3 2 3 2 2 2 2" xfId="3812" xr:uid="{9418F77B-B4E4-4F24-97DE-5B7B61E618F7}"/>
    <cellStyle name="Normal 10 3 2 3 2 2 3" xfId="3813" xr:uid="{0FCE4500-E138-42F9-A0F4-82A179277FF9}"/>
    <cellStyle name="Normal 10 3 2 3 2 3" xfId="292" xr:uid="{412139F8-4B22-4B23-80CB-616904604DDC}"/>
    <cellStyle name="Normal 10 3 2 3 2 3 2" xfId="3814" xr:uid="{8990F5DC-2EC8-4B37-B502-559C604E254D}"/>
    <cellStyle name="Normal 10 3 2 3 2 4" xfId="293" xr:uid="{DF952619-7602-480C-AD62-BE33444DE185}"/>
    <cellStyle name="Normal 10 3 2 3 3" xfId="294" xr:uid="{DDC03055-A084-4780-B461-9CF78D27756E}"/>
    <cellStyle name="Normal 10 3 2 3 3 2" xfId="295" xr:uid="{86E39FA3-FD8F-4F76-A65A-3A2879CEB36C}"/>
    <cellStyle name="Normal 10 3 2 3 3 2 2" xfId="3815" xr:uid="{C8DF4225-F9B7-4E97-946C-979402C9007B}"/>
    <cellStyle name="Normal 10 3 2 3 3 3" xfId="296" xr:uid="{ACC47342-4D97-47F4-AE1A-57A9B9632AD4}"/>
    <cellStyle name="Normal 10 3 2 3 3 4" xfId="297" xr:uid="{B4B68E88-E7E3-4049-96CA-29252871EDC7}"/>
    <cellStyle name="Normal 10 3 2 3 4" xfId="298" xr:uid="{0074EA0B-DE95-480E-B38D-98220AC7028B}"/>
    <cellStyle name="Normal 10 3 2 3 4 2" xfId="3816" xr:uid="{3D02DB0E-D206-46D3-AF39-D88852EF0656}"/>
    <cellStyle name="Normal 10 3 2 3 5" xfId="299" xr:uid="{B9267863-5B31-4E56-8F3A-820E7AA4CF12}"/>
    <cellStyle name="Normal 10 3 2 3 6" xfId="300" xr:uid="{BCCC1EB0-9DC0-4453-8161-AEFC90298AAC}"/>
    <cellStyle name="Normal 10 3 2 4" xfId="301" xr:uid="{A5A3B0DA-182D-468E-8757-40833EEF4E44}"/>
    <cellStyle name="Normal 10 3 2 4 2" xfId="302" xr:uid="{0286E5CE-C7D9-4074-81D5-B9A5D90ABC85}"/>
    <cellStyle name="Normal 10 3 2 4 2 2" xfId="303" xr:uid="{6AC28C72-18D8-4A42-9D96-82F13D146FFC}"/>
    <cellStyle name="Normal 10 3 2 4 2 2 2" xfId="3817" xr:uid="{863FC8D0-A099-4465-85FE-C8591330D89E}"/>
    <cellStyle name="Normal 10 3 2 4 2 3" xfId="304" xr:uid="{6AF06BEC-8272-4A22-AA1C-0E2B57DDCC55}"/>
    <cellStyle name="Normal 10 3 2 4 2 4" xfId="305" xr:uid="{7B781379-7139-4792-B5EC-96EEC7F3B7C0}"/>
    <cellStyle name="Normal 10 3 2 4 3" xfId="306" xr:uid="{424BD12C-CDE7-456B-BC40-A99CB54E14BB}"/>
    <cellStyle name="Normal 10 3 2 4 3 2" xfId="3818" xr:uid="{99598B83-602A-4E79-BAB4-19EF31433287}"/>
    <cellStyle name="Normal 10 3 2 4 4" xfId="307" xr:uid="{12057756-8C6B-4F85-9E1F-59561E54BAEE}"/>
    <cellStyle name="Normal 10 3 2 4 5" xfId="308" xr:uid="{1D15C0B4-D8D9-4748-A1EE-9A6AD9B53EC7}"/>
    <cellStyle name="Normal 10 3 2 5" xfId="309" xr:uid="{B5C2AF8A-01E1-4EB9-8A6D-6AAA22047B53}"/>
    <cellStyle name="Normal 10 3 2 5 2" xfId="310" xr:uid="{98415E3C-A32D-4331-8014-A51BED3211A0}"/>
    <cellStyle name="Normal 10 3 2 5 2 2" xfId="3819" xr:uid="{A82557D9-119C-4340-B027-ECBC0C042489}"/>
    <cellStyle name="Normal 10 3 2 5 3" xfId="311" xr:uid="{BF572C59-8DC5-46D4-A784-3522AF1FA708}"/>
    <cellStyle name="Normal 10 3 2 5 4" xfId="312" xr:uid="{F716EDB9-C7C9-4293-BBC2-18FF97EA52D3}"/>
    <cellStyle name="Normal 10 3 2 6" xfId="313" xr:uid="{DBCF2EDF-6B0A-4EFE-8D8C-0D69C5CCDB88}"/>
    <cellStyle name="Normal 10 3 2 6 2" xfId="314" xr:uid="{9321B31E-53B0-41D4-B63A-B9785FAC1B11}"/>
    <cellStyle name="Normal 10 3 2 6 3" xfId="315" xr:uid="{A4A57C1B-F612-406D-BC40-91E9EDC40AD0}"/>
    <cellStyle name="Normal 10 3 2 6 4" xfId="316" xr:uid="{829E0ED0-E8CB-40D5-9349-0F67E02DB2B8}"/>
    <cellStyle name="Normal 10 3 2 7" xfId="317" xr:uid="{83C36316-0E6C-49F7-907D-4CDBBEF1C3B1}"/>
    <cellStyle name="Normal 10 3 2 8" xfId="318" xr:uid="{93E3D3D0-EE23-4135-A918-6991B39EFE9E}"/>
    <cellStyle name="Normal 10 3 2 9" xfId="319" xr:uid="{4E1BD319-8342-488A-AC6F-E24B3ABEA048}"/>
    <cellStyle name="Normal 10 3 3" xfId="320" xr:uid="{B14C57FF-CE67-4601-9B25-746160CF5D3C}"/>
    <cellStyle name="Normal 10 3 3 2" xfId="321" xr:uid="{D7FF3A10-494F-45CF-BE8A-25B40E2499F4}"/>
    <cellStyle name="Normal 10 3 3 2 2" xfId="322" xr:uid="{762FF4D7-CB20-4AFD-9D25-8BB06D416ED4}"/>
    <cellStyle name="Normal 10 3 3 2 2 2" xfId="323" xr:uid="{7BB15BA2-3941-4CC8-8543-88AAEFE5EB5A}"/>
    <cellStyle name="Normal 10 3 3 2 2 2 2" xfId="3820" xr:uid="{E974326B-8E6B-4114-AE1C-6630AF2ED0B0}"/>
    <cellStyle name="Normal 10 3 3 2 2 2 2 2" xfId="4621" xr:uid="{AB743F16-720B-44A8-B928-AC3C37786BAD}"/>
    <cellStyle name="Normal 10 3 3 2 2 2 3" xfId="4622" xr:uid="{E3B571CD-FB4E-4DAA-8B4D-7059BDB386A8}"/>
    <cellStyle name="Normal 10 3 3 2 2 3" xfId="324" xr:uid="{ECD62D65-7B4E-491A-86B6-C0CED571865B}"/>
    <cellStyle name="Normal 10 3 3 2 2 3 2" xfId="4623" xr:uid="{6C224ABE-EB1D-4885-91FA-80ABB424DF4B}"/>
    <cellStyle name="Normal 10 3 3 2 2 4" xfId="325" xr:uid="{5283FEE1-32FA-44C5-BF12-6B37A22FABDE}"/>
    <cellStyle name="Normal 10 3 3 2 3" xfId="326" xr:uid="{BF03553B-9697-455D-91EF-C66C0A28094D}"/>
    <cellStyle name="Normal 10 3 3 2 3 2" xfId="327" xr:uid="{BD8EE47D-AE93-4FCA-9D20-0A44001DDB61}"/>
    <cellStyle name="Normal 10 3 3 2 3 2 2" xfId="4624" xr:uid="{6C0F8873-EB8B-45E9-8E92-C87A21B8BAC5}"/>
    <cellStyle name="Normal 10 3 3 2 3 3" xfId="328" xr:uid="{FDFE5012-34D0-4E89-A037-72FCE3A61FEF}"/>
    <cellStyle name="Normal 10 3 3 2 3 4" xfId="329" xr:uid="{B6E1983D-5447-4EE8-A3EA-E40F478547BD}"/>
    <cellStyle name="Normal 10 3 3 2 4" xfId="330" xr:uid="{4CF588C1-E000-410A-8FE3-70B775894F1B}"/>
    <cellStyle name="Normal 10 3 3 2 4 2" xfId="4625" xr:uid="{6FDABAE5-DCF4-4EAB-B314-35B1C5146CCA}"/>
    <cellStyle name="Normal 10 3 3 2 5" xfId="331" xr:uid="{37F416D7-4F46-4242-9FD8-E128D52EE94E}"/>
    <cellStyle name="Normal 10 3 3 2 6" xfId="332" xr:uid="{CE6B9287-69FB-4977-B55C-D4DF43BBF944}"/>
    <cellStyle name="Normal 10 3 3 3" xfId="333" xr:uid="{21425A2D-CF15-4970-A2A6-428A6416C24A}"/>
    <cellStyle name="Normal 10 3 3 3 2" xfId="334" xr:uid="{ACD52400-8F75-4627-8CB4-A466261386A3}"/>
    <cellStyle name="Normal 10 3 3 3 2 2" xfId="335" xr:uid="{1AED359C-1AF0-439C-B469-B388F8A394E9}"/>
    <cellStyle name="Normal 10 3 3 3 2 2 2" xfId="4626" xr:uid="{451973E6-EC0E-4E5C-96E2-F7C596DC0DEA}"/>
    <cellStyle name="Normal 10 3 3 3 2 3" xfId="336" xr:uid="{4249F417-2B19-478B-B3A7-2B73A2DE62D1}"/>
    <cellStyle name="Normal 10 3 3 3 2 4" xfId="337" xr:uid="{715A885C-BE0F-4A67-9B2C-BD5FA2DE3ED5}"/>
    <cellStyle name="Normal 10 3 3 3 3" xfId="338" xr:uid="{FEEDFA68-8BF4-4CA2-80D8-A9E082C86D64}"/>
    <cellStyle name="Normal 10 3 3 3 3 2" xfId="4627" xr:uid="{941ADC20-6F45-4CA7-B381-ADB4165F3C3D}"/>
    <cellStyle name="Normal 10 3 3 3 4" xfId="339" xr:uid="{502443B2-13CB-43C6-B997-94A790310B65}"/>
    <cellStyle name="Normal 10 3 3 3 5" xfId="340" xr:uid="{208EED2F-C662-4644-9F5A-3A2DCD75EE8B}"/>
    <cellStyle name="Normal 10 3 3 4" xfId="341" xr:uid="{CAEAEB24-60D2-4FEA-BC4E-F2D800F75F39}"/>
    <cellStyle name="Normal 10 3 3 4 2" xfId="342" xr:uid="{3AAF360D-F093-4586-9FDA-B6DD11808401}"/>
    <cellStyle name="Normal 10 3 3 4 2 2" xfId="4628" xr:uid="{F7BC3906-910D-4CB2-9DA3-5BB4BCA3A86A}"/>
    <cellStyle name="Normal 10 3 3 4 3" xfId="343" xr:uid="{37050498-5C43-49A2-A342-A06B0207A913}"/>
    <cellStyle name="Normal 10 3 3 4 4" xfId="344" xr:uid="{13338869-E708-48E6-82BA-88D3C8F92372}"/>
    <cellStyle name="Normal 10 3 3 5" xfId="345" xr:uid="{C8725253-80CB-4B7C-9D5E-F2E1598FC43D}"/>
    <cellStyle name="Normal 10 3 3 5 2" xfId="346" xr:uid="{0D572AE3-CF4A-45AA-998B-641F69163947}"/>
    <cellStyle name="Normal 10 3 3 5 3" xfId="347" xr:uid="{FD98D1BD-BE4F-4969-B1D0-7EE84580C26D}"/>
    <cellStyle name="Normal 10 3 3 5 4" xfId="348" xr:uid="{5632A22D-D68E-4E34-A400-A06FE118EE2F}"/>
    <cellStyle name="Normal 10 3 3 6" xfId="349" xr:uid="{D86FBF85-81A9-4DD9-B44B-98264045E41A}"/>
    <cellStyle name="Normal 10 3 3 7" xfId="350" xr:uid="{6FE361FA-61E5-4AC4-9AFC-87E178F1960E}"/>
    <cellStyle name="Normal 10 3 3 8" xfId="351" xr:uid="{184E7195-B966-4BDF-B3F5-5892C6FFA868}"/>
    <cellStyle name="Normal 10 3 4" xfId="352" xr:uid="{F6646095-D2C6-4354-8C2A-7710717C58BC}"/>
    <cellStyle name="Normal 10 3 4 2" xfId="353" xr:uid="{78400984-493E-4E5D-84DF-05C465D2935B}"/>
    <cellStyle name="Normal 10 3 4 2 2" xfId="354" xr:uid="{AED50079-589D-4343-A771-44EA7EA1352D}"/>
    <cellStyle name="Normal 10 3 4 2 2 2" xfId="355" xr:uid="{08C5943A-CF0D-4D42-8DC6-F579AA7B980A}"/>
    <cellStyle name="Normal 10 3 4 2 2 2 2" xfId="3821" xr:uid="{A952CF85-6D82-4692-B36B-78F776D8F1EB}"/>
    <cellStyle name="Normal 10 3 4 2 2 3" xfId="356" xr:uid="{305A7F61-AF3D-4A17-9D17-6C2C4B2AF784}"/>
    <cellStyle name="Normal 10 3 4 2 2 4" xfId="357" xr:uid="{ACBF7100-0C9E-4F5A-872A-A6B8D59AC8D5}"/>
    <cellStyle name="Normal 10 3 4 2 3" xfId="358" xr:uid="{068879D0-0820-41F7-8557-797FF51F6438}"/>
    <cellStyle name="Normal 10 3 4 2 3 2" xfId="3822" xr:uid="{E86D4E24-F9E9-4504-AE0B-AE9EE63232A3}"/>
    <cellStyle name="Normal 10 3 4 2 4" xfId="359" xr:uid="{0D073578-7D28-4D07-821F-0FD50C81FBE8}"/>
    <cellStyle name="Normal 10 3 4 2 5" xfId="360" xr:uid="{D3024CAE-7214-4FBB-BE03-558EAF9A6E2D}"/>
    <cellStyle name="Normal 10 3 4 3" xfId="361" xr:uid="{3B68CB24-BFC4-4C78-8941-E2398276FEC6}"/>
    <cellStyle name="Normal 10 3 4 3 2" xfId="362" xr:uid="{8F1D631F-AA91-4627-B4E5-2B75986A6316}"/>
    <cellStyle name="Normal 10 3 4 3 2 2" xfId="3823" xr:uid="{628E6698-2910-4F82-BA6D-AE1416026E85}"/>
    <cellStyle name="Normal 10 3 4 3 3" xfId="363" xr:uid="{6DE0D897-1887-43A7-8E4B-9E3EE0989A88}"/>
    <cellStyle name="Normal 10 3 4 3 4" xfId="364" xr:uid="{55996BD6-D057-4949-B332-2BC86912295D}"/>
    <cellStyle name="Normal 10 3 4 4" xfId="365" xr:uid="{532332A1-6C35-4452-BCF3-DA9993B54E05}"/>
    <cellStyle name="Normal 10 3 4 4 2" xfId="366" xr:uid="{05A826E1-B9FB-4FF7-ACA3-05E5C8002622}"/>
    <cellStyle name="Normal 10 3 4 4 3" xfId="367" xr:uid="{458F59C8-878F-446D-ABC0-26E4B8EC311E}"/>
    <cellStyle name="Normal 10 3 4 4 4" xfId="368" xr:uid="{A27E9EC9-8270-41C4-8D6B-6F3B48DFB72D}"/>
    <cellStyle name="Normal 10 3 4 5" xfId="369" xr:uid="{2D2C3763-EA6E-4E6E-9E98-D50BF03A1C9A}"/>
    <cellStyle name="Normal 10 3 4 6" xfId="370" xr:uid="{4A1D2298-A9D0-4715-BB09-ACD97DB4737C}"/>
    <cellStyle name="Normal 10 3 4 7" xfId="371" xr:uid="{BB647E9E-826C-458B-834D-2E16C0D9B602}"/>
    <cellStyle name="Normal 10 3 5" xfId="372" xr:uid="{877F94D9-130E-42E9-B594-2F1B26599FE4}"/>
    <cellStyle name="Normal 10 3 5 2" xfId="373" xr:uid="{843232A2-F4C6-4F8C-98E1-90743B9A218A}"/>
    <cellStyle name="Normal 10 3 5 2 2" xfId="374" xr:uid="{961395F1-36F4-41C7-88D3-6F3703C07685}"/>
    <cellStyle name="Normal 10 3 5 2 2 2" xfId="3824" xr:uid="{E7E5626F-C5DE-4D66-981E-F5B0D846BA22}"/>
    <cellStyle name="Normal 10 3 5 2 3" xfId="375" xr:uid="{0CCDEFE2-3B2B-445C-BA5E-314773234D79}"/>
    <cellStyle name="Normal 10 3 5 2 4" xfId="376" xr:uid="{9A45E8A6-2589-4286-A519-DA9658205D4E}"/>
    <cellStyle name="Normal 10 3 5 3" xfId="377" xr:uid="{A345ECB7-115E-4317-A964-25FE688BE1F9}"/>
    <cellStyle name="Normal 10 3 5 3 2" xfId="378" xr:uid="{B750E7A8-740A-4701-8AA7-46A700395E47}"/>
    <cellStyle name="Normal 10 3 5 3 3" xfId="379" xr:uid="{C32864B1-68BF-4080-B2CD-E2A351A59D7B}"/>
    <cellStyle name="Normal 10 3 5 3 4" xfId="380" xr:uid="{15E6F681-FC3B-460B-B34F-B267089516D2}"/>
    <cellStyle name="Normal 10 3 5 4" xfId="381" xr:uid="{33C4FA82-A4E7-4794-BCA0-1A2C376D97CE}"/>
    <cellStyle name="Normal 10 3 5 5" xfId="382" xr:uid="{FF8C1583-428C-49F2-AC39-5024A37B848C}"/>
    <cellStyle name="Normal 10 3 5 6" xfId="383" xr:uid="{F90AAE94-70F6-48B1-9798-C4F485EFDE18}"/>
    <cellStyle name="Normal 10 3 6" xfId="384" xr:uid="{C0EF877E-81B1-40A9-AFF7-8E06A2EC682E}"/>
    <cellStyle name="Normal 10 3 6 2" xfId="385" xr:uid="{D1125C6D-E58D-493F-89DB-C0252BFBF97F}"/>
    <cellStyle name="Normal 10 3 6 2 2" xfId="386" xr:uid="{BA57D234-691B-4AD5-8392-D90C475E483D}"/>
    <cellStyle name="Normal 10 3 6 2 3" xfId="387" xr:uid="{87543B55-8877-40FC-BB06-303D5CD0137E}"/>
    <cellStyle name="Normal 10 3 6 2 4" xfId="388" xr:uid="{C8DE455D-66A3-4E43-A4B9-592015ADF3F5}"/>
    <cellStyle name="Normal 10 3 6 3" xfId="389" xr:uid="{D198D560-A115-439B-A929-B20104EBDED8}"/>
    <cellStyle name="Normal 10 3 6 4" xfId="390" xr:uid="{7E29FA38-0F02-495A-BA5B-FE7A0BB0053D}"/>
    <cellStyle name="Normal 10 3 6 5" xfId="391" xr:uid="{24F03A1E-E297-42CB-8043-8E0B9DBF2099}"/>
    <cellStyle name="Normal 10 3 7" xfId="392" xr:uid="{E81F1F86-639F-4865-BC82-180993ACD186}"/>
    <cellStyle name="Normal 10 3 7 2" xfId="393" xr:uid="{8FF78238-98DF-409E-AE84-508163001E98}"/>
    <cellStyle name="Normal 10 3 7 3" xfId="394" xr:uid="{31295D59-CBA2-4622-B3B6-35F6946EDD66}"/>
    <cellStyle name="Normal 10 3 7 4" xfId="395" xr:uid="{0DABCB6C-5163-4B33-91B0-CF759C195ACE}"/>
    <cellStyle name="Normal 10 3 8" xfId="396" xr:uid="{D888412C-CF32-46D2-8E78-D4D91691C419}"/>
    <cellStyle name="Normal 10 3 8 2" xfId="397" xr:uid="{4913F119-FF44-4700-982C-AB2FC86FF0E8}"/>
    <cellStyle name="Normal 10 3 8 3" xfId="398" xr:uid="{23018E2F-F40E-425D-BDFE-758231ABFA10}"/>
    <cellStyle name="Normal 10 3 8 4" xfId="399" xr:uid="{9F454518-64BC-4A4F-979A-2C7FCB4051E2}"/>
    <cellStyle name="Normal 10 3 9" xfId="400" xr:uid="{52378FA9-815E-48C6-97EF-7A3322965844}"/>
    <cellStyle name="Normal 10 4" xfId="401" xr:uid="{556896D6-36E8-46F1-92D3-C6D4A7E2E9C3}"/>
    <cellStyle name="Normal 10 4 10" xfId="402" xr:uid="{5EEE447C-8D0F-4650-AB0A-FA638FFA49F0}"/>
    <cellStyle name="Normal 10 4 11" xfId="403" xr:uid="{62441061-8CF9-479A-B0DE-411127E91AB6}"/>
    <cellStyle name="Normal 10 4 2" xfId="404" xr:uid="{94D7D53B-572B-4E89-B428-2938E04A8A90}"/>
    <cellStyle name="Normal 10 4 2 2" xfId="405" xr:uid="{4128CEC7-1DEF-4575-BCEF-56EFCC5CB098}"/>
    <cellStyle name="Normal 10 4 2 2 2" xfId="406" xr:uid="{061B18CA-56F4-4283-A911-DC7CDECC6110}"/>
    <cellStyle name="Normal 10 4 2 2 2 2" xfId="407" xr:uid="{B72EBF9E-F213-4AAE-961A-3C8E9C843330}"/>
    <cellStyle name="Normal 10 4 2 2 2 2 2" xfId="408" xr:uid="{FE053CBE-53AF-4F3C-9906-505177DE7354}"/>
    <cellStyle name="Normal 10 4 2 2 2 2 3" xfId="409" xr:uid="{810E9FAB-4267-4D35-898E-6A5AECF80573}"/>
    <cellStyle name="Normal 10 4 2 2 2 2 4" xfId="410" xr:uid="{4A511836-0D5C-40D2-935A-3F9E602D8603}"/>
    <cellStyle name="Normal 10 4 2 2 2 3" xfId="411" xr:uid="{17731D27-AF9D-492B-8813-8983CDA0088F}"/>
    <cellStyle name="Normal 10 4 2 2 2 3 2" xfId="412" xr:uid="{4B005D28-8213-4DEE-99F4-30420FEED4B0}"/>
    <cellStyle name="Normal 10 4 2 2 2 3 3" xfId="413" xr:uid="{AC0E5EF6-B1FE-41E2-BD02-234C677E44B4}"/>
    <cellStyle name="Normal 10 4 2 2 2 3 4" xfId="414" xr:uid="{CF3CAA22-5018-4EE3-94DD-B741DEB91102}"/>
    <cellStyle name="Normal 10 4 2 2 2 4" xfId="415" xr:uid="{963454E8-18CC-4C36-B36D-F5615D21E634}"/>
    <cellStyle name="Normal 10 4 2 2 2 5" xfId="416" xr:uid="{F40CEE85-D4A1-4AA3-83C0-A88582A3FCE1}"/>
    <cellStyle name="Normal 10 4 2 2 2 6" xfId="417" xr:uid="{EC0E83D9-D6A0-49EC-8924-66B4261924B3}"/>
    <cellStyle name="Normal 10 4 2 2 3" xfId="418" xr:uid="{6A8A3A5A-F661-4E9C-A9FC-F30A8271AC54}"/>
    <cellStyle name="Normal 10 4 2 2 3 2" xfId="419" xr:uid="{5D60541B-0AF5-4654-94B3-672961FFDDD9}"/>
    <cellStyle name="Normal 10 4 2 2 3 2 2" xfId="420" xr:uid="{041F2CED-97EB-4B56-B1AE-C3D91EDB9CF7}"/>
    <cellStyle name="Normal 10 4 2 2 3 2 3" xfId="421" xr:uid="{1400C009-A2D8-44DE-8227-849AA4F116E0}"/>
    <cellStyle name="Normal 10 4 2 2 3 2 4" xfId="422" xr:uid="{F96B9D77-C721-47A1-896F-BF1F672E3837}"/>
    <cellStyle name="Normal 10 4 2 2 3 3" xfId="423" xr:uid="{97940216-AD89-47F4-B376-C1494D3BB49A}"/>
    <cellStyle name="Normal 10 4 2 2 3 4" xfId="424" xr:uid="{B567CAED-A186-43BA-9588-D5F4DA9B04F2}"/>
    <cellStyle name="Normal 10 4 2 2 3 5" xfId="425" xr:uid="{0AA3CE78-3A54-4F07-9BC1-77DCC13C623B}"/>
    <cellStyle name="Normal 10 4 2 2 4" xfId="426" xr:uid="{68C09150-FF6F-4FE0-80EA-8165E9A3AA79}"/>
    <cellStyle name="Normal 10 4 2 2 4 2" xfId="427" xr:uid="{87F9EBCC-0122-4E63-9182-83304158E1E6}"/>
    <cellStyle name="Normal 10 4 2 2 4 3" xfId="428" xr:uid="{E6D51270-CEEF-4C9A-8B35-BBA3F19193AB}"/>
    <cellStyle name="Normal 10 4 2 2 4 4" xfId="429" xr:uid="{BC933696-BA05-4493-BBBE-9D930694B053}"/>
    <cellStyle name="Normal 10 4 2 2 5" xfId="430" xr:uid="{BAFB7718-E87A-4B89-A13B-DE4543AA0FF3}"/>
    <cellStyle name="Normal 10 4 2 2 5 2" xfId="431" xr:uid="{3A222D79-5DEC-4B40-B147-81186CA132E0}"/>
    <cellStyle name="Normal 10 4 2 2 5 3" xfId="432" xr:uid="{43EF4676-D120-4C82-8BD3-E43BDF713A2A}"/>
    <cellStyle name="Normal 10 4 2 2 5 4" xfId="433" xr:uid="{DB98EB45-DD6B-4751-AAE0-5901C0BF5CE2}"/>
    <cellStyle name="Normal 10 4 2 2 6" xfId="434" xr:uid="{734AFC8C-D0C3-4573-BD63-B8181973027E}"/>
    <cellStyle name="Normal 10 4 2 2 7" xfId="435" xr:uid="{5D83EAE3-4FA9-40BE-BC59-008022F2D4C9}"/>
    <cellStyle name="Normal 10 4 2 2 8" xfId="436" xr:uid="{985ECFD1-1B6D-4EC2-B665-5C6852285D2D}"/>
    <cellStyle name="Normal 10 4 2 3" xfId="437" xr:uid="{0E1AC691-FD2F-4A51-97EC-A0EE059C79A7}"/>
    <cellStyle name="Normal 10 4 2 3 2" xfId="438" xr:uid="{BC3B6193-A11D-4643-87E6-3848662FD287}"/>
    <cellStyle name="Normal 10 4 2 3 2 2" xfId="439" xr:uid="{88ACA8F3-326C-46D8-91FA-53A9F68EB568}"/>
    <cellStyle name="Normal 10 4 2 3 2 3" xfId="440" xr:uid="{82202994-F6B5-4BF0-AA66-D3332D456711}"/>
    <cellStyle name="Normal 10 4 2 3 2 4" xfId="441" xr:uid="{9AE5D3F8-1824-458B-8189-23B3B2C51EA2}"/>
    <cellStyle name="Normal 10 4 2 3 3" xfId="442" xr:uid="{1648A3D0-2936-43D1-85FA-84931E00F4B6}"/>
    <cellStyle name="Normal 10 4 2 3 3 2" xfId="443" xr:uid="{94344FA8-61C8-4764-B4E1-38A383853D1D}"/>
    <cellStyle name="Normal 10 4 2 3 3 3" xfId="444" xr:uid="{0B6D2FB6-E267-4305-BAEB-07F85A998285}"/>
    <cellStyle name="Normal 10 4 2 3 3 4" xfId="445" xr:uid="{7E2BEAF7-A81E-465D-85A0-BBD7871A6D01}"/>
    <cellStyle name="Normal 10 4 2 3 4" xfId="446" xr:uid="{9F424997-BE0E-4294-AF8F-7CCE3824B023}"/>
    <cellStyle name="Normal 10 4 2 3 5" xfId="447" xr:uid="{F01D5279-4116-4AC3-BD04-EAA653187199}"/>
    <cellStyle name="Normal 10 4 2 3 6" xfId="448" xr:uid="{7FC21D0A-C081-40A9-B9EE-C623F84E57A8}"/>
    <cellStyle name="Normal 10 4 2 4" xfId="449" xr:uid="{0C838927-B1C8-45DB-B617-254ED4F37558}"/>
    <cellStyle name="Normal 10 4 2 4 2" xfId="450" xr:uid="{3479A6EA-8ACC-4E8D-90C1-90AD1E7EB366}"/>
    <cellStyle name="Normal 10 4 2 4 2 2" xfId="451" xr:uid="{314B63A2-DC94-43D5-8BAD-6FD58820E144}"/>
    <cellStyle name="Normal 10 4 2 4 2 3" xfId="452" xr:uid="{DA1AA413-B5F9-458D-BC02-5F4BFBEA8C54}"/>
    <cellStyle name="Normal 10 4 2 4 2 4" xfId="453" xr:uid="{8E38FB25-CE7A-4841-A21A-DE688CF7DA40}"/>
    <cellStyle name="Normal 10 4 2 4 3" xfId="454" xr:uid="{06488D78-55D1-4FBA-AADB-05FA911A1BE5}"/>
    <cellStyle name="Normal 10 4 2 4 4" xfId="455" xr:uid="{8E4A2779-F5DD-4128-958C-B2644B445E96}"/>
    <cellStyle name="Normal 10 4 2 4 5" xfId="456" xr:uid="{33E84442-C211-4D1A-9AE0-76C1B8B7F46F}"/>
    <cellStyle name="Normal 10 4 2 5" xfId="457" xr:uid="{E6DD7405-4BFB-49D4-90FF-C0AF5BF95A4C}"/>
    <cellStyle name="Normal 10 4 2 5 2" xfId="458" xr:uid="{AC1EFA18-EAFA-4552-BCE8-702BAA5D9041}"/>
    <cellStyle name="Normal 10 4 2 5 3" xfId="459" xr:uid="{4620D15B-359E-40F0-AFDF-19E16F8980DA}"/>
    <cellStyle name="Normal 10 4 2 5 4" xfId="460" xr:uid="{5B40DA30-185F-4D61-A17C-F5D00FCFE518}"/>
    <cellStyle name="Normal 10 4 2 6" xfId="461" xr:uid="{90CDF9DC-1259-48DB-8E31-7E163288CBDF}"/>
    <cellStyle name="Normal 10 4 2 6 2" xfId="462" xr:uid="{E083F861-9297-41C9-93F7-A7BAC4D9EC9C}"/>
    <cellStyle name="Normal 10 4 2 6 3" xfId="463" xr:uid="{77317656-1E5D-40B1-A6C4-F87C3F38BAE4}"/>
    <cellStyle name="Normal 10 4 2 6 4" xfId="464" xr:uid="{02BE6A7B-0561-41D4-8CA7-48A7C0E22D92}"/>
    <cellStyle name="Normal 10 4 2 7" xfId="465" xr:uid="{3343B3E4-8818-4E79-86E4-6E5D1DC1261C}"/>
    <cellStyle name="Normal 10 4 2 8" xfId="466" xr:uid="{509E198B-921B-410A-99AA-FAA2E9D13BA0}"/>
    <cellStyle name="Normal 10 4 2 9" xfId="467" xr:uid="{468B8C9D-33F9-488E-A911-FB1A1EE16C51}"/>
    <cellStyle name="Normal 10 4 3" xfId="468" xr:uid="{3A35A930-E17B-4E2B-8085-253FC1A26020}"/>
    <cellStyle name="Normal 10 4 3 2" xfId="469" xr:uid="{8DEC2D66-6F13-4B9E-BF53-CE5E07EBD695}"/>
    <cellStyle name="Normal 10 4 3 2 2" xfId="470" xr:uid="{4CD92BA3-FC76-4B32-87EF-416A84E0A7F7}"/>
    <cellStyle name="Normal 10 4 3 2 2 2" xfId="471" xr:uid="{9B61B3D1-6508-488B-96D4-BD10CBB2A44B}"/>
    <cellStyle name="Normal 10 4 3 2 2 2 2" xfId="3825" xr:uid="{C286713C-8943-40AA-B731-3E3481FF8C43}"/>
    <cellStyle name="Normal 10 4 3 2 2 3" xfId="472" xr:uid="{FE3CF5B1-D78F-4F35-83DA-C09613F0080D}"/>
    <cellStyle name="Normal 10 4 3 2 2 4" xfId="473" xr:uid="{F09AA3F1-4671-4AC7-872B-F703C4552E3D}"/>
    <cellStyle name="Normal 10 4 3 2 3" xfId="474" xr:uid="{1A2471D2-556B-4F31-9FF9-8034A732FB65}"/>
    <cellStyle name="Normal 10 4 3 2 3 2" xfId="475" xr:uid="{6F2F41CD-CE21-4708-A23A-C030B57CA1C9}"/>
    <cellStyle name="Normal 10 4 3 2 3 3" xfId="476" xr:uid="{6E409A2E-1CE5-46BE-BEDE-520068958D09}"/>
    <cellStyle name="Normal 10 4 3 2 3 4" xfId="477" xr:uid="{151F7BF9-0831-4B09-88D0-9EC71B24BE8E}"/>
    <cellStyle name="Normal 10 4 3 2 4" xfId="478" xr:uid="{A97FB366-A8C1-4254-BC2B-8D2D3DD5EBCE}"/>
    <cellStyle name="Normal 10 4 3 2 5" xfId="479" xr:uid="{C39E2496-C7EE-44D7-ACD1-FF8045367CAB}"/>
    <cellStyle name="Normal 10 4 3 2 6" xfId="480" xr:uid="{4C020B9F-FC21-413C-8007-C33D6CE335B5}"/>
    <cellStyle name="Normal 10 4 3 3" xfId="481" xr:uid="{2268F9E7-2057-419E-B07B-A9BF687F032E}"/>
    <cellStyle name="Normal 10 4 3 3 2" xfId="482" xr:uid="{F5448FBF-74F3-4398-AD08-86A854920B70}"/>
    <cellStyle name="Normal 10 4 3 3 2 2" xfId="483" xr:uid="{DE7AD034-B1EE-4404-9398-0304B38E76C9}"/>
    <cellStyle name="Normal 10 4 3 3 2 3" xfId="484" xr:uid="{813CED3B-78D0-4477-B8FC-180D6680EC2E}"/>
    <cellStyle name="Normal 10 4 3 3 2 4" xfId="485" xr:uid="{CBEA805A-640B-4CBD-AA48-7E2949D7B846}"/>
    <cellStyle name="Normal 10 4 3 3 3" xfId="486" xr:uid="{BAF44F8D-7C30-40DA-948A-EA3B1CA8E576}"/>
    <cellStyle name="Normal 10 4 3 3 4" xfId="487" xr:uid="{21648B2E-D7C1-49DE-B8E6-75187C752EBE}"/>
    <cellStyle name="Normal 10 4 3 3 5" xfId="488" xr:uid="{6456DA13-5734-4604-B2B9-D059936DDECE}"/>
    <cellStyle name="Normal 10 4 3 4" xfId="489" xr:uid="{8F9587E9-7AFF-48B6-9CE6-C0726F75DDA3}"/>
    <cellStyle name="Normal 10 4 3 4 2" xfId="490" xr:uid="{FC8C46C0-EB05-49DC-8164-329FA568BCED}"/>
    <cellStyle name="Normal 10 4 3 4 3" xfId="491" xr:uid="{96A9922F-1632-45AA-865B-F4E43169853E}"/>
    <cellStyle name="Normal 10 4 3 4 4" xfId="492" xr:uid="{2CE6ECE9-B50B-4F95-90CD-8EE6C66CE378}"/>
    <cellStyle name="Normal 10 4 3 5" xfId="493" xr:uid="{CF2C39B5-61E6-4144-B458-E5E91998304F}"/>
    <cellStyle name="Normal 10 4 3 5 2" xfId="494" xr:uid="{A7555C6B-376D-416A-B83F-985CC43C6597}"/>
    <cellStyle name="Normal 10 4 3 5 3" xfId="495" xr:uid="{7F441C71-47DE-4367-9CD6-A2744CC28214}"/>
    <cellStyle name="Normal 10 4 3 5 4" xfId="496" xr:uid="{9256B2A8-CAB8-4E10-9E96-95948DF04193}"/>
    <cellStyle name="Normal 10 4 3 6" xfId="497" xr:uid="{E39CDF62-728D-437F-924E-E2301D7DD0E4}"/>
    <cellStyle name="Normal 10 4 3 7" xfId="498" xr:uid="{44E6BBCF-D959-42D6-B838-B12A9A465627}"/>
    <cellStyle name="Normal 10 4 3 8" xfId="499" xr:uid="{C4F0D91F-D8CB-4151-BE35-A853ADCE7583}"/>
    <cellStyle name="Normal 10 4 4" xfId="500" xr:uid="{F252CFC5-F1F0-42E7-9140-1D6AFB12A5FB}"/>
    <cellStyle name="Normal 10 4 4 2" xfId="501" xr:uid="{DAAF34B9-FA16-457C-A4B1-6173ED2C88AF}"/>
    <cellStyle name="Normal 10 4 4 2 2" xfId="502" xr:uid="{CEC2BEF7-4AE1-4BFF-B0D5-4C0415B07B23}"/>
    <cellStyle name="Normal 10 4 4 2 2 2" xfId="503" xr:uid="{1E984677-0CC7-4F70-94F7-03B12D195F46}"/>
    <cellStyle name="Normal 10 4 4 2 2 3" xfId="504" xr:uid="{70A9A616-238C-42A3-B1B6-5D30120DF1EB}"/>
    <cellStyle name="Normal 10 4 4 2 2 4" xfId="505" xr:uid="{DE26611B-CCB1-4F26-93D2-5C0AD4A902AA}"/>
    <cellStyle name="Normal 10 4 4 2 3" xfId="506" xr:uid="{E6A44F0D-3A87-4BC5-9A2E-214CE70C132B}"/>
    <cellStyle name="Normal 10 4 4 2 4" xfId="507" xr:uid="{07E58A16-A496-4955-8646-432A2ECA98EF}"/>
    <cellStyle name="Normal 10 4 4 2 5" xfId="508" xr:uid="{9C2B0E50-87D0-400C-B00F-D7BA631C912B}"/>
    <cellStyle name="Normal 10 4 4 3" xfId="509" xr:uid="{DFF42704-5620-427A-8046-6DCCE7C5E9E1}"/>
    <cellStyle name="Normal 10 4 4 3 2" xfId="510" xr:uid="{8CD3EBD6-8E5C-4E3F-8B2B-D2000DA69DE1}"/>
    <cellStyle name="Normal 10 4 4 3 3" xfId="511" xr:uid="{8D49A516-301A-437C-BFBF-B079830933CD}"/>
    <cellStyle name="Normal 10 4 4 3 4" xfId="512" xr:uid="{99149DC7-C3F9-4CA0-A5F6-E32B5A2B0DFD}"/>
    <cellStyle name="Normal 10 4 4 4" xfId="513" xr:uid="{037E64D9-817A-4567-A632-89FEDD72001F}"/>
    <cellStyle name="Normal 10 4 4 4 2" xfId="514" xr:uid="{8ED2F8A4-00A0-430A-9C60-32631CF46304}"/>
    <cellStyle name="Normal 10 4 4 4 3" xfId="515" xr:uid="{72C33A1C-39EA-4587-B2E0-FDE09FC44DDC}"/>
    <cellStyle name="Normal 10 4 4 4 4" xfId="516" xr:uid="{D4AA2843-C297-4498-8CCB-12C755F1CF91}"/>
    <cellStyle name="Normal 10 4 4 5" xfId="517" xr:uid="{781107CB-A3BD-4748-9321-6FCA46E200A4}"/>
    <cellStyle name="Normal 10 4 4 6" xfId="518" xr:uid="{F2B9DFEF-E28E-4E04-8CA5-74ED5973D4A9}"/>
    <cellStyle name="Normal 10 4 4 7" xfId="519" xr:uid="{5C196725-F49F-4263-8523-A705DAEADEF8}"/>
    <cellStyle name="Normal 10 4 5" xfId="520" xr:uid="{0D169F08-409B-4B16-8776-0BBFC7D40FC2}"/>
    <cellStyle name="Normal 10 4 5 2" xfId="521" xr:uid="{A1EC8CA7-6F39-4A60-A84A-616F8F9B0537}"/>
    <cellStyle name="Normal 10 4 5 2 2" xfId="522" xr:uid="{EA32EEAC-9717-4C4C-833D-B4D10D6D9FA9}"/>
    <cellStyle name="Normal 10 4 5 2 3" xfId="523" xr:uid="{7E011865-8A6D-4D7D-AD86-946216232EB2}"/>
    <cellStyle name="Normal 10 4 5 2 4" xfId="524" xr:uid="{FBBAFBCF-2082-4858-866D-48A702BC95EB}"/>
    <cellStyle name="Normal 10 4 5 3" xfId="525" xr:uid="{46C2588A-3395-4D2B-82EE-276187BD7DE9}"/>
    <cellStyle name="Normal 10 4 5 3 2" xfId="526" xr:uid="{09A1110C-9852-4D4E-950F-199355E6006B}"/>
    <cellStyle name="Normal 10 4 5 3 3" xfId="527" xr:uid="{F1E951C3-7E90-481C-B4E9-E2417CFF619A}"/>
    <cellStyle name="Normal 10 4 5 3 4" xfId="528" xr:uid="{72F76D0E-8A97-4231-9739-563DF1995833}"/>
    <cellStyle name="Normal 10 4 5 4" xfId="529" xr:uid="{D4209A48-CED4-47E1-BE1A-78D66D482553}"/>
    <cellStyle name="Normal 10 4 5 5" xfId="530" xr:uid="{E6F9A345-B507-4D22-8BA9-F188CC37CCE5}"/>
    <cellStyle name="Normal 10 4 5 6" xfId="531" xr:uid="{E416D07D-9224-4C08-9AB6-277A75C2A7A8}"/>
    <cellStyle name="Normal 10 4 6" xfId="532" xr:uid="{C7719F34-72D9-4080-A99C-EE7D570B6926}"/>
    <cellStyle name="Normal 10 4 6 2" xfId="533" xr:uid="{7E7C8CA3-427F-4698-BB4A-A1153E7715F3}"/>
    <cellStyle name="Normal 10 4 6 2 2" xfId="534" xr:uid="{847B7FD6-DC4C-4A97-91F9-062CB09A2EF0}"/>
    <cellStyle name="Normal 10 4 6 2 3" xfId="535" xr:uid="{A6891C85-A826-401E-AECF-264D9148E969}"/>
    <cellStyle name="Normal 10 4 6 2 4" xfId="536" xr:uid="{2A17C1AE-F093-461C-A91A-EABBE692F3ED}"/>
    <cellStyle name="Normal 10 4 6 3" xfId="537" xr:uid="{857618A4-AB04-4EEC-B44F-5E2D37DFCC7A}"/>
    <cellStyle name="Normal 10 4 6 4" xfId="538" xr:uid="{44E19BAA-F31F-4744-8645-461343F2E2F8}"/>
    <cellStyle name="Normal 10 4 6 5" xfId="539" xr:uid="{EE99C686-99E6-4D7E-A5F5-EDCA4D590630}"/>
    <cellStyle name="Normal 10 4 7" xfId="540" xr:uid="{1BC8D2B4-9E84-4BD5-B51E-52AF5EB2283B}"/>
    <cellStyle name="Normal 10 4 7 2" xfId="541" xr:uid="{22C621C3-F39F-4C6A-8944-EB48877EA8DB}"/>
    <cellStyle name="Normal 10 4 7 3" xfId="542" xr:uid="{582EA2E3-223B-4AD6-AA21-64A0EAE9E324}"/>
    <cellStyle name="Normal 10 4 7 4" xfId="543" xr:uid="{8D3A8556-E49B-4EF5-A09B-07BB056E3B04}"/>
    <cellStyle name="Normal 10 4 8" xfId="544" xr:uid="{01E614A2-FC24-4CFC-8E20-22B5419B1258}"/>
    <cellStyle name="Normal 10 4 8 2" xfId="545" xr:uid="{B7D36989-0533-4B1F-A1EC-8FDE7DA13341}"/>
    <cellStyle name="Normal 10 4 8 3" xfId="546" xr:uid="{FD43A563-8AEC-4C90-9218-D3EAEA0C5A2F}"/>
    <cellStyle name="Normal 10 4 8 4" xfId="547" xr:uid="{51C75246-5D1B-4C06-8867-EF984F5769C3}"/>
    <cellStyle name="Normal 10 4 9" xfId="548" xr:uid="{42AC6D61-1740-4C52-8512-9F89B0178595}"/>
    <cellStyle name="Normal 10 5" xfId="549" xr:uid="{792A160F-847B-4114-8592-536BC3DF9090}"/>
    <cellStyle name="Normal 10 5 2" xfId="550" xr:uid="{282097BB-EAE9-4862-9E9A-169DE66B1609}"/>
    <cellStyle name="Normal 10 5 2 2" xfId="551" xr:uid="{C39FDF0A-15F8-442B-BF37-00FF2B00DA6E}"/>
    <cellStyle name="Normal 10 5 2 2 2" xfId="552" xr:uid="{5AAD89ED-C2AE-4D53-86D4-41BA11AC850C}"/>
    <cellStyle name="Normal 10 5 2 2 2 2" xfId="553" xr:uid="{6CDE1FA8-8646-4F10-8978-7E6F3A9D4115}"/>
    <cellStyle name="Normal 10 5 2 2 2 3" xfId="554" xr:uid="{4DC666E8-6DF6-4CBA-B9CA-87CDA57B995F}"/>
    <cellStyle name="Normal 10 5 2 2 2 4" xfId="555" xr:uid="{9630B9A7-98D2-47C1-BA64-484B2F84C9D7}"/>
    <cellStyle name="Normal 10 5 2 2 3" xfId="556" xr:uid="{BCFE672A-4130-4F66-911E-8FC6289394C9}"/>
    <cellStyle name="Normal 10 5 2 2 3 2" xfId="557" xr:uid="{AFAD95BE-3749-429E-B1AB-CB72ACCA54E3}"/>
    <cellStyle name="Normal 10 5 2 2 3 3" xfId="558" xr:uid="{357E125A-6B96-4C49-AC02-7B6D0B0EB3F4}"/>
    <cellStyle name="Normal 10 5 2 2 3 4" xfId="559" xr:uid="{5F460193-FBB5-4B93-81BB-1CB27BA7B513}"/>
    <cellStyle name="Normal 10 5 2 2 4" xfId="560" xr:uid="{7824D424-0CBC-4483-A579-B504B4BE3F87}"/>
    <cellStyle name="Normal 10 5 2 2 5" xfId="561" xr:uid="{C709AB50-5E64-4340-8401-FF0FFE0BFA4A}"/>
    <cellStyle name="Normal 10 5 2 2 6" xfId="562" xr:uid="{A4315E49-1377-42D6-95C3-DDF7B529AE2B}"/>
    <cellStyle name="Normal 10 5 2 3" xfId="563" xr:uid="{7F767D46-BDEB-4D8D-9E74-E7A11D4F1DF7}"/>
    <cellStyle name="Normal 10 5 2 3 2" xfId="564" xr:uid="{13C3D4B1-CCB6-4888-8EF4-C0A9DCA3E522}"/>
    <cellStyle name="Normal 10 5 2 3 2 2" xfId="565" xr:uid="{A57765E6-AAB5-4C30-B28F-857E789935D6}"/>
    <cellStyle name="Normal 10 5 2 3 2 3" xfId="566" xr:uid="{F77184DD-AA0B-4795-AA25-0F04DE463746}"/>
    <cellStyle name="Normal 10 5 2 3 2 4" xfId="567" xr:uid="{D4C885F2-6264-48D1-A56A-123B2F04520D}"/>
    <cellStyle name="Normal 10 5 2 3 3" xfId="568" xr:uid="{83EFAE1B-9898-4733-ACED-79076375D708}"/>
    <cellStyle name="Normal 10 5 2 3 4" xfId="569" xr:uid="{4AE49C9E-C885-4894-A0E5-3CC8E8DA0B64}"/>
    <cellStyle name="Normal 10 5 2 3 5" xfId="570" xr:uid="{38603554-DE26-4F58-9F91-6E44FFB388F9}"/>
    <cellStyle name="Normal 10 5 2 4" xfId="571" xr:uid="{97735CFC-AEF1-4D50-87BF-688EE067065F}"/>
    <cellStyle name="Normal 10 5 2 4 2" xfId="572" xr:uid="{6BE6D30D-F6E7-4CED-8E4E-FE45CB6A2E09}"/>
    <cellStyle name="Normal 10 5 2 4 3" xfId="573" xr:uid="{EE947101-9B8C-46DB-9C2C-49350E899035}"/>
    <cellStyle name="Normal 10 5 2 4 4" xfId="574" xr:uid="{98D030FF-BC71-4620-86BC-90FA6B000CE5}"/>
    <cellStyle name="Normal 10 5 2 5" xfId="575" xr:uid="{B1926849-6D8A-4B22-8826-7A9E33421E8D}"/>
    <cellStyle name="Normal 10 5 2 5 2" xfId="576" xr:uid="{C7924798-42C9-4E5D-B241-AA06766A5B14}"/>
    <cellStyle name="Normal 10 5 2 5 3" xfId="577" xr:uid="{12226552-E3F7-4D28-87C0-C3EFB3BDC63C}"/>
    <cellStyle name="Normal 10 5 2 5 4" xfId="578" xr:uid="{F138D235-DCA9-4618-9651-9256E9A8467D}"/>
    <cellStyle name="Normal 10 5 2 6" xfId="579" xr:uid="{935F4B3A-DA53-496B-A5DB-558B12F49CCD}"/>
    <cellStyle name="Normal 10 5 2 7" xfId="580" xr:uid="{9E7223D4-64F4-4B41-8BED-DC56E57DA48C}"/>
    <cellStyle name="Normal 10 5 2 8" xfId="581" xr:uid="{0266F985-0E86-4B1F-A332-724A51C942C9}"/>
    <cellStyle name="Normal 10 5 3" xfId="582" xr:uid="{F6B491EB-362A-4AFE-837F-A7B21E534B9E}"/>
    <cellStyle name="Normal 10 5 3 2" xfId="583" xr:uid="{334536F3-74B7-432E-AA18-F24C261539CA}"/>
    <cellStyle name="Normal 10 5 3 2 2" xfId="584" xr:uid="{655F4C75-86BC-4EAA-A379-990B19B0F2F6}"/>
    <cellStyle name="Normal 10 5 3 2 3" xfId="585" xr:uid="{0BFB2D1D-71CE-4F62-9317-2BC534DBC903}"/>
    <cellStyle name="Normal 10 5 3 2 4" xfId="586" xr:uid="{1459336B-CFEF-42C4-9C22-E5845458AD49}"/>
    <cellStyle name="Normal 10 5 3 3" xfId="587" xr:uid="{01188A85-EB33-49F8-81E3-AE5F9A29DF3A}"/>
    <cellStyle name="Normal 10 5 3 3 2" xfId="588" xr:uid="{36BD4E40-1907-40A5-A321-BEC45B994608}"/>
    <cellStyle name="Normal 10 5 3 3 3" xfId="589" xr:uid="{1325D7F0-5C06-4397-998F-8C66829965CC}"/>
    <cellStyle name="Normal 10 5 3 3 4" xfId="590" xr:uid="{5793A454-C6F4-442F-B35A-588B936F1F32}"/>
    <cellStyle name="Normal 10 5 3 4" xfId="591" xr:uid="{018BD369-A3FA-45CC-9E80-3945171F5D3C}"/>
    <cellStyle name="Normal 10 5 3 5" xfId="592" xr:uid="{30FCCBFC-2D46-4B93-AD0D-5E1ED47B5B70}"/>
    <cellStyle name="Normal 10 5 3 6" xfId="593" xr:uid="{E71D4981-11C2-47D7-9E6E-02D6EDD3FF97}"/>
    <cellStyle name="Normal 10 5 4" xfId="594" xr:uid="{6493F1A5-67E9-48D3-9F28-02E33C405A02}"/>
    <cellStyle name="Normal 10 5 4 2" xfId="595" xr:uid="{278BC29A-A8AE-43B0-945A-F6DF624C37C2}"/>
    <cellStyle name="Normal 10 5 4 2 2" xfId="596" xr:uid="{57D3ABBE-184C-421B-BE89-68C501C1E775}"/>
    <cellStyle name="Normal 10 5 4 2 3" xfId="597" xr:uid="{EAB4C020-8951-462C-801F-8F64B52984A7}"/>
    <cellStyle name="Normal 10 5 4 2 4" xfId="598" xr:uid="{A70C66A9-FDC7-4F24-9F61-E92CB4B319C2}"/>
    <cellStyle name="Normal 10 5 4 3" xfId="599" xr:uid="{2924FC23-99EE-4CEC-8713-9C841242D023}"/>
    <cellStyle name="Normal 10 5 4 4" xfId="600" xr:uid="{451C1790-E568-425C-893C-9B983D0419DB}"/>
    <cellStyle name="Normal 10 5 4 5" xfId="601" xr:uid="{8BB40076-48E6-43DB-AEF2-469F4A55B3B9}"/>
    <cellStyle name="Normal 10 5 5" xfId="602" xr:uid="{D667460F-17E5-45EC-8B3F-231E705F3921}"/>
    <cellStyle name="Normal 10 5 5 2" xfId="603" xr:uid="{A52D5759-870C-4615-9D36-0C4D40195F07}"/>
    <cellStyle name="Normal 10 5 5 3" xfId="604" xr:uid="{DB96AD53-AEEC-4AC6-BFCE-ECE0CD368402}"/>
    <cellStyle name="Normal 10 5 5 4" xfId="605" xr:uid="{26713F54-1D04-4320-8CEE-75F1DE993F81}"/>
    <cellStyle name="Normal 10 5 6" xfId="606" xr:uid="{B4138CBA-47FD-4CB4-AE0A-FE4447556316}"/>
    <cellStyle name="Normal 10 5 6 2" xfId="607" xr:uid="{44316FFA-AE17-4ABD-8F6D-C63FB2B687F9}"/>
    <cellStyle name="Normal 10 5 6 3" xfId="608" xr:uid="{153340EF-FBEE-4648-87F0-14DCA391E2E6}"/>
    <cellStyle name="Normal 10 5 6 4" xfId="609" xr:uid="{48334443-A3E6-49E4-B990-3281C707CE55}"/>
    <cellStyle name="Normal 10 5 7" xfId="610" xr:uid="{F81249C3-D487-463B-BB28-FCC3932F5CA8}"/>
    <cellStyle name="Normal 10 5 8" xfId="611" xr:uid="{B41C483D-8EC1-411A-B56C-305B1261679E}"/>
    <cellStyle name="Normal 10 5 9" xfId="612" xr:uid="{B7698025-C57C-4B2E-A27C-5F73550AE8DC}"/>
    <cellStyle name="Normal 10 6" xfId="613" xr:uid="{8E39B6BD-E36A-4363-877B-588AB0FE8B3D}"/>
    <cellStyle name="Normal 10 6 2" xfId="614" xr:uid="{4AEFF1CF-6BFC-40FD-9D6E-6DB302DF7030}"/>
    <cellStyle name="Normal 10 6 2 2" xfId="615" xr:uid="{B453F633-8EE7-4D1A-BFAA-9B35B449A651}"/>
    <cellStyle name="Normal 10 6 2 2 2" xfId="616" xr:uid="{613E4268-842D-4496-8029-3809F39277FE}"/>
    <cellStyle name="Normal 10 6 2 2 2 2" xfId="3826" xr:uid="{01A644A0-4F7B-4371-87D0-CECDB4414C17}"/>
    <cellStyle name="Normal 10 6 2 2 3" xfId="617" xr:uid="{E4FC8FFA-2926-48FE-AF4E-63947DB23EBB}"/>
    <cellStyle name="Normal 10 6 2 2 4" xfId="618" xr:uid="{D753FA4B-DFAD-459F-B121-0CFE97D076A3}"/>
    <cellStyle name="Normal 10 6 2 3" xfId="619" xr:uid="{E309EF1A-537B-4962-84A9-2B9A6058089C}"/>
    <cellStyle name="Normal 10 6 2 3 2" xfId="620" xr:uid="{65671BB5-E16D-4122-943E-651B3DFDBF61}"/>
    <cellStyle name="Normal 10 6 2 3 3" xfId="621" xr:uid="{C8D832F0-82EC-4EAE-837E-475589737819}"/>
    <cellStyle name="Normal 10 6 2 3 4" xfId="622" xr:uid="{521C8507-5113-43D5-BE1A-0634B134932A}"/>
    <cellStyle name="Normal 10 6 2 4" xfId="623" xr:uid="{A8323B22-7C70-4BC7-916D-7FB8B8D1371B}"/>
    <cellStyle name="Normal 10 6 2 5" xfId="624" xr:uid="{30E2AE64-A1DD-44EC-B673-930756281A61}"/>
    <cellStyle name="Normal 10 6 2 6" xfId="625" xr:uid="{2136F94F-E868-4F52-86B6-754BE4639A95}"/>
    <cellStyle name="Normal 10 6 3" xfId="626" xr:uid="{B3382A77-0F4D-47BF-97C4-2EDEE43B6D43}"/>
    <cellStyle name="Normal 10 6 3 2" xfId="627" xr:uid="{03D96016-6634-4BCE-A76D-E6AAEDD02868}"/>
    <cellStyle name="Normal 10 6 3 2 2" xfId="628" xr:uid="{2323932E-4552-4C99-AFBB-E990C3434712}"/>
    <cellStyle name="Normal 10 6 3 2 3" xfId="629" xr:uid="{D8E94FFC-E5D8-4165-9ED5-6483F53BFFBF}"/>
    <cellStyle name="Normal 10 6 3 2 4" xfId="630" xr:uid="{C5FD89FE-411E-486A-831A-47A0641DF17A}"/>
    <cellStyle name="Normal 10 6 3 3" xfId="631" xr:uid="{6D6CB700-316C-4404-B074-E5BEDFAE6019}"/>
    <cellStyle name="Normal 10 6 3 4" xfId="632" xr:uid="{BA0EEE9F-B2BE-446B-971C-5D63E8CED2D1}"/>
    <cellStyle name="Normal 10 6 3 5" xfId="633" xr:uid="{C9EE2A68-5049-4C22-A27E-F2D69BB0764D}"/>
    <cellStyle name="Normal 10 6 4" xfId="634" xr:uid="{3E14D404-840B-4D40-9771-06E9C3B2AF3A}"/>
    <cellStyle name="Normal 10 6 4 2" xfId="635" xr:uid="{5EBF23CA-8903-4568-B3B4-E41F1830D55E}"/>
    <cellStyle name="Normal 10 6 4 3" xfId="636" xr:uid="{033D93B3-38DA-4C31-90F1-20AB19B1F3F1}"/>
    <cellStyle name="Normal 10 6 4 4" xfId="637" xr:uid="{07C5F1B0-92B7-4714-A10D-3A70F3FF35C9}"/>
    <cellStyle name="Normal 10 6 5" xfId="638" xr:uid="{B15FA675-F745-4344-92F6-63BFC7AECB06}"/>
    <cellStyle name="Normal 10 6 5 2" xfId="639" xr:uid="{75D292E9-5B61-4032-8F77-972D138D63E2}"/>
    <cellStyle name="Normal 10 6 5 3" xfId="640" xr:uid="{D96BBE70-B554-4A79-B0EB-A80D72A88412}"/>
    <cellStyle name="Normal 10 6 5 4" xfId="641" xr:uid="{8C097983-D8A5-44C2-9742-B41F6E1B4F17}"/>
    <cellStyle name="Normal 10 6 6" xfId="642" xr:uid="{5454E868-651A-492F-81D4-3F81A2F9F895}"/>
    <cellStyle name="Normal 10 6 7" xfId="643" xr:uid="{FC4CCA44-D7FC-497B-AB96-E536B06A6156}"/>
    <cellStyle name="Normal 10 6 8" xfId="644" xr:uid="{2BE4BA39-E432-4983-BFC0-7118A97AC2D7}"/>
    <cellStyle name="Normal 10 7" xfId="645" xr:uid="{F8781396-5EA5-449C-BF2F-F873FC489860}"/>
    <cellStyle name="Normal 10 7 2" xfId="646" xr:uid="{FF99848B-ACDE-4F00-94D9-A0C900D33F67}"/>
    <cellStyle name="Normal 10 7 2 2" xfId="647" xr:uid="{D369BC3B-FA0C-405C-87E9-550C3BEC5C14}"/>
    <cellStyle name="Normal 10 7 2 2 2" xfId="648" xr:uid="{7118D7B1-BF69-473D-98CA-61B808BB34EB}"/>
    <cellStyle name="Normal 10 7 2 2 3" xfId="649" xr:uid="{C8CC19AF-C58D-400C-8AC2-9EADD68CAFAE}"/>
    <cellStyle name="Normal 10 7 2 2 4" xfId="650" xr:uid="{E3DB9EDF-D75F-45D0-86E0-021314179DC4}"/>
    <cellStyle name="Normal 10 7 2 3" xfId="651" xr:uid="{CDFD7DD7-5237-464B-B3E9-1C9FCD0385FF}"/>
    <cellStyle name="Normal 10 7 2 4" xfId="652" xr:uid="{BF0878A6-7DF5-4315-84A7-25DF45EF9972}"/>
    <cellStyle name="Normal 10 7 2 5" xfId="653" xr:uid="{65AE5F01-E6E2-4511-A141-ECBEA38BB094}"/>
    <cellStyle name="Normal 10 7 3" xfId="654" xr:uid="{FD646C25-3758-4678-A066-FECE4952745F}"/>
    <cellStyle name="Normal 10 7 3 2" xfId="655" xr:uid="{F73E0683-CF33-4DFA-A6D9-39B7FB2493D9}"/>
    <cellStyle name="Normal 10 7 3 3" xfId="656" xr:uid="{0F632C0A-864D-4997-ACA7-A75C1712FA1C}"/>
    <cellStyle name="Normal 10 7 3 4" xfId="657" xr:uid="{AB2B4B6C-8A4E-436A-8F52-6CD1240789CB}"/>
    <cellStyle name="Normal 10 7 4" xfId="658" xr:uid="{4971D3D9-5EAA-4108-A710-FD4D8CF142A9}"/>
    <cellStyle name="Normal 10 7 4 2" xfId="659" xr:uid="{74C4B3AE-F74F-4BB0-B908-51A8018AC88D}"/>
    <cellStyle name="Normal 10 7 4 3" xfId="660" xr:uid="{A9FE93F5-9A75-4582-8FA7-655BD7EBF3C4}"/>
    <cellStyle name="Normal 10 7 4 4" xfId="661" xr:uid="{24871313-4055-4CBF-82A0-EDFBC926497C}"/>
    <cellStyle name="Normal 10 7 5" xfId="662" xr:uid="{BF3E3D81-25BF-406B-B119-9B67DEAD9A17}"/>
    <cellStyle name="Normal 10 7 6" xfId="663" xr:uid="{65CFF392-CBCB-4903-85B0-EB118D4921D4}"/>
    <cellStyle name="Normal 10 7 7" xfId="664" xr:uid="{B93C5942-AE91-4ADE-9549-DD486A399C91}"/>
    <cellStyle name="Normal 10 8" xfId="665" xr:uid="{01A0BDCB-65AF-42A6-9A7B-3DB92BF4978C}"/>
    <cellStyle name="Normal 10 8 2" xfId="666" xr:uid="{AC3D40C4-381D-4646-A3F8-6CB62CC8CAEA}"/>
    <cellStyle name="Normal 10 8 2 2" xfId="667" xr:uid="{F8DABD6B-494F-4436-A4BD-B74E891DF4FE}"/>
    <cellStyle name="Normal 10 8 2 3" xfId="668" xr:uid="{BA7EFAF5-123D-413F-8DAA-451D5B71F9AB}"/>
    <cellStyle name="Normal 10 8 2 4" xfId="669" xr:uid="{3F14C06F-4086-484D-A786-D090ED296731}"/>
    <cellStyle name="Normal 10 8 3" xfId="670" xr:uid="{1C26CF52-F8DA-4A05-96E2-E93DB10442B2}"/>
    <cellStyle name="Normal 10 8 3 2" xfId="671" xr:uid="{F039347D-11F6-401D-970C-7ACD02308DEB}"/>
    <cellStyle name="Normal 10 8 3 3" xfId="672" xr:uid="{ED72C9DE-4821-40D9-BEB5-AFD628C35804}"/>
    <cellStyle name="Normal 10 8 3 4" xfId="673" xr:uid="{78805394-7D99-465F-A9BF-C4CA0A93A6BE}"/>
    <cellStyle name="Normal 10 8 4" xfId="674" xr:uid="{9A76519B-19A3-4C2A-87FE-70C7A3144444}"/>
    <cellStyle name="Normal 10 8 5" xfId="675" xr:uid="{AE93A15F-A367-4DB8-9D6D-DB1A0AD50E50}"/>
    <cellStyle name="Normal 10 8 6" xfId="676" xr:uid="{015A48BC-D2D3-4CCD-AF6B-A8CB54FB9FDE}"/>
    <cellStyle name="Normal 10 9" xfId="677" xr:uid="{637B53F8-B8B7-4B20-A3F0-11FF7658DDB8}"/>
    <cellStyle name="Normal 10 9 2" xfId="678" xr:uid="{5833C6BE-821D-4126-90FD-7AEF535285CC}"/>
    <cellStyle name="Normal 10 9 2 2" xfId="679" xr:uid="{A47E5892-E306-4D34-A49F-EFF40B0F82CE}"/>
    <cellStyle name="Normal 10 9 2 2 2" xfId="4301" xr:uid="{0DCB4093-72B4-4D6C-9A50-8D5FF6E5B13D}"/>
    <cellStyle name="Normal 10 9 2 2 3" xfId="4602" xr:uid="{AC780D50-2445-4296-98B0-5F723044BC2F}"/>
    <cellStyle name="Normal 10 9 2 3" xfId="680" xr:uid="{C347578E-E091-47CE-A6B3-3CE593ADDB43}"/>
    <cellStyle name="Normal 10 9 2 4" xfId="681" xr:uid="{7FBB5531-2406-48CA-8D71-EC928EECE9EF}"/>
    <cellStyle name="Normal 10 9 3" xfId="682" xr:uid="{4AFAD2AB-DD9B-4121-80BB-8AA3D9805219}"/>
    <cellStyle name="Normal 10 9 4" xfId="683" xr:uid="{7943CE20-D2C3-44D2-88B9-3557E4E90F45}"/>
    <cellStyle name="Normal 10 9 4 2" xfId="4738" xr:uid="{BCE46EE4-6A10-460F-AE68-0F37C357C85D}"/>
    <cellStyle name="Normal 10 9 4 3" xfId="4603" xr:uid="{BE22025C-1C01-4246-BFB8-0B91CD62C59E}"/>
    <cellStyle name="Normal 10 9 4 4" xfId="4445" xr:uid="{30248F76-00DB-4EBD-9EF4-8E80D53EA2B3}"/>
    <cellStyle name="Normal 10 9 5" xfId="684" xr:uid="{E39FAC18-BCFA-4ACA-8D3C-2437C0CC3A7A}"/>
    <cellStyle name="Normal 11" xfId="46" xr:uid="{DA7D3A89-608C-44DC-ACD8-C64AB3233258}"/>
    <cellStyle name="Normal 11 2" xfId="3697" xr:uid="{84CE0C86-74B4-4BA6-813B-FA5FD0FE07EE}"/>
    <cellStyle name="Normal 11 2 2" xfId="4545" xr:uid="{05397766-97B7-4F79-BF10-FDAEA25EF98A}"/>
    <cellStyle name="Normal 11 3" xfId="4306" xr:uid="{159E52D9-0F73-4BCD-B4B0-DB9D943487D6}"/>
    <cellStyle name="Normal 11 3 2" xfId="4546" xr:uid="{51F4C839-47B0-444B-9B0B-2E79E8429530}"/>
    <cellStyle name="Normal 11 3 3" xfId="4715" xr:uid="{9A165DBB-EA8A-415E-AB7E-A118F74CA9D2}"/>
    <cellStyle name="Normal 11 3 4" xfId="4692" xr:uid="{C3E51759-2918-4725-A5A8-326936891E57}"/>
    <cellStyle name="Normal 12" xfId="47" xr:uid="{2AAD4ABB-9739-474A-B058-47E97F02633D}"/>
    <cellStyle name="Normal 12 2" xfId="3698" xr:uid="{3C35A7DD-A5C7-4578-8017-FAA398536BB7}"/>
    <cellStyle name="Normal 12 2 2" xfId="4547" xr:uid="{A2DA9EFA-4A2F-43E7-81FF-697CAF00FAD3}"/>
    <cellStyle name="Normal 12 3" xfId="4548" xr:uid="{610C8900-6C40-4972-B6CE-F094532E2CC3}"/>
    <cellStyle name="Normal 13" xfId="48" xr:uid="{62B34584-7591-4713-B277-42ACD0004401}"/>
    <cellStyle name="Normal 13 2" xfId="49" xr:uid="{0760695D-4F9D-4F2D-AB76-1D43536690BB}"/>
    <cellStyle name="Normal 13 2 2" xfId="3699" xr:uid="{C4B66A90-FFA0-4B5D-AB52-6C3C43B81C1C}"/>
    <cellStyle name="Normal 13 2 2 2" xfId="4549" xr:uid="{B032FCAE-2966-4D7F-BBB0-5359D9ED9FF1}"/>
    <cellStyle name="Normal 13 2 3" xfId="4308" xr:uid="{93D9497D-2AB6-4E96-B8FA-21CC131B0081}"/>
    <cellStyle name="Normal 13 2 3 2" xfId="4550" xr:uid="{2BBBDD54-3F23-4619-AABC-3020D44643D3}"/>
    <cellStyle name="Normal 13 2 3 3" xfId="4716" xr:uid="{EF654E08-533A-4E57-902C-72C1C5865B00}"/>
    <cellStyle name="Normal 13 2 3 4" xfId="4693" xr:uid="{45BF6769-154A-4F85-9689-4BBF8C1F6845}"/>
    <cellStyle name="Normal 13 3" xfId="3700" xr:uid="{1F54127F-0506-4321-B458-65DB6DD5ABA6}"/>
    <cellStyle name="Normal 13 3 2" xfId="4392" xr:uid="{5660BA92-F186-485F-B40D-D9E125A57B69}"/>
    <cellStyle name="Normal 13 3 3" xfId="4309" xr:uid="{27A94BFB-9910-4AA0-88FD-42CF65A0EAF7}"/>
    <cellStyle name="Normal 13 3 4" xfId="4449" xr:uid="{E62968D1-7696-4CBB-990C-C1A99E8AF3C5}"/>
    <cellStyle name="Normal 13 3 5" xfId="4717" xr:uid="{70CAC2E6-B96E-47F1-81D3-DF996B6930A1}"/>
    <cellStyle name="Normal 13 4" xfId="4310" xr:uid="{3E26E854-CD97-46D6-BEF7-D5F23661BAE6}"/>
    <cellStyle name="Normal 13 5" xfId="4307" xr:uid="{8FF7190A-15E4-4EB5-99E5-C8C90CE4FB8D}"/>
    <cellStyle name="Normal 14" xfId="50" xr:uid="{E6CBD37C-0B3B-4B7B-9809-22189E532479}"/>
    <cellStyle name="Normal 14 18" xfId="4312" xr:uid="{AE65401C-D45E-4FB1-8653-89EF531DFCAF}"/>
    <cellStyle name="Normal 14 2" xfId="51" xr:uid="{C9A5C581-6EBC-4A5C-8563-DF7968A1D31D}"/>
    <cellStyle name="Normal 14 2 2" xfId="52" xr:uid="{BE861514-6A69-428A-83DF-7E29AF34015B}"/>
    <cellStyle name="Normal 14 2 2 2" xfId="3701" xr:uid="{2AB3D0CE-841D-4D20-A566-BCBB983C3154}"/>
    <cellStyle name="Normal 14 2 3" xfId="3702" xr:uid="{2EE6C600-B65E-44FF-B3E1-CFEF211613B7}"/>
    <cellStyle name="Normal 14 3" xfId="3703" xr:uid="{000B4595-5B6F-49E9-B998-AE437345AD62}"/>
    <cellStyle name="Normal 14 3 2" xfId="4551" xr:uid="{9CEB875E-7104-467E-A54F-04858F405195}"/>
    <cellStyle name="Normal 14 4" xfId="4311" xr:uid="{30A34CE5-FB0C-43FC-BBB4-FB0D8CDF022E}"/>
    <cellStyle name="Normal 14 4 2" xfId="4552" xr:uid="{768ADFFB-7C50-441E-B1CA-D43D464CBE28}"/>
    <cellStyle name="Normal 14 4 3" xfId="4718" xr:uid="{90CE1F48-C28B-415D-BF57-1E1CCB37F930}"/>
    <cellStyle name="Normal 14 4 4" xfId="4694" xr:uid="{1B70BDF0-E55D-4BAA-814F-213D3C5B45B7}"/>
    <cellStyle name="Normal 15" xfId="53" xr:uid="{779343C7-0C6E-41FC-8A57-200C41D5A4CA}"/>
    <cellStyle name="Normal 15 2" xfId="54" xr:uid="{AE9BE747-CED5-4890-A619-BE17D5335AA1}"/>
    <cellStyle name="Normal 15 2 2" xfId="3704" xr:uid="{CE51BB14-FE8E-4CA9-A4DB-13F871EA5C1A}"/>
    <cellStyle name="Normal 15 2 2 2" xfId="4553" xr:uid="{18B5384F-B05E-421C-B456-38E588E8420F}"/>
    <cellStyle name="Normal 15 2 3" xfId="4554" xr:uid="{6E595EF4-2CEA-4E8E-BEED-189106105124}"/>
    <cellStyle name="Normal 15 3" xfId="3705" xr:uid="{0E2333C9-17D5-43E2-96BA-04E74745380C}"/>
    <cellStyle name="Normal 15 3 2" xfId="4393" xr:uid="{AD2B04BD-75F1-4EB8-8F72-179596B94372}"/>
    <cellStyle name="Normal 15 3 3" xfId="4314" xr:uid="{FBC036B8-E4A2-4C73-A180-239042B99967}"/>
    <cellStyle name="Normal 15 3 4" xfId="4450" xr:uid="{3C3514B3-AC83-4E01-9110-428296A14837}"/>
    <cellStyle name="Normal 15 3 5" xfId="4720" xr:uid="{6FCC7AFA-808D-4163-9CC6-6083A95E84C0}"/>
    <cellStyle name="Normal 15 4" xfId="4313" xr:uid="{BD7DBAF3-E7F6-4B27-97BB-9591EFA61F68}"/>
    <cellStyle name="Normal 15 4 2" xfId="4555" xr:uid="{AE6C3AC7-ECDB-43F4-ABD6-9438F73A1000}"/>
    <cellStyle name="Normal 15 4 3" xfId="4719" xr:uid="{B02C11CD-572D-44A9-9E0A-0AAF32769F48}"/>
    <cellStyle name="Normal 15 4 4" xfId="4695" xr:uid="{705B2881-A275-4BB1-B5BB-0F5C8C41653C}"/>
    <cellStyle name="Normal 16" xfId="55" xr:uid="{73999149-8443-49A3-826F-72D6DD3C9394}"/>
    <cellStyle name="Normal 16 2" xfId="3706" xr:uid="{63C0F1FB-CF3D-4141-8A99-7EC362D469D7}"/>
    <cellStyle name="Normal 16 2 2" xfId="4394" xr:uid="{927BFB8A-9C94-493D-B450-CBB14A3CE6C3}"/>
    <cellStyle name="Normal 16 2 3" xfId="4315" xr:uid="{B8A6BF0B-DD47-46EA-83A2-9709421AC50D}"/>
    <cellStyle name="Normal 16 2 4" xfId="4451" xr:uid="{534264CD-AA86-4055-9DCE-E93F27516D1A}"/>
    <cellStyle name="Normal 16 2 5" xfId="4721" xr:uid="{417E6F2E-1675-418B-B21A-FC90592991FA}"/>
    <cellStyle name="Normal 16 3" xfId="4422" xr:uid="{63003B2B-667E-4B76-B094-0D85394A920A}"/>
    <cellStyle name="Normal 17" xfId="56" xr:uid="{D7BF8471-4642-4221-B50F-0FB3C279D9FA}"/>
    <cellStyle name="Normal 17 2" xfId="3707" xr:uid="{AD4CD2FB-E77D-4FA0-9CB9-A12036555B17}"/>
    <cellStyle name="Normal 17 2 2" xfId="4395" xr:uid="{51EDF9C0-6AA3-4FA5-963F-439589F4EBC6}"/>
    <cellStyle name="Normal 17 2 3" xfId="4317" xr:uid="{227FFDE9-4D4C-4F8D-AA9F-2B4977DAD0D9}"/>
    <cellStyle name="Normal 17 2 4" xfId="4452" xr:uid="{634C6056-4860-4EC1-9761-2FDDBAEF6951}"/>
    <cellStyle name="Normal 17 2 5" xfId="4722" xr:uid="{71B60D1C-12A6-4FF6-8E28-4940AABF3DDE}"/>
    <cellStyle name="Normal 17 3" xfId="4318" xr:uid="{C4249C70-AD14-4034-898A-467AB7A2420D}"/>
    <cellStyle name="Normal 17 4" xfId="4316" xr:uid="{B366009D-3F8D-4646-AA63-F4DAAAD905C6}"/>
    <cellStyle name="Normal 18" xfId="57" xr:uid="{E97E8AEE-2C1E-4B0F-98E9-260E988A0AC4}"/>
    <cellStyle name="Normal 18 2" xfId="3708" xr:uid="{4CA5C881-AE44-4133-8A5A-6C9E90F71B63}"/>
    <cellStyle name="Normal 18 2 2" xfId="4556" xr:uid="{9689EFA8-95A7-4EB8-A51C-E59F10519D0F}"/>
    <cellStyle name="Normal 18 3" xfId="4319" xr:uid="{A46E0024-8E74-4596-9D43-C694AA228681}"/>
    <cellStyle name="Normal 18 3 2" xfId="4557" xr:uid="{9BE7ADA6-8AB5-4FB2-9F5A-D11B6FBB8340}"/>
    <cellStyle name="Normal 18 3 3" xfId="4723" xr:uid="{075A1EA8-B0B9-4E19-BE21-51230463FAB1}"/>
    <cellStyle name="Normal 18 3 4" xfId="4696" xr:uid="{0B5599E2-FB0B-4395-AF47-1CCFF2EF7987}"/>
    <cellStyle name="Normal 19" xfId="58" xr:uid="{FE6BFA6D-19EC-43C0-B35A-34C86B044C97}"/>
    <cellStyle name="Normal 19 2" xfId="59" xr:uid="{73B1F441-1E22-47CB-93D5-25E44D012CC4}"/>
    <cellStyle name="Normal 19 2 2" xfId="3709" xr:uid="{CEBE5361-912D-4397-AB7D-9053B7D95B34}"/>
    <cellStyle name="Normal 19 2 2 2" xfId="4558" xr:uid="{48BE7B3F-5C77-4371-A360-66A5FCB9AF0B}"/>
    <cellStyle name="Normal 19 2 3" xfId="4559" xr:uid="{A9622C72-C136-42C3-88F4-0736C81FFA98}"/>
    <cellStyle name="Normal 19 3" xfId="3710" xr:uid="{42A5A2C6-6519-46BD-B5DB-43BFDCFF0363}"/>
    <cellStyle name="Normal 19 3 2" xfId="4560" xr:uid="{1A15A733-3FC4-4B62-83D9-267DCD82EA30}"/>
    <cellStyle name="Normal 19 4" xfId="4561" xr:uid="{72177D1E-083A-4962-91CD-23DC93D1259C}"/>
    <cellStyle name="Normal 2" xfId="3" xr:uid="{0035700C-F3A5-4A6F-B63A-5CE25669DEE2}"/>
    <cellStyle name="Normal 2 2" xfId="60" xr:uid="{23E5E0ED-ACE3-4261-9BCB-69E8DA652632}"/>
    <cellStyle name="Normal 2 2 2" xfId="61" xr:uid="{BC4C4FFA-260F-4AD6-AE85-923934A1F49F}"/>
    <cellStyle name="Normal 2 2 2 2" xfId="3711" xr:uid="{E2F253B4-926D-4416-A2E1-E2F8A2154206}"/>
    <cellStyle name="Normal 2 2 2 2 2" xfId="4564" xr:uid="{921BAAF4-59AD-4DCC-92EF-1FED19AA19B3}"/>
    <cellStyle name="Normal 2 2 2 3" xfId="4565" xr:uid="{DF87542F-1CEB-4EF3-8959-2F6053B1ABDF}"/>
    <cellStyle name="Normal 2 2 3" xfId="3712" xr:uid="{6C15A42D-4825-4232-AC2E-C14C6C8C16BD}"/>
    <cellStyle name="Normal 2 2 3 2" xfId="4472" xr:uid="{0022007F-8B3D-4255-89B1-A8985D66F63B}"/>
    <cellStyle name="Normal 2 2 3 2 2" xfId="4566" xr:uid="{E403120D-63FA-4F57-8DA1-ED065D7FD975}"/>
    <cellStyle name="Normal 2 2 3 2 2 2" xfId="5326" xr:uid="{AB9D8DF4-DD03-448A-9CBE-06C6451D1DC9}"/>
    <cellStyle name="Normal 2 2 3 2 2 3" xfId="5322" xr:uid="{4DCB5F00-A2ED-463F-8A86-9C337D3F8954}"/>
    <cellStyle name="Normal 2 2 3 2 3" xfId="4751" xr:uid="{10EF256F-D7AB-4C4C-B921-1201BCFCFF8E}"/>
    <cellStyle name="Normal 2 2 3 2 4" xfId="5306" xr:uid="{12ABF29E-AE25-4EFB-B784-925BEDC67856}"/>
    <cellStyle name="Normal 2 2 3 3" xfId="4595" xr:uid="{288D8435-EDAD-46FA-8373-6FE0A3EA5435}"/>
    <cellStyle name="Normal 2 2 3 4" xfId="4697" xr:uid="{8C8C002C-D9F2-4497-A2AA-047C57480A46}"/>
    <cellStyle name="Normal 2 2 3 5" xfId="4686" xr:uid="{23703FCC-CFBB-48E7-B523-AD7645D545BC}"/>
    <cellStyle name="Normal 2 2 4" xfId="4320" xr:uid="{BEEF171D-5F00-4273-B9A7-28238385484E}"/>
    <cellStyle name="Normal 2 2 4 2" xfId="4479" xr:uid="{87FA7272-CA70-4D50-A163-E0BECC5C278F}"/>
    <cellStyle name="Normal 2 2 4 3" xfId="4724" xr:uid="{1EA35E85-147F-4873-A39C-90B0D058D2C9}"/>
    <cellStyle name="Normal 2 2 4 4" xfId="4698" xr:uid="{782F3D53-26DA-4311-8441-26C84C3AE014}"/>
    <cellStyle name="Normal 2 2 5" xfId="4563" xr:uid="{20081031-721E-4640-B48B-8EF5A6E159AB}"/>
    <cellStyle name="Normal 2 2 6" xfId="4754" xr:uid="{C981CBD0-A87D-4FB7-A227-B9C5AC104AD0}"/>
    <cellStyle name="Normal 2 3" xfId="62" xr:uid="{22DBB692-B3B5-41ED-B8CE-75244CB50272}"/>
    <cellStyle name="Normal 2 3 2" xfId="63" xr:uid="{1355C06C-A70F-4710-BC0C-9A9BA9077DBC}"/>
    <cellStyle name="Normal 2 3 2 2" xfId="3713" xr:uid="{BCB79BCE-8CF6-47DD-883F-ECFFD1CAFED7}"/>
    <cellStyle name="Normal 2 3 2 2 2" xfId="4567" xr:uid="{041833FC-81C2-43D8-8FA7-BAC982B55930}"/>
    <cellStyle name="Normal 2 3 2 3" xfId="4322" xr:uid="{E509B41D-1E7B-4851-AE13-AAED470CCB4C}"/>
    <cellStyle name="Normal 2 3 2 3 2" xfId="4568" xr:uid="{43038F9F-2559-453E-B380-AF67673BA372}"/>
    <cellStyle name="Normal 2 3 2 3 3" xfId="4726" xr:uid="{6FE4CF81-E7DF-4E37-92FA-52E2E4AD0E95}"/>
    <cellStyle name="Normal 2 3 2 3 4" xfId="4699" xr:uid="{4BA66ABE-09E5-47F9-94D5-45C02D186757}"/>
    <cellStyle name="Normal 2 3 3" xfId="64" xr:uid="{E2E9B265-B731-4A73-A617-9AC68BF19E55}"/>
    <cellStyle name="Normal 2 3 4" xfId="65" xr:uid="{18A6E01A-C73E-46CA-BB70-0BE1E917908A}"/>
    <cellStyle name="Normal 2 3 5" xfId="3714" xr:uid="{8F531DB7-7EFA-4FC9-9B39-378D50064BB9}"/>
    <cellStyle name="Normal 2 3 5 2" xfId="4569" xr:uid="{D4F10FBF-390A-440C-BDF9-AD05963E88E2}"/>
    <cellStyle name="Normal 2 3 6" xfId="4321" xr:uid="{DFB9CAB2-5A8B-4601-902A-236168B1F6A2}"/>
    <cellStyle name="Normal 2 3 6 2" xfId="4570" xr:uid="{8A7DF474-837C-419A-9B7A-EAE6DE20F924}"/>
    <cellStyle name="Normal 2 3 6 3" xfId="4725" xr:uid="{AAB0E65C-F181-4A98-A035-94A76A86A578}"/>
    <cellStyle name="Normal 2 3 6 4" xfId="4700" xr:uid="{7F7D9400-57D5-4644-9DF5-88E4A8F29912}"/>
    <cellStyle name="Normal 2 3 7" xfId="5319" xr:uid="{D2FCD046-0E6B-4562-992F-58F8EEE8D997}"/>
    <cellStyle name="Normal 2 4" xfId="66" xr:uid="{BE0C3CDF-85F7-4A77-B34D-660F86283FFF}"/>
    <cellStyle name="Normal 2 4 2" xfId="67" xr:uid="{7A7871EF-62B6-49B6-A246-CDE0C8229360}"/>
    <cellStyle name="Normal 2 4 3" xfId="3715" xr:uid="{A7197190-86D8-4EA1-8668-E1D55CBB320E}"/>
    <cellStyle name="Normal 2 4 3 2" xfId="4571" xr:uid="{3A377444-991C-4223-BBFE-294D538F772B}"/>
    <cellStyle name="Normal 2 4 3 3" xfId="4596" xr:uid="{A3DFD650-D6DF-44BA-B3D6-B0B79111BD08}"/>
    <cellStyle name="Normal 2 4 4" xfId="4572" xr:uid="{703788BA-B263-4498-8C25-B78D7397177A}"/>
    <cellStyle name="Normal 2 4 5" xfId="4755" xr:uid="{86FAE6CC-AE24-4CB6-BCB7-6AEA210DB878}"/>
    <cellStyle name="Normal 2 4 6" xfId="4753" xr:uid="{94097F46-6696-4CCE-9AED-A235B98ABC11}"/>
    <cellStyle name="Normal 2 5" xfId="3716" xr:uid="{02B202F1-F8E4-4088-86C3-F515C9346AB9}"/>
    <cellStyle name="Normal 2 5 2" xfId="3731" xr:uid="{9D267724-B05B-498B-B5B2-2983E99E7582}"/>
    <cellStyle name="Normal 2 5 2 2" xfId="4430" xr:uid="{CBD35E3D-7547-454F-B40A-348A986A5859}"/>
    <cellStyle name="Normal 2 5 3" xfId="4423" xr:uid="{C4903327-6326-4F38-BD80-D7A2295CB4BB}"/>
    <cellStyle name="Normal 2 5 3 2" xfId="4475" xr:uid="{22BD26E5-3A4B-415B-A012-0646CEDC4C6D}"/>
    <cellStyle name="Normal 2 5 3 3" xfId="4737" xr:uid="{BF02D506-1FD6-4949-A72C-AA66E6FC9002}"/>
    <cellStyle name="Normal 2 5 3 4" xfId="5303" xr:uid="{7497C8E7-6D1F-4B3B-91E4-4714059C6A81}"/>
    <cellStyle name="Normal 2 5 4" xfId="4573" xr:uid="{D7FEA69A-2266-494F-850A-17960EB6FD0D}"/>
    <cellStyle name="Normal 2 5 5" xfId="4481" xr:uid="{94EE2B3A-194A-4C8C-A771-0E557AA75DDD}"/>
    <cellStyle name="Normal 2 5 6" xfId="4480" xr:uid="{A9C7AA31-7863-44DD-A5E9-55DED773ADF6}"/>
    <cellStyle name="Normal 2 5 7" xfId="4750" xr:uid="{0D8E8C86-A45C-4F40-B950-385B40705899}"/>
    <cellStyle name="Normal 2 5 8" xfId="4710" xr:uid="{5759EB36-1739-4DFD-A52F-EC466EBD5CC3}"/>
    <cellStyle name="Normal 2 6" xfId="3732" xr:uid="{6B32A616-FA7E-4B32-9ECC-82F70B57CCD0}"/>
    <cellStyle name="Normal 2 6 2" xfId="4425" xr:uid="{1B496E29-67B1-4574-AF6A-8629ED2BED5D}"/>
    <cellStyle name="Normal 2 6 3" xfId="4428" xr:uid="{0FB0319F-9468-44E6-9496-9762D4A8BE6B}"/>
    <cellStyle name="Normal 2 6 3 2" xfId="5340" xr:uid="{7EFA73AB-4099-4960-A024-84A601FFD372}"/>
    <cellStyle name="Normal 2 6 4" xfId="4574" xr:uid="{DEF16CAE-57DB-4940-8D2B-506AF8BDB1B1}"/>
    <cellStyle name="Normal 2 6 5" xfId="4471" xr:uid="{0B9C9288-8908-4F67-B79B-77558B007359}"/>
    <cellStyle name="Normal 2 6 5 2" xfId="4701" xr:uid="{D4F21C68-E3F0-44B9-B125-AB69DB889F7C}"/>
    <cellStyle name="Normal 2 6 6" xfId="4443" xr:uid="{692155FD-B10A-4A6C-9919-4697B66EE681}"/>
    <cellStyle name="Normal 2 6 7" xfId="4424" xr:uid="{51245239-4B4C-4611-86CF-234EC3BB144F}"/>
    <cellStyle name="Normal 2 6 8" xfId="5336" xr:uid="{E7EBC07B-051A-4C51-97C1-F39FBB359F9F}"/>
    <cellStyle name="Normal 2 7" xfId="4426" xr:uid="{3BA06F52-5FF3-40E8-B1B4-02985A9457EB}"/>
    <cellStyle name="Normal 2 7 2" xfId="4576" xr:uid="{54B31E4C-EFB3-408C-92DE-D900964DC3A1}"/>
    <cellStyle name="Normal 2 7 3" xfId="4575" xr:uid="{1C7B0C9F-94D9-4584-B409-981423B512EA}"/>
    <cellStyle name="Normal 2 7 4" xfId="5304" xr:uid="{C6CB24BB-074A-4B2F-8A5C-1E9F213F3CA2}"/>
    <cellStyle name="Normal 2 8" xfId="4577" xr:uid="{66BDA0F6-43C4-4E37-A143-A1F912B3D1A0}"/>
    <cellStyle name="Normal 2 9" xfId="4562" xr:uid="{10103805-5DBF-4CE5-88C9-BC35E52BE9DB}"/>
    <cellStyle name="Normal 20" xfId="68" xr:uid="{E8A44A96-5A3E-4266-9251-6FFCD650171E}"/>
    <cellStyle name="Normal 20 2" xfId="3717" xr:uid="{1C01131A-5CDF-4F30-88B8-2C4CAC8D9C4E}"/>
    <cellStyle name="Normal 20 2 2" xfId="3718" xr:uid="{0DC8F341-F655-4EFC-AC97-6D987A562C26}"/>
    <cellStyle name="Normal 20 2 2 2" xfId="4396" xr:uid="{BD7CA96B-DCE7-4467-B5EC-AF248AA77AEC}"/>
    <cellStyle name="Normal 20 2 2 3" xfId="4388" xr:uid="{91B3210E-B907-4760-B2C4-4062BF84F886}"/>
    <cellStyle name="Normal 20 2 2 4" xfId="4468" xr:uid="{27F42272-6B3D-4C88-A932-FD29F581D0F9}"/>
    <cellStyle name="Normal 20 2 2 5" xfId="4735" xr:uid="{A98B7141-2C34-46C3-BC46-07CFEE9CF4A7}"/>
    <cellStyle name="Normal 20 2 3" xfId="4391" xr:uid="{BE35E396-5915-4980-B54B-2BA1374D94D4}"/>
    <cellStyle name="Normal 20 2 4" xfId="4387" xr:uid="{353243EC-2769-471B-B9BF-6CB5FE5F2D71}"/>
    <cellStyle name="Normal 20 2 5" xfId="4467" xr:uid="{C432A898-9D6E-4330-BB0C-9AFDD4A11C45}"/>
    <cellStyle name="Normal 20 2 6" xfId="4734" xr:uid="{9DB20498-24AB-4C67-9CA2-486E03B3D3A4}"/>
    <cellStyle name="Normal 20 3" xfId="3827" xr:uid="{E6CBC48D-7BF0-48D0-BE35-43FD6F41A36C}"/>
    <cellStyle name="Normal 20 3 2" xfId="4629" xr:uid="{56C3BD12-3229-4836-B070-0A8D778AFDC6}"/>
    <cellStyle name="Normal 20 4" xfId="4323" xr:uid="{FF8EBF63-2F9D-4E32-B014-384AD0A9450B}"/>
    <cellStyle name="Normal 20 4 2" xfId="4473" xr:uid="{C08695F6-DA48-42AC-9956-C3D838B8E244}"/>
    <cellStyle name="Normal 20 4 3" xfId="4727" xr:uid="{28D08379-5247-4516-8595-3F8528C2B87D}"/>
    <cellStyle name="Normal 20 4 4" xfId="4702" xr:uid="{A510FCA3-73D8-45F0-98FB-FB167332D54F}"/>
    <cellStyle name="Normal 20 5" xfId="4478" xr:uid="{CB8CBBB2-6086-40BE-BD33-48D3CD2EEE92}"/>
    <cellStyle name="Normal 20 5 2" xfId="5335" xr:uid="{2AF7A68E-4C26-456A-B92E-01ABF1219E99}"/>
    <cellStyle name="Normal 20 6" xfId="4476" xr:uid="{27D39D30-D899-42EC-B812-C6A1F5CC5AC1}"/>
    <cellStyle name="Normal 20 7" xfId="4687" xr:uid="{C538C249-C7DB-4FD6-8352-9C0F95F5D71A}"/>
    <cellStyle name="Normal 20 8" xfId="4708" xr:uid="{75F49AD1-C4D6-4D68-8F35-67B886A86E22}"/>
    <cellStyle name="Normal 20 9" xfId="4707" xr:uid="{37ADFEC7-6C77-4761-8C2E-30797AFE01D3}"/>
    <cellStyle name="Normal 21" xfId="69" xr:uid="{E5DD48C7-AF6A-4461-81EB-945B10C0140A}"/>
    <cellStyle name="Normal 21 2" xfId="3719" xr:uid="{93F0BC18-4A05-4748-B8C2-F7A73FBCFFBB}"/>
    <cellStyle name="Normal 21 2 2" xfId="3720" xr:uid="{FF47D8B5-0FD7-489E-8123-059A31A64B8F}"/>
    <cellStyle name="Normal 21 3" xfId="4324" xr:uid="{E0BCC39E-9507-4FD4-A544-BF9FF904C4B9}"/>
    <cellStyle name="Normal 21 3 2" xfId="4631" xr:uid="{452083AA-5A5E-4E69-85BB-26267F6E4B71}"/>
    <cellStyle name="Normal 21 3 3" xfId="4630" xr:uid="{9FB4185D-5C71-4576-A5F9-5F748A234E5E}"/>
    <cellStyle name="Normal 21 4" xfId="4453" xr:uid="{68C98D4A-9CE2-4CB7-97FC-2563F92B23F1}"/>
    <cellStyle name="Normal 21 5" xfId="4728" xr:uid="{BD330F1C-4D05-4D21-9A8A-A1AE6861A2DD}"/>
    <cellStyle name="Normal 22" xfId="685" xr:uid="{0F618583-4044-4069-A4A1-1206395C1D45}"/>
    <cellStyle name="Normal 22 2" xfId="3661" xr:uid="{90D5705C-C978-4138-BC90-F1694177145B}"/>
    <cellStyle name="Normal 22 3" xfId="3660" xr:uid="{AAB8FC52-9F25-4CDB-8D49-CDCC836B16A5}"/>
    <cellStyle name="Normal 22 3 2" xfId="4325" xr:uid="{424A45E8-3EE3-4812-9F6C-A71634C2F066}"/>
    <cellStyle name="Normal 22 3 2 2" xfId="4633" xr:uid="{CE162BB0-126E-4BFD-AA75-7BAD5CDCB609}"/>
    <cellStyle name="Normal 22 3 3" xfId="4632" xr:uid="{E3FB1FE2-F28F-43D4-B3FA-B34FBC4560FA}"/>
    <cellStyle name="Normal 22 3 4" xfId="4615" xr:uid="{C921CA04-3FCA-47AD-86C9-236BDD516B96}"/>
    <cellStyle name="Normal 22 4" xfId="3664" xr:uid="{A4A3C614-5E48-41B2-A5E4-E27F408A4E53}"/>
    <cellStyle name="Normal 22 4 2" xfId="4401" xr:uid="{EA0964D1-B8EE-4315-962E-4817BF44CA1F}"/>
    <cellStyle name="Normal 22 4 3" xfId="4742" xr:uid="{AEA25E92-3A62-4EA3-AA57-4C4D8B142841}"/>
    <cellStyle name="Normal 22 4 3 2" xfId="5324" xr:uid="{6B9191A9-FD51-4E2D-928D-89200A674D9D}"/>
    <cellStyle name="Normal 22 4 3 3" xfId="5327" xr:uid="{66447888-1C71-4A7C-8C14-F9661B878379}"/>
    <cellStyle name="Normal 22 4 3 4" xfId="5343" xr:uid="{8E7BA9BB-3F0F-48C7-9B4A-602707F4DF85}"/>
    <cellStyle name="Normal 22 4 3 5" xfId="5339" xr:uid="{D781E09D-2ECF-42A6-859D-350907681487}"/>
    <cellStyle name="Normal 22 4 4" xfId="4616" xr:uid="{6D89186F-7EE0-46A3-B336-103BABCE864D}"/>
    <cellStyle name="Normal 22 4 5" xfId="4454" xr:uid="{66FCF12C-3BC5-4D6D-9358-1506474E825C}"/>
    <cellStyle name="Normal 22 4 6" xfId="4440" xr:uid="{1E9B0E1B-F5D5-471E-B025-7A38C6E8E0DB}"/>
    <cellStyle name="Normal 22 4 7" xfId="4439" xr:uid="{EDDEAB4B-40F8-46ED-86FB-50D40967C35C}"/>
    <cellStyle name="Normal 22 4 8" xfId="4438" xr:uid="{235792AB-ECEF-4D70-BAF5-356204301718}"/>
    <cellStyle name="Normal 22 4 9" xfId="4437" xr:uid="{1C18A84B-0B86-4AAF-84BF-B7492BA7FC90}"/>
    <cellStyle name="Normal 22 5" xfId="4729" xr:uid="{FF139BEB-EB79-493E-8FE9-2EA37FE5009E}"/>
    <cellStyle name="Normal 23" xfId="3721" xr:uid="{C7810425-2C02-43B8-99BF-717D145F968A}"/>
    <cellStyle name="Normal 23 2" xfId="4282" xr:uid="{3B1F7A6C-E426-4EBF-A494-131528D5A8A9}"/>
    <cellStyle name="Normal 23 2 2" xfId="4327" xr:uid="{5C206B3C-463C-416F-B788-2D2C6AFBD15A}"/>
    <cellStyle name="Normal 23 2 2 2" xfId="4752" xr:uid="{913AB470-9BB9-4EF6-A984-A5D0A88DCF6E}"/>
    <cellStyle name="Normal 23 2 2 3" xfId="4617" xr:uid="{72872CFB-12B6-4AAF-832A-33B563124794}"/>
    <cellStyle name="Normal 23 2 2 4" xfId="4578" xr:uid="{AE83AC11-4CD3-4BA3-AF40-57ECAF6A8EDF}"/>
    <cellStyle name="Normal 23 2 3" xfId="4456" xr:uid="{7F579C0E-986A-4A5C-9E33-2F1ACDD42EA4}"/>
    <cellStyle name="Normal 23 2 4" xfId="4703" xr:uid="{94CA6732-23D2-4922-846D-4FAC25AD227F}"/>
    <cellStyle name="Normal 23 3" xfId="4397" xr:uid="{86801933-AE24-4F62-B254-059FAC06C80C}"/>
    <cellStyle name="Normal 23 4" xfId="4326" xr:uid="{BEC101A9-9A33-4460-B8AB-3A6A9E1DD145}"/>
    <cellStyle name="Normal 23 5" xfId="4455" xr:uid="{3BC3A6DB-3838-4CE7-B147-C24E5268274B}"/>
    <cellStyle name="Normal 23 6" xfId="4730" xr:uid="{882A997C-F645-4201-B08A-86DB44C654E1}"/>
    <cellStyle name="Normal 24" xfId="3722" xr:uid="{53D2DAC2-2A9C-44A7-AA7B-ABA16037E9ED}"/>
    <cellStyle name="Normal 24 2" xfId="3723" xr:uid="{C9BC59AD-0DA2-4A67-B6ED-E62BD345F05B}"/>
    <cellStyle name="Normal 24 2 2" xfId="4399" xr:uid="{DD900E1F-F8AE-4E74-BD33-C83D059528FD}"/>
    <cellStyle name="Normal 24 2 3" xfId="4329" xr:uid="{5EF304A1-9F4B-4325-B60E-A2588860138D}"/>
    <cellStyle name="Normal 24 2 4" xfId="4458" xr:uid="{DAE4F0DE-C565-4367-9DFA-DA1D0F7031DE}"/>
    <cellStyle name="Normal 24 2 5" xfId="4732" xr:uid="{4783622A-693A-4A3E-BF9C-24EC1AB2006A}"/>
    <cellStyle name="Normal 24 3" xfId="4398" xr:uid="{8093032B-4E64-40A5-ACEA-8F2D6E6D10E2}"/>
    <cellStyle name="Normal 24 4" xfId="4328" xr:uid="{DB0A83EA-3CA1-4125-8266-E1EEB3703153}"/>
    <cellStyle name="Normal 24 5" xfId="4457" xr:uid="{42451B3C-35C2-4E5A-9AB3-55947F2E7734}"/>
    <cellStyle name="Normal 24 6" xfId="4731" xr:uid="{A7B46859-3095-49EA-89C4-E429BB394510}"/>
    <cellStyle name="Normal 25" xfId="3730" xr:uid="{B230B3AE-82DA-4F09-A60C-ABCC5432C249}"/>
    <cellStyle name="Normal 25 2" xfId="4331" xr:uid="{2B37845B-694A-4523-8D38-5EF96C2ADB05}"/>
    <cellStyle name="Normal 25 2 2" xfId="5342" xr:uid="{5D7B09B6-42A9-4CFD-904E-611A61F50684}"/>
    <cellStyle name="Normal 25 3" xfId="4400" xr:uid="{878B5982-2D39-42AA-9706-21BBE37CC11D}"/>
    <cellStyle name="Normal 25 4" xfId="4330" xr:uid="{7DB97402-79EC-445B-8909-61FD35D62DB4}"/>
    <cellStyle name="Normal 25 5" xfId="4459" xr:uid="{8BBE1E43-A566-4D68-A2A9-287A4B7D1604}"/>
    <cellStyle name="Normal 26" xfId="4280" xr:uid="{2C8550CC-8B50-43DC-971A-FC640D65F703}"/>
    <cellStyle name="Normal 26 2" xfId="4281" xr:uid="{ADE6EAFF-2C29-4DCB-A8F2-F095F6A3A7A1}"/>
    <cellStyle name="Normal 26 2 2" xfId="4333" xr:uid="{02A5048F-A622-4B60-93D8-27FE5134CFDD}"/>
    <cellStyle name="Normal 26 3" xfId="4332" xr:uid="{DB9AF69F-2887-49B1-AD98-F2B7280AD312}"/>
    <cellStyle name="Normal 26 3 2" xfId="4619" xr:uid="{BB7BA94E-D3CB-4CF2-83D7-B9327A5A8851}"/>
    <cellStyle name="Normal 27" xfId="4334" xr:uid="{CEF5EC88-854D-4E64-971E-E04C20A533CD}"/>
    <cellStyle name="Normal 27 2" xfId="4335" xr:uid="{1A8F07D0-9B90-4FD8-B1C3-673017427E3F}"/>
    <cellStyle name="Normal 27 3" xfId="4460" xr:uid="{B6D2488A-D644-491B-AB03-1CA6423AB51F}"/>
    <cellStyle name="Normal 27 4" xfId="4444" xr:uid="{0E810B39-0F2A-4744-9B1E-0E4DEF76D2E8}"/>
    <cellStyle name="Normal 27 5" xfId="4435" xr:uid="{F925258F-84F3-44F0-854A-0FD37534850A}"/>
    <cellStyle name="Normal 27 6" xfId="4432" xr:uid="{224458F1-E7B3-412F-85DB-D9068A017AEA}"/>
    <cellStyle name="Normal 27 7" xfId="5337" xr:uid="{6E890748-EF5A-433D-AC35-CAD406312D51}"/>
    <cellStyle name="Normal 28" xfId="4336" xr:uid="{EE7EEF36-4EB5-442D-80FA-CF34EA23E71D}"/>
    <cellStyle name="Normal 28 2" xfId="4337" xr:uid="{ADB1BDA1-A298-4EBB-AE78-493871654CB2}"/>
    <cellStyle name="Normal 28 3" xfId="4338" xr:uid="{2A8F8758-951B-409C-804D-05CC471A61E8}"/>
    <cellStyle name="Normal 29" xfId="4339" xr:uid="{E4BC2743-6CFC-4BE7-A44C-9682EF58ADB5}"/>
    <cellStyle name="Normal 29 2" xfId="4340" xr:uid="{542CB10B-5208-41FD-919B-9F1D1796644E}"/>
    <cellStyle name="Normal 3" xfId="2" xr:uid="{665067A7-73F8-4B7E-BFD2-7BB3B9468366}"/>
    <cellStyle name="Normal 3 2" xfId="70" xr:uid="{C6D23293-F2AF-4A5C-9690-5416ABD9B958}"/>
    <cellStyle name="Normal 3 2 2" xfId="71" xr:uid="{8D660A10-3A88-4584-B10B-CB2B23C8F48F}"/>
    <cellStyle name="Normal 3 2 2 2" xfId="3724" xr:uid="{027BC2B8-9206-4A6C-9344-0E06B575A6CA}"/>
    <cellStyle name="Normal 3 2 2 2 2" xfId="4580" xr:uid="{DE0411C2-3729-449B-9CD7-20FAA9BBF55B}"/>
    <cellStyle name="Normal 3 2 2 3" xfId="4581" xr:uid="{AD1EEC1E-E7C5-4744-921E-3B72DBFED972}"/>
    <cellStyle name="Normal 3 2 3" xfId="72" xr:uid="{79DFEAB5-2CE3-4A62-A904-B30A63B66B1F}"/>
    <cellStyle name="Normal 3 2 4" xfId="3725" xr:uid="{D1FD5F60-61CC-4136-86F9-E68ABEDFE95B}"/>
    <cellStyle name="Normal 3 2 4 2" xfId="4582" xr:uid="{19328709-FB65-42D2-808A-3B507EEDF5CA}"/>
    <cellStyle name="Normal 3 2 5" xfId="4431" xr:uid="{DA091A2C-7983-4295-9139-ECDFE3E076C7}"/>
    <cellStyle name="Normal 3 2 5 2" xfId="4583" xr:uid="{98D7E6BE-5D53-474F-A41C-5900B9B2CD1E}"/>
    <cellStyle name="Normal 3 2 5 3" xfId="5305" xr:uid="{3EAD4137-037A-4AAA-BCB9-5E0A32AF423A}"/>
    <cellStyle name="Normal 3 3" xfId="73" xr:uid="{CE84B676-9B0A-4183-A4CA-028472941741}"/>
    <cellStyle name="Normal 3 3 2" xfId="3726" xr:uid="{3A95BA60-EF92-427B-9284-AF6D2ED196EC}"/>
    <cellStyle name="Normal 3 3 2 2" xfId="4584" xr:uid="{69DA53FE-BCA3-4016-8601-7644DFA74D04}"/>
    <cellStyle name="Normal 3 3 3" xfId="4585" xr:uid="{9F4BC1D3-1754-443B-9A4D-0EF50E7E8245}"/>
    <cellStyle name="Normal 3 4" xfId="3733" xr:uid="{286AC6A9-6B79-4FF8-9D1C-6A724465B746}"/>
    <cellStyle name="Normal 3 4 2" xfId="4284" xr:uid="{88EC297D-A5C7-4261-82D6-5D24BCA3EA65}"/>
    <cellStyle name="Normal 3 4 2 2" xfId="4586" xr:uid="{B1145DD8-EB8D-4A4F-80FE-46E591C49491}"/>
    <cellStyle name="Normal 3 5" xfId="4283" xr:uid="{216C965D-470E-406E-8022-D05590FB8362}"/>
    <cellStyle name="Normal 3 5 2" xfId="4587" xr:uid="{D331AE9B-8D84-49B4-AF3C-D76B42469983}"/>
    <cellStyle name="Normal 3 5 3" xfId="4736" xr:uid="{68A842F3-74AF-4EFC-9F5F-2DFE89B79429}"/>
    <cellStyle name="Normal 3 5 4" xfId="4704" xr:uid="{D3432196-C043-4218-A03B-2E2BFF6FE844}"/>
    <cellStyle name="Normal 3 6" xfId="4579" xr:uid="{D8D7706D-D229-4B7B-9529-778A895B92ED}"/>
    <cellStyle name="Normal 3 6 2" xfId="5341" xr:uid="{9FF73EFF-B352-4F89-A647-D9029CF2A164}"/>
    <cellStyle name="Normal 3 6 2 2" xfId="5338" xr:uid="{C2801F3F-0632-4897-888E-F35F346CD154}"/>
    <cellStyle name="Normal 30" xfId="4341" xr:uid="{B6A67A29-CE9E-4DB3-8EC1-FB645664D685}"/>
    <cellStyle name="Normal 30 2" xfId="4342" xr:uid="{5D014EF3-7137-42DE-A2C9-8067ABD32B15}"/>
    <cellStyle name="Normal 31" xfId="4343" xr:uid="{E6979912-ADFE-41B5-A0F3-0CA980758EA9}"/>
    <cellStyle name="Normal 31 2" xfId="4344" xr:uid="{0574E843-9AB0-4668-A033-93576E7F7979}"/>
    <cellStyle name="Normal 32" xfId="4345" xr:uid="{6436B34B-1DE0-43B1-AD9A-F1C0C2BC7215}"/>
    <cellStyle name="Normal 33" xfId="4346" xr:uid="{C036E93B-EF20-4590-9698-33AF768C1F57}"/>
    <cellStyle name="Normal 33 2" xfId="4347" xr:uid="{06623CBD-CDC0-4CCC-8697-D5D015528A5B}"/>
    <cellStyle name="Normal 34" xfId="4348" xr:uid="{B66A8642-3FE8-419B-BAF8-43CB24CFCBF4}"/>
    <cellStyle name="Normal 34 2" xfId="4349" xr:uid="{57DCDC7A-CCED-4C88-B62F-81737041FEA4}"/>
    <cellStyle name="Normal 35" xfId="4350" xr:uid="{640E9F3D-D077-447C-B9A1-BE1A055A79F5}"/>
    <cellStyle name="Normal 35 2" xfId="4351" xr:uid="{6C2349EA-A8E6-45A9-88E7-E3CB295FBAF3}"/>
    <cellStyle name="Normal 36" xfId="4352" xr:uid="{2D89E890-6482-4686-A9A9-94B3DA12B967}"/>
    <cellStyle name="Normal 36 2" xfId="4353" xr:uid="{12FF9B3F-BE69-4267-8D39-D5BF5A5F1E5B}"/>
    <cellStyle name="Normal 37" xfId="4354" xr:uid="{48F141D6-01C2-40A8-86C3-A1EA79C19C7A}"/>
    <cellStyle name="Normal 37 2" xfId="4355" xr:uid="{59EB6FEC-F7FF-4B2B-89FB-FE8E89CB2F04}"/>
    <cellStyle name="Normal 38" xfId="4356" xr:uid="{DCBB6694-99E2-4A6C-8CC6-3596E79F4A77}"/>
    <cellStyle name="Normal 38 2" xfId="4357" xr:uid="{FEF4139F-FF23-460A-A579-961532A38F81}"/>
    <cellStyle name="Normal 39" xfId="4358" xr:uid="{45812850-FF01-45B8-A714-445C5944182C}"/>
    <cellStyle name="Normal 39 2" xfId="4359" xr:uid="{1A24E0F7-2686-4A64-B0E7-780D0D084745}"/>
    <cellStyle name="Normal 39 2 2" xfId="4360" xr:uid="{F926E263-62BA-453C-B134-66027A5AD5EA}"/>
    <cellStyle name="Normal 39 3" xfId="4361" xr:uid="{1F225968-CDEF-488D-9EDC-0C8307646D6F}"/>
    <cellStyle name="Normal 4" xfId="74" xr:uid="{39C388FE-B34F-45E7-B28F-21255BEB61F4}"/>
    <cellStyle name="Normal 4 2" xfId="75" xr:uid="{B88AC507-65A7-4594-AA6A-120CEFA8FE8D}"/>
    <cellStyle name="Normal 4 2 2" xfId="686" xr:uid="{B8648138-7ADA-4A70-A677-C3110B321942}"/>
    <cellStyle name="Normal 4 2 2 2" xfId="687" xr:uid="{228207C7-B64E-481C-B6DE-A6CCA886B111}"/>
    <cellStyle name="Normal 4 2 2 3" xfId="688" xr:uid="{27A342A4-4D9F-4AA4-AEFC-6744A7CD8F2D}"/>
    <cellStyle name="Normal 4 2 2 4" xfId="689" xr:uid="{E2CEB3E0-3DB4-4176-BA05-625DD0931875}"/>
    <cellStyle name="Normal 4 2 2 4 2" xfId="690" xr:uid="{92D82C48-0394-40AC-8A13-0C6BF394A1BF}"/>
    <cellStyle name="Normal 4 2 2 4 3" xfId="691" xr:uid="{C4C1E82F-C97E-40E2-9744-DB8B0587CCF0}"/>
    <cellStyle name="Normal 4 2 2 4 3 2" xfId="692" xr:uid="{C6586EC7-F310-474A-ACC5-2D47C64E4016}"/>
    <cellStyle name="Normal 4 2 2 4 3 3" xfId="3663" xr:uid="{6EDED441-1C4F-4490-A2F1-3F4D506485BA}"/>
    <cellStyle name="Normal 4 2 3" xfId="4275" xr:uid="{81D27F7B-5426-4131-BA17-2B6BEC325F52}"/>
    <cellStyle name="Normal 4 2 3 2" xfId="4286" xr:uid="{60B1BCCE-F192-41D1-9693-9FCFD03242EE}"/>
    <cellStyle name="Normal 4 2 3 2 2" xfId="4588" xr:uid="{3AFF394A-F3DE-42DB-B409-B7784B1CF56D}"/>
    <cellStyle name="Normal 4 2 3 3" xfId="4634" xr:uid="{3BCC9359-9B9D-4B19-82F1-9F2D9C950BB6}"/>
    <cellStyle name="Normal 4 2 3 3 2" xfId="4635" xr:uid="{73157F4B-3F89-4CC7-BE53-E79747F3B272}"/>
    <cellStyle name="Normal 4 2 3 4" xfId="4636" xr:uid="{552AE9C0-9F72-414C-9B35-86FD83EAC259}"/>
    <cellStyle name="Normal 4 2 3 5" xfId="4637" xr:uid="{3647E9B6-F7D3-4209-82B7-4B7B096C4CCD}"/>
    <cellStyle name="Normal 4 2 4" xfId="4276" xr:uid="{18E5E8D0-E710-468E-9B19-851220CD4985}"/>
    <cellStyle name="Normal 4 2 4 2" xfId="4363" xr:uid="{1F312DEF-19F0-4CEB-AB5F-D75C7E24E429}"/>
    <cellStyle name="Normal 4 2 4 2 2" xfId="4638" xr:uid="{EFE909FB-1881-444B-9990-E3D2B7D34B63}"/>
    <cellStyle name="Normal 4 2 4 2 3" xfId="4618" xr:uid="{CC3C2C9E-0519-464C-B832-08D2889A6205}"/>
    <cellStyle name="Normal 4 2 4 2 4" xfId="4474" xr:uid="{365FA914-CA13-4246-9498-63F3189F4EC1}"/>
    <cellStyle name="Normal 4 2 4 3" xfId="4461" xr:uid="{2EEE4B28-A7E3-4E7A-90A3-F71FA17D00FD}"/>
    <cellStyle name="Normal 4 2 4 4" xfId="4705" xr:uid="{11CAE29B-ABE5-4398-86DB-DC4A26BEAAA5}"/>
    <cellStyle name="Normal 4 2 5" xfId="3828" xr:uid="{50AA042B-DCAA-469E-B4C8-787CAA295615}"/>
    <cellStyle name="Normal 4 2 6" xfId="4477" xr:uid="{41FCEFB6-B15E-4D4E-8147-22D594983D59}"/>
    <cellStyle name="Normal 4 2 7" xfId="4433" xr:uid="{CE728859-8E0E-4B1F-B96E-7AEC72818CEE}"/>
    <cellStyle name="Normal 4 3" xfId="76" xr:uid="{63B3AD95-C7DF-413C-B5EA-E0B93371956D}"/>
    <cellStyle name="Normal 4 3 2" xfId="77" xr:uid="{10CE2E10-AEA8-4B2F-BBA0-D173BFC383FB}"/>
    <cellStyle name="Normal 4 3 2 2" xfId="693" xr:uid="{53AAFAC3-A4B0-455E-82F0-7A9848282D82}"/>
    <cellStyle name="Normal 4 3 2 3" xfId="3829" xr:uid="{B020083F-9ED9-43CC-9828-1BDF4A6965F3}"/>
    <cellStyle name="Normal 4 3 3" xfId="694" xr:uid="{33439298-0020-41AB-AA9C-8811F70399CF}"/>
    <cellStyle name="Normal 4 3 3 2" xfId="4482" xr:uid="{92333153-DFC3-45CD-A7B3-378D4783616C}"/>
    <cellStyle name="Normal 4 3 4" xfId="695" xr:uid="{82645036-DADF-4001-BFE8-DD87BCEF8CD8}"/>
    <cellStyle name="Normal 4 3 5" xfId="696" xr:uid="{591E7BC0-A866-49EB-938D-58CB4DF2A605}"/>
    <cellStyle name="Normal 4 3 5 2" xfId="697" xr:uid="{C815E619-0888-4EA5-A88C-98842E54C845}"/>
    <cellStyle name="Normal 4 3 5 3" xfId="698" xr:uid="{336A30B6-A2BB-4E98-A489-DA38EC2BB4A3}"/>
    <cellStyle name="Normal 4 3 5 3 2" xfId="699" xr:uid="{5CDCE5F4-CD3E-479A-AEA2-3ED6FE25737C}"/>
    <cellStyle name="Normal 4 3 5 3 3" xfId="3662" xr:uid="{376F17E5-014E-42F0-A860-D23995C40647}"/>
    <cellStyle name="Normal 4 3 6" xfId="3735" xr:uid="{408F7416-1CEE-449C-89BA-5674C47E7685}"/>
    <cellStyle name="Normal 4 4" xfId="3734" xr:uid="{E85E1C7C-5A86-45F8-9338-82ECE2882D12}"/>
    <cellStyle name="Normal 4 4 2" xfId="4277" xr:uid="{DBE61297-15C8-4955-AC42-E16EFAE554AD}"/>
    <cellStyle name="Normal 4 4 2 2" xfId="5344" xr:uid="{DECA7E93-2279-4702-B1D1-DF0937EB678C}"/>
    <cellStyle name="Normal 4 4 3" xfId="4285" xr:uid="{98155E7B-C70C-4EA2-95AD-04EB11C0BD45}"/>
    <cellStyle name="Normal 4 4 3 2" xfId="4288" xr:uid="{224E98C8-67D3-4DD5-B41B-FC4F5209FFC8}"/>
    <cellStyle name="Normal 4 4 3 3" xfId="4287" xr:uid="{2D570BF0-8A76-4233-A517-B5453A2756E1}"/>
    <cellStyle name="Normal 4 4 4" xfId="4743" xr:uid="{2807566B-4E9F-42DC-87D0-788C2147A7DA}"/>
    <cellStyle name="Normal 4 5" xfId="4278" xr:uid="{74CD35A8-A31B-4CED-8F69-BF4800A16CA3}"/>
    <cellStyle name="Normal 4 5 2" xfId="4362" xr:uid="{52AEF4B5-5627-446A-945A-A4228B2F2E71}"/>
    <cellStyle name="Normal 4 6" xfId="4279" xr:uid="{2D31740A-1FF0-4DCA-99AC-209F383382F4}"/>
    <cellStyle name="Normal 4 7" xfId="3737" xr:uid="{B4A00B08-600D-4B27-90BA-01EEF3C42374}"/>
    <cellStyle name="Normal 4 8" xfId="4429" xr:uid="{7DD34B50-6B69-4F56-9C0F-AE36F714BE56}"/>
    <cellStyle name="Normal 40" xfId="4364" xr:uid="{B4AA2F74-369F-4516-AE7A-8DBB8A34715F}"/>
    <cellStyle name="Normal 40 2" xfId="4365" xr:uid="{B6876D1E-9B33-4C64-82C5-DF28C92BD741}"/>
    <cellStyle name="Normal 40 2 2" xfId="4366" xr:uid="{057833FB-EA95-4A7F-8202-72E39838B18C}"/>
    <cellStyle name="Normal 40 3" xfId="4367" xr:uid="{6702C1D2-9026-40FC-AD81-1218C2C25066}"/>
    <cellStyle name="Normal 41" xfId="4368" xr:uid="{EC806D03-5029-4FF9-A416-E6A6C22F1F35}"/>
    <cellStyle name="Normal 41 2" xfId="4369" xr:uid="{4C8CE94A-7597-4BEB-92C9-1B6295E7558B}"/>
    <cellStyle name="Normal 42" xfId="4370" xr:uid="{9E082600-CB07-4C58-B666-AE174D682E6C}"/>
    <cellStyle name="Normal 42 2" xfId="4371" xr:uid="{D0859DE0-357B-463E-8826-02AB0BAB9D3C}"/>
    <cellStyle name="Normal 43" xfId="4372" xr:uid="{475C16E1-55CB-413D-B265-8290E03F684F}"/>
    <cellStyle name="Normal 43 2" xfId="4373" xr:uid="{F53BEC38-2EC1-420F-9F7A-20562BD92023}"/>
    <cellStyle name="Normal 44" xfId="4383" xr:uid="{256FF6C1-E800-4605-B97C-7F41B7594BC9}"/>
    <cellStyle name="Normal 44 2" xfId="4384" xr:uid="{A3378295-F564-4FE1-8F70-25240B0BE8EE}"/>
    <cellStyle name="Normal 45" xfId="4597" xr:uid="{AC5D10D4-DDC6-47C7-B471-B40192245F5A}"/>
    <cellStyle name="Normal 45 2" xfId="5331" xr:uid="{0F07CC39-501D-4E05-AECE-D1D2B137262E}"/>
    <cellStyle name="Normal 45 3" xfId="5330" xr:uid="{9C1BF98F-F8A6-47D4-99D2-20E6A3566AF4}"/>
    <cellStyle name="Normal 5" xfId="78" xr:uid="{0E7151B5-5B28-4205-A99E-A2323E955349}"/>
    <cellStyle name="Normal 5 10" xfId="700" xr:uid="{99DE97C1-5FE4-4327-A6CF-FCF7CDF5C6D5}"/>
    <cellStyle name="Normal 5 10 2" xfId="701" xr:uid="{D7890217-DA8B-4CBB-8EAA-4126766B835C}"/>
    <cellStyle name="Normal 5 10 2 2" xfId="702" xr:uid="{86E532A2-C53E-4B1B-B9AB-68A7A487A77E}"/>
    <cellStyle name="Normal 5 10 2 3" xfId="703" xr:uid="{15BA9604-B7B8-4A35-AB56-285727331B66}"/>
    <cellStyle name="Normal 5 10 2 4" xfId="704" xr:uid="{8790C472-4AA1-4C57-956C-93DE17A0910D}"/>
    <cellStyle name="Normal 5 10 3" xfId="705" xr:uid="{C6A77D56-CE94-4E7F-B711-D570087461BC}"/>
    <cellStyle name="Normal 5 10 3 2" xfId="706" xr:uid="{A7E13AE9-4E82-42F7-95F2-3D250F7DD598}"/>
    <cellStyle name="Normal 5 10 3 3" xfId="707" xr:uid="{F225ADC6-B9A0-49B8-8DA9-C1A04FC4E68D}"/>
    <cellStyle name="Normal 5 10 3 4" xfId="708" xr:uid="{58941C48-0477-4D81-92DE-C0E7DDF2B20E}"/>
    <cellStyle name="Normal 5 10 4" xfId="709" xr:uid="{BF0D7ADE-B9AD-4129-85E5-D36F18D799DA}"/>
    <cellStyle name="Normal 5 10 5" xfId="710" xr:uid="{A55DABE6-CB68-41AE-930E-327100FDD1B3}"/>
    <cellStyle name="Normal 5 10 6" xfId="711" xr:uid="{01F517DE-D1E5-49DC-9F47-52E6F7A2BB06}"/>
    <cellStyle name="Normal 5 11" xfId="712" xr:uid="{E097E54E-5DE3-4B76-8ED1-D04070B9006C}"/>
    <cellStyle name="Normal 5 11 2" xfId="713" xr:uid="{A2DD2F00-7D0C-4371-A002-B61EAE8375F1}"/>
    <cellStyle name="Normal 5 11 2 2" xfId="714" xr:uid="{BED6D13B-A68A-4A53-96C3-EB13325923AA}"/>
    <cellStyle name="Normal 5 11 2 2 2" xfId="4374" xr:uid="{5637A293-3E81-44A0-9A55-D4D98C5BDA24}"/>
    <cellStyle name="Normal 5 11 2 2 3" xfId="4604" xr:uid="{1C018F84-CE78-4238-AA13-D7B9D42D8492}"/>
    <cellStyle name="Normal 5 11 2 3" xfId="715" xr:uid="{246E9961-FCF9-43B1-85E5-C1D6DE9D112D}"/>
    <cellStyle name="Normal 5 11 2 4" xfId="716" xr:uid="{2903893C-1BC8-46C4-8151-004870998732}"/>
    <cellStyle name="Normal 5 11 3" xfId="717" xr:uid="{87B5414A-E273-44CE-830E-E69A6ECD92EB}"/>
    <cellStyle name="Normal 5 11 4" xfId="718" xr:uid="{74B7C6E0-DA5B-497B-9919-0D5E057AC4E7}"/>
    <cellStyle name="Normal 5 11 4 2" xfId="4744" xr:uid="{5B9532DB-CACE-4A79-83AE-7AAD5017B108}"/>
    <cellStyle name="Normal 5 11 4 3" xfId="4605" xr:uid="{D654429A-5451-4723-88FE-8D0220ECCCEF}"/>
    <cellStyle name="Normal 5 11 4 4" xfId="4462" xr:uid="{11BBFCCA-59D1-4C8A-B855-34ADE528B70E}"/>
    <cellStyle name="Normal 5 11 5" xfId="719" xr:uid="{FE3C5776-D232-43FE-9E8B-597DCA1987C2}"/>
    <cellStyle name="Normal 5 12" xfId="720" xr:uid="{23948BBB-E28F-49E8-8F6D-3293FF17D865}"/>
    <cellStyle name="Normal 5 12 2" xfId="721" xr:uid="{5895E40A-8FBD-4607-A579-773CF8AA92B7}"/>
    <cellStyle name="Normal 5 12 3" xfId="722" xr:uid="{B68E58EC-5498-4574-8A43-8D70B39E20C9}"/>
    <cellStyle name="Normal 5 12 4" xfId="723" xr:uid="{12B1FB60-E9C8-4AD2-9C1E-11AFA6054C3D}"/>
    <cellStyle name="Normal 5 13" xfId="724" xr:uid="{B7DE2275-D1FD-4FC6-9172-D8AD9FE982A8}"/>
    <cellStyle name="Normal 5 13 2" xfId="725" xr:uid="{2A17B05A-6D0B-46BB-92D3-835E1609EC96}"/>
    <cellStyle name="Normal 5 13 3" xfId="726" xr:uid="{42B18737-7E25-48D4-8692-0C9FEC57E98E}"/>
    <cellStyle name="Normal 5 13 4" xfId="727" xr:uid="{9D2C12A1-E4BB-4BD0-8284-523EB2C07A17}"/>
    <cellStyle name="Normal 5 14" xfId="728" xr:uid="{9F88CD29-66CB-49BB-AF0F-880F68236944}"/>
    <cellStyle name="Normal 5 14 2" xfId="729" xr:uid="{2AAAB6AD-29A4-49D1-9016-ECD10326BF32}"/>
    <cellStyle name="Normal 5 15" xfId="730" xr:uid="{5450F5ED-3902-4BE2-9061-5551DAD13D75}"/>
    <cellStyle name="Normal 5 16" xfId="731" xr:uid="{DF8420F8-6CA6-4BA6-9849-547651AF74D5}"/>
    <cellStyle name="Normal 5 17" xfId="732" xr:uid="{474B6287-64EF-4D66-891E-CB25AC02B937}"/>
    <cellStyle name="Normal 5 2" xfId="79" xr:uid="{EA916284-2D5D-4E04-9D40-69440266F15D}"/>
    <cellStyle name="Normal 5 2 2" xfId="3727" xr:uid="{295E8236-A5F5-4356-A030-B9749AA53ED8}"/>
    <cellStyle name="Normal 5 2 2 2" xfId="4404" xr:uid="{5C140E60-E0A4-4A42-8D7E-02B3072EE23E}"/>
    <cellStyle name="Normal 5 2 2 2 2" xfId="4405" xr:uid="{5E51CB61-6C58-4C4B-8039-646209F41412}"/>
    <cellStyle name="Normal 5 2 2 2 2 2" xfId="4406" xr:uid="{134F09AB-4DAC-40A6-B914-D3FBC511141C}"/>
    <cellStyle name="Normal 5 2 2 2 3" xfId="4407" xr:uid="{C6662A89-BD3B-4FB3-962A-CEF1A75EE152}"/>
    <cellStyle name="Normal 5 2 2 2 4" xfId="4589" xr:uid="{9098B51A-3B9E-4785-9234-7183D790BA2B}"/>
    <cellStyle name="Normal 5 2 2 2 5" xfId="5301" xr:uid="{CF30FC11-B958-4884-89E2-9B4A7E37A810}"/>
    <cellStyle name="Normal 5 2 2 3" xfId="4408" xr:uid="{7401C0F1-9CAC-4846-8E26-5074201971A9}"/>
    <cellStyle name="Normal 5 2 2 3 2" xfId="4409" xr:uid="{0C71193C-B379-4A18-83F4-970E678BD832}"/>
    <cellStyle name="Normal 5 2 2 4" xfId="4410" xr:uid="{864C0E5A-212F-4695-B044-B5803C3EF5C0}"/>
    <cellStyle name="Normal 5 2 2 5" xfId="4427" xr:uid="{6376E33B-FD9A-4AB4-AC0B-DD94CE5D859E}"/>
    <cellStyle name="Normal 5 2 2 6" xfId="4441" xr:uid="{4372CB75-3909-44EC-88C5-84B43EFD1816}"/>
    <cellStyle name="Normal 5 2 2 7" xfId="4403" xr:uid="{5F97486A-2666-4438-96D3-ABB06A8E78F9}"/>
    <cellStyle name="Normal 5 2 3" xfId="4375" xr:uid="{E65CF08C-B5EC-4E31-B4A4-BDF12262595F}"/>
    <cellStyle name="Normal 5 2 3 2" xfId="4412" xr:uid="{539362B4-A831-4FE4-A24C-8BAF7C13F0CD}"/>
    <cellStyle name="Normal 5 2 3 2 2" xfId="4413" xr:uid="{316C12C9-D65B-4260-96B5-441F433F89D5}"/>
    <cellStyle name="Normal 5 2 3 2 3" xfId="4590" xr:uid="{D7714F98-6B8D-4E5C-A1E3-D3ADE1542A38}"/>
    <cellStyle name="Normal 5 2 3 2 4" xfId="5302" xr:uid="{09242A03-EB3C-4D59-9FBD-601FAF3F44C8}"/>
    <cellStyle name="Normal 5 2 3 3" xfId="4414" xr:uid="{498A2851-B6B2-414E-89C3-550A011BE78E}"/>
    <cellStyle name="Normal 5 2 3 3 2" xfId="4733" xr:uid="{9BC6120D-BF05-4139-A102-8290CAC267C4}"/>
    <cellStyle name="Normal 5 2 3 4" xfId="4463" xr:uid="{E1C07FC0-8C68-4181-97CD-C7C28D6895FF}"/>
    <cellStyle name="Normal 5 2 3 4 2" xfId="4706" xr:uid="{7FB29C28-19C0-4FD2-9F1F-6DB593EE5BC6}"/>
    <cellStyle name="Normal 5 2 3 5" xfId="4442" xr:uid="{6428D33B-F569-4D4D-B730-87C4B67B4FC7}"/>
    <cellStyle name="Normal 5 2 3 6" xfId="4436" xr:uid="{B658F4AA-B700-4201-92DB-CA992C218276}"/>
    <cellStyle name="Normal 5 2 3 7" xfId="4411" xr:uid="{83A14112-030B-42A8-89F8-EDC9F93AE543}"/>
    <cellStyle name="Normal 5 2 4" xfId="4415" xr:uid="{C7310442-A5A0-45F4-A9DB-868714EBA7FB}"/>
    <cellStyle name="Normal 5 2 4 2" xfId="4416" xr:uid="{BF3609B8-5815-4C55-B72B-6FF25B31B4E0}"/>
    <cellStyle name="Normal 5 2 5" xfId="4417" xr:uid="{D0194095-C197-4094-9362-48B035F89789}"/>
    <cellStyle name="Normal 5 2 6" xfId="4402" xr:uid="{B23DB86A-E56E-4ED1-9569-C447AF93151C}"/>
    <cellStyle name="Normal 5 3" xfId="80" xr:uid="{8B429156-4656-4663-BFC4-0CC907983A41}"/>
    <cellStyle name="Normal 5 3 2" xfId="4377" xr:uid="{EC791A0B-4A13-4680-AF28-58169998AE65}"/>
    <cellStyle name="Normal 5 3 3" xfId="4376" xr:uid="{FB49101A-8510-485D-ADD2-3016DD9996C2}"/>
    <cellStyle name="Normal 5 4" xfId="81" xr:uid="{102F8619-9A4D-4779-8F30-938E2C8A4B99}"/>
    <cellStyle name="Normal 5 4 10" xfId="733" xr:uid="{026E9FAE-09F1-449D-9CFA-204B62020686}"/>
    <cellStyle name="Normal 5 4 11" xfId="734" xr:uid="{409E8677-F055-424F-A93C-CC159BB68161}"/>
    <cellStyle name="Normal 5 4 2" xfId="735" xr:uid="{D6BBFBFA-FBEB-449A-81EA-46404EBF5561}"/>
    <cellStyle name="Normal 5 4 2 2" xfId="736" xr:uid="{7CC7A8BC-EF79-4172-A72F-8DA4DF9122B1}"/>
    <cellStyle name="Normal 5 4 2 2 2" xfId="737" xr:uid="{9B66204E-B4DF-4107-92A2-1DF4955D817D}"/>
    <cellStyle name="Normal 5 4 2 2 2 2" xfId="738" xr:uid="{2878C556-922D-4082-9DAE-3E453EE1E246}"/>
    <cellStyle name="Normal 5 4 2 2 2 2 2" xfId="739" xr:uid="{C7C4434A-B6DB-4FAB-BE1C-53A6C1248E95}"/>
    <cellStyle name="Normal 5 4 2 2 2 2 2 2" xfId="3830" xr:uid="{1252BB07-7BA2-4301-9907-D14D64D347E1}"/>
    <cellStyle name="Normal 5 4 2 2 2 2 2 2 2" xfId="3831" xr:uid="{54DE95C0-CFF7-47E3-A8C3-E9A1635EDCCE}"/>
    <cellStyle name="Normal 5 4 2 2 2 2 2 3" xfId="3832" xr:uid="{78268DB0-E308-40E0-B6C8-0E91D6E4F2A4}"/>
    <cellStyle name="Normal 5 4 2 2 2 2 3" xfId="740" xr:uid="{7EFF4E27-C037-468F-8724-6106F100447C}"/>
    <cellStyle name="Normal 5 4 2 2 2 2 3 2" xfId="3833" xr:uid="{7017F77E-0B4F-4AD8-AE1A-973F0CFBB174}"/>
    <cellStyle name="Normal 5 4 2 2 2 2 4" xfId="741" xr:uid="{E3946FD8-48B3-4D1F-9ED0-6E46987A8ECA}"/>
    <cellStyle name="Normal 5 4 2 2 2 3" xfId="742" xr:uid="{C1473A5A-FE7C-4E9F-8EDE-531CC93C0BFA}"/>
    <cellStyle name="Normal 5 4 2 2 2 3 2" xfId="743" xr:uid="{68149E8D-71C5-468A-AF22-EEA5B82CE83C}"/>
    <cellStyle name="Normal 5 4 2 2 2 3 2 2" xfId="3834" xr:uid="{4F0001E5-2403-4B6A-AF9E-FB1609562BF5}"/>
    <cellStyle name="Normal 5 4 2 2 2 3 3" xfId="744" xr:uid="{E7FADC9D-C0BC-420D-978D-09F5370458B3}"/>
    <cellStyle name="Normal 5 4 2 2 2 3 4" xfId="745" xr:uid="{CEE652E9-9E5C-4D1A-B315-485BAD720C90}"/>
    <cellStyle name="Normal 5 4 2 2 2 4" xfId="746" xr:uid="{D3E7E847-2AA2-4563-8B28-F29718DCE8AB}"/>
    <cellStyle name="Normal 5 4 2 2 2 4 2" xfId="3835" xr:uid="{33B385A4-E15B-47A0-AA69-8CB88426546C}"/>
    <cellStyle name="Normal 5 4 2 2 2 5" xfId="747" xr:uid="{5F0B4C87-2C46-40D5-B35A-0A191A775434}"/>
    <cellStyle name="Normal 5 4 2 2 2 6" xfId="748" xr:uid="{CABBEE2B-3A8E-4293-8898-E3BCA8482AF9}"/>
    <cellStyle name="Normal 5 4 2 2 3" xfId="749" xr:uid="{316CCD68-F546-4C82-878A-51B7D23D46E1}"/>
    <cellStyle name="Normal 5 4 2 2 3 2" xfId="750" xr:uid="{1A54E2B9-0016-470D-87C0-A9C52DF9C687}"/>
    <cellStyle name="Normal 5 4 2 2 3 2 2" xfId="751" xr:uid="{49F042C6-F4E8-4F4D-AEBF-7652D98566A4}"/>
    <cellStyle name="Normal 5 4 2 2 3 2 2 2" xfId="3836" xr:uid="{C75851AE-9A00-4CBA-A913-B6264CC82CEB}"/>
    <cellStyle name="Normal 5 4 2 2 3 2 2 2 2" xfId="3837" xr:uid="{7C76E6CE-6B72-4455-9758-56593B491B87}"/>
    <cellStyle name="Normal 5 4 2 2 3 2 2 3" xfId="3838" xr:uid="{211C2154-E902-437F-A328-659136810392}"/>
    <cellStyle name="Normal 5 4 2 2 3 2 3" xfId="752" xr:uid="{EE295FCC-DBB7-4F86-946D-312534B6E231}"/>
    <cellStyle name="Normal 5 4 2 2 3 2 3 2" xfId="3839" xr:uid="{686C1031-5C0E-4CB8-819B-8271532EA9AB}"/>
    <cellStyle name="Normal 5 4 2 2 3 2 4" xfId="753" xr:uid="{29AFDA0B-E180-4EA2-B029-D7DA734690D5}"/>
    <cellStyle name="Normal 5 4 2 2 3 3" xfId="754" xr:uid="{507D1632-C276-4391-97C6-7D766EEF1EE2}"/>
    <cellStyle name="Normal 5 4 2 2 3 3 2" xfId="3840" xr:uid="{082EE5B4-5887-4114-9579-D797DD66214C}"/>
    <cellStyle name="Normal 5 4 2 2 3 3 2 2" xfId="3841" xr:uid="{E41BB2BA-0B26-47D1-88E0-8C797B7DBC19}"/>
    <cellStyle name="Normal 5 4 2 2 3 3 3" xfId="3842" xr:uid="{3DDA2D3B-7DAC-4D35-B20B-8C3D738DC91A}"/>
    <cellStyle name="Normal 5 4 2 2 3 4" xfId="755" xr:uid="{2CE75162-7CE1-4365-962F-8218842F81B4}"/>
    <cellStyle name="Normal 5 4 2 2 3 4 2" xfId="3843" xr:uid="{635F117D-01B4-4D2F-ACEC-F7A4A470B090}"/>
    <cellStyle name="Normal 5 4 2 2 3 5" xfId="756" xr:uid="{AA59114A-4139-43FC-A1E4-FEB9500265CF}"/>
    <cellStyle name="Normal 5 4 2 2 4" xfId="757" xr:uid="{D75B00C1-67E4-4B2C-9A0A-FEF347E4813D}"/>
    <cellStyle name="Normal 5 4 2 2 4 2" xfId="758" xr:uid="{626DF0DD-22EC-4FF7-888C-EC03B2949437}"/>
    <cellStyle name="Normal 5 4 2 2 4 2 2" xfId="3844" xr:uid="{57019D8D-4421-46D3-AFCA-1563BC4EE72E}"/>
    <cellStyle name="Normal 5 4 2 2 4 2 2 2" xfId="3845" xr:uid="{C25220CD-D0C6-4929-83FF-DA60E1AE69DB}"/>
    <cellStyle name="Normal 5 4 2 2 4 2 3" xfId="3846" xr:uid="{636E60D7-0662-4CAD-9628-B5EC8979DFDF}"/>
    <cellStyle name="Normal 5 4 2 2 4 3" xfId="759" xr:uid="{E1644B11-E0CC-4013-83B0-B4B768ADFF57}"/>
    <cellStyle name="Normal 5 4 2 2 4 3 2" xfId="3847" xr:uid="{8FB9E683-AD59-4BE6-92F3-73C741724FAD}"/>
    <cellStyle name="Normal 5 4 2 2 4 4" xfId="760" xr:uid="{0D3FA223-6A83-400C-B8D6-5DDC73021E4D}"/>
    <cellStyle name="Normal 5 4 2 2 5" xfId="761" xr:uid="{DAE7D5EC-429A-461B-AD63-EF2848ADF685}"/>
    <cellStyle name="Normal 5 4 2 2 5 2" xfId="762" xr:uid="{974CC5B2-C767-49CB-B23A-1AAB80398892}"/>
    <cellStyle name="Normal 5 4 2 2 5 2 2" xfId="3848" xr:uid="{13BAD2BD-82F1-45B1-AB26-214EB25FD686}"/>
    <cellStyle name="Normal 5 4 2 2 5 3" xfId="763" xr:uid="{76C85346-301D-417D-9AA4-1980BCB78094}"/>
    <cellStyle name="Normal 5 4 2 2 5 4" xfId="764" xr:uid="{F51DCC7F-D08D-4269-9375-6B02BF55463B}"/>
    <cellStyle name="Normal 5 4 2 2 6" xfId="765" xr:uid="{9C5B4AF6-937A-41A0-9251-AD82A0375751}"/>
    <cellStyle name="Normal 5 4 2 2 6 2" xfId="3849" xr:uid="{A7032DF7-DF99-4BD7-99E5-247EAE5EFE84}"/>
    <cellStyle name="Normal 5 4 2 2 7" xfId="766" xr:uid="{FB42F7F6-01EC-4DA9-9979-8FCCAE0BE047}"/>
    <cellStyle name="Normal 5 4 2 2 8" xfId="767" xr:uid="{2C080009-B893-4614-B4B8-BC8CDA44ED66}"/>
    <cellStyle name="Normal 5 4 2 3" xfId="768" xr:uid="{C59470C6-A7AA-4302-9EE2-3844A4F076C4}"/>
    <cellStyle name="Normal 5 4 2 3 2" xfId="769" xr:uid="{D74A4943-3AF0-4A2C-B306-9C74923DE32A}"/>
    <cellStyle name="Normal 5 4 2 3 2 2" xfId="770" xr:uid="{1B699D6E-B234-44B6-8F52-683A4EECEF5C}"/>
    <cellStyle name="Normal 5 4 2 3 2 2 2" xfId="3850" xr:uid="{9D4963A9-7A43-49D7-97B0-920DA08B8E12}"/>
    <cellStyle name="Normal 5 4 2 3 2 2 2 2" xfId="3851" xr:uid="{B3D96196-E6BF-49D0-BD84-7BD4AEFD4D31}"/>
    <cellStyle name="Normal 5 4 2 3 2 2 3" xfId="3852" xr:uid="{090119FC-CC53-402B-A2FD-47AF6D690F43}"/>
    <cellStyle name="Normal 5 4 2 3 2 3" xfId="771" xr:uid="{5576DAC7-42B6-44E2-AA05-3DC603F803BB}"/>
    <cellStyle name="Normal 5 4 2 3 2 3 2" xfId="3853" xr:uid="{4CB8131C-AA34-4888-A0B7-0ED19FE5D627}"/>
    <cellStyle name="Normal 5 4 2 3 2 4" xfId="772" xr:uid="{09F86D00-3978-4B76-9E52-44F108C0DDEF}"/>
    <cellStyle name="Normal 5 4 2 3 3" xfId="773" xr:uid="{7E4B9146-B941-44ED-B345-AD99FC0B5DC2}"/>
    <cellStyle name="Normal 5 4 2 3 3 2" xfId="774" xr:uid="{F7A9BEA4-D5C8-49B9-A8AC-99CAEB3087C1}"/>
    <cellStyle name="Normal 5 4 2 3 3 2 2" xfId="3854" xr:uid="{26E3C868-A0EE-4B26-8BDD-44ECD4C16038}"/>
    <cellStyle name="Normal 5 4 2 3 3 3" xfId="775" xr:uid="{CBA45042-BED2-46D8-A8CA-26A3AB08B655}"/>
    <cellStyle name="Normal 5 4 2 3 3 4" xfId="776" xr:uid="{00939045-0022-4B84-873F-DD603EDF46B9}"/>
    <cellStyle name="Normal 5 4 2 3 4" xfId="777" xr:uid="{F648D303-70FC-46CF-9ED6-C740356F9E7D}"/>
    <cellStyle name="Normal 5 4 2 3 4 2" xfId="3855" xr:uid="{2A624D31-A8D7-434E-AF60-479F4A3FD26C}"/>
    <cellStyle name="Normal 5 4 2 3 5" xfId="778" xr:uid="{1B8211FC-0082-4E91-9801-867D0AED354E}"/>
    <cellStyle name="Normal 5 4 2 3 6" xfId="779" xr:uid="{EA6F7F7F-425A-4C1C-A293-4A74BB8C5F31}"/>
    <cellStyle name="Normal 5 4 2 4" xfId="780" xr:uid="{B60E430D-F39C-4CF0-B7CE-72612C5B4983}"/>
    <cellStyle name="Normal 5 4 2 4 2" xfId="781" xr:uid="{0D1D42C6-B63E-4BA5-AA83-D03CF3007A03}"/>
    <cellStyle name="Normal 5 4 2 4 2 2" xfId="782" xr:uid="{6C6E310D-B409-41B3-8424-0D02764752EF}"/>
    <cellStyle name="Normal 5 4 2 4 2 2 2" xfId="3856" xr:uid="{59E087CE-448F-4C02-BF04-AE08F9B7CC86}"/>
    <cellStyle name="Normal 5 4 2 4 2 2 2 2" xfId="3857" xr:uid="{A2C16BE9-5D5C-452D-AF1B-D46E5C6D7F72}"/>
    <cellStyle name="Normal 5 4 2 4 2 2 3" xfId="3858" xr:uid="{EA92CA02-481E-45FF-BEBC-C475E9F121E1}"/>
    <cellStyle name="Normal 5 4 2 4 2 3" xfId="783" xr:uid="{08C18EC3-AF64-4896-8CE2-7D89B681B8F7}"/>
    <cellStyle name="Normal 5 4 2 4 2 3 2" xfId="3859" xr:uid="{D0B5AD91-282D-44A0-A133-F776BB0520E5}"/>
    <cellStyle name="Normal 5 4 2 4 2 4" xfId="784" xr:uid="{E3EA2BA5-925E-4B0F-9770-83B4E55DFF7A}"/>
    <cellStyle name="Normal 5 4 2 4 3" xfId="785" xr:uid="{8FED3088-5A49-4D23-86A1-F04F7A7F219D}"/>
    <cellStyle name="Normal 5 4 2 4 3 2" xfId="3860" xr:uid="{9DA0F99C-0498-4502-A1D9-4EFBE0E3CFCF}"/>
    <cellStyle name="Normal 5 4 2 4 3 2 2" xfId="3861" xr:uid="{8096EFCF-6AD2-4BAB-BC3F-FCDAE84C0BFC}"/>
    <cellStyle name="Normal 5 4 2 4 3 3" xfId="3862" xr:uid="{9A974DD1-EDDF-4439-A0D8-B28A0C36989C}"/>
    <cellStyle name="Normal 5 4 2 4 4" xfId="786" xr:uid="{AAFB8BE4-D22A-485A-9A0F-87370DE5186D}"/>
    <cellStyle name="Normal 5 4 2 4 4 2" xfId="3863" xr:uid="{F2023719-0D76-4351-93D5-5E258CEBA798}"/>
    <cellStyle name="Normal 5 4 2 4 5" xfId="787" xr:uid="{98789ABB-12CE-4749-B80E-81E97112D632}"/>
    <cellStyle name="Normal 5 4 2 5" xfId="788" xr:uid="{35700736-9618-4ABF-AEAA-C092A80BCC77}"/>
    <cellStyle name="Normal 5 4 2 5 2" xfId="789" xr:uid="{F9596983-DADE-436A-B79F-66D212123D9E}"/>
    <cellStyle name="Normal 5 4 2 5 2 2" xfId="3864" xr:uid="{6F978CBE-CB22-42EF-AD10-1F5C51C9BFC3}"/>
    <cellStyle name="Normal 5 4 2 5 2 2 2" xfId="3865" xr:uid="{4142C282-A076-487E-92CA-C46925D040E8}"/>
    <cellStyle name="Normal 5 4 2 5 2 3" xfId="3866" xr:uid="{70A239A8-DE5A-45BD-AF62-594DF8ECCCD5}"/>
    <cellStyle name="Normal 5 4 2 5 3" xfId="790" xr:uid="{E2AA5D68-2114-48F0-BC7D-B5217DBC5976}"/>
    <cellStyle name="Normal 5 4 2 5 3 2" xfId="3867" xr:uid="{6CD7EF3A-5FC2-4E29-AC73-731B443FFB65}"/>
    <cellStyle name="Normal 5 4 2 5 4" xfId="791" xr:uid="{B075A35F-5FF4-4F17-AE0F-9E0A18F33376}"/>
    <cellStyle name="Normal 5 4 2 6" xfId="792" xr:uid="{F9D27C3A-33C1-487E-9659-D1793232902B}"/>
    <cellStyle name="Normal 5 4 2 6 2" xfId="793" xr:uid="{B018E532-D900-4F6D-88AB-86445F395A78}"/>
    <cellStyle name="Normal 5 4 2 6 2 2" xfId="3868" xr:uid="{09EDDD4F-C57B-49B7-A9C9-70A06879BB45}"/>
    <cellStyle name="Normal 5 4 2 6 2 3" xfId="4390" xr:uid="{89691911-DDA6-4C60-B5E5-05A2E608BE3E}"/>
    <cellStyle name="Normal 5 4 2 6 3" xfId="794" xr:uid="{E52D2798-BFC8-4E93-958A-06F4839C481C}"/>
    <cellStyle name="Normal 5 4 2 6 4" xfId="795" xr:uid="{48ACAAA3-B029-4D61-9AA7-D487798742A4}"/>
    <cellStyle name="Normal 5 4 2 6 4 2" xfId="4749" xr:uid="{EAAA24A7-91D5-4FB5-8FB7-27C2B1226CA9}"/>
    <cellStyle name="Normal 5 4 2 6 4 3" xfId="4606" xr:uid="{796604F1-EA8C-439D-9F35-E19615375A38}"/>
    <cellStyle name="Normal 5 4 2 6 4 4" xfId="4470" xr:uid="{B7BB1E96-A37C-43D7-A965-64970DCDEF83}"/>
    <cellStyle name="Normal 5 4 2 7" xfId="796" xr:uid="{513BBC50-836A-481A-A4D1-24BC227D9535}"/>
    <cellStyle name="Normal 5 4 2 7 2" xfId="3869" xr:uid="{0272012D-0DF8-4497-976D-18322C013818}"/>
    <cellStyle name="Normal 5 4 2 8" xfId="797" xr:uid="{7601FFDC-6905-4BAF-B27F-D26B8B1C813D}"/>
    <cellStyle name="Normal 5 4 2 9" xfId="798" xr:uid="{3C2C95B1-938E-4706-A8CF-20DC7487B34D}"/>
    <cellStyle name="Normal 5 4 3" xfId="799" xr:uid="{90412738-E1BD-42EE-9440-C0E62DA93092}"/>
    <cellStyle name="Normal 5 4 3 2" xfId="800" xr:uid="{5D40907B-0769-47C2-8100-414DB966E78B}"/>
    <cellStyle name="Normal 5 4 3 2 2" xfId="801" xr:uid="{1CE53B3B-F338-488E-8E7F-2CB8E5B0645D}"/>
    <cellStyle name="Normal 5 4 3 2 2 2" xfId="802" xr:uid="{DF87FDFA-F50D-4F43-946D-37D922D734B3}"/>
    <cellStyle name="Normal 5 4 3 2 2 2 2" xfId="3870" xr:uid="{0E4B3CD5-D932-4289-85A5-8133653A2677}"/>
    <cellStyle name="Normal 5 4 3 2 2 2 2 2" xfId="3871" xr:uid="{504E445B-1342-43BF-AD50-44E55FB29CE6}"/>
    <cellStyle name="Normal 5 4 3 2 2 2 3" xfId="3872" xr:uid="{BDE1B8F9-1820-4496-B91E-CD7CBE8F5F57}"/>
    <cellStyle name="Normal 5 4 3 2 2 3" xfId="803" xr:uid="{6BDFA8E6-B8C3-4CEC-8A59-F8BBBB597AD4}"/>
    <cellStyle name="Normal 5 4 3 2 2 3 2" xfId="3873" xr:uid="{BC02342A-B85A-4EEE-A8D9-F11FD0134677}"/>
    <cellStyle name="Normal 5 4 3 2 2 4" xfId="804" xr:uid="{E31AFB8C-25A1-4322-AE47-D56729B04BC9}"/>
    <cellStyle name="Normal 5 4 3 2 3" xfId="805" xr:uid="{1DCD6CBB-17C7-41E3-8475-72C8D3C0E330}"/>
    <cellStyle name="Normal 5 4 3 2 3 2" xfId="806" xr:uid="{2F979756-DDBD-4FD9-90C2-EF8781578F96}"/>
    <cellStyle name="Normal 5 4 3 2 3 2 2" xfId="3874" xr:uid="{83E0F571-8379-4226-ABD1-8E220159D236}"/>
    <cellStyle name="Normal 5 4 3 2 3 3" xfId="807" xr:uid="{944D8A68-FA40-40E0-9EF9-BB29763B13DC}"/>
    <cellStyle name="Normal 5 4 3 2 3 4" xfId="808" xr:uid="{EE5DBF32-CC83-40C1-93BF-5C93439CB067}"/>
    <cellStyle name="Normal 5 4 3 2 4" xfId="809" xr:uid="{DC5E53E3-873E-4E56-9856-5B5545AFAE0C}"/>
    <cellStyle name="Normal 5 4 3 2 4 2" xfId="3875" xr:uid="{41CAA837-5647-43B8-8ADA-C2C202F59CDB}"/>
    <cellStyle name="Normal 5 4 3 2 5" xfId="810" xr:uid="{D916FA6F-74A6-41A3-8BEE-162542DF121E}"/>
    <cellStyle name="Normal 5 4 3 2 6" xfId="811" xr:uid="{BD07C7B6-A379-4D6E-819E-FC47CDF6E17D}"/>
    <cellStyle name="Normal 5 4 3 3" xfId="812" xr:uid="{1006912D-1D2F-421A-892B-9D411B10CFCB}"/>
    <cellStyle name="Normal 5 4 3 3 2" xfId="813" xr:uid="{1409C9E7-399E-41B4-926C-FD93391E9ED5}"/>
    <cellStyle name="Normal 5 4 3 3 2 2" xfId="814" xr:uid="{7D29E8D6-9BE0-451C-9F1C-B58C4E0C439E}"/>
    <cellStyle name="Normal 5 4 3 3 2 2 2" xfId="3876" xr:uid="{0FCE04D1-9D1F-4F52-94DB-5D59942FF6B9}"/>
    <cellStyle name="Normal 5 4 3 3 2 2 2 2" xfId="3877" xr:uid="{183ACCF3-61AC-424F-ABEC-55E2E9DBFD83}"/>
    <cellStyle name="Normal 5 4 3 3 2 2 3" xfId="3878" xr:uid="{D935BD99-E7A5-4510-8C75-EF4E9F3DBEE7}"/>
    <cellStyle name="Normal 5 4 3 3 2 3" xfId="815" xr:uid="{D14FC15B-3EF4-46BC-9245-BA4C41395BF6}"/>
    <cellStyle name="Normal 5 4 3 3 2 3 2" xfId="3879" xr:uid="{97031A14-4750-4BF5-A662-E2454722D87E}"/>
    <cellStyle name="Normal 5 4 3 3 2 4" xfId="816" xr:uid="{B20D64AB-34B5-41A5-A40B-EC326D9F82A6}"/>
    <cellStyle name="Normal 5 4 3 3 3" xfId="817" xr:uid="{A244DEAD-C47E-42B5-B695-C02A3F810270}"/>
    <cellStyle name="Normal 5 4 3 3 3 2" xfId="3880" xr:uid="{93A42806-09FB-4EFE-8C32-29D72D766C12}"/>
    <cellStyle name="Normal 5 4 3 3 3 2 2" xfId="3881" xr:uid="{2505E762-A089-4E9B-81D4-F9A689D8FD33}"/>
    <cellStyle name="Normal 5 4 3 3 3 3" xfId="3882" xr:uid="{C90F7579-4B6F-4E60-AACB-BAA78A381B72}"/>
    <cellStyle name="Normal 5 4 3 3 4" xfId="818" xr:uid="{C058CE64-22C4-43C8-9A7E-867434BA08B4}"/>
    <cellStyle name="Normal 5 4 3 3 4 2" xfId="3883" xr:uid="{E99CAC94-63BC-446E-B775-E7240F7EE746}"/>
    <cellStyle name="Normal 5 4 3 3 5" xfId="819" xr:uid="{42AD492B-424A-4019-B768-6AFB43F23082}"/>
    <cellStyle name="Normal 5 4 3 4" xfId="820" xr:uid="{CC0DCAA8-EBDD-413B-BB35-B69A751E2A18}"/>
    <cellStyle name="Normal 5 4 3 4 2" xfId="821" xr:uid="{FFBF0C34-F1F6-4DD5-8E11-932C45EBFF9E}"/>
    <cellStyle name="Normal 5 4 3 4 2 2" xfId="3884" xr:uid="{A8B85500-FB9B-4A03-AFBA-12D657D0DC3E}"/>
    <cellStyle name="Normal 5 4 3 4 2 2 2" xfId="3885" xr:uid="{C95C78E6-CEE3-4362-A43C-8A27371453C5}"/>
    <cellStyle name="Normal 5 4 3 4 2 3" xfId="3886" xr:uid="{962F31D8-015B-4E34-A0F2-8315B60F5EC8}"/>
    <cellStyle name="Normal 5 4 3 4 3" xfId="822" xr:uid="{F3E0C2A4-E7F2-42F9-8A61-138FBC1CFB63}"/>
    <cellStyle name="Normal 5 4 3 4 3 2" xfId="3887" xr:uid="{CF963925-CEF1-427C-906C-6C09AC2ABF84}"/>
    <cellStyle name="Normal 5 4 3 4 4" xfId="823" xr:uid="{5C91A61B-F086-4BC3-85ED-566969A141E5}"/>
    <cellStyle name="Normal 5 4 3 5" xfId="824" xr:uid="{CCD16769-6DE4-4FD3-BFB6-2E8838BEF0EB}"/>
    <cellStyle name="Normal 5 4 3 5 2" xfId="825" xr:uid="{E5E31A6B-54C9-4A9C-A1D1-5220637508E5}"/>
    <cellStyle name="Normal 5 4 3 5 2 2" xfId="3888" xr:uid="{2914403F-2A29-4B8B-B706-567127A85FEE}"/>
    <cellStyle name="Normal 5 4 3 5 3" xfId="826" xr:uid="{0F0BE2CA-A288-434E-A025-89D37D0C6FB9}"/>
    <cellStyle name="Normal 5 4 3 5 4" xfId="827" xr:uid="{1330A799-C82F-42E4-ADEC-8224E346C572}"/>
    <cellStyle name="Normal 5 4 3 6" xfId="828" xr:uid="{F5FC4B7D-8BFB-4136-8BB1-865476A2F35D}"/>
    <cellStyle name="Normal 5 4 3 6 2" xfId="3889" xr:uid="{13DCCE10-4C1D-4AEF-9479-E8D44248A157}"/>
    <cellStyle name="Normal 5 4 3 7" xfId="829" xr:uid="{E59E452C-7107-4261-AC8B-34A0B0B4ABC0}"/>
    <cellStyle name="Normal 5 4 3 8" xfId="830" xr:uid="{BBA89943-FFD6-495B-96F5-DE1FE8F57AF3}"/>
    <cellStyle name="Normal 5 4 4" xfId="831" xr:uid="{C1D9F32A-F7AF-43CF-805D-C1579611ACE5}"/>
    <cellStyle name="Normal 5 4 4 2" xfId="832" xr:uid="{A974B5F9-9556-43DE-8E70-9B9D56ED75CE}"/>
    <cellStyle name="Normal 5 4 4 2 2" xfId="833" xr:uid="{D8E082FE-0BFF-4FE3-8871-F33720CB0564}"/>
    <cellStyle name="Normal 5 4 4 2 2 2" xfId="834" xr:uid="{4450CDF7-F14F-46BD-B245-2AAEAD83F972}"/>
    <cellStyle name="Normal 5 4 4 2 2 2 2" xfId="3890" xr:uid="{C2529003-9C5D-4F42-9CFE-3963A2B1A0BA}"/>
    <cellStyle name="Normal 5 4 4 2 2 3" xfId="835" xr:uid="{02F5EF36-4420-4C1A-A11D-FD0FB2B97DD6}"/>
    <cellStyle name="Normal 5 4 4 2 2 4" xfId="836" xr:uid="{9365407C-E813-43A2-ABD4-EDAF8BCE19FC}"/>
    <cellStyle name="Normal 5 4 4 2 3" xfId="837" xr:uid="{DC02B461-EEF1-4881-8838-F9C7CDBA0B60}"/>
    <cellStyle name="Normal 5 4 4 2 3 2" xfId="3891" xr:uid="{FD90124D-FA44-498B-BF37-2ECB41E483A5}"/>
    <cellStyle name="Normal 5 4 4 2 4" xfId="838" xr:uid="{FE78C58B-91D9-49C3-B573-DD46F4510243}"/>
    <cellStyle name="Normal 5 4 4 2 5" xfId="839" xr:uid="{A178CD12-CF18-4B8B-AF3C-EFFFCD3F0D7E}"/>
    <cellStyle name="Normal 5 4 4 3" xfId="840" xr:uid="{71A9136A-0923-4F5D-BA62-5AC16BFDCD38}"/>
    <cellStyle name="Normal 5 4 4 3 2" xfId="841" xr:uid="{E7B092D0-1AC9-4343-BA65-6893C614AD56}"/>
    <cellStyle name="Normal 5 4 4 3 2 2" xfId="3892" xr:uid="{8215C04C-DD01-416A-B747-D3A716D80F55}"/>
    <cellStyle name="Normal 5 4 4 3 3" xfId="842" xr:uid="{28437C3F-26C8-4C00-B487-BA501C4A9BE3}"/>
    <cellStyle name="Normal 5 4 4 3 4" xfId="843" xr:uid="{4552460B-58A4-449C-9289-6AEED884B907}"/>
    <cellStyle name="Normal 5 4 4 4" xfId="844" xr:uid="{2EEF17D9-88DD-4898-8691-DBC8A5684CE6}"/>
    <cellStyle name="Normal 5 4 4 4 2" xfId="845" xr:uid="{EB2F7BFD-D907-4D8C-B194-457D9036B10D}"/>
    <cellStyle name="Normal 5 4 4 4 3" xfId="846" xr:uid="{EDCB9DB6-AE13-45B1-A988-A0C548B1F21F}"/>
    <cellStyle name="Normal 5 4 4 4 4" xfId="847" xr:uid="{C7BC78F3-67EA-43F2-BAF5-F59DBCAE2C49}"/>
    <cellStyle name="Normal 5 4 4 5" xfId="848" xr:uid="{CB0229FE-BB10-4888-9895-6F698EA98075}"/>
    <cellStyle name="Normal 5 4 4 6" xfId="849" xr:uid="{3F370461-AB25-4644-B28F-E6014ED38296}"/>
    <cellStyle name="Normal 5 4 4 7" xfId="850" xr:uid="{5289111E-D35A-475A-9D55-A3241617EF33}"/>
    <cellStyle name="Normal 5 4 5" xfId="851" xr:uid="{99B7D169-3BC1-4402-85C0-014924B3149A}"/>
    <cellStyle name="Normal 5 4 5 2" xfId="852" xr:uid="{8A17C26C-2794-4167-9F64-07F7F0943E3A}"/>
    <cellStyle name="Normal 5 4 5 2 2" xfId="853" xr:uid="{EFEDA48B-856F-49D4-9143-2EF1A6F47CDA}"/>
    <cellStyle name="Normal 5 4 5 2 2 2" xfId="3893" xr:uid="{C6A3DB6B-001A-4575-A772-90229B757FDC}"/>
    <cellStyle name="Normal 5 4 5 2 2 2 2" xfId="3894" xr:uid="{8817D665-4A3E-486A-B921-22F0334E3ECB}"/>
    <cellStyle name="Normal 5 4 5 2 2 3" xfId="3895" xr:uid="{C039C460-9E3D-47EA-983F-748482E1E5C2}"/>
    <cellStyle name="Normal 5 4 5 2 3" xfId="854" xr:uid="{D2B0EBD0-1ACB-457E-B47C-11213C1151B9}"/>
    <cellStyle name="Normal 5 4 5 2 3 2" xfId="3896" xr:uid="{D7F408B4-75EC-4891-BF29-8C9CFC9B6E1C}"/>
    <cellStyle name="Normal 5 4 5 2 4" xfId="855" xr:uid="{D31F86F0-252C-4DC2-88E9-B6377D7B6D16}"/>
    <cellStyle name="Normal 5 4 5 3" xfId="856" xr:uid="{DC6F2D5F-1562-4D24-A2E7-8B89B8F9A078}"/>
    <cellStyle name="Normal 5 4 5 3 2" xfId="857" xr:uid="{33304974-873D-4BEA-B98D-397429B0B4A4}"/>
    <cellStyle name="Normal 5 4 5 3 2 2" xfId="3897" xr:uid="{39ED0E80-53FC-45F3-9CF5-F3A018627A42}"/>
    <cellStyle name="Normal 5 4 5 3 3" xfId="858" xr:uid="{7F723FAC-DEF5-43A6-9BE5-889DA023FC6C}"/>
    <cellStyle name="Normal 5 4 5 3 4" xfId="859" xr:uid="{F775C948-0DC2-4DB0-BC64-D27AF3BF8DE1}"/>
    <cellStyle name="Normal 5 4 5 4" xfId="860" xr:uid="{FC30BFD8-28AD-44F9-82A9-2D6D1ACA4F21}"/>
    <cellStyle name="Normal 5 4 5 4 2" xfId="3898" xr:uid="{5A8A79C8-0CB0-4EA1-86BF-5F6272CF0606}"/>
    <cellStyle name="Normal 5 4 5 5" xfId="861" xr:uid="{1C3B5B6B-759D-40E4-9AD1-DDFFC81CF8AA}"/>
    <cellStyle name="Normal 5 4 5 6" xfId="862" xr:uid="{A345CDFF-39C1-442A-AF81-97DA3E258C99}"/>
    <cellStyle name="Normal 5 4 6" xfId="863" xr:uid="{4DB6E00F-BE8E-468E-A658-5DD8F7FA6D20}"/>
    <cellStyle name="Normal 5 4 6 2" xfId="864" xr:uid="{B96B4187-6C74-44FD-AF71-5D1853FD5A61}"/>
    <cellStyle name="Normal 5 4 6 2 2" xfId="865" xr:uid="{6FE4AD22-B18E-46C6-AF2C-83172105F2DD}"/>
    <cellStyle name="Normal 5 4 6 2 2 2" xfId="3899" xr:uid="{E9413AE5-17E7-45F4-A35B-86CE664F71E0}"/>
    <cellStyle name="Normal 5 4 6 2 3" xfId="866" xr:uid="{33F3F40E-D027-4B07-9D2B-3E66DBBEB8C1}"/>
    <cellStyle name="Normal 5 4 6 2 4" xfId="867" xr:uid="{EDA8AE91-DE60-4E70-AE61-5E7C9A2A02A0}"/>
    <cellStyle name="Normal 5 4 6 3" xfId="868" xr:uid="{9EEAD249-2EE4-483D-A2FF-4EE18AC5A444}"/>
    <cellStyle name="Normal 5 4 6 3 2" xfId="3900" xr:uid="{9189407F-429A-462B-A8B9-245703DE2088}"/>
    <cellStyle name="Normal 5 4 6 4" xfId="869" xr:uid="{C8384B3B-D90B-417C-AC4B-3E992D1832D2}"/>
    <cellStyle name="Normal 5 4 6 5" xfId="870" xr:uid="{59198FAB-A3F0-4818-BA8B-E5F08F37FA6E}"/>
    <cellStyle name="Normal 5 4 7" xfId="871" xr:uid="{73654B21-D2DE-4582-8944-B7E6FA121762}"/>
    <cellStyle name="Normal 5 4 7 2" xfId="872" xr:uid="{AF56371F-F338-4842-BF0C-FC24D8970C42}"/>
    <cellStyle name="Normal 5 4 7 2 2" xfId="3901" xr:uid="{23E9CD50-08C3-4C49-95F4-2447866AB354}"/>
    <cellStyle name="Normal 5 4 7 2 3" xfId="4389" xr:uid="{B5FA4D08-5085-4CFF-BB0A-4555C8C71A91}"/>
    <cellStyle name="Normal 5 4 7 3" xfId="873" xr:uid="{D0D11C49-9ACB-4407-A27D-AFEA6248950A}"/>
    <cellStyle name="Normal 5 4 7 4" xfId="874" xr:uid="{9DED116C-0C00-4159-887B-4F5655DEE7B4}"/>
    <cellStyle name="Normal 5 4 7 4 2" xfId="4748" xr:uid="{5997DCFB-4FB9-4BAA-9460-17359CC73C25}"/>
    <cellStyle name="Normal 5 4 7 4 3" xfId="4607" xr:uid="{6923D0C6-8F94-4491-9DD6-6A1C4A902EA5}"/>
    <cellStyle name="Normal 5 4 7 4 4" xfId="4469" xr:uid="{8DBC2BCB-AC60-4D27-BA87-8596012562FC}"/>
    <cellStyle name="Normal 5 4 8" xfId="875" xr:uid="{4A06C2B3-487B-458D-AB19-326712682758}"/>
    <cellStyle name="Normal 5 4 8 2" xfId="876" xr:uid="{BFF66960-E419-473A-B390-E8DB9B21F270}"/>
    <cellStyle name="Normal 5 4 8 3" xfId="877" xr:uid="{22297F8B-5C3D-467E-93C6-B62C557B0D34}"/>
    <cellStyle name="Normal 5 4 8 4" xfId="878" xr:uid="{FEF241FB-03CC-4B7A-8595-DAE2683767EE}"/>
    <cellStyle name="Normal 5 4 9" xfId="879" xr:uid="{FC09C174-DD0A-4B9F-8371-2B29D9DA525B}"/>
    <cellStyle name="Normal 5 5" xfId="880" xr:uid="{FD270BCC-4FB9-4642-B474-EBA7AB9A5B8F}"/>
    <cellStyle name="Normal 5 5 10" xfId="881" xr:uid="{08A7B2EF-FCA1-414C-B1E2-CDAFA056FDB5}"/>
    <cellStyle name="Normal 5 5 11" xfId="882" xr:uid="{3D7BC073-8EB8-45DB-9897-1D9CAA29EE32}"/>
    <cellStyle name="Normal 5 5 2" xfId="883" xr:uid="{59798EF4-8076-405F-BCDC-8B3E913BAE5F}"/>
    <cellStyle name="Normal 5 5 2 2" xfId="884" xr:uid="{52F37279-7628-4D44-ABA9-136247703CAF}"/>
    <cellStyle name="Normal 5 5 2 2 2" xfId="885" xr:uid="{D5EE67A2-4E86-46D4-AE9A-3A23CAEED9C7}"/>
    <cellStyle name="Normal 5 5 2 2 2 2" xfId="886" xr:uid="{A7A8CFD9-39AC-45C9-88F9-61848D669CE6}"/>
    <cellStyle name="Normal 5 5 2 2 2 2 2" xfId="887" xr:uid="{97C10EA8-04A2-4504-BDE6-CC27CCEF6B62}"/>
    <cellStyle name="Normal 5 5 2 2 2 2 2 2" xfId="3902" xr:uid="{1885F656-A11A-4FAA-9DE9-BEF9739286B7}"/>
    <cellStyle name="Normal 5 5 2 2 2 2 3" xfId="888" xr:uid="{C0B58D2F-14A7-418D-A65F-EBAFC126B5DC}"/>
    <cellStyle name="Normal 5 5 2 2 2 2 4" xfId="889" xr:uid="{3960C4EC-6819-4B1A-A366-2F4E3530F06E}"/>
    <cellStyle name="Normal 5 5 2 2 2 3" xfId="890" xr:uid="{CF6D1DBE-6AFA-4BC7-BCC3-6FF1E523C399}"/>
    <cellStyle name="Normal 5 5 2 2 2 3 2" xfId="891" xr:uid="{80C20977-0F77-46E2-A001-CFA2AEFB8B4E}"/>
    <cellStyle name="Normal 5 5 2 2 2 3 3" xfId="892" xr:uid="{BCC10522-2BA8-4637-BDAB-BD1688169037}"/>
    <cellStyle name="Normal 5 5 2 2 2 3 4" xfId="893" xr:uid="{817C3BF1-ABB6-47C0-948D-55B39512F7BC}"/>
    <cellStyle name="Normal 5 5 2 2 2 4" xfId="894" xr:uid="{74303B6D-6760-45B1-82C9-2763136B474F}"/>
    <cellStyle name="Normal 5 5 2 2 2 5" xfId="895" xr:uid="{F4AD3F06-28A5-48DD-90EE-CF99051E427C}"/>
    <cellStyle name="Normal 5 5 2 2 2 6" xfId="896" xr:uid="{5299664C-DCE1-4EDD-9454-5C0FB941518E}"/>
    <cellStyle name="Normal 5 5 2 2 3" xfId="897" xr:uid="{B44F55A2-60FC-4B5D-8265-B7DBE807B009}"/>
    <cellStyle name="Normal 5 5 2 2 3 2" xfId="898" xr:uid="{BD9C9D9C-2109-472B-9AB9-CBF53B3CF834}"/>
    <cellStyle name="Normal 5 5 2 2 3 2 2" xfId="899" xr:uid="{413F1AD3-50DD-4FBF-B43B-E71D370AFB68}"/>
    <cellStyle name="Normal 5 5 2 2 3 2 3" xfId="900" xr:uid="{263F2504-6B94-4A1F-AB12-43E3928073A6}"/>
    <cellStyle name="Normal 5 5 2 2 3 2 4" xfId="901" xr:uid="{E3D255E8-83A1-4DCA-A162-08272F3A89FB}"/>
    <cellStyle name="Normal 5 5 2 2 3 3" xfId="902" xr:uid="{25DE585B-3603-4190-ACDA-90607A48F773}"/>
    <cellStyle name="Normal 5 5 2 2 3 4" xfId="903" xr:uid="{11E2998D-50AE-4A93-9BCF-3B5BA311AD86}"/>
    <cellStyle name="Normal 5 5 2 2 3 5" xfId="904" xr:uid="{BAE39567-72EC-400D-86FC-6326DD9C6E59}"/>
    <cellStyle name="Normal 5 5 2 2 4" xfId="905" xr:uid="{4CCCDEA1-FF1A-4045-AA8E-554FBE45CE74}"/>
    <cellStyle name="Normal 5 5 2 2 4 2" xfId="906" xr:uid="{D1EE8D89-086A-4CE3-A088-C934DC622A81}"/>
    <cellStyle name="Normal 5 5 2 2 4 3" xfId="907" xr:uid="{25B240CC-DABE-40F7-A3CD-7CB732E81B96}"/>
    <cellStyle name="Normal 5 5 2 2 4 4" xfId="908" xr:uid="{28BA48F7-9549-43EF-8CED-1D9FB01E10A6}"/>
    <cellStyle name="Normal 5 5 2 2 5" xfId="909" xr:uid="{AE5E58C4-0F66-4966-85B1-5368848D3047}"/>
    <cellStyle name="Normal 5 5 2 2 5 2" xfId="910" xr:uid="{EABDED80-D02E-497C-B278-41CBDF340849}"/>
    <cellStyle name="Normal 5 5 2 2 5 3" xfId="911" xr:uid="{D6AE42CA-F17B-4799-92EE-2460CC7FFE27}"/>
    <cellStyle name="Normal 5 5 2 2 5 4" xfId="912" xr:uid="{331632B9-BB9C-48C2-B8BD-A23B54BEB7A4}"/>
    <cellStyle name="Normal 5 5 2 2 6" xfId="913" xr:uid="{5CC4EBAF-1843-460E-8EBE-2DF3910B1C57}"/>
    <cellStyle name="Normal 5 5 2 2 7" xfId="914" xr:uid="{3FD5EF34-7B2C-4600-8A21-3B838A749B0F}"/>
    <cellStyle name="Normal 5 5 2 2 8" xfId="915" xr:uid="{FACF57C9-CD4D-4340-8344-AD8A85E25C86}"/>
    <cellStyle name="Normal 5 5 2 3" xfId="916" xr:uid="{68AFB7C3-5877-443E-86D5-96D36D0098E9}"/>
    <cellStyle name="Normal 5 5 2 3 2" xfId="917" xr:uid="{73AC9BAF-0C88-438E-B652-920581BD5B0D}"/>
    <cellStyle name="Normal 5 5 2 3 2 2" xfId="918" xr:uid="{80DA5C41-7BDE-4115-98B9-34CAF278253D}"/>
    <cellStyle name="Normal 5 5 2 3 2 2 2" xfId="3903" xr:uid="{23488A41-2A16-47BE-881E-851DC98ED620}"/>
    <cellStyle name="Normal 5 5 2 3 2 2 2 2" xfId="3904" xr:uid="{ED91AF53-4FC0-4A5E-BFF9-8BC8C353F02C}"/>
    <cellStyle name="Normal 5 5 2 3 2 2 3" xfId="3905" xr:uid="{DB03C3DE-EF07-4EA1-8DE0-FA4C0FD58D08}"/>
    <cellStyle name="Normal 5 5 2 3 2 3" xfId="919" xr:uid="{F92B5AE9-935C-4623-83FE-FB9419C5954C}"/>
    <cellStyle name="Normal 5 5 2 3 2 3 2" xfId="3906" xr:uid="{0CB1A2BC-7A78-4793-843E-A88C8DAE842F}"/>
    <cellStyle name="Normal 5 5 2 3 2 4" xfId="920" xr:uid="{47EB2022-14CF-4AFF-BDDC-71B8B11DD516}"/>
    <cellStyle name="Normal 5 5 2 3 3" xfId="921" xr:uid="{AD910509-A2BA-41B2-B2FD-C8EFEE05DA24}"/>
    <cellStyle name="Normal 5 5 2 3 3 2" xfId="922" xr:uid="{D92C3B4B-B898-4E9C-8083-FA04F7F5C267}"/>
    <cellStyle name="Normal 5 5 2 3 3 2 2" xfId="3907" xr:uid="{AF08CA1D-340B-48CB-B5D2-843C8FA8103D}"/>
    <cellStyle name="Normal 5 5 2 3 3 3" xfId="923" xr:uid="{1CA81726-B395-4E89-A473-4B067A7BC2E4}"/>
    <cellStyle name="Normal 5 5 2 3 3 4" xfId="924" xr:uid="{47CBA1E9-C9DB-4236-9A78-0EAC9DB86CE9}"/>
    <cellStyle name="Normal 5 5 2 3 4" xfId="925" xr:uid="{0E6D7CD1-216B-47E6-90A1-DDCA5E5F06E8}"/>
    <cellStyle name="Normal 5 5 2 3 4 2" xfId="3908" xr:uid="{842A05BE-2AB4-4E28-8FCF-79B0F9F946EB}"/>
    <cellStyle name="Normal 5 5 2 3 5" xfId="926" xr:uid="{12FB952E-C137-45A0-9890-DF6643D8F1D2}"/>
    <cellStyle name="Normal 5 5 2 3 6" xfId="927" xr:uid="{6D7A4368-66CD-4C6A-8834-CB9E7D4043AD}"/>
    <cellStyle name="Normal 5 5 2 4" xfId="928" xr:uid="{FCA312CD-69FD-488D-8FB3-59AF5C04B06B}"/>
    <cellStyle name="Normal 5 5 2 4 2" xfId="929" xr:uid="{DAE0D044-3BCB-4A75-B4BD-37963F152398}"/>
    <cellStyle name="Normal 5 5 2 4 2 2" xfId="930" xr:uid="{8664A338-FFF6-47EA-95E9-C1B6A1395373}"/>
    <cellStyle name="Normal 5 5 2 4 2 2 2" xfId="3909" xr:uid="{3E2C01F6-3154-431D-A0D6-C39A42109730}"/>
    <cellStyle name="Normal 5 5 2 4 2 3" xfId="931" xr:uid="{1D283F03-A6D2-441B-86FA-B67D2A3CAFDC}"/>
    <cellStyle name="Normal 5 5 2 4 2 4" xfId="932" xr:uid="{BB8B2C0A-5B67-4A36-8D0B-E36719852339}"/>
    <cellStyle name="Normal 5 5 2 4 3" xfId="933" xr:uid="{965227C2-141B-4721-A72D-EEFECCD6FFE9}"/>
    <cellStyle name="Normal 5 5 2 4 3 2" xfId="3910" xr:uid="{D213BCC1-A49C-4329-8768-1638207910F8}"/>
    <cellStyle name="Normal 5 5 2 4 4" xfId="934" xr:uid="{7C156A79-F6E8-458D-B159-BA1DCCD0C9CD}"/>
    <cellStyle name="Normal 5 5 2 4 5" xfId="935" xr:uid="{E0090A7F-5277-4398-95D2-318F34B84EBF}"/>
    <cellStyle name="Normal 5 5 2 5" xfId="936" xr:uid="{7CE5B7DE-54A3-4322-A834-2D79CDA6F767}"/>
    <cellStyle name="Normal 5 5 2 5 2" xfId="937" xr:uid="{8F670E91-F769-4FB8-A54D-C28480B4BA82}"/>
    <cellStyle name="Normal 5 5 2 5 2 2" xfId="3911" xr:uid="{59D276E9-66E9-4521-BE08-02553F953BE1}"/>
    <cellStyle name="Normal 5 5 2 5 3" xfId="938" xr:uid="{72950E35-96EF-401F-8ECF-53BEC035F945}"/>
    <cellStyle name="Normal 5 5 2 5 4" xfId="939" xr:uid="{6563140E-E28B-4D50-88D1-AEDE0FC29DEE}"/>
    <cellStyle name="Normal 5 5 2 6" xfId="940" xr:uid="{B3C6EB98-9C99-4017-A96E-835F043F40D2}"/>
    <cellStyle name="Normal 5 5 2 6 2" xfId="941" xr:uid="{2143CEBF-20A0-4670-A6B7-1B6F92BF3E2E}"/>
    <cellStyle name="Normal 5 5 2 6 3" xfId="942" xr:uid="{1A1B6FAE-6CBA-4DB6-887B-75A3AF4C2B08}"/>
    <cellStyle name="Normal 5 5 2 6 4" xfId="943" xr:uid="{E711ECE2-4BB4-4305-9A71-E2F97FBC5D5D}"/>
    <cellStyle name="Normal 5 5 2 7" xfId="944" xr:uid="{EEE2704D-419B-4244-A594-19118668B433}"/>
    <cellStyle name="Normal 5 5 2 8" xfId="945" xr:uid="{9EFFBFEB-734B-49E7-9D84-00D95D98C0FE}"/>
    <cellStyle name="Normal 5 5 2 9" xfId="946" xr:uid="{5F5AE7A2-EF7D-4541-B246-6CFAB2FB9F36}"/>
    <cellStyle name="Normal 5 5 3" xfId="947" xr:uid="{19DE8DC7-EEFE-40F0-BC7E-B02C9A75DE41}"/>
    <cellStyle name="Normal 5 5 3 2" xfId="948" xr:uid="{3EC8AFE7-D26B-41AF-B288-671500ACAB17}"/>
    <cellStyle name="Normal 5 5 3 2 2" xfId="949" xr:uid="{9701C9E5-1343-44FA-ABF8-BE9ED94C09D4}"/>
    <cellStyle name="Normal 5 5 3 2 2 2" xfId="950" xr:uid="{F8D592AD-CEEB-40E0-9920-8CC42AE0874E}"/>
    <cellStyle name="Normal 5 5 3 2 2 2 2" xfId="3912" xr:uid="{1A6E0A97-E0DA-478E-829D-BF42BC7BFBE9}"/>
    <cellStyle name="Normal 5 5 3 2 2 2 2 2" xfId="4639" xr:uid="{EA7EA4FC-1E6F-4E07-8205-AB6BF5098AE5}"/>
    <cellStyle name="Normal 5 5 3 2 2 2 3" xfId="4640" xr:uid="{8305B307-C8F9-418F-9B76-B1CE3BA7E9C0}"/>
    <cellStyle name="Normal 5 5 3 2 2 3" xfId="951" xr:uid="{4B8F026F-F8E6-4CA0-B892-F9D34517CB03}"/>
    <cellStyle name="Normal 5 5 3 2 2 3 2" xfId="4641" xr:uid="{FE6B6FD6-740A-4752-8550-27A04669800A}"/>
    <cellStyle name="Normal 5 5 3 2 2 4" xfId="952" xr:uid="{BAD228EB-FC87-4AE9-B84F-37BD99520F16}"/>
    <cellStyle name="Normal 5 5 3 2 3" xfId="953" xr:uid="{450CE92E-CE2C-4B60-8A4F-5BB0FF2AFF6A}"/>
    <cellStyle name="Normal 5 5 3 2 3 2" xfId="954" xr:uid="{BF90F49A-AB8F-4012-94BA-882122A984B3}"/>
    <cellStyle name="Normal 5 5 3 2 3 2 2" xfId="4642" xr:uid="{30587AA7-656D-4F53-BD2A-0562419BD3AF}"/>
    <cellStyle name="Normal 5 5 3 2 3 3" xfId="955" xr:uid="{C60F8A56-C2CF-4347-80CA-F6D2161019A8}"/>
    <cellStyle name="Normal 5 5 3 2 3 4" xfId="956" xr:uid="{A4565C15-7C23-44F7-BE27-A3D091A3EF73}"/>
    <cellStyle name="Normal 5 5 3 2 4" xfId="957" xr:uid="{FC8F2952-D5B0-47F3-AF94-B83BC3141C2E}"/>
    <cellStyle name="Normal 5 5 3 2 4 2" xfId="4643" xr:uid="{82A37A69-A5F6-46BA-9E2B-25CE0FB0691C}"/>
    <cellStyle name="Normal 5 5 3 2 5" xfId="958" xr:uid="{55F004E2-AF54-4BDA-8626-0CB1485CE730}"/>
    <cellStyle name="Normal 5 5 3 2 6" xfId="959" xr:uid="{A25436A9-A46C-4136-A65D-48FD55989920}"/>
    <cellStyle name="Normal 5 5 3 3" xfId="960" xr:uid="{3D614B59-0E6C-43B2-92D0-7C9ACFD35C64}"/>
    <cellStyle name="Normal 5 5 3 3 2" xfId="961" xr:uid="{B1FD247E-8E16-4EC8-9A0A-D8F4CB19B554}"/>
    <cellStyle name="Normal 5 5 3 3 2 2" xfId="962" xr:uid="{89C7D6CA-480B-40F4-A0D8-93F78DA4F5A5}"/>
    <cellStyle name="Normal 5 5 3 3 2 2 2" xfId="4644" xr:uid="{69135B72-80CC-4E8E-8C81-AAA137046E2B}"/>
    <cellStyle name="Normal 5 5 3 3 2 3" xfId="963" xr:uid="{F3F9A3F9-3635-4D35-9DA6-027CB274D0DD}"/>
    <cellStyle name="Normal 5 5 3 3 2 4" xfId="964" xr:uid="{9E9570FC-3C61-4F5F-A115-56F03E1DDE78}"/>
    <cellStyle name="Normal 5 5 3 3 3" xfId="965" xr:uid="{A6DB4271-7CB5-42D1-9954-0E8701DB1EE6}"/>
    <cellStyle name="Normal 5 5 3 3 3 2" xfId="4645" xr:uid="{E6D67B90-5CE8-4282-8E49-31A2BAFABE34}"/>
    <cellStyle name="Normal 5 5 3 3 4" xfId="966" xr:uid="{252FEEF5-57BB-4824-97A2-64BD8EB3477E}"/>
    <cellStyle name="Normal 5 5 3 3 5" xfId="967" xr:uid="{AEB134AE-76CE-4467-A37E-A1EE9A26FA66}"/>
    <cellStyle name="Normal 5 5 3 4" xfId="968" xr:uid="{3D8CB25B-F122-4688-9849-F89D65543EC8}"/>
    <cellStyle name="Normal 5 5 3 4 2" xfId="969" xr:uid="{783835C9-E44A-4B7B-B848-BC753D414BA6}"/>
    <cellStyle name="Normal 5 5 3 4 2 2" xfId="4646" xr:uid="{DDC5D9E3-8758-49F6-A227-67D6793809DB}"/>
    <cellStyle name="Normal 5 5 3 4 3" xfId="970" xr:uid="{FED37996-F225-4911-AD72-482E812BF7E9}"/>
    <cellStyle name="Normal 5 5 3 4 4" xfId="971" xr:uid="{B06C3EF0-34D2-48C6-AD14-CA75D9207F62}"/>
    <cellStyle name="Normal 5 5 3 5" xfId="972" xr:uid="{BF3CA849-6B30-4E34-B391-29FF7EA4D8D8}"/>
    <cellStyle name="Normal 5 5 3 5 2" xfId="973" xr:uid="{A1558181-4480-4ABC-BC51-53981655770C}"/>
    <cellStyle name="Normal 5 5 3 5 3" xfId="974" xr:uid="{11E7A306-567C-41B0-9E30-E50ADF73A3AA}"/>
    <cellStyle name="Normal 5 5 3 5 4" xfId="975" xr:uid="{88B637C6-61CC-4839-A1F1-A8301503DB1D}"/>
    <cellStyle name="Normal 5 5 3 6" xfId="976" xr:uid="{872817ED-E8E7-49DD-916A-85988014690E}"/>
    <cellStyle name="Normal 5 5 3 7" xfId="977" xr:uid="{D0123AF8-B280-40A7-B425-8C11C4B2C7C7}"/>
    <cellStyle name="Normal 5 5 3 8" xfId="978" xr:uid="{56DBFF21-6F51-4930-BE53-1E18E045BC79}"/>
    <cellStyle name="Normal 5 5 4" xfId="979" xr:uid="{605BFEF0-28E3-4F7F-92AE-8E09D0E7D0F5}"/>
    <cellStyle name="Normal 5 5 4 2" xfId="980" xr:uid="{11BEDE6A-105D-4F85-83E7-74F23AEA25B7}"/>
    <cellStyle name="Normal 5 5 4 2 2" xfId="981" xr:uid="{69E4E4DA-E6AC-4460-B068-A7102C7DD9F3}"/>
    <cellStyle name="Normal 5 5 4 2 2 2" xfId="982" xr:uid="{9D8F3B43-101D-4FA1-831C-8F2BD23B5A79}"/>
    <cellStyle name="Normal 5 5 4 2 2 2 2" xfId="3913" xr:uid="{3D2A2A85-B772-44B0-B18A-8D5F9ACFAE53}"/>
    <cellStyle name="Normal 5 5 4 2 2 3" xfId="983" xr:uid="{ABDD6533-01E0-441D-86D9-73344B7018DD}"/>
    <cellStyle name="Normal 5 5 4 2 2 4" xfId="984" xr:uid="{85C92BB6-D1E7-4F0F-9399-3B2E0E959EB9}"/>
    <cellStyle name="Normal 5 5 4 2 3" xfId="985" xr:uid="{2A95E67E-FDA8-405B-BABE-E7ACA092ED69}"/>
    <cellStyle name="Normal 5 5 4 2 3 2" xfId="3914" xr:uid="{5BEAD0F2-325E-43AB-9E28-95F450528C26}"/>
    <cellStyle name="Normal 5 5 4 2 4" xfId="986" xr:uid="{7A08ED44-3222-4E8E-92D1-05AE4468FA4B}"/>
    <cellStyle name="Normal 5 5 4 2 5" xfId="987" xr:uid="{2DE42250-5654-4F50-B1F8-1346C36D1810}"/>
    <cellStyle name="Normal 5 5 4 3" xfId="988" xr:uid="{9593F8F8-9E6B-432D-B2DA-41140BCBB830}"/>
    <cellStyle name="Normal 5 5 4 3 2" xfId="989" xr:uid="{41FEFD91-7D5A-4323-B72B-549A071FC10D}"/>
    <cellStyle name="Normal 5 5 4 3 2 2" xfId="3915" xr:uid="{329FE736-2BEB-4663-B687-8883DD22DE52}"/>
    <cellStyle name="Normal 5 5 4 3 3" xfId="990" xr:uid="{FA57B562-3787-405E-A76D-4FEEF0A207F6}"/>
    <cellStyle name="Normal 5 5 4 3 4" xfId="991" xr:uid="{3DC3CD82-B6E8-4EA3-A35D-99BD87B253B2}"/>
    <cellStyle name="Normal 5 5 4 4" xfId="992" xr:uid="{9F6591D0-ABE1-4BE5-ACE0-83545788FF34}"/>
    <cellStyle name="Normal 5 5 4 4 2" xfId="993" xr:uid="{60A4F47D-E6F5-4874-97D6-42CD14908F60}"/>
    <cellStyle name="Normal 5 5 4 4 3" xfId="994" xr:uid="{0DF8B1C7-B763-4BD5-9FA0-2248754AD8A2}"/>
    <cellStyle name="Normal 5 5 4 4 4" xfId="995" xr:uid="{33A48E9E-B1D9-48C3-8B86-EB8D712C0446}"/>
    <cellStyle name="Normal 5 5 4 5" xfId="996" xr:uid="{F5A3C027-F61D-415B-838D-7E1A08E9859C}"/>
    <cellStyle name="Normal 5 5 4 6" xfId="997" xr:uid="{70D25D9B-2FB7-4093-85B2-20F60D6BA2D3}"/>
    <cellStyle name="Normal 5 5 4 7" xfId="998" xr:uid="{C3263F13-53EF-4498-991D-4030D1431C05}"/>
    <cellStyle name="Normal 5 5 5" xfId="999" xr:uid="{437A390D-B58B-4AD3-BC97-5A82992CDA3C}"/>
    <cellStyle name="Normal 5 5 5 2" xfId="1000" xr:uid="{DF79F371-6D82-4975-8739-45CD3D76BCEB}"/>
    <cellStyle name="Normal 5 5 5 2 2" xfId="1001" xr:uid="{4D507598-76B7-47DC-A285-2D4B260B74F1}"/>
    <cellStyle name="Normal 5 5 5 2 2 2" xfId="3916" xr:uid="{5CCAB9A4-8B4C-4043-A811-F56EBB05B663}"/>
    <cellStyle name="Normal 5 5 5 2 3" xfId="1002" xr:uid="{4A3E2489-7627-4284-80EA-356D6DC0FD09}"/>
    <cellStyle name="Normal 5 5 5 2 4" xfId="1003" xr:uid="{62A4C64A-EB73-4F6F-9011-2273023F4416}"/>
    <cellStyle name="Normal 5 5 5 3" xfId="1004" xr:uid="{816DAA50-0BDC-46B9-B2A5-CD0181895D51}"/>
    <cellStyle name="Normal 5 5 5 3 2" xfId="1005" xr:uid="{45E2C1A3-6740-4A6C-8393-10A60141EE90}"/>
    <cellStyle name="Normal 5 5 5 3 3" xfId="1006" xr:uid="{93057BEC-2FDB-4845-A8C3-A2DF612896EB}"/>
    <cellStyle name="Normal 5 5 5 3 4" xfId="1007" xr:uid="{46556F6A-E326-4370-9619-558E109AF10A}"/>
    <cellStyle name="Normal 5 5 5 4" xfId="1008" xr:uid="{426B8C6A-CEED-4E0F-846A-A05DC94660B8}"/>
    <cellStyle name="Normal 5 5 5 5" xfId="1009" xr:uid="{4B1778BB-0973-469A-BF7C-92F3FD96DC10}"/>
    <cellStyle name="Normal 5 5 5 6" xfId="1010" xr:uid="{28406949-8CE8-49A2-B94E-9F5083CD9519}"/>
    <cellStyle name="Normal 5 5 6" xfId="1011" xr:uid="{27ABAF12-3633-4B31-9F23-61496C7344D7}"/>
    <cellStyle name="Normal 5 5 6 2" xfId="1012" xr:uid="{E6C89EDA-AB97-4E9E-97DC-AA3BE18BC216}"/>
    <cellStyle name="Normal 5 5 6 2 2" xfId="1013" xr:uid="{0227C17A-09BF-48E8-8CD3-B78145AC5582}"/>
    <cellStyle name="Normal 5 5 6 2 3" xfId="1014" xr:uid="{B91495B2-9B71-4035-9954-FFF4EC4734CC}"/>
    <cellStyle name="Normal 5 5 6 2 4" xfId="1015" xr:uid="{059BA523-8150-4EF0-912F-5F647C2B105E}"/>
    <cellStyle name="Normal 5 5 6 3" xfId="1016" xr:uid="{57116ACE-FC77-42E3-B825-1021640C24A1}"/>
    <cellStyle name="Normal 5 5 6 4" xfId="1017" xr:uid="{C7801354-7004-439D-856F-580B8281DFDB}"/>
    <cellStyle name="Normal 5 5 6 5" xfId="1018" xr:uid="{43BD598D-9DA0-40DA-9308-B12F97729F58}"/>
    <cellStyle name="Normal 5 5 7" xfId="1019" xr:uid="{B8CB4C68-0EAC-44AD-9108-A26F2909DD87}"/>
    <cellStyle name="Normal 5 5 7 2" xfId="1020" xr:uid="{B8684EFF-7D13-4B9A-9B19-CEF69BD6EFC9}"/>
    <cellStyle name="Normal 5 5 7 3" xfId="1021" xr:uid="{743592E2-FCAA-43C5-84B4-2CD34AD656F4}"/>
    <cellStyle name="Normal 5 5 7 4" xfId="1022" xr:uid="{C47267CF-A935-4A43-B948-98D8827A71AD}"/>
    <cellStyle name="Normal 5 5 8" xfId="1023" xr:uid="{A19939C8-BECB-423D-A6FC-6434012A1C15}"/>
    <cellStyle name="Normal 5 5 8 2" xfId="1024" xr:uid="{3FEB7F99-7449-404B-BF3F-B7D81630F840}"/>
    <cellStyle name="Normal 5 5 8 3" xfId="1025" xr:uid="{5DDA42FA-D985-403C-BD42-BAA08F283D2A}"/>
    <cellStyle name="Normal 5 5 8 4" xfId="1026" xr:uid="{A8AE1D59-6139-4D79-A047-38C520329382}"/>
    <cellStyle name="Normal 5 5 9" xfId="1027" xr:uid="{8A29EEFF-778C-416A-8CE2-771BF1C2552C}"/>
    <cellStyle name="Normal 5 6" xfId="1028" xr:uid="{55938459-45EE-45BE-9406-58A8CCCCD0AB}"/>
    <cellStyle name="Normal 5 6 10" xfId="1029" xr:uid="{E375E522-AACE-4F67-AF52-64EAC370D805}"/>
    <cellStyle name="Normal 5 6 11" xfId="1030" xr:uid="{9B161E34-1885-43C5-83C0-9E843C7682B5}"/>
    <cellStyle name="Normal 5 6 2" xfId="1031" xr:uid="{7F9A5140-3C9B-4A04-9429-8765DFA77228}"/>
    <cellStyle name="Normal 5 6 2 2" xfId="1032" xr:uid="{3F7FF6F3-7EE8-41DE-B351-6AEB232353EE}"/>
    <cellStyle name="Normal 5 6 2 2 2" xfId="1033" xr:uid="{D212AFD9-BAB0-4BA8-87F3-5A0CBDC86312}"/>
    <cellStyle name="Normal 5 6 2 2 2 2" xfId="1034" xr:uid="{E4FAD7A2-06D7-45A1-9857-BA36D22FD36E}"/>
    <cellStyle name="Normal 5 6 2 2 2 2 2" xfId="1035" xr:uid="{32C091B9-2C02-4A1B-894C-585D9DBC9C3E}"/>
    <cellStyle name="Normal 5 6 2 2 2 2 3" xfId="1036" xr:uid="{02D03CCC-71A8-4986-9789-99349A0F9839}"/>
    <cellStyle name="Normal 5 6 2 2 2 2 4" xfId="1037" xr:uid="{FA77D542-38DA-4B08-93DA-FEF917BC5482}"/>
    <cellStyle name="Normal 5 6 2 2 2 3" xfId="1038" xr:uid="{47CF0173-0C7A-4094-91D0-26FF00B5BAB8}"/>
    <cellStyle name="Normal 5 6 2 2 2 3 2" xfId="1039" xr:uid="{4FF7F7BB-CFD8-453F-A786-3230CE56C73C}"/>
    <cellStyle name="Normal 5 6 2 2 2 3 3" xfId="1040" xr:uid="{19210274-DFA4-4612-9789-DDA2DAD39D75}"/>
    <cellStyle name="Normal 5 6 2 2 2 3 4" xfId="1041" xr:uid="{5CD0D658-5F3B-49E5-BFC7-9464B84283F4}"/>
    <cellStyle name="Normal 5 6 2 2 2 4" xfId="1042" xr:uid="{33F4A1BD-4E4A-49A6-AA0C-3C569C905B6E}"/>
    <cellStyle name="Normal 5 6 2 2 2 5" xfId="1043" xr:uid="{C347C9A1-FA5F-4286-A2CC-171C0E9B9EFA}"/>
    <cellStyle name="Normal 5 6 2 2 2 6" xfId="1044" xr:uid="{EA84A67B-7983-4BE9-8542-08A228E45F07}"/>
    <cellStyle name="Normal 5 6 2 2 3" xfId="1045" xr:uid="{C888B9AF-5C9D-48D1-A4A0-C75E60FF994F}"/>
    <cellStyle name="Normal 5 6 2 2 3 2" xfId="1046" xr:uid="{AAEAA081-2F5F-4C38-AB9D-EF4EBF66A71D}"/>
    <cellStyle name="Normal 5 6 2 2 3 2 2" xfId="1047" xr:uid="{614AA6E0-97BF-4D7D-9B5A-57DFA495FDD6}"/>
    <cellStyle name="Normal 5 6 2 2 3 2 3" xfId="1048" xr:uid="{A1943347-8AC8-4D76-8029-30D5E6719FAE}"/>
    <cellStyle name="Normal 5 6 2 2 3 2 4" xfId="1049" xr:uid="{7ADE6DCF-28B8-45E3-89E3-9A66EF57BFFA}"/>
    <cellStyle name="Normal 5 6 2 2 3 3" xfId="1050" xr:uid="{B2B4993B-D2C1-4BDD-B745-0409FECEA325}"/>
    <cellStyle name="Normal 5 6 2 2 3 4" xfId="1051" xr:uid="{1141653C-ECB3-45E4-975A-7840978FEFD6}"/>
    <cellStyle name="Normal 5 6 2 2 3 5" xfId="1052" xr:uid="{681BA405-85F6-4600-9FA5-F24C606167A9}"/>
    <cellStyle name="Normal 5 6 2 2 4" xfId="1053" xr:uid="{02D85ED1-B2BE-4C8F-B23E-4F54D9236EA9}"/>
    <cellStyle name="Normal 5 6 2 2 4 2" xfId="1054" xr:uid="{CC166DE1-7C19-4328-81C8-E6F7DEA43F72}"/>
    <cellStyle name="Normal 5 6 2 2 4 3" xfId="1055" xr:uid="{73A104EB-75D9-46DF-B5A5-6736A9D98F9A}"/>
    <cellStyle name="Normal 5 6 2 2 4 4" xfId="1056" xr:uid="{D58DF92A-95CB-4BB2-8D8D-D3A8FB2900CC}"/>
    <cellStyle name="Normal 5 6 2 2 5" xfId="1057" xr:uid="{952EFEB8-2C11-4C65-ABAC-42EE78EFF343}"/>
    <cellStyle name="Normal 5 6 2 2 5 2" xfId="1058" xr:uid="{CB218A88-608F-4563-B1DF-9F5229EFE0EA}"/>
    <cellStyle name="Normal 5 6 2 2 5 3" xfId="1059" xr:uid="{ECACAD3D-D2EF-4E3E-9530-BA1C6A18BCC2}"/>
    <cellStyle name="Normal 5 6 2 2 5 4" xfId="1060" xr:uid="{9B2101B6-B7A6-49C0-9CE6-EF465F174A5F}"/>
    <cellStyle name="Normal 5 6 2 2 6" xfId="1061" xr:uid="{34B0D1C4-E324-4E10-8D4F-1368488EAFF3}"/>
    <cellStyle name="Normal 5 6 2 2 7" xfId="1062" xr:uid="{EC44BB48-203F-42AC-84D8-77E199050B5C}"/>
    <cellStyle name="Normal 5 6 2 2 8" xfId="1063" xr:uid="{2357B731-EC61-483A-8193-34A7C6C10D8A}"/>
    <cellStyle name="Normal 5 6 2 3" xfId="1064" xr:uid="{DA81A00F-CAB7-4768-84D7-85A9E42E9875}"/>
    <cellStyle name="Normal 5 6 2 3 2" xfId="1065" xr:uid="{A5A7EDCF-6EDD-41D0-BA36-DD920DABF036}"/>
    <cellStyle name="Normal 5 6 2 3 2 2" xfId="1066" xr:uid="{C5032013-7E28-4FCC-AA62-2018ADD08C7F}"/>
    <cellStyle name="Normal 5 6 2 3 2 3" xfId="1067" xr:uid="{F250BAAE-1159-4CFB-B64E-4CDDE66E418F}"/>
    <cellStyle name="Normal 5 6 2 3 2 4" xfId="1068" xr:uid="{96A63C1E-4BC6-42E5-8E6E-368B1C708A80}"/>
    <cellStyle name="Normal 5 6 2 3 3" xfId="1069" xr:uid="{C68145BA-1FDE-48E2-B5E1-BE641DD558F9}"/>
    <cellStyle name="Normal 5 6 2 3 3 2" xfId="1070" xr:uid="{80255E4C-76D5-4873-B22A-EED2E6534062}"/>
    <cellStyle name="Normal 5 6 2 3 3 3" xfId="1071" xr:uid="{640CB6FA-0637-4B7E-AB2C-6678D0490F6E}"/>
    <cellStyle name="Normal 5 6 2 3 3 4" xfId="1072" xr:uid="{A38BACD7-23A0-4109-9C21-DFC1CF5A352A}"/>
    <cellStyle name="Normal 5 6 2 3 4" xfId="1073" xr:uid="{23091720-9513-4F49-961D-2A4E97E3E010}"/>
    <cellStyle name="Normal 5 6 2 3 5" xfId="1074" xr:uid="{C4F3E6EB-6970-4B05-823F-78C641358CA4}"/>
    <cellStyle name="Normal 5 6 2 3 6" xfId="1075" xr:uid="{558EC7AF-ADB6-41F7-8E12-B34A8AFF57F1}"/>
    <cellStyle name="Normal 5 6 2 4" xfId="1076" xr:uid="{834867E0-3E4F-44A6-8E09-82FB7ADFFFBE}"/>
    <cellStyle name="Normal 5 6 2 4 2" xfId="1077" xr:uid="{CE76A1CA-677E-4D37-B636-056622716BB8}"/>
    <cellStyle name="Normal 5 6 2 4 2 2" xfId="1078" xr:uid="{972D108E-6FD6-47A4-A996-69D09511D5A5}"/>
    <cellStyle name="Normal 5 6 2 4 2 3" xfId="1079" xr:uid="{4E71C518-32D2-45F3-903D-05A3804115E4}"/>
    <cellStyle name="Normal 5 6 2 4 2 4" xfId="1080" xr:uid="{133743D3-125C-4A6D-8487-AE61AB485B1C}"/>
    <cellStyle name="Normal 5 6 2 4 3" xfId="1081" xr:uid="{E273A955-6EB3-42EA-BA1F-4F3DB06A9FF4}"/>
    <cellStyle name="Normal 5 6 2 4 4" xfId="1082" xr:uid="{A210C53C-F592-400B-B006-DB07BACB44AE}"/>
    <cellStyle name="Normal 5 6 2 4 5" xfId="1083" xr:uid="{66DE543E-EC2D-4E34-825C-3FA05CB58C30}"/>
    <cellStyle name="Normal 5 6 2 5" xfId="1084" xr:uid="{E6477F66-29AB-4736-9E3B-4BBE26573DD8}"/>
    <cellStyle name="Normal 5 6 2 5 2" xfId="1085" xr:uid="{159FE081-A8B7-44F5-B736-EA5C85E57713}"/>
    <cellStyle name="Normal 5 6 2 5 3" xfId="1086" xr:uid="{C8C27FC2-018C-4001-A19E-09DA7B594283}"/>
    <cellStyle name="Normal 5 6 2 5 4" xfId="1087" xr:uid="{1267CC89-E62F-4009-947B-D5E85C9A5E33}"/>
    <cellStyle name="Normal 5 6 2 6" xfId="1088" xr:uid="{ABE3FC1E-6E20-4CAC-8A59-D5A0D0B9E405}"/>
    <cellStyle name="Normal 5 6 2 6 2" xfId="1089" xr:uid="{B5FCC80A-A5A1-4FF6-A754-F01611018918}"/>
    <cellStyle name="Normal 5 6 2 6 3" xfId="1090" xr:uid="{6454844F-C89B-4F56-9ACF-0169B4770AFE}"/>
    <cellStyle name="Normal 5 6 2 6 4" xfId="1091" xr:uid="{1DF141F2-76BE-4C3B-A5B1-9EE90ADE7E69}"/>
    <cellStyle name="Normal 5 6 2 7" xfId="1092" xr:uid="{C011712E-6C24-4BEC-9D96-18C644C4B721}"/>
    <cellStyle name="Normal 5 6 2 8" xfId="1093" xr:uid="{39C96EF6-7A6A-4B14-9F99-9D5E8DE35791}"/>
    <cellStyle name="Normal 5 6 2 9" xfId="1094" xr:uid="{AEC40CD0-0A7B-4073-94CE-1AFD1F216371}"/>
    <cellStyle name="Normal 5 6 3" xfId="1095" xr:uid="{859A6524-B86C-43B9-A3E6-A94133448F31}"/>
    <cellStyle name="Normal 5 6 3 2" xfId="1096" xr:uid="{9A048C0A-B098-4454-9C38-8EF38205A609}"/>
    <cellStyle name="Normal 5 6 3 2 2" xfId="1097" xr:uid="{35053F31-9725-44E2-B2FF-0DFCA7768FBB}"/>
    <cellStyle name="Normal 5 6 3 2 2 2" xfId="1098" xr:uid="{BAFF7F2F-C651-4CB6-AD63-C16E7D3B4C02}"/>
    <cellStyle name="Normal 5 6 3 2 2 2 2" xfId="3917" xr:uid="{F4DAF989-9646-4334-91D1-9C0D4678D148}"/>
    <cellStyle name="Normal 5 6 3 2 2 3" xfId="1099" xr:uid="{78D168DA-216B-452C-8794-72C522862CF5}"/>
    <cellStyle name="Normal 5 6 3 2 2 4" xfId="1100" xr:uid="{DFA16603-54F3-4172-86F0-F4CC407F4102}"/>
    <cellStyle name="Normal 5 6 3 2 3" xfId="1101" xr:uid="{9EBEA130-AAA2-4A22-9232-AB1F522167E2}"/>
    <cellStyle name="Normal 5 6 3 2 3 2" xfId="1102" xr:uid="{BE159655-F909-438E-BA5E-D6598789D243}"/>
    <cellStyle name="Normal 5 6 3 2 3 3" xfId="1103" xr:uid="{7DC20798-B64F-412A-9123-738D9739BD83}"/>
    <cellStyle name="Normal 5 6 3 2 3 4" xfId="1104" xr:uid="{E7FD66B2-A5BE-420B-89F2-B504DE918303}"/>
    <cellStyle name="Normal 5 6 3 2 4" xfId="1105" xr:uid="{0DDEDEC1-CBDD-4666-8219-33770AA75CC6}"/>
    <cellStyle name="Normal 5 6 3 2 5" xfId="1106" xr:uid="{231F79EF-6A1D-468A-9697-244D7328C240}"/>
    <cellStyle name="Normal 5 6 3 2 6" xfId="1107" xr:uid="{D82C3FD5-3C5B-4955-AFED-72A75AE9F835}"/>
    <cellStyle name="Normal 5 6 3 3" xfId="1108" xr:uid="{75233D52-16DC-41CF-BBCB-52EB38E8F16D}"/>
    <cellStyle name="Normal 5 6 3 3 2" xfId="1109" xr:uid="{77A2E5D2-36D9-446A-BADD-0AC83890FF83}"/>
    <cellStyle name="Normal 5 6 3 3 2 2" xfId="1110" xr:uid="{760A3C63-7EEE-4BD0-AEE5-8C4108D90545}"/>
    <cellStyle name="Normal 5 6 3 3 2 3" xfId="1111" xr:uid="{E9240E50-FA5E-4BE2-A605-A064E2338C81}"/>
    <cellStyle name="Normal 5 6 3 3 2 4" xfId="1112" xr:uid="{6081C68C-F86D-4665-9F28-73674361D938}"/>
    <cellStyle name="Normal 5 6 3 3 3" xfId="1113" xr:uid="{70DC3F80-C6F1-440A-BE02-06EED6E1513A}"/>
    <cellStyle name="Normal 5 6 3 3 4" xfId="1114" xr:uid="{0AEBEBDF-968D-4401-A061-C1CF503BEF15}"/>
    <cellStyle name="Normal 5 6 3 3 5" xfId="1115" xr:uid="{AF5DBDD0-58D2-40C2-BDE3-4142D9D8D275}"/>
    <cellStyle name="Normal 5 6 3 4" xfId="1116" xr:uid="{A8E4CC73-0476-4917-B6AF-9571FF02F9C2}"/>
    <cellStyle name="Normal 5 6 3 4 2" xfId="1117" xr:uid="{8DE46CED-45FF-4DE8-9E77-076946D65266}"/>
    <cellStyle name="Normal 5 6 3 4 3" xfId="1118" xr:uid="{332DDD6E-01D3-4F15-AB01-4EB3DF0805C5}"/>
    <cellStyle name="Normal 5 6 3 4 4" xfId="1119" xr:uid="{BA1257D9-5DE8-4518-8D62-093F70B2D6A8}"/>
    <cellStyle name="Normal 5 6 3 5" xfId="1120" xr:uid="{2C16E6FA-D9FB-42BD-82F2-95DDABDD9D18}"/>
    <cellStyle name="Normal 5 6 3 5 2" xfId="1121" xr:uid="{3176A0DC-7101-4360-8AD5-D38718D909CA}"/>
    <cellStyle name="Normal 5 6 3 5 3" xfId="1122" xr:uid="{C306F877-F013-4692-A7E2-5929E09EACEB}"/>
    <cellStyle name="Normal 5 6 3 5 4" xfId="1123" xr:uid="{2987F23F-0A36-4400-A585-CA9AEBF44535}"/>
    <cellStyle name="Normal 5 6 3 6" xfId="1124" xr:uid="{3BFE2080-C238-48F4-9540-D4267D42ECD8}"/>
    <cellStyle name="Normal 5 6 3 7" xfId="1125" xr:uid="{A03203D4-4076-4D38-99C2-A7DCF1C82CC0}"/>
    <cellStyle name="Normal 5 6 3 8" xfId="1126" xr:uid="{F47DDE84-1948-4DB9-8E81-01ABC8B45C68}"/>
    <cellStyle name="Normal 5 6 4" xfId="1127" xr:uid="{A12D7BCE-F57A-4E99-ABC2-82CED1829785}"/>
    <cellStyle name="Normal 5 6 4 2" xfId="1128" xr:uid="{BCE104E4-4765-4A6D-8A8D-30A2F9ACBDBB}"/>
    <cellStyle name="Normal 5 6 4 2 2" xfId="1129" xr:uid="{7CF33211-49EC-4FA6-BFAE-5CEAA2850196}"/>
    <cellStyle name="Normal 5 6 4 2 2 2" xfId="1130" xr:uid="{B8C76F76-A4EB-4786-B81A-9A04620CA680}"/>
    <cellStyle name="Normal 5 6 4 2 2 3" xfId="1131" xr:uid="{2B36D4AB-E67C-468E-BD9A-1DEA15E63DBF}"/>
    <cellStyle name="Normal 5 6 4 2 2 4" xfId="1132" xr:uid="{28820DBE-D651-44C2-B20A-45943913C890}"/>
    <cellStyle name="Normal 5 6 4 2 3" xfId="1133" xr:uid="{BE6D1ADE-6267-4280-8481-BBC977763004}"/>
    <cellStyle name="Normal 5 6 4 2 4" xfId="1134" xr:uid="{E2D8E676-6DE4-478E-9D8D-6AF364E26DF5}"/>
    <cellStyle name="Normal 5 6 4 2 5" xfId="1135" xr:uid="{3DDB85F4-21E1-44CC-B95A-4F5EBC379C9D}"/>
    <cellStyle name="Normal 5 6 4 3" xfId="1136" xr:uid="{BB3DAC33-C8F5-4DB3-8507-11BD86BFB028}"/>
    <cellStyle name="Normal 5 6 4 3 2" xfId="1137" xr:uid="{FC2C8CFD-DB18-4EE6-9FE4-1C88CDC34CA8}"/>
    <cellStyle name="Normal 5 6 4 3 3" xfId="1138" xr:uid="{DF058B95-9AA5-47DF-A743-AEBE3B1D76DD}"/>
    <cellStyle name="Normal 5 6 4 3 4" xfId="1139" xr:uid="{8916D70A-E38B-4A9C-828F-84763EEC9197}"/>
    <cellStyle name="Normal 5 6 4 4" xfId="1140" xr:uid="{1E5E8B52-22E8-4E39-AD8A-8453C85C044C}"/>
    <cellStyle name="Normal 5 6 4 4 2" xfId="1141" xr:uid="{B3F28E31-B829-4440-AC55-24A9A163C4A5}"/>
    <cellStyle name="Normal 5 6 4 4 3" xfId="1142" xr:uid="{38EE6D8A-230C-4E49-A07D-A42D41461153}"/>
    <cellStyle name="Normal 5 6 4 4 4" xfId="1143" xr:uid="{77C31AF1-8F41-40CA-A021-39F24E8D6C63}"/>
    <cellStyle name="Normal 5 6 4 5" xfId="1144" xr:uid="{E3083AFA-E90D-449F-B6D5-479EEEA45D7D}"/>
    <cellStyle name="Normal 5 6 4 6" xfId="1145" xr:uid="{23D1818A-CC22-44C0-A930-0A46E4CB348E}"/>
    <cellStyle name="Normal 5 6 4 7" xfId="1146" xr:uid="{2DA13BDE-48E6-4A6D-AA05-D55092A6EDFE}"/>
    <cellStyle name="Normal 5 6 5" xfId="1147" xr:uid="{AFDDAA9F-F525-4ABA-83AA-D94EFE55D8E0}"/>
    <cellStyle name="Normal 5 6 5 2" xfId="1148" xr:uid="{DC99FC9F-F019-43C8-95FE-5B3275714357}"/>
    <cellStyle name="Normal 5 6 5 2 2" xfId="1149" xr:uid="{B6649F33-473B-442C-886B-8142EF7FFEF5}"/>
    <cellStyle name="Normal 5 6 5 2 3" xfId="1150" xr:uid="{628531CF-E982-4373-A27D-8AA6C700D6AC}"/>
    <cellStyle name="Normal 5 6 5 2 4" xfId="1151" xr:uid="{FDCBF001-43FD-40CD-887A-A724A245CD19}"/>
    <cellStyle name="Normal 5 6 5 3" xfId="1152" xr:uid="{D6631141-6977-45EE-A27C-4BBC61002E6D}"/>
    <cellStyle name="Normal 5 6 5 3 2" xfId="1153" xr:uid="{200C8282-2E46-406D-B330-08074D55963A}"/>
    <cellStyle name="Normal 5 6 5 3 3" xfId="1154" xr:uid="{3DF88CEB-72CE-42A6-BB27-FB61CCD65030}"/>
    <cellStyle name="Normal 5 6 5 3 4" xfId="1155" xr:uid="{4869D2EC-AAA1-44A3-BFF2-F04F658C7FAA}"/>
    <cellStyle name="Normal 5 6 5 4" xfId="1156" xr:uid="{E178C007-9B23-432A-AFBC-E6E7214B5EEA}"/>
    <cellStyle name="Normal 5 6 5 5" xfId="1157" xr:uid="{471CBC4B-8A19-4BB5-8697-1E817233E247}"/>
    <cellStyle name="Normal 5 6 5 6" xfId="1158" xr:uid="{F3A82868-7989-455C-AD25-9C56EF547C2D}"/>
    <cellStyle name="Normal 5 6 6" xfId="1159" xr:uid="{18766A16-BD6A-48E4-8440-218E63FE63C5}"/>
    <cellStyle name="Normal 5 6 6 2" xfId="1160" xr:uid="{6F711BF3-F474-49F2-A59C-BADB891FD5E0}"/>
    <cellStyle name="Normal 5 6 6 2 2" xfId="1161" xr:uid="{DEDD472F-D449-4CB0-A49D-2688BA2C8962}"/>
    <cellStyle name="Normal 5 6 6 2 3" xfId="1162" xr:uid="{3FA2232C-6837-44E4-BE0F-653AB14768E9}"/>
    <cellStyle name="Normal 5 6 6 2 4" xfId="1163" xr:uid="{B7DC37F9-BC5C-436D-B0E4-841948E7CDF8}"/>
    <cellStyle name="Normal 5 6 6 3" xfId="1164" xr:uid="{66938243-464E-42C8-80D8-3759282344A4}"/>
    <cellStyle name="Normal 5 6 6 4" xfId="1165" xr:uid="{445888BC-3F0F-407F-BEE0-C87351ADA5AA}"/>
    <cellStyle name="Normal 5 6 6 5" xfId="1166" xr:uid="{697D2A5B-B52A-4A55-8CAB-31216E33463C}"/>
    <cellStyle name="Normal 5 6 7" xfId="1167" xr:uid="{2FFA329B-55BC-40B2-A14F-B1BF38CF52E2}"/>
    <cellStyle name="Normal 5 6 7 2" xfId="1168" xr:uid="{1FE2BD0E-43C1-4223-AAA1-11CFD4ABFDF9}"/>
    <cellStyle name="Normal 5 6 7 3" xfId="1169" xr:uid="{29292C06-332E-4300-A0A7-90D01E44C84C}"/>
    <cellStyle name="Normal 5 6 7 4" xfId="1170" xr:uid="{3266AC39-85F1-4F1C-B05B-CD4F760F1366}"/>
    <cellStyle name="Normal 5 6 8" xfId="1171" xr:uid="{FF7B7929-1AF9-406F-9AA9-2A03A720B6A6}"/>
    <cellStyle name="Normal 5 6 8 2" xfId="1172" xr:uid="{092A1EC9-6B75-48AC-9A3C-C6B37291EC28}"/>
    <cellStyle name="Normal 5 6 8 3" xfId="1173" xr:uid="{5402AD13-BBD6-4D03-853D-75F065D94C59}"/>
    <cellStyle name="Normal 5 6 8 4" xfId="1174" xr:uid="{7B40C04F-123F-4C12-841B-5309672DE137}"/>
    <cellStyle name="Normal 5 6 9" xfId="1175" xr:uid="{D65C969F-AC35-4074-8802-0A36BE34D944}"/>
    <cellStyle name="Normal 5 7" xfId="1176" xr:uid="{08C656AE-D55D-4FB1-9257-9DF2A6232145}"/>
    <cellStyle name="Normal 5 7 2" xfId="1177" xr:uid="{655070E7-FE3A-4FD9-8833-2C1BEAD2D468}"/>
    <cellStyle name="Normal 5 7 2 2" xfId="1178" xr:uid="{3D6B8BEF-9CD3-485E-A26D-3514671CA930}"/>
    <cellStyle name="Normal 5 7 2 2 2" xfId="1179" xr:uid="{2A508FBB-A7EA-43BD-8349-F5EE39557B7F}"/>
    <cellStyle name="Normal 5 7 2 2 2 2" xfId="1180" xr:uid="{536BC0FC-B118-455A-8308-14C1409E19C5}"/>
    <cellStyle name="Normal 5 7 2 2 2 3" xfId="1181" xr:uid="{33867F7B-0972-49AB-A1C7-AB24C1553B59}"/>
    <cellStyle name="Normal 5 7 2 2 2 4" xfId="1182" xr:uid="{5C1D61A5-8AE1-403F-8B03-D7C9E2DB182C}"/>
    <cellStyle name="Normal 5 7 2 2 3" xfId="1183" xr:uid="{EA44EBF2-458A-4287-B0B0-E54593C1F410}"/>
    <cellStyle name="Normal 5 7 2 2 3 2" xfId="1184" xr:uid="{7FA09B7F-950C-4817-A6E0-9FCEFB46D156}"/>
    <cellStyle name="Normal 5 7 2 2 3 3" xfId="1185" xr:uid="{6846F237-12E8-4081-89AC-9D3BFE372852}"/>
    <cellStyle name="Normal 5 7 2 2 3 4" xfId="1186" xr:uid="{BD518902-2224-47D5-AD38-ACE28473EF37}"/>
    <cellStyle name="Normal 5 7 2 2 4" xfId="1187" xr:uid="{23279B5F-4D20-4738-B147-0274D72F6FAD}"/>
    <cellStyle name="Normal 5 7 2 2 5" xfId="1188" xr:uid="{A2A7626C-7FCB-408F-B107-5B383C77201C}"/>
    <cellStyle name="Normal 5 7 2 2 6" xfId="1189" xr:uid="{3BBE561E-F69C-439A-A99E-8954F01F5B3B}"/>
    <cellStyle name="Normal 5 7 2 3" xfId="1190" xr:uid="{2674E631-036E-41D7-B8AB-52AA0F0CE398}"/>
    <cellStyle name="Normal 5 7 2 3 2" xfId="1191" xr:uid="{9AE07498-5646-405E-95B7-2D0255132843}"/>
    <cellStyle name="Normal 5 7 2 3 2 2" xfId="1192" xr:uid="{3CFB3CBC-8F0C-4DDF-8009-2A01D414FE58}"/>
    <cellStyle name="Normal 5 7 2 3 2 3" xfId="1193" xr:uid="{F18B3C2D-30F9-4DFB-9C9C-23B814A1BB7D}"/>
    <cellStyle name="Normal 5 7 2 3 2 4" xfId="1194" xr:uid="{7648539B-11D9-43A0-9347-BC98DE16DFB0}"/>
    <cellStyle name="Normal 5 7 2 3 3" xfId="1195" xr:uid="{01B971B5-177E-422D-837A-65675B95B3DE}"/>
    <cellStyle name="Normal 5 7 2 3 4" xfId="1196" xr:uid="{93D39BD9-9856-4D39-9DD4-1A97D2FBE9EC}"/>
    <cellStyle name="Normal 5 7 2 3 5" xfId="1197" xr:uid="{81360C8F-4536-4821-84EA-6F3EB5FA2355}"/>
    <cellStyle name="Normal 5 7 2 4" xfId="1198" xr:uid="{21B2319C-5E97-4E17-B00A-6861D1387C74}"/>
    <cellStyle name="Normal 5 7 2 4 2" xfId="1199" xr:uid="{1B0D3D6E-DB23-4C3E-928B-FEE6EC07F311}"/>
    <cellStyle name="Normal 5 7 2 4 3" xfId="1200" xr:uid="{515370DB-FF48-481E-B2DC-DE9FAEBDEEAA}"/>
    <cellStyle name="Normal 5 7 2 4 4" xfId="1201" xr:uid="{690D2A9F-38FF-4CD7-8942-A6D7DF1694D0}"/>
    <cellStyle name="Normal 5 7 2 5" xfId="1202" xr:uid="{FB462E2A-CC57-46F7-BD95-43B0D57B7F14}"/>
    <cellStyle name="Normal 5 7 2 5 2" xfId="1203" xr:uid="{20A3D2AF-5D1C-4839-A3A5-0A9503529710}"/>
    <cellStyle name="Normal 5 7 2 5 3" xfId="1204" xr:uid="{98901131-0BB2-4377-A035-106BA6ADFB4F}"/>
    <cellStyle name="Normal 5 7 2 5 4" xfId="1205" xr:uid="{4F3DE677-E016-490A-B6FF-C2F78FB23EA8}"/>
    <cellStyle name="Normal 5 7 2 6" xfId="1206" xr:uid="{11D5CAA1-621C-4FE6-9A68-5187FD994529}"/>
    <cellStyle name="Normal 5 7 2 7" xfId="1207" xr:uid="{0431D3A4-7E59-4119-8216-A2CE54FC2BBF}"/>
    <cellStyle name="Normal 5 7 2 8" xfId="1208" xr:uid="{629C627A-2566-41C8-8528-48B9305BC650}"/>
    <cellStyle name="Normal 5 7 3" xfId="1209" xr:uid="{3D880F95-D9BF-4810-9959-2FF5C777F52E}"/>
    <cellStyle name="Normal 5 7 3 2" xfId="1210" xr:uid="{3686CA78-5041-497A-8F50-A5BAEF010B01}"/>
    <cellStyle name="Normal 5 7 3 2 2" xfId="1211" xr:uid="{EE6D6D86-04C1-45AC-A0D5-19C1D3FD0025}"/>
    <cellStyle name="Normal 5 7 3 2 3" xfId="1212" xr:uid="{43DBB2B8-B343-4FA7-A706-CD7AF3CFBF65}"/>
    <cellStyle name="Normal 5 7 3 2 4" xfId="1213" xr:uid="{8732EF74-21A5-45D3-918C-2028B60C6ADF}"/>
    <cellStyle name="Normal 5 7 3 3" xfId="1214" xr:uid="{6BB96E4A-E14D-4262-816F-F28DF6765F01}"/>
    <cellStyle name="Normal 5 7 3 3 2" xfId="1215" xr:uid="{BB3CBB06-966D-4632-A3F6-DB233204032E}"/>
    <cellStyle name="Normal 5 7 3 3 3" xfId="1216" xr:uid="{313200E1-B6F8-42CE-83BD-B7F2D9553DA0}"/>
    <cellStyle name="Normal 5 7 3 3 4" xfId="1217" xr:uid="{A19BBD0A-A0FB-4467-BC9D-6BC131CEF505}"/>
    <cellStyle name="Normal 5 7 3 4" xfId="1218" xr:uid="{D4BE43D6-1F49-41B3-A2D5-572835E6A44F}"/>
    <cellStyle name="Normal 5 7 3 5" xfId="1219" xr:uid="{6CF1E2FA-0054-4CC4-AB59-83EC9367FAF7}"/>
    <cellStyle name="Normal 5 7 3 6" xfId="1220" xr:uid="{3BE2BE6A-B79A-4F63-97BD-539216D7AD62}"/>
    <cellStyle name="Normal 5 7 4" xfId="1221" xr:uid="{E4EEF59C-1BE9-4115-B2E6-1D321BD90714}"/>
    <cellStyle name="Normal 5 7 4 2" xfId="1222" xr:uid="{674DFDF5-1AF7-480D-A1C5-FF4A66349405}"/>
    <cellStyle name="Normal 5 7 4 2 2" xfId="1223" xr:uid="{98C512F3-40A1-477D-93D4-94F5941A464E}"/>
    <cellStyle name="Normal 5 7 4 2 3" xfId="1224" xr:uid="{39B3363F-B34D-4EEC-A5F2-DEDE0FA9BD54}"/>
    <cellStyle name="Normal 5 7 4 2 4" xfId="1225" xr:uid="{03FD6CD7-04F9-4DB4-98D3-737C0BE7D039}"/>
    <cellStyle name="Normal 5 7 4 3" xfId="1226" xr:uid="{D9E3BB04-3927-4BB2-BC23-05327E851668}"/>
    <cellStyle name="Normal 5 7 4 4" xfId="1227" xr:uid="{30ECAEF3-7548-4B58-9774-ADD629708646}"/>
    <cellStyle name="Normal 5 7 4 5" xfId="1228" xr:uid="{E5F9637B-769A-4110-B145-334C446416D5}"/>
    <cellStyle name="Normal 5 7 5" xfId="1229" xr:uid="{227DD758-0F8D-4040-A25F-B941D76825BC}"/>
    <cellStyle name="Normal 5 7 5 2" xfId="1230" xr:uid="{097DA68B-3F08-4746-81E4-71ACB2640C64}"/>
    <cellStyle name="Normal 5 7 5 3" xfId="1231" xr:uid="{15F1EFA2-ADE3-47F7-9054-84E5AFBBB74F}"/>
    <cellStyle name="Normal 5 7 5 4" xfId="1232" xr:uid="{04390E33-D466-4216-B4B8-3AED92B4C0C9}"/>
    <cellStyle name="Normal 5 7 6" xfId="1233" xr:uid="{EDA6A04B-18FE-4564-8DA9-CEE605316D21}"/>
    <cellStyle name="Normal 5 7 6 2" xfId="1234" xr:uid="{FB27F7F4-596A-4C25-9748-C036AE20A930}"/>
    <cellStyle name="Normal 5 7 6 3" xfId="1235" xr:uid="{21CB84AD-2C20-4DED-9EEC-8C792643A52E}"/>
    <cellStyle name="Normal 5 7 6 4" xfId="1236" xr:uid="{2BF39D83-376F-494A-B5B5-2017F0E51E29}"/>
    <cellStyle name="Normal 5 7 7" xfId="1237" xr:uid="{47D5991B-9488-4285-B768-07ECC3A67C3D}"/>
    <cellStyle name="Normal 5 7 8" xfId="1238" xr:uid="{3A86CDEB-D223-4C5D-9E8B-CC6B27D0F149}"/>
    <cellStyle name="Normal 5 7 9" xfId="1239" xr:uid="{5B431B29-A075-45D5-B309-3A2D6D2F2674}"/>
    <cellStyle name="Normal 5 8" xfId="1240" xr:uid="{3F4EA02C-5348-489F-A35D-FC6F64B1A12A}"/>
    <cellStyle name="Normal 5 8 2" xfId="1241" xr:uid="{ED9D5B29-F757-4519-AD66-E1D5BC066FCE}"/>
    <cellStyle name="Normal 5 8 2 2" xfId="1242" xr:uid="{3A68BAB5-7857-4B12-80AA-B9BCD1B84CEE}"/>
    <cellStyle name="Normal 5 8 2 2 2" xfId="1243" xr:uid="{33059ADB-A586-4841-87BA-470A9EF05BBA}"/>
    <cellStyle name="Normal 5 8 2 2 2 2" xfId="3918" xr:uid="{06B0F8C6-9DC5-4FF1-97C1-A92FAD9303B1}"/>
    <cellStyle name="Normal 5 8 2 2 3" xfId="1244" xr:uid="{9EF25BD8-E499-438B-A1AB-11029ABFA49B}"/>
    <cellStyle name="Normal 5 8 2 2 4" xfId="1245" xr:uid="{F06CE272-F377-4D76-B171-52A2FD15F3AA}"/>
    <cellStyle name="Normal 5 8 2 3" xfId="1246" xr:uid="{57D4C6A7-4681-4168-B821-CAD957AA2913}"/>
    <cellStyle name="Normal 5 8 2 3 2" xfId="1247" xr:uid="{1D955273-9119-4178-90CB-A586AC00583E}"/>
    <cellStyle name="Normal 5 8 2 3 3" xfId="1248" xr:uid="{E2784FFF-F12C-4744-8F21-0C303DCB97FB}"/>
    <cellStyle name="Normal 5 8 2 3 4" xfId="1249" xr:uid="{F9442A2E-A2EF-4D1B-9D95-DEA7D2F0528C}"/>
    <cellStyle name="Normal 5 8 2 4" xfId="1250" xr:uid="{C14CB563-E59F-48BA-BA9A-23CCBD1E0339}"/>
    <cellStyle name="Normal 5 8 2 5" xfId="1251" xr:uid="{CAC511DC-4DDC-4A3C-A49F-49D5E9EA4AFE}"/>
    <cellStyle name="Normal 5 8 2 6" xfId="1252" xr:uid="{809CA942-7644-4DAB-8670-0234CFC2D0A5}"/>
    <cellStyle name="Normal 5 8 3" xfId="1253" xr:uid="{6B8E49E1-6F36-4F34-AB37-D25CB192E93E}"/>
    <cellStyle name="Normal 5 8 3 2" xfId="1254" xr:uid="{83FC5A9B-96A2-45B8-B6C1-C79DE5369F93}"/>
    <cellStyle name="Normal 5 8 3 2 2" xfId="1255" xr:uid="{DACABF75-8F29-4E70-81BB-810F3317F537}"/>
    <cellStyle name="Normal 5 8 3 2 3" xfId="1256" xr:uid="{914A187C-D053-45A9-BD2C-A395131321D9}"/>
    <cellStyle name="Normal 5 8 3 2 4" xfId="1257" xr:uid="{A8A46CAD-3AF1-4360-B6FA-375AA91B80E7}"/>
    <cellStyle name="Normal 5 8 3 3" xfId="1258" xr:uid="{7A0F352C-8449-4CE7-97DA-A1CE0C482905}"/>
    <cellStyle name="Normal 5 8 3 4" xfId="1259" xr:uid="{60062F5B-0E6B-4C9B-A163-0C4A55992678}"/>
    <cellStyle name="Normal 5 8 3 5" xfId="1260" xr:uid="{0870FE82-97F3-4596-8EBB-51959D04D051}"/>
    <cellStyle name="Normal 5 8 4" xfId="1261" xr:uid="{B45B49A5-62D9-4A94-A779-60B1CC4760F7}"/>
    <cellStyle name="Normal 5 8 4 2" xfId="1262" xr:uid="{E92B7371-3800-405B-A5C2-CF66618CA6D2}"/>
    <cellStyle name="Normal 5 8 4 3" xfId="1263" xr:uid="{3198E2AB-FB9C-479E-B06B-2431914C3BDF}"/>
    <cellStyle name="Normal 5 8 4 4" xfId="1264" xr:uid="{E662F8BE-8775-4D87-975C-412BC179A621}"/>
    <cellStyle name="Normal 5 8 5" xfId="1265" xr:uid="{26103B41-6C00-4F7D-ABA8-1C0F10CAE69E}"/>
    <cellStyle name="Normal 5 8 5 2" xfId="1266" xr:uid="{E8DE3EA7-861F-4F57-90CB-BEC43DF80B66}"/>
    <cellStyle name="Normal 5 8 5 3" xfId="1267" xr:uid="{C2174C0C-3F66-48AD-8406-8A71D8B63385}"/>
    <cellStyle name="Normal 5 8 5 4" xfId="1268" xr:uid="{16CFC76D-3EAB-4E2F-BC32-D07EFED1D245}"/>
    <cellStyle name="Normal 5 8 6" xfId="1269" xr:uid="{019D5256-9CE5-4283-9B08-358435E4B420}"/>
    <cellStyle name="Normal 5 8 7" xfId="1270" xr:uid="{31E976F2-CC3A-4813-9843-56CA4173958B}"/>
    <cellStyle name="Normal 5 8 8" xfId="1271" xr:uid="{2F0F8ADD-5EE6-4F7E-8A77-0A204D6DCB25}"/>
    <cellStyle name="Normal 5 9" xfId="1272" xr:uid="{400AD983-5BD7-43C5-8804-6CA359DDF34C}"/>
    <cellStyle name="Normal 5 9 2" xfId="1273" xr:uid="{17892223-A172-43E5-9AD4-C839A9257209}"/>
    <cellStyle name="Normal 5 9 2 2" xfId="1274" xr:uid="{499E6B2F-9A40-4D31-B5D9-82F883F123C1}"/>
    <cellStyle name="Normal 5 9 2 2 2" xfId="1275" xr:uid="{3CEA319B-5F5D-479B-B3FB-1866DBA92C10}"/>
    <cellStyle name="Normal 5 9 2 2 3" xfId="1276" xr:uid="{399BE8DC-14A3-4404-B61B-9FD287A937AD}"/>
    <cellStyle name="Normal 5 9 2 2 4" xfId="1277" xr:uid="{47474C41-6672-432A-B140-150776BDBD91}"/>
    <cellStyle name="Normal 5 9 2 3" xfId="1278" xr:uid="{53B856E6-5A75-4D93-A811-C32ED84C96B8}"/>
    <cellStyle name="Normal 5 9 2 4" xfId="1279" xr:uid="{66413511-C433-4B27-9528-740808BBBD3F}"/>
    <cellStyle name="Normal 5 9 2 5" xfId="1280" xr:uid="{79F63334-81AA-42E9-BC0D-E0EE4A448FA7}"/>
    <cellStyle name="Normal 5 9 3" xfId="1281" xr:uid="{C3DF20ED-7E67-4451-A289-90D47AF0C3C0}"/>
    <cellStyle name="Normal 5 9 3 2" xfId="1282" xr:uid="{7B176601-A1F6-4FFF-86F1-7583FE4796D2}"/>
    <cellStyle name="Normal 5 9 3 3" xfId="1283" xr:uid="{D47E3D50-6D29-4695-9640-FFA98C1C20F0}"/>
    <cellStyle name="Normal 5 9 3 4" xfId="1284" xr:uid="{1EFC6AF1-9232-4980-B2B3-CE55ECC523F4}"/>
    <cellStyle name="Normal 5 9 4" xfId="1285" xr:uid="{8F08ED5E-575C-4D89-9002-C5BB93F6E7D8}"/>
    <cellStyle name="Normal 5 9 4 2" xfId="1286" xr:uid="{679BA694-C182-40F1-BBBC-19057E24BD11}"/>
    <cellStyle name="Normal 5 9 4 3" xfId="1287" xr:uid="{D3B13654-CDA9-4575-98F2-9FC02D80AEE2}"/>
    <cellStyle name="Normal 5 9 4 4" xfId="1288" xr:uid="{4B5C3EE2-3A18-4393-B5CE-CB0E40F9CA4D}"/>
    <cellStyle name="Normal 5 9 5" xfId="1289" xr:uid="{277138D6-D871-4245-BE2C-9DFF3AA715D1}"/>
    <cellStyle name="Normal 5 9 6" xfId="1290" xr:uid="{3D4AC87D-7234-41B6-912B-06CA9D03DC60}"/>
    <cellStyle name="Normal 5 9 7" xfId="1291" xr:uid="{FAB68C4C-9A40-47CF-A1B3-FB77EE1F4EFC}"/>
    <cellStyle name="Normal 6" xfId="82" xr:uid="{3208474F-D203-44B2-B97B-F7E5896A95AD}"/>
    <cellStyle name="Normal 6 10" xfId="1292" xr:uid="{2AEEE91D-70C9-4C68-BCC6-1313396CDC47}"/>
    <cellStyle name="Normal 6 10 2" xfId="1293" xr:uid="{63228E1C-B2A6-4EF4-99F4-84AF505D24E5}"/>
    <cellStyle name="Normal 6 10 2 2" xfId="1294" xr:uid="{BFB5811F-F69F-4E80-9BAD-3B8A3133D45A}"/>
    <cellStyle name="Normal 6 10 2 2 2" xfId="5323" xr:uid="{9ABA577B-E219-42FD-A82B-18D447158757}"/>
    <cellStyle name="Normal 6 10 2 3" xfId="1295" xr:uid="{FA4409D3-35B3-43E1-8660-5473CA2A9035}"/>
    <cellStyle name="Normal 6 10 2 4" xfId="1296" xr:uid="{E37D96E2-4734-48C2-9F59-F994E38829F6}"/>
    <cellStyle name="Normal 6 10 3" xfId="1297" xr:uid="{31BC384F-7209-4D6A-8F9D-572A63E161CE}"/>
    <cellStyle name="Normal 6 10 4" xfId="1298" xr:uid="{26252C94-45CE-415D-ACA5-98E8B873D447}"/>
    <cellStyle name="Normal 6 10 5" xfId="1299" xr:uid="{0755C2EE-FF83-45CF-B3BF-25C0941748FA}"/>
    <cellStyle name="Normal 6 11" xfId="1300" xr:uid="{A9858ED3-0F3C-4B47-A298-59F0DE655141}"/>
    <cellStyle name="Normal 6 11 2" xfId="1301" xr:uid="{48C91899-371E-4A59-A87C-FE07B005F6D0}"/>
    <cellStyle name="Normal 6 11 3" xfId="1302" xr:uid="{3B154FC9-E4A6-4A55-8322-E28492FABF64}"/>
    <cellStyle name="Normal 6 11 4" xfId="1303" xr:uid="{8141758F-BD60-46AE-8C05-2CDFE2D4D7D5}"/>
    <cellStyle name="Normal 6 12" xfId="1304" xr:uid="{29C9EDE1-B587-4D18-9F64-1C9D8C8F5FB8}"/>
    <cellStyle name="Normal 6 12 2" xfId="1305" xr:uid="{D9F04EAF-48A1-4C0E-AF47-366014C4A64E}"/>
    <cellStyle name="Normal 6 12 3" xfId="1306" xr:uid="{66D64663-6CC4-45D2-B886-63CC79B3A912}"/>
    <cellStyle name="Normal 6 12 4" xfId="1307" xr:uid="{28A1B5DB-F92D-4152-ADC5-D205F777B034}"/>
    <cellStyle name="Normal 6 13" xfId="1308" xr:uid="{4C01B159-3DAB-4F1F-B5FD-EEE2764F90E5}"/>
    <cellStyle name="Normal 6 13 2" xfId="1309" xr:uid="{C5BB9D76-77A4-43EC-BA4C-91E74CFF930F}"/>
    <cellStyle name="Normal 6 13 3" xfId="3736" xr:uid="{7D099F9E-4F7A-4AB1-A3A6-D79DCB697209}"/>
    <cellStyle name="Normal 6 13 4" xfId="4608" xr:uid="{B802BF5F-DBE3-4883-9695-CB801BFBB41E}"/>
    <cellStyle name="Normal 6 13 5" xfId="4434" xr:uid="{B69DB76D-9B4E-4984-9A2A-35B92B01BCF6}"/>
    <cellStyle name="Normal 6 14" xfId="1310" xr:uid="{0CFB5CE2-6A3C-40A2-ADCC-2DB7A06A7187}"/>
    <cellStyle name="Normal 6 15" xfId="1311" xr:uid="{CC91C07C-FCDE-4E5E-9BF1-1942547A6372}"/>
    <cellStyle name="Normal 6 16" xfId="1312" xr:uid="{D795AED3-55E1-40AC-BF63-1A08CEEFCDB2}"/>
    <cellStyle name="Normal 6 2" xfId="83" xr:uid="{9DF6384B-191B-4D0E-82DE-94211988783F}"/>
    <cellStyle name="Normal 6 2 2" xfId="3728" xr:uid="{D17096F7-8E12-4BBA-BD87-9CE71E356765}"/>
    <cellStyle name="Normal 6 2 2 2" xfId="4591" xr:uid="{9AE5B686-5D2C-4817-81E5-FF9200FD2464}"/>
    <cellStyle name="Normal 6 2 3" xfId="4592" xr:uid="{3043DDFE-F081-4B24-92D5-628AD2979052}"/>
    <cellStyle name="Normal 6 3" xfId="84" xr:uid="{48D7DDB8-ED36-4B5A-AD29-6DA493BEEF25}"/>
    <cellStyle name="Normal 6 3 10" xfId="1313" xr:uid="{286BFAED-5DD9-4FB9-8EFB-E210A3882CDB}"/>
    <cellStyle name="Normal 6 3 11" xfId="1314" xr:uid="{82A20B13-FFE9-4273-A033-47B71CE9B95B}"/>
    <cellStyle name="Normal 6 3 2" xfId="1315" xr:uid="{D4CC63E6-705E-4F50-9CB7-0460E09E842E}"/>
    <cellStyle name="Normal 6 3 2 2" xfId="1316" xr:uid="{DF48F03C-3829-487B-BC3C-F9D10C970BA7}"/>
    <cellStyle name="Normal 6 3 2 2 2" xfId="1317" xr:uid="{18EECC38-3715-4CF7-8525-EDE1F904FA1A}"/>
    <cellStyle name="Normal 6 3 2 2 2 2" xfId="1318" xr:uid="{93B2E463-7BB1-4106-81F9-F405580887BF}"/>
    <cellStyle name="Normal 6 3 2 2 2 2 2" xfId="1319" xr:uid="{4E91730F-3B91-49ED-A8D7-F99F3FE18FD3}"/>
    <cellStyle name="Normal 6 3 2 2 2 2 2 2" xfId="3919" xr:uid="{61BF3B25-17C6-46DB-8172-1B8565AB5773}"/>
    <cellStyle name="Normal 6 3 2 2 2 2 2 2 2" xfId="3920" xr:uid="{DFFF25F7-6808-40C2-8217-C68995EC839D}"/>
    <cellStyle name="Normal 6 3 2 2 2 2 2 3" xfId="3921" xr:uid="{D7068143-968A-4C79-836E-9F0D6807AA03}"/>
    <cellStyle name="Normal 6 3 2 2 2 2 3" xfId="1320" xr:uid="{9715B4A2-6C31-440E-8655-91AA2861C578}"/>
    <cellStyle name="Normal 6 3 2 2 2 2 3 2" xfId="3922" xr:uid="{2D558E0B-0851-4252-839C-E917CF030692}"/>
    <cellStyle name="Normal 6 3 2 2 2 2 4" xfId="1321" xr:uid="{C8C61238-0A52-48E2-A0A2-85BF57B04685}"/>
    <cellStyle name="Normal 6 3 2 2 2 3" xfId="1322" xr:uid="{BCED1523-20EC-40E0-A8A5-9CA187F5A99C}"/>
    <cellStyle name="Normal 6 3 2 2 2 3 2" xfId="1323" xr:uid="{32009F1F-E263-43BA-91DB-763078C76BA7}"/>
    <cellStyle name="Normal 6 3 2 2 2 3 2 2" xfId="3923" xr:uid="{B5E30E63-0905-417C-BA18-E3CB7C8DE459}"/>
    <cellStyle name="Normal 6 3 2 2 2 3 3" xfId="1324" xr:uid="{F99D2979-B4FA-4365-A3AE-79A2D1464DA5}"/>
    <cellStyle name="Normal 6 3 2 2 2 3 4" xfId="1325" xr:uid="{2DB1DA63-F672-48E1-B2C4-7DC81CD8212C}"/>
    <cellStyle name="Normal 6 3 2 2 2 4" xfId="1326" xr:uid="{7CA9E0B3-0AFA-4D8E-9323-EFC147A80D43}"/>
    <cellStyle name="Normal 6 3 2 2 2 4 2" xfId="3924" xr:uid="{04F0752D-21D7-41D7-8432-6B5C88401B0E}"/>
    <cellStyle name="Normal 6 3 2 2 2 5" xfId="1327" xr:uid="{426422C1-CAAE-4FD8-8900-294E92A3232A}"/>
    <cellStyle name="Normal 6 3 2 2 2 6" xfId="1328" xr:uid="{5DEE3D54-A9C8-4FC6-A6C0-9A5EE6C1C4EA}"/>
    <cellStyle name="Normal 6 3 2 2 3" xfId="1329" xr:uid="{DE670D77-1958-4D2D-8D38-26C90578170C}"/>
    <cellStyle name="Normal 6 3 2 2 3 2" xfId="1330" xr:uid="{F99E787C-F50F-4B9C-BCE5-2AAB5AAB0EF6}"/>
    <cellStyle name="Normal 6 3 2 2 3 2 2" xfId="1331" xr:uid="{478F2B41-3E5F-4F12-8B08-B7278B6B2947}"/>
    <cellStyle name="Normal 6 3 2 2 3 2 2 2" xfId="3925" xr:uid="{FA11F490-8E6E-4D69-8598-FC1A093FBEA8}"/>
    <cellStyle name="Normal 6 3 2 2 3 2 2 2 2" xfId="3926" xr:uid="{D86A15A6-6054-4E86-A20E-DBB2F2D012CC}"/>
    <cellStyle name="Normal 6 3 2 2 3 2 2 3" xfId="3927" xr:uid="{8038BD38-0C6A-4053-8766-9C5EA3ECAE86}"/>
    <cellStyle name="Normal 6 3 2 2 3 2 3" xfId="1332" xr:uid="{BC45FC00-86B2-42D3-B116-241DB050EC9E}"/>
    <cellStyle name="Normal 6 3 2 2 3 2 3 2" xfId="3928" xr:uid="{4827CB00-419F-4B00-B7AC-9561666651F0}"/>
    <cellStyle name="Normal 6 3 2 2 3 2 4" xfId="1333" xr:uid="{F75780AF-E7A4-41E2-9247-1DC7B417667E}"/>
    <cellStyle name="Normal 6 3 2 2 3 3" xfId="1334" xr:uid="{59778268-3CCF-45F7-90C8-44694385C22C}"/>
    <cellStyle name="Normal 6 3 2 2 3 3 2" xfId="3929" xr:uid="{5742A691-0A3F-4687-844F-F5B9B790AEBF}"/>
    <cellStyle name="Normal 6 3 2 2 3 3 2 2" xfId="3930" xr:uid="{4E83F0E9-8892-451C-87EB-AF45DFD92F5C}"/>
    <cellStyle name="Normal 6 3 2 2 3 3 3" xfId="3931" xr:uid="{1D1BB5E4-60C3-4889-AC93-01B165D9AE03}"/>
    <cellStyle name="Normal 6 3 2 2 3 4" xfId="1335" xr:uid="{21927504-68D7-493F-B70E-5AE295F8B062}"/>
    <cellStyle name="Normal 6 3 2 2 3 4 2" xfId="3932" xr:uid="{900B4904-2451-4B60-A026-F2798C7A6976}"/>
    <cellStyle name="Normal 6 3 2 2 3 5" xfId="1336" xr:uid="{4E38B4B9-85D0-4B4E-A5FF-3884E74CAF10}"/>
    <cellStyle name="Normal 6 3 2 2 4" xfId="1337" xr:uid="{EA810F7A-ECFF-4F43-8296-1571D8056CFA}"/>
    <cellStyle name="Normal 6 3 2 2 4 2" xfId="1338" xr:uid="{040FD9EF-5F3B-4FF9-BDA2-CB38425CD219}"/>
    <cellStyle name="Normal 6 3 2 2 4 2 2" xfId="3933" xr:uid="{A144B427-23B3-481B-934D-C36468704307}"/>
    <cellStyle name="Normal 6 3 2 2 4 2 2 2" xfId="3934" xr:uid="{41872D0C-D880-4F3B-9A6D-CA030EEA117E}"/>
    <cellStyle name="Normal 6 3 2 2 4 2 3" xfId="3935" xr:uid="{635575A0-A58C-4B4B-AB0D-E1EB9DD5C2E8}"/>
    <cellStyle name="Normal 6 3 2 2 4 3" xfId="1339" xr:uid="{EF6DB39B-38EB-4550-9E59-30F7F956BB6A}"/>
    <cellStyle name="Normal 6 3 2 2 4 3 2" xfId="3936" xr:uid="{E5D9889E-3893-4D77-BB60-9C6E02247AFC}"/>
    <cellStyle name="Normal 6 3 2 2 4 4" xfId="1340" xr:uid="{CCA0F80A-8A9A-4D19-8438-23AC4C671D19}"/>
    <cellStyle name="Normal 6 3 2 2 5" xfId="1341" xr:uid="{B43CCE55-4C1D-4CD5-9931-C0DBEDA6FCFF}"/>
    <cellStyle name="Normal 6 3 2 2 5 2" xfId="1342" xr:uid="{EFA2CCD4-C521-450B-AC8A-7D56C2563A13}"/>
    <cellStyle name="Normal 6 3 2 2 5 2 2" xfId="3937" xr:uid="{A08CB76B-5A96-488D-A9B3-D8EB97EA6D21}"/>
    <cellStyle name="Normal 6 3 2 2 5 3" xfId="1343" xr:uid="{F94D0553-6F0E-48AA-90C7-F0735195B673}"/>
    <cellStyle name="Normal 6 3 2 2 5 4" xfId="1344" xr:uid="{2E401285-70A6-4C84-AAEB-1046A23223AA}"/>
    <cellStyle name="Normal 6 3 2 2 6" xfId="1345" xr:uid="{4D283573-DDA3-4E8F-9093-0BB89E119966}"/>
    <cellStyle name="Normal 6 3 2 2 6 2" xfId="3938" xr:uid="{E6C2504C-D969-46B7-A405-06B497B558D2}"/>
    <cellStyle name="Normal 6 3 2 2 7" xfId="1346" xr:uid="{2BB987ED-ED0D-427F-9687-1434DC35D7CA}"/>
    <cellStyle name="Normal 6 3 2 2 8" xfId="1347" xr:uid="{CE951603-DE38-49BD-862E-5A5E30F340F6}"/>
    <cellStyle name="Normal 6 3 2 3" xfId="1348" xr:uid="{8D7B8049-0B6A-4375-A84A-D43C85E37543}"/>
    <cellStyle name="Normal 6 3 2 3 2" xfId="1349" xr:uid="{556747A7-C60F-43D9-B9EC-2EB31C4AE5CF}"/>
    <cellStyle name="Normal 6 3 2 3 2 2" xfId="1350" xr:uid="{31D0E29E-C5FD-47AA-8498-ACA7AFE4136A}"/>
    <cellStyle name="Normal 6 3 2 3 2 2 2" xfId="3939" xr:uid="{474DC907-75FC-4E4B-B401-90C6CE16AFFF}"/>
    <cellStyle name="Normal 6 3 2 3 2 2 2 2" xfId="3940" xr:uid="{DA8C10DE-8CE6-48AD-A3A7-A4CC4180EC0C}"/>
    <cellStyle name="Normal 6 3 2 3 2 2 3" xfId="3941" xr:uid="{48079EF8-9CB5-4456-816E-4C405D8E62EA}"/>
    <cellStyle name="Normal 6 3 2 3 2 3" xfId="1351" xr:uid="{32421DF5-DDD3-4E00-ACF7-4209F5BDF79F}"/>
    <cellStyle name="Normal 6 3 2 3 2 3 2" xfId="3942" xr:uid="{74D8B32C-634E-4F6A-8526-52707E55F743}"/>
    <cellStyle name="Normal 6 3 2 3 2 4" xfId="1352" xr:uid="{D744C663-2125-4FC5-B137-2E5B05673DA3}"/>
    <cellStyle name="Normal 6 3 2 3 3" xfId="1353" xr:uid="{3C34A704-03D8-4D50-A8E3-F89AE3D540C2}"/>
    <cellStyle name="Normal 6 3 2 3 3 2" xfId="1354" xr:uid="{4677BDC2-8D8E-4B85-BC8F-98AA00853F2D}"/>
    <cellStyle name="Normal 6 3 2 3 3 2 2" xfId="3943" xr:uid="{6D67DA53-3C92-4A3E-93DD-95DB34D3A1A4}"/>
    <cellStyle name="Normal 6 3 2 3 3 3" xfId="1355" xr:uid="{CFB5690B-E9A2-4875-94CC-D8C33FD28139}"/>
    <cellStyle name="Normal 6 3 2 3 3 4" xfId="1356" xr:uid="{22C8A12A-2006-4E83-8951-E13938ED2A18}"/>
    <cellStyle name="Normal 6 3 2 3 4" xfId="1357" xr:uid="{717A7D07-39DE-4709-A2A4-6B2A56350DCE}"/>
    <cellStyle name="Normal 6 3 2 3 4 2" xfId="3944" xr:uid="{733846BB-E3D6-476F-AD48-6B9839C26B06}"/>
    <cellStyle name="Normal 6 3 2 3 5" xfId="1358" xr:uid="{D8E1110C-EF4F-4076-BD81-594D0B20C2D8}"/>
    <cellStyle name="Normal 6 3 2 3 6" xfId="1359" xr:uid="{5A1E5258-2258-4DA6-B1D1-C192635E5AFC}"/>
    <cellStyle name="Normal 6 3 2 4" xfId="1360" xr:uid="{AA7E5F48-45CC-4756-B0FC-407120533DD7}"/>
    <cellStyle name="Normal 6 3 2 4 2" xfId="1361" xr:uid="{555CE0B0-8F19-4689-AD51-E55D1FFED190}"/>
    <cellStyle name="Normal 6 3 2 4 2 2" xfId="1362" xr:uid="{673F8045-B4DA-4FA3-9D8E-0DA8AF6152CB}"/>
    <cellStyle name="Normal 6 3 2 4 2 2 2" xfId="3945" xr:uid="{0AFF83EA-5C45-443E-9245-B4078D1C72BC}"/>
    <cellStyle name="Normal 6 3 2 4 2 2 2 2" xfId="3946" xr:uid="{B409B132-C7FB-46C6-BDD6-8D3E7452745C}"/>
    <cellStyle name="Normal 6 3 2 4 2 2 3" xfId="3947" xr:uid="{565A70DF-E1ED-4AE6-883F-9D670A677323}"/>
    <cellStyle name="Normal 6 3 2 4 2 3" xfId="1363" xr:uid="{665EF072-3723-43A6-B0D7-9FCC08055DAB}"/>
    <cellStyle name="Normal 6 3 2 4 2 3 2" xfId="3948" xr:uid="{F99FFC58-5E35-4F64-B684-AC258A2FD4BF}"/>
    <cellStyle name="Normal 6 3 2 4 2 4" xfId="1364" xr:uid="{D3A9EE0E-03D5-431B-93F4-478F42DE8C6B}"/>
    <cellStyle name="Normal 6 3 2 4 3" xfId="1365" xr:uid="{11FA978B-8960-4511-B0FE-844658B56CFD}"/>
    <cellStyle name="Normal 6 3 2 4 3 2" xfId="3949" xr:uid="{A2A4A98F-D64B-4A12-B231-5BF91631BE49}"/>
    <cellStyle name="Normal 6 3 2 4 3 2 2" xfId="3950" xr:uid="{4F97BB70-53E2-423C-89C4-5254A2196FD4}"/>
    <cellStyle name="Normal 6 3 2 4 3 3" xfId="3951" xr:uid="{C98E9098-1FDE-453A-B641-243710C9868C}"/>
    <cellStyle name="Normal 6 3 2 4 4" xfId="1366" xr:uid="{009A2E0A-F541-4DD6-BCAE-8EB137F255D6}"/>
    <cellStyle name="Normal 6 3 2 4 4 2" xfId="3952" xr:uid="{73C95689-413C-4C45-8C5B-81574493E324}"/>
    <cellStyle name="Normal 6 3 2 4 5" xfId="1367" xr:uid="{D32DE4C9-45D7-46F2-BA34-AAA91CADE9FE}"/>
    <cellStyle name="Normal 6 3 2 5" xfId="1368" xr:uid="{B53C44BD-B27B-4354-AE37-E74ADD877EED}"/>
    <cellStyle name="Normal 6 3 2 5 2" xfId="1369" xr:uid="{B0BC2CE9-1745-4A35-A1B5-FB3C69484240}"/>
    <cellStyle name="Normal 6 3 2 5 2 2" xfId="3953" xr:uid="{9241535F-4EF3-4745-BF1D-70E8EB460DFE}"/>
    <cellStyle name="Normal 6 3 2 5 2 2 2" xfId="3954" xr:uid="{CB96C02B-CD55-4CDC-A075-E9EC7F775D64}"/>
    <cellStyle name="Normal 6 3 2 5 2 3" xfId="3955" xr:uid="{26892987-BF02-436F-9EC0-25B24847817A}"/>
    <cellStyle name="Normal 6 3 2 5 3" xfId="1370" xr:uid="{1B6D1AEB-D789-4131-BB1E-76B11C29CA05}"/>
    <cellStyle name="Normal 6 3 2 5 3 2" xfId="3956" xr:uid="{F28C38E9-89E5-456F-BC20-56722BC24972}"/>
    <cellStyle name="Normal 6 3 2 5 4" xfId="1371" xr:uid="{377FFF04-9C9E-43F8-A2D1-8D54222B9C03}"/>
    <cellStyle name="Normal 6 3 2 6" xfId="1372" xr:uid="{2633C611-7F5E-437F-BA20-5E7233908530}"/>
    <cellStyle name="Normal 6 3 2 6 2" xfId="1373" xr:uid="{FB05493F-1F57-4D72-950D-5ED77CEF4C41}"/>
    <cellStyle name="Normal 6 3 2 6 2 2" xfId="3957" xr:uid="{0A54AD2F-0F33-4849-8F7D-277B4229E6C3}"/>
    <cellStyle name="Normal 6 3 2 6 3" xfId="1374" xr:uid="{C69F0E5D-5A19-47DD-873B-732ECB47ECA0}"/>
    <cellStyle name="Normal 6 3 2 6 4" xfId="1375" xr:uid="{0608B618-2BA3-4492-BA87-E5011F1BD67E}"/>
    <cellStyle name="Normal 6 3 2 7" xfId="1376" xr:uid="{D4CF4A9B-DD29-4339-9A5C-1905852AE044}"/>
    <cellStyle name="Normal 6 3 2 7 2" xfId="3958" xr:uid="{0C2A032A-F812-4CE0-AC2A-9E84FCD966D6}"/>
    <cellStyle name="Normal 6 3 2 8" xfId="1377" xr:uid="{1628C67B-87EA-400F-B69C-A3E136DF8FA2}"/>
    <cellStyle name="Normal 6 3 2 9" xfId="1378" xr:uid="{EFA8A1EA-3553-4500-899F-6A8C1C861A20}"/>
    <cellStyle name="Normal 6 3 3" xfId="1379" xr:uid="{884AA52A-23FB-4DEC-B9A7-09A279793D23}"/>
    <cellStyle name="Normal 6 3 3 2" xfId="1380" xr:uid="{AC9900BF-3CE3-438F-A883-460B8FCFFC0A}"/>
    <cellStyle name="Normal 6 3 3 2 2" xfId="1381" xr:uid="{1A9A0106-520B-41B1-A164-86DD423BA0DA}"/>
    <cellStyle name="Normal 6 3 3 2 2 2" xfId="1382" xr:uid="{B42B088C-9ED0-4A1E-8847-DB4F2D9F4F02}"/>
    <cellStyle name="Normal 6 3 3 2 2 2 2" xfId="3959" xr:uid="{496BDCF2-FA83-4507-8ABF-B7EFB76C77F0}"/>
    <cellStyle name="Normal 6 3 3 2 2 2 2 2" xfId="3960" xr:uid="{182835A4-BEC8-446D-8108-856A77437B55}"/>
    <cellStyle name="Normal 6 3 3 2 2 2 3" xfId="3961" xr:uid="{1EFBED30-65B9-4714-9435-BB09240B7D49}"/>
    <cellStyle name="Normal 6 3 3 2 2 3" xfId="1383" xr:uid="{0B6FA2B3-E526-475A-810C-314DC71FD310}"/>
    <cellStyle name="Normal 6 3 3 2 2 3 2" xfId="3962" xr:uid="{AF05813D-7A46-4206-A5EB-6CD77F0C8B06}"/>
    <cellStyle name="Normal 6 3 3 2 2 4" xfId="1384" xr:uid="{96A74F3A-B3CC-4394-B875-2044BF0A1748}"/>
    <cellStyle name="Normal 6 3 3 2 3" xfId="1385" xr:uid="{1E8D061E-76DE-4CE6-955A-4C48C7B54135}"/>
    <cellStyle name="Normal 6 3 3 2 3 2" xfId="1386" xr:uid="{9F72FA03-65F7-4EAA-A584-E7527AD6F0B7}"/>
    <cellStyle name="Normal 6 3 3 2 3 2 2" xfId="3963" xr:uid="{A28D0DBD-D69A-48C4-AC53-D0C34F294A85}"/>
    <cellStyle name="Normal 6 3 3 2 3 3" xfId="1387" xr:uid="{08C7416A-9B87-45E0-8902-5D55CA3DC552}"/>
    <cellStyle name="Normal 6 3 3 2 3 4" xfId="1388" xr:uid="{6B1542B1-177D-4A25-9B08-3553902E6359}"/>
    <cellStyle name="Normal 6 3 3 2 4" xfId="1389" xr:uid="{08CFB4B0-8238-4E60-9F1C-1B7B557E98D0}"/>
    <cellStyle name="Normal 6 3 3 2 4 2" xfId="3964" xr:uid="{68DEE74B-5FF1-4FA1-9F87-65160A367D0A}"/>
    <cellStyle name="Normal 6 3 3 2 5" xfId="1390" xr:uid="{01657225-3633-49C4-80F7-3CF2B184B6B1}"/>
    <cellStyle name="Normal 6 3 3 2 6" xfId="1391" xr:uid="{3F478782-B005-402D-AC00-E30FCD645F14}"/>
    <cellStyle name="Normal 6 3 3 3" xfId="1392" xr:uid="{C6114247-A092-46F7-8CBA-37A77F7E346D}"/>
    <cellStyle name="Normal 6 3 3 3 2" xfId="1393" xr:uid="{F78BC299-B395-4ABA-93E4-8413FE78AFED}"/>
    <cellStyle name="Normal 6 3 3 3 2 2" xfId="1394" xr:uid="{6777774B-B468-48C2-8E99-A0C6254A6F2A}"/>
    <cellStyle name="Normal 6 3 3 3 2 2 2" xfId="3965" xr:uid="{B210CEF6-1D4C-44BE-BB19-0F7655F11ACC}"/>
    <cellStyle name="Normal 6 3 3 3 2 2 2 2" xfId="3966" xr:uid="{3005FA4D-1353-4CDB-A411-ECE47E101112}"/>
    <cellStyle name="Normal 6 3 3 3 2 2 3" xfId="3967" xr:uid="{4AFF614A-8951-49F0-9B98-1D67F323B846}"/>
    <cellStyle name="Normal 6 3 3 3 2 3" xfId="1395" xr:uid="{58849154-AB7C-4BD6-BFAC-D9E968451C0C}"/>
    <cellStyle name="Normal 6 3 3 3 2 3 2" xfId="3968" xr:uid="{31D5B23D-0C21-4495-93FC-989233EB2E7C}"/>
    <cellStyle name="Normal 6 3 3 3 2 4" xfId="1396" xr:uid="{68EF6CE1-54CB-4B42-B88F-AF2620995C45}"/>
    <cellStyle name="Normal 6 3 3 3 3" xfId="1397" xr:uid="{D24B45E6-4598-42A6-B84F-1D84CC0A414B}"/>
    <cellStyle name="Normal 6 3 3 3 3 2" xfId="3969" xr:uid="{226B98AD-CF26-40B0-B796-D7E4DE88C935}"/>
    <cellStyle name="Normal 6 3 3 3 3 2 2" xfId="3970" xr:uid="{E60C5203-F412-479C-AEF0-E00EDF2DEC5D}"/>
    <cellStyle name="Normal 6 3 3 3 3 3" xfId="3971" xr:uid="{416A5C60-816E-4EB9-9E4F-09E3B6B2A09A}"/>
    <cellStyle name="Normal 6 3 3 3 4" xfId="1398" xr:uid="{646044E7-2386-4418-BED3-AED91340CC30}"/>
    <cellStyle name="Normal 6 3 3 3 4 2" xfId="3972" xr:uid="{75543939-FC16-4A54-853A-5CA8294E1ADA}"/>
    <cellStyle name="Normal 6 3 3 3 5" xfId="1399" xr:uid="{B99BA57E-F93C-43FD-BD92-63790C2D6843}"/>
    <cellStyle name="Normal 6 3 3 4" xfId="1400" xr:uid="{D7A0CB32-3183-458C-A6E3-0B9532A139EB}"/>
    <cellStyle name="Normal 6 3 3 4 2" xfId="1401" xr:uid="{A01A6B16-4D95-4CA4-92EB-BEF7DFBEE146}"/>
    <cellStyle name="Normal 6 3 3 4 2 2" xfId="3973" xr:uid="{58EC8B7F-32AC-4D9F-AEC0-0A67E5F92EAC}"/>
    <cellStyle name="Normal 6 3 3 4 2 2 2" xfId="3974" xr:uid="{B59DC19A-3956-4440-B769-A4513ADC50C3}"/>
    <cellStyle name="Normal 6 3 3 4 2 3" xfId="3975" xr:uid="{14C70852-8EE3-4663-A00F-6E658DCA620B}"/>
    <cellStyle name="Normal 6 3 3 4 3" xfId="1402" xr:uid="{4EB391B6-3930-4928-B2B8-D6C7C50BE6C7}"/>
    <cellStyle name="Normal 6 3 3 4 3 2" xfId="3976" xr:uid="{3525FCAE-5320-450B-8D39-FE360C0EBD88}"/>
    <cellStyle name="Normal 6 3 3 4 4" xfId="1403" xr:uid="{9C436A1E-EE82-439B-9144-BDE2651FD929}"/>
    <cellStyle name="Normal 6 3 3 5" xfId="1404" xr:uid="{E1E8B781-E3F3-4EA8-A372-D86BF32E1438}"/>
    <cellStyle name="Normal 6 3 3 5 2" xfId="1405" xr:uid="{65E6D827-90E3-4885-9234-C58756BB80F8}"/>
    <cellStyle name="Normal 6 3 3 5 2 2" xfId="3977" xr:uid="{466D34D0-AFF5-4700-BD33-197C06796ACA}"/>
    <cellStyle name="Normal 6 3 3 5 3" xfId="1406" xr:uid="{26EA0F88-DF0B-4800-B0A6-0321B72EFD4D}"/>
    <cellStyle name="Normal 6 3 3 5 4" xfId="1407" xr:uid="{ADEB879D-68C2-4C39-B771-57DC12D0093D}"/>
    <cellStyle name="Normal 6 3 3 6" xfId="1408" xr:uid="{0BE7CAF0-D5DF-4FD0-A22F-A2744D915B7E}"/>
    <cellStyle name="Normal 6 3 3 6 2" xfId="3978" xr:uid="{ED885734-C549-474F-AE67-7EA84A64DA15}"/>
    <cellStyle name="Normal 6 3 3 7" xfId="1409" xr:uid="{F899C17C-20AD-48AF-9616-E1E3DC750A4B}"/>
    <cellStyle name="Normal 6 3 3 8" xfId="1410" xr:uid="{B111A361-E0D3-4720-86F8-162F54EDE62D}"/>
    <cellStyle name="Normal 6 3 4" xfId="1411" xr:uid="{1F1AB77C-ACD7-4EB6-A509-FED3BA1EB687}"/>
    <cellStyle name="Normal 6 3 4 2" xfId="1412" xr:uid="{315B8ED6-A31C-4A0F-92E0-5640D8496119}"/>
    <cellStyle name="Normal 6 3 4 2 2" xfId="1413" xr:uid="{94EEF278-0C46-41D0-8084-8F5EEF280262}"/>
    <cellStyle name="Normal 6 3 4 2 2 2" xfId="1414" xr:uid="{EF062953-35E6-4FD7-9C97-247BA791F804}"/>
    <cellStyle name="Normal 6 3 4 2 2 2 2" xfId="3979" xr:uid="{2C668BDE-B8F3-4246-BFE0-D6FE7B19C283}"/>
    <cellStyle name="Normal 6 3 4 2 2 3" xfId="1415" xr:uid="{1480CB2E-CDCC-498B-93AD-BD24841633FF}"/>
    <cellStyle name="Normal 6 3 4 2 2 4" xfId="1416" xr:uid="{8E1E68CD-B234-44CE-A4CE-32CFA9DB8CC5}"/>
    <cellStyle name="Normal 6 3 4 2 3" xfId="1417" xr:uid="{5107C2E9-2167-42E6-9A5E-CE250096044E}"/>
    <cellStyle name="Normal 6 3 4 2 3 2" xfId="3980" xr:uid="{0366B494-966F-4035-9028-6BEC0029E996}"/>
    <cellStyle name="Normal 6 3 4 2 4" xfId="1418" xr:uid="{0C2F1EE0-2749-4EC9-A6F9-CE529941E680}"/>
    <cellStyle name="Normal 6 3 4 2 5" xfId="1419" xr:uid="{9CEF5EE4-30D3-4EB6-867D-95CFEA362D60}"/>
    <cellStyle name="Normal 6 3 4 3" xfId="1420" xr:uid="{C2B322D3-045C-4E7B-BFCC-1CB055CB29B8}"/>
    <cellStyle name="Normal 6 3 4 3 2" xfId="1421" xr:uid="{87435F69-3ECC-44C4-8A21-C18F4CC946B2}"/>
    <cellStyle name="Normal 6 3 4 3 2 2" xfId="3981" xr:uid="{9AEF0186-64C0-495D-8B30-2EF28F69B74A}"/>
    <cellStyle name="Normal 6 3 4 3 3" xfId="1422" xr:uid="{6F15BD83-A58E-40D1-8AE3-0C30DA195792}"/>
    <cellStyle name="Normal 6 3 4 3 4" xfId="1423" xr:uid="{7DB4D961-990F-46E2-8F4E-9A86EF93789C}"/>
    <cellStyle name="Normal 6 3 4 4" xfId="1424" xr:uid="{C139FB49-3F20-4C82-9A85-4F65E553DDFB}"/>
    <cellStyle name="Normal 6 3 4 4 2" xfId="1425" xr:uid="{C89F43E4-755B-47D1-B11F-0601467A0581}"/>
    <cellStyle name="Normal 6 3 4 4 3" xfId="1426" xr:uid="{8710AEFF-C27D-4E1E-9176-62BFF0E42740}"/>
    <cellStyle name="Normal 6 3 4 4 4" xfId="1427" xr:uid="{A34E2024-9474-4EBF-B944-0DCA4E4C0851}"/>
    <cellStyle name="Normal 6 3 4 5" xfId="1428" xr:uid="{9CEFD7F4-EF94-4294-916C-33E84C0A67CC}"/>
    <cellStyle name="Normal 6 3 4 6" xfId="1429" xr:uid="{0BDACC9E-1F40-465D-A420-E341C9BEA9A2}"/>
    <cellStyle name="Normal 6 3 4 7" xfId="1430" xr:uid="{8627821A-47F1-49F2-96F1-BF08B87E4BCA}"/>
    <cellStyle name="Normal 6 3 5" xfId="1431" xr:uid="{14A45967-6ECF-4B34-AC8A-C6378ED16410}"/>
    <cellStyle name="Normal 6 3 5 2" xfId="1432" xr:uid="{43E4A2CC-36FA-4377-BFFA-74B998CA1DF1}"/>
    <cellStyle name="Normal 6 3 5 2 2" xfId="1433" xr:uid="{419718DC-4F7F-4568-AA4B-DA329A8B1EF2}"/>
    <cellStyle name="Normal 6 3 5 2 2 2" xfId="3982" xr:uid="{D9F2DC5C-5D51-4E5C-88DB-A2F5017FF0F3}"/>
    <cellStyle name="Normal 6 3 5 2 2 2 2" xfId="3983" xr:uid="{4E391597-96C0-47D6-BF71-267249E66C0A}"/>
    <cellStyle name="Normal 6 3 5 2 2 3" xfId="3984" xr:uid="{538F6B09-36CC-4B89-AD33-AD69DE07F4CD}"/>
    <cellStyle name="Normal 6 3 5 2 3" xfId="1434" xr:uid="{574B2A1C-C415-4E8C-A351-28174750FFF1}"/>
    <cellStyle name="Normal 6 3 5 2 3 2" xfId="3985" xr:uid="{692FF735-7ADB-43E3-9C7D-EC2F5C610410}"/>
    <cellStyle name="Normal 6 3 5 2 4" xfId="1435" xr:uid="{FE3BAF25-77DE-4C97-A232-31B80CDFF358}"/>
    <cellStyle name="Normal 6 3 5 3" xfId="1436" xr:uid="{8B98A4C0-A14E-412C-8F11-3E439042A4ED}"/>
    <cellStyle name="Normal 6 3 5 3 2" xfId="1437" xr:uid="{922D6591-0CF9-4506-B441-6C4A502D4B86}"/>
    <cellStyle name="Normal 6 3 5 3 2 2" xfId="3986" xr:uid="{D34CCA2C-ECBB-4F8D-929A-E41E9955E575}"/>
    <cellStyle name="Normal 6 3 5 3 3" xfId="1438" xr:uid="{D4F1D9A5-FEDC-4B6C-AF2C-F2ED71C81DB3}"/>
    <cellStyle name="Normal 6 3 5 3 4" xfId="1439" xr:uid="{3D7F5C1F-4C2F-4442-A90B-F055C1E44D49}"/>
    <cellStyle name="Normal 6 3 5 4" xfId="1440" xr:uid="{D548E371-D234-49F6-ABD3-5FFECA7C578C}"/>
    <cellStyle name="Normal 6 3 5 4 2" xfId="3987" xr:uid="{16DE75D3-BE36-4BB0-965E-EA0FF4DA0390}"/>
    <cellStyle name="Normal 6 3 5 5" xfId="1441" xr:uid="{4E4B94CB-0CB9-4FF4-8461-4F0185B67D40}"/>
    <cellStyle name="Normal 6 3 5 6" xfId="1442" xr:uid="{70805808-C67D-40AA-9781-367785F29AD9}"/>
    <cellStyle name="Normal 6 3 6" xfId="1443" xr:uid="{BAC1334F-51B6-4B00-9360-67E2FEDF331B}"/>
    <cellStyle name="Normal 6 3 6 2" xfId="1444" xr:uid="{9E64D243-BAEB-41FC-9A80-2BBC5FC232CE}"/>
    <cellStyle name="Normal 6 3 6 2 2" xfId="1445" xr:uid="{F962DE07-3428-4287-8478-82E6F5E46F34}"/>
    <cellStyle name="Normal 6 3 6 2 2 2" xfId="3988" xr:uid="{18D3C186-AC16-44DA-AF10-E6C979DC1771}"/>
    <cellStyle name="Normal 6 3 6 2 3" xfId="1446" xr:uid="{C2D85B44-C9E6-4C56-B06D-0A73DC9FAA44}"/>
    <cellStyle name="Normal 6 3 6 2 4" xfId="1447" xr:uid="{7D3E74F9-D0BC-4A9F-A23F-918265EE8C85}"/>
    <cellStyle name="Normal 6 3 6 3" xfId="1448" xr:uid="{08F9D734-928D-46B5-9B60-A3E2CB76FC7B}"/>
    <cellStyle name="Normal 6 3 6 3 2" xfId="3989" xr:uid="{6DCFF5C3-C5A8-46F3-9BDA-74E1A2986824}"/>
    <cellStyle name="Normal 6 3 6 4" xfId="1449" xr:uid="{281301D8-1ED1-4A81-B832-E54DD7F07DFA}"/>
    <cellStyle name="Normal 6 3 6 5" xfId="1450" xr:uid="{3517F44D-9D9E-48D2-A6E7-59284B691A00}"/>
    <cellStyle name="Normal 6 3 7" xfId="1451" xr:uid="{8EF39275-4AD9-46F7-990A-9E23341E40B9}"/>
    <cellStyle name="Normal 6 3 7 2" xfId="1452" xr:uid="{37B4B25E-AEC6-4DEA-A710-E9CFD6894F3E}"/>
    <cellStyle name="Normal 6 3 7 2 2" xfId="3990" xr:uid="{444A525E-0310-46F6-8EAC-324BB341229D}"/>
    <cellStyle name="Normal 6 3 7 3" xfId="1453" xr:uid="{DD94CBB5-C3E4-4950-9C45-447845C0F0AB}"/>
    <cellStyle name="Normal 6 3 7 4" xfId="1454" xr:uid="{BEB8EC4B-37F8-48D3-8C90-A5D161239792}"/>
    <cellStyle name="Normal 6 3 8" xfId="1455" xr:uid="{3C90756D-49C5-4F5C-9F8F-DE7280364463}"/>
    <cellStyle name="Normal 6 3 8 2" xfId="1456" xr:uid="{1E92896B-EC78-4CF5-AAD5-FE12A7197C52}"/>
    <cellStyle name="Normal 6 3 8 3" xfId="1457" xr:uid="{B06F5296-6CE3-4566-AC95-E8656D4E6C6E}"/>
    <cellStyle name="Normal 6 3 8 4" xfId="1458" xr:uid="{F035AC76-11E0-4F99-BE6E-184C59F7CD78}"/>
    <cellStyle name="Normal 6 3 9" xfId="1459" xr:uid="{62DE82B4-E694-4913-BD70-EA88D018A395}"/>
    <cellStyle name="Normal 6 3 9 2" xfId="4709" xr:uid="{6A58D11C-2C83-4899-B8BE-499905555DA0}"/>
    <cellStyle name="Normal 6 4" xfId="1460" xr:uid="{11BC4E0E-3B81-4587-91C1-8EC28FD473BF}"/>
    <cellStyle name="Normal 6 4 10" xfId="1461" xr:uid="{BC2BEED9-D362-4A7E-B53A-619630C5E471}"/>
    <cellStyle name="Normal 6 4 11" xfId="1462" xr:uid="{EDC16851-CEBA-49FE-987C-F911BF24EA9C}"/>
    <cellStyle name="Normal 6 4 2" xfId="1463" xr:uid="{D0DE006C-3714-41C6-882A-4617E7339473}"/>
    <cellStyle name="Normal 6 4 2 2" xfId="1464" xr:uid="{5337632D-1549-4516-AB13-82F3A9EB3B39}"/>
    <cellStyle name="Normal 6 4 2 2 2" xfId="1465" xr:uid="{CC1058BA-9EC0-4D8C-B1AA-7BF9F10C784C}"/>
    <cellStyle name="Normal 6 4 2 2 2 2" xfId="1466" xr:uid="{1F069A34-73F6-45D9-ACD4-3563E406A8CF}"/>
    <cellStyle name="Normal 6 4 2 2 2 2 2" xfId="1467" xr:uid="{D448414B-C62D-430C-9195-B0503EE4ED1C}"/>
    <cellStyle name="Normal 6 4 2 2 2 2 2 2" xfId="3991" xr:uid="{3094CF49-C653-4258-ADCC-061E2C89A42A}"/>
    <cellStyle name="Normal 6 4 2 2 2 2 3" xfId="1468" xr:uid="{B3E6EB63-6E17-4C63-BFFA-760854F018DF}"/>
    <cellStyle name="Normal 6 4 2 2 2 2 4" xfId="1469" xr:uid="{2F8624A7-F93F-4444-B58B-2ED6FB1E6D8E}"/>
    <cellStyle name="Normal 6 4 2 2 2 3" xfId="1470" xr:uid="{16126181-A16E-485C-A190-8B54FB2E995D}"/>
    <cellStyle name="Normal 6 4 2 2 2 3 2" xfId="1471" xr:uid="{0FF7C1C2-D733-473C-AEDC-933489CE4D46}"/>
    <cellStyle name="Normal 6 4 2 2 2 3 3" xfId="1472" xr:uid="{1879146E-FC29-46CF-A5A8-984E2B58975D}"/>
    <cellStyle name="Normal 6 4 2 2 2 3 4" xfId="1473" xr:uid="{A00892EA-929C-4690-942C-E268BFC3DD6C}"/>
    <cellStyle name="Normal 6 4 2 2 2 4" xfId="1474" xr:uid="{01F87D90-B258-4261-8432-8FA29B9E2108}"/>
    <cellStyle name="Normal 6 4 2 2 2 5" xfId="1475" xr:uid="{808DE9B3-9E1F-4501-A0BC-8BC8F262B3D9}"/>
    <cellStyle name="Normal 6 4 2 2 2 6" xfId="1476" xr:uid="{FE35CE11-824A-45EB-9204-E0F818DE0F6D}"/>
    <cellStyle name="Normal 6 4 2 2 3" xfId="1477" xr:uid="{5C38DFF8-1190-4319-91D3-8CAAA8AFE250}"/>
    <cellStyle name="Normal 6 4 2 2 3 2" xfId="1478" xr:uid="{0B0424E6-AF25-4A65-AF9C-08C9AEE9B618}"/>
    <cellStyle name="Normal 6 4 2 2 3 2 2" xfId="1479" xr:uid="{48E154F9-CD10-4308-9786-9E5E64F34A06}"/>
    <cellStyle name="Normal 6 4 2 2 3 2 3" xfId="1480" xr:uid="{58B1163B-A9E6-44EC-99A6-6EB2046BB6D3}"/>
    <cellStyle name="Normal 6 4 2 2 3 2 4" xfId="1481" xr:uid="{E8CBA5ED-00CF-4476-8C88-954C4E585932}"/>
    <cellStyle name="Normal 6 4 2 2 3 3" xfId="1482" xr:uid="{7B5F446D-8DA7-42D1-8955-F98EEB323C87}"/>
    <cellStyle name="Normal 6 4 2 2 3 4" xfId="1483" xr:uid="{BC53E72E-7CBB-460A-A3A8-61F38D374108}"/>
    <cellStyle name="Normal 6 4 2 2 3 5" xfId="1484" xr:uid="{EF7213AC-605C-4D99-B0A6-621B67D2B1E2}"/>
    <cellStyle name="Normal 6 4 2 2 4" xfId="1485" xr:uid="{3B75798D-1BE5-41C4-B540-B8060156B98D}"/>
    <cellStyle name="Normal 6 4 2 2 4 2" xfId="1486" xr:uid="{9BFB62FD-5F98-4DF7-B04E-A3EADE1BA90B}"/>
    <cellStyle name="Normal 6 4 2 2 4 3" xfId="1487" xr:uid="{C69B155B-A7CB-4B6D-B62B-0C7946A243D5}"/>
    <cellStyle name="Normal 6 4 2 2 4 4" xfId="1488" xr:uid="{E344A85D-20BA-4500-A6B1-A9FC31A0EC7C}"/>
    <cellStyle name="Normal 6 4 2 2 5" xfId="1489" xr:uid="{0EE14A0B-B52F-43D6-9FC0-63FB99B66666}"/>
    <cellStyle name="Normal 6 4 2 2 5 2" xfId="1490" xr:uid="{41187B2F-D5C0-4C95-AC80-FA95E0F15441}"/>
    <cellStyle name="Normal 6 4 2 2 5 3" xfId="1491" xr:uid="{7ECCBFB6-05D5-40F2-B6FB-3C1B6655FC61}"/>
    <cellStyle name="Normal 6 4 2 2 5 4" xfId="1492" xr:uid="{B0ED8680-B74B-4DB5-BECD-40A38BBFF750}"/>
    <cellStyle name="Normal 6 4 2 2 6" xfId="1493" xr:uid="{E61FFD3E-978C-4E9D-804B-328715A1CFBC}"/>
    <cellStyle name="Normal 6 4 2 2 7" xfId="1494" xr:uid="{8366F65A-9576-4BF3-AEB5-1CFC02A61397}"/>
    <cellStyle name="Normal 6 4 2 2 8" xfId="1495" xr:uid="{52EE734D-B095-43BD-82C0-CB11581ED0DD}"/>
    <cellStyle name="Normal 6 4 2 3" xfId="1496" xr:uid="{966D1600-F51E-4BC9-A41A-552E566C878B}"/>
    <cellStyle name="Normal 6 4 2 3 2" xfId="1497" xr:uid="{E0D27113-9C06-4FFD-A06A-640F8996665E}"/>
    <cellStyle name="Normal 6 4 2 3 2 2" xfId="1498" xr:uid="{D9F726D7-54BC-47E4-A48F-57F0D112FFBD}"/>
    <cellStyle name="Normal 6 4 2 3 2 2 2" xfId="3992" xr:uid="{8AAD1ECA-6C3D-4CB8-B29A-07C56FA17739}"/>
    <cellStyle name="Normal 6 4 2 3 2 2 2 2" xfId="3993" xr:uid="{B77C97A8-6CB6-4D04-9DA2-B7F47CF73424}"/>
    <cellStyle name="Normal 6 4 2 3 2 2 3" xfId="3994" xr:uid="{91D381DD-2A40-4F39-A967-D127B1F214FE}"/>
    <cellStyle name="Normal 6 4 2 3 2 3" xfId="1499" xr:uid="{D0594842-8EC6-4F9C-B386-BA99DB96F0AD}"/>
    <cellStyle name="Normal 6 4 2 3 2 3 2" xfId="3995" xr:uid="{9D610978-A592-45DF-9DDA-21DCA4764148}"/>
    <cellStyle name="Normal 6 4 2 3 2 4" xfId="1500" xr:uid="{59BE309D-F9A3-4034-8E8E-140A32D23E00}"/>
    <cellStyle name="Normal 6 4 2 3 3" xfId="1501" xr:uid="{FF98021A-1F83-4884-9BD1-9FC24626F083}"/>
    <cellStyle name="Normal 6 4 2 3 3 2" xfId="1502" xr:uid="{5C79DCDF-2CAC-4CB2-AB56-F1B5AE6D7710}"/>
    <cellStyle name="Normal 6 4 2 3 3 2 2" xfId="3996" xr:uid="{769012F7-C6F2-48CB-AFBE-AE8CEF2A231B}"/>
    <cellStyle name="Normal 6 4 2 3 3 3" xfId="1503" xr:uid="{2614D7D9-0543-41E6-A1DD-61DCE652A33F}"/>
    <cellStyle name="Normal 6 4 2 3 3 4" xfId="1504" xr:uid="{7C94FBE1-BAF1-473B-A160-B0D5503201D2}"/>
    <cellStyle name="Normal 6 4 2 3 4" xfId="1505" xr:uid="{1B41FC8D-9586-4726-848B-3EC8C5369787}"/>
    <cellStyle name="Normal 6 4 2 3 4 2" xfId="3997" xr:uid="{43E2F440-39FB-48BA-B9C6-7FE46DF8C9AB}"/>
    <cellStyle name="Normal 6 4 2 3 5" xfId="1506" xr:uid="{679EDDDD-8D30-4FA1-86E4-ECB22D2B28F4}"/>
    <cellStyle name="Normal 6 4 2 3 6" xfId="1507" xr:uid="{4858F7AB-0950-4036-90CC-6EE2824C95A7}"/>
    <cellStyle name="Normal 6 4 2 4" xfId="1508" xr:uid="{DAA11A5B-81BD-4529-A07D-1DD48105BEAC}"/>
    <cellStyle name="Normal 6 4 2 4 2" xfId="1509" xr:uid="{D14E8E94-5750-401A-8260-1E6CAD7ACF63}"/>
    <cellStyle name="Normal 6 4 2 4 2 2" xfId="1510" xr:uid="{67BBC0F1-8847-4A27-B29E-3310F6838F3E}"/>
    <cellStyle name="Normal 6 4 2 4 2 2 2" xfId="3998" xr:uid="{E9E5F01F-EE74-4F84-AFEB-6B7BA7DF0CC2}"/>
    <cellStyle name="Normal 6 4 2 4 2 3" xfId="1511" xr:uid="{1688BBB7-3473-49B2-BC36-07D2DB785484}"/>
    <cellStyle name="Normal 6 4 2 4 2 4" xfId="1512" xr:uid="{8DD2C103-13C8-4291-93CA-434C3FD54C7B}"/>
    <cellStyle name="Normal 6 4 2 4 3" xfId="1513" xr:uid="{7FA25C35-941A-49F2-A9EA-8374CF2ED0F7}"/>
    <cellStyle name="Normal 6 4 2 4 3 2" xfId="3999" xr:uid="{79ED76FD-DAAD-4744-B102-56618690BB22}"/>
    <cellStyle name="Normal 6 4 2 4 4" xfId="1514" xr:uid="{AA8720F9-2831-4FC8-9889-5FD041D0405C}"/>
    <cellStyle name="Normal 6 4 2 4 5" xfId="1515" xr:uid="{0A0D6F99-106D-4465-924C-0F3593702748}"/>
    <cellStyle name="Normal 6 4 2 5" xfId="1516" xr:uid="{80896895-E08E-4C26-9115-8585D002E08F}"/>
    <cellStyle name="Normal 6 4 2 5 2" xfId="1517" xr:uid="{6DA0382B-7BAE-44F1-AC5D-0F2255F28BB7}"/>
    <cellStyle name="Normal 6 4 2 5 2 2" xfId="4000" xr:uid="{44BA0BFE-8356-4A7C-AF8C-A6851BB06701}"/>
    <cellStyle name="Normal 6 4 2 5 3" xfId="1518" xr:uid="{92FF0BCE-1AD4-418F-9A6C-07C4D2858D33}"/>
    <cellStyle name="Normal 6 4 2 5 4" xfId="1519" xr:uid="{5DB6953A-0674-4CF8-8C4C-BFA292D027EC}"/>
    <cellStyle name="Normal 6 4 2 6" xfId="1520" xr:uid="{52B8B6C8-2125-455D-98B5-B37517642C8C}"/>
    <cellStyle name="Normal 6 4 2 6 2" xfId="1521" xr:uid="{804B14CA-79B6-4A34-B72D-6BE38EF5CE14}"/>
    <cellStyle name="Normal 6 4 2 6 3" xfId="1522" xr:uid="{EB6C95A0-D677-4898-850B-23FB9AEA0CF7}"/>
    <cellStyle name="Normal 6 4 2 6 4" xfId="1523" xr:uid="{E26E8FF6-6341-4BCD-88D5-1B61EE262E05}"/>
    <cellStyle name="Normal 6 4 2 7" xfId="1524" xr:uid="{DF9786DA-9B79-48A3-8757-BEB14531DCA6}"/>
    <cellStyle name="Normal 6 4 2 8" xfId="1525" xr:uid="{D30CB96E-73E6-45D4-AFA2-9120807754A0}"/>
    <cellStyle name="Normal 6 4 2 9" xfId="1526" xr:uid="{6B236FF8-6BF7-4229-9072-D4753C75DB61}"/>
    <cellStyle name="Normal 6 4 3" xfId="1527" xr:uid="{DC418C9C-BE3A-4CEC-B85E-E7EBEA7EE6F4}"/>
    <cellStyle name="Normal 6 4 3 2" xfId="1528" xr:uid="{9F9CF490-26ED-4941-8BC6-E253AC760227}"/>
    <cellStyle name="Normal 6 4 3 2 2" xfId="1529" xr:uid="{078E3B5F-25C9-4A22-9C87-B4D9224B30EA}"/>
    <cellStyle name="Normal 6 4 3 2 2 2" xfId="1530" xr:uid="{B10C4FF6-4ACE-4F2F-8D5D-D0181EDA9D5E}"/>
    <cellStyle name="Normal 6 4 3 2 2 2 2" xfId="4001" xr:uid="{1B1E9996-33E4-4777-AD78-1155DBFA87B6}"/>
    <cellStyle name="Normal 6 4 3 2 2 2 2 2" xfId="4647" xr:uid="{B2E835B3-2B0A-4C98-9E63-15A51E63F7AE}"/>
    <cellStyle name="Normal 6 4 3 2 2 2 3" xfId="4648" xr:uid="{1F0D668C-147B-4B83-8543-4CAD3A5CABC0}"/>
    <cellStyle name="Normal 6 4 3 2 2 3" xfId="1531" xr:uid="{5940E7F3-17DB-4955-A2AC-FD1101A012FF}"/>
    <cellStyle name="Normal 6 4 3 2 2 3 2" xfId="4649" xr:uid="{B94C2264-6EE7-486A-8074-D1443428F859}"/>
    <cellStyle name="Normal 6 4 3 2 2 4" xfId="1532" xr:uid="{4FE7FF4D-80C4-4D2E-AC16-B19D687A930D}"/>
    <cellStyle name="Normal 6 4 3 2 3" xfId="1533" xr:uid="{9BA73596-1A16-4C71-A5FB-13DC4C2D86FD}"/>
    <cellStyle name="Normal 6 4 3 2 3 2" xfId="1534" xr:uid="{176A5451-3603-442D-9F3B-1E25E2BFC2A5}"/>
    <cellStyle name="Normal 6 4 3 2 3 2 2" xfId="4650" xr:uid="{869CCFA3-9A9B-4F78-BA96-197A0F9FCA3D}"/>
    <cellStyle name="Normal 6 4 3 2 3 3" xfId="1535" xr:uid="{F4F1FC03-6845-4458-8B0C-DF400F6E3F56}"/>
    <cellStyle name="Normal 6 4 3 2 3 4" xfId="1536" xr:uid="{418AC4E5-60AA-4206-A57C-78A0536A009E}"/>
    <cellStyle name="Normal 6 4 3 2 4" xfId="1537" xr:uid="{925F3106-845C-493D-BC14-9B981664DA58}"/>
    <cellStyle name="Normal 6 4 3 2 4 2" xfId="4651" xr:uid="{7412F73B-07E2-438F-9AAF-E48585155F08}"/>
    <cellStyle name="Normal 6 4 3 2 5" xfId="1538" xr:uid="{434C920E-D740-430D-9391-5FC6BAEDB751}"/>
    <cellStyle name="Normal 6 4 3 2 6" xfId="1539" xr:uid="{0C972A12-87C5-4894-AC89-E2387EA4243A}"/>
    <cellStyle name="Normal 6 4 3 3" xfId="1540" xr:uid="{36A7A9C0-1C84-4DBD-B07E-9D292DD47B85}"/>
    <cellStyle name="Normal 6 4 3 3 2" xfId="1541" xr:uid="{E42016B8-F6E8-4DF9-BDE5-7B39967E7212}"/>
    <cellStyle name="Normal 6 4 3 3 2 2" xfId="1542" xr:uid="{933CAF7E-B63A-492B-B5B4-D338693E9633}"/>
    <cellStyle name="Normal 6 4 3 3 2 2 2" xfId="4652" xr:uid="{AFF6A1D5-4F20-4216-A100-E780EDE32E63}"/>
    <cellStyle name="Normal 6 4 3 3 2 3" xfId="1543" xr:uid="{6BD6CB89-E36C-4BB6-89AA-608D6B4088CD}"/>
    <cellStyle name="Normal 6 4 3 3 2 4" xfId="1544" xr:uid="{643E8DF6-C4C6-46CD-A246-BD6105F2C9F5}"/>
    <cellStyle name="Normal 6 4 3 3 3" xfId="1545" xr:uid="{511221C7-5F7E-4F72-BB7E-191F79EFBEFF}"/>
    <cellStyle name="Normal 6 4 3 3 3 2" xfId="4653" xr:uid="{0FBF1B2D-FC61-413F-B0A9-DDA5CB7678F8}"/>
    <cellStyle name="Normal 6 4 3 3 4" xfId="1546" xr:uid="{714CF5F8-B541-4716-9CD1-370C49BE47D7}"/>
    <cellStyle name="Normal 6 4 3 3 5" xfId="1547" xr:uid="{B32AE498-C4BC-4F8C-9C6F-356C279A3BF1}"/>
    <cellStyle name="Normal 6 4 3 4" xfId="1548" xr:uid="{111E5C4B-4E72-41A0-920E-E8C51B386179}"/>
    <cellStyle name="Normal 6 4 3 4 2" xfId="1549" xr:uid="{CE0C1006-2413-41EA-8766-39072990827D}"/>
    <cellStyle name="Normal 6 4 3 4 2 2" xfId="4654" xr:uid="{F08B9468-8B45-4E1A-AEC4-B6D0E55F7059}"/>
    <cellStyle name="Normal 6 4 3 4 3" xfId="1550" xr:uid="{4D4BC255-894A-4064-B80D-4835DFBC193B}"/>
    <cellStyle name="Normal 6 4 3 4 4" xfId="1551" xr:uid="{E61EFE9F-DF2C-4D79-9251-19F45E0ACE3B}"/>
    <cellStyle name="Normal 6 4 3 5" xfId="1552" xr:uid="{813FC219-507F-4135-BBDC-9DDB3A100F82}"/>
    <cellStyle name="Normal 6 4 3 5 2" xfId="1553" xr:uid="{FF193348-4EB8-4DA9-BA1F-CB516C6B93A5}"/>
    <cellStyle name="Normal 6 4 3 5 3" xfId="1554" xr:uid="{DE12543E-266E-42FF-A1BC-D28BCD4A59A0}"/>
    <cellStyle name="Normal 6 4 3 5 4" xfId="1555" xr:uid="{8D3FC6A2-CFF7-4B0D-8FEA-5873ED7B1613}"/>
    <cellStyle name="Normal 6 4 3 6" xfId="1556" xr:uid="{D136481A-5B62-462E-B59C-9C4B7E4C77EB}"/>
    <cellStyle name="Normal 6 4 3 7" xfId="1557" xr:uid="{631F236A-76E1-4CD1-8DB7-47B3182310A8}"/>
    <cellStyle name="Normal 6 4 3 8" xfId="1558" xr:uid="{FF11C9AB-E252-479A-9ACF-0BCEC9650AF7}"/>
    <cellStyle name="Normal 6 4 4" xfId="1559" xr:uid="{020DBCF7-68B2-4995-AC70-BDBEC66AF076}"/>
    <cellStyle name="Normal 6 4 4 2" xfId="1560" xr:uid="{C6960BCC-0387-4430-AB6B-B37AA34D35D4}"/>
    <cellStyle name="Normal 6 4 4 2 2" xfId="1561" xr:uid="{51B97A29-96FA-4574-90A9-F1F5AC94158B}"/>
    <cellStyle name="Normal 6 4 4 2 2 2" xfId="1562" xr:uid="{907A3C1C-A854-413E-85BA-6C228E8EA438}"/>
    <cellStyle name="Normal 6 4 4 2 2 2 2" xfId="4002" xr:uid="{6BD4F52D-FAF7-4C29-ADE2-F2D6E5236882}"/>
    <cellStyle name="Normal 6 4 4 2 2 3" xfId="1563" xr:uid="{3AA14B6B-BF03-4E49-AEF2-E9578183ACB3}"/>
    <cellStyle name="Normal 6 4 4 2 2 4" xfId="1564" xr:uid="{3CF5C1BD-AF67-439A-9FAA-4B8790C5D09B}"/>
    <cellStyle name="Normal 6 4 4 2 3" xfId="1565" xr:uid="{11596BE4-D9E0-4464-B0E8-0A273008F282}"/>
    <cellStyle name="Normal 6 4 4 2 3 2" xfId="4003" xr:uid="{10472372-DE9D-4A44-BCA3-01F94124EC28}"/>
    <cellStyle name="Normal 6 4 4 2 4" xfId="1566" xr:uid="{64E4A139-78C4-44F9-9E8A-20580779ADFF}"/>
    <cellStyle name="Normal 6 4 4 2 5" xfId="1567" xr:uid="{BAE41985-A5A3-43B4-81B4-26AA69A1FAC9}"/>
    <cellStyle name="Normal 6 4 4 3" xfId="1568" xr:uid="{67B001CB-EEDF-412F-B828-C810057114BC}"/>
    <cellStyle name="Normal 6 4 4 3 2" xfId="1569" xr:uid="{D9CEB944-C3FA-4CC2-A47E-EC28B3FBE28B}"/>
    <cellStyle name="Normal 6 4 4 3 2 2" xfId="4004" xr:uid="{CBE67114-5777-4F03-846F-EE24D373EA2C}"/>
    <cellStyle name="Normal 6 4 4 3 3" xfId="1570" xr:uid="{E553841D-0A95-4CAE-8BF0-7CB6441A9DEE}"/>
    <cellStyle name="Normal 6 4 4 3 4" xfId="1571" xr:uid="{F8A9232A-4071-41F3-A36C-08936F222FCF}"/>
    <cellStyle name="Normal 6 4 4 4" xfId="1572" xr:uid="{90DCD27D-529A-44E1-B988-D278DF4935E7}"/>
    <cellStyle name="Normal 6 4 4 4 2" xfId="1573" xr:uid="{49E2EDDA-69CB-49D8-AAF3-8C8B2FB2D728}"/>
    <cellStyle name="Normal 6 4 4 4 3" xfId="1574" xr:uid="{92A82C5F-3825-458E-956A-6F509415DC5F}"/>
    <cellStyle name="Normal 6 4 4 4 4" xfId="1575" xr:uid="{10ED8CFC-8073-40F1-AFD2-4EE324A177C5}"/>
    <cellStyle name="Normal 6 4 4 5" xfId="1576" xr:uid="{F22BEE60-2FE6-4D09-8F5B-BDD590B9E1CF}"/>
    <cellStyle name="Normal 6 4 4 6" xfId="1577" xr:uid="{ED3F8E6B-148F-48FE-8ADF-C1D93EF891A3}"/>
    <cellStyle name="Normal 6 4 4 7" xfId="1578" xr:uid="{93604558-D4D0-45B1-9C47-FB1EE5E928BC}"/>
    <cellStyle name="Normal 6 4 5" xfId="1579" xr:uid="{0F710759-2C2C-446A-BBC0-C3FEED10A494}"/>
    <cellStyle name="Normal 6 4 5 2" xfId="1580" xr:uid="{88560155-F1EF-4531-9AAD-9874F8F04A98}"/>
    <cellStyle name="Normal 6 4 5 2 2" xfId="1581" xr:uid="{6646E2E5-1C93-461F-9167-05104CDF0B0F}"/>
    <cellStyle name="Normal 6 4 5 2 2 2" xfId="4005" xr:uid="{28A80724-EE51-4A9B-BE7E-37163CCF86D0}"/>
    <cellStyle name="Normal 6 4 5 2 3" xfId="1582" xr:uid="{686922E1-CC81-40F0-BB36-FE0C890C7751}"/>
    <cellStyle name="Normal 6 4 5 2 4" xfId="1583" xr:uid="{F4F35349-F04D-4325-A694-CAF8171DFFC1}"/>
    <cellStyle name="Normal 6 4 5 3" xfId="1584" xr:uid="{6C5053DB-C0D7-4D68-844B-7C19FA41DD05}"/>
    <cellStyle name="Normal 6 4 5 3 2" xfId="1585" xr:uid="{A4C5F0B3-36D9-423C-9B7D-BA97E8C0EE28}"/>
    <cellStyle name="Normal 6 4 5 3 3" xfId="1586" xr:uid="{8DDDA4B2-A555-4FAF-9FA8-786EAD5B5476}"/>
    <cellStyle name="Normal 6 4 5 3 4" xfId="1587" xr:uid="{68D9D758-5056-457F-A464-B0E79167C8CA}"/>
    <cellStyle name="Normal 6 4 5 4" xfId="1588" xr:uid="{19FCD5A6-829D-43E4-B96E-E124A7167695}"/>
    <cellStyle name="Normal 6 4 5 5" xfId="1589" xr:uid="{1FE1ED77-B842-44AC-8819-F2CBB0012340}"/>
    <cellStyle name="Normal 6 4 5 6" xfId="1590" xr:uid="{CDC80CEC-99E4-467D-A8AC-DBEDAAD1E318}"/>
    <cellStyle name="Normal 6 4 6" xfId="1591" xr:uid="{BE61F2A8-50BC-4367-BCC0-17320A59338C}"/>
    <cellStyle name="Normal 6 4 6 2" xfId="1592" xr:uid="{9F1C81FF-D4E3-4E8D-9EC1-51CDC600F4F4}"/>
    <cellStyle name="Normal 6 4 6 2 2" xfId="1593" xr:uid="{7F7B5C6B-43F9-48AB-A519-CED338A850A6}"/>
    <cellStyle name="Normal 6 4 6 2 3" xfId="1594" xr:uid="{25ABBB11-1DCE-4449-90F2-7223D86B976F}"/>
    <cellStyle name="Normal 6 4 6 2 4" xfId="1595" xr:uid="{1791E6D4-A424-4A41-ACAC-CDDA41BA0DDD}"/>
    <cellStyle name="Normal 6 4 6 3" xfId="1596" xr:uid="{1B18700B-A8E6-4887-AE83-BDB55009BC0E}"/>
    <cellStyle name="Normal 6 4 6 4" xfId="1597" xr:uid="{5C69A684-D690-4980-81F7-3F13C2106C5E}"/>
    <cellStyle name="Normal 6 4 6 5" xfId="1598" xr:uid="{487E449A-2383-44CB-B008-E85AA141262E}"/>
    <cellStyle name="Normal 6 4 7" xfId="1599" xr:uid="{1B53DD5F-C1BA-4060-898A-856FF3F061CD}"/>
    <cellStyle name="Normal 6 4 7 2" xfId="1600" xr:uid="{A1EEEB3A-09AE-41E8-AB54-DA39F1B5B069}"/>
    <cellStyle name="Normal 6 4 7 3" xfId="1601" xr:uid="{05401F79-04E9-4CC4-9095-8D1292DB94EB}"/>
    <cellStyle name="Normal 6 4 7 3 2" xfId="4378" xr:uid="{24076497-F66C-41C1-A9BF-2762EE215424}"/>
    <cellStyle name="Normal 6 4 7 3 3" xfId="4609" xr:uid="{3FC527AB-9F91-4301-9EBD-3A9700104A19}"/>
    <cellStyle name="Normal 6 4 7 4" xfId="1602" xr:uid="{BF0D4915-52C1-4EC3-BF2B-7A3F9CB747EC}"/>
    <cellStyle name="Normal 6 4 8" xfId="1603" xr:uid="{D7FC79ED-BDD2-47AE-8630-16202C81E2F4}"/>
    <cellStyle name="Normal 6 4 8 2" xfId="1604" xr:uid="{F132EF0C-A552-48D9-9D40-9760F2B10BD1}"/>
    <cellStyle name="Normal 6 4 8 3" xfId="1605" xr:uid="{A8C92AB2-97C6-4C46-A274-0E8D42DB6769}"/>
    <cellStyle name="Normal 6 4 8 4" xfId="1606" xr:uid="{8EBE4B9D-A09A-4D7E-A48C-D1F519D49F8C}"/>
    <cellStyle name="Normal 6 4 9" xfId="1607" xr:uid="{F1F4D99E-DC5A-4596-85FD-563B344A7C9A}"/>
    <cellStyle name="Normal 6 5" xfId="1608" xr:uid="{DB341716-5C8D-44FC-A038-904BECC657F7}"/>
    <cellStyle name="Normal 6 5 10" xfId="1609" xr:uid="{47404F57-41FA-45DF-A9F9-5961DF6421D9}"/>
    <cellStyle name="Normal 6 5 11" xfId="1610" xr:uid="{AD9DBE46-F1F3-4D91-9857-924A6D58B285}"/>
    <cellStyle name="Normal 6 5 2" xfId="1611" xr:uid="{B1D8828D-3418-4124-8738-5FA59E0E5D02}"/>
    <cellStyle name="Normal 6 5 2 2" xfId="1612" xr:uid="{606ABACE-16C7-4E68-93E1-7394849182A9}"/>
    <cellStyle name="Normal 6 5 2 2 2" xfId="1613" xr:uid="{5BFC235B-16AE-4943-BCC0-258CAF165BE2}"/>
    <cellStyle name="Normal 6 5 2 2 2 2" xfId="1614" xr:uid="{BA81645A-7019-42C9-A8CA-FD33B8A801FB}"/>
    <cellStyle name="Normal 6 5 2 2 2 2 2" xfId="1615" xr:uid="{0D921248-D594-4CBB-81AC-23B3BFFB9D81}"/>
    <cellStyle name="Normal 6 5 2 2 2 2 3" xfId="1616" xr:uid="{40191795-B205-424D-95E3-37DA5FFFCE91}"/>
    <cellStyle name="Normal 6 5 2 2 2 2 4" xfId="1617" xr:uid="{0F57FE75-0C42-4671-A914-DD8C283A17B6}"/>
    <cellStyle name="Normal 6 5 2 2 2 3" xfId="1618" xr:uid="{0FE24C0E-CFD1-4311-85D0-756A2401A831}"/>
    <cellStyle name="Normal 6 5 2 2 2 3 2" xfId="1619" xr:uid="{870E5A0E-2828-4721-A37A-D62D9EFE7D82}"/>
    <cellStyle name="Normal 6 5 2 2 2 3 3" xfId="1620" xr:uid="{2AA1919B-5C3C-4E35-95CC-96AD10F42B6B}"/>
    <cellStyle name="Normal 6 5 2 2 2 3 4" xfId="1621" xr:uid="{E37EF48E-014D-44B2-AB8D-87FC75D65467}"/>
    <cellStyle name="Normal 6 5 2 2 2 4" xfId="1622" xr:uid="{E6C04BBA-961C-4953-A2AD-1D3FA5CA6654}"/>
    <cellStyle name="Normal 6 5 2 2 2 5" xfId="1623" xr:uid="{D3E5771E-9D0D-4828-932B-8C085162C0AB}"/>
    <cellStyle name="Normal 6 5 2 2 2 6" xfId="1624" xr:uid="{A4D439D6-EF26-442F-B2BB-50021E7B5099}"/>
    <cellStyle name="Normal 6 5 2 2 3" xfId="1625" xr:uid="{46E538F4-4DDD-4FEA-9465-C3B879A12CB8}"/>
    <cellStyle name="Normal 6 5 2 2 3 2" xfId="1626" xr:uid="{C079FA99-4EFE-4273-AFA9-81F81D5BBE35}"/>
    <cellStyle name="Normal 6 5 2 2 3 2 2" xfId="1627" xr:uid="{C48F6D46-D638-44F1-BD6B-A5CC8A5F9F80}"/>
    <cellStyle name="Normal 6 5 2 2 3 2 3" xfId="1628" xr:uid="{1B3DDCDF-305F-4312-AEB0-B6D58A151217}"/>
    <cellStyle name="Normal 6 5 2 2 3 2 4" xfId="1629" xr:uid="{66254617-4A09-4D32-A00C-A7A552355F24}"/>
    <cellStyle name="Normal 6 5 2 2 3 3" xfId="1630" xr:uid="{50DAE6E0-1C31-421A-A436-7406FEC76F26}"/>
    <cellStyle name="Normal 6 5 2 2 3 4" xfId="1631" xr:uid="{9E611A6F-6783-4568-8B48-0E1F44722F2C}"/>
    <cellStyle name="Normal 6 5 2 2 3 5" xfId="1632" xr:uid="{2CBC026E-BB70-439B-B4D2-26701D0A02CB}"/>
    <cellStyle name="Normal 6 5 2 2 4" xfId="1633" xr:uid="{3E0C2028-08FD-4504-AE78-F75BD6571A8F}"/>
    <cellStyle name="Normal 6 5 2 2 4 2" xfId="1634" xr:uid="{1EE5D119-5D70-4717-ADE1-2F684098D2E5}"/>
    <cellStyle name="Normal 6 5 2 2 4 3" xfId="1635" xr:uid="{CC9CCF47-F820-49D0-AF71-B5D82AC8C9D8}"/>
    <cellStyle name="Normal 6 5 2 2 4 4" xfId="1636" xr:uid="{8207C06A-9ECC-4C68-AC0A-0666E909BF19}"/>
    <cellStyle name="Normal 6 5 2 2 5" xfId="1637" xr:uid="{D6C0F4C8-19D5-4185-8742-234CC38B3719}"/>
    <cellStyle name="Normal 6 5 2 2 5 2" xfId="1638" xr:uid="{97276087-E24E-409F-B0F7-9FED546D8AFB}"/>
    <cellStyle name="Normal 6 5 2 2 5 3" xfId="1639" xr:uid="{CD56C91E-BA25-452B-9ED0-1D58D1086A85}"/>
    <cellStyle name="Normal 6 5 2 2 5 4" xfId="1640" xr:uid="{984FE7A3-7D56-4CEB-9FB2-E1E0A88911AA}"/>
    <cellStyle name="Normal 6 5 2 2 6" xfId="1641" xr:uid="{F55C7DDF-61F4-420C-8DDD-6DB36A409FA4}"/>
    <cellStyle name="Normal 6 5 2 2 7" xfId="1642" xr:uid="{82B7EE07-AD72-4AF0-A893-DA31AD226163}"/>
    <cellStyle name="Normal 6 5 2 2 8" xfId="1643" xr:uid="{C52D1750-2281-4019-B56A-59EA24EF0316}"/>
    <cellStyle name="Normal 6 5 2 3" xfId="1644" xr:uid="{4CB9BB18-7E2E-49A7-8238-C135E37847CE}"/>
    <cellStyle name="Normal 6 5 2 3 2" xfId="1645" xr:uid="{3764A5C6-745B-423E-949B-E17F663E4864}"/>
    <cellStyle name="Normal 6 5 2 3 2 2" xfId="1646" xr:uid="{70234CA2-B42E-4E15-9896-975D65C3274B}"/>
    <cellStyle name="Normal 6 5 2 3 2 3" xfId="1647" xr:uid="{094537B5-56AB-4A84-97D7-2F20FFE707E4}"/>
    <cellStyle name="Normal 6 5 2 3 2 4" xfId="1648" xr:uid="{B4807628-FD98-439C-9356-AA355F59873A}"/>
    <cellStyle name="Normal 6 5 2 3 3" xfId="1649" xr:uid="{A2079953-6924-43BF-9A29-15BB2E52504C}"/>
    <cellStyle name="Normal 6 5 2 3 3 2" xfId="1650" xr:uid="{08D3F35C-70E9-4A4D-8A6F-87192F723C6B}"/>
    <cellStyle name="Normal 6 5 2 3 3 3" xfId="1651" xr:uid="{D85B7C31-CB62-48AE-AE82-7861FB2CBE5E}"/>
    <cellStyle name="Normal 6 5 2 3 3 4" xfId="1652" xr:uid="{720ED936-331D-4FD3-93A0-ACA163205819}"/>
    <cellStyle name="Normal 6 5 2 3 4" xfId="1653" xr:uid="{07534098-23EE-4328-A03A-00272332446B}"/>
    <cellStyle name="Normal 6 5 2 3 5" xfId="1654" xr:uid="{99D759E4-240B-44C3-8518-83A09CF192A1}"/>
    <cellStyle name="Normal 6 5 2 3 6" xfId="1655" xr:uid="{593DEE3C-2E55-4924-B5FC-075016151762}"/>
    <cellStyle name="Normal 6 5 2 4" xfId="1656" xr:uid="{2FE6CC51-DBC4-4599-BB41-A77644D531A7}"/>
    <cellStyle name="Normal 6 5 2 4 2" xfId="1657" xr:uid="{292DD7CF-4107-48B6-B469-F5F2F4C2568D}"/>
    <cellStyle name="Normal 6 5 2 4 2 2" xfId="1658" xr:uid="{C6DCB83E-0C58-469D-A2B0-C00A5196A91E}"/>
    <cellStyle name="Normal 6 5 2 4 2 3" xfId="1659" xr:uid="{47D225E9-05B9-4A38-9C2A-57D2D6DB78FB}"/>
    <cellStyle name="Normal 6 5 2 4 2 4" xfId="1660" xr:uid="{FC2E0FFE-56E8-4A93-AAC7-C8186F88F94B}"/>
    <cellStyle name="Normal 6 5 2 4 3" xfId="1661" xr:uid="{A9AFCE33-5FCF-4699-8C97-2217A721F4E3}"/>
    <cellStyle name="Normal 6 5 2 4 4" xfId="1662" xr:uid="{D0523070-7613-44ED-B9FF-B960B884E2CA}"/>
    <cellStyle name="Normal 6 5 2 4 5" xfId="1663" xr:uid="{29BFE5C2-8402-4DFF-8A48-671899C4213D}"/>
    <cellStyle name="Normal 6 5 2 5" xfId="1664" xr:uid="{065B081D-BB0F-44FD-A5D4-4CE62310AED1}"/>
    <cellStyle name="Normal 6 5 2 5 2" xfId="1665" xr:uid="{15B00B02-D9A1-45E0-847C-EF1498864BEC}"/>
    <cellStyle name="Normal 6 5 2 5 3" xfId="1666" xr:uid="{4B51FC63-9930-47B5-9A53-F85331F30383}"/>
    <cellStyle name="Normal 6 5 2 5 4" xfId="1667" xr:uid="{ECBAD5B2-80AA-480F-9291-8DCF2B73767F}"/>
    <cellStyle name="Normal 6 5 2 6" xfId="1668" xr:uid="{11ED3BAD-C7C5-4FCC-B19D-3AF236C24052}"/>
    <cellStyle name="Normal 6 5 2 6 2" xfId="1669" xr:uid="{FAE8690B-19F7-43F5-BE3C-5676AAB271D3}"/>
    <cellStyle name="Normal 6 5 2 6 3" xfId="1670" xr:uid="{2A91F08A-24A5-4E23-AECA-D27FA78806D2}"/>
    <cellStyle name="Normal 6 5 2 6 4" xfId="1671" xr:uid="{AAC76C0E-3B29-4EA3-9C8F-BA89FF381469}"/>
    <cellStyle name="Normal 6 5 2 7" xfId="1672" xr:uid="{6BA61DB9-B42B-4048-BA4E-98A049E1B7B6}"/>
    <cellStyle name="Normal 6 5 2 8" xfId="1673" xr:uid="{2AFD40AF-3E90-41C4-A6F9-A91022D82E04}"/>
    <cellStyle name="Normal 6 5 2 9" xfId="1674" xr:uid="{39E2F020-59CD-480B-852F-B183680C76D9}"/>
    <cellStyle name="Normal 6 5 3" xfId="1675" xr:uid="{13F721DB-77B4-4756-BAA0-77FCEDA781CC}"/>
    <cellStyle name="Normal 6 5 3 2" xfId="1676" xr:uid="{0B449CCD-6077-4CF6-AA8E-EE2483869AA7}"/>
    <cellStyle name="Normal 6 5 3 2 2" xfId="1677" xr:uid="{831E07EF-D709-4053-8649-102A2BBB02F9}"/>
    <cellStyle name="Normal 6 5 3 2 2 2" xfId="1678" xr:uid="{C983C4DB-0582-4590-867E-FAE7412EC183}"/>
    <cellStyle name="Normal 6 5 3 2 2 2 2" xfId="4006" xr:uid="{27E250A7-603F-448E-BD24-3595C95DBB64}"/>
    <cellStyle name="Normal 6 5 3 2 2 3" xfId="1679" xr:uid="{B805BA7C-B164-4DAF-9A11-7CB1D602ED04}"/>
    <cellStyle name="Normal 6 5 3 2 2 4" xfId="1680" xr:uid="{BBFF59F4-7C93-44EE-A87B-4086EE6BAB59}"/>
    <cellStyle name="Normal 6 5 3 2 3" xfId="1681" xr:uid="{422EF022-7412-4E58-9AE3-C719CE54B4E1}"/>
    <cellStyle name="Normal 6 5 3 2 3 2" xfId="1682" xr:uid="{CAA12169-6991-4CB4-9689-C32429A89BE2}"/>
    <cellStyle name="Normal 6 5 3 2 3 3" xfId="1683" xr:uid="{074C745B-F906-4FF6-8390-D249E167EE7E}"/>
    <cellStyle name="Normal 6 5 3 2 3 4" xfId="1684" xr:uid="{89C8BAC8-C57B-4F76-B94C-F98F5B59A60C}"/>
    <cellStyle name="Normal 6 5 3 2 4" xfId="1685" xr:uid="{65362704-1FDD-4FB1-B32E-CAA365EC5E10}"/>
    <cellStyle name="Normal 6 5 3 2 5" xfId="1686" xr:uid="{5E0F0D74-89C0-4F6E-999F-44F6E1649486}"/>
    <cellStyle name="Normal 6 5 3 2 6" xfId="1687" xr:uid="{1C6DD823-E216-479E-A338-A7C9F866EE3A}"/>
    <cellStyle name="Normal 6 5 3 3" xfId="1688" xr:uid="{E29E150D-E7B0-4E97-9ABB-FDE053C3D79A}"/>
    <cellStyle name="Normal 6 5 3 3 2" xfId="1689" xr:uid="{D50ADBFA-3BA5-4BF4-9A22-4C43E4170BD2}"/>
    <cellStyle name="Normal 6 5 3 3 2 2" xfId="1690" xr:uid="{060B16BA-C030-446B-B35D-55003320423A}"/>
    <cellStyle name="Normal 6 5 3 3 2 3" xfId="1691" xr:uid="{43829FB9-F60B-4B18-AEFD-B3A41A703086}"/>
    <cellStyle name="Normal 6 5 3 3 2 4" xfId="1692" xr:uid="{6E51DB60-C3C7-497D-9A64-CB6815FC9C26}"/>
    <cellStyle name="Normal 6 5 3 3 3" xfId="1693" xr:uid="{A7C67C0D-1F06-4721-922A-229C09B1A741}"/>
    <cellStyle name="Normal 6 5 3 3 4" xfId="1694" xr:uid="{D77B0E0A-7494-41E8-A7F7-9592EFE676D1}"/>
    <cellStyle name="Normal 6 5 3 3 5" xfId="1695" xr:uid="{F9259989-1A64-4F5B-9F2B-9DB72D44C97E}"/>
    <cellStyle name="Normal 6 5 3 4" xfId="1696" xr:uid="{C0A8295C-5716-4FE4-B4CF-D8E7EDFFD306}"/>
    <cellStyle name="Normal 6 5 3 4 2" xfId="1697" xr:uid="{C802DC97-43DD-46A5-A4B3-7E0C69AE1B5B}"/>
    <cellStyle name="Normal 6 5 3 4 3" xfId="1698" xr:uid="{0D718A58-C307-4C63-9726-6C0CF633F57B}"/>
    <cellStyle name="Normal 6 5 3 4 4" xfId="1699" xr:uid="{661BD248-D1F8-49E9-A4CD-1528D821E0A4}"/>
    <cellStyle name="Normal 6 5 3 5" xfId="1700" xr:uid="{C6E8E3F8-C22D-46CE-B00C-E8240F00A9AF}"/>
    <cellStyle name="Normal 6 5 3 5 2" xfId="1701" xr:uid="{7AB96BBE-7DF9-4EA4-8FFD-9D40A6B13951}"/>
    <cellStyle name="Normal 6 5 3 5 3" xfId="1702" xr:uid="{ECD70C8A-D1AD-4CB9-984F-D68BD9BE49EE}"/>
    <cellStyle name="Normal 6 5 3 5 4" xfId="1703" xr:uid="{AA55CED9-D356-4F39-B9BC-1EF222A700B8}"/>
    <cellStyle name="Normal 6 5 3 6" xfId="1704" xr:uid="{DD1827B3-9229-4D13-A92F-618E1A644751}"/>
    <cellStyle name="Normal 6 5 3 7" xfId="1705" xr:uid="{6AED2B02-F19B-4598-A23C-B3BD1E5297AF}"/>
    <cellStyle name="Normal 6 5 3 8" xfId="1706" xr:uid="{57A0AF41-C420-4374-8678-687EF10D5A45}"/>
    <cellStyle name="Normal 6 5 4" xfId="1707" xr:uid="{D3D81054-D71C-4C4F-870A-A055146CC704}"/>
    <cellStyle name="Normal 6 5 4 2" xfId="1708" xr:uid="{AECE9925-E1C9-45DD-8F01-05327A8B2383}"/>
    <cellStyle name="Normal 6 5 4 2 2" xfId="1709" xr:uid="{E6187D7B-6D5F-4512-9E82-00AA562AAD3D}"/>
    <cellStyle name="Normal 6 5 4 2 2 2" xfId="1710" xr:uid="{6E2F01F1-4656-48D6-ADAB-DD75041117DD}"/>
    <cellStyle name="Normal 6 5 4 2 2 3" xfId="1711" xr:uid="{8ACA253E-FD78-4E70-B2B5-FCF06E84BB9F}"/>
    <cellStyle name="Normal 6 5 4 2 2 4" xfId="1712" xr:uid="{BAB6B9A1-07BF-47E7-9DA5-9B18567547EE}"/>
    <cellStyle name="Normal 6 5 4 2 3" xfId="1713" xr:uid="{0EBDF633-131F-4B0F-BCA7-1EF621639351}"/>
    <cellStyle name="Normal 6 5 4 2 4" xfId="1714" xr:uid="{F30A8403-D6FA-4F10-9A64-81C33BE150F7}"/>
    <cellStyle name="Normal 6 5 4 2 5" xfId="1715" xr:uid="{B1731170-1F06-4C04-8033-63C10428F708}"/>
    <cellStyle name="Normal 6 5 4 3" xfId="1716" xr:uid="{61EEBF87-BC07-4067-926F-42EFFE946894}"/>
    <cellStyle name="Normal 6 5 4 3 2" xfId="1717" xr:uid="{8880DA8D-F750-43CB-940E-944BE6449E77}"/>
    <cellStyle name="Normal 6 5 4 3 3" xfId="1718" xr:uid="{C8F330B5-D3F3-40CC-8CBF-9AAEE4F60258}"/>
    <cellStyle name="Normal 6 5 4 3 4" xfId="1719" xr:uid="{9228F726-F8FF-4198-9877-E12904AE500C}"/>
    <cellStyle name="Normal 6 5 4 4" xfId="1720" xr:uid="{7742570D-5133-4A7C-A06F-BF58D8A21946}"/>
    <cellStyle name="Normal 6 5 4 4 2" xfId="1721" xr:uid="{65EAC2F7-C617-4C08-8190-79C835E53F2E}"/>
    <cellStyle name="Normal 6 5 4 4 3" xfId="1722" xr:uid="{5F5ED05B-937C-4098-9D66-49C36AE21656}"/>
    <cellStyle name="Normal 6 5 4 4 4" xfId="1723" xr:uid="{73B476DA-EECF-46D1-8FC9-8194F253F8C2}"/>
    <cellStyle name="Normal 6 5 4 5" xfId="1724" xr:uid="{9DC86A13-C4B8-407B-B687-862714DB1580}"/>
    <cellStyle name="Normal 6 5 4 6" xfId="1725" xr:uid="{03F793E1-3C1A-4CC8-8AAC-DB8A2812555B}"/>
    <cellStyle name="Normal 6 5 4 7" xfId="1726" xr:uid="{A0A838B1-2503-45E9-8532-8F739BA536C0}"/>
    <cellStyle name="Normal 6 5 5" xfId="1727" xr:uid="{4F1CC6D8-A45A-4848-A128-8025CD24BD80}"/>
    <cellStyle name="Normal 6 5 5 2" xfId="1728" xr:uid="{FB77B3A3-117C-47A8-A10C-A41562DDF15C}"/>
    <cellStyle name="Normal 6 5 5 2 2" xfId="1729" xr:uid="{65DFE088-07F7-45D0-BCED-AB8D7A8ACA57}"/>
    <cellStyle name="Normal 6 5 5 2 3" xfId="1730" xr:uid="{468DC300-D97D-4038-AC95-E1BE8BB45989}"/>
    <cellStyle name="Normal 6 5 5 2 4" xfId="1731" xr:uid="{B97AB3C6-1C06-40B5-811A-78C32FCC3993}"/>
    <cellStyle name="Normal 6 5 5 3" xfId="1732" xr:uid="{F6006C0F-524B-499D-8B50-6B802045A0CA}"/>
    <cellStyle name="Normal 6 5 5 3 2" xfId="1733" xr:uid="{E4AFA4EB-C856-4E07-85DB-AE034FCE4463}"/>
    <cellStyle name="Normal 6 5 5 3 3" xfId="1734" xr:uid="{BBBA3C84-0133-4CF6-90E4-9ED51A961261}"/>
    <cellStyle name="Normal 6 5 5 3 4" xfId="1735" xr:uid="{662136EB-30EF-4248-A601-4392FA16E771}"/>
    <cellStyle name="Normal 6 5 5 4" xfId="1736" xr:uid="{E7E16F6D-8E10-4149-8217-5DB1D10D26B8}"/>
    <cellStyle name="Normal 6 5 5 5" xfId="1737" xr:uid="{85D8FADD-0217-4C28-A514-5E32ADD16CA5}"/>
    <cellStyle name="Normal 6 5 5 6" xfId="1738" xr:uid="{89944D73-DFB9-4FA3-8739-B6B28CED712C}"/>
    <cellStyle name="Normal 6 5 6" xfId="1739" xr:uid="{D6FC750D-80B6-425B-8F64-0718AA4D3EEE}"/>
    <cellStyle name="Normal 6 5 6 2" xfId="1740" xr:uid="{D48BF542-F970-46AF-AA25-79ECA935E142}"/>
    <cellStyle name="Normal 6 5 6 2 2" xfId="1741" xr:uid="{8FAE416B-AB28-418D-ACB4-11693778CD16}"/>
    <cellStyle name="Normal 6 5 6 2 3" xfId="1742" xr:uid="{4D658624-1BF6-440A-A54D-1746738DDF8F}"/>
    <cellStyle name="Normal 6 5 6 2 4" xfId="1743" xr:uid="{BCD726EB-D80A-4B23-A445-234BD1FAB119}"/>
    <cellStyle name="Normal 6 5 6 3" xfId="1744" xr:uid="{5014D1B8-8786-43B5-BB6C-5B2CBC738D51}"/>
    <cellStyle name="Normal 6 5 6 4" xfId="1745" xr:uid="{3AF79541-1174-4BA5-B2EA-F44F563CF1B9}"/>
    <cellStyle name="Normal 6 5 6 5" xfId="1746" xr:uid="{76B87223-A5BD-4CAF-8989-32249CF7BAB8}"/>
    <cellStyle name="Normal 6 5 7" xfId="1747" xr:uid="{0E528473-FC0A-4C08-B8AB-B0228C8638A1}"/>
    <cellStyle name="Normal 6 5 7 2" xfId="1748" xr:uid="{CAC29AFE-FD02-4952-834A-F2D8002EAA8A}"/>
    <cellStyle name="Normal 6 5 7 3" xfId="1749" xr:uid="{8EE5F261-50DE-42EF-8DFC-FAEA7F2C194F}"/>
    <cellStyle name="Normal 6 5 7 4" xfId="1750" xr:uid="{B753B395-EF47-44AC-8D91-B523766DCB10}"/>
    <cellStyle name="Normal 6 5 8" xfId="1751" xr:uid="{701FC86B-B4BB-4CB4-BD78-F882B207A2DA}"/>
    <cellStyle name="Normal 6 5 8 2" xfId="1752" xr:uid="{274C4E50-F34D-4724-B2E0-33B884B11B86}"/>
    <cellStyle name="Normal 6 5 8 3" xfId="1753" xr:uid="{CE91D738-DDF6-4E1D-919E-A52314D3C632}"/>
    <cellStyle name="Normal 6 5 8 4" xfId="1754" xr:uid="{E46859AA-F8D1-4477-ABE8-C1EF34EBCFB1}"/>
    <cellStyle name="Normal 6 5 9" xfId="1755" xr:uid="{17950F9B-4C92-472F-85C8-A9A048B3976C}"/>
    <cellStyle name="Normal 6 6" xfId="1756" xr:uid="{598E8E52-EADF-44D2-BA97-277259976F09}"/>
    <cellStyle name="Normal 6 6 2" xfId="1757" xr:uid="{6D9AE408-23AC-4F5A-A6F9-DCAC92F3ACE0}"/>
    <cellStyle name="Normal 6 6 2 2" xfId="1758" xr:uid="{5AF9E54A-3E51-4592-8367-77DC3D50DC5E}"/>
    <cellStyle name="Normal 6 6 2 2 2" xfId="1759" xr:uid="{95185C80-F828-43CC-8A25-2497FB962F08}"/>
    <cellStyle name="Normal 6 6 2 2 2 2" xfId="1760" xr:uid="{580E2506-E035-4032-9FE2-029D6993B1BC}"/>
    <cellStyle name="Normal 6 6 2 2 2 3" xfId="1761" xr:uid="{B400F338-BB87-41E7-B59A-70D4D6354C35}"/>
    <cellStyle name="Normal 6 6 2 2 2 4" xfId="1762" xr:uid="{07D9906D-2EBC-4705-83CF-202BB195071A}"/>
    <cellStyle name="Normal 6 6 2 2 3" xfId="1763" xr:uid="{22ACE445-971C-4328-B279-44723DF4CA9F}"/>
    <cellStyle name="Normal 6 6 2 2 3 2" xfId="1764" xr:uid="{B2ABB6CC-E631-4FE5-B2AB-31ADE70968CD}"/>
    <cellStyle name="Normal 6 6 2 2 3 3" xfId="1765" xr:uid="{C229AD13-0D92-40C1-BE30-C730BE421EBF}"/>
    <cellStyle name="Normal 6 6 2 2 3 4" xfId="1766" xr:uid="{D6C77E1B-EF4D-48E4-AB1B-8A4D9424D1A2}"/>
    <cellStyle name="Normal 6 6 2 2 4" xfId="1767" xr:uid="{020B91C0-A329-45F8-AF08-AC942FA3E24C}"/>
    <cellStyle name="Normal 6 6 2 2 5" xfId="1768" xr:uid="{C65CA2B9-283D-4CA1-8286-AD400F1CE5EB}"/>
    <cellStyle name="Normal 6 6 2 2 6" xfId="1769" xr:uid="{1B97212F-AB72-4AA2-B76A-90F0DC38D720}"/>
    <cellStyle name="Normal 6 6 2 3" xfId="1770" xr:uid="{027F34EC-B0B5-4E70-AE34-AFFC779528CF}"/>
    <cellStyle name="Normal 6 6 2 3 2" xfId="1771" xr:uid="{D94CCA2F-0822-4466-9724-986D80EA2451}"/>
    <cellStyle name="Normal 6 6 2 3 2 2" xfId="1772" xr:uid="{AB651851-9173-4C2B-B6CA-E66AE6A6A2B7}"/>
    <cellStyle name="Normal 6 6 2 3 2 3" xfId="1773" xr:uid="{EA136DDB-3399-4A21-B725-AD146CE2088C}"/>
    <cellStyle name="Normal 6 6 2 3 2 4" xfId="1774" xr:uid="{54515993-FDB7-42B9-84CB-5BCBA1FE54C0}"/>
    <cellStyle name="Normal 6 6 2 3 3" xfId="1775" xr:uid="{0889423D-170C-4914-8DD5-0A946DB4158D}"/>
    <cellStyle name="Normal 6 6 2 3 4" xfId="1776" xr:uid="{96AADA5B-D5F1-482E-8A6A-BC681109B6C9}"/>
    <cellStyle name="Normal 6 6 2 3 5" xfId="1777" xr:uid="{B2E21039-EAD0-4020-A68B-60582FAA4017}"/>
    <cellStyle name="Normal 6 6 2 4" xfId="1778" xr:uid="{94EB4023-A875-45F7-B7C6-0DF54AF91381}"/>
    <cellStyle name="Normal 6 6 2 4 2" xfId="1779" xr:uid="{D3CDB853-BCAB-49EA-9CC1-90E5703728ED}"/>
    <cellStyle name="Normal 6 6 2 4 3" xfId="1780" xr:uid="{D3AED437-91CC-46D6-A158-F426DCFBC79E}"/>
    <cellStyle name="Normal 6 6 2 4 4" xfId="1781" xr:uid="{1E0F38F6-A371-47D4-99F0-6F286C09C569}"/>
    <cellStyle name="Normal 6 6 2 5" xfId="1782" xr:uid="{E2E7C47C-5811-4D51-9E08-FDDFA03C8AB0}"/>
    <cellStyle name="Normal 6 6 2 5 2" xfId="1783" xr:uid="{1CCCCA02-13AD-4020-A300-44F87C5A169F}"/>
    <cellStyle name="Normal 6 6 2 5 3" xfId="1784" xr:uid="{A4466A61-2498-4740-BC66-C6E1446BACE5}"/>
    <cellStyle name="Normal 6 6 2 5 4" xfId="1785" xr:uid="{D554BF56-946C-4E51-B82C-1861E6E787D7}"/>
    <cellStyle name="Normal 6 6 2 6" xfId="1786" xr:uid="{A122B12D-FA2F-48E1-9F10-F990F0304064}"/>
    <cellStyle name="Normal 6 6 2 7" xfId="1787" xr:uid="{C0E55EB9-FC96-470B-9731-A33D467B776A}"/>
    <cellStyle name="Normal 6 6 2 8" xfId="1788" xr:uid="{F39BBA44-3BFE-4226-AC5F-63CAD8C66DAA}"/>
    <cellStyle name="Normal 6 6 3" xfId="1789" xr:uid="{9641DE8A-BFED-44D0-9E12-C5AB1B029FA2}"/>
    <cellStyle name="Normal 6 6 3 2" xfId="1790" xr:uid="{637F4482-4A0B-4396-82EB-E9C0974F8726}"/>
    <cellStyle name="Normal 6 6 3 2 2" xfId="1791" xr:uid="{CA1B1A07-AEF2-49D9-B180-25E7287E4DA3}"/>
    <cellStyle name="Normal 6 6 3 2 3" xfId="1792" xr:uid="{D1CD01AC-A538-46A4-A05C-73FC47348E56}"/>
    <cellStyle name="Normal 6 6 3 2 4" xfId="1793" xr:uid="{04D51446-342D-45D1-8242-CEF6B863FE71}"/>
    <cellStyle name="Normal 6 6 3 3" xfId="1794" xr:uid="{698AF260-2061-40DF-8805-4D917B83CA6A}"/>
    <cellStyle name="Normal 6 6 3 3 2" xfId="1795" xr:uid="{BC839383-ED08-416E-AEE0-A17B72CE8C28}"/>
    <cellStyle name="Normal 6 6 3 3 3" xfId="1796" xr:uid="{D1490EB6-7725-4D49-A477-F9BA5A8E7F99}"/>
    <cellStyle name="Normal 6 6 3 3 4" xfId="1797" xr:uid="{FF6C50AF-D5F9-431B-BA1D-D4DC9719408C}"/>
    <cellStyle name="Normal 6 6 3 4" xfId="1798" xr:uid="{0CDB7F60-5857-42EF-ABB2-E85A625A7A66}"/>
    <cellStyle name="Normal 6 6 3 5" xfId="1799" xr:uid="{D9C81A09-BC47-49D8-B48F-19EAB8BDC65A}"/>
    <cellStyle name="Normal 6 6 3 6" xfId="1800" xr:uid="{59C531E1-A385-4A23-BC55-EC886969D4F3}"/>
    <cellStyle name="Normal 6 6 4" xfId="1801" xr:uid="{73758665-2699-418C-933C-E4D5C670083F}"/>
    <cellStyle name="Normal 6 6 4 2" xfId="1802" xr:uid="{3E8F6F5D-6A99-4245-9CD4-032C983D3D3C}"/>
    <cellStyle name="Normal 6 6 4 2 2" xfId="1803" xr:uid="{7A39F3F1-EFDB-4AF5-B11F-6311704CE179}"/>
    <cellStyle name="Normal 6 6 4 2 3" xfId="1804" xr:uid="{451772A5-2447-4703-B576-19FA15D8EFAA}"/>
    <cellStyle name="Normal 6 6 4 2 4" xfId="1805" xr:uid="{A7CA2A2D-C077-487F-9225-4E332C43B6B3}"/>
    <cellStyle name="Normal 6 6 4 3" xfId="1806" xr:uid="{3C80107B-849E-44E7-AA00-32A5B81ED934}"/>
    <cellStyle name="Normal 6 6 4 4" xfId="1807" xr:uid="{168F230F-6BC7-4D28-94D0-0B7296B12AB5}"/>
    <cellStyle name="Normal 6 6 4 5" xfId="1808" xr:uid="{76856198-DBFC-4691-8AD4-45CC0F567C74}"/>
    <cellStyle name="Normal 6 6 5" xfId="1809" xr:uid="{FF290618-2D26-450F-B0D9-5D631E475946}"/>
    <cellStyle name="Normal 6 6 5 2" xfId="1810" xr:uid="{AB031D71-49C4-4AC5-BAD2-D48A6366953D}"/>
    <cellStyle name="Normal 6 6 5 3" xfId="1811" xr:uid="{DA69A250-BF25-489D-B44E-1A4D6BF40DC3}"/>
    <cellStyle name="Normal 6 6 5 4" xfId="1812" xr:uid="{9B5ACCE7-DF78-4F5B-A8AD-1F11BB9BF0D2}"/>
    <cellStyle name="Normal 6 6 6" xfId="1813" xr:uid="{EA0C6928-0888-4D56-82B8-719451BE1328}"/>
    <cellStyle name="Normal 6 6 6 2" xfId="1814" xr:uid="{EE3ED4D5-AE8A-4783-972C-8E99D182BE05}"/>
    <cellStyle name="Normal 6 6 6 3" xfId="1815" xr:uid="{5178BFA4-1B82-4D00-96C3-374EE67AE3C9}"/>
    <cellStyle name="Normal 6 6 6 4" xfId="1816" xr:uid="{8220C250-46B4-4E1A-8E73-26713762A212}"/>
    <cellStyle name="Normal 6 6 7" xfId="1817" xr:uid="{7B4817F0-71A0-44AE-A7A5-43F7155E3932}"/>
    <cellStyle name="Normal 6 6 8" xfId="1818" xr:uid="{E4D0551B-5291-4471-8FC2-62A8909AF221}"/>
    <cellStyle name="Normal 6 6 9" xfId="1819" xr:uid="{BE270EAC-BBBD-435B-831A-AF26833A0CA3}"/>
    <cellStyle name="Normal 6 7" xfId="1820" xr:uid="{C77778A0-981E-4D41-BAC2-B9BC8ABE2818}"/>
    <cellStyle name="Normal 6 7 2" xfId="1821" xr:uid="{FF477DDE-E218-47F2-B01B-7EFE90345431}"/>
    <cellStyle name="Normal 6 7 2 2" xfId="1822" xr:uid="{E272F9A2-9C36-42A7-B3C3-8B8B2037C024}"/>
    <cellStyle name="Normal 6 7 2 2 2" xfId="1823" xr:uid="{78408A2D-2F97-4499-A62A-A4C8DAB72165}"/>
    <cellStyle name="Normal 6 7 2 2 2 2" xfId="4007" xr:uid="{BF6001E0-9A98-4FBB-A781-AE660FE38B82}"/>
    <cellStyle name="Normal 6 7 2 2 3" xfId="1824" xr:uid="{ABFAEC67-702C-4C13-B322-9580B8981A8A}"/>
    <cellStyle name="Normal 6 7 2 2 4" xfId="1825" xr:uid="{CBD1C0D6-992B-43B4-ADD6-6A8716F2850D}"/>
    <cellStyle name="Normal 6 7 2 3" xfId="1826" xr:uid="{DAF2CE96-9F2D-48AC-8C9A-D80B5506956C}"/>
    <cellStyle name="Normal 6 7 2 3 2" xfId="1827" xr:uid="{3F34CBB0-8471-480F-A208-96F554DCA8B5}"/>
    <cellStyle name="Normal 6 7 2 3 3" xfId="1828" xr:uid="{FB588039-C4FD-4E32-894C-72C7704B68A3}"/>
    <cellStyle name="Normal 6 7 2 3 4" xfId="1829" xr:uid="{6F902D3B-81D3-4B69-B1C9-FC8388FE1524}"/>
    <cellStyle name="Normal 6 7 2 4" xfId="1830" xr:uid="{443E43A4-48C4-45B8-8FC3-CCD52C307A5C}"/>
    <cellStyle name="Normal 6 7 2 5" xfId="1831" xr:uid="{4F38A5AA-3924-4289-9EE3-786933888ACC}"/>
    <cellStyle name="Normal 6 7 2 6" xfId="1832" xr:uid="{19CAC2BB-A9A5-46E9-BF14-A76669812E40}"/>
    <cellStyle name="Normal 6 7 3" xfId="1833" xr:uid="{491EFFD8-37EB-4521-BD4C-311C800822B9}"/>
    <cellStyle name="Normal 6 7 3 2" xfId="1834" xr:uid="{A59DB6F6-5290-4D72-9759-EA3C5CC03353}"/>
    <cellStyle name="Normal 6 7 3 2 2" xfId="1835" xr:uid="{F154D593-252E-447E-B13D-B2D07284F943}"/>
    <cellStyle name="Normal 6 7 3 2 3" xfId="1836" xr:uid="{67C916AE-DD73-43B6-B729-22E315B206E3}"/>
    <cellStyle name="Normal 6 7 3 2 4" xfId="1837" xr:uid="{406A8796-2428-47FE-B517-03D6E774EF56}"/>
    <cellStyle name="Normal 6 7 3 3" xfId="1838" xr:uid="{72C5E6C9-BFB3-435F-9AAD-38F8632CA594}"/>
    <cellStyle name="Normal 6 7 3 4" xfId="1839" xr:uid="{E4664EDD-DE83-42E5-AD1A-E9E2A6578C72}"/>
    <cellStyle name="Normal 6 7 3 5" xfId="1840" xr:uid="{CE090F8F-994B-4FC9-8ACD-945E13D1F1D4}"/>
    <cellStyle name="Normal 6 7 4" xfId="1841" xr:uid="{3DB023F8-C6B3-4A71-8F77-A28C4733FF56}"/>
    <cellStyle name="Normal 6 7 4 2" xfId="1842" xr:uid="{8104CC38-BB05-4C2E-9B40-52259D2D9A32}"/>
    <cellStyle name="Normal 6 7 4 3" xfId="1843" xr:uid="{E965A917-1356-4AE6-9A6E-E8D8EBB93D95}"/>
    <cellStyle name="Normal 6 7 4 4" xfId="1844" xr:uid="{F09B2DF6-E5FA-49A9-9550-94DC56E94227}"/>
    <cellStyle name="Normal 6 7 5" xfId="1845" xr:uid="{8E1D8B11-25F2-49A6-BFE8-4A5DBC5CBD94}"/>
    <cellStyle name="Normal 6 7 5 2" xfId="1846" xr:uid="{AA083B60-7B4A-43D8-A27B-49275920FE60}"/>
    <cellStyle name="Normal 6 7 5 3" xfId="1847" xr:uid="{7913B948-D5C7-4179-99FB-FEA117A130C8}"/>
    <cellStyle name="Normal 6 7 5 4" xfId="1848" xr:uid="{A06CBCF4-CDFE-4BA8-A468-9E6388E3BF38}"/>
    <cellStyle name="Normal 6 7 6" xfId="1849" xr:uid="{2EB1A3E6-0F4D-4E00-B265-120F8EE28844}"/>
    <cellStyle name="Normal 6 7 7" xfId="1850" xr:uid="{5A412377-B5DC-432B-A355-E3DFC52B5248}"/>
    <cellStyle name="Normal 6 7 8" xfId="1851" xr:uid="{AB3C4F83-8554-434A-B666-73888B894230}"/>
    <cellStyle name="Normal 6 8" xfId="1852" xr:uid="{55362087-6B36-4E03-BBFE-F355CF27D03E}"/>
    <cellStyle name="Normal 6 8 2" xfId="1853" xr:uid="{62FB05CA-CBD7-4BED-B629-1C37A295B079}"/>
    <cellStyle name="Normal 6 8 2 2" xfId="1854" xr:uid="{A471A8AC-2F6B-4AC3-9DC2-98109CDEA577}"/>
    <cellStyle name="Normal 6 8 2 2 2" xfId="1855" xr:uid="{6568C592-D1C7-4A15-8733-97FB8846EBCA}"/>
    <cellStyle name="Normal 6 8 2 2 3" xfId="1856" xr:uid="{9CE952BB-392B-4149-97A7-7CB3E26E8B0A}"/>
    <cellStyle name="Normal 6 8 2 2 4" xfId="1857" xr:uid="{8BE7D878-AF8F-4A47-817A-23444F40835D}"/>
    <cellStyle name="Normal 6 8 2 3" xfId="1858" xr:uid="{D9F49223-8879-4E97-874A-48B780D330FA}"/>
    <cellStyle name="Normal 6 8 2 4" xfId="1859" xr:uid="{5E3AFBC1-6482-4036-A8AC-B004BC4AF194}"/>
    <cellStyle name="Normal 6 8 2 5" xfId="1860" xr:uid="{57E3656B-606C-4111-8051-3E01F8AFC70A}"/>
    <cellStyle name="Normal 6 8 3" xfId="1861" xr:uid="{E371657C-317A-4DA6-A960-218C70419733}"/>
    <cellStyle name="Normal 6 8 3 2" xfId="1862" xr:uid="{C70BAD2D-764E-4316-97EB-DAA15B792490}"/>
    <cellStyle name="Normal 6 8 3 3" xfId="1863" xr:uid="{EAAB867A-86F5-43D5-BE85-DC810080D166}"/>
    <cellStyle name="Normal 6 8 3 4" xfId="1864" xr:uid="{17D9DA96-ACB1-4D1D-87A7-B83E478C9417}"/>
    <cellStyle name="Normal 6 8 4" xfId="1865" xr:uid="{992D2CE6-05C6-4873-87F0-4DAADB2551C0}"/>
    <cellStyle name="Normal 6 8 4 2" xfId="1866" xr:uid="{700E1314-5F03-4208-AA63-3203780CC9E4}"/>
    <cellStyle name="Normal 6 8 4 3" xfId="1867" xr:uid="{D31D7D46-0015-471F-94EA-8B876DFFC3CE}"/>
    <cellStyle name="Normal 6 8 4 4" xfId="1868" xr:uid="{2C1CFFC0-1449-422B-8F88-5F281D707E78}"/>
    <cellStyle name="Normal 6 8 5" xfId="1869" xr:uid="{462CD0C2-2ED0-464A-8EFB-B84649195C64}"/>
    <cellStyle name="Normal 6 8 6" xfId="1870" xr:uid="{C9534929-2A5C-48F6-B211-545529EDC4F9}"/>
    <cellStyle name="Normal 6 8 7" xfId="1871" xr:uid="{04CC8E01-60F6-40C5-9D56-CBBD7F267B56}"/>
    <cellStyle name="Normal 6 9" xfId="1872" xr:uid="{B640E868-C75A-4567-851F-F98066251732}"/>
    <cellStyle name="Normal 6 9 2" xfId="1873" xr:uid="{56586215-87DF-408E-AF6F-2653630CCB39}"/>
    <cellStyle name="Normal 6 9 2 2" xfId="1874" xr:uid="{DE78F144-80C0-40D4-A4FF-74A1F3535D87}"/>
    <cellStyle name="Normal 6 9 2 3" xfId="1875" xr:uid="{D5A970CC-8449-46D1-9DA0-1D248B0AB18C}"/>
    <cellStyle name="Normal 6 9 2 4" xfId="1876" xr:uid="{8F1F6152-9508-4004-9EB8-9DD7487E79A8}"/>
    <cellStyle name="Normal 6 9 3" xfId="1877" xr:uid="{8BDB47ED-4F80-4152-86CA-DA0CB32CD737}"/>
    <cellStyle name="Normal 6 9 3 2" xfId="1878" xr:uid="{D0C0223E-61C6-4279-A5FE-BFDF40599F73}"/>
    <cellStyle name="Normal 6 9 3 3" xfId="1879" xr:uid="{16091A65-B55A-4CE2-8F39-36CB5DC18E6A}"/>
    <cellStyle name="Normal 6 9 3 4" xfId="1880" xr:uid="{3AE35075-CD1D-4318-9AFC-5DB7EF55A935}"/>
    <cellStyle name="Normal 6 9 4" xfId="1881" xr:uid="{6C898AE1-B9F3-45C8-BE2E-91C99B228FAF}"/>
    <cellStyle name="Normal 6 9 5" xfId="1882" xr:uid="{C54FDBCC-9E57-4DCC-BF33-74072B19D9C5}"/>
    <cellStyle name="Normal 6 9 6" xfId="1883" xr:uid="{A286B5E6-2D0B-451F-AA13-D510E8AAE9DC}"/>
    <cellStyle name="Normal 7" xfId="85" xr:uid="{005200B9-7A48-4FE1-9A67-67236317D8AF}"/>
    <cellStyle name="Normal 7 10" xfId="1884" xr:uid="{46A713ED-92A3-436A-9E43-BDE546D451B0}"/>
    <cellStyle name="Normal 7 10 2" xfId="1885" xr:uid="{F7CF5D09-6116-44E6-A8CA-8A47715D05F9}"/>
    <cellStyle name="Normal 7 10 3" xfId="1886" xr:uid="{E9239740-36BE-4DED-900A-46E5A7DE75FC}"/>
    <cellStyle name="Normal 7 10 4" xfId="1887" xr:uid="{172218B4-C7A8-40DE-B5DE-A186918D77E6}"/>
    <cellStyle name="Normal 7 11" xfId="1888" xr:uid="{0CBBC31E-2937-4368-B5CA-0AF071009C01}"/>
    <cellStyle name="Normal 7 11 2" xfId="1889" xr:uid="{5A969D4D-7DBD-4CCD-8605-8A886299A149}"/>
    <cellStyle name="Normal 7 11 3" xfId="1890" xr:uid="{50A2C9DE-2389-48EA-B9AD-6693A73F319F}"/>
    <cellStyle name="Normal 7 11 4" xfId="1891" xr:uid="{DE1A6C76-03BD-4839-A785-D954BB75C1E7}"/>
    <cellStyle name="Normal 7 12" xfId="1892" xr:uid="{276887B3-AC11-40D1-A149-DC9E86A75898}"/>
    <cellStyle name="Normal 7 12 2" xfId="1893" xr:uid="{C8EB2FC7-4C49-4D9E-A1E9-F1B963895FF0}"/>
    <cellStyle name="Normal 7 13" xfId="1894" xr:uid="{DC8B0FD8-9AF2-45D6-B00B-7A4861F6F316}"/>
    <cellStyle name="Normal 7 14" xfId="1895" xr:uid="{FC61E155-5B59-4CAB-A77F-06662FBF19DA}"/>
    <cellStyle name="Normal 7 15" xfId="1896" xr:uid="{3F5B153D-2505-458E-A0F9-7DE471364922}"/>
    <cellStyle name="Normal 7 2" xfId="86" xr:uid="{ABE41106-5EA3-4191-A229-34D879CD53D3}"/>
    <cellStyle name="Normal 7 2 10" xfId="1897" xr:uid="{62087F5C-85F3-4E78-A1F8-1F0D00045CD6}"/>
    <cellStyle name="Normal 7 2 11" xfId="1898" xr:uid="{78A7480D-B9CD-4783-9ADA-E015F57AB540}"/>
    <cellStyle name="Normal 7 2 2" xfId="1899" xr:uid="{86618D5D-0D21-4C8A-9A54-2E723218F469}"/>
    <cellStyle name="Normal 7 2 2 2" xfId="1900" xr:uid="{EA96EB1D-2E05-4DA4-A934-7C857E586C5A}"/>
    <cellStyle name="Normal 7 2 2 2 2" xfId="1901" xr:uid="{D69C8282-C3B6-4581-83C0-1B8D603FB7F7}"/>
    <cellStyle name="Normal 7 2 2 2 2 2" xfId="1902" xr:uid="{8E8B671F-7F41-476D-AA8C-44541C5D6BF1}"/>
    <cellStyle name="Normal 7 2 2 2 2 2 2" xfId="1903" xr:uid="{D91D51E9-08BF-4F1E-BE1A-78CD1CF1CCE9}"/>
    <cellStyle name="Normal 7 2 2 2 2 2 2 2" xfId="4008" xr:uid="{20A25EA0-F51A-424E-A791-11D0260115AB}"/>
    <cellStyle name="Normal 7 2 2 2 2 2 2 2 2" xfId="4009" xr:uid="{1BD10893-67D0-4E52-BB21-3E1D0D66308D}"/>
    <cellStyle name="Normal 7 2 2 2 2 2 2 3" xfId="4010" xr:uid="{EBA5D892-9E21-4FDF-AAA0-CFD9DFB19C68}"/>
    <cellStyle name="Normal 7 2 2 2 2 2 3" xfId="1904" xr:uid="{2CDA547C-5CEB-4ADE-A9CB-0C6B8DD66E42}"/>
    <cellStyle name="Normal 7 2 2 2 2 2 3 2" xfId="4011" xr:uid="{1EE2B2C2-725E-47D6-B932-07EB6D981147}"/>
    <cellStyle name="Normal 7 2 2 2 2 2 4" xfId="1905" xr:uid="{A4B36784-0087-4A4E-8909-79744832AB60}"/>
    <cellStyle name="Normal 7 2 2 2 2 3" xfId="1906" xr:uid="{D7973C38-FF3D-4759-9231-B600368F5CCF}"/>
    <cellStyle name="Normal 7 2 2 2 2 3 2" xfId="1907" xr:uid="{8C76D8AF-9F46-4FF3-9C56-535A6DDA3E5A}"/>
    <cellStyle name="Normal 7 2 2 2 2 3 2 2" xfId="4012" xr:uid="{2C01A605-79F7-4F29-8869-281550ACB39D}"/>
    <cellStyle name="Normal 7 2 2 2 2 3 3" xfId="1908" xr:uid="{EA2DCA13-6F85-4468-A287-C83B768440E1}"/>
    <cellStyle name="Normal 7 2 2 2 2 3 4" xfId="1909" xr:uid="{C21FB4F7-BF4B-4EF6-B772-7E17A7B630AD}"/>
    <cellStyle name="Normal 7 2 2 2 2 4" xfId="1910" xr:uid="{D3F72F3E-628E-4355-BB90-1B38A9B4D8E0}"/>
    <cellStyle name="Normal 7 2 2 2 2 4 2" xfId="4013" xr:uid="{13113AD4-8BB3-4917-8D8C-D513D87C5152}"/>
    <cellStyle name="Normal 7 2 2 2 2 5" xfId="1911" xr:uid="{7FEC9081-9D09-4B92-AB02-4A20449F27BC}"/>
    <cellStyle name="Normal 7 2 2 2 2 6" xfId="1912" xr:uid="{CF709D66-3CD3-4B5B-9CFC-692DED570327}"/>
    <cellStyle name="Normal 7 2 2 2 3" xfId="1913" xr:uid="{95F075A3-A8EF-4943-8002-083EB0D43961}"/>
    <cellStyle name="Normal 7 2 2 2 3 2" xfId="1914" xr:uid="{4E3E9B0F-6ED5-40E8-876A-F5D961162B73}"/>
    <cellStyle name="Normal 7 2 2 2 3 2 2" xfId="1915" xr:uid="{F01FD8EE-21C3-4472-9F44-EAF1DC410FFF}"/>
    <cellStyle name="Normal 7 2 2 2 3 2 2 2" xfId="4014" xr:uid="{09AF982A-47CC-47B4-871A-096076990A43}"/>
    <cellStyle name="Normal 7 2 2 2 3 2 2 2 2" xfId="4015" xr:uid="{291DA423-2028-4EC8-9DE0-0B2EC4451F94}"/>
    <cellStyle name="Normal 7 2 2 2 3 2 2 3" xfId="4016" xr:uid="{B940EF76-5CD7-487F-910D-2B0F0EEBF2F3}"/>
    <cellStyle name="Normal 7 2 2 2 3 2 3" xfId="1916" xr:uid="{CFAFD034-D162-45F4-88BE-8EDBBC3567C7}"/>
    <cellStyle name="Normal 7 2 2 2 3 2 3 2" xfId="4017" xr:uid="{F2167077-2C05-4231-B25E-E3DD9AF74603}"/>
    <cellStyle name="Normal 7 2 2 2 3 2 4" xfId="1917" xr:uid="{57F5CEB1-F8F0-4B3F-9A94-310A800F9F0D}"/>
    <cellStyle name="Normal 7 2 2 2 3 3" xfId="1918" xr:uid="{FDB9D7E1-C02B-4CE7-9655-BA3ADD788440}"/>
    <cellStyle name="Normal 7 2 2 2 3 3 2" xfId="4018" xr:uid="{DA101D2D-5C5F-4142-AA54-DC532D439B54}"/>
    <cellStyle name="Normal 7 2 2 2 3 3 2 2" xfId="4019" xr:uid="{A2D2942F-9E78-453A-A980-47888FAFDB6A}"/>
    <cellStyle name="Normal 7 2 2 2 3 3 3" xfId="4020" xr:uid="{153FF8D3-BC1C-47BE-9B3F-D69B75F766B0}"/>
    <cellStyle name="Normal 7 2 2 2 3 4" xfId="1919" xr:uid="{764947EA-F63B-4CBD-9C77-57866787C3A0}"/>
    <cellStyle name="Normal 7 2 2 2 3 4 2" xfId="4021" xr:uid="{D8E163CB-D930-4C3A-9E00-84E5686053F1}"/>
    <cellStyle name="Normal 7 2 2 2 3 5" xfId="1920" xr:uid="{2BBEC9B0-B8EF-44FB-B3AD-01151E4627CC}"/>
    <cellStyle name="Normal 7 2 2 2 4" xfId="1921" xr:uid="{B4AD3240-F14C-4F9E-9B40-53DB4E3E5AA6}"/>
    <cellStyle name="Normal 7 2 2 2 4 2" xfId="1922" xr:uid="{BAA9AD13-7D8D-4D5F-9952-EE0CD1D778D9}"/>
    <cellStyle name="Normal 7 2 2 2 4 2 2" xfId="4022" xr:uid="{26ABDBC7-DFBD-4D11-870B-09ED1074E4D6}"/>
    <cellStyle name="Normal 7 2 2 2 4 2 2 2" xfId="4023" xr:uid="{4D35710A-4E3D-464A-AC92-6E6DC51E19FD}"/>
    <cellStyle name="Normal 7 2 2 2 4 2 3" xfId="4024" xr:uid="{5CD8DCAC-BA2D-4BF9-839D-BD1F191980FC}"/>
    <cellStyle name="Normal 7 2 2 2 4 3" xfId="1923" xr:uid="{E56C9964-3A1A-4D5D-B17A-10E5A3D101F2}"/>
    <cellStyle name="Normal 7 2 2 2 4 3 2" xfId="4025" xr:uid="{94174001-C0A9-4DF6-97E7-67B429D829E4}"/>
    <cellStyle name="Normal 7 2 2 2 4 4" xfId="1924" xr:uid="{D42B9DF7-57C9-420D-BDE5-F0CCC181B34A}"/>
    <cellStyle name="Normal 7 2 2 2 5" xfId="1925" xr:uid="{793AC749-BB3C-44F5-A5D2-1FCA6D689D18}"/>
    <cellStyle name="Normal 7 2 2 2 5 2" xfId="1926" xr:uid="{96B4F1B6-F4C3-4567-82E3-69B1A90A090A}"/>
    <cellStyle name="Normal 7 2 2 2 5 2 2" xfId="4026" xr:uid="{4256E9B1-6A03-4859-BF69-0AA4CCDE5F23}"/>
    <cellStyle name="Normal 7 2 2 2 5 3" xfId="1927" xr:uid="{63368E74-C0A3-4918-B50A-1C9293C3A02B}"/>
    <cellStyle name="Normal 7 2 2 2 5 4" xfId="1928" xr:uid="{DAD677E2-43F6-4110-9B17-E37DE3278964}"/>
    <cellStyle name="Normal 7 2 2 2 6" xfId="1929" xr:uid="{31C0E944-9A5D-4EBA-889A-072B8FB37D08}"/>
    <cellStyle name="Normal 7 2 2 2 6 2" xfId="4027" xr:uid="{68B7159C-F664-4A9F-9891-98D056B6AEAA}"/>
    <cellStyle name="Normal 7 2 2 2 7" xfId="1930" xr:uid="{577F72BD-AC55-48FF-80E9-9DA3BF9621DE}"/>
    <cellStyle name="Normal 7 2 2 2 8" xfId="1931" xr:uid="{EE4C3EAA-77E0-4395-82D1-368A10238B3F}"/>
    <cellStyle name="Normal 7 2 2 3" xfId="1932" xr:uid="{707474C6-B701-484E-A9CA-3CCE61A1F012}"/>
    <cellStyle name="Normal 7 2 2 3 2" xfId="1933" xr:uid="{E1B8902A-0BFE-4418-9A59-1B60556D5532}"/>
    <cellStyle name="Normal 7 2 2 3 2 2" xfId="1934" xr:uid="{9388B5B0-B7B3-40F3-8E2F-C275D714B398}"/>
    <cellStyle name="Normal 7 2 2 3 2 2 2" xfId="4028" xr:uid="{F37F1088-5AB3-4213-9DED-1970C5E8B9C8}"/>
    <cellStyle name="Normal 7 2 2 3 2 2 2 2" xfId="4029" xr:uid="{356AABF8-3B5B-44E5-A389-2FCABB50EE3F}"/>
    <cellStyle name="Normal 7 2 2 3 2 2 3" xfId="4030" xr:uid="{05A7C3F4-2646-4B32-8C32-140DB70EB888}"/>
    <cellStyle name="Normal 7 2 2 3 2 3" xfId="1935" xr:uid="{05086417-9153-4BDA-A3E5-8571638E0713}"/>
    <cellStyle name="Normal 7 2 2 3 2 3 2" xfId="4031" xr:uid="{AC0845BF-8F45-4AC8-9782-C8CDF950261B}"/>
    <cellStyle name="Normal 7 2 2 3 2 4" xfId="1936" xr:uid="{5C89E11E-C07C-4A44-9AB6-010103BA53B5}"/>
    <cellStyle name="Normal 7 2 2 3 3" xfId="1937" xr:uid="{C0556A58-47FE-4A65-A610-45CC89963F4F}"/>
    <cellStyle name="Normal 7 2 2 3 3 2" xfId="1938" xr:uid="{DAAD50A7-2F2B-4047-B50F-111F2091E6FD}"/>
    <cellStyle name="Normal 7 2 2 3 3 2 2" xfId="4032" xr:uid="{2F355F9C-B31D-4D27-A19B-579155D5E6B7}"/>
    <cellStyle name="Normal 7 2 2 3 3 3" xfId="1939" xr:uid="{224FB3F4-C3B5-4CAA-B90C-3CE37BE55AAA}"/>
    <cellStyle name="Normal 7 2 2 3 3 4" xfId="1940" xr:uid="{1B65D183-BC5E-4B07-A221-B4E774DA83E6}"/>
    <cellStyle name="Normal 7 2 2 3 4" xfId="1941" xr:uid="{371770A6-6EEB-46D7-8936-EFBF25C1AABB}"/>
    <cellStyle name="Normal 7 2 2 3 4 2" xfId="4033" xr:uid="{6EFF8260-3DE2-4828-B340-6DA78004CB24}"/>
    <cellStyle name="Normal 7 2 2 3 5" xfId="1942" xr:uid="{712D960E-54F0-4AA0-8607-08D282E0E397}"/>
    <cellStyle name="Normal 7 2 2 3 6" xfId="1943" xr:uid="{9E910A84-CB52-4E82-AF20-CABE973652BF}"/>
    <cellStyle name="Normal 7 2 2 4" xfId="1944" xr:uid="{B2CB51DA-01BA-4F15-9C0D-E21E97084BE2}"/>
    <cellStyle name="Normal 7 2 2 4 2" xfId="1945" xr:uid="{4150F1A3-8A56-4D14-AB28-695CEF642AF6}"/>
    <cellStyle name="Normal 7 2 2 4 2 2" xfId="1946" xr:uid="{6B0A1F32-0A47-476F-A191-EAFFBF739E78}"/>
    <cellStyle name="Normal 7 2 2 4 2 2 2" xfId="4034" xr:uid="{F55C36A5-48AA-4885-BFFF-2D02075D2A8C}"/>
    <cellStyle name="Normal 7 2 2 4 2 2 2 2" xfId="4035" xr:uid="{A29220B6-E7F8-4633-BF00-D7F393774F08}"/>
    <cellStyle name="Normal 7 2 2 4 2 2 3" xfId="4036" xr:uid="{DB67C0C6-18E3-4382-A5C8-8F93B3817E12}"/>
    <cellStyle name="Normal 7 2 2 4 2 3" xfId="1947" xr:uid="{CCDC46F8-51C0-42C4-AE37-ABDB491F3B7C}"/>
    <cellStyle name="Normal 7 2 2 4 2 3 2" xfId="4037" xr:uid="{F3941FA1-8773-43BE-BBA7-86B05AAE70AD}"/>
    <cellStyle name="Normal 7 2 2 4 2 4" xfId="1948" xr:uid="{BE6E4A11-926F-41A8-8097-00F756E6E61D}"/>
    <cellStyle name="Normal 7 2 2 4 3" xfId="1949" xr:uid="{1BB479FB-62D1-4A40-9777-F6E09511E2B3}"/>
    <cellStyle name="Normal 7 2 2 4 3 2" xfId="4038" xr:uid="{F8085012-26BB-4201-9FBC-35D80A2258B7}"/>
    <cellStyle name="Normal 7 2 2 4 3 2 2" xfId="4039" xr:uid="{82DCA9B1-E7E1-46EE-BA54-1C6E617692F5}"/>
    <cellStyle name="Normal 7 2 2 4 3 3" xfId="4040" xr:uid="{7D993243-F1E7-40C4-A199-E12F9E75F883}"/>
    <cellStyle name="Normal 7 2 2 4 4" xfId="1950" xr:uid="{F7D8AEB7-AB39-4F05-A720-7AA9E6423444}"/>
    <cellStyle name="Normal 7 2 2 4 4 2" xfId="4041" xr:uid="{673C5553-9F2C-45D2-AD97-D910A6CF0CC0}"/>
    <cellStyle name="Normal 7 2 2 4 5" xfId="1951" xr:uid="{3DD377EB-103A-48B8-ACE3-5D252B0E6562}"/>
    <cellStyle name="Normal 7 2 2 5" xfId="1952" xr:uid="{0ECA11EA-524E-41B5-AD04-A7742B29211F}"/>
    <cellStyle name="Normal 7 2 2 5 2" xfId="1953" xr:uid="{9AFE5075-FD3E-42CC-8104-9F51A77175B9}"/>
    <cellStyle name="Normal 7 2 2 5 2 2" xfId="4042" xr:uid="{84019B64-F16C-4992-B95F-5BAF5224CBB6}"/>
    <cellStyle name="Normal 7 2 2 5 2 2 2" xfId="4043" xr:uid="{67C7991C-11F4-4837-B607-EBC170695B4B}"/>
    <cellStyle name="Normal 7 2 2 5 2 3" xfId="4044" xr:uid="{7C920D35-C5DE-4E70-9C47-CA8ABED27FA1}"/>
    <cellStyle name="Normal 7 2 2 5 3" xfId="1954" xr:uid="{228EA253-01D4-475E-A5B8-B12AD69484B1}"/>
    <cellStyle name="Normal 7 2 2 5 3 2" xfId="4045" xr:uid="{79310865-3658-4798-8A51-1E917BBDCBE7}"/>
    <cellStyle name="Normal 7 2 2 5 4" xfId="1955" xr:uid="{4F955666-31DB-44F1-AEB0-6013D1114F95}"/>
    <cellStyle name="Normal 7 2 2 6" xfId="1956" xr:uid="{7D2EDB61-43AC-4995-B608-A4FC7B20CED0}"/>
    <cellStyle name="Normal 7 2 2 6 2" xfId="1957" xr:uid="{664DF126-CB2A-4EAB-8801-BA4BE3A62142}"/>
    <cellStyle name="Normal 7 2 2 6 2 2" xfId="4046" xr:uid="{6E807247-4803-4D24-B179-4442F267F3F4}"/>
    <cellStyle name="Normal 7 2 2 6 3" xfId="1958" xr:uid="{962CAE82-4727-4C72-A528-FE12D5249A64}"/>
    <cellStyle name="Normal 7 2 2 6 4" xfId="1959" xr:uid="{ED1EC21C-DF5C-49FD-8CF3-22DD29620FA6}"/>
    <cellStyle name="Normal 7 2 2 7" xfId="1960" xr:uid="{2EF2DB1D-92F9-40B2-803A-72C15667DDDA}"/>
    <cellStyle name="Normal 7 2 2 7 2" xfId="4047" xr:uid="{D9B67A0E-3A10-42E7-A5F0-7AD8E74B813A}"/>
    <cellStyle name="Normal 7 2 2 8" xfId="1961" xr:uid="{837A621A-6E72-4C35-9C58-4C9E880B9B57}"/>
    <cellStyle name="Normal 7 2 2 9" xfId="1962" xr:uid="{22016669-4392-4D38-A4A9-7A5C986BF4BC}"/>
    <cellStyle name="Normal 7 2 3" xfId="1963" xr:uid="{A48F0A08-E766-43DC-B12D-9A808067A462}"/>
    <cellStyle name="Normal 7 2 3 2" xfId="1964" xr:uid="{94927043-03F1-46FC-891B-68D1D4A9C923}"/>
    <cellStyle name="Normal 7 2 3 2 2" xfId="1965" xr:uid="{8514AF0E-D626-48BD-9A02-75E443AAFDE2}"/>
    <cellStyle name="Normal 7 2 3 2 2 2" xfId="1966" xr:uid="{3CA8457B-771A-4700-AF67-2CCEE2890B28}"/>
    <cellStyle name="Normal 7 2 3 2 2 2 2" xfId="4048" xr:uid="{2E9AA4BB-FC6B-47F3-976E-26EB03E7AE6D}"/>
    <cellStyle name="Normal 7 2 3 2 2 2 2 2" xfId="4049" xr:uid="{272DD9BC-F839-4830-9637-7BF0D59B6886}"/>
    <cellStyle name="Normal 7 2 3 2 2 2 3" xfId="4050" xr:uid="{DE1CE809-E3CD-4C3A-8CC1-F963588E5160}"/>
    <cellStyle name="Normal 7 2 3 2 2 3" xfId="1967" xr:uid="{9941A1A4-D059-4642-B7F0-C06368C44BB7}"/>
    <cellStyle name="Normal 7 2 3 2 2 3 2" xfId="4051" xr:uid="{7E62E251-07D6-41F7-88A0-37FD3609836E}"/>
    <cellStyle name="Normal 7 2 3 2 2 4" xfId="1968" xr:uid="{8E63E0A5-0BD1-42C7-9A43-8459FE5899E6}"/>
    <cellStyle name="Normal 7 2 3 2 3" xfId="1969" xr:uid="{79C984B8-38DC-4243-8700-725DC61C4D2D}"/>
    <cellStyle name="Normal 7 2 3 2 3 2" xfId="1970" xr:uid="{5C72FFB5-21D3-47C7-BB69-B811049F21D7}"/>
    <cellStyle name="Normal 7 2 3 2 3 2 2" xfId="4052" xr:uid="{63714C99-567E-4DE5-BA64-16CAE84BD969}"/>
    <cellStyle name="Normal 7 2 3 2 3 3" xfId="1971" xr:uid="{CCADF647-B055-4D20-9A6F-3DDDF7A92E16}"/>
    <cellStyle name="Normal 7 2 3 2 3 4" xfId="1972" xr:uid="{7763BD4A-B98D-4B33-A9E2-A58826C4BCE5}"/>
    <cellStyle name="Normal 7 2 3 2 4" xfId="1973" xr:uid="{4654F2B3-7D53-4A3D-B0A1-51DC77C526A8}"/>
    <cellStyle name="Normal 7 2 3 2 4 2" xfId="4053" xr:uid="{B7017601-E694-42C3-95AE-D71713B9E7DE}"/>
    <cellStyle name="Normal 7 2 3 2 5" xfId="1974" xr:uid="{DEB5E48E-7450-4480-BFBE-5C98FA0CF98F}"/>
    <cellStyle name="Normal 7 2 3 2 6" xfId="1975" xr:uid="{480F6FF8-D15E-4979-B096-CDB1EC1C9B06}"/>
    <cellStyle name="Normal 7 2 3 3" xfId="1976" xr:uid="{7FD0B26E-85D5-450F-A467-51402734D9EB}"/>
    <cellStyle name="Normal 7 2 3 3 2" xfId="1977" xr:uid="{0DA4B18B-6FF7-4126-89B2-5A2BB5B9EB86}"/>
    <cellStyle name="Normal 7 2 3 3 2 2" xfId="1978" xr:uid="{B7937FA8-6506-4A07-B203-5DDD839863F4}"/>
    <cellStyle name="Normal 7 2 3 3 2 2 2" xfId="4054" xr:uid="{5B60D951-7D26-4164-9340-E144001D96D0}"/>
    <cellStyle name="Normal 7 2 3 3 2 2 2 2" xfId="4055" xr:uid="{45369B8C-A347-4A80-8FE2-C962AE67045E}"/>
    <cellStyle name="Normal 7 2 3 3 2 2 3" xfId="4056" xr:uid="{9637C002-DBF7-4A0B-AA4B-1556C753ABFB}"/>
    <cellStyle name="Normal 7 2 3 3 2 3" xfId="1979" xr:uid="{B36AAE35-CD21-41CF-B586-2EDAA5D7DEFD}"/>
    <cellStyle name="Normal 7 2 3 3 2 3 2" xfId="4057" xr:uid="{0B748005-47F4-4B9D-BE13-4BDD50D03C4E}"/>
    <cellStyle name="Normal 7 2 3 3 2 4" xfId="1980" xr:uid="{2EF106C9-6DCA-4091-BD33-C0940731C15A}"/>
    <cellStyle name="Normal 7 2 3 3 3" xfId="1981" xr:uid="{DE836407-8EEC-4F3C-8C1A-AC7FDB33397E}"/>
    <cellStyle name="Normal 7 2 3 3 3 2" xfId="4058" xr:uid="{6F5A69AA-6F4C-4557-919D-2EFECA4B864C}"/>
    <cellStyle name="Normal 7 2 3 3 3 2 2" xfId="4059" xr:uid="{8AE460C8-02E6-4F1B-9608-9A12B848CF5F}"/>
    <cellStyle name="Normal 7 2 3 3 3 3" xfId="4060" xr:uid="{98CE1211-6EDB-4CEC-8ACC-6147DD3A17C1}"/>
    <cellStyle name="Normal 7 2 3 3 4" xfId="1982" xr:uid="{AA3A72F7-649E-4280-AF51-44D1C46759AD}"/>
    <cellStyle name="Normal 7 2 3 3 4 2" xfId="4061" xr:uid="{18365DEE-2D57-422A-99EE-81290B0A6ED1}"/>
    <cellStyle name="Normal 7 2 3 3 5" xfId="1983" xr:uid="{1152F5A8-01FC-4BF6-8A55-94B1381B23DA}"/>
    <cellStyle name="Normal 7 2 3 4" xfId="1984" xr:uid="{E586C725-A402-4EDD-A845-EE8EC60791A9}"/>
    <cellStyle name="Normal 7 2 3 4 2" xfId="1985" xr:uid="{881E51C6-1D68-4165-BF4E-553A7E99D774}"/>
    <cellStyle name="Normal 7 2 3 4 2 2" xfId="4062" xr:uid="{8D6A8441-5B06-4889-97DD-E99DD8D21DF0}"/>
    <cellStyle name="Normal 7 2 3 4 2 2 2" xfId="4063" xr:uid="{5AF70B8D-C323-44E0-A068-3ECF3FB41BB9}"/>
    <cellStyle name="Normal 7 2 3 4 2 3" xfId="4064" xr:uid="{52AFD10E-18C7-49D6-B4A9-34590CA15ACF}"/>
    <cellStyle name="Normal 7 2 3 4 3" xfId="1986" xr:uid="{06BF32A1-6899-4AA2-AB06-37FAD812B613}"/>
    <cellStyle name="Normal 7 2 3 4 3 2" xfId="4065" xr:uid="{E07DA395-68E7-4A33-A015-E0BD33D926AC}"/>
    <cellStyle name="Normal 7 2 3 4 4" xfId="1987" xr:uid="{96C6990B-9701-44F3-BAB4-FF0391A41BC1}"/>
    <cellStyle name="Normal 7 2 3 5" xfId="1988" xr:uid="{7455693E-DA91-403B-8653-B907BEF4B3E7}"/>
    <cellStyle name="Normal 7 2 3 5 2" xfId="1989" xr:uid="{E8C13133-7928-46FE-B749-F4B89DE6AD45}"/>
    <cellStyle name="Normal 7 2 3 5 2 2" xfId="4066" xr:uid="{F9938A33-DEEC-4E90-B71A-E49C430B017C}"/>
    <cellStyle name="Normal 7 2 3 5 3" xfId="1990" xr:uid="{D2765AFB-00E6-4519-80AD-62B838163A25}"/>
    <cellStyle name="Normal 7 2 3 5 4" xfId="1991" xr:uid="{F41EF7FE-A0EF-4AF1-888C-6BB9E04EB9F2}"/>
    <cellStyle name="Normal 7 2 3 6" xfId="1992" xr:uid="{8CCBA398-D2EB-4067-9D0E-4410F2ADCBDF}"/>
    <cellStyle name="Normal 7 2 3 6 2" xfId="4067" xr:uid="{97757823-5122-45AD-8B35-F28B27F364F7}"/>
    <cellStyle name="Normal 7 2 3 7" xfId="1993" xr:uid="{D7E560C8-0DD0-4C20-BD12-755FB0DDD692}"/>
    <cellStyle name="Normal 7 2 3 8" xfId="1994" xr:uid="{E0086716-945E-47B9-B0A6-9C020262D05D}"/>
    <cellStyle name="Normal 7 2 4" xfId="1995" xr:uid="{0B23EF61-12AA-4B19-99C3-B318729135AD}"/>
    <cellStyle name="Normal 7 2 4 2" xfId="1996" xr:uid="{347F5988-FED2-429C-BDF4-79209080F94E}"/>
    <cellStyle name="Normal 7 2 4 2 2" xfId="1997" xr:uid="{8A968543-FB0E-4FFB-8119-F220D79A2B0A}"/>
    <cellStyle name="Normal 7 2 4 2 2 2" xfId="1998" xr:uid="{00E22E16-BC13-4531-ABCF-9E358D09783D}"/>
    <cellStyle name="Normal 7 2 4 2 2 2 2" xfId="4068" xr:uid="{44510D08-D5B2-45F9-8A76-29FE732E03B9}"/>
    <cellStyle name="Normal 7 2 4 2 2 3" xfId="1999" xr:uid="{17613D7B-0B66-45D5-8020-47AC0EE92704}"/>
    <cellStyle name="Normal 7 2 4 2 2 4" xfId="2000" xr:uid="{12459229-79CD-41E9-BBDD-59A1D1BC5B6A}"/>
    <cellStyle name="Normal 7 2 4 2 3" xfId="2001" xr:uid="{6D7B1E84-68AF-4C1A-B3E1-19C71B756FB5}"/>
    <cellStyle name="Normal 7 2 4 2 3 2" xfId="4069" xr:uid="{7A327EF0-0866-4276-AF2F-E252494003D2}"/>
    <cellStyle name="Normal 7 2 4 2 4" xfId="2002" xr:uid="{29A4C368-5C67-4AAF-A3A6-22688B6624D0}"/>
    <cellStyle name="Normal 7 2 4 2 5" xfId="2003" xr:uid="{DFD195BC-63CC-4E72-A5BF-A43509EC08CA}"/>
    <cellStyle name="Normal 7 2 4 3" xfId="2004" xr:uid="{CD980C15-A7A3-44AC-AA52-93FA5745B8A4}"/>
    <cellStyle name="Normal 7 2 4 3 2" xfId="2005" xr:uid="{256B5554-CDBE-41B3-A2B3-884481483D2E}"/>
    <cellStyle name="Normal 7 2 4 3 2 2" xfId="4070" xr:uid="{5F2F4205-29BD-4C09-A759-30A459E5B014}"/>
    <cellStyle name="Normal 7 2 4 3 3" xfId="2006" xr:uid="{F1FC980B-303C-4368-A342-FC5261167F5B}"/>
    <cellStyle name="Normal 7 2 4 3 4" xfId="2007" xr:uid="{C4BF65E8-DC5F-45FF-9C7D-C33D281C2A47}"/>
    <cellStyle name="Normal 7 2 4 4" xfId="2008" xr:uid="{88C8568D-D815-4E9F-959D-05012541797E}"/>
    <cellStyle name="Normal 7 2 4 4 2" xfId="2009" xr:uid="{EE0F27A0-45FA-4DE6-8322-F63ECD2B4DC3}"/>
    <cellStyle name="Normal 7 2 4 4 3" xfId="2010" xr:uid="{6C747F8C-A829-428A-8F0F-5FCDD10AC8F7}"/>
    <cellStyle name="Normal 7 2 4 4 4" xfId="2011" xr:uid="{0DD68E08-5F15-4675-89CC-2D8B98329B7C}"/>
    <cellStyle name="Normal 7 2 4 5" xfId="2012" xr:uid="{7E3E18FC-5C65-4939-853E-A30B23D2104A}"/>
    <cellStyle name="Normal 7 2 4 6" xfId="2013" xr:uid="{0376C333-CF76-41CA-8D21-9C4D2149394C}"/>
    <cellStyle name="Normal 7 2 4 7" xfId="2014" xr:uid="{21B5C4BB-31E6-43A5-BC24-1D2E9D811F08}"/>
    <cellStyle name="Normal 7 2 5" xfId="2015" xr:uid="{D8917551-AD7D-4E2E-A3D0-0A0F656B9BC6}"/>
    <cellStyle name="Normal 7 2 5 2" xfId="2016" xr:uid="{3CBA08FC-C67D-42DF-96F6-DCFCDA007F2B}"/>
    <cellStyle name="Normal 7 2 5 2 2" xfId="2017" xr:uid="{483C7CD9-BED9-43C9-8FB0-8A58A41BB520}"/>
    <cellStyle name="Normal 7 2 5 2 2 2" xfId="4071" xr:uid="{DA45662E-6F2C-4F2F-8BBF-572A6745EECC}"/>
    <cellStyle name="Normal 7 2 5 2 2 2 2" xfId="4072" xr:uid="{A679EDE8-497B-41DD-80DB-3FF6B7959A76}"/>
    <cellStyle name="Normal 7 2 5 2 2 3" xfId="4073" xr:uid="{98D23B66-365A-461B-BF4C-29972C9A5330}"/>
    <cellStyle name="Normal 7 2 5 2 3" xfId="2018" xr:uid="{FAC69B48-8B0A-43F8-AE51-FB319FDF46D6}"/>
    <cellStyle name="Normal 7 2 5 2 3 2" xfId="4074" xr:uid="{108CD062-05DA-4202-A6A5-DBFCEB9DAADB}"/>
    <cellStyle name="Normal 7 2 5 2 4" xfId="2019" xr:uid="{C5683346-D3FF-48B9-BC01-58DD7747180C}"/>
    <cellStyle name="Normal 7 2 5 3" xfId="2020" xr:uid="{16D9E5FF-05CC-4B88-9832-5DBDE326E914}"/>
    <cellStyle name="Normal 7 2 5 3 2" xfId="2021" xr:uid="{EF5DC3C9-D7AE-45E0-91BF-B1A36768B6E0}"/>
    <cellStyle name="Normal 7 2 5 3 2 2" xfId="4075" xr:uid="{CB34F6E2-D606-4F8E-B59A-303B90B4071F}"/>
    <cellStyle name="Normal 7 2 5 3 3" xfId="2022" xr:uid="{AA04D5F1-AA10-4438-91F1-6AC28ACF02CF}"/>
    <cellStyle name="Normal 7 2 5 3 4" xfId="2023" xr:uid="{64F77198-567F-4881-873B-4ED6D5A886FB}"/>
    <cellStyle name="Normal 7 2 5 4" xfId="2024" xr:uid="{A853F752-3B04-4CDA-ACAA-5560C724ED43}"/>
    <cellStyle name="Normal 7 2 5 4 2" xfId="4076" xr:uid="{1433C729-5CDA-49F9-BD75-9DF6FE117909}"/>
    <cellStyle name="Normal 7 2 5 5" xfId="2025" xr:uid="{7BDA15FD-422B-47F5-B7DF-9623C6563FFD}"/>
    <cellStyle name="Normal 7 2 5 6" xfId="2026" xr:uid="{AD051653-A7F8-405A-BCAA-7DB5B89A64AC}"/>
    <cellStyle name="Normal 7 2 6" xfId="2027" xr:uid="{0B6F018C-D12C-467A-B0A8-A406815F1AF1}"/>
    <cellStyle name="Normal 7 2 6 2" xfId="2028" xr:uid="{212C5F3E-A7A3-49CF-AC67-442A4E509B39}"/>
    <cellStyle name="Normal 7 2 6 2 2" xfId="2029" xr:uid="{F1C37E8B-2CFF-4C22-A8B2-C607CC3B472C}"/>
    <cellStyle name="Normal 7 2 6 2 2 2" xfId="4077" xr:uid="{471B757D-960E-429B-9355-8BF553262726}"/>
    <cellStyle name="Normal 7 2 6 2 3" xfId="2030" xr:uid="{34C4A3B6-0A1D-4949-B822-6EF2CCD1DC6D}"/>
    <cellStyle name="Normal 7 2 6 2 4" xfId="2031" xr:uid="{396E9649-706D-41B6-8932-64EA6C5348C1}"/>
    <cellStyle name="Normal 7 2 6 3" xfId="2032" xr:uid="{B84DFF7C-4A0C-4D7C-ACED-05F75CB24AC8}"/>
    <cellStyle name="Normal 7 2 6 3 2" xfId="4078" xr:uid="{54A27596-A95B-4663-84DF-2B9EF86708B3}"/>
    <cellStyle name="Normal 7 2 6 4" xfId="2033" xr:uid="{569A8C4A-4B7F-4BA8-886E-3000BC06BEF4}"/>
    <cellStyle name="Normal 7 2 6 5" xfId="2034" xr:uid="{B20CAEE8-56E1-491D-BCDA-06B68DD30D94}"/>
    <cellStyle name="Normal 7 2 7" xfId="2035" xr:uid="{741CB08E-5232-4F5F-8760-7191902CC155}"/>
    <cellStyle name="Normal 7 2 7 2" xfId="2036" xr:uid="{AB848BC7-F844-4B2B-B960-765BA2DCDB4C}"/>
    <cellStyle name="Normal 7 2 7 2 2" xfId="4079" xr:uid="{D6616489-DCA1-486D-9A01-0DEA06A2202C}"/>
    <cellStyle name="Normal 7 2 7 2 3" xfId="4380" xr:uid="{3532D33E-001C-4AF3-8CC9-FDCBAC44B1CA}"/>
    <cellStyle name="Normal 7 2 7 3" xfId="2037" xr:uid="{08CA2EAC-A51F-467B-B51A-6DD44CA11ECA}"/>
    <cellStyle name="Normal 7 2 7 4" xfId="2038" xr:uid="{974BBA2C-6712-40FD-A25C-80CA57F3A6F7}"/>
    <cellStyle name="Normal 7 2 7 4 2" xfId="4746" xr:uid="{9E225F3F-0665-4785-9296-F1A658809633}"/>
    <cellStyle name="Normal 7 2 7 4 3" xfId="4610" xr:uid="{78C8EED7-5408-4CB8-A65C-D190E2FF2947}"/>
    <cellStyle name="Normal 7 2 7 4 4" xfId="4465" xr:uid="{1E85A66F-3648-46F1-AB29-494AC51AAF91}"/>
    <cellStyle name="Normal 7 2 8" xfId="2039" xr:uid="{6E0B5E77-F6E4-40D4-9781-03DADAEA00DE}"/>
    <cellStyle name="Normal 7 2 8 2" xfId="2040" xr:uid="{FF70D8A6-AE53-40E4-9B14-03844AD331B8}"/>
    <cellStyle name="Normal 7 2 8 3" xfId="2041" xr:uid="{91F0DD7C-4CDC-4CB3-87DF-2CF981D61526}"/>
    <cellStyle name="Normal 7 2 8 4" xfId="2042" xr:uid="{37AE42A9-567D-404D-BFC4-502A4F7B4368}"/>
    <cellStyle name="Normal 7 2 9" xfId="2043" xr:uid="{0E64DF57-9134-45C0-8B08-D37999001A14}"/>
    <cellStyle name="Normal 7 3" xfId="2044" xr:uid="{A08B8AEB-8D44-466F-9953-8C0F7CE4D2A8}"/>
    <cellStyle name="Normal 7 3 10" xfId="2045" xr:uid="{CAFC66B8-13E8-46BB-B356-60311CE89FFA}"/>
    <cellStyle name="Normal 7 3 11" xfId="2046" xr:uid="{5CF372B7-5195-446A-BF11-36B4D2F0D22C}"/>
    <cellStyle name="Normal 7 3 2" xfId="2047" xr:uid="{755788C5-C216-48ED-B53C-13CFEC62820D}"/>
    <cellStyle name="Normal 7 3 2 2" xfId="2048" xr:uid="{E1BC809E-A443-4E1A-9CFE-270F63EDF2C5}"/>
    <cellStyle name="Normal 7 3 2 2 2" xfId="2049" xr:uid="{AEC11138-4EA9-4964-9DED-FCDA45CAB188}"/>
    <cellStyle name="Normal 7 3 2 2 2 2" xfId="2050" xr:uid="{E0D0F24C-1272-42AE-92E1-294CDE8FD172}"/>
    <cellStyle name="Normal 7 3 2 2 2 2 2" xfId="2051" xr:uid="{58BB3D1C-142D-4241-9E7B-DDC818B5DBC6}"/>
    <cellStyle name="Normal 7 3 2 2 2 2 2 2" xfId="4080" xr:uid="{ACCD8470-45A4-4310-844E-298180E1AD81}"/>
    <cellStyle name="Normal 7 3 2 2 2 2 3" xfId="2052" xr:uid="{CCA49D70-790C-4996-89C6-8B71ED4A0F14}"/>
    <cellStyle name="Normal 7 3 2 2 2 2 4" xfId="2053" xr:uid="{38B10BF5-953F-4CD3-BEBB-E51B65AB647C}"/>
    <cellStyle name="Normal 7 3 2 2 2 3" xfId="2054" xr:uid="{F0E97CB4-7884-4053-BC5C-3A2D5B48057C}"/>
    <cellStyle name="Normal 7 3 2 2 2 3 2" xfId="2055" xr:uid="{F3ADA4D3-4532-4CD2-9DEF-D5729F146DF2}"/>
    <cellStyle name="Normal 7 3 2 2 2 3 3" xfId="2056" xr:uid="{18EFFCCE-88D7-436E-A6E1-0F29F29D723B}"/>
    <cellStyle name="Normal 7 3 2 2 2 3 4" xfId="2057" xr:uid="{737EB6E3-E097-40E9-BD77-EBDDB8ABC66E}"/>
    <cellStyle name="Normal 7 3 2 2 2 4" xfId="2058" xr:uid="{ACBE7FF8-0B66-4A88-9B9C-6092AAB337C2}"/>
    <cellStyle name="Normal 7 3 2 2 2 5" xfId="2059" xr:uid="{F1D55D2D-53CB-402A-A8CF-771DF0A6D289}"/>
    <cellStyle name="Normal 7 3 2 2 2 6" xfId="2060" xr:uid="{58E79833-7531-49E6-8F36-BB9F1FD06520}"/>
    <cellStyle name="Normal 7 3 2 2 3" xfId="2061" xr:uid="{FB9DB9F1-D107-478D-BC2E-B3D558B04C09}"/>
    <cellStyle name="Normal 7 3 2 2 3 2" xfId="2062" xr:uid="{696A8168-CDA2-4F51-BD0D-38E2081743F4}"/>
    <cellStyle name="Normal 7 3 2 2 3 2 2" xfId="2063" xr:uid="{6C555316-1BC7-4EFD-861E-13A120BC0B52}"/>
    <cellStyle name="Normal 7 3 2 2 3 2 3" xfId="2064" xr:uid="{6217ECB9-2055-4114-A174-FBE5EDE2A0E0}"/>
    <cellStyle name="Normal 7 3 2 2 3 2 4" xfId="2065" xr:uid="{21639B21-23CD-4A71-AE1E-C2397BF3BA37}"/>
    <cellStyle name="Normal 7 3 2 2 3 3" xfId="2066" xr:uid="{1D66B183-0F00-4860-AEE3-6BED35AD3C6C}"/>
    <cellStyle name="Normal 7 3 2 2 3 4" xfId="2067" xr:uid="{C05C8FA7-AD20-4C15-974D-671F4788E9FE}"/>
    <cellStyle name="Normal 7 3 2 2 3 5" xfId="2068" xr:uid="{A0667D49-1687-43E5-86E3-B6B187D7041C}"/>
    <cellStyle name="Normal 7 3 2 2 4" xfId="2069" xr:uid="{0CFC35B5-7742-4F24-AB4C-778BA4A53819}"/>
    <cellStyle name="Normal 7 3 2 2 4 2" xfId="2070" xr:uid="{B946E9F5-3439-4164-AB79-EBB2729DDE0F}"/>
    <cellStyle name="Normal 7 3 2 2 4 3" xfId="2071" xr:uid="{EDC74983-3C5B-4297-8064-46E6EBBF0AA5}"/>
    <cellStyle name="Normal 7 3 2 2 4 4" xfId="2072" xr:uid="{EAF6D923-A666-4628-A597-9914501EC768}"/>
    <cellStyle name="Normal 7 3 2 2 5" xfId="2073" xr:uid="{A4F42B99-B06A-4E71-B7BA-3075E18284EF}"/>
    <cellStyle name="Normal 7 3 2 2 5 2" xfId="2074" xr:uid="{42CB208A-FB55-426F-8119-D57C00C08529}"/>
    <cellStyle name="Normal 7 3 2 2 5 3" xfId="2075" xr:uid="{C73D5F91-F8A4-4C6E-9E69-0DEEB9F299E2}"/>
    <cellStyle name="Normal 7 3 2 2 5 4" xfId="2076" xr:uid="{CCA8CC38-C366-49A9-83D0-2D2E8AF0E6E3}"/>
    <cellStyle name="Normal 7 3 2 2 6" xfId="2077" xr:uid="{583C037F-8C28-4AFE-B596-3D79BDCD0668}"/>
    <cellStyle name="Normal 7 3 2 2 7" xfId="2078" xr:uid="{15EF88B9-D68E-431E-BC13-18F065AB6247}"/>
    <cellStyle name="Normal 7 3 2 2 8" xfId="2079" xr:uid="{76ACE945-9B44-4408-B7C0-EFEC32F8DA07}"/>
    <cellStyle name="Normal 7 3 2 3" xfId="2080" xr:uid="{B7B2333D-C9D6-44F7-83FC-91154C2D0B35}"/>
    <cellStyle name="Normal 7 3 2 3 2" xfId="2081" xr:uid="{5F45016E-20F9-413C-975B-F51B792A97E7}"/>
    <cellStyle name="Normal 7 3 2 3 2 2" xfId="2082" xr:uid="{ED47B9A2-3791-4BAF-9288-8F0EAF3756F7}"/>
    <cellStyle name="Normal 7 3 2 3 2 2 2" xfId="4081" xr:uid="{F6CF4BFA-D04E-46A2-A6C0-B735C699A51C}"/>
    <cellStyle name="Normal 7 3 2 3 2 2 2 2" xfId="4082" xr:uid="{F311A393-10BC-449B-A972-255BC496D27F}"/>
    <cellStyle name="Normal 7 3 2 3 2 2 3" xfId="4083" xr:uid="{844ED23B-A2B7-4D7B-8BA4-050618ABC042}"/>
    <cellStyle name="Normal 7 3 2 3 2 3" xfId="2083" xr:uid="{F6127123-D662-467B-86F9-4C4E29D4ADFD}"/>
    <cellStyle name="Normal 7 3 2 3 2 3 2" xfId="4084" xr:uid="{ECAAC61B-CB1B-4476-ACE4-C7F19868E89B}"/>
    <cellStyle name="Normal 7 3 2 3 2 4" xfId="2084" xr:uid="{B0A2A45B-8E6C-4B46-A829-8AC6110189AA}"/>
    <cellStyle name="Normal 7 3 2 3 3" xfId="2085" xr:uid="{13B48C85-371B-4AB1-82F0-DBC4B81FB6D9}"/>
    <cellStyle name="Normal 7 3 2 3 3 2" xfId="2086" xr:uid="{C500894F-2E69-40AE-BC09-7019860756E9}"/>
    <cellStyle name="Normal 7 3 2 3 3 2 2" xfId="4085" xr:uid="{52F274AA-B013-4AED-9922-F4B6C5EBEEF3}"/>
    <cellStyle name="Normal 7 3 2 3 3 3" xfId="2087" xr:uid="{B9B08533-65C7-4A93-A918-62B760BEF5AD}"/>
    <cellStyle name="Normal 7 3 2 3 3 4" xfId="2088" xr:uid="{D6846D20-D6DC-45AE-A31B-01F9F07C9273}"/>
    <cellStyle name="Normal 7 3 2 3 4" xfId="2089" xr:uid="{B6324859-645B-40C2-A05C-5C6CC218775D}"/>
    <cellStyle name="Normal 7 3 2 3 4 2" xfId="4086" xr:uid="{7939AC7A-1FDA-4B9A-AE60-D5B7AE036718}"/>
    <cellStyle name="Normal 7 3 2 3 5" xfId="2090" xr:uid="{E9005A0B-AF66-4672-8735-DB2AC6B04E66}"/>
    <cellStyle name="Normal 7 3 2 3 6" xfId="2091" xr:uid="{8D038BF5-B7A9-4379-A574-37611233C4AF}"/>
    <cellStyle name="Normal 7 3 2 4" xfId="2092" xr:uid="{3964AB61-B913-4523-B1DD-E499F3F5289B}"/>
    <cellStyle name="Normal 7 3 2 4 2" xfId="2093" xr:uid="{80F72D6A-9C33-4A0F-82AA-A6CBB55FABBC}"/>
    <cellStyle name="Normal 7 3 2 4 2 2" xfId="2094" xr:uid="{6C34E33F-2C3B-4825-A8CC-E24D8350EAE0}"/>
    <cellStyle name="Normal 7 3 2 4 2 2 2" xfId="4087" xr:uid="{930AB1D1-78B5-46F8-8550-ABCC9A9F836D}"/>
    <cellStyle name="Normal 7 3 2 4 2 3" xfId="2095" xr:uid="{34709134-9903-4311-AD08-6CDD69D799F2}"/>
    <cellStyle name="Normal 7 3 2 4 2 4" xfId="2096" xr:uid="{72D8ECC9-884F-42F1-8C9A-06808ABA9FCE}"/>
    <cellStyle name="Normal 7 3 2 4 3" xfId="2097" xr:uid="{9602A7E0-E318-4E97-B109-EE507997D2AF}"/>
    <cellStyle name="Normal 7 3 2 4 3 2" xfId="4088" xr:uid="{3491DEC8-C656-467F-9608-4117A8C4E03A}"/>
    <cellStyle name="Normal 7 3 2 4 4" xfId="2098" xr:uid="{C55D0212-F665-4B1E-9A77-784C6F1B1E6A}"/>
    <cellStyle name="Normal 7 3 2 4 5" xfId="2099" xr:uid="{B06B5636-7DB2-4855-AD6C-157D45E482DF}"/>
    <cellStyle name="Normal 7 3 2 5" xfId="2100" xr:uid="{74D2A086-E2ED-4E36-A15B-DBCE80DB3F55}"/>
    <cellStyle name="Normal 7 3 2 5 2" xfId="2101" xr:uid="{FFC01A0F-3634-4ECC-8ECC-EC9E7F0D8C2D}"/>
    <cellStyle name="Normal 7 3 2 5 2 2" xfId="4089" xr:uid="{4E8D80C7-2FF2-4C89-BFA1-45667A5819CB}"/>
    <cellStyle name="Normal 7 3 2 5 3" xfId="2102" xr:uid="{5EBF4EDE-5D66-453E-8964-5845E2EBB539}"/>
    <cellStyle name="Normal 7 3 2 5 4" xfId="2103" xr:uid="{99AB7D31-6168-40FF-8DF4-50085465D88C}"/>
    <cellStyle name="Normal 7 3 2 6" xfId="2104" xr:uid="{73921E53-5AAE-45D2-A5A8-EA7090BC27F9}"/>
    <cellStyle name="Normal 7 3 2 6 2" xfId="2105" xr:uid="{D4AF019E-8F38-4E02-90C2-0146ED9AB3CB}"/>
    <cellStyle name="Normal 7 3 2 6 3" xfId="2106" xr:uid="{A7015707-7F34-4961-947A-1BB94C9E8D6C}"/>
    <cellStyle name="Normal 7 3 2 6 4" xfId="2107" xr:uid="{1D65BF3A-D523-4B52-8198-39F6659C243C}"/>
    <cellStyle name="Normal 7 3 2 7" xfId="2108" xr:uid="{7A60839F-3527-49AE-B069-6C281E5C001D}"/>
    <cellStyle name="Normal 7 3 2 8" xfId="2109" xr:uid="{2E6EB395-1886-4597-B095-E0083BF54519}"/>
    <cellStyle name="Normal 7 3 2 9" xfId="2110" xr:uid="{FBEBA476-BE32-4807-8580-985658F522B0}"/>
    <cellStyle name="Normal 7 3 3" xfId="2111" xr:uid="{473E75F7-FB2A-4491-87FB-F6C90BEE063C}"/>
    <cellStyle name="Normal 7 3 3 2" xfId="2112" xr:uid="{E5D41A4D-AFED-40BB-8A0A-1D117969DFD8}"/>
    <cellStyle name="Normal 7 3 3 2 2" xfId="2113" xr:uid="{CD06FDB1-13AC-468F-818E-BB43DEA1DD08}"/>
    <cellStyle name="Normal 7 3 3 2 2 2" xfId="2114" xr:uid="{9CEC94DE-E62C-4716-A34C-8C0D0375528F}"/>
    <cellStyle name="Normal 7 3 3 2 2 2 2" xfId="4090" xr:uid="{AC760CA7-1707-4F73-8C2C-A5293150F54E}"/>
    <cellStyle name="Normal 7 3 3 2 2 2 2 2" xfId="4655" xr:uid="{0AF622A5-4C32-497A-B160-1BBDD3BCBA82}"/>
    <cellStyle name="Normal 7 3 3 2 2 2 3" xfId="4656" xr:uid="{6C068958-D672-4BEE-A0A8-3D0FF52093D7}"/>
    <cellStyle name="Normal 7 3 3 2 2 3" xfId="2115" xr:uid="{8D538173-E895-4232-B2E3-EA93B1E4DFFB}"/>
    <cellStyle name="Normal 7 3 3 2 2 3 2" xfId="4657" xr:uid="{F87B38AC-EF31-4E67-AAEB-A2C99576E2FF}"/>
    <cellStyle name="Normal 7 3 3 2 2 4" xfId="2116" xr:uid="{1DA4FDBE-0322-40A9-ADB9-CB1E57F546B2}"/>
    <cellStyle name="Normal 7 3 3 2 3" xfId="2117" xr:uid="{31485A98-6114-45B3-8664-F3F919EB6DE0}"/>
    <cellStyle name="Normal 7 3 3 2 3 2" xfId="2118" xr:uid="{B14FDAB4-BB7D-4DE4-9A47-D2E395DEB308}"/>
    <cellStyle name="Normal 7 3 3 2 3 2 2" xfId="4658" xr:uid="{63B6FDC6-DBC0-431E-A1D5-5E36D24C75DB}"/>
    <cellStyle name="Normal 7 3 3 2 3 3" xfId="2119" xr:uid="{9EBCB219-0450-4B82-903F-50DC98F75DD2}"/>
    <cellStyle name="Normal 7 3 3 2 3 4" xfId="2120" xr:uid="{F4B6AC53-665B-414E-935C-925983F136B4}"/>
    <cellStyle name="Normal 7 3 3 2 4" xfId="2121" xr:uid="{585A646D-66E1-48A9-A84E-6DC4E32FC263}"/>
    <cellStyle name="Normal 7 3 3 2 4 2" xfId="4659" xr:uid="{C68C22D6-4943-46D9-BADC-A9F6651FBC74}"/>
    <cellStyle name="Normal 7 3 3 2 5" xfId="2122" xr:uid="{900C3AF4-8D19-43E7-97C1-4A1B36E31845}"/>
    <cellStyle name="Normal 7 3 3 2 6" xfId="2123" xr:uid="{BB9A3DDE-06FE-49F9-A913-E89CBA0E3C75}"/>
    <cellStyle name="Normal 7 3 3 3" xfId="2124" xr:uid="{8B257BEA-89F1-4B2D-BD98-A16905B92B90}"/>
    <cellStyle name="Normal 7 3 3 3 2" xfId="2125" xr:uid="{6E429281-BDBB-4B8D-93DF-8B5A7E2A1423}"/>
    <cellStyle name="Normal 7 3 3 3 2 2" xfId="2126" xr:uid="{53EAD913-C48E-44EE-9C6B-13721F687E50}"/>
    <cellStyle name="Normal 7 3 3 3 2 2 2" xfId="4660" xr:uid="{5E07DBB2-349E-4266-9261-277C67C81475}"/>
    <cellStyle name="Normal 7 3 3 3 2 3" xfId="2127" xr:uid="{679E0CFE-C122-41E1-BDE9-EC182C0D1616}"/>
    <cellStyle name="Normal 7 3 3 3 2 4" xfId="2128" xr:uid="{0B84E536-06EE-430D-93D0-F8EEE8D75A83}"/>
    <cellStyle name="Normal 7 3 3 3 3" xfId="2129" xr:uid="{943EF802-5D0D-4162-AFD3-EFB41F105D8E}"/>
    <cellStyle name="Normal 7 3 3 3 3 2" xfId="4661" xr:uid="{F6932986-3637-4070-944A-7178A0607946}"/>
    <cellStyle name="Normal 7 3 3 3 4" xfId="2130" xr:uid="{BE88532E-3F0C-4DD3-826B-CF326F556C9B}"/>
    <cellStyle name="Normal 7 3 3 3 5" xfId="2131" xr:uid="{345C8D79-81AD-4123-A5E6-CBD363FFB180}"/>
    <cellStyle name="Normal 7 3 3 4" xfId="2132" xr:uid="{4802B924-59AC-4F16-9E1D-82FCA9B41049}"/>
    <cellStyle name="Normal 7 3 3 4 2" xfId="2133" xr:uid="{FDEFAB6A-0A41-43B0-AB89-8E8CA97855F8}"/>
    <cellStyle name="Normal 7 3 3 4 2 2" xfId="4662" xr:uid="{B42B892A-D637-4A1C-B840-2A2EFBAF3162}"/>
    <cellStyle name="Normal 7 3 3 4 3" xfId="2134" xr:uid="{1E0CAF42-7530-4880-A5CC-01F86890A325}"/>
    <cellStyle name="Normal 7 3 3 4 4" xfId="2135" xr:uid="{DA551B64-D318-4D81-8C58-B8983C166F32}"/>
    <cellStyle name="Normal 7 3 3 5" xfId="2136" xr:uid="{04C33219-E0BD-40BA-9BA9-F500F77EF06C}"/>
    <cellStyle name="Normal 7 3 3 5 2" xfId="2137" xr:uid="{51B722B8-FCF4-4D1B-A9B9-A741F5759C9B}"/>
    <cellStyle name="Normal 7 3 3 5 3" xfId="2138" xr:uid="{8554C995-C829-494F-9625-914D3A1D0C81}"/>
    <cellStyle name="Normal 7 3 3 5 4" xfId="2139" xr:uid="{12DF4E02-9CE1-444D-8AC5-DD43720824C5}"/>
    <cellStyle name="Normal 7 3 3 6" xfId="2140" xr:uid="{1DBA6A42-5FCC-4E62-84B0-E86A5D8F355A}"/>
    <cellStyle name="Normal 7 3 3 7" xfId="2141" xr:uid="{0EB0662C-82C5-4C82-9F98-827178929B29}"/>
    <cellStyle name="Normal 7 3 3 8" xfId="2142" xr:uid="{D60ABBAA-CDA5-46EB-81A7-2EE8AEDB7D66}"/>
    <cellStyle name="Normal 7 3 4" xfId="2143" xr:uid="{75C6C9D3-259A-4CA1-AB42-CCA12E7F21CB}"/>
    <cellStyle name="Normal 7 3 4 2" xfId="2144" xr:uid="{120B7475-E128-4713-8D10-37CCD7ABB7BC}"/>
    <cellStyle name="Normal 7 3 4 2 2" xfId="2145" xr:uid="{4BAFCADB-BCCC-4042-9D51-CF73E3E9C954}"/>
    <cellStyle name="Normal 7 3 4 2 2 2" xfId="2146" xr:uid="{1D545155-3F28-481E-9B29-8651C6C88C40}"/>
    <cellStyle name="Normal 7 3 4 2 2 2 2" xfId="4091" xr:uid="{56325FCB-1431-4427-BFFF-44809B6D6005}"/>
    <cellStyle name="Normal 7 3 4 2 2 3" xfId="2147" xr:uid="{F72905D8-D77E-478F-93BF-8257750196D0}"/>
    <cellStyle name="Normal 7 3 4 2 2 4" xfId="2148" xr:uid="{2360F5EB-6C91-49BD-9420-FF8E4564432A}"/>
    <cellStyle name="Normal 7 3 4 2 3" xfId="2149" xr:uid="{CC58480F-4A96-448F-B3D0-1BE141204CF7}"/>
    <cellStyle name="Normal 7 3 4 2 3 2" xfId="4092" xr:uid="{30CB8DBF-2E66-49BC-9151-BE712A7866FB}"/>
    <cellStyle name="Normal 7 3 4 2 4" xfId="2150" xr:uid="{7D79DBBF-4CF8-4306-B90E-B89F8EC7FB5F}"/>
    <cellStyle name="Normal 7 3 4 2 5" xfId="2151" xr:uid="{A81DE355-9B1A-4E4F-AFD2-67E2134AD951}"/>
    <cellStyle name="Normal 7 3 4 3" xfId="2152" xr:uid="{9611A373-10F9-40D5-A8A8-04890C40C440}"/>
    <cellStyle name="Normal 7 3 4 3 2" xfId="2153" xr:uid="{173DFEC4-1DD5-43FB-A28B-6A746EB80F23}"/>
    <cellStyle name="Normal 7 3 4 3 2 2" xfId="4093" xr:uid="{DB44B1F3-3EC3-46E2-B66A-D71F6A85A2E8}"/>
    <cellStyle name="Normal 7 3 4 3 3" xfId="2154" xr:uid="{ED77C641-39F5-41C5-9551-2FD8B9C2E918}"/>
    <cellStyle name="Normal 7 3 4 3 4" xfId="2155" xr:uid="{967DA029-4313-4CF6-9C33-C3C43536DC23}"/>
    <cellStyle name="Normal 7 3 4 4" xfId="2156" xr:uid="{FB46FC89-70AB-4B46-8084-E9514E64BC8C}"/>
    <cellStyle name="Normal 7 3 4 4 2" xfId="2157" xr:uid="{BB15EFA0-5531-4858-9633-BAEB1EA88158}"/>
    <cellStyle name="Normal 7 3 4 4 3" xfId="2158" xr:uid="{FE28BB61-D5FB-44B3-AE5D-4AD6B52FE041}"/>
    <cellStyle name="Normal 7 3 4 4 4" xfId="2159" xr:uid="{9C225B53-0169-4681-99C0-64EAA0D2A7FF}"/>
    <cellStyle name="Normal 7 3 4 5" xfId="2160" xr:uid="{622E35F9-ADB1-4F5E-95ED-773282DF3455}"/>
    <cellStyle name="Normal 7 3 4 6" xfId="2161" xr:uid="{329A586A-673B-4810-B9DF-894EC7F8E852}"/>
    <cellStyle name="Normal 7 3 4 7" xfId="2162" xr:uid="{56C99655-8468-4162-B746-856D6F11D77F}"/>
    <cellStyle name="Normal 7 3 5" xfId="2163" xr:uid="{CF953BE6-EFAD-4EBC-B6FF-97B64893AFAA}"/>
    <cellStyle name="Normal 7 3 5 2" xfId="2164" xr:uid="{8EBAB8B4-6796-4F28-A573-66A58CB5D615}"/>
    <cellStyle name="Normal 7 3 5 2 2" xfId="2165" xr:uid="{E1FECB83-E6D2-440F-9A72-BA19A655CF1E}"/>
    <cellStyle name="Normal 7 3 5 2 2 2" xfId="4094" xr:uid="{70334589-8EB9-45C3-A15B-07D8D788C42F}"/>
    <cellStyle name="Normal 7 3 5 2 3" xfId="2166" xr:uid="{4C36DDFB-9764-4580-BE6E-CC8FFE268C3F}"/>
    <cellStyle name="Normal 7 3 5 2 4" xfId="2167" xr:uid="{8733716D-9483-4AB6-8E28-12515200AFD4}"/>
    <cellStyle name="Normal 7 3 5 3" xfId="2168" xr:uid="{8549A0BF-EA65-4948-BB60-88F446003079}"/>
    <cellStyle name="Normal 7 3 5 3 2" xfId="2169" xr:uid="{8CF16ADD-8E67-40AE-9C01-333BD950EF20}"/>
    <cellStyle name="Normal 7 3 5 3 3" xfId="2170" xr:uid="{A7C21762-99C8-417E-9B94-BCC757FE1676}"/>
    <cellStyle name="Normal 7 3 5 3 4" xfId="2171" xr:uid="{F2DBDC1B-D1D1-46E0-A3C0-6D7F5B015BF4}"/>
    <cellStyle name="Normal 7 3 5 4" xfId="2172" xr:uid="{77582F6F-291C-4F9F-B37C-1507A7EAE578}"/>
    <cellStyle name="Normal 7 3 5 5" xfId="2173" xr:uid="{3DD48503-7BDF-4D17-8493-69F6389BFA00}"/>
    <cellStyle name="Normal 7 3 5 6" xfId="2174" xr:uid="{8CD04C1D-9885-40FB-B7D4-3AF5EC22DAE5}"/>
    <cellStyle name="Normal 7 3 6" xfId="2175" xr:uid="{73250673-0559-40D5-BE28-7E38A81D756A}"/>
    <cellStyle name="Normal 7 3 6 2" xfId="2176" xr:uid="{1029B7A2-3083-4504-A9D1-5526A723F589}"/>
    <cellStyle name="Normal 7 3 6 2 2" xfId="2177" xr:uid="{AF8C4DB4-1875-4511-998B-874604FDAF5F}"/>
    <cellStyle name="Normal 7 3 6 2 3" xfId="2178" xr:uid="{CC7EB55E-F5CE-421C-820D-3D1F79414A14}"/>
    <cellStyle name="Normal 7 3 6 2 4" xfId="2179" xr:uid="{6ED35E8A-AC53-419A-8A5C-BA6BDD71FACE}"/>
    <cellStyle name="Normal 7 3 6 3" xfId="2180" xr:uid="{498E88E5-60B2-447F-9051-F60F169E2AC8}"/>
    <cellStyle name="Normal 7 3 6 4" xfId="2181" xr:uid="{2294F1AB-B6E2-4A39-A378-17D7B50EDC3E}"/>
    <cellStyle name="Normal 7 3 6 5" xfId="2182" xr:uid="{30D9E433-5BC5-429C-8106-D10D25031AA9}"/>
    <cellStyle name="Normal 7 3 7" xfId="2183" xr:uid="{EE4D1A7D-E905-4A21-B6E4-F00F478BF524}"/>
    <cellStyle name="Normal 7 3 7 2" xfId="2184" xr:uid="{9B51F9D3-CB20-4C13-9FE2-90D3DE3450AA}"/>
    <cellStyle name="Normal 7 3 7 3" xfId="2185" xr:uid="{5AB8CC50-7A37-4089-B5A0-37FF5480EE64}"/>
    <cellStyle name="Normal 7 3 7 4" xfId="2186" xr:uid="{1C777FF6-64F1-49D3-BDB7-32BEE5186703}"/>
    <cellStyle name="Normal 7 3 8" xfId="2187" xr:uid="{399AE661-88D8-4E52-BA5A-D64425A5E38B}"/>
    <cellStyle name="Normal 7 3 8 2" xfId="2188" xr:uid="{F5D22E85-0794-4F58-A913-16CD206B50DD}"/>
    <cellStyle name="Normal 7 3 8 3" xfId="2189" xr:uid="{3BA06E03-95B5-471D-AB1D-D44466F278F8}"/>
    <cellStyle name="Normal 7 3 8 4" xfId="2190" xr:uid="{E7183749-86F9-45DB-A483-3CA5480AC71F}"/>
    <cellStyle name="Normal 7 3 9" xfId="2191" xr:uid="{C4CEC1C3-51F5-40A4-8A25-5D7D19F5F1F4}"/>
    <cellStyle name="Normal 7 4" xfId="2192" xr:uid="{8A548EEF-7682-41C3-885A-C6B1187BAEE5}"/>
    <cellStyle name="Normal 7 4 10" xfId="2193" xr:uid="{6C4690E1-567E-4FEA-802E-16B9EA47D6EF}"/>
    <cellStyle name="Normal 7 4 11" xfId="2194" xr:uid="{0940252F-91E5-4339-B9C4-D439E83782FD}"/>
    <cellStyle name="Normal 7 4 2" xfId="2195" xr:uid="{F8466D7E-1BBD-42EF-BB4C-E28EF1720EB3}"/>
    <cellStyle name="Normal 7 4 2 2" xfId="2196" xr:uid="{3C1A483C-17BA-47B4-9264-300379B05B47}"/>
    <cellStyle name="Normal 7 4 2 2 2" xfId="2197" xr:uid="{788F0A5F-C354-4D24-9D9F-D542ED77CE13}"/>
    <cellStyle name="Normal 7 4 2 2 2 2" xfId="2198" xr:uid="{65E4C1AE-E9A9-41A4-82FB-D5F0E77A845B}"/>
    <cellStyle name="Normal 7 4 2 2 2 2 2" xfId="2199" xr:uid="{7543147B-5A51-4B27-BF38-99702E24B469}"/>
    <cellStyle name="Normal 7 4 2 2 2 2 3" xfId="2200" xr:uid="{E0AE2391-0AF8-4194-9205-EBBEBE9AFEBB}"/>
    <cellStyle name="Normal 7 4 2 2 2 2 4" xfId="2201" xr:uid="{D1A7FBE3-BCE1-4080-A4F0-12B31AB69FF8}"/>
    <cellStyle name="Normal 7 4 2 2 2 3" xfId="2202" xr:uid="{122ED247-D2CE-4577-8E13-3140E82E6C25}"/>
    <cellStyle name="Normal 7 4 2 2 2 3 2" xfId="2203" xr:uid="{F67B5514-44F0-419A-A46D-405E452E276C}"/>
    <cellStyle name="Normal 7 4 2 2 2 3 3" xfId="2204" xr:uid="{6EA26692-0BF6-4570-A4CD-06AF79FAE2C9}"/>
    <cellStyle name="Normal 7 4 2 2 2 3 4" xfId="2205" xr:uid="{DB446609-C5D8-4BEE-A91E-5A8A7E0DF747}"/>
    <cellStyle name="Normal 7 4 2 2 2 4" xfId="2206" xr:uid="{F8EC1E62-982F-4096-8B1A-C3F400A606DE}"/>
    <cellStyle name="Normal 7 4 2 2 2 5" xfId="2207" xr:uid="{60DE802D-FBFC-4D69-AE70-6833B311DC85}"/>
    <cellStyle name="Normal 7 4 2 2 2 6" xfId="2208" xr:uid="{875F8B31-74C5-4828-B8A2-4A1AE698ACB3}"/>
    <cellStyle name="Normal 7 4 2 2 3" xfId="2209" xr:uid="{FC229C79-9F83-4DA9-8CAF-21F1F6BA313F}"/>
    <cellStyle name="Normal 7 4 2 2 3 2" xfId="2210" xr:uid="{A198712B-736E-476F-9C3D-6CAA3B2944C8}"/>
    <cellStyle name="Normal 7 4 2 2 3 2 2" xfId="2211" xr:uid="{F3EE6FF2-D254-47F1-8865-001A0ECCFA10}"/>
    <cellStyle name="Normal 7 4 2 2 3 2 3" xfId="2212" xr:uid="{7179660F-1E8D-4832-9420-0F6F67DD3C6E}"/>
    <cellStyle name="Normal 7 4 2 2 3 2 4" xfId="2213" xr:uid="{DF920AFF-FF02-448E-B9C7-A0D43DAD8D6D}"/>
    <cellStyle name="Normal 7 4 2 2 3 3" xfId="2214" xr:uid="{8DEBCC6E-D55D-47BF-A603-0EB08A4420ED}"/>
    <cellStyle name="Normal 7 4 2 2 3 4" xfId="2215" xr:uid="{1FA10EC6-1338-4DB7-ADF7-4141D448C43C}"/>
    <cellStyle name="Normal 7 4 2 2 3 5" xfId="2216" xr:uid="{1D5719D7-072A-4343-B2A3-F16E9B65C031}"/>
    <cellStyle name="Normal 7 4 2 2 4" xfId="2217" xr:uid="{A51F0BA3-DC2D-459B-9698-34B5EDE85DB5}"/>
    <cellStyle name="Normal 7 4 2 2 4 2" xfId="2218" xr:uid="{9422A7EE-3D40-4F09-9D26-7764F0C23BE5}"/>
    <cellStyle name="Normal 7 4 2 2 4 3" xfId="2219" xr:uid="{81E6941E-6279-4232-BA67-E391B4F23378}"/>
    <cellStyle name="Normal 7 4 2 2 4 4" xfId="2220" xr:uid="{8901441C-54C8-4F99-8E94-26C7E7347F38}"/>
    <cellStyle name="Normal 7 4 2 2 5" xfId="2221" xr:uid="{6CE4D07A-E4FC-4E02-9278-9B33E7DFCEBE}"/>
    <cellStyle name="Normal 7 4 2 2 5 2" xfId="2222" xr:uid="{3FC75536-BFF3-48F5-9FC5-534189ABBA6A}"/>
    <cellStyle name="Normal 7 4 2 2 5 3" xfId="2223" xr:uid="{6E48BE60-475D-4565-9BE0-7425AF66624B}"/>
    <cellStyle name="Normal 7 4 2 2 5 4" xfId="2224" xr:uid="{0B4B89CC-DB35-47CA-93B8-CBF5EA695D37}"/>
    <cellStyle name="Normal 7 4 2 2 6" xfId="2225" xr:uid="{05C31D7B-F363-47B4-9D5E-ECE7ED89BE3A}"/>
    <cellStyle name="Normal 7 4 2 2 7" xfId="2226" xr:uid="{A7ACE86B-74AE-47BC-95D8-C7109FF5B1A3}"/>
    <cellStyle name="Normal 7 4 2 2 8" xfId="2227" xr:uid="{F23D9B25-F9EF-4C66-B829-4CF53F29C3D9}"/>
    <cellStyle name="Normal 7 4 2 3" xfId="2228" xr:uid="{B5F1DF7A-9BA8-4744-99D4-ACA989D80C76}"/>
    <cellStyle name="Normal 7 4 2 3 2" xfId="2229" xr:uid="{B2019EE7-D536-4C6B-983C-5682C759074E}"/>
    <cellStyle name="Normal 7 4 2 3 2 2" xfId="2230" xr:uid="{76752E71-255C-4AB3-AB85-5B22DB78695D}"/>
    <cellStyle name="Normal 7 4 2 3 2 3" xfId="2231" xr:uid="{BDBDB388-5C6D-418F-ACFD-AA12939E0188}"/>
    <cellStyle name="Normal 7 4 2 3 2 4" xfId="2232" xr:uid="{62BB9A0F-B7CB-417D-9C63-FCFC04DE19E8}"/>
    <cellStyle name="Normal 7 4 2 3 3" xfId="2233" xr:uid="{9D2C3185-66D9-4580-BBA2-BB0C1E68BFA9}"/>
    <cellStyle name="Normal 7 4 2 3 3 2" xfId="2234" xr:uid="{8FA0A3F3-1101-4487-A836-E0043E71CEE5}"/>
    <cellStyle name="Normal 7 4 2 3 3 3" xfId="2235" xr:uid="{B25CB36C-A398-4B70-A8E6-8B062E501593}"/>
    <cellStyle name="Normal 7 4 2 3 3 4" xfId="2236" xr:uid="{CB5FD0C1-31B2-40AD-AAA3-824A55A82091}"/>
    <cellStyle name="Normal 7 4 2 3 4" xfId="2237" xr:uid="{45A05BFB-619F-4817-80C6-D5C4FF85F313}"/>
    <cellStyle name="Normal 7 4 2 3 5" xfId="2238" xr:uid="{BD0C386A-F1B5-4F22-91D1-A930AF55E423}"/>
    <cellStyle name="Normal 7 4 2 3 6" xfId="2239" xr:uid="{943973C4-5CA2-4E2D-95CA-9A1247B6CB3B}"/>
    <cellStyle name="Normal 7 4 2 4" xfId="2240" xr:uid="{381B3B34-9483-43FD-9A3A-2182CC31CB52}"/>
    <cellStyle name="Normal 7 4 2 4 2" xfId="2241" xr:uid="{A6C41749-071C-4BEC-A1DC-FCEC016ADC2C}"/>
    <cellStyle name="Normal 7 4 2 4 2 2" xfId="2242" xr:uid="{735018B7-FC70-4F2E-9C7C-E3F5F967B808}"/>
    <cellStyle name="Normal 7 4 2 4 2 3" xfId="2243" xr:uid="{7096C42D-FDA7-40C2-9368-D660398F8CF9}"/>
    <cellStyle name="Normal 7 4 2 4 2 4" xfId="2244" xr:uid="{65D7AAD0-0992-414E-9428-BCC9EE0D8BF1}"/>
    <cellStyle name="Normal 7 4 2 4 3" xfId="2245" xr:uid="{A87425C8-E813-4865-B673-DF59BFBE9B00}"/>
    <cellStyle name="Normal 7 4 2 4 4" xfId="2246" xr:uid="{8381AC33-E8E7-46A2-B12D-2BFA092086BA}"/>
    <cellStyle name="Normal 7 4 2 4 5" xfId="2247" xr:uid="{245364CE-9507-47DA-A900-73E7E3DF845F}"/>
    <cellStyle name="Normal 7 4 2 5" xfId="2248" xr:uid="{32FA9368-2BB0-4D44-B090-C56EC4FA3A1F}"/>
    <cellStyle name="Normal 7 4 2 5 2" xfId="2249" xr:uid="{FA89EB8F-2A45-4CBD-A942-6B979919C953}"/>
    <cellStyle name="Normal 7 4 2 5 3" xfId="2250" xr:uid="{8675D029-C18A-4CE5-B44B-5EA828B13083}"/>
    <cellStyle name="Normal 7 4 2 5 4" xfId="2251" xr:uid="{DD6109B1-1483-438A-AE01-AE0D0BFC275F}"/>
    <cellStyle name="Normal 7 4 2 6" xfId="2252" xr:uid="{6CEB7778-8930-4239-9608-E9831E7C52A1}"/>
    <cellStyle name="Normal 7 4 2 6 2" xfId="2253" xr:uid="{D6C4FC66-E077-43EB-BCA7-CA310CB6A240}"/>
    <cellStyle name="Normal 7 4 2 6 3" xfId="2254" xr:uid="{F41E50F5-52DF-4E48-B507-07AB7B4B3AD0}"/>
    <cellStyle name="Normal 7 4 2 6 4" xfId="2255" xr:uid="{30D49917-F3C3-4D11-93F1-E97623E39C47}"/>
    <cellStyle name="Normal 7 4 2 7" xfId="2256" xr:uid="{B8A28F74-BB31-4A7A-8431-692D419201A1}"/>
    <cellStyle name="Normal 7 4 2 8" xfId="2257" xr:uid="{7131D01D-C316-4A25-A81A-DDCEB777C6B8}"/>
    <cellStyle name="Normal 7 4 2 9" xfId="2258" xr:uid="{B13DD6FC-5CBE-403D-BCBE-3F83B87C211E}"/>
    <cellStyle name="Normal 7 4 3" xfId="2259" xr:uid="{7CC4636C-7D18-401E-9F30-63D5B2E55E95}"/>
    <cellStyle name="Normal 7 4 3 2" xfId="2260" xr:uid="{E6424411-C284-49BA-8C9B-6D7674FC28B5}"/>
    <cellStyle name="Normal 7 4 3 2 2" xfId="2261" xr:uid="{7A72DF52-B995-4443-9628-E424D7116A74}"/>
    <cellStyle name="Normal 7 4 3 2 2 2" xfId="2262" xr:uid="{6805E3E7-85B9-412D-A610-C4E22F8AB0D4}"/>
    <cellStyle name="Normal 7 4 3 2 2 2 2" xfId="4095" xr:uid="{923BA4BB-8AE3-41FD-BAE2-DEB25B0D1F0A}"/>
    <cellStyle name="Normal 7 4 3 2 2 3" xfId="2263" xr:uid="{7735433D-DB3F-4CE1-8239-DF2BBA96AB4D}"/>
    <cellStyle name="Normal 7 4 3 2 2 4" xfId="2264" xr:uid="{BAD20780-4D38-4927-A016-82B3B4D1DD9C}"/>
    <cellStyle name="Normal 7 4 3 2 3" xfId="2265" xr:uid="{0788172F-EAD3-42AE-ACB7-57556D8378E2}"/>
    <cellStyle name="Normal 7 4 3 2 3 2" xfId="2266" xr:uid="{D85C61C3-3706-4993-9439-99AD32F5CF7C}"/>
    <cellStyle name="Normal 7 4 3 2 3 3" xfId="2267" xr:uid="{B7021280-81DD-4C12-95A2-E069228DB676}"/>
    <cellStyle name="Normal 7 4 3 2 3 4" xfId="2268" xr:uid="{03AC88F1-6A26-4618-A060-7B89E5B15A12}"/>
    <cellStyle name="Normal 7 4 3 2 4" xfId="2269" xr:uid="{2CE0BD13-F523-4459-861B-196A461545B3}"/>
    <cellStyle name="Normal 7 4 3 2 5" xfId="2270" xr:uid="{C9ED9F9D-3546-4F90-8EE3-2702904F1A23}"/>
    <cellStyle name="Normal 7 4 3 2 6" xfId="2271" xr:uid="{32D4C758-BF97-497B-94D8-89261E202161}"/>
    <cellStyle name="Normal 7 4 3 3" xfId="2272" xr:uid="{DFD6C23D-6C86-4471-A381-DFC030692F5B}"/>
    <cellStyle name="Normal 7 4 3 3 2" xfId="2273" xr:uid="{783533E3-CEEC-442F-9273-40B3D6075E57}"/>
    <cellStyle name="Normal 7 4 3 3 2 2" xfId="2274" xr:uid="{B4FB1258-6BF3-46A5-88AD-5137416D2820}"/>
    <cellStyle name="Normal 7 4 3 3 2 3" xfId="2275" xr:uid="{3250349D-4A57-4D36-9D7C-D2015B48927E}"/>
    <cellStyle name="Normal 7 4 3 3 2 4" xfId="2276" xr:uid="{87F5EB2B-EEF3-4050-A3A6-22AAF372BBEE}"/>
    <cellStyle name="Normal 7 4 3 3 3" xfId="2277" xr:uid="{34B342DA-F002-4BAA-848D-C4601764ED79}"/>
    <cellStyle name="Normal 7 4 3 3 4" xfId="2278" xr:uid="{A33D8CB0-B191-4A65-BD2F-C1D8D691DECE}"/>
    <cellStyle name="Normal 7 4 3 3 5" xfId="2279" xr:uid="{B41D09E9-2530-4B24-81BE-7A24181919B8}"/>
    <cellStyle name="Normal 7 4 3 4" xfId="2280" xr:uid="{421B51AD-8898-4D24-AECA-CD8F86476097}"/>
    <cellStyle name="Normal 7 4 3 4 2" xfId="2281" xr:uid="{27775A24-B024-443B-A8F8-51ECB80CA552}"/>
    <cellStyle name="Normal 7 4 3 4 3" xfId="2282" xr:uid="{9363ECD3-F36B-4DC5-BCB3-D75DFE27ED61}"/>
    <cellStyle name="Normal 7 4 3 4 4" xfId="2283" xr:uid="{3175AE44-F532-45C1-930B-CCFF3C436CAE}"/>
    <cellStyle name="Normal 7 4 3 5" xfId="2284" xr:uid="{00E93E8E-87E1-4274-8DD4-55017CF32542}"/>
    <cellStyle name="Normal 7 4 3 5 2" xfId="2285" xr:uid="{1521B2C0-9CAE-4792-958D-9FFEFBA229F3}"/>
    <cellStyle name="Normal 7 4 3 5 3" xfId="2286" xr:uid="{45EF3A5F-CA7E-46AF-BCF1-248FB4EBD470}"/>
    <cellStyle name="Normal 7 4 3 5 4" xfId="2287" xr:uid="{DD0CD746-DD70-42A9-A57F-3D4CB0E52D19}"/>
    <cellStyle name="Normal 7 4 3 6" xfId="2288" xr:uid="{18A0C5DF-DCE9-4C9C-A7B6-F5DC60544793}"/>
    <cellStyle name="Normal 7 4 3 7" xfId="2289" xr:uid="{6EE94865-DDBD-4D7B-9B5A-F29C0F36E30F}"/>
    <cellStyle name="Normal 7 4 3 8" xfId="2290" xr:uid="{6E5A8C5D-3389-4B81-937D-65DA2CA97683}"/>
    <cellStyle name="Normal 7 4 4" xfId="2291" xr:uid="{D7AE3BE1-0FC9-436E-8AB0-CDC2E700566E}"/>
    <cellStyle name="Normal 7 4 4 2" xfId="2292" xr:uid="{CA0FAE8F-3E36-480E-8EEB-C3B52EBBB5C9}"/>
    <cellStyle name="Normal 7 4 4 2 2" xfId="2293" xr:uid="{DFC36B39-305B-4F5F-BCAB-1F2220335DA4}"/>
    <cellStyle name="Normal 7 4 4 2 2 2" xfId="2294" xr:uid="{52809D00-4B86-4352-AF3D-33A6809CC1CB}"/>
    <cellStyle name="Normal 7 4 4 2 2 3" xfId="2295" xr:uid="{9D5BAD07-043F-46C4-AE5B-C9CA76512A6B}"/>
    <cellStyle name="Normal 7 4 4 2 2 4" xfId="2296" xr:uid="{EBE16B39-3D9B-4002-82A3-98FF06B22600}"/>
    <cellStyle name="Normal 7 4 4 2 3" xfId="2297" xr:uid="{3AB1E127-1F29-41BB-916B-E3FD9C6302F2}"/>
    <cellStyle name="Normal 7 4 4 2 4" xfId="2298" xr:uid="{ADF5B5A7-4C8C-4479-8C75-0CE3B5DEECF3}"/>
    <cellStyle name="Normal 7 4 4 2 5" xfId="2299" xr:uid="{E6CA07D0-EAC2-4A57-9FA2-A09638357397}"/>
    <cellStyle name="Normal 7 4 4 3" xfId="2300" xr:uid="{CEF65CA3-7D2E-45E1-A985-E0A2145D5622}"/>
    <cellStyle name="Normal 7 4 4 3 2" xfId="2301" xr:uid="{12C613B1-C909-4CF3-B1D9-8AA0C2C016E6}"/>
    <cellStyle name="Normal 7 4 4 3 3" xfId="2302" xr:uid="{95F7916F-E104-46E8-A516-8270F3027797}"/>
    <cellStyle name="Normal 7 4 4 3 4" xfId="2303" xr:uid="{1FB67039-984A-4C88-81FB-446693BE174E}"/>
    <cellStyle name="Normal 7 4 4 4" xfId="2304" xr:uid="{67B00A2A-70FF-4B3D-9C53-9FC0153A9F63}"/>
    <cellStyle name="Normal 7 4 4 4 2" xfId="2305" xr:uid="{43CFADDF-0DDC-4AC9-8854-58B49FF970C1}"/>
    <cellStyle name="Normal 7 4 4 4 3" xfId="2306" xr:uid="{5531F8EC-7C6F-42C2-A931-E710C1CBC27D}"/>
    <cellStyle name="Normal 7 4 4 4 4" xfId="2307" xr:uid="{F5599955-5BA6-4A9B-B9FF-BA6144264296}"/>
    <cellStyle name="Normal 7 4 4 5" xfId="2308" xr:uid="{5CB8D359-2B4D-4422-AEDE-CD1975145087}"/>
    <cellStyle name="Normal 7 4 4 6" xfId="2309" xr:uid="{1FEA7668-D95B-4DF5-A1EF-5720CB88EBBA}"/>
    <cellStyle name="Normal 7 4 4 7" xfId="2310" xr:uid="{2D7FD82C-C16C-4D33-B2C1-8E6816D29AA8}"/>
    <cellStyle name="Normal 7 4 5" xfId="2311" xr:uid="{CA43CDA4-E525-41C4-904E-A5E41CD93729}"/>
    <cellStyle name="Normal 7 4 5 2" xfId="2312" xr:uid="{190E3FE3-CBE8-4740-B7EA-B00DBB941E24}"/>
    <cellStyle name="Normal 7 4 5 2 2" xfId="2313" xr:uid="{96AB6228-EB8A-4D06-AFBF-760BE100BB7B}"/>
    <cellStyle name="Normal 7 4 5 2 3" xfId="2314" xr:uid="{96CFE2F1-5BF7-417D-BC21-944A25F23970}"/>
    <cellStyle name="Normal 7 4 5 2 4" xfId="2315" xr:uid="{7198D359-5C1B-4BC1-B39C-3729B34E3493}"/>
    <cellStyle name="Normal 7 4 5 3" xfId="2316" xr:uid="{1647AF1D-1F54-46ED-91D1-65449306564B}"/>
    <cellStyle name="Normal 7 4 5 3 2" xfId="2317" xr:uid="{B94FFE55-D311-4523-B50F-19BB6485EE2E}"/>
    <cellStyle name="Normal 7 4 5 3 3" xfId="2318" xr:uid="{059C213D-0480-491A-B70A-6747C9EC3C2E}"/>
    <cellStyle name="Normal 7 4 5 3 4" xfId="2319" xr:uid="{83A61A40-F147-4BE2-A24E-48C354D0FB51}"/>
    <cellStyle name="Normal 7 4 5 4" xfId="2320" xr:uid="{76FADFA3-D817-4F70-A457-DDA2B5E26E86}"/>
    <cellStyle name="Normal 7 4 5 5" xfId="2321" xr:uid="{C5597B29-3A37-4B0B-A278-FCF9ACC92E5E}"/>
    <cellStyle name="Normal 7 4 5 6" xfId="2322" xr:uid="{2451D0D1-17DC-4AEA-9B09-314251FA7D38}"/>
    <cellStyle name="Normal 7 4 6" xfId="2323" xr:uid="{66BA9BFD-2EAF-4E05-B4B2-51D2DBF6A8EF}"/>
    <cellStyle name="Normal 7 4 6 2" xfId="2324" xr:uid="{598B093F-CC09-4B3C-9740-105EEBAF922C}"/>
    <cellStyle name="Normal 7 4 6 2 2" xfId="2325" xr:uid="{5C35A2CB-1E2B-4360-B4EC-F6DE6AB5BBAE}"/>
    <cellStyle name="Normal 7 4 6 2 3" xfId="2326" xr:uid="{60A58CA7-B23C-4C58-8170-DFD0C6FE527D}"/>
    <cellStyle name="Normal 7 4 6 2 4" xfId="2327" xr:uid="{17988B4D-B671-4450-B6E6-BB09A417D402}"/>
    <cellStyle name="Normal 7 4 6 3" xfId="2328" xr:uid="{BD240C12-A100-4ADD-A9F7-B9B2E87C64D8}"/>
    <cellStyle name="Normal 7 4 6 4" xfId="2329" xr:uid="{BFE3A82F-CEF1-4F88-95C8-3EFE85D744D5}"/>
    <cellStyle name="Normal 7 4 6 5" xfId="2330" xr:uid="{54A00AE5-8366-4811-8EB9-50740C3EB2D4}"/>
    <cellStyle name="Normal 7 4 7" xfId="2331" xr:uid="{A692E6F7-8D99-48BA-9BAF-9AD4662CB2B0}"/>
    <cellStyle name="Normal 7 4 7 2" xfId="2332" xr:uid="{20F830EA-14CF-4136-9D2C-512CCECFED5A}"/>
    <cellStyle name="Normal 7 4 7 3" xfId="2333" xr:uid="{7E295760-4285-4E45-98DC-2DFA0DCEE33A}"/>
    <cellStyle name="Normal 7 4 7 4" xfId="2334" xr:uid="{0BC988CA-C48D-47A2-9433-00C86E894960}"/>
    <cellStyle name="Normal 7 4 8" xfId="2335" xr:uid="{563AF87E-1A65-4324-A109-1371FBBCD852}"/>
    <cellStyle name="Normal 7 4 8 2" xfId="2336" xr:uid="{05DDA1F8-DCC5-417C-B8CC-0E704809358E}"/>
    <cellStyle name="Normal 7 4 8 3" xfId="2337" xr:uid="{FC21FEEA-5967-4D93-A280-46DC51085E33}"/>
    <cellStyle name="Normal 7 4 8 4" xfId="2338" xr:uid="{6AAF93D7-ADEC-41DA-AE16-D6A9E702628C}"/>
    <cellStyle name="Normal 7 4 9" xfId="2339" xr:uid="{E6B85E4A-BA7A-42AF-8456-9F100D2C7605}"/>
    <cellStyle name="Normal 7 5" xfId="2340" xr:uid="{0C725DC2-AD77-44EF-8CDD-4818DE67CCF9}"/>
    <cellStyle name="Normal 7 5 2" xfId="2341" xr:uid="{42094426-4E2B-4D63-9810-8A36A267A7C0}"/>
    <cellStyle name="Normal 7 5 2 2" xfId="2342" xr:uid="{F2779D8F-CC72-4472-A9D3-57B33ACF5709}"/>
    <cellStyle name="Normal 7 5 2 2 2" xfId="2343" xr:uid="{8660D5EC-8C3C-473D-80E6-2FDE27984D68}"/>
    <cellStyle name="Normal 7 5 2 2 2 2" xfId="2344" xr:uid="{63CCD492-6D73-4D05-A720-A5BA28795995}"/>
    <cellStyle name="Normal 7 5 2 2 2 3" xfId="2345" xr:uid="{C4FB6BC9-CA7F-4376-A01A-9F6AC217217F}"/>
    <cellStyle name="Normal 7 5 2 2 2 4" xfId="2346" xr:uid="{B0663E4E-CCF8-4F49-9B61-6B79196B0E29}"/>
    <cellStyle name="Normal 7 5 2 2 3" xfId="2347" xr:uid="{53CCB054-E1BB-46BD-9698-A2CEB04FEECE}"/>
    <cellStyle name="Normal 7 5 2 2 3 2" xfId="2348" xr:uid="{D0EC6B77-B801-4AF7-9BF2-67960CDADC5C}"/>
    <cellStyle name="Normal 7 5 2 2 3 3" xfId="2349" xr:uid="{E08A86A7-C5CF-421C-8CD6-6CCB402435AA}"/>
    <cellStyle name="Normal 7 5 2 2 3 4" xfId="2350" xr:uid="{C9A87E30-5C29-4267-8F42-7403CC54005F}"/>
    <cellStyle name="Normal 7 5 2 2 4" xfId="2351" xr:uid="{8C8B4863-FF16-4D0A-B1F3-6AB994EA7D58}"/>
    <cellStyle name="Normal 7 5 2 2 5" xfId="2352" xr:uid="{2CFC812B-2547-4772-8619-48879A05F6EB}"/>
    <cellStyle name="Normal 7 5 2 2 6" xfId="2353" xr:uid="{5DDD6605-C879-4132-9C4F-3C9E03A731FE}"/>
    <cellStyle name="Normal 7 5 2 3" xfId="2354" xr:uid="{81CA6EF5-2C31-4AD5-9761-E2DDA39C9F95}"/>
    <cellStyle name="Normal 7 5 2 3 2" xfId="2355" xr:uid="{0DF854F8-A9FF-4EC8-ABA7-B1A29FFD65D9}"/>
    <cellStyle name="Normal 7 5 2 3 2 2" xfId="2356" xr:uid="{CB1858C6-89B8-4FA3-9F00-D70B79986C61}"/>
    <cellStyle name="Normal 7 5 2 3 2 3" xfId="2357" xr:uid="{01052E5D-8D7D-495D-8604-5D9892327CD4}"/>
    <cellStyle name="Normal 7 5 2 3 2 4" xfId="2358" xr:uid="{97D21A44-60B4-4164-B1DD-95AFB35E1105}"/>
    <cellStyle name="Normal 7 5 2 3 3" xfId="2359" xr:uid="{BD3D1D90-C189-4C6F-88B1-6D52EE517793}"/>
    <cellStyle name="Normal 7 5 2 3 4" xfId="2360" xr:uid="{3F4F5123-1014-430F-A249-E080B1FB26C2}"/>
    <cellStyle name="Normal 7 5 2 3 5" xfId="2361" xr:uid="{22FE15A1-0CCF-432F-B6B3-5D9A2B45E963}"/>
    <cellStyle name="Normal 7 5 2 4" xfId="2362" xr:uid="{EFA56941-E2CB-40C0-AFD5-61CA7D32CE7C}"/>
    <cellStyle name="Normal 7 5 2 4 2" xfId="2363" xr:uid="{0C1447DF-7468-43F5-B4CD-BB052A544741}"/>
    <cellStyle name="Normal 7 5 2 4 3" xfId="2364" xr:uid="{605F9A87-E6B2-4D52-8261-10692C2C330D}"/>
    <cellStyle name="Normal 7 5 2 4 4" xfId="2365" xr:uid="{0BB03246-F569-49FA-BE6B-3D4AA6A60414}"/>
    <cellStyle name="Normal 7 5 2 5" xfId="2366" xr:uid="{B8E7B510-7C79-4F5A-AC37-5C7E753EC66F}"/>
    <cellStyle name="Normal 7 5 2 5 2" xfId="2367" xr:uid="{23CB6D7C-B87A-4DE1-9A50-CC5CDCAFC19A}"/>
    <cellStyle name="Normal 7 5 2 5 3" xfId="2368" xr:uid="{9A2CB5E0-2412-43D3-BED2-8BA3B49E6FCC}"/>
    <cellStyle name="Normal 7 5 2 5 4" xfId="2369" xr:uid="{D79D0ECF-B84C-47E9-A953-611CE64C725E}"/>
    <cellStyle name="Normal 7 5 2 6" xfId="2370" xr:uid="{E55BCEAB-3372-40AE-9D71-2E8C32CAD53B}"/>
    <cellStyle name="Normal 7 5 2 7" xfId="2371" xr:uid="{FD3298B7-7130-4932-964D-D9739A047519}"/>
    <cellStyle name="Normal 7 5 2 8" xfId="2372" xr:uid="{EEC486F9-368C-4D9F-BC58-0A4941F700FB}"/>
    <cellStyle name="Normal 7 5 3" xfId="2373" xr:uid="{87C41554-C054-49B5-A72F-D86C69FE6272}"/>
    <cellStyle name="Normal 7 5 3 2" xfId="2374" xr:uid="{889ECF7A-565B-40A0-8F42-E7E9A8DE99BB}"/>
    <cellStyle name="Normal 7 5 3 2 2" xfId="2375" xr:uid="{57E263A1-7CA6-41B9-AF0D-39613709FB05}"/>
    <cellStyle name="Normal 7 5 3 2 3" xfId="2376" xr:uid="{CD0756F5-338B-4911-BA5F-91326968513D}"/>
    <cellStyle name="Normal 7 5 3 2 4" xfId="2377" xr:uid="{02CF8436-B999-484D-8C80-945648510D96}"/>
    <cellStyle name="Normal 7 5 3 3" xfId="2378" xr:uid="{983CF5C0-3A26-431C-BA6D-6D25C0E5E856}"/>
    <cellStyle name="Normal 7 5 3 3 2" xfId="2379" xr:uid="{38F1C57B-661B-4F67-BED7-5FCB313E751E}"/>
    <cellStyle name="Normal 7 5 3 3 3" xfId="2380" xr:uid="{0D8687DD-86D9-441E-8EF0-2931C82680FB}"/>
    <cellStyle name="Normal 7 5 3 3 4" xfId="2381" xr:uid="{FCD7220C-7C50-4C65-88E8-BCBF54139C45}"/>
    <cellStyle name="Normal 7 5 3 4" xfId="2382" xr:uid="{FAB67F0B-0D35-42D7-8E4D-ADC34BB644F5}"/>
    <cellStyle name="Normal 7 5 3 5" xfId="2383" xr:uid="{3E501D04-7930-40A2-9504-FDC443E1B864}"/>
    <cellStyle name="Normal 7 5 3 6" xfId="2384" xr:uid="{613297EE-0F8A-435D-BFEC-30905441F909}"/>
    <cellStyle name="Normal 7 5 4" xfId="2385" xr:uid="{9D2EE5FC-0E5A-40B1-B461-D90F47ED7F8A}"/>
    <cellStyle name="Normal 7 5 4 2" xfId="2386" xr:uid="{E78E31E8-9564-4302-90A9-F88432B48761}"/>
    <cellStyle name="Normal 7 5 4 2 2" xfId="2387" xr:uid="{A2EF7988-64D0-44AA-A8CC-421D9C7150A2}"/>
    <cellStyle name="Normal 7 5 4 2 3" xfId="2388" xr:uid="{6FFA82AD-92DC-4679-BBB7-54C059A328AE}"/>
    <cellStyle name="Normal 7 5 4 2 4" xfId="2389" xr:uid="{BAD5716C-9402-46B8-8EEF-5CD4DF745D9E}"/>
    <cellStyle name="Normal 7 5 4 3" xfId="2390" xr:uid="{FC39C53F-D868-4DF0-8431-BDE9CAFE4B98}"/>
    <cellStyle name="Normal 7 5 4 4" xfId="2391" xr:uid="{523225D7-E610-4B8D-98B2-D65548488FDD}"/>
    <cellStyle name="Normal 7 5 4 5" xfId="2392" xr:uid="{D3C25729-C209-4FD3-97C0-AFE97F53A99E}"/>
    <cellStyle name="Normal 7 5 5" xfId="2393" xr:uid="{8538F162-E8BB-4A95-85B8-80B1C7BD658B}"/>
    <cellStyle name="Normal 7 5 5 2" xfId="2394" xr:uid="{415D2BE9-3CB9-4651-8A59-F51D69FAD551}"/>
    <cellStyle name="Normal 7 5 5 3" xfId="2395" xr:uid="{4B763436-FBDF-413C-93F1-B9D61C750988}"/>
    <cellStyle name="Normal 7 5 5 4" xfId="2396" xr:uid="{8D11D056-7FE8-4288-A937-172EE8142622}"/>
    <cellStyle name="Normal 7 5 6" xfId="2397" xr:uid="{918B713B-C55B-4986-A9A6-66DB85F1591E}"/>
    <cellStyle name="Normal 7 5 6 2" xfId="2398" xr:uid="{759039F0-72B9-48A5-A833-63296273327C}"/>
    <cellStyle name="Normal 7 5 6 3" xfId="2399" xr:uid="{2D644DBF-1F2A-4DFB-8BFD-E8612B0B69E1}"/>
    <cellStyle name="Normal 7 5 6 4" xfId="2400" xr:uid="{FE3DA1DF-A7ED-4D83-8D8E-574B47813748}"/>
    <cellStyle name="Normal 7 5 7" xfId="2401" xr:uid="{7ADB1713-9893-4BFA-AB3D-9B8F6D09AAAF}"/>
    <cellStyle name="Normal 7 5 8" xfId="2402" xr:uid="{1602D774-98AA-4CB8-8A04-EE5666D93C76}"/>
    <cellStyle name="Normal 7 5 9" xfId="2403" xr:uid="{A71FC7FB-A871-4EDE-AD87-993F2B7B09EC}"/>
    <cellStyle name="Normal 7 6" xfId="2404" xr:uid="{98CC95BC-5202-4E40-AD37-EAF2A009CD1B}"/>
    <cellStyle name="Normal 7 6 2" xfId="2405" xr:uid="{C37F9D86-397F-435D-A0EF-71B48C327DFF}"/>
    <cellStyle name="Normal 7 6 2 2" xfId="2406" xr:uid="{047036F0-35CD-4088-AE76-17518721EC9C}"/>
    <cellStyle name="Normal 7 6 2 2 2" xfId="2407" xr:uid="{5BEEED1C-B433-4146-95BD-EAA69338AEA0}"/>
    <cellStyle name="Normal 7 6 2 2 2 2" xfId="4096" xr:uid="{107E56E1-0B41-4A4F-A9FB-C8FBFED6E170}"/>
    <cellStyle name="Normal 7 6 2 2 3" xfId="2408" xr:uid="{66E6EF41-8068-44A4-91BA-55A350EF046B}"/>
    <cellStyle name="Normal 7 6 2 2 4" xfId="2409" xr:uid="{7536326B-D98A-4748-AAA0-26D602EE3C2D}"/>
    <cellStyle name="Normal 7 6 2 3" xfId="2410" xr:uid="{675DDC9A-6FB9-44AD-98C1-B66E4AB2E63E}"/>
    <cellStyle name="Normal 7 6 2 3 2" xfId="2411" xr:uid="{D738D584-44B3-479B-ADFB-A1ACEEF026EC}"/>
    <cellStyle name="Normal 7 6 2 3 3" xfId="2412" xr:uid="{07689691-1F9F-42D6-8D43-9C5A2C21F155}"/>
    <cellStyle name="Normal 7 6 2 3 4" xfId="2413" xr:uid="{88E7F074-DF63-4277-B553-C24A7A3BD6C8}"/>
    <cellStyle name="Normal 7 6 2 4" xfId="2414" xr:uid="{B2948B1F-3BDB-4252-8B56-A24EB6B95F27}"/>
    <cellStyle name="Normal 7 6 2 5" xfId="2415" xr:uid="{D4EF7A47-2E6E-40F7-B28A-43D31F2B11F2}"/>
    <cellStyle name="Normal 7 6 2 6" xfId="2416" xr:uid="{D3E1B25D-F9F2-4334-9436-76E140A5D008}"/>
    <cellStyle name="Normal 7 6 3" xfId="2417" xr:uid="{90ADA1A8-4CD2-4043-8267-1C35B7916B47}"/>
    <cellStyle name="Normal 7 6 3 2" xfId="2418" xr:uid="{E4D3722E-0E7F-4D57-924E-971FFCB4F19F}"/>
    <cellStyle name="Normal 7 6 3 2 2" xfId="2419" xr:uid="{7B870FF2-D747-4F25-AFA4-BAA2D0557B27}"/>
    <cellStyle name="Normal 7 6 3 2 3" xfId="2420" xr:uid="{DDDF77DC-A8F5-4389-89BD-4F5BF0BA17A9}"/>
    <cellStyle name="Normal 7 6 3 2 4" xfId="2421" xr:uid="{9EC6EE9A-AD63-4C76-AC25-64D2D1794BF3}"/>
    <cellStyle name="Normal 7 6 3 3" xfId="2422" xr:uid="{51CFB34F-6CCA-4019-9B8F-878D3A24E796}"/>
    <cellStyle name="Normal 7 6 3 4" xfId="2423" xr:uid="{DB6906C5-7083-4231-8A28-A4439156B6F5}"/>
    <cellStyle name="Normal 7 6 3 5" xfId="2424" xr:uid="{D2032261-5F21-47A5-8018-21309BD227F1}"/>
    <cellStyle name="Normal 7 6 4" xfId="2425" xr:uid="{AB6538BB-25C3-4DA5-AE50-D96DE6498973}"/>
    <cellStyle name="Normal 7 6 4 2" xfId="2426" xr:uid="{ABC14A9D-597F-457B-9BD3-8A9F67B32F7F}"/>
    <cellStyle name="Normal 7 6 4 3" xfId="2427" xr:uid="{1A7581FF-90B8-4641-8CE3-104B9FA4C303}"/>
    <cellStyle name="Normal 7 6 4 4" xfId="2428" xr:uid="{D4C587B2-79E2-4C7E-9A58-A9E506DE5933}"/>
    <cellStyle name="Normal 7 6 5" xfId="2429" xr:uid="{2471258C-BBB4-4EB9-9D00-2EFEFE8E79CB}"/>
    <cellStyle name="Normal 7 6 5 2" xfId="2430" xr:uid="{F1563916-CD8C-49D4-9020-6E68669F2F8F}"/>
    <cellStyle name="Normal 7 6 5 3" xfId="2431" xr:uid="{17C90767-A75E-4F90-AF91-2E247CB78748}"/>
    <cellStyle name="Normal 7 6 5 4" xfId="2432" xr:uid="{E5F5981A-51EB-4A11-9B18-2DC3941761D7}"/>
    <cellStyle name="Normal 7 6 6" xfId="2433" xr:uid="{433EB844-084A-4779-B11A-53D7A600064C}"/>
    <cellStyle name="Normal 7 6 7" xfId="2434" xr:uid="{BFD70111-CCB9-4D62-BAFC-62FB4A6C4A07}"/>
    <cellStyle name="Normal 7 6 8" xfId="2435" xr:uid="{31AEEC29-D435-462D-BE0F-87FB47640622}"/>
    <cellStyle name="Normal 7 7" xfId="2436" xr:uid="{15C179FC-3C36-42E1-9F14-11EFA0A1E8E8}"/>
    <cellStyle name="Normal 7 7 2" xfId="2437" xr:uid="{07CAE4EA-1003-40C0-A82F-0BA78347907E}"/>
    <cellStyle name="Normal 7 7 2 2" xfId="2438" xr:uid="{653A0BD2-1BD0-4304-A66B-D301ADB0BB0F}"/>
    <cellStyle name="Normal 7 7 2 2 2" xfId="2439" xr:uid="{96612E18-314D-4831-B0BA-CF8BE4B92129}"/>
    <cellStyle name="Normal 7 7 2 2 3" xfId="2440" xr:uid="{1501258C-688F-4C2F-A426-6DEAFC026097}"/>
    <cellStyle name="Normal 7 7 2 2 4" xfId="2441" xr:uid="{E4A3037D-218E-4218-8CD5-89EF45FDA633}"/>
    <cellStyle name="Normal 7 7 2 3" xfId="2442" xr:uid="{CE3014D8-7048-465A-888C-F364F7A1A8E5}"/>
    <cellStyle name="Normal 7 7 2 4" xfId="2443" xr:uid="{269BCB7D-5813-4577-9E50-66934AA53AC5}"/>
    <cellStyle name="Normal 7 7 2 5" xfId="2444" xr:uid="{9B171D43-9165-4F7B-8789-BA4FE9B3B296}"/>
    <cellStyle name="Normal 7 7 3" xfId="2445" xr:uid="{A94B7206-BA1F-4526-BA63-3891DDBDFD54}"/>
    <cellStyle name="Normal 7 7 3 2" xfId="2446" xr:uid="{BAACB6D0-EC55-4D73-94E8-6E2DCE86A25F}"/>
    <cellStyle name="Normal 7 7 3 3" xfId="2447" xr:uid="{FD7E21A6-A318-4CF4-9310-28335062AB6E}"/>
    <cellStyle name="Normal 7 7 3 4" xfId="2448" xr:uid="{30089E3D-572A-46C9-B4C4-F083C00FA15A}"/>
    <cellStyle name="Normal 7 7 4" xfId="2449" xr:uid="{2FB1A57A-F7E9-4BF1-93F6-4131BE088DED}"/>
    <cellStyle name="Normal 7 7 4 2" xfId="2450" xr:uid="{7D068BD8-1CE2-489B-98A6-C635F360B992}"/>
    <cellStyle name="Normal 7 7 4 3" xfId="2451" xr:uid="{933F1D1C-87D4-49E9-A10F-655A098F41B5}"/>
    <cellStyle name="Normal 7 7 4 4" xfId="2452" xr:uid="{7E2A2B44-7B0A-4FF2-85B3-012221287F6D}"/>
    <cellStyle name="Normal 7 7 5" xfId="2453" xr:uid="{7EB7870B-B944-4B68-84B7-3F02DD45E32C}"/>
    <cellStyle name="Normal 7 7 6" xfId="2454" xr:uid="{BAC832BC-C117-432A-8690-704A161167FB}"/>
    <cellStyle name="Normal 7 7 7" xfId="2455" xr:uid="{DBFAC625-4965-4F86-8442-8BC7D800EAD4}"/>
    <cellStyle name="Normal 7 8" xfId="2456" xr:uid="{ED3A2B0C-A123-406F-AD96-3ABFC714D925}"/>
    <cellStyle name="Normal 7 8 2" xfId="2457" xr:uid="{C3F9B05F-2B08-409F-90CA-F522FEB126A0}"/>
    <cellStyle name="Normal 7 8 2 2" xfId="2458" xr:uid="{00892AA7-4C7A-4224-813F-33FA838A88C7}"/>
    <cellStyle name="Normal 7 8 2 3" xfId="2459" xr:uid="{8CB50399-3277-440D-94F5-E2313AD1DCCD}"/>
    <cellStyle name="Normal 7 8 2 4" xfId="2460" xr:uid="{E91B9246-70BA-4783-8639-AEC4B3630E34}"/>
    <cellStyle name="Normal 7 8 3" xfId="2461" xr:uid="{62EDBE6D-F426-4C6D-8CB7-61FE91E38902}"/>
    <cellStyle name="Normal 7 8 3 2" xfId="2462" xr:uid="{59B7090B-BB6B-4F1D-A208-A61BF5A1D707}"/>
    <cellStyle name="Normal 7 8 3 3" xfId="2463" xr:uid="{1460E01F-0D6B-42DB-8EFF-10871B31A7B3}"/>
    <cellStyle name="Normal 7 8 3 4" xfId="2464" xr:uid="{3808F7A3-8DAC-4722-8962-45A0A3AE0540}"/>
    <cellStyle name="Normal 7 8 4" xfId="2465" xr:uid="{8A59F419-EF91-4F5B-A645-E696C22BDD54}"/>
    <cellStyle name="Normal 7 8 5" xfId="2466" xr:uid="{1F5C0F69-5045-4D49-A331-4BBEC4B2DF56}"/>
    <cellStyle name="Normal 7 8 6" xfId="2467" xr:uid="{787D44E1-432F-4B82-B857-3D2B5F6CA49C}"/>
    <cellStyle name="Normal 7 9" xfId="2468" xr:uid="{E1CE4E05-CA55-4450-AA1C-3B29D24FCA59}"/>
    <cellStyle name="Normal 7 9 2" xfId="2469" xr:uid="{51B65CEE-8D7C-4879-87F5-389125D63CEC}"/>
    <cellStyle name="Normal 7 9 2 2" xfId="2470" xr:uid="{D4C7F1E8-F2C6-432E-A8F4-46A79B8470B7}"/>
    <cellStyle name="Normal 7 9 2 2 2" xfId="4379" xr:uid="{ACCBF33B-FA4E-41AE-B151-925550EB9058}"/>
    <cellStyle name="Normal 7 9 2 2 3" xfId="4611" xr:uid="{FECD2731-EA99-45A8-9420-3328573B2A51}"/>
    <cellStyle name="Normal 7 9 2 3" xfId="2471" xr:uid="{D3A138E9-1A33-4D9F-9480-B220E9664CAC}"/>
    <cellStyle name="Normal 7 9 2 4" xfId="2472" xr:uid="{D3538496-306A-4944-B5DF-D5C96C2B55C2}"/>
    <cellStyle name="Normal 7 9 3" xfId="2473" xr:uid="{9C333BBB-6B95-4EFB-AB26-D0632FA9365E}"/>
    <cellStyle name="Normal 7 9 4" xfId="2474" xr:uid="{4622034E-7F58-47AA-AC68-A54A7D71A55E}"/>
    <cellStyle name="Normal 7 9 4 2" xfId="4745" xr:uid="{583016DA-552C-4403-AE9A-7A5F32113038}"/>
    <cellStyle name="Normal 7 9 4 3" xfId="4612" xr:uid="{727B50DB-DF04-4BF0-8169-CEC8EFC5FC5E}"/>
    <cellStyle name="Normal 7 9 4 4" xfId="4464" xr:uid="{DB897836-2CFB-4430-AD87-892505AD0318}"/>
    <cellStyle name="Normal 7 9 5" xfId="2475" xr:uid="{2126857F-945B-44CB-944A-9561AB9D2634}"/>
    <cellStyle name="Normal 8" xfId="87" xr:uid="{C1494095-ECCB-484A-BF2B-8FE45B668B12}"/>
    <cellStyle name="Normal 8 10" xfId="2476" xr:uid="{D25EA473-1296-4C95-A131-5E5F45F8F4EF}"/>
    <cellStyle name="Normal 8 10 2" xfId="2477" xr:uid="{14F2ABE0-2B22-4DC2-A2FC-8847EC1CC671}"/>
    <cellStyle name="Normal 8 10 3" xfId="2478" xr:uid="{44DA2A88-F20B-47C5-9BF2-B6ADA385E7D3}"/>
    <cellStyle name="Normal 8 10 4" xfId="2479" xr:uid="{23E780CF-4D30-4927-8A31-7BF2C9EF5611}"/>
    <cellStyle name="Normal 8 11" xfId="2480" xr:uid="{F8E0727A-D6FD-4E6B-9B6A-0B06C8457FA4}"/>
    <cellStyle name="Normal 8 11 2" xfId="2481" xr:uid="{80BCF7D8-EEB2-4E0A-B770-595A3752A64F}"/>
    <cellStyle name="Normal 8 11 3" xfId="2482" xr:uid="{AA45C56E-4673-46C2-AB6D-ACBAC97A6F8A}"/>
    <cellStyle name="Normal 8 11 4" xfId="2483" xr:uid="{03408461-E227-4A83-9F76-039B0DE2C540}"/>
    <cellStyle name="Normal 8 12" xfId="2484" xr:uid="{D7B889D8-1862-4371-BB35-357809223CC3}"/>
    <cellStyle name="Normal 8 12 2" xfId="2485" xr:uid="{C3FFEEA7-EC96-4294-AEE7-42AF37CF997F}"/>
    <cellStyle name="Normal 8 13" xfId="2486" xr:uid="{3A17B21A-594A-4DF0-AD00-638B68F742C2}"/>
    <cellStyle name="Normal 8 14" xfId="2487" xr:uid="{E3ACE3B3-C674-472A-B0E1-489BE80839B8}"/>
    <cellStyle name="Normal 8 15" xfId="2488" xr:uid="{C8C72323-4139-4783-A3D2-AA8CD7555DB6}"/>
    <cellStyle name="Normal 8 2" xfId="88" xr:uid="{AD2A258A-F0F6-40DB-A9E8-18D8D63728C2}"/>
    <cellStyle name="Normal 8 2 10" xfId="2489" xr:uid="{5B60300A-B13E-4B3C-B2F4-EBE55BAD771F}"/>
    <cellStyle name="Normal 8 2 11" xfId="2490" xr:uid="{7645DCE6-31C6-49CC-B331-9E6FE575CA9B}"/>
    <cellStyle name="Normal 8 2 2" xfId="2491" xr:uid="{4AD089C8-4BF1-4D66-ACD9-C3BA35A55A64}"/>
    <cellStyle name="Normal 8 2 2 2" xfId="2492" xr:uid="{73510F91-9508-40B2-90EF-7AB7001CD37B}"/>
    <cellStyle name="Normal 8 2 2 2 2" xfId="2493" xr:uid="{78045B5B-58A5-4AFF-8930-78B13FEE4ACB}"/>
    <cellStyle name="Normal 8 2 2 2 2 2" xfId="2494" xr:uid="{2870733E-5298-4494-9F43-DA91CFB820E4}"/>
    <cellStyle name="Normal 8 2 2 2 2 2 2" xfId="2495" xr:uid="{3634905D-96A5-4F60-B4D3-92A63B66013C}"/>
    <cellStyle name="Normal 8 2 2 2 2 2 2 2" xfId="4097" xr:uid="{F107E527-AB55-4AB1-8366-CE3C5DC28EA2}"/>
    <cellStyle name="Normal 8 2 2 2 2 2 2 2 2" xfId="4098" xr:uid="{D9D27A25-CDB6-47C6-8993-37252617AE5E}"/>
    <cellStyle name="Normal 8 2 2 2 2 2 2 3" xfId="4099" xr:uid="{24811EF9-CE93-45F5-B8BA-5B5737531E23}"/>
    <cellStyle name="Normal 8 2 2 2 2 2 3" xfId="2496" xr:uid="{D4387616-5D9F-476D-AA4D-2B5E5E16E8BE}"/>
    <cellStyle name="Normal 8 2 2 2 2 2 3 2" xfId="4100" xr:uid="{DF118417-53CD-4231-9DDF-DAE68B930540}"/>
    <cellStyle name="Normal 8 2 2 2 2 2 4" xfId="2497" xr:uid="{3E07E9AD-CDFA-4848-AABC-AAEB9240C2FF}"/>
    <cellStyle name="Normal 8 2 2 2 2 3" xfId="2498" xr:uid="{C9072BCF-3231-47CF-AA8D-E4A5BD0E7663}"/>
    <cellStyle name="Normal 8 2 2 2 2 3 2" xfId="2499" xr:uid="{D75252B9-6EBF-43CB-A63D-2A95B2E3771B}"/>
    <cellStyle name="Normal 8 2 2 2 2 3 2 2" xfId="4101" xr:uid="{86CF112A-2E95-4677-A171-0A4261604F29}"/>
    <cellStyle name="Normal 8 2 2 2 2 3 3" xfId="2500" xr:uid="{28C4F369-1671-4D6C-9B5E-D27B2039A440}"/>
    <cellStyle name="Normal 8 2 2 2 2 3 4" xfId="2501" xr:uid="{65D0E92C-5134-4561-9FB5-588F4CBB2065}"/>
    <cellStyle name="Normal 8 2 2 2 2 4" xfId="2502" xr:uid="{7E2B2760-0254-42AE-9B4A-B025427304CD}"/>
    <cellStyle name="Normal 8 2 2 2 2 4 2" xfId="4102" xr:uid="{2E2BCC96-139C-45BF-AF81-FA32E1CDE8DA}"/>
    <cellStyle name="Normal 8 2 2 2 2 5" xfId="2503" xr:uid="{92FE96FB-61DF-4271-96D2-2932956F10C9}"/>
    <cellStyle name="Normal 8 2 2 2 2 6" xfId="2504" xr:uid="{D8941DF3-4CB5-474A-B90E-CC3C875D72EB}"/>
    <cellStyle name="Normal 8 2 2 2 3" xfId="2505" xr:uid="{516ABFC4-08DA-4680-B70E-F0ED8E3121BA}"/>
    <cellStyle name="Normal 8 2 2 2 3 2" xfId="2506" xr:uid="{90ED9297-BCFF-4572-BABC-1B159B292D9E}"/>
    <cellStyle name="Normal 8 2 2 2 3 2 2" xfId="2507" xr:uid="{71A1F124-B2C3-4741-8068-37E79B279EB1}"/>
    <cellStyle name="Normal 8 2 2 2 3 2 2 2" xfId="4103" xr:uid="{9CAD1F62-9902-4F27-9B59-90DCC113E638}"/>
    <cellStyle name="Normal 8 2 2 2 3 2 2 2 2" xfId="4104" xr:uid="{D4B897A4-AD76-4D69-A031-2A2D6F3DFBCB}"/>
    <cellStyle name="Normal 8 2 2 2 3 2 2 3" xfId="4105" xr:uid="{B7F21FA3-407F-4C7D-A701-29ADA1786C53}"/>
    <cellStyle name="Normal 8 2 2 2 3 2 3" xfId="2508" xr:uid="{FD92B06F-FEC6-4295-9199-FA7459B2A698}"/>
    <cellStyle name="Normal 8 2 2 2 3 2 3 2" xfId="4106" xr:uid="{D7CC5B08-2C03-4FC2-9626-BCEED22018F9}"/>
    <cellStyle name="Normal 8 2 2 2 3 2 4" xfId="2509" xr:uid="{7CF034EC-F5F3-4DF3-8277-EB6D72F073AF}"/>
    <cellStyle name="Normal 8 2 2 2 3 3" xfId="2510" xr:uid="{117D5F69-AE95-40AD-B5C4-1D5675440246}"/>
    <cellStyle name="Normal 8 2 2 2 3 3 2" xfId="4107" xr:uid="{0B1F56AB-6CB6-4CE1-A028-F4AF6C8DF8EF}"/>
    <cellStyle name="Normal 8 2 2 2 3 3 2 2" xfId="4108" xr:uid="{1B656247-1D46-437B-A0F6-E222890D2214}"/>
    <cellStyle name="Normal 8 2 2 2 3 3 3" xfId="4109" xr:uid="{D5B4672D-1037-49EC-878F-CB7E3E51CAE4}"/>
    <cellStyle name="Normal 8 2 2 2 3 4" xfId="2511" xr:uid="{8CCE2C89-BD4C-4AE2-B147-A76DF9B2AB13}"/>
    <cellStyle name="Normal 8 2 2 2 3 4 2" xfId="4110" xr:uid="{48D43CFA-12EA-4488-8573-27ADB7761ACC}"/>
    <cellStyle name="Normal 8 2 2 2 3 5" xfId="2512" xr:uid="{7F606CF7-7D11-441E-975C-31EB3B5DECE1}"/>
    <cellStyle name="Normal 8 2 2 2 4" xfId="2513" xr:uid="{5F8070C8-A027-4326-9DD8-AFD10014966D}"/>
    <cellStyle name="Normal 8 2 2 2 4 2" xfId="2514" xr:uid="{44F1ECCC-BE7F-4A57-A13D-7BCD34F2DDE2}"/>
    <cellStyle name="Normal 8 2 2 2 4 2 2" xfId="4111" xr:uid="{F6091C3F-3E09-40E2-AEA2-712FBA6500F4}"/>
    <cellStyle name="Normal 8 2 2 2 4 2 2 2" xfId="4112" xr:uid="{6789F34A-072F-4FF1-A96F-DE6C2C75DD9F}"/>
    <cellStyle name="Normal 8 2 2 2 4 2 3" xfId="4113" xr:uid="{65185672-45A2-4C2C-9C7C-C85CB9077D1C}"/>
    <cellStyle name="Normal 8 2 2 2 4 3" xfId="2515" xr:uid="{E01C3868-46E4-4C10-AAAC-9DFDBC481A4E}"/>
    <cellStyle name="Normal 8 2 2 2 4 3 2" xfId="4114" xr:uid="{45E3D2CB-26C6-4E94-B37B-FCD711CEFA72}"/>
    <cellStyle name="Normal 8 2 2 2 4 4" xfId="2516" xr:uid="{A94F0A2F-7475-4D15-8F47-635F3703AF2C}"/>
    <cellStyle name="Normal 8 2 2 2 5" xfId="2517" xr:uid="{57757870-6140-46AF-A496-A222E5488A05}"/>
    <cellStyle name="Normal 8 2 2 2 5 2" xfId="2518" xr:uid="{018429AD-29A0-4977-8C90-22AB17DD25D8}"/>
    <cellStyle name="Normal 8 2 2 2 5 2 2" xfId="4115" xr:uid="{ED0AF5E5-2496-4FD7-AF63-09A38973B8C1}"/>
    <cellStyle name="Normal 8 2 2 2 5 3" xfId="2519" xr:uid="{F0A7FBCA-455F-4475-914F-DECACA8514E2}"/>
    <cellStyle name="Normal 8 2 2 2 5 4" xfId="2520" xr:uid="{C21F3590-CF09-4413-8774-128B8E6A5908}"/>
    <cellStyle name="Normal 8 2 2 2 6" xfId="2521" xr:uid="{1E0BB512-042F-47FA-931C-1AFF778C491D}"/>
    <cellStyle name="Normal 8 2 2 2 6 2" xfId="4116" xr:uid="{BED74F4C-BBE0-477C-AD85-D735A39BD097}"/>
    <cellStyle name="Normal 8 2 2 2 7" xfId="2522" xr:uid="{C904AA52-D45D-4E0E-9B3E-A60E0F2E409D}"/>
    <cellStyle name="Normal 8 2 2 2 8" xfId="2523" xr:uid="{CAF45B2B-73F7-4336-8889-B70EA26519D2}"/>
    <cellStyle name="Normal 8 2 2 3" xfId="2524" xr:uid="{C116F4EE-EE45-40B6-9F94-E96CD48A128F}"/>
    <cellStyle name="Normal 8 2 2 3 2" xfId="2525" xr:uid="{32BBD0EC-41D6-4FAC-B13D-976732A19F9E}"/>
    <cellStyle name="Normal 8 2 2 3 2 2" xfId="2526" xr:uid="{3E12139B-85D4-4DC3-B374-6C1F1F099013}"/>
    <cellStyle name="Normal 8 2 2 3 2 2 2" xfId="4117" xr:uid="{E0D1CC72-7FB3-4D1B-8387-15198886C8D3}"/>
    <cellStyle name="Normal 8 2 2 3 2 2 2 2" xfId="4118" xr:uid="{6B377EA4-4D95-4F28-8BC6-88C49A964CC8}"/>
    <cellStyle name="Normal 8 2 2 3 2 2 3" xfId="4119" xr:uid="{F57B38E5-A752-4200-9A53-454B18BD1979}"/>
    <cellStyle name="Normal 8 2 2 3 2 3" xfId="2527" xr:uid="{F7D2B5CF-20C6-4C43-AD91-1CE0F3E06B61}"/>
    <cellStyle name="Normal 8 2 2 3 2 3 2" xfId="4120" xr:uid="{DF1C82DC-0F09-495E-BA44-4F44E1D35168}"/>
    <cellStyle name="Normal 8 2 2 3 2 4" xfId="2528" xr:uid="{399EED42-3324-41C0-847D-F4799899BB24}"/>
    <cellStyle name="Normal 8 2 2 3 3" xfId="2529" xr:uid="{4D39A710-9672-4B26-ACF0-2576C83C154B}"/>
    <cellStyle name="Normal 8 2 2 3 3 2" xfId="2530" xr:uid="{29A3AEC8-A82B-4A6D-9916-6F85FADCAF6F}"/>
    <cellStyle name="Normal 8 2 2 3 3 2 2" xfId="4121" xr:uid="{01901574-BA63-4C88-9938-64E4259FB80D}"/>
    <cellStyle name="Normal 8 2 2 3 3 3" xfId="2531" xr:uid="{154D51EB-8C8B-4406-BAF5-5FF815C7C38D}"/>
    <cellStyle name="Normal 8 2 2 3 3 4" xfId="2532" xr:uid="{72A7CA39-A1D4-4089-91CB-DCCF79025B6A}"/>
    <cellStyle name="Normal 8 2 2 3 4" xfId="2533" xr:uid="{F72D057E-F39A-4796-8419-C71DC1DDE53A}"/>
    <cellStyle name="Normal 8 2 2 3 4 2" xfId="4122" xr:uid="{4BCC891D-DE54-4ED8-810D-F55E52F0F133}"/>
    <cellStyle name="Normal 8 2 2 3 5" xfId="2534" xr:uid="{70017028-8E7F-43F8-9471-E48D6514DB14}"/>
    <cellStyle name="Normal 8 2 2 3 6" xfId="2535" xr:uid="{2383B36B-9B8F-4C20-BBC3-07393F217E8D}"/>
    <cellStyle name="Normal 8 2 2 4" xfId="2536" xr:uid="{ED2EEF41-9F4C-414F-B3D1-5D11408E6C32}"/>
    <cellStyle name="Normal 8 2 2 4 2" xfId="2537" xr:uid="{93E232A1-261A-44E7-B6A3-07E047D0927E}"/>
    <cellStyle name="Normal 8 2 2 4 2 2" xfId="2538" xr:uid="{97A2B1D4-EE4C-4C06-B33E-548BC4020CD6}"/>
    <cellStyle name="Normal 8 2 2 4 2 2 2" xfId="4123" xr:uid="{4D40A578-DFBF-4444-842D-9161B64324A5}"/>
    <cellStyle name="Normal 8 2 2 4 2 2 2 2" xfId="4124" xr:uid="{94E1471F-DF3C-4748-BA95-2CC15B3105E6}"/>
    <cellStyle name="Normal 8 2 2 4 2 2 3" xfId="4125" xr:uid="{C2ED85ED-9746-4C92-97C0-839160BBCC1B}"/>
    <cellStyle name="Normal 8 2 2 4 2 3" xfId="2539" xr:uid="{E790BCD1-C873-4461-9EF0-C1D336157CF1}"/>
    <cellStyle name="Normal 8 2 2 4 2 3 2" xfId="4126" xr:uid="{C5C1812A-5224-4827-800D-80F82DE9C438}"/>
    <cellStyle name="Normal 8 2 2 4 2 4" xfId="2540" xr:uid="{1CD16802-FA06-43D5-B9C7-F8AED0342BA4}"/>
    <cellStyle name="Normal 8 2 2 4 3" xfId="2541" xr:uid="{015A671C-ABAD-4077-AC53-D742B2545BF7}"/>
    <cellStyle name="Normal 8 2 2 4 3 2" xfId="4127" xr:uid="{0E5597E6-59AE-4C45-8FC2-E9BBF538F148}"/>
    <cellStyle name="Normal 8 2 2 4 3 2 2" xfId="4128" xr:uid="{A4DE1E71-E8C5-42B6-B8CA-C5D8E4CE0C18}"/>
    <cellStyle name="Normal 8 2 2 4 3 3" xfId="4129" xr:uid="{3692DB45-27E2-4DDC-A5AC-06D96FBD1ADE}"/>
    <cellStyle name="Normal 8 2 2 4 4" xfId="2542" xr:uid="{44678EC8-EC80-4C6C-90B0-CB595ADA5354}"/>
    <cellStyle name="Normal 8 2 2 4 4 2" xfId="4130" xr:uid="{7B9AFA98-7B98-413D-BFE8-31A82B2C5610}"/>
    <cellStyle name="Normal 8 2 2 4 5" xfId="2543" xr:uid="{AA1267CA-421A-4830-B690-D5653CB6E56A}"/>
    <cellStyle name="Normal 8 2 2 5" xfId="2544" xr:uid="{54724669-33FF-4D9A-8A72-BC6599CAC61C}"/>
    <cellStyle name="Normal 8 2 2 5 2" xfId="2545" xr:uid="{8E6CD056-BFE1-424E-A746-ED18E9E73339}"/>
    <cellStyle name="Normal 8 2 2 5 2 2" xfId="4131" xr:uid="{F4D9F6FC-3366-434E-A9B8-8DAAC65590C4}"/>
    <cellStyle name="Normal 8 2 2 5 2 2 2" xfId="4132" xr:uid="{5125FFAF-0298-466B-82F8-15322D761A65}"/>
    <cellStyle name="Normal 8 2 2 5 2 3" xfId="4133" xr:uid="{BD05042F-E764-4F81-B2E5-ED007BE70823}"/>
    <cellStyle name="Normal 8 2 2 5 3" xfId="2546" xr:uid="{B14BF359-493F-407F-92B6-EEB793D28A9B}"/>
    <cellStyle name="Normal 8 2 2 5 3 2" xfId="4134" xr:uid="{BBA908BE-B28D-4087-9D60-554C3A183E5E}"/>
    <cellStyle name="Normal 8 2 2 5 4" xfId="2547" xr:uid="{86D70C44-4057-4993-9299-34688A48C1C3}"/>
    <cellStyle name="Normal 8 2 2 6" xfId="2548" xr:uid="{26A582E4-C541-429B-862D-CD2B6E9E3FF4}"/>
    <cellStyle name="Normal 8 2 2 6 2" xfId="2549" xr:uid="{65F9257B-24A4-47ED-B299-6BA74238A26B}"/>
    <cellStyle name="Normal 8 2 2 6 2 2" xfId="4135" xr:uid="{C89A6A03-93B3-4A0E-9AED-9CA88A1FF25F}"/>
    <cellStyle name="Normal 8 2 2 6 3" xfId="2550" xr:uid="{0185B414-C328-431A-969A-D546181F21AC}"/>
    <cellStyle name="Normal 8 2 2 6 4" xfId="2551" xr:uid="{FACFEAAE-36C1-417E-AD6A-5F2619DD13C4}"/>
    <cellStyle name="Normal 8 2 2 7" xfId="2552" xr:uid="{ABC89DBC-172F-4CC1-B5C1-273BF9E26766}"/>
    <cellStyle name="Normal 8 2 2 7 2" xfId="4136" xr:uid="{C6A63A82-9734-41E1-AB19-FF4D5BCFA1A3}"/>
    <cellStyle name="Normal 8 2 2 8" xfId="2553" xr:uid="{ED31D002-79AC-4DED-AB4F-A6A070B2E383}"/>
    <cellStyle name="Normal 8 2 2 9" xfId="2554" xr:uid="{A37E1C4D-67C4-4B8F-ABDC-0D07BBF1A74E}"/>
    <cellStyle name="Normal 8 2 3" xfId="2555" xr:uid="{0CE9F285-290B-4D27-9564-CA7CABF4969D}"/>
    <cellStyle name="Normal 8 2 3 2" xfId="2556" xr:uid="{8389147D-4E2E-4E4F-8DAF-FF74D2980C35}"/>
    <cellStyle name="Normal 8 2 3 2 2" xfId="2557" xr:uid="{F0213B9A-96CE-48AE-9048-5DC4676BFFC7}"/>
    <cellStyle name="Normal 8 2 3 2 2 2" xfId="2558" xr:uid="{05D1FC58-616D-45B7-AE7E-B9F31B3D71A0}"/>
    <cellStyle name="Normal 8 2 3 2 2 2 2" xfId="4137" xr:uid="{69E31E6E-33CF-4508-AF1F-BF85908042CF}"/>
    <cellStyle name="Normal 8 2 3 2 2 2 2 2" xfId="4138" xr:uid="{906BB18B-EB28-4814-A738-85D8542DC343}"/>
    <cellStyle name="Normal 8 2 3 2 2 2 3" xfId="4139" xr:uid="{30CDB52C-086D-4D4B-80A1-C332D8551DFB}"/>
    <cellStyle name="Normal 8 2 3 2 2 3" xfId="2559" xr:uid="{D1EA5ADB-1441-40AB-A312-52FC65E6852D}"/>
    <cellStyle name="Normal 8 2 3 2 2 3 2" xfId="4140" xr:uid="{1AFADB94-4DBA-4232-8822-6FBA53DA04D6}"/>
    <cellStyle name="Normal 8 2 3 2 2 4" xfId="2560" xr:uid="{DA8F2D21-69F0-4B2F-8CC4-ECD751310E52}"/>
    <cellStyle name="Normal 8 2 3 2 3" xfId="2561" xr:uid="{F3432B6A-0EA6-487F-8974-DFF6EEC85454}"/>
    <cellStyle name="Normal 8 2 3 2 3 2" xfId="2562" xr:uid="{C5E40F8F-F5B3-49DB-ACDD-ACA11661D04B}"/>
    <cellStyle name="Normal 8 2 3 2 3 2 2" xfId="4141" xr:uid="{024238F6-D5AD-4E4E-A248-C91BC034D346}"/>
    <cellStyle name="Normal 8 2 3 2 3 3" xfId="2563" xr:uid="{8C56F683-606D-4A52-A2AA-B42C95AFE384}"/>
    <cellStyle name="Normal 8 2 3 2 3 4" xfId="2564" xr:uid="{D9D74800-A5DD-4F4A-AFF4-642BD2F11953}"/>
    <cellStyle name="Normal 8 2 3 2 4" xfId="2565" xr:uid="{AD61BF4A-AB97-4D8B-A646-82920F1A1674}"/>
    <cellStyle name="Normal 8 2 3 2 4 2" xfId="4142" xr:uid="{239F67A2-2461-4116-80B7-76052F1269BD}"/>
    <cellStyle name="Normal 8 2 3 2 5" xfId="2566" xr:uid="{80F30C40-1A52-468A-9460-FA53084518AB}"/>
    <cellStyle name="Normal 8 2 3 2 6" xfId="2567" xr:uid="{B53CC3E8-BCDB-430B-853C-0F2D8909961E}"/>
    <cellStyle name="Normal 8 2 3 3" xfId="2568" xr:uid="{C6E02F70-DD28-46B4-97C0-A1A2A29B2E5F}"/>
    <cellStyle name="Normal 8 2 3 3 2" xfId="2569" xr:uid="{168EDA1D-5C79-4D18-BF3C-C133773C812F}"/>
    <cellStyle name="Normal 8 2 3 3 2 2" xfId="2570" xr:uid="{90DB8CFB-A45D-40A3-ADEE-76FFC46FC05C}"/>
    <cellStyle name="Normal 8 2 3 3 2 2 2" xfId="4143" xr:uid="{86A40B40-C4E1-443C-A092-21988CD0571E}"/>
    <cellStyle name="Normal 8 2 3 3 2 2 2 2" xfId="4144" xr:uid="{8DE5B215-DE9D-4C11-AF10-C7082D7C2F43}"/>
    <cellStyle name="Normal 8 2 3 3 2 2 3" xfId="4145" xr:uid="{6383B955-1C9D-4687-A03E-825E73EA680D}"/>
    <cellStyle name="Normal 8 2 3 3 2 3" xfId="2571" xr:uid="{6CA6CAA9-EEC2-455C-9587-7A4F264BAA80}"/>
    <cellStyle name="Normal 8 2 3 3 2 3 2" xfId="4146" xr:uid="{C498B4B6-FE51-4FE3-B507-A2863943E6D1}"/>
    <cellStyle name="Normal 8 2 3 3 2 4" xfId="2572" xr:uid="{9CA4C990-922A-42F1-83EE-1834E2DCA53C}"/>
    <cellStyle name="Normal 8 2 3 3 3" xfId="2573" xr:uid="{D81EE38F-FE46-45E6-94CC-ADF4AA333718}"/>
    <cellStyle name="Normal 8 2 3 3 3 2" xfId="4147" xr:uid="{AFBEBAA5-4231-492C-B429-4B02C70423AC}"/>
    <cellStyle name="Normal 8 2 3 3 3 2 2" xfId="4148" xr:uid="{7073AE5B-237F-4715-8CBA-71E8A314F4B5}"/>
    <cellStyle name="Normal 8 2 3 3 3 3" xfId="4149" xr:uid="{F161D5C2-F64C-4C1D-8D9E-8EDE1D2B559F}"/>
    <cellStyle name="Normal 8 2 3 3 4" xfId="2574" xr:uid="{F0EB89F3-2164-4486-94C8-3FEF85C79C40}"/>
    <cellStyle name="Normal 8 2 3 3 4 2" xfId="4150" xr:uid="{AE6987CD-3D77-4CCD-8D90-8FF26862C42C}"/>
    <cellStyle name="Normal 8 2 3 3 5" xfId="2575" xr:uid="{42E4031A-5481-4453-9B5D-241CDFF0FC66}"/>
    <cellStyle name="Normal 8 2 3 4" xfId="2576" xr:uid="{17BE7C35-1232-4190-A150-05F41E542E9F}"/>
    <cellStyle name="Normal 8 2 3 4 2" xfId="2577" xr:uid="{8DCFC54C-24AD-49A9-B444-ED28BCF65A92}"/>
    <cellStyle name="Normal 8 2 3 4 2 2" xfId="4151" xr:uid="{97A463CA-8ADC-4186-A4C1-C802DA9655B0}"/>
    <cellStyle name="Normal 8 2 3 4 2 2 2" xfId="4152" xr:uid="{CCDB698C-E9ED-4099-AE2E-7EA6E5D99C8D}"/>
    <cellStyle name="Normal 8 2 3 4 2 3" xfId="4153" xr:uid="{363D639D-AA64-4ED6-A8AC-A5D09A6C24FF}"/>
    <cellStyle name="Normal 8 2 3 4 3" xfId="2578" xr:uid="{FE066E35-729A-447D-B039-6487E31882C2}"/>
    <cellStyle name="Normal 8 2 3 4 3 2" xfId="4154" xr:uid="{0C10DA9E-B6AF-4135-B250-8D655F96CB85}"/>
    <cellStyle name="Normal 8 2 3 4 4" xfId="2579" xr:uid="{FF2D8B6B-4E88-46A1-A8D1-559FFAE3FB86}"/>
    <cellStyle name="Normal 8 2 3 5" xfId="2580" xr:uid="{0A4B184D-963C-41C2-B70A-E38F7BB0E55B}"/>
    <cellStyle name="Normal 8 2 3 5 2" xfId="2581" xr:uid="{26AAA8EB-CF23-4F40-9A1B-C35FD1DF6727}"/>
    <cellStyle name="Normal 8 2 3 5 2 2" xfId="4155" xr:uid="{DDAE4F86-6CFF-48F4-9513-B42E06784377}"/>
    <cellStyle name="Normal 8 2 3 5 3" xfId="2582" xr:uid="{0D01FCF2-66A5-4F67-ACDD-D8604D5A3E25}"/>
    <cellStyle name="Normal 8 2 3 5 4" xfId="2583" xr:uid="{0988293A-6C1B-4D3B-93B2-4D1043540B43}"/>
    <cellStyle name="Normal 8 2 3 6" xfId="2584" xr:uid="{B62126A1-33E7-4631-AE19-C4D2B069EB20}"/>
    <cellStyle name="Normal 8 2 3 6 2" xfId="4156" xr:uid="{C1B56EE4-0269-49EA-B8B8-B866A0133A23}"/>
    <cellStyle name="Normal 8 2 3 7" xfId="2585" xr:uid="{4EFFB0EF-946F-4764-BE32-244B1DACAFDD}"/>
    <cellStyle name="Normal 8 2 3 8" xfId="2586" xr:uid="{C0FC96C6-4E63-42A6-A964-226DE9B48D90}"/>
    <cellStyle name="Normal 8 2 4" xfId="2587" xr:uid="{981BCF69-1D80-4D87-A72D-C479F9998E7F}"/>
    <cellStyle name="Normal 8 2 4 2" xfId="2588" xr:uid="{FCD9655A-1AFA-412F-BD77-691343401F15}"/>
    <cellStyle name="Normal 8 2 4 2 2" xfId="2589" xr:uid="{6C372841-A969-4C8E-8BE1-2B1270A4699D}"/>
    <cellStyle name="Normal 8 2 4 2 2 2" xfId="2590" xr:uid="{C750868C-05B9-4AB0-B8C8-9282F1DE815E}"/>
    <cellStyle name="Normal 8 2 4 2 2 2 2" xfId="4157" xr:uid="{00EFDDF4-1E4C-45D6-82AD-33F1807F074B}"/>
    <cellStyle name="Normal 8 2 4 2 2 3" xfId="2591" xr:uid="{9FA24692-09A3-472D-AF6B-0D5AA672620B}"/>
    <cellStyle name="Normal 8 2 4 2 2 4" xfId="2592" xr:uid="{DEC84629-F6FC-4C46-9EEC-C77705B0614F}"/>
    <cellStyle name="Normal 8 2 4 2 3" xfId="2593" xr:uid="{9772ED98-A50C-4DD9-AE99-2D2B3E62CEEE}"/>
    <cellStyle name="Normal 8 2 4 2 3 2" xfId="4158" xr:uid="{B3B2D034-4464-4C22-A80F-D33A82A9FE58}"/>
    <cellStyle name="Normal 8 2 4 2 4" xfId="2594" xr:uid="{B9CD11DA-F953-4581-86CA-02DD0437F633}"/>
    <cellStyle name="Normal 8 2 4 2 5" xfId="2595" xr:uid="{81D0F92D-FCE0-4C00-8BFF-F69EDAB7BF5C}"/>
    <cellStyle name="Normal 8 2 4 3" xfId="2596" xr:uid="{54736FDC-F774-464A-BC64-5361AA9A93F8}"/>
    <cellStyle name="Normal 8 2 4 3 2" xfId="2597" xr:uid="{7C88C0C3-7A1E-439F-A467-9783F6D5ABF3}"/>
    <cellStyle name="Normal 8 2 4 3 2 2" xfId="4159" xr:uid="{BDAABAE6-918D-41E6-9AC4-6361311B6D19}"/>
    <cellStyle name="Normal 8 2 4 3 3" xfId="2598" xr:uid="{F0E52A78-EA9D-46CA-A57E-99EF9FB87F02}"/>
    <cellStyle name="Normal 8 2 4 3 4" xfId="2599" xr:uid="{9A62A9DD-02E0-483F-83E1-922277011517}"/>
    <cellStyle name="Normal 8 2 4 4" xfId="2600" xr:uid="{FB278AD8-EFFA-4107-AD99-445A5CD07233}"/>
    <cellStyle name="Normal 8 2 4 4 2" xfId="2601" xr:uid="{EAB95BE2-FB1B-452E-8EBD-9F5572DBA892}"/>
    <cellStyle name="Normal 8 2 4 4 3" xfId="2602" xr:uid="{4DBAE86C-4E7F-4A76-8B8E-7E418AD7B18E}"/>
    <cellStyle name="Normal 8 2 4 4 4" xfId="2603" xr:uid="{A8E7D985-D85E-4C59-968F-CA9A4E58BCC9}"/>
    <cellStyle name="Normal 8 2 4 5" xfId="2604" xr:uid="{92196C76-0D00-43F8-A334-7906866C32EA}"/>
    <cellStyle name="Normal 8 2 4 6" xfId="2605" xr:uid="{4F7207A6-DC52-47BE-B69B-630AC2FB95D1}"/>
    <cellStyle name="Normal 8 2 4 7" xfId="2606" xr:uid="{7358916F-4038-4904-9AED-AAE11B573C2C}"/>
    <cellStyle name="Normal 8 2 5" xfId="2607" xr:uid="{F5EA3C64-BAF2-44D8-ACD4-C71A0813D6C9}"/>
    <cellStyle name="Normal 8 2 5 2" xfId="2608" xr:uid="{2BCB86E6-8B11-452D-AA66-EB3D44467FB2}"/>
    <cellStyle name="Normal 8 2 5 2 2" xfId="2609" xr:uid="{3905B3A7-18FB-455A-AD89-5FE4F97051F3}"/>
    <cellStyle name="Normal 8 2 5 2 2 2" xfId="4160" xr:uid="{C946D0E5-A4FE-4B89-8D1C-83831AF44BA5}"/>
    <cellStyle name="Normal 8 2 5 2 2 2 2" xfId="4161" xr:uid="{5329AA78-263E-412F-8C93-ED6188837108}"/>
    <cellStyle name="Normal 8 2 5 2 2 3" xfId="4162" xr:uid="{B719C7D4-B478-449E-8316-453C9DA34E28}"/>
    <cellStyle name="Normal 8 2 5 2 3" xfId="2610" xr:uid="{1532FE66-8201-4224-A880-A8FA382A7270}"/>
    <cellStyle name="Normal 8 2 5 2 3 2" xfId="4163" xr:uid="{B9F28FB6-134B-420D-9A78-FB410CAE6C2C}"/>
    <cellStyle name="Normal 8 2 5 2 4" xfId="2611" xr:uid="{B0226E1D-B326-4272-94A8-BADFE98165BA}"/>
    <cellStyle name="Normal 8 2 5 3" xfId="2612" xr:uid="{0BF8D01B-42EF-43B5-BC8A-82B99810BFD0}"/>
    <cellStyle name="Normal 8 2 5 3 2" xfId="2613" xr:uid="{94AEF81A-9172-46E1-A3EA-D4AAFA3C01FE}"/>
    <cellStyle name="Normal 8 2 5 3 2 2" xfId="4164" xr:uid="{07EA0770-038F-4619-8627-D3D0571E0AEF}"/>
    <cellStyle name="Normal 8 2 5 3 3" xfId="2614" xr:uid="{26D558EF-260B-4C87-A014-98463F0818F7}"/>
    <cellStyle name="Normal 8 2 5 3 4" xfId="2615" xr:uid="{E38DE49F-AC52-41EC-9997-94DDA9E46AC6}"/>
    <cellStyle name="Normal 8 2 5 4" xfId="2616" xr:uid="{3CACD832-F44B-4646-B800-550E37A553AB}"/>
    <cellStyle name="Normal 8 2 5 4 2" xfId="4165" xr:uid="{9563F000-5FF0-4119-98DE-23F530C4BA39}"/>
    <cellStyle name="Normal 8 2 5 5" xfId="2617" xr:uid="{574A8445-5ECA-4B8C-A575-58C541441EE6}"/>
    <cellStyle name="Normal 8 2 5 6" xfId="2618" xr:uid="{C4BCD641-D550-4E58-AEF5-DE8F2CED12D2}"/>
    <cellStyle name="Normal 8 2 6" xfId="2619" xr:uid="{8D554205-483F-4BF2-B682-174FC818C91C}"/>
    <cellStyle name="Normal 8 2 6 2" xfId="2620" xr:uid="{661B9246-D7E5-4641-831F-6EF0540E35F4}"/>
    <cellStyle name="Normal 8 2 6 2 2" xfId="2621" xr:uid="{0E61F146-4A89-43B5-9F34-116B336387D7}"/>
    <cellStyle name="Normal 8 2 6 2 2 2" xfId="4166" xr:uid="{33ADAAD1-7AA6-4FCB-BC4B-64D8EB529CBA}"/>
    <cellStyle name="Normal 8 2 6 2 3" xfId="2622" xr:uid="{59904517-A313-4A43-A663-343215016FED}"/>
    <cellStyle name="Normal 8 2 6 2 4" xfId="2623" xr:uid="{800900D9-E4BB-41E6-A042-06B7F125B6CB}"/>
    <cellStyle name="Normal 8 2 6 3" xfId="2624" xr:uid="{D3345E24-0378-4E93-85FA-3E5C631FD2BD}"/>
    <cellStyle name="Normal 8 2 6 3 2" xfId="4167" xr:uid="{0F1BADC1-2604-42FE-9547-D9A15A8CDB04}"/>
    <cellStyle name="Normal 8 2 6 4" xfId="2625" xr:uid="{7E8952B2-E5CB-4ECD-9DAC-2935F098AD86}"/>
    <cellStyle name="Normal 8 2 6 5" xfId="2626" xr:uid="{6AD12224-0E65-40B8-8BA4-47C877716F0D}"/>
    <cellStyle name="Normal 8 2 7" xfId="2627" xr:uid="{EA3AAB12-3E49-4905-957A-B4CE331F87E8}"/>
    <cellStyle name="Normal 8 2 7 2" xfId="2628" xr:uid="{79DF35DC-82DD-47AD-94D3-37F77C2204E7}"/>
    <cellStyle name="Normal 8 2 7 2 2" xfId="4168" xr:uid="{7DF20A0C-0EDA-4946-BCB9-3A3F8EC27109}"/>
    <cellStyle name="Normal 8 2 7 3" xfId="2629" xr:uid="{37D3C4C7-537D-44DA-BB0A-3E6813CC65B6}"/>
    <cellStyle name="Normal 8 2 7 4" xfId="2630" xr:uid="{E0D26D12-5141-4BE3-AB45-35AD575381AD}"/>
    <cellStyle name="Normal 8 2 8" xfId="2631" xr:uid="{AF1D8252-65DC-4F87-8864-36FFAC8DE325}"/>
    <cellStyle name="Normal 8 2 8 2" xfId="2632" xr:uid="{F18152B5-5857-480A-A542-4D5FAFC37FC1}"/>
    <cellStyle name="Normal 8 2 8 3" xfId="2633" xr:uid="{B4938D59-2DE0-4B9F-9350-8B2C8B365127}"/>
    <cellStyle name="Normal 8 2 8 4" xfId="2634" xr:uid="{4042EC7E-8CE6-4E5B-9D12-EF86BF24B676}"/>
    <cellStyle name="Normal 8 2 9" xfId="2635" xr:uid="{A39C1ADC-CAA9-4EB6-93AA-46EBDCF6295A}"/>
    <cellStyle name="Normal 8 3" xfId="2636" xr:uid="{383378E0-1892-445E-9BB2-C7E2D7DDA148}"/>
    <cellStyle name="Normal 8 3 10" xfId="2637" xr:uid="{8B505F33-116B-42C5-88C0-A9CEDCB71124}"/>
    <cellStyle name="Normal 8 3 11" xfId="2638" xr:uid="{3F64FCEB-4685-4046-88F9-C7BF231505E6}"/>
    <cellStyle name="Normal 8 3 2" xfId="2639" xr:uid="{D80FDDC7-C611-40CD-934B-40C9C622BA97}"/>
    <cellStyle name="Normal 8 3 2 2" xfId="2640" xr:uid="{9A6C0FEC-AD12-4363-9D3A-FB925913330C}"/>
    <cellStyle name="Normal 8 3 2 2 2" xfId="2641" xr:uid="{DCA30887-0CB6-44EA-A7BB-BF3DE02F4798}"/>
    <cellStyle name="Normal 8 3 2 2 2 2" xfId="2642" xr:uid="{B3583438-3B2E-4BBF-B400-22F7C432C393}"/>
    <cellStyle name="Normal 8 3 2 2 2 2 2" xfId="2643" xr:uid="{68953797-FBC2-4479-A3FF-61905140ED54}"/>
    <cellStyle name="Normal 8 3 2 2 2 2 2 2" xfId="4169" xr:uid="{720789B3-1B1B-4D2B-A949-A1EA013098A0}"/>
    <cellStyle name="Normal 8 3 2 2 2 2 3" xfId="2644" xr:uid="{892CE785-CEB5-4552-9E79-25A7E8A28826}"/>
    <cellStyle name="Normal 8 3 2 2 2 2 4" xfId="2645" xr:uid="{FB1A3354-8EC1-4754-ADD4-B503B31BD675}"/>
    <cellStyle name="Normal 8 3 2 2 2 3" xfId="2646" xr:uid="{463B19DE-0DEE-4FFA-A1A8-9056C2A8AF36}"/>
    <cellStyle name="Normal 8 3 2 2 2 3 2" xfId="2647" xr:uid="{1E557907-24C3-4EFB-84E7-F626660F5727}"/>
    <cellStyle name="Normal 8 3 2 2 2 3 3" xfId="2648" xr:uid="{C5A98540-9F28-466A-8DAF-EBB66B5FDD10}"/>
    <cellStyle name="Normal 8 3 2 2 2 3 4" xfId="2649" xr:uid="{C057F0A6-E5C8-446E-B08F-A9476969E90D}"/>
    <cellStyle name="Normal 8 3 2 2 2 4" xfId="2650" xr:uid="{92C8B158-4F9B-4D03-99BB-8B3541A722AA}"/>
    <cellStyle name="Normal 8 3 2 2 2 5" xfId="2651" xr:uid="{8D5D4263-220D-46FB-B1F3-2BBFF8E2DD1B}"/>
    <cellStyle name="Normal 8 3 2 2 2 6" xfId="2652" xr:uid="{4A2EECE3-A633-41D8-9520-6B9F85492649}"/>
    <cellStyle name="Normal 8 3 2 2 3" xfId="2653" xr:uid="{65F8F637-E9E5-453E-A509-D2EADEFABEF7}"/>
    <cellStyle name="Normal 8 3 2 2 3 2" xfId="2654" xr:uid="{BCBCF8F1-BF29-463C-ADE4-0137823D0458}"/>
    <cellStyle name="Normal 8 3 2 2 3 2 2" xfId="2655" xr:uid="{4DEAD12B-84A5-42D9-9A4D-ADA3B3089AD1}"/>
    <cellStyle name="Normal 8 3 2 2 3 2 3" xfId="2656" xr:uid="{47331942-E41E-4B8D-B0AA-C5E9C7AF4A1B}"/>
    <cellStyle name="Normal 8 3 2 2 3 2 4" xfId="2657" xr:uid="{CFB10D14-7432-4659-821F-454E19FFDCCC}"/>
    <cellStyle name="Normal 8 3 2 2 3 3" xfId="2658" xr:uid="{7C2FF8DB-5E5C-4885-8B29-D20C55FF25AA}"/>
    <cellStyle name="Normal 8 3 2 2 3 4" xfId="2659" xr:uid="{533CB6A0-06D7-4399-B85C-D487E8E1FE5A}"/>
    <cellStyle name="Normal 8 3 2 2 3 5" xfId="2660" xr:uid="{B450DAE9-E73C-4E63-9548-5E6E69D202BF}"/>
    <cellStyle name="Normal 8 3 2 2 4" xfId="2661" xr:uid="{D912CC51-21EC-4F15-97FA-570D01D05D41}"/>
    <cellStyle name="Normal 8 3 2 2 4 2" xfId="2662" xr:uid="{302621E4-0388-4022-9243-77F00F8D42C3}"/>
    <cellStyle name="Normal 8 3 2 2 4 3" xfId="2663" xr:uid="{1D27F178-E545-48F8-9A01-47A81F0EC0B5}"/>
    <cellStyle name="Normal 8 3 2 2 4 4" xfId="2664" xr:uid="{B36B11D7-6B5B-457C-AAA2-62E3BB8FC802}"/>
    <cellStyle name="Normal 8 3 2 2 5" xfId="2665" xr:uid="{84F5205E-A85B-41C3-B2ED-337456211978}"/>
    <cellStyle name="Normal 8 3 2 2 5 2" xfId="2666" xr:uid="{DA6547A9-77F5-4DA1-A7DD-2E61640155D9}"/>
    <cellStyle name="Normal 8 3 2 2 5 3" xfId="2667" xr:uid="{4C1A0A85-E12B-4167-9F1E-EF0FA3586958}"/>
    <cellStyle name="Normal 8 3 2 2 5 4" xfId="2668" xr:uid="{179A07A0-C1D4-4EC8-BE77-983ECA3B0CC8}"/>
    <cellStyle name="Normal 8 3 2 2 6" xfId="2669" xr:uid="{F832B2C0-0B2E-4883-B12F-D8377F477C9F}"/>
    <cellStyle name="Normal 8 3 2 2 7" xfId="2670" xr:uid="{325EBB89-EA27-4A13-BFA7-B30D331244CF}"/>
    <cellStyle name="Normal 8 3 2 2 8" xfId="2671" xr:uid="{76990B61-5FDE-471C-97E4-9ECF56A0065B}"/>
    <cellStyle name="Normal 8 3 2 3" xfId="2672" xr:uid="{63874B03-81A3-40D9-AD45-961DD748510F}"/>
    <cellStyle name="Normal 8 3 2 3 2" xfId="2673" xr:uid="{4E52EF89-E467-461C-BEE6-F50153730530}"/>
    <cellStyle name="Normal 8 3 2 3 2 2" xfId="2674" xr:uid="{96D99C84-A936-46CC-806C-379635883D06}"/>
    <cellStyle name="Normal 8 3 2 3 2 2 2" xfId="4170" xr:uid="{F6DC054C-3D2A-4E87-BA8A-5AD46A2D0204}"/>
    <cellStyle name="Normal 8 3 2 3 2 2 2 2" xfId="4171" xr:uid="{55D99572-5BBB-43B8-816D-91934A3E0F95}"/>
    <cellStyle name="Normal 8 3 2 3 2 2 3" xfId="4172" xr:uid="{BCCA4391-842A-465D-A5F9-9FC1E799C707}"/>
    <cellStyle name="Normal 8 3 2 3 2 3" xfId="2675" xr:uid="{9EDC481A-0732-449D-8320-9E55C9F44D52}"/>
    <cellStyle name="Normal 8 3 2 3 2 3 2" xfId="4173" xr:uid="{92707E86-2269-479D-8D25-D0ED9604EFF1}"/>
    <cellStyle name="Normal 8 3 2 3 2 4" xfId="2676" xr:uid="{CF0764A8-B849-4BF8-A85E-32722AF109F3}"/>
    <cellStyle name="Normal 8 3 2 3 3" xfId="2677" xr:uid="{BDF721F8-CD07-489E-9FB2-7626D71DAEF7}"/>
    <cellStyle name="Normal 8 3 2 3 3 2" xfId="2678" xr:uid="{17DFF71C-9C16-4085-AEC2-F7383A987898}"/>
    <cellStyle name="Normal 8 3 2 3 3 2 2" xfId="4174" xr:uid="{C1CF8B25-428E-4DC2-BC0F-64BEDD8C2668}"/>
    <cellStyle name="Normal 8 3 2 3 3 3" xfId="2679" xr:uid="{4DEBE14B-104F-4BEA-B367-59AD8EE6E4C0}"/>
    <cellStyle name="Normal 8 3 2 3 3 4" xfId="2680" xr:uid="{359CCD7E-F040-4DF0-AAD8-F0925DDCCF77}"/>
    <cellStyle name="Normal 8 3 2 3 4" xfId="2681" xr:uid="{4A15028F-6081-4D9B-8E91-1ADA353D80DF}"/>
    <cellStyle name="Normal 8 3 2 3 4 2" xfId="4175" xr:uid="{1CC0173E-8E41-469E-9915-ADCEC9C4B990}"/>
    <cellStyle name="Normal 8 3 2 3 5" xfId="2682" xr:uid="{F5EADC93-345D-47B2-A428-018E3A4B33BE}"/>
    <cellStyle name="Normal 8 3 2 3 6" xfId="2683" xr:uid="{0F0701D6-D671-4184-BC96-DE8FEB5DEEB3}"/>
    <cellStyle name="Normal 8 3 2 4" xfId="2684" xr:uid="{00AF8D3E-A738-40E8-A431-CCE2BB9112FF}"/>
    <cellStyle name="Normal 8 3 2 4 2" xfId="2685" xr:uid="{A7B6420E-7E33-4EF4-BDAE-3C495E24D82E}"/>
    <cellStyle name="Normal 8 3 2 4 2 2" xfId="2686" xr:uid="{16664BA3-54EA-4C0E-B23C-4087A3B4CD97}"/>
    <cellStyle name="Normal 8 3 2 4 2 2 2" xfId="4176" xr:uid="{41CF698B-7540-4FE7-AA54-8B1C144C47A4}"/>
    <cellStyle name="Normal 8 3 2 4 2 3" xfId="2687" xr:uid="{0B3A4F21-1738-4BD3-9076-F6801FCAA61A}"/>
    <cellStyle name="Normal 8 3 2 4 2 4" xfId="2688" xr:uid="{EDF5272A-4A80-43F9-AC75-EC9E91BBB90E}"/>
    <cellStyle name="Normal 8 3 2 4 3" xfId="2689" xr:uid="{6543988D-6CD6-47F4-B7CF-4DCFDA27DEBE}"/>
    <cellStyle name="Normal 8 3 2 4 3 2" xfId="4177" xr:uid="{C5B899E6-00AE-4F79-A7C3-77C9DF59BE26}"/>
    <cellStyle name="Normal 8 3 2 4 4" xfId="2690" xr:uid="{B8622F00-63F4-471C-9EF9-1B9A0F78BA5F}"/>
    <cellStyle name="Normal 8 3 2 4 5" xfId="2691" xr:uid="{37A607B6-F530-4098-991A-EE7EDB352683}"/>
    <cellStyle name="Normal 8 3 2 5" xfId="2692" xr:uid="{3AE91E95-57DD-44E7-A74D-F9D531E87BC5}"/>
    <cellStyle name="Normal 8 3 2 5 2" xfId="2693" xr:uid="{5096F4C5-417C-4E3B-BFDB-958C8FC5125B}"/>
    <cellStyle name="Normal 8 3 2 5 2 2" xfId="4178" xr:uid="{B639B270-FBE1-4A4C-A09B-1437A03955C9}"/>
    <cellStyle name="Normal 8 3 2 5 3" xfId="2694" xr:uid="{368B564D-907F-4E3D-B928-057BF76E8A70}"/>
    <cellStyle name="Normal 8 3 2 5 4" xfId="2695" xr:uid="{447AA557-8243-4462-8B7A-0E197B358387}"/>
    <cellStyle name="Normal 8 3 2 6" xfId="2696" xr:uid="{B7758D8B-A482-49E6-A9CF-96F4FC16E0C0}"/>
    <cellStyle name="Normal 8 3 2 6 2" xfId="2697" xr:uid="{A1D3FAC7-170F-4E94-9D85-4F72E8F5E798}"/>
    <cellStyle name="Normal 8 3 2 6 3" xfId="2698" xr:uid="{7A3BC9DB-0892-4652-88B3-84E6F045E5E9}"/>
    <cellStyle name="Normal 8 3 2 6 4" xfId="2699" xr:uid="{3AB96DC1-ECC2-4C40-A68F-618723E0E0B3}"/>
    <cellStyle name="Normal 8 3 2 7" xfId="2700" xr:uid="{1693CF05-5273-4C52-8341-A9A7F2F77D30}"/>
    <cellStyle name="Normal 8 3 2 8" xfId="2701" xr:uid="{8BA3090A-0642-4BD0-B6D8-8C962499D19E}"/>
    <cellStyle name="Normal 8 3 2 9" xfId="2702" xr:uid="{F1FEF90C-AF3F-46F8-91D8-7430CD228AEB}"/>
    <cellStyle name="Normal 8 3 3" xfId="2703" xr:uid="{7CD25A3A-143A-4097-B459-67ACEDE6F47F}"/>
    <cellStyle name="Normal 8 3 3 2" xfId="2704" xr:uid="{71217651-C03D-44E0-980D-4993933C6550}"/>
    <cellStyle name="Normal 8 3 3 2 2" xfId="2705" xr:uid="{D3D0D447-483D-4CF2-808E-24D5CB122C65}"/>
    <cellStyle name="Normal 8 3 3 2 2 2" xfId="2706" xr:uid="{A4822188-71A2-498E-9B5A-195B38399AE2}"/>
    <cellStyle name="Normal 8 3 3 2 2 2 2" xfId="4179" xr:uid="{93C1E979-DC04-44C4-8843-12284922359D}"/>
    <cellStyle name="Normal 8 3 3 2 2 2 2 2" xfId="4663" xr:uid="{80A1BE78-529D-45FA-9375-3C855FB8EAB0}"/>
    <cellStyle name="Normal 8 3 3 2 2 2 3" xfId="4664" xr:uid="{AF204C8A-4A70-44F6-8BBB-E257AE03BD77}"/>
    <cellStyle name="Normal 8 3 3 2 2 3" xfId="2707" xr:uid="{FAF682B3-8E56-4490-86D6-B7D9D8A6F3AC}"/>
    <cellStyle name="Normal 8 3 3 2 2 3 2" xfId="4665" xr:uid="{952BB923-C7E8-46D0-BE5D-B2E7F398F34E}"/>
    <cellStyle name="Normal 8 3 3 2 2 4" xfId="2708" xr:uid="{B82E61F0-CB67-4ED2-83BD-5DE3173F6897}"/>
    <cellStyle name="Normal 8 3 3 2 3" xfId="2709" xr:uid="{4FB5D013-95A7-45C6-9507-146C923C2F24}"/>
    <cellStyle name="Normal 8 3 3 2 3 2" xfId="2710" xr:uid="{154587C7-A457-4FA3-8B75-7A6353B8A231}"/>
    <cellStyle name="Normal 8 3 3 2 3 2 2" xfId="4666" xr:uid="{59A604C8-63C0-40CF-A359-AACCDDDF0147}"/>
    <cellStyle name="Normal 8 3 3 2 3 3" xfId="2711" xr:uid="{E5F957C1-F688-40C8-A140-6AC8E8C233B3}"/>
    <cellStyle name="Normal 8 3 3 2 3 4" xfId="2712" xr:uid="{E2CCA765-11A0-4CFB-BA2D-8960CB91A596}"/>
    <cellStyle name="Normal 8 3 3 2 4" xfId="2713" xr:uid="{D72800CF-2F6A-4338-B5A9-9A176B5AD807}"/>
    <cellStyle name="Normal 8 3 3 2 4 2" xfId="4667" xr:uid="{8347EEAD-200A-499C-8223-60FD291ECB77}"/>
    <cellStyle name="Normal 8 3 3 2 5" xfId="2714" xr:uid="{9C6BEA06-8727-4FEA-ABA4-2B8D6B175597}"/>
    <cellStyle name="Normal 8 3 3 2 6" xfId="2715" xr:uid="{1845DE06-7FF7-439D-ACCE-1F032DD51BBE}"/>
    <cellStyle name="Normal 8 3 3 3" xfId="2716" xr:uid="{6840A22C-9D50-4C12-9116-7A547EB76670}"/>
    <cellStyle name="Normal 8 3 3 3 2" xfId="2717" xr:uid="{CF6CC9AB-DCEE-4D58-88DB-3A5364B6B8B3}"/>
    <cellStyle name="Normal 8 3 3 3 2 2" xfId="2718" xr:uid="{8CDC6040-9516-493B-ACC4-14AAFC955BBF}"/>
    <cellStyle name="Normal 8 3 3 3 2 2 2" xfId="4668" xr:uid="{EFE660B0-20FA-4C33-8DB2-2910569009A5}"/>
    <cellStyle name="Normal 8 3 3 3 2 3" xfId="2719" xr:uid="{B5FF84BF-088B-48CA-AF0E-907A69BF9127}"/>
    <cellStyle name="Normal 8 3 3 3 2 4" xfId="2720" xr:uid="{0E2DABD8-0BE0-4C80-89EA-4F84E96030EB}"/>
    <cellStyle name="Normal 8 3 3 3 3" xfId="2721" xr:uid="{91191C31-3A1F-4CB5-A9E8-1428C931D787}"/>
    <cellStyle name="Normal 8 3 3 3 3 2" xfId="4669" xr:uid="{FB66D784-B30B-4284-B04F-09715409BE84}"/>
    <cellStyle name="Normal 8 3 3 3 4" xfId="2722" xr:uid="{3190A541-CF59-42E9-B3E3-86A37615594E}"/>
    <cellStyle name="Normal 8 3 3 3 5" xfId="2723" xr:uid="{E3F6843E-C2FC-4793-9B76-88A44BBDF6CB}"/>
    <cellStyle name="Normal 8 3 3 4" xfId="2724" xr:uid="{0124BA1B-F318-4B2E-89CB-9597ABBC9CD8}"/>
    <cellStyle name="Normal 8 3 3 4 2" xfId="2725" xr:uid="{F6EF3C36-793C-4D7A-ABFF-BEB04866FFCB}"/>
    <cellStyle name="Normal 8 3 3 4 2 2" xfId="4670" xr:uid="{BB672742-26C4-4D2F-BE5B-B4130E6D684B}"/>
    <cellStyle name="Normal 8 3 3 4 3" xfId="2726" xr:uid="{9B340D34-8B2D-4632-BCDC-C5807F4C2EE1}"/>
    <cellStyle name="Normal 8 3 3 4 4" xfId="2727" xr:uid="{14C5E236-42BA-4D9B-8267-F2BF4FA61D67}"/>
    <cellStyle name="Normal 8 3 3 5" xfId="2728" xr:uid="{2A14EDAE-3BE8-46F6-8783-03A7C06A98F0}"/>
    <cellStyle name="Normal 8 3 3 5 2" xfId="2729" xr:uid="{ACB1FFB5-7D7E-42D7-AEFB-90E4EA3C5878}"/>
    <cellStyle name="Normal 8 3 3 5 3" xfId="2730" xr:uid="{08362EDC-E7AD-4C73-B249-0303A437A93D}"/>
    <cellStyle name="Normal 8 3 3 5 4" xfId="2731" xr:uid="{0D268E41-929A-4F15-A22B-6A0F0BAA9699}"/>
    <cellStyle name="Normal 8 3 3 6" xfId="2732" xr:uid="{470A4162-AD1E-409F-BDB7-FF5DA5DAD213}"/>
    <cellStyle name="Normal 8 3 3 7" xfId="2733" xr:uid="{B56D3A5E-7893-4593-89C8-882D938813EF}"/>
    <cellStyle name="Normal 8 3 3 8" xfId="2734" xr:uid="{74E681CD-7CCF-48C5-B56C-269E028CE332}"/>
    <cellStyle name="Normal 8 3 4" xfId="2735" xr:uid="{BD268BAD-042D-4DCE-A03C-D46E07706813}"/>
    <cellStyle name="Normal 8 3 4 2" xfId="2736" xr:uid="{E89850ED-7B0B-4280-BD4B-217CC510476A}"/>
    <cellStyle name="Normal 8 3 4 2 2" xfId="2737" xr:uid="{55367222-685B-40AD-9200-5FE9527BD1DE}"/>
    <cellStyle name="Normal 8 3 4 2 2 2" xfId="2738" xr:uid="{D6CA4682-E8E2-4ED5-8B6C-A74A3A79F17D}"/>
    <cellStyle name="Normal 8 3 4 2 2 2 2" xfId="4180" xr:uid="{CBA04898-2064-4180-BAC8-49B8C1A77455}"/>
    <cellStyle name="Normal 8 3 4 2 2 3" xfId="2739" xr:uid="{67BF6948-4642-4247-AB35-E57B92CE3ADE}"/>
    <cellStyle name="Normal 8 3 4 2 2 4" xfId="2740" xr:uid="{4FB6D741-BC62-4271-9CC3-D239A26A53CD}"/>
    <cellStyle name="Normal 8 3 4 2 3" xfId="2741" xr:uid="{8C656FBC-6159-408C-87EC-1EE1BD336499}"/>
    <cellStyle name="Normal 8 3 4 2 3 2" xfId="4181" xr:uid="{76F8C5DA-C050-4D22-9081-2A863C160C32}"/>
    <cellStyle name="Normal 8 3 4 2 4" xfId="2742" xr:uid="{E9C8961B-50B1-4AF6-A034-C5C0B7B4CF85}"/>
    <cellStyle name="Normal 8 3 4 2 5" xfId="2743" xr:uid="{E46D2E71-A363-400D-8DAF-E4506BC69342}"/>
    <cellStyle name="Normal 8 3 4 3" xfId="2744" xr:uid="{B59F892F-7FF0-48EE-8AE0-70F797E14C84}"/>
    <cellStyle name="Normal 8 3 4 3 2" xfId="2745" xr:uid="{E57676B4-372A-4724-BC09-747089385483}"/>
    <cellStyle name="Normal 8 3 4 3 2 2" xfId="4182" xr:uid="{956F142E-26D6-46BA-9FF6-715FC5484F87}"/>
    <cellStyle name="Normal 8 3 4 3 3" xfId="2746" xr:uid="{F5820BC9-6E40-4EBE-80ED-828DD95E8218}"/>
    <cellStyle name="Normal 8 3 4 3 4" xfId="2747" xr:uid="{4DCF1798-2B5E-4A5A-8AB8-1F0395EA9F77}"/>
    <cellStyle name="Normal 8 3 4 4" xfId="2748" xr:uid="{9C7EF980-BA20-49C7-B1D3-B40CE1165B06}"/>
    <cellStyle name="Normal 8 3 4 4 2" xfId="2749" xr:uid="{56D27A2D-0E8A-4756-A03B-4F3D8AC91BD9}"/>
    <cellStyle name="Normal 8 3 4 4 3" xfId="2750" xr:uid="{AE75B246-8499-4B80-A3BE-D23479871B70}"/>
    <cellStyle name="Normal 8 3 4 4 4" xfId="2751" xr:uid="{4EF9745B-D618-4E71-AE48-40F9CFE9B44B}"/>
    <cellStyle name="Normal 8 3 4 5" xfId="2752" xr:uid="{060FD9A7-1E0C-4840-B3F0-ED35CE9F89C6}"/>
    <cellStyle name="Normal 8 3 4 6" xfId="2753" xr:uid="{AB933CF2-506F-4833-947D-174D2242971D}"/>
    <cellStyle name="Normal 8 3 4 7" xfId="2754" xr:uid="{4C7A9704-7727-4698-BF32-34DAE4F0FD41}"/>
    <cellStyle name="Normal 8 3 5" xfId="2755" xr:uid="{53D744AE-6EDE-45D6-A883-762B1E330A4D}"/>
    <cellStyle name="Normal 8 3 5 2" xfId="2756" xr:uid="{732846F9-26BB-477D-8508-85F4E2E7ED64}"/>
    <cellStyle name="Normal 8 3 5 2 2" xfId="2757" xr:uid="{D4DC7D3E-EA68-4B83-B000-C69F860D94B1}"/>
    <cellStyle name="Normal 8 3 5 2 2 2" xfId="4183" xr:uid="{C3C8FD11-98EC-4D0D-900B-C10F7CC47AD5}"/>
    <cellStyle name="Normal 8 3 5 2 3" xfId="2758" xr:uid="{C2A6585A-3518-454F-A3E6-BDE409FEF0A2}"/>
    <cellStyle name="Normal 8 3 5 2 4" xfId="2759" xr:uid="{20F4DB09-307C-4874-8AE4-F37180EF687A}"/>
    <cellStyle name="Normal 8 3 5 3" xfId="2760" xr:uid="{A4120545-6119-4698-82FA-983A27AE6920}"/>
    <cellStyle name="Normal 8 3 5 3 2" xfId="2761" xr:uid="{A7556496-5A02-41E2-804A-B88E60943CB5}"/>
    <cellStyle name="Normal 8 3 5 3 3" xfId="2762" xr:uid="{985D9AFA-FDE0-4CE9-B686-ADE424727817}"/>
    <cellStyle name="Normal 8 3 5 3 4" xfId="2763" xr:uid="{5F86384B-9B1A-4439-BB25-EBA73D506992}"/>
    <cellStyle name="Normal 8 3 5 4" xfId="2764" xr:uid="{35E179BB-0E55-453D-8FF0-C5A057F62536}"/>
    <cellStyle name="Normal 8 3 5 5" xfId="2765" xr:uid="{75D33DFF-62C3-45A0-8BBD-5CC7BCED0EFC}"/>
    <cellStyle name="Normal 8 3 5 6" xfId="2766" xr:uid="{2032ADE6-59F0-4AD2-A606-FDA895518063}"/>
    <cellStyle name="Normal 8 3 6" xfId="2767" xr:uid="{3946891F-663F-4AFA-A247-067323614D9E}"/>
    <cellStyle name="Normal 8 3 6 2" xfId="2768" xr:uid="{59D19F83-3412-4AFD-86FC-8C03744D1F70}"/>
    <cellStyle name="Normal 8 3 6 2 2" xfId="2769" xr:uid="{3FA7ECD5-CAD0-40B9-9F13-4B7116BB6C82}"/>
    <cellStyle name="Normal 8 3 6 2 3" xfId="2770" xr:uid="{99931F9D-6708-414F-966F-8238247B4209}"/>
    <cellStyle name="Normal 8 3 6 2 4" xfId="2771" xr:uid="{23F61050-3CC1-4EA2-B394-66E04CC15D1F}"/>
    <cellStyle name="Normal 8 3 6 3" xfId="2772" xr:uid="{37DB2374-8546-495C-8213-2887CFAF6BB2}"/>
    <cellStyle name="Normal 8 3 6 4" xfId="2773" xr:uid="{D3AB5819-B38D-455F-8068-5587A7D3B0D3}"/>
    <cellStyle name="Normal 8 3 6 5" xfId="2774" xr:uid="{204713DC-1531-4F27-BF0E-0CF02D5CFAF4}"/>
    <cellStyle name="Normal 8 3 7" xfId="2775" xr:uid="{129E6CFE-1D4C-438A-B0E8-05C07B7AD30C}"/>
    <cellStyle name="Normal 8 3 7 2" xfId="2776" xr:uid="{4E48D14D-65B3-4916-A315-5CB6E580AAF0}"/>
    <cellStyle name="Normal 8 3 7 3" xfId="2777" xr:uid="{AF81740D-BD27-44D5-892F-82E57FD6B297}"/>
    <cellStyle name="Normal 8 3 7 4" xfId="2778" xr:uid="{80301998-0B27-4106-B414-7C7E6371CCEC}"/>
    <cellStyle name="Normal 8 3 8" xfId="2779" xr:uid="{9E2F76BD-D3AC-4841-B4EB-354563D8DB0A}"/>
    <cellStyle name="Normal 8 3 8 2" xfId="2780" xr:uid="{FE6D21EF-1714-4B7B-B3CB-8A9987257DE2}"/>
    <cellStyle name="Normal 8 3 8 3" xfId="2781" xr:uid="{8BBF308A-C870-46AA-B3BA-6E11099B4AD3}"/>
    <cellStyle name="Normal 8 3 8 4" xfId="2782" xr:uid="{4441A7A4-C050-4ADF-9EB0-9B0F36190635}"/>
    <cellStyle name="Normal 8 3 9" xfId="2783" xr:uid="{D4D278FF-F564-4AC9-B103-66FF927154AA}"/>
    <cellStyle name="Normal 8 4" xfId="2784" xr:uid="{A671F836-23CF-4456-86F7-1271329B50A8}"/>
    <cellStyle name="Normal 8 4 10" xfId="2785" xr:uid="{D03FC9FC-1B51-4FD4-8DDC-2D0696B49339}"/>
    <cellStyle name="Normal 8 4 11" xfId="2786" xr:uid="{C7DA195F-FD36-457B-B09D-F44EC61CFFE7}"/>
    <cellStyle name="Normal 8 4 2" xfId="2787" xr:uid="{274BFF0B-D7C4-4B26-8098-F4E5AE30BECF}"/>
    <cellStyle name="Normal 8 4 2 2" xfId="2788" xr:uid="{CB4ADB81-F07B-4C4B-8658-CDAEEA1DB8D1}"/>
    <cellStyle name="Normal 8 4 2 2 2" xfId="2789" xr:uid="{072BC8FF-3A24-4E87-B6A8-B5D3D2A58211}"/>
    <cellStyle name="Normal 8 4 2 2 2 2" xfId="2790" xr:uid="{ECF3DFC7-AA1B-4F2A-BECF-57AC073A9553}"/>
    <cellStyle name="Normal 8 4 2 2 2 2 2" xfId="2791" xr:uid="{4CDE7832-3667-47D3-ABF0-7E777B6B8957}"/>
    <cellStyle name="Normal 8 4 2 2 2 2 3" xfId="2792" xr:uid="{7B6E7600-E56B-4C8B-B00D-8D3048389DFB}"/>
    <cellStyle name="Normal 8 4 2 2 2 2 4" xfId="2793" xr:uid="{638CBC49-9BF4-46A9-9A68-0737C605FEFE}"/>
    <cellStyle name="Normal 8 4 2 2 2 3" xfId="2794" xr:uid="{68761DBE-CD88-4CE9-8382-8DD8E94A1AE4}"/>
    <cellStyle name="Normal 8 4 2 2 2 3 2" xfId="2795" xr:uid="{DF1FC22A-64FC-45BB-B073-CE6DFED208DD}"/>
    <cellStyle name="Normal 8 4 2 2 2 3 3" xfId="2796" xr:uid="{12923714-1639-4687-87C0-05D7057E9AA9}"/>
    <cellStyle name="Normal 8 4 2 2 2 3 4" xfId="2797" xr:uid="{AEDFAE2F-BEC4-420C-B067-A4C790759808}"/>
    <cellStyle name="Normal 8 4 2 2 2 4" xfId="2798" xr:uid="{8F664A9D-CFEC-4D40-9022-584053611DE7}"/>
    <cellStyle name="Normal 8 4 2 2 2 5" xfId="2799" xr:uid="{050B2E1D-C41D-4FDC-B87A-E52AAFED0039}"/>
    <cellStyle name="Normal 8 4 2 2 2 6" xfId="2800" xr:uid="{878FEF5C-49D2-4257-A5D6-42CB2E50ECE5}"/>
    <cellStyle name="Normal 8 4 2 2 3" xfId="2801" xr:uid="{4573AA2A-72EE-4011-8D55-5D8954F48E64}"/>
    <cellStyle name="Normal 8 4 2 2 3 2" xfId="2802" xr:uid="{B54D4010-E465-4EC7-9A89-05D6DF8CAD35}"/>
    <cellStyle name="Normal 8 4 2 2 3 2 2" xfId="2803" xr:uid="{9FDD3978-7D19-425F-A862-A93F5D4D5DED}"/>
    <cellStyle name="Normal 8 4 2 2 3 2 3" xfId="2804" xr:uid="{C954DE9A-DCEC-4339-B1A5-5CA148D0166B}"/>
    <cellStyle name="Normal 8 4 2 2 3 2 4" xfId="2805" xr:uid="{B0C646F8-94E8-4853-9EF7-BE3189DA0D87}"/>
    <cellStyle name="Normal 8 4 2 2 3 3" xfId="2806" xr:uid="{2002C04D-6494-4B6E-977F-38CB44DC28A9}"/>
    <cellStyle name="Normal 8 4 2 2 3 4" xfId="2807" xr:uid="{1EBCE198-1D4E-4CF8-A165-51CA247936F3}"/>
    <cellStyle name="Normal 8 4 2 2 3 5" xfId="2808" xr:uid="{9B133ABC-CDA5-4ABF-AEF0-B6763484538A}"/>
    <cellStyle name="Normal 8 4 2 2 4" xfId="2809" xr:uid="{6F7E44F1-46F0-4CE7-AB99-BE2DED82E943}"/>
    <cellStyle name="Normal 8 4 2 2 4 2" xfId="2810" xr:uid="{DF1CF3F3-A0A6-43CE-A7D0-FCCD0FBBB39A}"/>
    <cellStyle name="Normal 8 4 2 2 4 3" xfId="2811" xr:uid="{26B3ED78-3749-4811-B64B-7ACC15ECDF1E}"/>
    <cellStyle name="Normal 8 4 2 2 4 4" xfId="2812" xr:uid="{043067A1-B528-45A1-8747-8354816356B7}"/>
    <cellStyle name="Normal 8 4 2 2 5" xfId="2813" xr:uid="{A7827B47-7118-4FBA-A3AD-16A95EAF161A}"/>
    <cellStyle name="Normal 8 4 2 2 5 2" xfId="2814" xr:uid="{9B7AB741-8DDA-4EED-AAD8-EB3037ABAA43}"/>
    <cellStyle name="Normal 8 4 2 2 5 3" xfId="2815" xr:uid="{C4418D74-C2C0-4C5E-8D04-96D1FC2B9BED}"/>
    <cellStyle name="Normal 8 4 2 2 5 4" xfId="2816" xr:uid="{891FEF9F-A170-4262-A261-7F45D80E1804}"/>
    <cellStyle name="Normal 8 4 2 2 6" xfId="2817" xr:uid="{E51C6B1F-B989-4FEE-9E7E-387076EA808F}"/>
    <cellStyle name="Normal 8 4 2 2 7" xfId="2818" xr:uid="{1B691C85-1DC4-4728-91C4-EF7EE3956DDC}"/>
    <cellStyle name="Normal 8 4 2 2 8" xfId="2819" xr:uid="{4D0382FB-5E5C-419D-A0D6-0E59A87A8D41}"/>
    <cellStyle name="Normal 8 4 2 3" xfId="2820" xr:uid="{23DE481F-D1E9-4814-90E9-E1B40F358BB4}"/>
    <cellStyle name="Normal 8 4 2 3 2" xfId="2821" xr:uid="{1418F0F2-9E2D-4AD6-BF1C-8898F046B089}"/>
    <cellStyle name="Normal 8 4 2 3 2 2" xfId="2822" xr:uid="{9E17CA8E-792C-4445-89D3-2370D8EA32BD}"/>
    <cellStyle name="Normal 8 4 2 3 2 3" xfId="2823" xr:uid="{B67530B3-6DC6-498D-AC86-D41B123A5103}"/>
    <cellStyle name="Normal 8 4 2 3 2 4" xfId="2824" xr:uid="{3D3D613D-64E2-4B76-86DA-9B5EFEB12DB2}"/>
    <cellStyle name="Normal 8 4 2 3 3" xfId="2825" xr:uid="{A5D08F60-6F78-4B79-A5AD-60F05177DBCA}"/>
    <cellStyle name="Normal 8 4 2 3 3 2" xfId="2826" xr:uid="{34477A94-0AEE-44B0-82F0-DEDA72E6398A}"/>
    <cellStyle name="Normal 8 4 2 3 3 3" xfId="2827" xr:uid="{B795FC9E-A3EA-47A4-AF8D-D546B085F002}"/>
    <cellStyle name="Normal 8 4 2 3 3 4" xfId="2828" xr:uid="{8C16FF9B-30DC-4B27-BC99-8D9B4FE34139}"/>
    <cellStyle name="Normal 8 4 2 3 4" xfId="2829" xr:uid="{E89EB8DD-A47F-4214-AF08-354540FD6926}"/>
    <cellStyle name="Normal 8 4 2 3 5" xfId="2830" xr:uid="{A080B569-F371-4FF6-96B4-419A6DEE7604}"/>
    <cellStyle name="Normal 8 4 2 3 6" xfId="2831" xr:uid="{D3268BE9-1414-4B34-BDC4-9E1113784589}"/>
    <cellStyle name="Normal 8 4 2 4" xfId="2832" xr:uid="{BF573AEB-2553-4189-A9B6-2356D5A8B842}"/>
    <cellStyle name="Normal 8 4 2 4 2" xfId="2833" xr:uid="{D8708000-FBE8-4F2C-A7FE-7ABE598A5AAD}"/>
    <cellStyle name="Normal 8 4 2 4 2 2" xfId="2834" xr:uid="{CE103CCE-8D2A-4079-A207-D082A2F00CF3}"/>
    <cellStyle name="Normal 8 4 2 4 2 3" xfId="2835" xr:uid="{5150BB80-D8E3-494B-83E2-BCF7C579A8F4}"/>
    <cellStyle name="Normal 8 4 2 4 2 4" xfId="2836" xr:uid="{102DF6A9-2716-49F4-867B-5035FDC41EC4}"/>
    <cellStyle name="Normal 8 4 2 4 3" xfId="2837" xr:uid="{FF27E2FB-2A4F-4150-8561-A7022691C6F0}"/>
    <cellStyle name="Normal 8 4 2 4 4" xfId="2838" xr:uid="{F85B2C65-82FF-42D2-AE93-90DD315042D8}"/>
    <cellStyle name="Normal 8 4 2 4 5" xfId="2839" xr:uid="{1D9383F3-926C-49B4-AC53-85E8DFFEB6C4}"/>
    <cellStyle name="Normal 8 4 2 5" xfId="2840" xr:uid="{7B94D23A-C63B-4B00-9A2A-99E41AA73D71}"/>
    <cellStyle name="Normal 8 4 2 5 2" xfId="2841" xr:uid="{9DF40461-E825-467A-B087-12C90A744DBF}"/>
    <cellStyle name="Normal 8 4 2 5 3" xfId="2842" xr:uid="{EAD06DD2-FE46-4AE2-B73F-019C6448B306}"/>
    <cellStyle name="Normal 8 4 2 5 4" xfId="2843" xr:uid="{CBF0B295-8791-4838-A948-F87D9A8C82DB}"/>
    <cellStyle name="Normal 8 4 2 6" xfId="2844" xr:uid="{C8783496-FF90-4819-9395-F0171CF0CF67}"/>
    <cellStyle name="Normal 8 4 2 6 2" xfId="2845" xr:uid="{2ABBA868-C509-46A9-8B3A-8D7960215F25}"/>
    <cellStyle name="Normal 8 4 2 6 3" xfId="2846" xr:uid="{11EB294E-8E9C-4708-A1B2-E71CF0850595}"/>
    <cellStyle name="Normal 8 4 2 6 4" xfId="2847" xr:uid="{1247AAA7-854A-41CB-BD31-1D87A92A4106}"/>
    <cellStyle name="Normal 8 4 2 7" xfId="2848" xr:uid="{E4229E62-6F99-4662-9814-B808D630CFDD}"/>
    <cellStyle name="Normal 8 4 2 8" xfId="2849" xr:uid="{4D6158AA-FD07-4CE2-824A-9D2804CA97D3}"/>
    <cellStyle name="Normal 8 4 2 9" xfId="2850" xr:uid="{0F45B270-B60D-4405-8797-68649BD404CD}"/>
    <cellStyle name="Normal 8 4 3" xfId="2851" xr:uid="{1165AF51-2F7A-4533-BC43-B976DB3047D5}"/>
    <cellStyle name="Normal 8 4 3 2" xfId="2852" xr:uid="{19042128-FC88-4407-90CB-052C50AD903C}"/>
    <cellStyle name="Normal 8 4 3 2 2" xfId="2853" xr:uid="{BD8D82E7-29F7-47FF-A0BB-6383C60E571F}"/>
    <cellStyle name="Normal 8 4 3 2 2 2" xfId="2854" xr:uid="{90FF47E5-AEE8-42EE-AA6D-73FDA99A7F2B}"/>
    <cellStyle name="Normal 8 4 3 2 2 2 2" xfId="4184" xr:uid="{CA502993-72AE-462D-9D70-3D0F4BF4B2BF}"/>
    <cellStyle name="Normal 8 4 3 2 2 3" xfId="2855" xr:uid="{23EE16B5-142E-4AFD-B42F-A586373C9392}"/>
    <cellStyle name="Normal 8 4 3 2 2 4" xfId="2856" xr:uid="{41EBD276-C26F-4FE7-907C-482D0F654326}"/>
    <cellStyle name="Normal 8 4 3 2 3" xfId="2857" xr:uid="{FCA412EF-7FB8-436A-8C19-12B265534097}"/>
    <cellStyle name="Normal 8 4 3 2 3 2" xfId="2858" xr:uid="{9FF0AFAA-DF92-4949-AC88-D56F18F1698D}"/>
    <cellStyle name="Normal 8 4 3 2 3 3" xfId="2859" xr:uid="{CD4ACB7D-EFF7-4873-85D3-A6D5CADDD345}"/>
    <cellStyle name="Normal 8 4 3 2 3 4" xfId="2860" xr:uid="{A1C253C5-29BF-410E-93EA-AED071C53813}"/>
    <cellStyle name="Normal 8 4 3 2 4" xfId="2861" xr:uid="{76C63C95-16C9-4C6C-B0F1-754E7B440524}"/>
    <cellStyle name="Normal 8 4 3 2 5" xfId="2862" xr:uid="{1AEAB2C1-8A88-4E98-8609-E64E62EECB42}"/>
    <cellStyle name="Normal 8 4 3 2 6" xfId="2863" xr:uid="{E8568947-3F93-4C4B-81BB-24BCA4FEA0C3}"/>
    <cellStyle name="Normal 8 4 3 3" xfId="2864" xr:uid="{7756B832-AC60-491C-9785-725E715CC520}"/>
    <cellStyle name="Normal 8 4 3 3 2" xfId="2865" xr:uid="{0CC0B150-5A08-4B8A-9C40-58F3693235A1}"/>
    <cellStyle name="Normal 8 4 3 3 2 2" xfId="2866" xr:uid="{F18D808A-CA2E-4F7B-9E1F-A14844EB98C3}"/>
    <cellStyle name="Normal 8 4 3 3 2 3" xfId="2867" xr:uid="{525FB70C-C59F-4C35-A325-BA60E3514A41}"/>
    <cellStyle name="Normal 8 4 3 3 2 4" xfId="2868" xr:uid="{39A41F54-2072-41A8-8AD5-194E81CF61A6}"/>
    <cellStyle name="Normal 8 4 3 3 3" xfId="2869" xr:uid="{5D56385D-EED1-462B-8C3D-2A29DAE1CFD7}"/>
    <cellStyle name="Normal 8 4 3 3 4" xfId="2870" xr:uid="{CBC49653-060C-46C0-B2D2-E30DDB9416B7}"/>
    <cellStyle name="Normal 8 4 3 3 5" xfId="2871" xr:uid="{E8DC41C0-56ED-4BD3-A054-BF0096F3B283}"/>
    <cellStyle name="Normal 8 4 3 4" xfId="2872" xr:uid="{002D19D6-F1F5-4CA0-84EA-E32D32F52722}"/>
    <cellStyle name="Normal 8 4 3 4 2" xfId="2873" xr:uid="{AEFF4ACB-0A0A-450D-8FFC-8E6D213052F4}"/>
    <cellStyle name="Normal 8 4 3 4 3" xfId="2874" xr:uid="{2F6143DE-91E0-4077-B840-89CB841F8629}"/>
    <cellStyle name="Normal 8 4 3 4 4" xfId="2875" xr:uid="{7CF3495D-0296-4C90-B65F-46C7A961DB5C}"/>
    <cellStyle name="Normal 8 4 3 5" xfId="2876" xr:uid="{F539CA7C-76CA-48EE-BCC4-FF40F83BD40F}"/>
    <cellStyle name="Normal 8 4 3 5 2" xfId="2877" xr:uid="{C28F12CA-20D0-4F4C-A3C2-A51E621AC6BE}"/>
    <cellStyle name="Normal 8 4 3 5 3" xfId="2878" xr:uid="{B85EDDC7-6AD1-44CF-A5E0-5370DE2C2456}"/>
    <cellStyle name="Normal 8 4 3 5 4" xfId="2879" xr:uid="{094FD6D8-EF37-48E8-B0D5-FE88CDC11955}"/>
    <cellStyle name="Normal 8 4 3 6" xfId="2880" xr:uid="{B4EB294D-3747-4107-A68C-CEE97D3DE1B3}"/>
    <cellStyle name="Normal 8 4 3 7" xfId="2881" xr:uid="{4BEFC785-A67B-40C5-A36B-4355A5AF19D4}"/>
    <cellStyle name="Normal 8 4 3 8" xfId="2882" xr:uid="{10888179-2B4C-43E9-8128-CAA51B243559}"/>
    <cellStyle name="Normal 8 4 4" xfId="2883" xr:uid="{49A0C5C0-8E82-49B1-980A-44A3BF66098E}"/>
    <cellStyle name="Normal 8 4 4 2" xfId="2884" xr:uid="{856992A9-67DD-4A6B-92B8-CA8E684EE665}"/>
    <cellStyle name="Normal 8 4 4 2 2" xfId="2885" xr:uid="{AF64CDBC-9705-406D-8687-B4C2865F23FE}"/>
    <cellStyle name="Normal 8 4 4 2 2 2" xfId="2886" xr:uid="{5CE788AD-A687-4ADA-A8A8-6287BF6F54DD}"/>
    <cellStyle name="Normal 8 4 4 2 2 3" xfId="2887" xr:uid="{E246D8BB-1DBD-4CEA-9BAC-DEA9DA9EDF6C}"/>
    <cellStyle name="Normal 8 4 4 2 2 4" xfId="2888" xr:uid="{9B5F8DF5-E58E-49C4-8E19-825467EBCCE1}"/>
    <cellStyle name="Normal 8 4 4 2 3" xfId="2889" xr:uid="{1F31A87D-BAAF-493A-8EC8-54531B8B3592}"/>
    <cellStyle name="Normal 8 4 4 2 4" xfId="2890" xr:uid="{A49DF276-2B70-4A04-A0C5-B0F874ED546A}"/>
    <cellStyle name="Normal 8 4 4 2 5" xfId="2891" xr:uid="{0B51096F-603E-4B41-B6A3-944E933D4D2D}"/>
    <cellStyle name="Normal 8 4 4 3" xfId="2892" xr:uid="{BD21CF31-A238-4C8C-A36E-198A0EB96995}"/>
    <cellStyle name="Normal 8 4 4 3 2" xfId="2893" xr:uid="{88A569D3-EF1B-4659-AF0F-1A2537EF9BD9}"/>
    <cellStyle name="Normal 8 4 4 3 3" xfId="2894" xr:uid="{987A6038-2AFA-485A-879B-DDFEAE1884FF}"/>
    <cellStyle name="Normal 8 4 4 3 4" xfId="2895" xr:uid="{D1FC238E-0682-44FE-94EE-ADF731FFEA92}"/>
    <cellStyle name="Normal 8 4 4 4" xfId="2896" xr:uid="{1AC475D0-81F7-4F42-9838-8B86D9EA8E90}"/>
    <cellStyle name="Normal 8 4 4 4 2" xfId="2897" xr:uid="{1F76A731-512B-4B86-A15D-9C3688361B66}"/>
    <cellStyle name="Normal 8 4 4 4 3" xfId="2898" xr:uid="{5E5AD6CB-8F4F-43B0-9776-414B63763048}"/>
    <cellStyle name="Normal 8 4 4 4 4" xfId="2899" xr:uid="{22C76600-CC6E-4434-B92D-4CFD79D166FF}"/>
    <cellStyle name="Normal 8 4 4 5" xfId="2900" xr:uid="{8284D676-A876-4D15-95D7-9715C35909C1}"/>
    <cellStyle name="Normal 8 4 4 6" xfId="2901" xr:uid="{49FC4234-8247-49D8-8715-4BBD19AA2432}"/>
    <cellStyle name="Normal 8 4 4 7" xfId="2902" xr:uid="{695ACA31-3DD5-4F50-8923-50D7C8938A58}"/>
    <cellStyle name="Normal 8 4 5" xfId="2903" xr:uid="{44298F3E-2CE7-4E6D-8B37-EE14DDEE9C2F}"/>
    <cellStyle name="Normal 8 4 5 2" xfId="2904" xr:uid="{3A39010D-06AE-4C8C-ACCD-014EB3B969B6}"/>
    <cellStyle name="Normal 8 4 5 2 2" xfId="2905" xr:uid="{E06BC529-34AE-4635-AAA7-1DB6838D456C}"/>
    <cellStyle name="Normal 8 4 5 2 3" xfId="2906" xr:uid="{D145C915-E019-469A-B73F-FD06D331D8CF}"/>
    <cellStyle name="Normal 8 4 5 2 4" xfId="2907" xr:uid="{680ECDD2-2D72-48B4-B637-1DD4198B6152}"/>
    <cellStyle name="Normal 8 4 5 3" xfId="2908" xr:uid="{67671D1A-7FF8-4E24-97ED-409CE28B9FAF}"/>
    <cellStyle name="Normal 8 4 5 3 2" xfId="2909" xr:uid="{1F0315CD-B411-494B-8D08-B4013A00F331}"/>
    <cellStyle name="Normal 8 4 5 3 3" xfId="2910" xr:uid="{376714C3-F247-4D6E-8831-35F25072CE16}"/>
    <cellStyle name="Normal 8 4 5 3 4" xfId="2911" xr:uid="{9F00474A-764F-4530-9AC3-F5464D1CD0D7}"/>
    <cellStyle name="Normal 8 4 5 4" xfId="2912" xr:uid="{D8C56864-3379-4AD6-B11C-47AC462476D6}"/>
    <cellStyle name="Normal 8 4 5 5" xfId="2913" xr:uid="{42B13BDB-8D64-4CE1-BA07-742D35F6DB74}"/>
    <cellStyle name="Normal 8 4 5 6" xfId="2914" xr:uid="{D7BC9AE7-2FF7-4016-B8E7-AB367667C3A5}"/>
    <cellStyle name="Normal 8 4 6" xfId="2915" xr:uid="{7B17CD13-B8CD-447B-8730-7CF9F714754D}"/>
    <cellStyle name="Normal 8 4 6 2" xfId="2916" xr:uid="{4A01CFE0-DBEF-43FC-9494-70A7C6D0DE1E}"/>
    <cellStyle name="Normal 8 4 6 2 2" xfId="2917" xr:uid="{A12F7C36-20F0-4A44-9230-154D85380ABB}"/>
    <cellStyle name="Normal 8 4 6 2 3" xfId="2918" xr:uid="{29DA55E5-882F-49EA-9136-B706BA449C59}"/>
    <cellStyle name="Normal 8 4 6 2 4" xfId="2919" xr:uid="{CFB19A17-2340-4D6A-B02A-072B6839B069}"/>
    <cellStyle name="Normal 8 4 6 3" xfId="2920" xr:uid="{BFAD7CE0-D3A6-4A28-870D-2FCFE9A23A01}"/>
    <cellStyle name="Normal 8 4 6 4" xfId="2921" xr:uid="{30266DAC-AF40-4AED-BC58-D05026CABD86}"/>
    <cellStyle name="Normal 8 4 6 5" xfId="2922" xr:uid="{21364EBD-FD97-4613-97EB-23DE30B499BD}"/>
    <cellStyle name="Normal 8 4 7" xfId="2923" xr:uid="{2FE6A953-56F8-4C82-AF3B-7B46A7302FFF}"/>
    <cellStyle name="Normal 8 4 7 2" xfId="2924" xr:uid="{B100FB09-B9F7-4A56-AEEB-B5617F96F4EC}"/>
    <cellStyle name="Normal 8 4 7 3" xfId="2925" xr:uid="{0CC33171-0F8E-4EF9-89A7-D4C9EFB5B8D4}"/>
    <cellStyle name="Normal 8 4 7 4" xfId="2926" xr:uid="{308D0506-DA1A-4B9B-A23A-5FAFEA4612F1}"/>
    <cellStyle name="Normal 8 4 8" xfId="2927" xr:uid="{527A66B8-1A9E-4DDB-9F6F-DA230FABD46F}"/>
    <cellStyle name="Normal 8 4 8 2" xfId="2928" xr:uid="{94ECBFD4-A135-4E5C-90EF-C1AD90070DE8}"/>
    <cellStyle name="Normal 8 4 8 3" xfId="2929" xr:uid="{E7233519-77D3-47BA-8741-15B70BB7BC21}"/>
    <cellStyle name="Normal 8 4 8 4" xfId="2930" xr:uid="{6F29D024-B9E1-4D50-B7E5-7CEA958A986D}"/>
    <cellStyle name="Normal 8 4 9" xfId="2931" xr:uid="{DBCAF329-5DA3-429F-B16E-00CAB1BD950F}"/>
    <cellStyle name="Normal 8 5" xfId="2932" xr:uid="{18EA4B5F-507B-4219-9A4D-9909894C0DC3}"/>
    <cellStyle name="Normal 8 5 2" xfId="2933" xr:uid="{D1971126-866D-4C2B-9464-074C84C5B711}"/>
    <cellStyle name="Normal 8 5 2 2" xfId="2934" xr:uid="{32D18F36-0357-41BB-AC35-54D624A69356}"/>
    <cellStyle name="Normal 8 5 2 2 2" xfId="2935" xr:uid="{26C18F4E-19C1-409E-AC06-3DDF1B112D41}"/>
    <cellStyle name="Normal 8 5 2 2 2 2" xfId="2936" xr:uid="{2F99EAA9-4930-490F-9C83-C50E351A4E67}"/>
    <cellStyle name="Normal 8 5 2 2 2 3" xfId="2937" xr:uid="{79D13F76-C4DD-4D36-9855-77F53DC985D6}"/>
    <cellStyle name="Normal 8 5 2 2 2 4" xfId="2938" xr:uid="{174FDCFC-D0FC-4FCD-9957-B740C8AB9F05}"/>
    <cellStyle name="Normal 8 5 2 2 3" xfId="2939" xr:uid="{0AED61D7-B86B-4271-BDD0-EC480DDC3C8D}"/>
    <cellStyle name="Normal 8 5 2 2 3 2" xfId="2940" xr:uid="{6713A1AC-AD4A-4DAD-964F-6ECDCD1C824B}"/>
    <cellStyle name="Normal 8 5 2 2 3 3" xfId="2941" xr:uid="{01700A23-307C-483C-8226-6624355973DF}"/>
    <cellStyle name="Normal 8 5 2 2 3 4" xfId="2942" xr:uid="{79FC59EB-D6A5-4FF5-9D10-7CBB5524E5E5}"/>
    <cellStyle name="Normal 8 5 2 2 4" xfId="2943" xr:uid="{F2171096-0F68-4E50-A20F-FFD986B08823}"/>
    <cellStyle name="Normal 8 5 2 2 5" xfId="2944" xr:uid="{4696EBF0-2EE0-40FF-9B96-EF600C33DD87}"/>
    <cellStyle name="Normal 8 5 2 2 6" xfId="2945" xr:uid="{3833EEF5-57A4-4F8A-8A6F-704046FE2987}"/>
    <cellStyle name="Normal 8 5 2 3" xfId="2946" xr:uid="{693D1E1F-4291-4A49-B669-20395D5EC903}"/>
    <cellStyle name="Normal 8 5 2 3 2" xfId="2947" xr:uid="{1E3318EA-6E44-497D-9C2E-A39380594F33}"/>
    <cellStyle name="Normal 8 5 2 3 2 2" xfId="2948" xr:uid="{891117F4-3753-4D8F-BFAE-CE509AA5AEBF}"/>
    <cellStyle name="Normal 8 5 2 3 2 3" xfId="2949" xr:uid="{09401736-E727-47B2-874C-FEE9752E9407}"/>
    <cellStyle name="Normal 8 5 2 3 2 4" xfId="2950" xr:uid="{BC909AF3-9D08-4E1D-9877-30292A78AD0D}"/>
    <cellStyle name="Normal 8 5 2 3 3" xfId="2951" xr:uid="{AAA8DC86-E757-4398-BA36-AAFB90EE689A}"/>
    <cellStyle name="Normal 8 5 2 3 4" xfId="2952" xr:uid="{8FC6C153-BDCB-4727-940F-0A5F2AFBDD8C}"/>
    <cellStyle name="Normal 8 5 2 3 5" xfId="2953" xr:uid="{FD1A55D9-7E8E-4361-A1B8-6D90AA50F387}"/>
    <cellStyle name="Normal 8 5 2 4" xfId="2954" xr:uid="{CDF65A74-F494-41F9-88C6-34CA28AF002C}"/>
    <cellStyle name="Normal 8 5 2 4 2" xfId="2955" xr:uid="{252477E0-D180-48E2-AF6A-9586339D4E6B}"/>
    <cellStyle name="Normal 8 5 2 4 3" xfId="2956" xr:uid="{A2856D8F-5FA2-4F28-A667-FA995301DBFD}"/>
    <cellStyle name="Normal 8 5 2 4 4" xfId="2957" xr:uid="{3E7DF6C3-F32B-4698-A98C-1270A55E1BBE}"/>
    <cellStyle name="Normal 8 5 2 5" xfId="2958" xr:uid="{547A5F54-D860-4E20-9AF5-338EF4201D34}"/>
    <cellStyle name="Normal 8 5 2 5 2" xfId="2959" xr:uid="{BE8F489F-7463-46BD-ADD3-12BD56A61F8D}"/>
    <cellStyle name="Normal 8 5 2 5 3" xfId="2960" xr:uid="{9F79FF98-B481-4B1E-92F0-794A01A992A1}"/>
    <cellStyle name="Normal 8 5 2 5 4" xfId="2961" xr:uid="{D961F4FD-5E2C-4BA1-B6BD-E92C29D2B425}"/>
    <cellStyle name="Normal 8 5 2 6" xfId="2962" xr:uid="{31E211D6-5C3C-41DB-9292-16A322469684}"/>
    <cellStyle name="Normal 8 5 2 7" xfId="2963" xr:uid="{A04CF263-4092-4924-B1FA-CDBB81BAB07A}"/>
    <cellStyle name="Normal 8 5 2 8" xfId="2964" xr:uid="{08C64CFA-EF73-4384-BF91-991F66CD4EDB}"/>
    <cellStyle name="Normal 8 5 3" xfId="2965" xr:uid="{17FAF82E-AB32-4B69-8CEA-9712A740DC43}"/>
    <cellStyle name="Normal 8 5 3 2" xfId="2966" xr:uid="{E20D33BD-D6E8-456D-BF97-E932958E3253}"/>
    <cellStyle name="Normal 8 5 3 2 2" xfId="2967" xr:uid="{B5459BDC-A804-46C0-9A64-D98770AF33C2}"/>
    <cellStyle name="Normal 8 5 3 2 3" xfId="2968" xr:uid="{397D9555-FAD4-43BE-A70F-9C6AC5D59BA5}"/>
    <cellStyle name="Normal 8 5 3 2 4" xfId="2969" xr:uid="{C65A5C25-3FF4-47AC-BD55-059C6947E0B7}"/>
    <cellStyle name="Normal 8 5 3 3" xfId="2970" xr:uid="{0E8BF188-50CA-402D-9FEF-CBDBC1780390}"/>
    <cellStyle name="Normal 8 5 3 3 2" xfId="2971" xr:uid="{A4E07F94-1E2C-4DAD-B859-5D8F00147069}"/>
    <cellStyle name="Normal 8 5 3 3 3" xfId="2972" xr:uid="{A8283D63-A34E-4763-BB01-69FCE2B589B5}"/>
    <cellStyle name="Normal 8 5 3 3 4" xfId="2973" xr:uid="{D9A983B3-60ED-4618-9532-747FA820899F}"/>
    <cellStyle name="Normal 8 5 3 4" xfId="2974" xr:uid="{16675A5F-9D40-4F3E-9D8E-F96CB8E46032}"/>
    <cellStyle name="Normal 8 5 3 5" xfId="2975" xr:uid="{0F3B21C7-46EF-4D42-A1CF-063F9481F5AB}"/>
    <cellStyle name="Normal 8 5 3 6" xfId="2976" xr:uid="{92D8C026-2EF3-41F4-86DE-F5906918B4D3}"/>
    <cellStyle name="Normal 8 5 4" xfId="2977" xr:uid="{C753BC55-A22B-4BB4-8A31-572CFA1559AA}"/>
    <cellStyle name="Normal 8 5 4 2" xfId="2978" xr:uid="{D5AFFB0E-2E4E-493D-B4EA-216AFDC60A62}"/>
    <cellStyle name="Normal 8 5 4 2 2" xfId="2979" xr:uid="{DDFC3001-9E49-44CB-BC27-FFBF09FA5294}"/>
    <cellStyle name="Normal 8 5 4 2 3" xfId="2980" xr:uid="{CA86DF3D-4222-48F9-992E-B9F34B29291A}"/>
    <cellStyle name="Normal 8 5 4 2 4" xfId="2981" xr:uid="{2F79546D-8A08-4D0B-A696-9ACEC68C08DA}"/>
    <cellStyle name="Normal 8 5 4 3" xfId="2982" xr:uid="{412B019A-2918-4FB9-82B1-42537BA7C5B7}"/>
    <cellStyle name="Normal 8 5 4 4" xfId="2983" xr:uid="{6B03F001-B77A-480D-B45A-6386A97D06D1}"/>
    <cellStyle name="Normal 8 5 4 5" xfId="2984" xr:uid="{DAAD5154-F033-4352-B68C-667F801ADCB5}"/>
    <cellStyle name="Normal 8 5 5" xfId="2985" xr:uid="{B2CF56E8-F4C9-45D8-A30E-DE69C0E8C6BD}"/>
    <cellStyle name="Normal 8 5 5 2" xfId="2986" xr:uid="{336BC3F5-F7F0-44A2-8A67-9AD808DEE83A}"/>
    <cellStyle name="Normal 8 5 5 3" xfId="2987" xr:uid="{1D193C7C-4670-4550-BD2F-42B3346B7E1C}"/>
    <cellStyle name="Normal 8 5 5 4" xfId="2988" xr:uid="{7B638B23-B614-413E-8F70-12ACFC7C6547}"/>
    <cellStyle name="Normal 8 5 6" xfId="2989" xr:uid="{B8211993-38E8-4938-B50D-E687F4B7FC83}"/>
    <cellStyle name="Normal 8 5 6 2" xfId="2990" xr:uid="{98590AA7-97BF-4780-9FAF-1D64D0E33847}"/>
    <cellStyle name="Normal 8 5 6 3" xfId="2991" xr:uid="{BCA06E32-2015-475F-A76C-BD89F6C0BC3E}"/>
    <cellStyle name="Normal 8 5 6 4" xfId="2992" xr:uid="{CFE50C07-9B80-4269-8BDA-F25EFBF45BA5}"/>
    <cellStyle name="Normal 8 5 7" xfId="2993" xr:uid="{977F6712-5A0E-4853-BB4A-E34ECD47A4D8}"/>
    <cellStyle name="Normal 8 5 8" xfId="2994" xr:uid="{E23CC0A2-9FA1-4A14-8118-0C6C3BA2DC68}"/>
    <cellStyle name="Normal 8 5 9" xfId="2995" xr:uid="{B79333F2-BB0A-4EB6-8061-3CFBDADEAA02}"/>
    <cellStyle name="Normal 8 6" xfId="2996" xr:uid="{7C045C62-1282-4BF5-99D4-D9B3D037B6B9}"/>
    <cellStyle name="Normal 8 6 2" xfId="2997" xr:uid="{13C5197B-5785-46F1-841D-E9E25EDF2A6F}"/>
    <cellStyle name="Normal 8 6 2 2" xfId="2998" xr:uid="{8346E6DB-4EC7-4438-AC62-E2E0A4B7B501}"/>
    <cellStyle name="Normal 8 6 2 2 2" xfId="2999" xr:uid="{6053AB93-A600-461B-9071-79D063EBAC31}"/>
    <cellStyle name="Normal 8 6 2 2 2 2" xfId="4185" xr:uid="{85376A5C-09A8-4AC5-B09E-7B76BC2F05A5}"/>
    <cellStyle name="Normal 8 6 2 2 3" xfId="3000" xr:uid="{165AEA58-939F-4888-8C9F-84D3C4154D86}"/>
    <cellStyle name="Normal 8 6 2 2 4" xfId="3001" xr:uid="{7C8A5B29-6E2E-474B-A464-8494431272DC}"/>
    <cellStyle name="Normal 8 6 2 3" xfId="3002" xr:uid="{1C264EF5-EEB6-4CCB-B46E-1CB3DF7348C5}"/>
    <cellStyle name="Normal 8 6 2 3 2" xfId="3003" xr:uid="{BFC7DE4B-C9B3-4762-8248-5E8DE03000B0}"/>
    <cellStyle name="Normal 8 6 2 3 3" xfId="3004" xr:uid="{5786D890-4827-4E7B-80A4-D6A6A7CC4162}"/>
    <cellStyle name="Normal 8 6 2 3 4" xfId="3005" xr:uid="{79739751-C0D1-4825-B4DD-13409A9B004C}"/>
    <cellStyle name="Normal 8 6 2 4" xfId="3006" xr:uid="{E3DF2B79-4EEF-482C-BA37-E0C7F65062DD}"/>
    <cellStyle name="Normal 8 6 2 5" xfId="3007" xr:uid="{22744697-B644-4915-9A70-465D4E3A3833}"/>
    <cellStyle name="Normal 8 6 2 6" xfId="3008" xr:uid="{44D55ADE-C19D-4532-83A1-80C89B71B5BB}"/>
    <cellStyle name="Normal 8 6 3" xfId="3009" xr:uid="{9B22C263-2A2B-4440-ABF3-14AC9434BDCE}"/>
    <cellStyle name="Normal 8 6 3 2" xfId="3010" xr:uid="{2885D1A7-4666-4753-AFED-25B5C6BF1D6F}"/>
    <cellStyle name="Normal 8 6 3 2 2" xfId="3011" xr:uid="{4FBCC863-4147-4A68-8635-D6670F5CC6FF}"/>
    <cellStyle name="Normal 8 6 3 2 3" xfId="3012" xr:uid="{35B06E9A-709F-4FE5-9BDD-52670137D84F}"/>
    <cellStyle name="Normal 8 6 3 2 4" xfId="3013" xr:uid="{7ED35690-201C-4898-8F22-B3C6791BE020}"/>
    <cellStyle name="Normal 8 6 3 3" xfId="3014" xr:uid="{823BD993-CC48-41F9-B1B9-D202156832A9}"/>
    <cellStyle name="Normal 8 6 3 4" xfId="3015" xr:uid="{FB58EAFA-705C-4BE2-BBB4-71D40F0D003E}"/>
    <cellStyle name="Normal 8 6 3 5" xfId="3016" xr:uid="{8BDFCAF2-3088-41EB-968D-AF4A4B419E38}"/>
    <cellStyle name="Normal 8 6 4" xfId="3017" xr:uid="{AB381872-74DD-4B62-8B6B-46151888E657}"/>
    <cellStyle name="Normal 8 6 4 2" xfId="3018" xr:uid="{6B87A595-3052-4D09-809B-77D192618255}"/>
    <cellStyle name="Normal 8 6 4 3" xfId="3019" xr:uid="{49CE3433-6280-412F-B816-1EE7D2CD9480}"/>
    <cellStyle name="Normal 8 6 4 4" xfId="3020" xr:uid="{8008CB00-00B4-4856-8F58-8C89DB580931}"/>
    <cellStyle name="Normal 8 6 5" xfId="3021" xr:uid="{17430967-3399-4606-B0BA-CFCC16DFFE6A}"/>
    <cellStyle name="Normal 8 6 5 2" xfId="3022" xr:uid="{454160D5-16FE-42DA-8359-62E334542753}"/>
    <cellStyle name="Normal 8 6 5 3" xfId="3023" xr:uid="{C0625E90-A079-49A9-9D47-4CD614B3584B}"/>
    <cellStyle name="Normal 8 6 5 4" xfId="3024" xr:uid="{ED86D0A9-9F48-426E-875F-ABDC7A4A1D3F}"/>
    <cellStyle name="Normal 8 6 6" xfId="3025" xr:uid="{7C416A0D-1336-452D-8CCD-6F6BF705AC69}"/>
    <cellStyle name="Normal 8 6 7" xfId="3026" xr:uid="{72FFB7F6-6FB0-4F71-86D5-84E33F7019EA}"/>
    <cellStyle name="Normal 8 6 8" xfId="3027" xr:uid="{CE8DF5EC-3ED1-42B2-A021-2FB156005610}"/>
    <cellStyle name="Normal 8 7" xfId="3028" xr:uid="{0379CB4B-0E20-480E-AD0B-C8E18B0FF606}"/>
    <cellStyle name="Normal 8 7 2" xfId="3029" xr:uid="{395F6303-FE9B-4825-84B7-B682BE872F8D}"/>
    <cellStyle name="Normal 8 7 2 2" xfId="3030" xr:uid="{D80BFB8D-A0F6-4124-BFB2-91335F55A586}"/>
    <cellStyle name="Normal 8 7 2 2 2" xfId="3031" xr:uid="{CF584BB3-9684-4731-84AF-16FF40860E48}"/>
    <cellStyle name="Normal 8 7 2 2 3" xfId="3032" xr:uid="{1C04847A-FB0A-48E2-A5F8-71886CF2D84B}"/>
    <cellStyle name="Normal 8 7 2 2 4" xfId="3033" xr:uid="{2166D929-B604-4985-96F5-491F91947590}"/>
    <cellStyle name="Normal 8 7 2 3" xfId="3034" xr:uid="{D0B045E8-0EED-4AEB-AE8F-E89B6E76ABD2}"/>
    <cellStyle name="Normal 8 7 2 4" xfId="3035" xr:uid="{C0F734AD-D823-43C2-A72A-18D558327AAC}"/>
    <cellStyle name="Normal 8 7 2 5" xfId="3036" xr:uid="{6CA0713D-6DCF-4339-AA39-7F3859997659}"/>
    <cellStyle name="Normal 8 7 3" xfId="3037" xr:uid="{276C875B-2BE7-462E-8A63-BC5B2CE11A8C}"/>
    <cellStyle name="Normal 8 7 3 2" xfId="3038" xr:uid="{3784ADBD-4E53-488E-A697-3E51E1A1BF65}"/>
    <cellStyle name="Normal 8 7 3 3" xfId="3039" xr:uid="{F4A41E3A-6D33-4EFC-AFDB-D0D6BC8B593C}"/>
    <cellStyle name="Normal 8 7 3 4" xfId="3040" xr:uid="{BCFF9C59-1ACC-4049-AC5D-94D2B5052D22}"/>
    <cellStyle name="Normal 8 7 4" xfId="3041" xr:uid="{E060368A-7582-4BE3-A1B3-9AEE1B8DE9E8}"/>
    <cellStyle name="Normal 8 7 4 2" xfId="3042" xr:uid="{48090E77-8617-4356-88A4-B7B067D77AAC}"/>
    <cellStyle name="Normal 8 7 4 3" xfId="3043" xr:uid="{D5C77E28-7346-4C89-831C-AA547A82205E}"/>
    <cellStyle name="Normal 8 7 4 4" xfId="3044" xr:uid="{AA41E961-90C0-4225-98A2-408870DC61BE}"/>
    <cellStyle name="Normal 8 7 5" xfId="3045" xr:uid="{2E60577C-4228-405E-96C3-7DC81828990E}"/>
    <cellStyle name="Normal 8 7 6" xfId="3046" xr:uid="{F9100C5D-DFFA-4293-8338-EFBB2E025DBF}"/>
    <cellStyle name="Normal 8 7 7" xfId="3047" xr:uid="{E45D597E-053C-449F-A503-B46F4DE62291}"/>
    <cellStyle name="Normal 8 8" xfId="3048" xr:uid="{E237A27C-6A78-4FC1-AA04-B3AAFF0E640B}"/>
    <cellStyle name="Normal 8 8 2" xfId="3049" xr:uid="{02A0ACD7-D6BE-4B3F-9069-19B4FC1E70A3}"/>
    <cellStyle name="Normal 8 8 2 2" xfId="3050" xr:uid="{9E17FB64-C939-45E5-9E05-6C4A1435E949}"/>
    <cellStyle name="Normal 8 8 2 3" xfId="3051" xr:uid="{A4C27054-7734-459D-88C9-23E93B64C678}"/>
    <cellStyle name="Normal 8 8 2 4" xfId="3052" xr:uid="{B6E85FC1-0F82-4771-B19D-C065C0B36E9C}"/>
    <cellStyle name="Normal 8 8 3" xfId="3053" xr:uid="{51E3013C-8F2C-42C6-9041-86088F142D80}"/>
    <cellStyle name="Normal 8 8 3 2" xfId="3054" xr:uid="{F840E0CA-F9DC-4325-B740-A980A3166EC4}"/>
    <cellStyle name="Normal 8 8 3 3" xfId="3055" xr:uid="{6BB355DB-27D9-44CE-AD0A-453F26778CBD}"/>
    <cellStyle name="Normal 8 8 3 4" xfId="3056" xr:uid="{3D691DCF-ED85-4391-9D44-6BE240102D0A}"/>
    <cellStyle name="Normal 8 8 4" xfId="3057" xr:uid="{752F61A6-FBF8-4AB4-AAFB-BBCF41B0552F}"/>
    <cellStyle name="Normal 8 8 5" xfId="3058" xr:uid="{9C8B9971-E3B7-4C0B-9EAD-7C14416E8FAF}"/>
    <cellStyle name="Normal 8 8 6" xfId="3059" xr:uid="{DB9F895A-39F7-420A-8B7B-39C0B1E4B497}"/>
    <cellStyle name="Normal 8 9" xfId="3060" xr:uid="{C4E65234-6050-42C0-B62E-BF95DBAD4497}"/>
    <cellStyle name="Normal 8 9 2" xfId="3061" xr:uid="{2AF023CA-2790-4782-86C2-21CD16BDF373}"/>
    <cellStyle name="Normal 8 9 2 2" xfId="3062" xr:uid="{207C5FDA-FBED-43C5-9382-D8E2B7067F4A}"/>
    <cellStyle name="Normal 8 9 2 2 2" xfId="4381" xr:uid="{EDFB6B81-9F59-4442-9C3C-D119B699B42F}"/>
    <cellStyle name="Normal 8 9 2 2 3" xfId="4613" xr:uid="{C5CADCA9-41F6-46B8-A51A-926D4D568633}"/>
    <cellStyle name="Normal 8 9 2 3" xfId="3063" xr:uid="{1CF131E3-0EDB-48D6-9446-79AF8B215240}"/>
    <cellStyle name="Normal 8 9 2 4" xfId="3064" xr:uid="{D9183C5F-1A45-4D68-AD14-F0141BE6621F}"/>
    <cellStyle name="Normal 8 9 3" xfId="3065" xr:uid="{094A0E32-F83B-4A3B-B1F8-019F1C41EF4F}"/>
    <cellStyle name="Normal 8 9 4" xfId="3066" xr:uid="{7A4D98B5-F635-4A75-9428-A942D39E2BA2}"/>
    <cellStyle name="Normal 8 9 4 2" xfId="4747" xr:uid="{D593F0F5-0369-4F65-A86E-AA48D5EE43A1}"/>
    <cellStyle name="Normal 8 9 4 3" xfId="4614" xr:uid="{0FED83C4-47D5-4483-A032-6250567D0ABC}"/>
    <cellStyle name="Normal 8 9 4 4" xfId="4466" xr:uid="{2195F0C6-C4C6-4B5F-9E41-5BB457EC98FA}"/>
    <cellStyle name="Normal 8 9 5" xfId="3067" xr:uid="{EA649CF7-26A3-46CB-834F-C004406DFCD5}"/>
    <cellStyle name="Normal 9" xfId="89" xr:uid="{577F7B30-6892-4CE3-9DC0-ED186A3FAD2A}"/>
    <cellStyle name="Normal 9 10" xfId="3068" xr:uid="{9B97F3DB-B01D-4184-961F-9129852E9860}"/>
    <cellStyle name="Normal 9 10 2" xfId="3069" xr:uid="{23AE5B94-C196-4E3A-A082-3DCB7AFD22AA}"/>
    <cellStyle name="Normal 9 10 2 2" xfId="3070" xr:uid="{1D88EB30-9EC8-4B94-9B08-7E64BED7E344}"/>
    <cellStyle name="Normal 9 10 2 3" xfId="3071" xr:uid="{235E1BFD-0071-4784-A91F-8387946E3FDD}"/>
    <cellStyle name="Normal 9 10 2 4" xfId="3072" xr:uid="{4EF5AFD0-E175-4E51-9A40-683469FD747C}"/>
    <cellStyle name="Normal 9 10 3" xfId="3073" xr:uid="{26EBE367-C824-4260-B850-D368BB192E84}"/>
    <cellStyle name="Normal 9 10 4" xfId="3074" xr:uid="{4B6FE5E8-5EE0-4BD0-B5A5-465708EA62AE}"/>
    <cellStyle name="Normal 9 10 5" xfId="3075" xr:uid="{40C567D5-36A4-4C2D-8426-9DC16263AF75}"/>
    <cellStyle name="Normal 9 11" xfId="3076" xr:uid="{AAFB2E13-4642-47F0-A1F2-AFD05F37C853}"/>
    <cellStyle name="Normal 9 11 2" xfId="3077" xr:uid="{D685C91D-D9DE-4858-B42B-48CC851D0E02}"/>
    <cellStyle name="Normal 9 11 3" xfId="3078" xr:uid="{C839FEEA-C66C-4CEE-B29B-84E3F8BC2147}"/>
    <cellStyle name="Normal 9 11 4" xfId="3079" xr:uid="{5032CE13-ADC5-49E1-B64D-E9B5CC1E5F08}"/>
    <cellStyle name="Normal 9 12" xfId="3080" xr:uid="{55EDC998-C84A-4F3B-9F40-C460869A046D}"/>
    <cellStyle name="Normal 9 12 2" xfId="3081" xr:uid="{41D4D0AB-3B3E-450C-B24A-65CAB66C4F57}"/>
    <cellStyle name="Normal 9 12 3" xfId="3082" xr:uid="{721A4D5C-9C1C-4F69-992B-722101AB2C56}"/>
    <cellStyle name="Normal 9 12 4" xfId="3083" xr:uid="{204EEF72-30D9-453A-9EA4-9BDF6A46CEF3}"/>
    <cellStyle name="Normal 9 13" xfId="3084" xr:uid="{2CCB5D25-8523-4120-A720-5C012B707791}"/>
    <cellStyle name="Normal 9 13 2" xfId="3085" xr:uid="{A6C4C931-F62C-4855-A0E5-01B0324097E4}"/>
    <cellStyle name="Normal 9 14" xfId="3086" xr:uid="{10D11F95-F590-4ADD-AEDB-74D1ED69DB49}"/>
    <cellStyle name="Normal 9 15" xfId="3087" xr:uid="{409BF575-4D14-46A5-9E70-96AF237F6FB3}"/>
    <cellStyle name="Normal 9 16" xfId="3088" xr:uid="{2C305ABC-CDA6-46CF-AA05-4EC120364279}"/>
    <cellStyle name="Normal 9 2" xfId="90" xr:uid="{6DE17B51-91C8-4E24-A55C-525FD188C860}"/>
    <cellStyle name="Normal 9 2 2" xfId="3729" xr:uid="{EC760D11-7706-496A-B256-9CEBCC5E49A7}"/>
    <cellStyle name="Normal 9 2 2 2" xfId="4593" xr:uid="{6044140C-A52B-4438-A1DB-84CBB1A72715}"/>
    <cellStyle name="Normal 9 2 3" xfId="4594" xr:uid="{DA836AFE-B93B-422D-B2D9-20BDDE187FFC}"/>
    <cellStyle name="Normal 9 3" xfId="91" xr:uid="{9D2A6E22-82F4-4C00-8D96-170A5A0AE8B0}"/>
    <cellStyle name="Normal 9 3 10" xfId="3089" xr:uid="{77151F61-B055-400D-9D68-D20F3E0A736C}"/>
    <cellStyle name="Normal 9 3 11" xfId="3090" xr:uid="{2F59C0CC-9ECD-4BF9-837E-6E76643E03F8}"/>
    <cellStyle name="Normal 9 3 2" xfId="3091" xr:uid="{48F340E1-0E69-4D2D-B849-B071386AC621}"/>
    <cellStyle name="Normal 9 3 2 2" xfId="3092" xr:uid="{BD673436-7F45-4826-BEE3-6147ABBCE96B}"/>
    <cellStyle name="Normal 9 3 2 2 2" xfId="3093" xr:uid="{DA015BAE-4DC8-4CF5-A1EC-B55B4BA52B05}"/>
    <cellStyle name="Normal 9 3 2 2 2 2" xfId="3094" xr:uid="{13C548A8-09C6-4970-A820-A3A8C30453A5}"/>
    <cellStyle name="Normal 9 3 2 2 2 2 2" xfId="3095" xr:uid="{CBE65DEB-E33B-4420-BC6E-1105C10FCAA1}"/>
    <cellStyle name="Normal 9 3 2 2 2 2 2 2" xfId="4186" xr:uid="{2C9072C4-6FF2-4AF6-8C13-C2BA8C4E9C8B}"/>
    <cellStyle name="Normal 9 3 2 2 2 2 2 2 2" xfId="4187" xr:uid="{1EF85AFD-C9EF-43F8-A2A4-C75FF4C3CBCB}"/>
    <cellStyle name="Normal 9 3 2 2 2 2 2 3" xfId="4188" xr:uid="{338324EE-E822-45B1-908A-27DD73E321A8}"/>
    <cellStyle name="Normal 9 3 2 2 2 2 3" xfId="3096" xr:uid="{4A38A432-50A0-4388-8533-831DA0C2BC7A}"/>
    <cellStyle name="Normal 9 3 2 2 2 2 3 2" xfId="4189" xr:uid="{071F2B3B-BBD1-4FAE-9A05-370E296FFE12}"/>
    <cellStyle name="Normal 9 3 2 2 2 2 4" xfId="3097" xr:uid="{8162C34F-4B3E-4AEA-A867-452B13D8FA9B}"/>
    <cellStyle name="Normal 9 3 2 2 2 3" xfId="3098" xr:uid="{383FE643-E0F9-442E-9185-F36953898231}"/>
    <cellStyle name="Normal 9 3 2 2 2 3 2" xfId="3099" xr:uid="{CD8915A7-40EC-4D86-9F91-06B060469626}"/>
    <cellStyle name="Normal 9 3 2 2 2 3 2 2" xfId="4190" xr:uid="{EE920356-59CE-4BB5-946B-A0CAE773BF9C}"/>
    <cellStyle name="Normal 9 3 2 2 2 3 3" xfId="3100" xr:uid="{DEB4D704-EAAD-414C-A3FE-A0FC5FE75D4C}"/>
    <cellStyle name="Normal 9 3 2 2 2 3 4" xfId="3101" xr:uid="{F76006F0-E1D8-4301-8982-86C27445685D}"/>
    <cellStyle name="Normal 9 3 2 2 2 4" xfId="3102" xr:uid="{B199E20F-FDA6-4FB3-8EB9-824BC3A18493}"/>
    <cellStyle name="Normal 9 3 2 2 2 4 2" xfId="4191" xr:uid="{C702266D-F84C-4A42-8282-85683BA806CA}"/>
    <cellStyle name="Normal 9 3 2 2 2 5" xfId="3103" xr:uid="{27389D44-2736-489F-8C52-ADCC31F27088}"/>
    <cellStyle name="Normal 9 3 2 2 2 6" xfId="3104" xr:uid="{827A442F-5B9D-4251-BC72-CDDDF7EAC0B3}"/>
    <cellStyle name="Normal 9 3 2 2 3" xfId="3105" xr:uid="{97836B93-57FB-4651-84AC-7B7B3F78075F}"/>
    <cellStyle name="Normal 9 3 2 2 3 2" xfId="3106" xr:uid="{B6ED5B62-51E0-45C8-BD6D-BA8A857038BD}"/>
    <cellStyle name="Normal 9 3 2 2 3 2 2" xfId="3107" xr:uid="{65168115-13B2-44D0-813F-5C46EDDD7CC5}"/>
    <cellStyle name="Normal 9 3 2 2 3 2 2 2" xfId="4192" xr:uid="{E9A52CCE-BBE5-426E-B7A2-89439AEBAEC3}"/>
    <cellStyle name="Normal 9 3 2 2 3 2 2 2 2" xfId="4193" xr:uid="{0A52C650-79A9-4F5F-A1F1-3708FB5F6709}"/>
    <cellStyle name="Normal 9 3 2 2 3 2 2 3" xfId="4194" xr:uid="{60583E42-11C4-409C-B84A-AE10A4025223}"/>
    <cellStyle name="Normal 9 3 2 2 3 2 3" xfId="3108" xr:uid="{5D915318-A994-4984-9287-CC3CD293CCB9}"/>
    <cellStyle name="Normal 9 3 2 2 3 2 3 2" xfId="4195" xr:uid="{50BCDEC2-D88E-46E2-BF24-2CC59B1A78F8}"/>
    <cellStyle name="Normal 9 3 2 2 3 2 4" xfId="3109" xr:uid="{E7C21D98-6B0C-45ED-A75B-E7DA37BBC88D}"/>
    <cellStyle name="Normal 9 3 2 2 3 3" xfId="3110" xr:uid="{8215811A-5BD2-4DBF-9524-27872B38778B}"/>
    <cellStyle name="Normal 9 3 2 2 3 3 2" xfId="4196" xr:uid="{5BC4651A-AECB-43B8-9755-AE33C3EB4C4E}"/>
    <cellStyle name="Normal 9 3 2 2 3 3 2 2" xfId="4197" xr:uid="{373E1318-338E-4997-AB2A-F7E240D6CECF}"/>
    <cellStyle name="Normal 9 3 2 2 3 3 3" xfId="4198" xr:uid="{FCC070FD-B3C6-425A-B017-5BEEEABE9917}"/>
    <cellStyle name="Normal 9 3 2 2 3 4" xfId="3111" xr:uid="{33E5CA32-BEAD-4D05-BB21-C2238A5F28F3}"/>
    <cellStyle name="Normal 9 3 2 2 3 4 2" xfId="4199" xr:uid="{A0FA5E47-A36F-4658-A778-0E34C4E6D474}"/>
    <cellStyle name="Normal 9 3 2 2 3 5" xfId="3112" xr:uid="{5DDB2DDD-4A12-44FE-8A84-AA9AEC0186D4}"/>
    <cellStyle name="Normal 9 3 2 2 4" xfId="3113" xr:uid="{41FB2A60-C9E8-4078-84E5-D671AB6E8184}"/>
    <cellStyle name="Normal 9 3 2 2 4 2" xfId="3114" xr:uid="{19DEAAAB-32C4-4C7C-BC79-B34DBAB3568D}"/>
    <cellStyle name="Normal 9 3 2 2 4 2 2" xfId="4200" xr:uid="{27741696-1B78-4310-A74A-904F648E65A8}"/>
    <cellStyle name="Normal 9 3 2 2 4 2 2 2" xfId="4201" xr:uid="{72FF6E0E-6137-4CB1-8F37-ECF6E31330F4}"/>
    <cellStyle name="Normal 9 3 2 2 4 2 3" xfId="4202" xr:uid="{29591621-2567-4588-A28B-DAB8ADF58EEF}"/>
    <cellStyle name="Normal 9 3 2 2 4 3" xfId="3115" xr:uid="{B8361D9A-73C1-4AD4-9597-DDC16F1E4150}"/>
    <cellStyle name="Normal 9 3 2 2 4 3 2" xfId="4203" xr:uid="{0A9364F3-4FC8-4362-B345-9CA93B72358E}"/>
    <cellStyle name="Normal 9 3 2 2 4 4" xfId="3116" xr:uid="{5B19257B-EB81-4EDB-AAC5-CA496B725B31}"/>
    <cellStyle name="Normal 9 3 2 2 5" xfId="3117" xr:uid="{6EB33BBF-82EA-417F-9B56-813363B46A07}"/>
    <cellStyle name="Normal 9 3 2 2 5 2" xfId="3118" xr:uid="{E0880528-56B1-4DB9-B944-F2629386267D}"/>
    <cellStyle name="Normal 9 3 2 2 5 2 2" xfId="4204" xr:uid="{D1094964-5D1A-43E0-9C8D-D31BAAA950A7}"/>
    <cellStyle name="Normal 9 3 2 2 5 3" xfId="3119" xr:uid="{DF4D905F-DEBF-48B1-9C80-32D7CC2C3D30}"/>
    <cellStyle name="Normal 9 3 2 2 5 4" xfId="3120" xr:uid="{66C6E907-16CE-44FE-9236-12CA94BB393E}"/>
    <cellStyle name="Normal 9 3 2 2 6" xfId="3121" xr:uid="{E938EE19-9349-4C09-B67C-2AA7FAAA65DE}"/>
    <cellStyle name="Normal 9 3 2 2 6 2" xfId="4205" xr:uid="{36CF49D1-7972-4777-83F6-2CDFF6F251E4}"/>
    <cellStyle name="Normal 9 3 2 2 7" xfId="3122" xr:uid="{97D35182-5BBD-4CA7-B10C-ADB912F76F9E}"/>
    <cellStyle name="Normal 9 3 2 2 8" xfId="3123" xr:uid="{088F79FA-0CC9-4649-8A04-8F32B1044CF7}"/>
    <cellStyle name="Normal 9 3 2 3" xfId="3124" xr:uid="{0B8D51C0-5060-4629-A582-7D0F2024BEFA}"/>
    <cellStyle name="Normal 9 3 2 3 2" xfId="3125" xr:uid="{E8596EEA-691D-4711-BA8B-E20F8C0688CA}"/>
    <cellStyle name="Normal 9 3 2 3 2 2" xfId="3126" xr:uid="{DFE1B65F-1D15-4DFF-9591-13207CEC7334}"/>
    <cellStyle name="Normal 9 3 2 3 2 2 2" xfId="4206" xr:uid="{E253A0F9-F038-40DE-AA7D-9D7CEB8851B6}"/>
    <cellStyle name="Normal 9 3 2 3 2 2 2 2" xfId="4207" xr:uid="{8B1C9255-CFF2-4FA5-9A1A-F18ACF297DCB}"/>
    <cellStyle name="Normal 9 3 2 3 2 2 3" xfId="4208" xr:uid="{89AC66EE-5118-4645-9705-70BD90A7FA2B}"/>
    <cellStyle name="Normal 9 3 2 3 2 3" xfId="3127" xr:uid="{F8C11720-B0D2-451A-989E-8BC54C198759}"/>
    <cellStyle name="Normal 9 3 2 3 2 3 2" xfId="4209" xr:uid="{009FD41B-2040-48F5-B47A-0AB5065F35C6}"/>
    <cellStyle name="Normal 9 3 2 3 2 4" xfId="3128" xr:uid="{83E2D36B-D1F2-47C2-B966-5B34F8EC638D}"/>
    <cellStyle name="Normal 9 3 2 3 3" xfId="3129" xr:uid="{0E6249CB-C8B0-44AC-ABAF-EBE0BE5E44B7}"/>
    <cellStyle name="Normal 9 3 2 3 3 2" xfId="3130" xr:uid="{222702EC-8665-462E-A9A9-266CF4F993F7}"/>
    <cellStyle name="Normal 9 3 2 3 3 2 2" xfId="4210" xr:uid="{A254B185-6DD1-43AE-AE5C-57B56FE6A6C4}"/>
    <cellStyle name="Normal 9 3 2 3 3 3" xfId="3131" xr:uid="{1697C29E-3D9D-4F0A-88A9-93C19DE55BD1}"/>
    <cellStyle name="Normal 9 3 2 3 3 4" xfId="3132" xr:uid="{C13370D7-DF43-4503-A848-58CE4F58214E}"/>
    <cellStyle name="Normal 9 3 2 3 4" xfId="3133" xr:uid="{3DD949A1-F70D-4180-A8FE-1EE34A14F092}"/>
    <cellStyle name="Normal 9 3 2 3 4 2" xfId="4211" xr:uid="{6636EEA4-F2C4-4C9B-B9FD-DA2B98A6ACE1}"/>
    <cellStyle name="Normal 9 3 2 3 5" xfId="3134" xr:uid="{ECAEBC1D-BD73-4C77-A477-28DECD3D77DD}"/>
    <cellStyle name="Normal 9 3 2 3 6" xfId="3135" xr:uid="{D390F0A2-330C-43DF-BB36-2E5EC722222A}"/>
    <cellStyle name="Normal 9 3 2 4" xfId="3136" xr:uid="{9095C373-2098-4C93-984A-4C1BBDCF7402}"/>
    <cellStyle name="Normal 9 3 2 4 2" xfId="3137" xr:uid="{29325721-8E46-42AF-8C90-AEDA06BBE02E}"/>
    <cellStyle name="Normal 9 3 2 4 2 2" xfId="3138" xr:uid="{5C1FFDBC-4934-4571-A115-F7492D35C862}"/>
    <cellStyle name="Normal 9 3 2 4 2 2 2" xfId="4212" xr:uid="{9DFE8EA1-1291-4A34-BEE6-80E4460F0D72}"/>
    <cellStyle name="Normal 9 3 2 4 2 2 2 2" xfId="4213" xr:uid="{845C511C-B0FA-4662-B296-C16AFA44BAA1}"/>
    <cellStyle name="Normal 9 3 2 4 2 2 3" xfId="4214" xr:uid="{B7F3128B-CB50-46A6-933B-1351C52346F5}"/>
    <cellStyle name="Normal 9 3 2 4 2 3" xfId="3139" xr:uid="{3BFE78F9-85C0-453B-A597-DD4FA35D6131}"/>
    <cellStyle name="Normal 9 3 2 4 2 3 2" xfId="4215" xr:uid="{9EFA009E-7AED-4326-8C9E-BF43B3C8A699}"/>
    <cellStyle name="Normal 9 3 2 4 2 4" xfId="3140" xr:uid="{FC0C573D-BA42-4E86-B10F-A6127D6DF23C}"/>
    <cellStyle name="Normal 9 3 2 4 3" xfId="3141" xr:uid="{0B1EEB31-14EC-4DA3-9866-40BDC99838D7}"/>
    <cellStyle name="Normal 9 3 2 4 3 2" xfId="4216" xr:uid="{1FD4F451-7177-4082-9AF0-52703E61D839}"/>
    <cellStyle name="Normal 9 3 2 4 3 2 2" xfId="4217" xr:uid="{D975F9C2-42A9-4DD3-A0C1-30EEF17889E9}"/>
    <cellStyle name="Normal 9 3 2 4 3 3" xfId="4218" xr:uid="{49B250F2-E449-446E-B340-C53FFFBD8A38}"/>
    <cellStyle name="Normal 9 3 2 4 4" xfId="3142" xr:uid="{B089A9C1-B02E-4EA3-802C-5E2355261020}"/>
    <cellStyle name="Normal 9 3 2 4 4 2" xfId="4219" xr:uid="{90AE0137-F785-4F39-840E-52CC371C7974}"/>
    <cellStyle name="Normal 9 3 2 4 5" xfId="3143" xr:uid="{4FB59AAC-729A-4862-9447-D2D39923A648}"/>
    <cellStyle name="Normal 9 3 2 5" xfId="3144" xr:uid="{ECC6A6F1-C859-49CD-A59C-5DEA5769AE20}"/>
    <cellStyle name="Normal 9 3 2 5 2" xfId="3145" xr:uid="{283C6A3C-39C8-4542-B753-053BACCB3787}"/>
    <cellStyle name="Normal 9 3 2 5 2 2" xfId="4220" xr:uid="{B16BAD3B-63B7-40CB-99A5-4E3914B40EAB}"/>
    <cellStyle name="Normal 9 3 2 5 2 2 2" xfId="4221" xr:uid="{7DC131CA-28F2-49F8-B98B-B500651B38D8}"/>
    <cellStyle name="Normal 9 3 2 5 2 3" xfId="4222" xr:uid="{0FF3C651-344A-44E0-9CF8-5FCCD9BF2F8F}"/>
    <cellStyle name="Normal 9 3 2 5 3" xfId="3146" xr:uid="{CF65EB04-BDEB-4976-AF67-1E3E120DFA51}"/>
    <cellStyle name="Normal 9 3 2 5 3 2" xfId="4223" xr:uid="{F3EDDEC2-57C7-4A33-93A0-59062A38D659}"/>
    <cellStyle name="Normal 9 3 2 5 4" xfId="3147" xr:uid="{F20CAAD9-71F7-4C68-A1B8-3AECEE99BD85}"/>
    <cellStyle name="Normal 9 3 2 6" xfId="3148" xr:uid="{D25A105D-6B54-4EA1-B3F6-55ACBE1B55E4}"/>
    <cellStyle name="Normal 9 3 2 6 2" xfId="3149" xr:uid="{BDC1E0C5-0130-4D6E-82B1-18FAFDBC8130}"/>
    <cellStyle name="Normal 9 3 2 6 2 2" xfId="4224" xr:uid="{AB172288-35F8-4ACE-9127-CA95838264B5}"/>
    <cellStyle name="Normal 9 3 2 6 3" xfId="3150" xr:uid="{9783AAF6-B016-48F9-9CBB-AFFC16AEDA5B}"/>
    <cellStyle name="Normal 9 3 2 6 4" xfId="3151" xr:uid="{91EDE8FC-03E0-4087-9A9A-B80E150257B6}"/>
    <cellStyle name="Normal 9 3 2 7" xfId="3152" xr:uid="{2F6E5ADE-270A-4FCC-AE0D-F018DEF1886C}"/>
    <cellStyle name="Normal 9 3 2 7 2" xfId="4225" xr:uid="{C8B65C05-6796-4530-8A9C-4FA13E5C8821}"/>
    <cellStyle name="Normal 9 3 2 8" xfId="3153" xr:uid="{56E944F9-F20F-4EB3-B170-A10EBF733F05}"/>
    <cellStyle name="Normal 9 3 2 9" xfId="3154" xr:uid="{8AA9A326-EF80-4D32-A33E-9EEAF28F3C44}"/>
    <cellStyle name="Normal 9 3 3" xfId="3155" xr:uid="{A4A339DC-E824-4EDE-9E93-A3E0F28EDEF8}"/>
    <cellStyle name="Normal 9 3 3 2" xfId="3156" xr:uid="{C8AA2B97-0C65-4D5C-9C31-EDEDD586F263}"/>
    <cellStyle name="Normal 9 3 3 2 2" xfId="3157" xr:uid="{507AC0DE-207B-4572-B806-7D5B176344BB}"/>
    <cellStyle name="Normal 9 3 3 2 2 2" xfId="3158" xr:uid="{10DB63E2-B991-43F7-A258-437CC1BD0ACD}"/>
    <cellStyle name="Normal 9 3 3 2 2 2 2" xfId="4226" xr:uid="{2B392346-C5D1-44C3-9A5F-D61E8287FA5B}"/>
    <cellStyle name="Normal 9 3 3 2 2 2 2 2" xfId="4227" xr:uid="{3630DB25-49B8-4E10-A9BA-35DD37A386A4}"/>
    <cellStyle name="Normal 9 3 3 2 2 2 3" xfId="4228" xr:uid="{C3842968-F5DB-44A4-86FB-EA9C4D2CCC9C}"/>
    <cellStyle name="Normal 9 3 3 2 2 3" xfId="3159" xr:uid="{F3A63F9A-5C2E-4B46-8301-44221FB1820C}"/>
    <cellStyle name="Normal 9 3 3 2 2 3 2" xfId="4229" xr:uid="{1DD59EDB-3C58-4BD8-B1C8-52662CB36987}"/>
    <cellStyle name="Normal 9 3 3 2 2 4" xfId="3160" xr:uid="{FD7F7607-40E5-42AE-9F68-D132BD7831DF}"/>
    <cellStyle name="Normal 9 3 3 2 3" xfId="3161" xr:uid="{CD162243-7906-4B8E-B2C9-902004FEB7AC}"/>
    <cellStyle name="Normal 9 3 3 2 3 2" xfId="3162" xr:uid="{6E6CDE9F-1BD7-46CD-A91B-E00BCE2EAAED}"/>
    <cellStyle name="Normal 9 3 3 2 3 2 2" xfId="4230" xr:uid="{90BA2BAB-59C4-4381-A42E-627BF375CE23}"/>
    <cellStyle name="Normal 9 3 3 2 3 3" xfId="3163" xr:uid="{DE202425-7A3B-42AF-AF4E-E9AC4EC3A8CE}"/>
    <cellStyle name="Normal 9 3 3 2 3 4" xfId="3164" xr:uid="{2B94EF37-1F75-4262-A01C-EABD72764735}"/>
    <cellStyle name="Normal 9 3 3 2 4" xfId="3165" xr:uid="{9F81C0CD-3D9A-4DEA-B32F-60129A9C3CFB}"/>
    <cellStyle name="Normal 9 3 3 2 4 2" xfId="4231" xr:uid="{E5D805CA-DEC8-4E4A-B5EC-18651B80CE5E}"/>
    <cellStyle name="Normal 9 3 3 2 5" xfId="3166" xr:uid="{65342C76-A505-4B05-BA53-9780F28C0E8C}"/>
    <cellStyle name="Normal 9 3 3 2 6" xfId="3167" xr:uid="{7A4DC6CB-1742-4464-ACCA-B69A1ED0EF4B}"/>
    <cellStyle name="Normal 9 3 3 3" xfId="3168" xr:uid="{769EAB18-0779-4875-80F3-DC7605F34774}"/>
    <cellStyle name="Normal 9 3 3 3 2" xfId="3169" xr:uid="{B5AE1EAB-D763-42D7-B494-F10148C1B895}"/>
    <cellStyle name="Normal 9 3 3 3 2 2" xfId="3170" xr:uid="{39B5E506-2680-4BEA-877D-0A607D2854AA}"/>
    <cellStyle name="Normal 9 3 3 3 2 2 2" xfId="4232" xr:uid="{D5383719-CF67-46A5-BE8A-588E0255F940}"/>
    <cellStyle name="Normal 9 3 3 3 2 2 2 2" xfId="4233" xr:uid="{256B7091-BBA6-418E-AB73-DED4896BE45B}"/>
    <cellStyle name="Normal 9 3 3 3 2 2 2 2 2" xfId="4766" xr:uid="{3BA27EC4-22F6-40F5-A5C2-0A99A78B76DE}"/>
    <cellStyle name="Normal 9 3 3 3 2 2 3" xfId="4234" xr:uid="{05E9E125-3A3E-48C4-9A41-40343D696891}"/>
    <cellStyle name="Normal 9 3 3 3 2 2 3 2" xfId="4767" xr:uid="{DB09B4C3-EED3-4009-8AD7-30B29FDAF747}"/>
    <cellStyle name="Normal 9 3 3 3 2 3" xfId="3171" xr:uid="{2152E321-6667-4351-8881-2C60888871BC}"/>
    <cellStyle name="Normal 9 3 3 3 2 3 2" xfId="4235" xr:uid="{C8B94B64-66E6-4782-93B1-D006E81A786F}"/>
    <cellStyle name="Normal 9 3 3 3 2 3 2 2" xfId="4769" xr:uid="{9D2D4B07-1695-4BCF-8CBD-7A206FD4B59D}"/>
    <cellStyle name="Normal 9 3 3 3 2 3 3" xfId="4768" xr:uid="{B348A6CE-2B70-409F-97A9-16B792D273A0}"/>
    <cellStyle name="Normal 9 3 3 3 2 4" xfId="3172" xr:uid="{49429644-6C66-4936-8235-576689581586}"/>
    <cellStyle name="Normal 9 3 3 3 2 4 2" xfId="4770" xr:uid="{9A164CAF-0FE5-46D5-96B6-D04D66925004}"/>
    <cellStyle name="Normal 9 3 3 3 3" xfId="3173" xr:uid="{F43E33E3-15BA-4B90-A858-C453B371A0F9}"/>
    <cellStyle name="Normal 9 3 3 3 3 2" xfId="4236" xr:uid="{D2AFFC41-A0A1-49B6-81C1-587749849368}"/>
    <cellStyle name="Normal 9 3 3 3 3 2 2" xfId="4237" xr:uid="{DB594953-D7EE-4E28-AE6F-CFA7DB1D73C3}"/>
    <cellStyle name="Normal 9 3 3 3 3 2 2 2" xfId="4773" xr:uid="{9AD3313D-D45B-4BDE-93CC-62DE9C1A8D80}"/>
    <cellStyle name="Normal 9 3 3 3 3 2 3" xfId="4772" xr:uid="{353B73E7-9065-414D-B7A8-CC48D4DD08EB}"/>
    <cellStyle name="Normal 9 3 3 3 3 3" xfId="4238" xr:uid="{19EA49F8-96C5-41E9-AA5D-C570163A99FD}"/>
    <cellStyle name="Normal 9 3 3 3 3 3 2" xfId="4774" xr:uid="{B10A92CF-5683-4740-926B-A3B90E59615F}"/>
    <cellStyle name="Normal 9 3 3 3 3 4" xfId="4771" xr:uid="{0619DC37-0425-40DD-8477-05E2DA7D2FED}"/>
    <cellStyle name="Normal 9 3 3 3 4" xfId="3174" xr:uid="{0004A8DA-915B-4597-AFB7-9D1EEBC04AAA}"/>
    <cellStyle name="Normal 9 3 3 3 4 2" xfId="4239" xr:uid="{58519E20-60B1-47F5-AE8F-348D7FCE06A7}"/>
    <cellStyle name="Normal 9 3 3 3 4 2 2" xfId="4776" xr:uid="{D22DB91E-33ED-429F-8BD7-E88B96B7C3DC}"/>
    <cellStyle name="Normal 9 3 3 3 4 3" xfId="4775" xr:uid="{9E095BB6-CC7B-4059-9CA2-30E66C981189}"/>
    <cellStyle name="Normal 9 3 3 3 5" xfId="3175" xr:uid="{7333D007-886D-487D-93F2-377C41C891FB}"/>
    <cellStyle name="Normal 9 3 3 3 5 2" xfId="4777" xr:uid="{0DF19002-B993-4C79-B766-230270AF8A23}"/>
    <cellStyle name="Normal 9 3 3 4" xfId="3176" xr:uid="{A8DD36AA-8394-412B-A34A-D7BCDB753579}"/>
    <cellStyle name="Normal 9 3 3 4 2" xfId="3177" xr:uid="{C036529E-04AB-407B-A662-6AEDB33D2107}"/>
    <cellStyle name="Normal 9 3 3 4 2 2" xfId="4240" xr:uid="{6689B828-F5B8-4F34-8085-58BBF54A7895}"/>
    <cellStyle name="Normal 9 3 3 4 2 2 2" xfId="4241" xr:uid="{C0A8DC4B-954B-40D0-A76B-5610C0AC334C}"/>
    <cellStyle name="Normal 9 3 3 4 2 2 2 2" xfId="4781" xr:uid="{3EC0D111-E8AE-4DE5-ADD1-235016BC78D4}"/>
    <cellStyle name="Normal 9 3 3 4 2 2 3" xfId="4780" xr:uid="{ED68CC37-385A-4AED-BCDB-1BBEBD4A4AE4}"/>
    <cellStyle name="Normal 9 3 3 4 2 3" xfId="4242" xr:uid="{30643486-84BE-46D5-ADC0-2BDF10E33A4A}"/>
    <cellStyle name="Normal 9 3 3 4 2 3 2" xfId="4782" xr:uid="{997C1C3C-3395-4CDF-AD85-CEAF0DCEEDFA}"/>
    <cellStyle name="Normal 9 3 3 4 2 4" xfId="4779" xr:uid="{11AE256A-A805-4FD9-A23C-993B5C5D837B}"/>
    <cellStyle name="Normal 9 3 3 4 3" xfId="3178" xr:uid="{7748BB64-437E-4414-8347-22DB3D5E43DA}"/>
    <cellStyle name="Normal 9 3 3 4 3 2" xfId="4243" xr:uid="{C316FE24-91EE-4BD1-BB02-746593AC8D6B}"/>
    <cellStyle name="Normal 9 3 3 4 3 2 2" xfId="4784" xr:uid="{B94E137B-1EA3-4407-A39B-57BE5A8E5E38}"/>
    <cellStyle name="Normal 9 3 3 4 3 3" xfId="4783" xr:uid="{45B633C6-33AF-4D2A-B905-F4E3073D9D1E}"/>
    <cellStyle name="Normal 9 3 3 4 4" xfId="3179" xr:uid="{CF27105A-1D4E-4B82-BF0A-6E91DA8E04DE}"/>
    <cellStyle name="Normal 9 3 3 4 4 2" xfId="4785" xr:uid="{5C04AADC-DE18-4DC8-B480-31F85A8BB08E}"/>
    <cellStyle name="Normal 9 3 3 4 5" xfId="4778" xr:uid="{A9ADE8A5-092D-4E4E-AAE1-C81C2B379AD5}"/>
    <cellStyle name="Normal 9 3 3 5" xfId="3180" xr:uid="{38733286-87B8-4D1A-A7BD-9D2BED3CE6CC}"/>
    <cellStyle name="Normal 9 3 3 5 2" xfId="3181" xr:uid="{18443BBC-2F11-4D57-8F89-30592E076F58}"/>
    <cellStyle name="Normal 9 3 3 5 2 2" xfId="4244" xr:uid="{275BD795-157D-446A-93EA-28F3553FD556}"/>
    <cellStyle name="Normal 9 3 3 5 2 2 2" xfId="4788" xr:uid="{22AFA609-37D5-4A14-B281-0E5E993079C4}"/>
    <cellStyle name="Normal 9 3 3 5 2 3" xfId="4787" xr:uid="{68F0CEE4-FA88-4723-A6F0-B099DADD918E}"/>
    <cellStyle name="Normal 9 3 3 5 3" xfId="3182" xr:uid="{DFB9C529-8F50-4CBF-B352-3C259F4A5795}"/>
    <cellStyle name="Normal 9 3 3 5 3 2" xfId="4789" xr:uid="{8A30E809-5A97-447A-AE8E-46E5B26257D2}"/>
    <cellStyle name="Normal 9 3 3 5 4" xfId="3183" xr:uid="{D5F3A66E-F25F-4711-9C5B-C6C634BB155D}"/>
    <cellStyle name="Normal 9 3 3 5 4 2" xfId="4790" xr:uid="{A5AB799F-C7DE-4DAB-8E34-0017243094AB}"/>
    <cellStyle name="Normal 9 3 3 5 5" xfId="4786" xr:uid="{64512208-0EAE-4B7A-A25A-CA1292428C28}"/>
    <cellStyle name="Normal 9 3 3 6" xfId="3184" xr:uid="{3272A607-FF39-4E76-84F4-0789BEC884C0}"/>
    <cellStyle name="Normal 9 3 3 6 2" xfId="4245" xr:uid="{514BD943-16F7-44E5-8C58-0F13CC833FC4}"/>
    <cellStyle name="Normal 9 3 3 6 2 2" xfId="4792" xr:uid="{88DD8402-0C98-490D-ACBB-60A700C1926F}"/>
    <cellStyle name="Normal 9 3 3 6 3" xfId="4791" xr:uid="{C786CC4F-F30F-464E-91BB-6CC6A80F596A}"/>
    <cellStyle name="Normal 9 3 3 7" xfId="3185" xr:uid="{404D217A-56EA-4DE5-BC15-398A3B2220BB}"/>
    <cellStyle name="Normal 9 3 3 7 2" xfId="4793" xr:uid="{6D157901-717C-411C-BFF4-AB3C627115DB}"/>
    <cellStyle name="Normal 9 3 3 8" xfId="3186" xr:uid="{56AA2E15-8954-4DE4-B3C0-7E5689E02D0B}"/>
    <cellStyle name="Normal 9 3 3 8 2" xfId="4794" xr:uid="{A7425AC3-A30B-412F-9FB0-4A476E1C1F67}"/>
    <cellStyle name="Normal 9 3 4" xfId="3187" xr:uid="{B70F89FC-5723-4881-946D-C520C5FBC1A9}"/>
    <cellStyle name="Normal 9 3 4 2" xfId="3188" xr:uid="{35C45296-2849-43DE-BB1D-2AB1282484A6}"/>
    <cellStyle name="Normal 9 3 4 2 2" xfId="3189" xr:uid="{1A993C02-9B6C-46F5-BC9A-C0E16E26EBE6}"/>
    <cellStyle name="Normal 9 3 4 2 2 2" xfId="3190" xr:uid="{9190FF42-F63B-49BD-A54D-262656251D2B}"/>
    <cellStyle name="Normal 9 3 4 2 2 2 2" xfId="4246" xr:uid="{EF4F1C83-8397-44D3-AAA0-FBDEF7E4B555}"/>
    <cellStyle name="Normal 9 3 4 2 2 2 2 2" xfId="4799" xr:uid="{9C8B13EA-5BCE-4645-B403-118C603A863C}"/>
    <cellStyle name="Normal 9 3 4 2 2 2 3" xfId="4798" xr:uid="{5FEF7683-26BF-4262-998D-299DDAF2078E}"/>
    <cellStyle name="Normal 9 3 4 2 2 3" xfId="3191" xr:uid="{2C44823D-71F7-4D57-A0CD-7BB3F7FBC90F}"/>
    <cellStyle name="Normal 9 3 4 2 2 3 2" xfId="4800" xr:uid="{522B2E8B-CAEF-44D3-A973-DFD4D7F147E4}"/>
    <cellStyle name="Normal 9 3 4 2 2 4" xfId="3192" xr:uid="{ECA76A60-D617-4FAA-8839-39F2325A588C}"/>
    <cellStyle name="Normal 9 3 4 2 2 4 2" xfId="4801" xr:uid="{C1B88306-8FCF-4090-BA29-D6EA95996B70}"/>
    <cellStyle name="Normal 9 3 4 2 2 5" xfId="4797" xr:uid="{07537A14-A16B-4B1D-B3ED-64A2605F64F6}"/>
    <cellStyle name="Normal 9 3 4 2 3" xfId="3193" xr:uid="{3F4BF7C6-D9D6-4FDC-9759-029B027ECE43}"/>
    <cellStyle name="Normal 9 3 4 2 3 2" xfId="4247" xr:uid="{B31D1F0F-9F66-46FC-8A7A-40B186710B2C}"/>
    <cellStyle name="Normal 9 3 4 2 3 2 2" xfId="4803" xr:uid="{E07B7AB1-D85E-4CC5-BDEC-399EC2F98F0A}"/>
    <cellStyle name="Normal 9 3 4 2 3 3" xfId="4802" xr:uid="{8C352E37-0C16-4483-A487-4D0D74702046}"/>
    <cellStyle name="Normal 9 3 4 2 4" xfId="3194" xr:uid="{4A9F187D-8E45-4A01-AF27-954AA0805616}"/>
    <cellStyle name="Normal 9 3 4 2 4 2" xfId="4804" xr:uid="{F061EC1D-DBCA-4892-BF2C-6BAE23658A2B}"/>
    <cellStyle name="Normal 9 3 4 2 5" xfId="3195" xr:uid="{5B23F45A-A077-4E34-B862-5A9D3139E604}"/>
    <cellStyle name="Normal 9 3 4 2 5 2" xfId="4805" xr:uid="{5C59226F-710E-4C40-B6CB-F0349218945B}"/>
    <cellStyle name="Normal 9 3 4 2 6" xfId="4796" xr:uid="{29FD4DF5-2FB4-497B-8B67-AC3CE4693080}"/>
    <cellStyle name="Normal 9 3 4 3" xfId="3196" xr:uid="{4ED7D1FC-99F7-4704-973A-CA0904BE6F84}"/>
    <cellStyle name="Normal 9 3 4 3 2" xfId="3197" xr:uid="{1DBFBC50-0835-4B33-9BAE-C2DB547F0E57}"/>
    <cellStyle name="Normal 9 3 4 3 2 2" xfId="4248" xr:uid="{C48BA60F-5D47-46BF-8A63-F9A9B33B3E9C}"/>
    <cellStyle name="Normal 9 3 4 3 2 2 2" xfId="4808" xr:uid="{E5837A6B-F31A-4D49-9D23-5733EC1A86A7}"/>
    <cellStyle name="Normal 9 3 4 3 2 3" xfId="4807" xr:uid="{3DB3E563-EBA1-4CE1-B5AB-EF25BB98E70D}"/>
    <cellStyle name="Normal 9 3 4 3 3" xfId="3198" xr:uid="{3B563415-850E-409F-8FBD-16C784988FC2}"/>
    <cellStyle name="Normal 9 3 4 3 3 2" xfId="4809" xr:uid="{B958E278-0B91-4456-82F3-EC1FA2B9583A}"/>
    <cellStyle name="Normal 9 3 4 3 4" xfId="3199" xr:uid="{70A4C3FB-EEC4-4FE8-B459-05BD869AEE08}"/>
    <cellStyle name="Normal 9 3 4 3 4 2" xfId="4810" xr:uid="{433C0610-9AE3-486E-A17F-E1144BCF3F4B}"/>
    <cellStyle name="Normal 9 3 4 3 5" xfId="4806" xr:uid="{7A72BD43-D846-4701-9EF1-9B3B0F65D3D1}"/>
    <cellStyle name="Normal 9 3 4 4" xfId="3200" xr:uid="{6373110D-A8C7-4E1B-AA73-96ABCBFFF3D6}"/>
    <cellStyle name="Normal 9 3 4 4 2" xfId="3201" xr:uid="{55C491BC-A9AC-4BA7-88D8-409242BFE3F5}"/>
    <cellStyle name="Normal 9 3 4 4 2 2" xfId="4812" xr:uid="{93CE058C-93C0-4326-8CF0-BC1C67FC9AE9}"/>
    <cellStyle name="Normal 9 3 4 4 3" xfId="3202" xr:uid="{CB9D6EEE-8027-4D91-BC1A-153567C71A62}"/>
    <cellStyle name="Normal 9 3 4 4 3 2" xfId="4813" xr:uid="{F87E62A9-B1CA-441D-9CED-6AA788F4E94D}"/>
    <cellStyle name="Normal 9 3 4 4 4" xfId="3203" xr:uid="{97F64002-A1A9-40A7-98C1-C771E5B37720}"/>
    <cellStyle name="Normal 9 3 4 4 4 2" xfId="4814" xr:uid="{5595977E-2C60-4B2F-8729-2843DAD18BCB}"/>
    <cellStyle name="Normal 9 3 4 4 5" xfId="4811" xr:uid="{CC0D715D-724B-485C-95C5-8BA10780138B}"/>
    <cellStyle name="Normal 9 3 4 5" xfId="3204" xr:uid="{27D27A2B-49D9-4428-9BA1-3910D3934320}"/>
    <cellStyle name="Normal 9 3 4 5 2" xfId="4815" xr:uid="{5EAF8F33-D879-401D-8E99-4E240C353057}"/>
    <cellStyle name="Normal 9 3 4 6" xfId="3205" xr:uid="{A5088426-B99F-48B6-9A9B-20ACCC27D7E6}"/>
    <cellStyle name="Normal 9 3 4 6 2" xfId="4816" xr:uid="{860A66A5-959B-4B56-B32C-707A0226E9A7}"/>
    <cellStyle name="Normal 9 3 4 7" xfId="3206" xr:uid="{6377255A-0C10-4746-B2B6-C70D18F1CC6F}"/>
    <cellStyle name="Normal 9 3 4 7 2" xfId="4817" xr:uid="{6D31891B-584A-451E-88C6-4C4549FF0D93}"/>
    <cellStyle name="Normal 9 3 4 8" xfId="4795" xr:uid="{742B8B27-F529-4B95-B3FF-C65DCD588832}"/>
    <cellStyle name="Normal 9 3 5" xfId="3207" xr:uid="{B1507896-194A-44B2-BC25-08470ABBDA33}"/>
    <cellStyle name="Normal 9 3 5 2" xfId="3208" xr:uid="{89E5F04E-752B-43E7-99CB-9FACD33D8057}"/>
    <cellStyle name="Normal 9 3 5 2 2" xfId="3209" xr:uid="{08395C7C-9724-4EB8-898D-F531E899365E}"/>
    <cellStyle name="Normal 9 3 5 2 2 2" xfId="4249" xr:uid="{0E92B70D-E219-4D6B-88FA-B737E47F3040}"/>
    <cellStyle name="Normal 9 3 5 2 2 2 2" xfId="4250" xr:uid="{8D5F313C-47F7-40B6-B435-E06BED3C8CCA}"/>
    <cellStyle name="Normal 9 3 5 2 2 2 2 2" xfId="4822" xr:uid="{39DD8759-CCC4-46D2-A3CD-5AEC36B39F60}"/>
    <cellStyle name="Normal 9 3 5 2 2 2 3" xfId="4821" xr:uid="{EED8C68F-D15D-40F6-BA80-BE805C597181}"/>
    <cellStyle name="Normal 9 3 5 2 2 3" xfId="4251" xr:uid="{1238A06D-205E-4962-9F46-BB728270C439}"/>
    <cellStyle name="Normal 9 3 5 2 2 3 2" xfId="4823" xr:uid="{D5D68CEC-D535-4EED-A186-2C0628950574}"/>
    <cellStyle name="Normal 9 3 5 2 2 4" xfId="4820" xr:uid="{F6AA6FC8-95E4-4500-921A-44DC5B454718}"/>
    <cellStyle name="Normal 9 3 5 2 3" xfId="3210" xr:uid="{2B0E0598-F1F3-4D27-9F20-B6C1597BFB80}"/>
    <cellStyle name="Normal 9 3 5 2 3 2" xfId="4252" xr:uid="{1A61C195-BC28-4DD2-8AB4-877BA4D197BA}"/>
    <cellStyle name="Normal 9 3 5 2 3 2 2" xfId="4825" xr:uid="{542C2541-A93B-4BE3-9C3E-76BBEE259D93}"/>
    <cellStyle name="Normal 9 3 5 2 3 3" xfId="4824" xr:uid="{C006D79F-0A0F-4596-9C1D-B371F33A549D}"/>
    <cellStyle name="Normal 9 3 5 2 4" xfId="3211" xr:uid="{67173189-BAB1-4590-863A-9C28347A0186}"/>
    <cellStyle name="Normal 9 3 5 2 4 2" xfId="4826" xr:uid="{1FB26BBB-BD21-4931-BBEF-30D5ABA7AD80}"/>
    <cellStyle name="Normal 9 3 5 2 5" xfId="4819" xr:uid="{C2E3071A-CF12-460C-9236-89349BC0510A}"/>
    <cellStyle name="Normal 9 3 5 3" xfId="3212" xr:uid="{B22BEB1A-BB2C-4C83-ADEB-EFF5A07927A8}"/>
    <cellStyle name="Normal 9 3 5 3 2" xfId="3213" xr:uid="{41DD3D50-A94C-45C3-8278-DB10BE7AE8BE}"/>
    <cellStyle name="Normal 9 3 5 3 2 2" xfId="4253" xr:uid="{FE05486C-09E1-4DB0-A75A-23D7BACFF51B}"/>
    <cellStyle name="Normal 9 3 5 3 2 2 2" xfId="4829" xr:uid="{AD076DA6-E029-4197-8560-8C00054C04D4}"/>
    <cellStyle name="Normal 9 3 5 3 2 3" xfId="4828" xr:uid="{9DF124E4-2772-4BA4-B267-FDC0BDC8E28F}"/>
    <cellStyle name="Normal 9 3 5 3 3" xfId="3214" xr:uid="{2B003314-4920-4A75-AAF5-392DD74150B1}"/>
    <cellStyle name="Normal 9 3 5 3 3 2" xfId="4830" xr:uid="{7E4A60BA-3FF4-4D74-BAC8-0E4466EFAD59}"/>
    <cellStyle name="Normal 9 3 5 3 4" xfId="3215" xr:uid="{3C3351E9-0474-4565-ABBB-4C280696FD7B}"/>
    <cellStyle name="Normal 9 3 5 3 4 2" xfId="4831" xr:uid="{D575F5B8-B750-47A2-AF7C-25ED779476BF}"/>
    <cellStyle name="Normal 9 3 5 3 5" xfId="4827" xr:uid="{9FB0C569-E6B7-4158-AB92-AFB2B798D8ED}"/>
    <cellStyle name="Normal 9 3 5 4" xfId="3216" xr:uid="{CDAD2701-703D-47BC-84DC-A56D674A38BB}"/>
    <cellStyle name="Normal 9 3 5 4 2" xfId="4254" xr:uid="{0D739FB9-3485-43F0-986E-756F9D400DB7}"/>
    <cellStyle name="Normal 9 3 5 4 2 2" xfId="4833" xr:uid="{29A1D2BF-2E00-4DAE-9B55-51284DB3A601}"/>
    <cellStyle name="Normal 9 3 5 4 3" xfId="4832" xr:uid="{AE9E1069-F1BE-4020-B1EB-E508F9AC2BB9}"/>
    <cellStyle name="Normal 9 3 5 5" xfId="3217" xr:uid="{9E906AE0-EF76-4F17-8FCA-4F773BCC496E}"/>
    <cellStyle name="Normal 9 3 5 5 2" xfId="4834" xr:uid="{E5777ED4-15F1-4CFD-B89D-3AA83200D89C}"/>
    <cellStyle name="Normal 9 3 5 6" xfId="3218" xr:uid="{FBE3E185-06B8-496B-A8E9-1B367E949F79}"/>
    <cellStyle name="Normal 9 3 5 6 2" xfId="4835" xr:uid="{1BC8EF2B-D8BF-4C2C-902E-6F0C32018FF9}"/>
    <cellStyle name="Normal 9 3 5 7" xfId="4818" xr:uid="{76F451FE-62FB-490F-98F3-8DD3E6713B22}"/>
    <cellStyle name="Normal 9 3 6" xfId="3219" xr:uid="{0424C3EE-3E17-4B7C-99FE-EEA886289583}"/>
    <cellStyle name="Normal 9 3 6 2" xfId="3220" xr:uid="{524B8846-744F-4FD1-BFDA-20F24A6A3B8E}"/>
    <cellStyle name="Normal 9 3 6 2 2" xfId="3221" xr:uid="{D58EBF70-F197-4595-888D-4A90FC06E1F7}"/>
    <cellStyle name="Normal 9 3 6 2 2 2" xfId="4255" xr:uid="{F0536B36-5552-42C1-B393-269159A081EE}"/>
    <cellStyle name="Normal 9 3 6 2 2 2 2" xfId="4839" xr:uid="{6F1EFEF3-173D-4521-8D75-5DCB2240C14F}"/>
    <cellStyle name="Normal 9 3 6 2 2 3" xfId="4838" xr:uid="{1FAFB538-7604-42EA-BB79-9E4A8AA586CA}"/>
    <cellStyle name="Normal 9 3 6 2 3" xfId="3222" xr:uid="{9E19569E-0C3C-4ED2-8402-D7ED9F302615}"/>
    <cellStyle name="Normal 9 3 6 2 3 2" xfId="4840" xr:uid="{645E09EB-60FD-4B6D-8812-E45BE6449A92}"/>
    <cellStyle name="Normal 9 3 6 2 4" xfId="3223" xr:uid="{642D3FA9-3B08-4028-87F2-9AD4F1A30520}"/>
    <cellStyle name="Normal 9 3 6 2 4 2" xfId="4841" xr:uid="{1C6F860A-A713-4BC7-B561-9B017C9FAF34}"/>
    <cellStyle name="Normal 9 3 6 2 5" xfId="4837" xr:uid="{7E709B2E-AF28-406F-8F5B-02F06CB8599B}"/>
    <cellStyle name="Normal 9 3 6 3" xfId="3224" xr:uid="{FF84CD64-8BE0-4E98-B94D-37165FDCB3FC}"/>
    <cellStyle name="Normal 9 3 6 3 2" xfId="4256" xr:uid="{BA86C53A-570D-44C8-B98B-437C90427374}"/>
    <cellStyle name="Normal 9 3 6 3 2 2" xfId="4843" xr:uid="{69416E56-5D09-49BF-BCF7-7169BD4039B9}"/>
    <cellStyle name="Normal 9 3 6 3 3" xfId="4842" xr:uid="{589E11C4-F404-4E1B-8BF2-06EE5CAB407B}"/>
    <cellStyle name="Normal 9 3 6 4" xfId="3225" xr:uid="{4E851F58-28D0-4171-9888-74FECD97783B}"/>
    <cellStyle name="Normal 9 3 6 4 2" xfId="4844" xr:uid="{5F5D9EFB-2D22-4129-AA05-EC7E9DBC6EEB}"/>
    <cellStyle name="Normal 9 3 6 5" xfId="3226" xr:uid="{11D25E73-A17B-4F67-B490-4FF662173BC0}"/>
    <cellStyle name="Normal 9 3 6 5 2" xfId="4845" xr:uid="{1996DA5A-3131-4649-8A52-E3B2AA2CF726}"/>
    <cellStyle name="Normal 9 3 6 6" xfId="4836" xr:uid="{D05FBCD3-8795-48BD-8346-2E361492A084}"/>
    <cellStyle name="Normal 9 3 7" xfId="3227" xr:uid="{52255FDE-EAE4-48BF-85F9-A5CDE1478738}"/>
    <cellStyle name="Normal 9 3 7 2" xfId="3228" xr:uid="{627489B1-997A-4E8B-9CE0-118870722AF5}"/>
    <cellStyle name="Normal 9 3 7 2 2" xfId="4257" xr:uid="{490D5548-F2DE-4A97-A2D4-13D862F8B9E5}"/>
    <cellStyle name="Normal 9 3 7 2 2 2" xfId="4848" xr:uid="{539AE89D-8547-46A1-90DB-277085D86CB2}"/>
    <cellStyle name="Normal 9 3 7 2 3" xfId="4847" xr:uid="{D9E53C6D-FF72-4FC3-8889-DCCFF53E242C}"/>
    <cellStyle name="Normal 9 3 7 3" xfId="3229" xr:uid="{08B4D5B3-4400-4304-BB62-8313E5F648E8}"/>
    <cellStyle name="Normal 9 3 7 3 2" xfId="4849" xr:uid="{9016777A-0923-4EF5-81B7-178F1E6E5024}"/>
    <cellStyle name="Normal 9 3 7 4" xfId="3230" xr:uid="{90EF0D0A-AF00-4B7A-89F3-BE0670A573E4}"/>
    <cellStyle name="Normal 9 3 7 4 2" xfId="4850" xr:uid="{C7913B65-DE5C-4F1B-A3D8-15C017B2AA83}"/>
    <cellStyle name="Normal 9 3 7 5" xfId="4846" xr:uid="{694105BE-17AA-47E7-AE5E-CFB6E8C9010A}"/>
    <cellStyle name="Normal 9 3 8" xfId="3231" xr:uid="{85B8D883-4C5D-4860-8304-8731F3DBC1F6}"/>
    <cellStyle name="Normal 9 3 8 2" xfId="3232" xr:uid="{ADBC0D93-3DB5-4A2F-B286-CBAABBB71FC7}"/>
    <cellStyle name="Normal 9 3 8 2 2" xfId="4852" xr:uid="{434F6F8C-94F7-4488-B5D8-E11B1C17A993}"/>
    <cellStyle name="Normal 9 3 8 3" xfId="3233" xr:uid="{0DD8C562-497A-4846-BE97-2338F287E470}"/>
    <cellStyle name="Normal 9 3 8 3 2" xfId="4853" xr:uid="{C10E792B-C950-4645-8C98-1B98B1D11DFE}"/>
    <cellStyle name="Normal 9 3 8 4" xfId="3234" xr:uid="{3A12A842-ABCA-4805-88C2-E478F9B652F8}"/>
    <cellStyle name="Normal 9 3 8 4 2" xfId="4854" xr:uid="{81C10A34-5FA5-4C5E-9435-53C956B5385E}"/>
    <cellStyle name="Normal 9 3 8 5" xfId="4851" xr:uid="{1ABA7104-9AEA-47C5-9F41-D7AC081A1CD8}"/>
    <cellStyle name="Normal 9 3 9" xfId="3235" xr:uid="{2AFFA15C-9FCB-4D70-8369-35227FC79BE2}"/>
    <cellStyle name="Normal 9 3 9 2" xfId="4855" xr:uid="{BC76E7FE-E9B3-4CB3-9486-C2EB10E7EE95}"/>
    <cellStyle name="Normal 9 4" xfId="3236" xr:uid="{86577D0D-A09E-4965-91D4-0F5D55275425}"/>
    <cellStyle name="Normal 9 4 10" xfId="3237" xr:uid="{CF7E3402-599C-4B7D-8723-E86F398C9CEE}"/>
    <cellStyle name="Normal 9 4 10 2" xfId="4857" xr:uid="{D38A61CA-5480-4B0B-B185-04E464969E5D}"/>
    <cellStyle name="Normal 9 4 11" xfId="3238" xr:uid="{6097B3B4-22C2-4E1C-97D5-B1AB9D78FF7B}"/>
    <cellStyle name="Normal 9 4 11 2" xfId="4858" xr:uid="{840592D4-AB4D-4A68-AFBE-9955006FE614}"/>
    <cellStyle name="Normal 9 4 12" xfId="4856" xr:uid="{F022190C-F947-440A-9011-5EC3B8DA80FE}"/>
    <cellStyle name="Normal 9 4 2" xfId="3239" xr:uid="{BC03C9A3-6B2F-481A-85EC-192C25E0C94F}"/>
    <cellStyle name="Normal 9 4 2 10" xfId="4859" xr:uid="{EBDFD64D-8C91-414A-97F5-1C5135953BD3}"/>
    <cellStyle name="Normal 9 4 2 2" xfId="3240" xr:uid="{995C6751-7B61-4EC8-A3F8-6AE0ECB7ADAF}"/>
    <cellStyle name="Normal 9 4 2 2 2" xfId="3241" xr:uid="{440561FF-763A-4D07-92F6-8898328409C4}"/>
    <cellStyle name="Normal 9 4 2 2 2 2" xfId="3242" xr:uid="{F89E6E8C-E81C-437D-A1C6-CC86B477B3AA}"/>
    <cellStyle name="Normal 9 4 2 2 2 2 2" xfId="3243" xr:uid="{34BE4097-5909-42F3-A66C-1B19728ACCBF}"/>
    <cellStyle name="Normal 9 4 2 2 2 2 2 2" xfId="4258" xr:uid="{4FE52BB0-AED9-46F5-B08E-04ED49F9A66C}"/>
    <cellStyle name="Normal 9 4 2 2 2 2 2 2 2" xfId="4864" xr:uid="{64DBD1B1-A764-47CE-9B8A-18DB8CCF2703}"/>
    <cellStyle name="Normal 9 4 2 2 2 2 2 3" xfId="4863" xr:uid="{504D754E-AAD6-4A61-85C5-BB8C875D64E7}"/>
    <cellStyle name="Normal 9 4 2 2 2 2 3" xfId="3244" xr:uid="{AC023D56-4F3C-40EF-98A4-56934468E9C2}"/>
    <cellStyle name="Normal 9 4 2 2 2 2 3 2" xfId="4865" xr:uid="{B022B72B-9ACC-4C4E-A10A-D0506DF7389B}"/>
    <cellStyle name="Normal 9 4 2 2 2 2 4" xfId="3245" xr:uid="{2A1E1D92-6051-4D83-9B4A-77FA8CF7B7ED}"/>
    <cellStyle name="Normal 9 4 2 2 2 2 4 2" xfId="4866" xr:uid="{7F37D8F2-454B-46E2-8FE3-62663C191A79}"/>
    <cellStyle name="Normal 9 4 2 2 2 2 5" xfId="4862" xr:uid="{18156FF3-67A3-48F7-9A9E-4867DBFDA4A0}"/>
    <cellStyle name="Normal 9 4 2 2 2 3" xfId="3246" xr:uid="{AE701BE8-9EB9-48B4-A401-FC00AD071AB6}"/>
    <cellStyle name="Normal 9 4 2 2 2 3 2" xfId="3247" xr:uid="{F8944059-45FE-41F2-B82A-B6FF9B617216}"/>
    <cellStyle name="Normal 9 4 2 2 2 3 2 2" xfId="4868" xr:uid="{029D414F-F75C-4A52-8037-23268E87830D}"/>
    <cellStyle name="Normal 9 4 2 2 2 3 3" xfId="3248" xr:uid="{3FB0B39B-5AAD-41CF-ABDF-279008ED11FE}"/>
    <cellStyle name="Normal 9 4 2 2 2 3 3 2" xfId="4869" xr:uid="{14ACE18F-2434-4A19-82FA-A33708D27136}"/>
    <cellStyle name="Normal 9 4 2 2 2 3 4" xfId="3249" xr:uid="{83B71EA7-543C-4424-90AC-431F83C8A2CC}"/>
    <cellStyle name="Normal 9 4 2 2 2 3 4 2" xfId="4870" xr:uid="{6520C4B4-1130-4E8C-8797-B68D126CD9EB}"/>
    <cellStyle name="Normal 9 4 2 2 2 3 5" xfId="4867" xr:uid="{148E5FE9-0FBF-4F5B-97D6-C498F6CF7DCF}"/>
    <cellStyle name="Normal 9 4 2 2 2 4" xfId="3250" xr:uid="{9D756A20-304D-4FB5-8441-989FBFD07520}"/>
    <cellStyle name="Normal 9 4 2 2 2 4 2" xfId="4871" xr:uid="{6DBE1A5E-AA63-4E90-B79B-A5A8860F87B3}"/>
    <cellStyle name="Normal 9 4 2 2 2 5" xfId="3251" xr:uid="{66F006F3-A8C4-43F2-827D-53AE65821113}"/>
    <cellStyle name="Normal 9 4 2 2 2 5 2" xfId="4872" xr:uid="{30D58A23-7A95-4E80-A990-22C002C486F8}"/>
    <cellStyle name="Normal 9 4 2 2 2 6" xfId="3252" xr:uid="{1D239070-CA2D-440C-AB94-B8EDBD21221A}"/>
    <cellStyle name="Normal 9 4 2 2 2 6 2" xfId="4873" xr:uid="{DD5D6ECC-577E-4420-A5CF-41D4FB295A11}"/>
    <cellStyle name="Normal 9 4 2 2 2 7" xfId="4861" xr:uid="{4B2715ED-AB4C-4FBE-8493-40F4EB7ABAE1}"/>
    <cellStyle name="Normal 9 4 2 2 3" xfId="3253" xr:uid="{9DFD47EA-052F-4F2F-8085-A8E5B897A7B9}"/>
    <cellStyle name="Normal 9 4 2 2 3 2" xfId="3254" xr:uid="{AAA7EE70-5127-4686-9D6E-80F95B815054}"/>
    <cellStyle name="Normal 9 4 2 2 3 2 2" xfId="3255" xr:uid="{BAC428B1-9113-47D3-BE61-ABDE0E928767}"/>
    <cellStyle name="Normal 9 4 2 2 3 2 2 2" xfId="4876" xr:uid="{6DCC04DB-DB74-4D28-837E-3263C7293908}"/>
    <cellStyle name="Normal 9 4 2 2 3 2 3" xfId="3256" xr:uid="{8AD1BA2F-58F0-4B06-96DA-3E816F47A99A}"/>
    <cellStyle name="Normal 9 4 2 2 3 2 3 2" xfId="4877" xr:uid="{30B31FD0-F390-442C-8185-FEE668512E93}"/>
    <cellStyle name="Normal 9 4 2 2 3 2 4" xfId="3257" xr:uid="{E6C98C57-D561-453F-BA41-F79624AC036F}"/>
    <cellStyle name="Normal 9 4 2 2 3 2 4 2" xfId="4878" xr:uid="{F02EF3B7-A2E6-4F25-B1AD-1B959D3FABDC}"/>
    <cellStyle name="Normal 9 4 2 2 3 2 5" xfId="4875" xr:uid="{FDA10BE2-E733-4E5E-A4D4-8BA368FCB6E9}"/>
    <cellStyle name="Normal 9 4 2 2 3 3" xfId="3258" xr:uid="{93C966DB-E606-4584-9C5B-C31AE89197A4}"/>
    <cellStyle name="Normal 9 4 2 2 3 3 2" xfId="4879" xr:uid="{CF065A26-2B27-4E87-9D68-9FE23050D823}"/>
    <cellStyle name="Normal 9 4 2 2 3 4" xfId="3259" xr:uid="{31E74404-2076-4118-8B98-996458BD2EF5}"/>
    <cellStyle name="Normal 9 4 2 2 3 4 2" xfId="4880" xr:uid="{A7647A03-8677-4C23-A756-393A912A71EC}"/>
    <cellStyle name="Normal 9 4 2 2 3 5" xfId="3260" xr:uid="{E94FB143-C5F8-4C2A-A450-A74BCEDB4B15}"/>
    <cellStyle name="Normal 9 4 2 2 3 5 2" xfId="4881" xr:uid="{54A166A5-DC44-41B9-B4CE-1CBCC7A077E7}"/>
    <cellStyle name="Normal 9 4 2 2 3 6" xfId="4874" xr:uid="{012B9F65-A7B2-4A82-AC58-F0BA1C4DBF46}"/>
    <cellStyle name="Normal 9 4 2 2 4" xfId="3261" xr:uid="{8CA5790B-6031-451E-A96F-5C38783F7125}"/>
    <cellStyle name="Normal 9 4 2 2 4 2" xfId="3262" xr:uid="{9D0EBF5D-895F-4DB7-9170-975FA8ED93F1}"/>
    <cellStyle name="Normal 9 4 2 2 4 2 2" xfId="4883" xr:uid="{FCDAD285-9124-4A99-B629-18B2B3465B01}"/>
    <cellStyle name="Normal 9 4 2 2 4 3" xfId="3263" xr:uid="{34F6B5D4-FECD-4BDF-9FB2-A4A86D993862}"/>
    <cellStyle name="Normal 9 4 2 2 4 3 2" xfId="4884" xr:uid="{D2FF014D-C893-4287-994F-6A71A437DF7F}"/>
    <cellStyle name="Normal 9 4 2 2 4 4" xfId="3264" xr:uid="{161D3D77-6451-4D12-8747-85A1D037B5E3}"/>
    <cellStyle name="Normal 9 4 2 2 4 4 2" xfId="4885" xr:uid="{0CE86D36-256D-41B8-9F46-20E308F97E1B}"/>
    <cellStyle name="Normal 9 4 2 2 4 5" xfId="4882" xr:uid="{204AE13A-4718-4E0A-ACF3-C5AF6A6E434F}"/>
    <cellStyle name="Normal 9 4 2 2 5" xfId="3265" xr:uid="{1B090F72-F7FD-45BB-9595-236C4E8A9884}"/>
    <cellStyle name="Normal 9 4 2 2 5 2" xfId="3266" xr:uid="{6ED31E0D-7DF5-4152-8E57-A5E7285842B4}"/>
    <cellStyle name="Normal 9 4 2 2 5 2 2" xfId="4887" xr:uid="{EFD68B96-FD53-41C0-979D-3EF0B38DF2B3}"/>
    <cellStyle name="Normal 9 4 2 2 5 3" xfId="3267" xr:uid="{6C63E431-C340-4D2C-AB3A-7A7D2F8751FD}"/>
    <cellStyle name="Normal 9 4 2 2 5 3 2" xfId="4888" xr:uid="{5DFA1100-1C2C-4A45-A9D8-31153784B94F}"/>
    <cellStyle name="Normal 9 4 2 2 5 4" xfId="3268" xr:uid="{4FCA095A-CEB9-444E-B057-8CEB62FC7449}"/>
    <cellStyle name="Normal 9 4 2 2 5 4 2" xfId="4889" xr:uid="{8D26C197-66F5-4588-829E-1876F3A81146}"/>
    <cellStyle name="Normal 9 4 2 2 5 5" xfId="4886" xr:uid="{262BC23A-717E-42B2-B89C-3504D9781DC9}"/>
    <cellStyle name="Normal 9 4 2 2 6" xfId="3269" xr:uid="{7C37A164-1C5D-4B5A-AB1E-73DE6C596246}"/>
    <cellStyle name="Normal 9 4 2 2 6 2" xfId="4890" xr:uid="{932D288F-3EF3-474A-9EFB-8957B4800F8E}"/>
    <cellStyle name="Normal 9 4 2 2 7" xfId="3270" xr:uid="{90312599-15CD-4D9D-A25A-4EC98C1A139D}"/>
    <cellStyle name="Normal 9 4 2 2 7 2" xfId="4891" xr:uid="{9FD476BF-8C57-499B-9530-A979C1447BC4}"/>
    <cellStyle name="Normal 9 4 2 2 8" xfId="3271" xr:uid="{0C67136F-2A82-42A2-95DE-56EF48628999}"/>
    <cellStyle name="Normal 9 4 2 2 8 2" xfId="4892" xr:uid="{A7275FDC-835E-443A-B236-FA009D135615}"/>
    <cellStyle name="Normal 9 4 2 2 9" xfId="4860" xr:uid="{68B93977-50CD-4548-8D3D-F7C6BE97ED62}"/>
    <cellStyle name="Normal 9 4 2 3" xfId="3272" xr:uid="{6A601967-3804-420C-B31B-D73E0608506B}"/>
    <cellStyle name="Normal 9 4 2 3 2" xfId="3273" xr:uid="{F12285F2-0BE8-45B9-991B-BC49993A0F2F}"/>
    <cellStyle name="Normal 9 4 2 3 2 2" xfId="3274" xr:uid="{D47DBD57-D47E-4708-8C52-AD5FB1E93B08}"/>
    <cellStyle name="Normal 9 4 2 3 2 2 2" xfId="4259" xr:uid="{E0F83738-515E-4B2B-867A-95D668CCE8E7}"/>
    <cellStyle name="Normal 9 4 2 3 2 2 2 2" xfId="4260" xr:uid="{B1F63674-7182-4EEF-A008-FD835275B1A4}"/>
    <cellStyle name="Normal 9 4 2 3 2 2 2 2 2" xfId="4897" xr:uid="{D36056CB-9723-4639-A520-33C3CC1DADA8}"/>
    <cellStyle name="Normal 9 4 2 3 2 2 2 3" xfId="4896" xr:uid="{ED6D8ECB-6B52-4B25-82EF-6A7A4B5A79A0}"/>
    <cellStyle name="Normal 9 4 2 3 2 2 3" xfId="4261" xr:uid="{9C908117-9CDA-4F03-8072-B1457B5B249A}"/>
    <cellStyle name="Normal 9 4 2 3 2 2 3 2" xfId="4898" xr:uid="{C1D61680-2427-4834-8937-1FE5AA5B0447}"/>
    <cellStyle name="Normal 9 4 2 3 2 2 4" xfId="4895" xr:uid="{4D4E657A-1CB5-472A-B3E3-11CCC8D81061}"/>
    <cellStyle name="Normal 9 4 2 3 2 3" xfId="3275" xr:uid="{999917A4-D191-42CE-B5B9-07625C66588F}"/>
    <cellStyle name="Normal 9 4 2 3 2 3 2" xfId="4262" xr:uid="{1FA0D134-8C3E-4458-8E88-858879DC3D14}"/>
    <cellStyle name="Normal 9 4 2 3 2 3 2 2" xfId="4900" xr:uid="{F7B560FA-F815-4684-BF37-C78BE84574E0}"/>
    <cellStyle name="Normal 9 4 2 3 2 3 3" xfId="4899" xr:uid="{18D119B9-2CBB-44C6-830C-811230FA4B51}"/>
    <cellStyle name="Normal 9 4 2 3 2 4" xfId="3276" xr:uid="{8D05ACE6-B5D8-42CF-A434-642900E7D992}"/>
    <cellStyle name="Normal 9 4 2 3 2 4 2" xfId="4901" xr:uid="{3C82F649-7800-4B08-AC27-4F51663977D5}"/>
    <cellStyle name="Normal 9 4 2 3 2 5" xfId="4894" xr:uid="{618F3313-06A2-4B5D-AAD3-E7FE2F781151}"/>
    <cellStyle name="Normal 9 4 2 3 3" xfId="3277" xr:uid="{F455A31A-B6D6-405D-BC3A-C92F4536459C}"/>
    <cellStyle name="Normal 9 4 2 3 3 2" xfId="3278" xr:uid="{97E0164B-5A51-488F-B41A-94D4BC4EADCE}"/>
    <cellStyle name="Normal 9 4 2 3 3 2 2" xfId="4263" xr:uid="{114DE788-3962-4692-8B3E-DB79F82CBC0F}"/>
    <cellStyle name="Normal 9 4 2 3 3 2 2 2" xfId="4904" xr:uid="{32DC1640-6236-428B-9AC9-E37F8469C157}"/>
    <cellStyle name="Normal 9 4 2 3 3 2 3" xfId="4903" xr:uid="{6B526A88-01D8-4918-9ECA-60EEF97B3660}"/>
    <cellStyle name="Normal 9 4 2 3 3 3" xfId="3279" xr:uid="{9D022C72-D26F-4E4C-ADEF-C02BFE909A70}"/>
    <cellStyle name="Normal 9 4 2 3 3 3 2" xfId="4905" xr:uid="{4FF9C4A8-978A-4392-B054-0825B42F2395}"/>
    <cellStyle name="Normal 9 4 2 3 3 4" xfId="3280" xr:uid="{CF78C287-B46D-4ED9-A68E-0C4ABB8B4069}"/>
    <cellStyle name="Normal 9 4 2 3 3 4 2" xfId="4906" xr:uid="{0C0A0408-54A0-41D2-B4CA-1A6C2DDFBD11}"/>
    <cellStyle name="Normal 9 4 2 3 3 5" xfId="4902" xr:uid="{57D8E5F7-D292-4A63-B427-648BA19D09B4}"/>
    <cellStyle name="Normal 9 4 2 3 4" xfId="3281" xr:uid="{BECD2C85-ABBC-45B4-8203-4FFA0702F28F}"/>
    <cellStyle name="Normal 9 4 2 3 4 2" xfId="4264" xr:uid="{45378EE9-FE6F-4696-A8D3-A3BB8A46D788}"/>
    <cellStyle name="Normal 9 4 2 3 4 2 2" xfId="4908" xr:uid="{625B149D-6F65-44E6-A6B4-2C7B0CED92B0}"/>
    <cellStyle name="Normal 9 4 2 3 4 3" xfId="4907" xr:uid="{49580A8C-7A45-40CD-94B4-187A196E1E9E}"/>
    <cellStyle name="Normal 9 4 2 3 5" xfId="3282" xr:uid="{2055B291-729B-4715-A283-4FF084649C09}"/>
    <cellStyle name="Normal 9 4 2 3 5 2" xfId="4909" xr:uid="{5D006559-A47E-45CF-B88D-1706A13528D3}"/>
    <cellStyle name="Normal 9 4 2 3 6" xfId="3283" xr:uid="{CD9D9E7E-1F25-420E-A704-DD32E35B65CC}"/>
    <cellStyle name="Normal 9 4 2 3 6 2" xfId="4910" xr:uid="{A7570571-633C-4BC1-9105-B9E9B033B500}"/>
    <cellStyle name="Normal 9 4 2 3 7" xfId="4893" xr:uid="{B1E692A5-2FAA-4CA2-8C2A-B168172CC6C1}"/>
    <cellStyle name="Normal 9 4 2 4" xfId="3284" xr:uid="{D055A293-86D8-4254-B24D-4400F169D37F}"/>
    <cellStyle name="Normal 9 4 2 4 2" xfId="3285" xr:uid="{ACBD3710-7027-4480-86CD-E897BA2A2CB1}"/>
    <cellStyle name="Normal 9 4 2 4 2 2" xfId="3286" xr:uid="{C1FF6466-EC1A-47DD-81BD-1A3734BEFD49}"/>
    <cellStyle name="Normal 9 4 2 4 2 2 2" xfId="4265" xr:uid="{7BA812EE-1156-446B-A092-7913E275277A}"/>
    <cellStyle name="Normal 9 4 2 4 2 2 2 2" xfId="4914" xr:uid="{F1C21BBA-BF8F-456D-B0E1-E7A048DBA820}"/>
    <cellStyle name="Normal 9 4 2 4 2 2 3" xfId="4913" xr:uid="{474D09A8-1193-4D94-82A2-16568CBEA538}"/>
    <cellStyle name="Normal 9 4 2 4 2 3" xfId="3287" xr:uid="{4BC12055-6A4E-4E16-AD59-D0E5CDA219A1}"/>
    <cellStyle name="Normal 9 4 2 4 2 3 2" xfId="4915" xr:uid="{92DFC2E6-9A7C-48EC-BD7C-B9310CED529E}"/>
    <cellStyle name="Normal 9 4 2 4 2 4" xfId="3288" xr:uid="{41A58D4F-9180-401B-ADAB-BAB98C113ACB}"/>
    <cellStyle name="Normal 9 4 2 4 2 4 2" xfId="4916" xr:uid="{C06802CA-87DB-4FD3-95EB-B480CD3F4FD0}"/>
    <cellStyle name="Normal 9 4 2 4 2 5" xfId="4912" xr:uid="{C9B91C5A-8AA3-4358-979F-C372EBEF6133}"/>
    <cellStyle name="Normal 9 4 2 4 3" xfId="3289" xr:uid="{5C7AE062-31A6-4677-8661-4B6F87B23B2A}"/>
    <cellStyle name="Normal 9 4 2 4 3 2" xfId="4266" xr:uid="{800D29CA-AB2F-43AD-95AD-6AECA6A8FEEC}"/>
    <cellStyle name="Normal 9 4 2 4 3 2 2" xfId="4918" xr:uid="{6062A010-0EA1-45A5-ABBE-D2AB136F21F6}"/>
    <cellStyle name="Normal 9 4 2 4 3 3" xfId="4917" xr:uid="{8162E688-2314-45EE-B277-B802E0A9436A}"/>
    <cellStyle name="Normal 9 4 2 4 4" xfId="3290" xr:uid="{981B53A9-30B6-4E5E-9BD9-B9304C2FE6FF}"/>
    <cellStyle name="Normal 9 4 2 4 4 2" xfId="4919" xr:uid="{CB7C5CE6-9243-4A31-B6BB-F7128777778A}"/>
    <cellStyle name="Normal 9 4 2 4 5" xfId="3291" xr:uid="{79D97CE4-C598-4B29-B7E0-377242E397B7}"/>
    <cellStyle name="Normal 9 4 2 4 5 2" xfId="4920" xr:uid="{F31010E5-BBEE-47B7-A06C-EDFF34578B20}"/>
    <cellStyle name="Normal 9 4 2 4 6" xfId="4911" xr:uid="{C55C476F-92AE-4CC1-97C2-95129188D1F2}"/>
    <cellStyle name="Normal 9 4 2 5" xfId="3292" xr:uid="{757497B6-D32E-4634-80BF-8BABEC46BF29}"/>
    <cellStyle name="Normal 9 4 2 5 2" xfId="3293" xr:uid="{B31C03DA-0B4C-44F4-B135-75D507BB319E}"/>
    <cellStyle name="Normal 9 4 2 5 2 2" xfId="4267" xr:uid="{0BE7A2AF-3531-45CA-8188-7EFFA34F118A}"/>
    <cellStyle name="Normal 9 4 2 5 2 2 2" xfId="4923" xr:uid="{691F5385-DB97-48D5-A029-BF82340B5F0D}"/>
    <cellStyle name="Normal 9 4 2 5 2 3" xfId="4922" xr:uid="{505666E6-FF05-4061-B5D0-49FBE0A8EE09}"/>
    <cellStyle name="Normal 9 4 2 5 3" xfId="3294" xr:uid="{97C9236B-4C81-49BD-BC3D-AAA9663B0691}"/>
    <cellStyle name="Normal 9 4 2 5 3 2" xfId="4924" xr:uid="{3D909EEF-8237-4B3A-A538-63BD5AC5812F}"/>
    <cellStyle name="Normal 9 4 2 5 4" xfId="3295" xr:uid="{DA9FBDB4-6EC2-4D98-BE7E-2027C4C55E4B}"/>
    <cellStyle name="Normal 9 4 2 5 4 2" xfId="4925" xr:uid="{1EFC8BFE-64ED-4FFA-AD33-C1842F1FC54A}"/>
    <cellStyle name="Normal 9 4 2 5 5" xfId="4921" xr:uid="{FC7FAE04-908F-4F0F-9649-F9A2B7BF02A1}"/>
    <cellStyle name="Normal 9 4 2 6" xfId="3296" xr:uid="{4ADA48CA-4AE3-42F7-8FDB-D9193ED6CDAA}"/>
    <cellStyle name="Normal 9 4 2 6 2" xfId="3297" xr:uid="{B84644E5-D332-4FFF-AFC9-A9233BFE7E75}"/>
    <cellStyle name="Normal 9 4 2 6 2 2" xfId="4927" xr:uid="{7D1CC289-82E2-43D2-B268-FFAA359422AE}"/>
    <cellStyle name="Normal 9 4 2 6 3" xfId="3298" xr:uid="{CD8376E1-4AF2-4FF4-A367-2A213866E5C6}"/>
    <cellStyle name="Normal 9 4 2 6 3 2" xfId="4928" xr:uid="{3FE36876-C5EF-457E-9AC9-8C2438E30293}"/>
    <cellStyle name="Normal 9 4 2 6 4" xfId="3299" xr:uid="{5BC3D6B5-ACDC-4233-8C65-151BBBC23229}"/>
    <cellStyle name="Normal 9 4 2 6 4 2" xfId="4929" xr:uid="{74F2B6F2-0C72-4FB4-9999-046AACFA656B}"/>
    <cellStyle name="Normal 9 4 2 6 5" xfId="4926" xr:uid="{4D5B69AC-705F-41C4-ABA3-0BCC50AC58CF}"/>
    <cellStyle name="Normal 9 4 2 7" xfId="3300" xr:uid="{BB7CE78F-BCC8-45F3-BC53-4823E5DFAB89}"/>
    <cellStyle name="Normal 9 4 2 7 2" xfId="4930" xr:uid="{FEE08455-08FE-4BD1-B90C-18CFF0D9F587}"/>
    <cellStyle name="Normal 9 4 2 8" xfId="3301" xr:uid="{31347285-E6E2-4A3F-911B-3899284E1E54}"/>
    <cellStyle name="Normal 9 4 2 8 2" xfId="4931" xr:uid="{CE706532-049C-4073-BD69-52FAB32F9FC4}"/>
    <cellStyle name="Normal 9 4 2 9" xfId="3302" xr:uid="{8B36F6FB-6179-4DD3-83F2-E4BDF06EA521}"/>
    <cellStyle name="Normal 9 4 2 9 2" xfId="4932" xr:uid="{B9B43470-3038-4D9F-AE13-D7AE4633F41D}"/>
    <cellStyle name="Normal 9 4 3" xfId="3303" xr:uid="{B1A0CBAE-87A7-4AD4-BA0B-84462BF9E77F}"/>
    <cellStyle name="Normal 9 4 3 2" xfId="3304" xr:uid="{F479DFE3-BD6D-4F2D-BA94-9F98969ED8B9}"/>
    <cellStyle name="Normal 9 4 3 2 2" xfId="3305" xr:uid="{DEB4EACC-869B-4D51-AEA9-7A19AD5FED08}"/>
    <cellStyle name="Normal 9 4 3 2 2 2" xfId="3306" xr:uid="{15E48B71-B036-4641-825B-93B337ACFB51}"/>
    <cellStyle name="Normal 9 4 3 2 2 2 2" xfId="4268" xr:uid="{C6953DFC-2FBB-4145-ADB6-7923A2738B29}"/>
    <cellStyle name="Normal 9 4 3 2 2 2 2 2" xfId="4671" xr:uid="{F9C3527C-28C6-44C4-B679-207B5801E419}"/>
    <cellStyle name="Normal 9 4 3 2 2 2 2 2 2" xfId="5308" xr:uid="{6F2E931B-4937-4C77-BB43-23D069E4DBE2}"/>
    <cellStyle name="Normal 9 4 3 2 2 2 2 2 3" xfId="4937" xr:uid="{9619B728-CBC7-4788-AB17-A913C3574BB5}"/>
    <cellStyle name="Normal 9 4 3 2 2 2 3" xfId="4672" xr:uid="{6937AFAA-A181-4BA5-914C-A4244A8378D4}"/>
    <cellStyle name="Normal 9 4 3 2 2 2 3 2" xfId="5309" xr:uid="{2BC8CD13-841E-4840-850D-F44129ADECD8}"/>
    <cellStyle name="Normal 9 4 3 2 2 2 3 3" xfId="4936" xr:uid="{F0E121EC-82E4-46A2-84CA-9FC08C54F086}"/>
    <cellStyle name="Normal 9 4 3 2 2 3" xfId="3307" xr:uid="{7B8A219F-6653-4A42-99F7-E9F942D7D951}"/>
    <cellStyle name="Normal 9 4 3 2 2 3 2" xfId="4673" xr:uid="{19DB0985-70B5-4A61-B0E8-FF84B2A59A04}"/>
    <cellStyle name="Normal 9 4 3 2 2 3 2 2" xfId="5310" xr:uid="{5E809AF3-40E7-4335-9713-AC418D04A2FF}"/>
    <cellStyle name="Normal 9 4 3 2 2 3 2 3" xfId="4938" xr:uid="{0D6346F0-34EE-439A-B87C-D2BC5521DB89}"/>
    <cellStyle name="Normal 9 4 3 2 2 4" xfId="3308" xr:uid="{E26EF646-FF08-49FD-ABD1-F0FBEB5FDC05}"/>
    <cellStyle name="Normal 9 4 3 2 2 4 2" xfId="4939" xr:uid="{EC68377F-928C-496E-B3E2-4F8E6ED53FD1}"/>
    <cellStyle name="Normal 9 4 3 2 2 5" xfId="4935" xr:uid="{DC0897A7-277E-427E-9068-8A426D70EDAF}"/>
    <cellStyle name="Normal 9 4 3 2 3" xfId="3309" xr:uid="{99AEA246-F058-4149-9F56-A80BEC85A009}"/>
    <cellStyle name="Normal 9 4 3 2 3 2" xfId="3310" xr:uid="{950CD3BD-E242-4DCF-A840-83A042AAE3C5}"/>
    <cellStyle name="Normal 9 4 3 2 3 2 2" xfId="4674" xr:uid="{19651CDB-E031-41F2-8832-78940B61C12B}"/>
    <cellStyle name="Normal 9 4 3 2 3 2 2 2" xfId="5311" xr:uid="{46631753-B424-44E0-BBA1-6D1BCB96FA6F}"/>
    <cellStyle name="Normal 9 4 3 2 3 2 2 3" xfId="4941" xr:uid="{5A9DD72E-2726-4730-95A3-6F77821A3882}"/>
    <cellStyle name="Normal 9 4 3 2 3 3" xfId="3311" xr:uid="{062F1AEB-0EAF-4DB3-904C-52BF323C251E}"/>
    <cellStyle name="Normal 9 4 3 2 3 3 2" xfId="4942" xr:uid="{4DB4E136-4127-4C6E-BEA1-E7FB1D2D23A7}"/>
    <cellStyle name="Normal 9 4 3 2 3 4" xfId="3312" xr:uid="{16661FEC-5E33-4215-9FF6-33AA33A687B2}"/>
    <cellStyle name="Normal 9 4 3 2 3 4 2" xfId="4943" xr:uid="{DADF501A-0174-458F-9229-B1518B14A728}"/>
    <cellStyle name="Normal 9 4 3 2 3 5" xfId="4940" xr:uid="{329DE386-FE1D-4D58-829A-59BDB330C156}"/>
    <cellStyle name="Normal 9 4 3 2 4" xfId="3313" xr:uid="{0A9DE48C-257B-46BB-A028-3D050B5F6F6D}"/>
    <cellStyle name="Normal 9 4 3 2 4 2" xfId="4675" xr:uid="{B03E1C99-A7A6-47AD-8E74-165BF4EF3635}"/>
    <cellStyle name="Normal 9 4 3 2 4 2 2" xfId="5312" xr:uid="{4DB99AD6-BB84-4DA1-A04D-BF988EB4F0EB}"/>
    <cellStyle name="Normal 9 4 3 2 4 2 3" xfId="4944" xr:uid="{C7A5F303-F243-4157-9784-05151205BA93}"/>
    <cellStyle name="Normal 9 4 3 2 5" xfId="3314" xr:uid="{7905C680-810C-40A5-BF03-091BD8FDD3D6}"/>
    <cellStyle name="Normal 9 4 3 2 5 2" xfId="4945" xr:uid="{CA051AC5-0A62-4186-9B99-65FFD1E6EBD2}"/>
    <cellStyle name="Normal 9 4 3 2 6" xfId="3315" xr:uid="{5AE2DA21-165F-4059-BB52-7496E233494C}"/>
    <cellStyle name="Normal 9 4 3 2 6 2" xfId="4946" xr:uid="{2794DE61-0B2A-41E1-8C4A-BB7DA3BA2AAD}"/>
    <cellStyle name="Normal 9 4 3 2 7" xfId="4934" xr:uid="{E7D991BB-514C-45FA-8C53-43A65C0BFDA2}"/>
    <cellStyle name="Normal 9 4 3 3" xfId="3316" xr:uid="{A211C6C5-E4DD-45ED-BB23-986077678C4F}"/>
    <cellStyle name="Normal 9 4 3 3 2" xfId="3317" xr:uid="{D53E4D5E-EC1F-4A5F-BFFD-D3F49832808C}"/>
    <cellStyle name="Normal 9 4 3 3 2 2" xfId="3318" xr:uid="{B6BC29F5-FF5B-4127-8542-4A93585244F8}"/>
    <cellStyle name="Normal 9 4 3 3 2 2 2" xfId="4676" xr:uid="{CEFF6F9A-9AEC-4C01-A6D0-D38BD34F405F}"/>
    <cellStyle name="Normal 9 4 3 3 2 2 2 2" xfId="5313" xr:uid="{226CB1C5-1577-46C6-868D-B4663B40CF51}"/>
    <cellStyle name="Normal 9 4 3 3 2 2 2 3" xfId="4949" xr:uid="{F3F51BCE-4C6A-435C-800D-E01BFE6A7399}"/>
    <cellStyle name="Normal 9 4 3 3 2 3" xfId="3319" xr:uid="{2A9003CC-5F19-4CF0-A7AC-6E48169F61DA}"/>
    <cellStyle name="Normal 9 4 3 3 2 3 2" xfId="4950" xr:uid="{BF3C8FA4-205C-405C-AEE6-0DBB9F30DE6C}"/>
    <cellStyle name="Normal 9 4 3 3 2 4" xfId="3320" xr:uid="{AF201071-8181-495C-85A8-5A509F2A4DE6}"/>
    <cellStyle name="Normal 9 4 3 3 2 4 2" xfId="4951" xr:uid="{0B876D1B-8AE4-4DD1-AF82-8D1DBB03B643}"/>
    <cellStyle name="Normal 9 4 3 3 2 5" xfId="4948" xr:uid="{2C80855D-544C-4BC0-8DF1-1D61BC5E59B3}"/>
    <cellStyle name="Normal 9 4 3 3 3" xfId="3321" xr:uid="{3769BC6B-2B39-4A43-B7A5-D8455CB96323}"/>
    <cellStyle name="Normal 9 4 3 3 3 2" xfId="4677" xr:uid="{B6DB7E07-B503-4EF8-8E64-D4D453701396}"/>
    <cellStyle name="Normal 9 4 3 3 3 2 2" xfId="5314" xr:uid="{2868230D-7324-4491-9B08-06AD572521B2}"/>
    <cellStyle name="Normal 9 4 3 3 3 2 3" xfId="4952" xr:uid="{3A584875-C9F3-465B-A918-C8BE799E4F78}"/>
    <cellStyle name="Normal 9 4 3 3 4" xfId="3322" xr:uid="{FBE07061-C3E6-475B-8846-2A8518A98D31}"/>
    <cellStyle name="Normal 9 4 3 3 4 2" xfId="4953" xr:uid="{783E20FD-DC03-44DF-91EA-62F3344F7A82}"/>
    <cellStyle name="Normal 9 4 3 3 5" xfId="3323" xr:uid="{7D7A8CB4-8211-410E-9D35-54BCE1DE6843}"/>
    <cellStyle name="Normal 9 4 3 3 5 2" xfId="4954" xr:uid="{A747B879-6B55-4ACB-98AB-06FAEF449961}"/>
    <cellStyle name="Normal 9 4 3 3 6" xfId="4947" xr:uid="{0B49546E-A65E-45F1-B8DF-7359107B3EF7}"/>
    <cellStyle name="Normal 9 4 3 4" xfId="3324" xr:uid="{A6656D50-18CF-4896-8721-E270598D6028}"/>
    <cellStyle name="Normal 9 4 3 4 2" xfId="3325" xr:uid="{CA57413A-4382-4C35-A2D4-3C70ED894FD3}"/>
    <cellStyle name="Normal 9 4 3 4 2 2" xfId="4678" xr:uid="{56ED4304-D01F-4CD3-8376-ABB7372912AA}"/>
    <cellStyle name="Normal 9 4 3 4 2 2 2" xfId="5315" xr:uid="{E538B8E5-34E4-4863-9DCE-6AD446DE925B}"/>
    <cellStyle name="Normal 9 4 3 4 2 2 3" xfId="4956" xr:uid="{DF2B1A56-4CCE-4CDA-A329-9C456DB8B7BA}"/>
    <cellStyle name="Normal 9 4 3 4 3" xfId="3326" xr:uid="{069C5637-A577-483A-A600-AC9D212833BF}"/>
    <cellStyle name="Normal 9 4 3 4 3 2" xfId="4957" xr:uid="{850E5D99-A343-4424-A2C9-A63CB58DCB9F}"/>
    <cellStyle name="Normal 9 4 3 4 4" xfId="3327" xr:uid="{A1696AAF-95D6-458D-A058-F93B07B0DFD4}"/>
    <cellStyle name="Normal 9 4 3 4 4 2" xfId="4958" xr:uid="{EAA66A30-2BA7-44DA-B60A-26E0B24D8DAE}"/>
    <cellStyle name="Normal 9 4 3 4 5" xfId="4955" xr:uid="{0506EDB9-AEF2-4DD1-BB3F-B485ED5319D0}"/>
    <cellStyle name="Normal 9 4 3 5" xfId="3328" xr:uid="{ABD94E75-380B-4FFD-9A1D-24DFC8EE93E6}"/>
    <cellStyle name="Normal 9 4 3 5 2" xfId="3329" xr:uid="{7E7020FC-5FA9-462A-BDAB-9D1036BDC4B1}"/>
    <cellStyle name="Normal 9 4 3 5 2 2" xfId="4960" xr:uid="{788EC190-B304-4193-8A02-781E672A6919}"/>
    <cellStyle name="Normal 9 4 3 5 3" xfId="3330" xr:uid="{30A2F7AE-49ED-4802-B555-31E65AE09E40}"/>
    <cellStyle name="Normal 9 4 3 5 3 2" xfId="4961" xr:uid="{A5585CCC-B287-4B5B-AB36-86A02B0BC83E}"/>
    <cellStyle name="Normal 9 4 3 5 4" xfId="3331" xr:uid="{3E2C9B48-3BC8-426D-ABBC-929D148562A5}"/>
    <cellStyle name="Normal 9 4 3 5 4 2" xfId="4962" xr:uid="{30312D12-5CC8-4084-9FEA-3AD7A8BA356C}"/>
    <cellStyle name="Normal 9 4 3 5 5" xfId="4959" xr:uid="{F1E68693-5528-463B-8950-C49C0A58551A}"/>
    <cellStyle name="Normal 9 4 3 6" xfId="3332" xr:uid="{86A2560A-780C-4869-829B-C5777B4A826F}"/>
    <cellStyle name="Normal 9 4 3 6 2" xfId="4963" xr:uid="{4CE9C6A5-1B79-4304-8065-115C536BCBBB}"/>
    <cellStyle name="Normal 9 4 3 7" xfId="3333" xr:uid="{C182E68A-EDE6-453F-A55A-E9E348B48CBC}"/>
    <cellStyle name="Normal 9 4 3 7 2" xfId="4964" xr:uid="{1DAD58D1-A151-496B-B573-8979FBD2BC23}"/>
    <cellStyle name="Normal 9 4 3 8" xfId="3334" xr:uid="{49B824CF-A6DB-40F5-9034-C0444FC82174}"/>
    <cellStyle name="Normal 9 4 3 8 2" xfId="4965" xr:uid="{498F448C-7B3B-443C-A08D-ED9A09A6E51C}"/>
    <cellStyle name="Normal 9 4 3 9" xfId="4933" xr:uid="{EF09A320-1971-4B63-B4BA-15FCFC15037F}"/>
    <cellStyle name="Normal 9 4 4" xfId="3335" xr:uid="{533E2042-432E-42EF-B1E6-FE08B0B13E1F}"/>
    <cellStyle name="Normal 9 4 4 2" xfId="3336" xr:uid="{B0F80461-CD06-46D5-B879-29E835B05907}"/>
    <cellStyle name="Normal 9 4 4 2 2" xfId="3337" xr:uid="{098C9D50-B1AE-422E-8E05-5ED7E0099EFB}"/>
    <cellStyle name="Normal 9 4 4 2 2 2" xfId="3338" xr:uid="{FDAEB850-CFC7-43CF-B849-42D958F33D58}"/>
    <cellStyle name="Normal 9 4 4 2 2 2 2" xfId="4269" xr:uid="{BF8E1C38-AB99-4816-8472-7B95894A39F4}"/>
    <cellStyle name="Normal 9 4 4 2 2 2 2 2" xfId="4970" xr:uid="{F35C0C99-2183-4012-ACAC-0A92AF1B1BAA}"/>
    <cellStyle name="Normal 9 4 4 2 2 2 3" xfId="4969" xr:uid="{20162772-2696-491E-86F8-E8ECF2E7F159}"/>
    <cellStyle name="Normal 9 4 4 2 2 3" xfId="3339" xr:uid="{950A8652-5EC7-4BC2-977F-79908783D381}"/>
    <cellStyle name="Normal 9 4 4 2 2 3 2" xfId="4971" xr:uid="{0E804498-2935-474C-8896-830093CA71E8}"/>
    <cellStyle name="Normal 9 4 4 2 2 4" xfId="3340" xr:uid="{F6EF1325-F13C-40D2-A3A9-73470AC31265}"/>
    <cellStyle name="Normal 9 4 4 2 2 4 2" xfId="4972" xr:uid="{D9984F4F-CD13-4DEA-9D60-2D8EB57BC51A}"/>
    <cellStyle name="Normal 9 4 4 2 2 5" xfId="4968" xr:uid="{C9498CF3-CFFA-43DB-9FCB-613B7E26F730}"/>
    <cellStyle name="Normal 9 4 4 2 3" xfId="3341" xr:uid="{B65E9F79-C62B-4D08-9CC3-EB1D20B55A28}"/>
    <cellStyle name="Normal 9 4 4 2 3 2" xfId="4270" xr:uid="{AC193600-6323-489E-8681-7606A8455EB9}"/>
    <cellStyle name="Normal 9 4 4 2 3 2 2" xfId="4974" xr:uid="{D223C316-9D71-4F1F-8250-9E4A2EA9D797}"/>
    <cellStyle name="Normal 9 4 4 2 3 3" xfId="4973" xr:uid="{6DAA3113-0038-4FBF-9D69-E77ED796981A}"/>
    <cellStyle name="Normal 9 4 4 2 4" xfId="3342" xr:uid="{98B8228C-A73C-4A5F-8B12-7B691D4DED5D}"/>
    <cellStyle name="Normal 9 4 4 2 4 2" xfId="4975" xr:uid="{66F2C3F4-AEF7-4D11-8A5C-4D828F95F688}"/>
    <cellStyle name="Normal 9 4 4 2 5" xfId="3343" xr:uid="{D8A522D7-9A55-44BA-B2E9-7DE914D2C0AC}"/>
    <cellStyle name="Normal 9 4 4 2 5 2" xfId="4976" xr:uid="{BD278697-B301-4E3B-A31D-7C620B715A3F}"/>
    <cellStyle name="Normal 9 4 4 2 6" xfId="4967" xr:uid="{5B45D919-B533-40DE-80A6-1D365FDE09DE}"/>
    <cellStyle name="Normal 9 4 4 3" xfId="3344" xr:uid="{F66D6AFD-C2A0-44CF-9AF8-BF1191C80ADD}"/>
    <cellStyle name="Normal 9 4 4 3 2" xfId="3345" xr:uid="{18D68833-C8BA-4339-AF13-242D130123C8}"/>
    <cellStyle name="Normal 9 4 4 3 2 2" xfId="4271" xr:uid="{D3E498FA-D384-4D07-8186-18CA49A7ADBF}"/>
    <cellStyle name="Normal 9 4 4 3 2 2 2" xfId="4979" xr:uid="{7C214D3A-B8ED-4103-93EF-5E1788C2AFCD}"/>
    <cellStyle name="Normal 9 4 4 3 2 3" xfId="4978" xr:uid="{B7E70BE4-056D-4245-BE9E-4B43E9059FD0}"/>
    <cellStyle name="Normal 9 4 4 3 3" xfId="3346" xr:uid="{6152C761-66F1-4AAA-95DA-798F9A1B7253}"/>
    <cellStyle name="Normal 9 4 4 3 3 2" xfId="4980" xr:uid="{6B55175C-F947-488D-8AAE-4DE3BF08337C}"/>
    <cellStyle name="Normal 9 4 4 3 4" xfId="3347" xr:uid="{E2F5416E-ADC3-4B3F-A0AB-5CDD25CE3625}"/>
    <cellStyle name="Normal 9 4 4 3 4 2" xfId="4981" xr:uid="{A80C8F31-308C-42E3-A99A-6027A49CBD24}"/>
    <cellStyle name="Normal 9 4 4 3 5" xfId="4977" xr:uid="{ECF85C5B-58E8-4955-B1B7-2587E1A57912}"/>
    <cellStyle name="Normal 9 4 4 4" xfId="3348" xr:uid="{9C7C5363-B147-430D-9329-CEA0AEECB0F6}"/>
    <cellStyle name="Normal 9 4 4 4 2" xfId="3349" xr:uid="{B08B0E62-24FF-4BC9-B834-CBA1A9311E24}"/>
    <cellStyle name="Normal 9 4 4 4 2 2" xfId="4983" xr:uid="{ACA0A24D-1B26-4CEC-9773-FD2D2E86F847}"/>
    <cellStyle name="Normal 9 4 4 4 3" xfId="3350" xr:uid="{82A3622D-FC4B-4727-BAA2-A22AB4028EF4}"/>
    <cellStyle name="Normal 9 4 4 4 3 2" xfId="4984" xr:uid="{E8CF3F66-08C4-487A-B59B-E90113C638ED}"/>
    <cellStyle name="Normal 9 4 4 4 4" xfId="3351" xr:uid="{A5E8A419-903D-43E6-89B5-44BBD9C3EAC1}"/>
    <cellStyle name="Normal 9 4 4 4 4 2" xfId="4985" xr:uid="{09479C7D-926B-4080-B511-C6076A7ACEAF}"/>
    <cellStyle name="Normal 9 4 4 4 5" xfId="4982" xr:uid="{D6E5090E-2AC2-4993-87EC-DD7678002AFD}"/>
    <cellStyle name="Normal 9 4 4 5" xfId="3352" xr:uid="{09566C40-5673-400E-91C0-315CB6C2C53B}"/>
    <cellStyle name="Normal 9 4 4 5 2" xfId="4986" xr:uid="{C67952B5-BBF4-4D6B-B988-EBD30F546B33}"/>
    <cellStyle name="Normal 9 4 4 6" xfId="3353" xr:uid="{D43C5C2B-7545-4971-B14F-C1EF27A0DFF6}"/>
    <cellStyle name="Normal 9 4 4 6 2" xfId="4987" xr:uid="{D3420FB4-175F-49E9-B162-B8BB6EC18336}"/>
    <cellStyle name="Normal 9 4 4 7" xfId="3354" xr:uid="{E36103C9-5D8E-4BB9-90FC-4A74641B7010}"/>
    <cellStyle name="Normal 9 4 4 7 2" xfId="4988" xr:uid="{A7FF61D8-059D-4DA9-ADE4-477CBA25E0D6}"/>
    <cellStyle name="Normal 9 4 4 8" xfId="4966" xr:uid="{047A04C4-EE69-4655-88C4-BE76707BCF10}"/>
    <cellStyle name="Normal 9 4 5" xfId="3355" xr:uid="{FB1E17C4-B1D1-4041-A056-6EBAB96507E4}"/>
    <cellStyle name="Normal 9 4 5 2" xfId="3356" xr:uid="{7CC1A939-3B69-497E-8A69-7B9E5AAB9605}"/>
    <cellStyle name="Normal 9 4 5 2 2" xfId="3357" xr:uid="{03BB9845-B79F-443F-99DF-EA7F90CC0F0A}"/>
    <cellStyle name="Normal 9 4 5 2 2 2" xfId="4272" xr:uid="{1FC4098A-3B2E-45B0-A02A-E7A7D995C6F1}"/>
    <cellStyle name="Normal 9 4 5 2 2 2 2" xfId="4992" xr:uid="{3152DA12-E9EB-4F2E-AF13-073A5ABCC8A1}"/>
    <cellStyle name="Normal 9 4 5 2 2 3" xfId="4991" xr:uid="{DD0AA96D-75D3-493C-B7DC-20DEACDF69AA}"/>
    <cellStyle name="Normal 9 4 5 2 3" xfId="3358" xr:uid="{8C6EDB7C-4664-4E3D-85C3-3F334938D71F}"/>
    <cellStyle name="Normal 9 4 5 2 3 2" xfId="4993" xr:uid="{DF5FFB73-02FD-4389-8A35-D962703D7A49}"/>
    <cellStyle name="Normal 9 4 5 2 4" xfId="3359" xr:uid="{FE4B69D1-6729-49C3-9F24-5BE39B0E5B4E}"/>
    <cellStyle name="Normal 9 4 5 2 4 2" xfId="4994" xr:uid="{8D35851B-F448-4088-A061-083ED8D137A3}"/>
    <cellStyle name="Normal 9 4 5 2 5" xfId="4990" xr:uid="{FC259687-405C-491A-ADBE-E2E49E4F8914}"/>
    <cellStyle name="Normal 9 4 5 3" xfId="3360" xr:uid="{459FD97D-E65F-462E-9ECC-4EDFD0F967C2}"/>
    <cellStyle name="Normal 9 4 5 3 2" xfId="3361" xr:uid="{EAD3F961-8604-4770-9E52-43710EC61AB8}"/>
    <cellStyle name="Normal 9 4 5 3 2 2" xfId="4996" xr:uid="{168C8BA4-9538-46D2-8364-5227FDEFF116}"/>
    <cellStyle name="Normal 9 4 5 3 3" xfId="3362" xr:uid="{74A7F16F-16B7-45F7-8061-455787DEE92C}"/>
    <cellStyle name="Normal 9 4 5 3 3 2" xfId="4997" xr:uid="{935D35E2-84A3-422A-BB4F-B0B6E75C3320}"/>
    <cellStyle name="Normal 9 4 5 3 4" xfId="3363" xr:uid="{3E22F83E-91DC-4509-969B-6CD9BD3FE324}"/>
    <cellStyle name="Normal 9 4 5 3 4 2" xfId="4998" xr:uid="{68AD4FDC-467A-401C-B8FE-B062A78BCDF7}"/>
    <cellStyle name="Normal 9 4 5 3 5" xfId="4995" xr:uid="{D3530FAC-B082-43AB-B170-5BD7C4B7C56D}"/>
    <cellStyle name="Normal 9 4 5 4" xfId="3364" xr:uid="{FDB84F7D-FE36-4814-8551-FA674E34032D}"/>
    <cellStyle name="Normal 9 4 5 4 2" xfId="4999" xr:uid="{51DE9265-C78A-4B7E-A458-AAD6D665539B}"/>
    <cellStyle name="Normal 9 4 5 5" xfId="3365" xr:uid="{5304F55A-CD3B-49A5-8617-517EB74DEC25}"/>
    <cellStyle name="Normal 9 4 5 5 2" xfId="5000" xr:uid="{A661AE04-8672-4DE6-A5D4-302D8B9C3D08}"/>
    <cellStyle name="Normal 9 4 5 6" xfId="3366" xr:uid="{97EDC2E7-7C00-44E7-A381-8D6F0E185B3A}"/>
    <cellStyle name="Normal 9 4 5 6 2" xfId="5001" xr:uid="{5B881522-2714-4B6F-8553-2FFBA828AA21}"/>
    <cellStyle name="Normal 9 4 5 7" xfId="4989" xr:uid="{6F14EAC2-B9BB-453B-B6A1-AA5C306CDDC8}"/>
    <cellStyle name="Normal 9 4 6" xfId="3367" xr:uid="{4B316574-B6CD-46B2-84D3-E1F13D0ECD9E}"/>
    <cellStyle name="Normal 9 4 6 2" xfId="3368" xr:uid="{7A3392C5-303C-4A8D-875C-B5B2C002131F}"/>
    <cellStyle name="Normal 9 4 6 2 2" xfId="3369" xr:uid="{DED473F8-C396-462C-92BA-6672DBD28110}"/>
    <cellStyle name="Normal 9 4 6 2 2 2" xfId="5004" xr:uid="{2F5B90A6-9E85-4C3D-99A3-63F3AF02C2CE}"/>
    <cellStyle name="Normal 9 4 6 2 3" xfId="3370" xr:uid="{14EF6ADD-77C8-48FD-9909-FC3ACB289AC3}"/>
    <cellStyle name="Normal 9 4 6 2 3 2" xfId="5005" xr:uid="{944FA87B-0988-4AA0-89D9-5EBB21337356}"/>
    <cellStyle name="Normal 9 4 6 2 4" xfId="3371" xr:uid="{72D32644-00AC-4419-98E7-525926A01112}"/>
    <cellStyle name="Normal 9 4 6 2 4 2" xfId="5006" xr:uid="{B6BDF17B-ADF9-483B-B387-AB3125680868}"/>
    <cellStyle name="Normal 9 4 6 2 5" xfId="5003" xr:uid="{46C2E58B-06A5-475F-ACA9-BA0C5DF8B96C}"/>
    <cellStyle name="Normal 9 4 6 3" xfId="3372" xr:uid="{8D8B8EBD-4B8E-4B57-978B-785BCDB54D03}"/>
    <cellStyle name="Normal 9 4 6 3 2" xfId="5007" xr:uid="{5B21CBD6-2DCD-4442-80D2-3463296606E1}"/>
    <cellStyle name="Normal 9 4 6 4" xfId="3373" xr:uid="{ADA63C9A-BD57-45EA-BE9E-14C4EBD9AE02}"/>
    <cellStyle name="Normal 9 4 6 4 2" xfId="5008" xr:uid="{A7C87762-5DE0-48F9-8CF2-6D12347C3B65}"/>
    <cellStyle name="Normal 9 4 6 5" xfId="3374" xr:uid="{4352B996-9021-407E-9E8F-4035F8703B0F}"/>
    <cellStyle name="Normal 9 4 6 5 2" xfId="5009" xr:uid="{119ECF6A-887A-48B1-B721-B327CE8C5019}"/>
    <cellStyle name="Normal 9 4 6 6" xfId="5002" xr:uid="{CE774540-635B-4260-BD74-2F0DE8E88ED8}"/>
    <cellStyle name="Normal 9 4 7" xfId="3375" xr:uid="{6C9BEEC2-2129-4A44-B797-4B63CCCA8657}"/>
    <cellStyle name="Normal 9 4 7 2" xfId="3376" xr:uid="{A4B7ADA2-A616-4035-AC78-75844F9DBEE1}"/>
    <cellStyle name="Normal 9 4 7 2 2" xfId="5011" xr:uid="{0D6F383E-00AE-433F-8AAB-0A8F23782488}"/>
    <cellStyle name="Normal 9 4 7 3" xfId="3377" xr:uid="{16EFB03C-9471-4DF1-8336-5931C43F8978}"/>
    <cellStyle name="Normal 9 4 7 3 2" xfId="5012" xr:uid="{5003AFB8-D1E5-403E-817B-BE27AC48A896}"/>
    <cellStyle name="Normal 9 4 7 4" xfId="3378" xr:uid="{01F0E572-3F60-4DA8-8CA9-F4C706915D01}"/>
    <cellStyle name="Normal 9 4 7 4 2" xfId="5013" xr:uid="{A72CE286-798C-4B91-A67C-97A0E5892E65}"/>
    <cellStyle name="Normal 9 4 7 5" xfId="5010" xr:uid="{5AE5A838-63E6-4D82-B43B-F63907A7AD47}"/>
    <cellStyle name="Normal 9 4 8" xfId="3379" xr:uid="{C29877EC-B11B-4CF9-9145-9E2BD3596A73}"/>
    <cellStyle name="Normal 9 4 8 2" xfId="3380" xr:uid="{1673BE8F-B0D3-41F9-9C00-631FDD9F6216}"/>
    <cellStyle name="Normal 9 4 8 2 2" xfId="5015" xr:uid="{1E78E920-4E23-49A3-8ACD-9EFF35EBE194}"/>
    <cellStyle name="Normal 9 4 8 3" xfId="3381" xr:uid="{0E88B306-4C5C-4CD1-BBDA-B838C093A7A8}"/>
    <cellStyle name="Normal 9 4 8 3 2" xfId="5016" xr:uid="{4EB4F47E-9DF7-4E9D-844D-52C247D06E18}"/>
    <cellStyle name="Normal 9 4 8 4" xfId="3382" xr:uid="{EBCD7D50-D63E-42F0-B593-8D43F242E84F}"/>
    <cellStyle name="Normal 9 4 8 4 2" xfId="5017" xr:uid="{D0950FBC-8A97-4170-BE11-57E04A8C546A}"/>
    <cellStyle name="Normal 9 4 8 5" xfId="5014" xr:uid="{B7F2B671-C345-4B08-8DCD-1C9D51826B5E}"/>
    <cellStyle name="Normal 9 4 9" xfId="3383" xr:uid="{206D1A7E-9672-4AF7-92AE-D5FCA42E448E}"/>
    <cellStyle name="Normal 9 4 9 2" xfId="5018" xr:uid="{4A302187-007E-4A2E-BC49-B0DAEB5FA52E}"/>
    <cellStyle name="Normal 9 5" xfId="3384" xr:uid="{81FD7475-41F3-4410-B262-B05506390DB2}"/>
    <cellStyle name="Normal 9 5 10" xfId="3385" xr:uid="{B8A63809-EF56-4602-B40F-4A2A52079157}"/>
    <cellStyle name="Normal 9 5 10 2" xfId="5020" xr:uid="{33C779ED-A843-4A60-AFED-0CFD228F88F7}"/>
    <cellStyle name="Normal 9 5 11" xfId="3386" xr:uid="{84576BE5-33BF-469B-AB40-5C8E42DE6A36}"/>
    <cellStyle name="Normal 9 5 11 2" xfId="5021" xr:uid="{30CB65B5-ACC4-4303-A371-C412B91FA83D}"/>
    <cellStyle name="Normal 9 5 12" xfId="5019" xr:uid="{58E59268-8161-44E6-9D27-2FCB1F520C00}"/>
    <cellStyle name="Normal 9 5 2" xfId="3387" xr:uid="{548E97C7-DF19-416C-8503-6709F83529A3}"/>
    <cellStyle name="Normal 9 5 2 10" xfId="5022" xr:uid="{872D2C7C-F50B-4738-B369-72DE1315D343}"/>
    <cellStyle name="Normal 9 5 2 2" xfId="3388" xr:uid="{FB12D492-C66C-4F1E-95FC-DA223F95752D}"/>
    <cellStyle name="Normal 9 5 2 2 2" xfId="3389" xr:uid="{5A53B0D8-A674-4EDC-8008-D03111F55C8F}"/>
    <cellStyle name="Normal 9 5 2 2 2 2" xfId="3390" xr:uid="{6614BF23-2CE9-489E-BEE0-7FC4B18CA197}"/>
    <cellStyle name="Normal 9 5 2 2 2 2 2" xfId="3391" xr:uid="{854EA40C-074F-4629-B719-42B410FA8435}"/>
    <cellStyle name="Normal 9 5 2 2 2 2 2 2" xfId="5026" xr:uid="{2130A87D-3F7C-4C8E-AD36-2D9C9BE78173}"/>
    <cellStyle name="Normal 9 5 2 2 2 2 3" xfId="3392" xr:uid="{9BC408B0-8782-47BA-A35B-776EA9D49263}"/>
    <cellStyle name="Normal 9 5 2 2 2 2 3 2" xfId="5027" xr:uid="{65279163-EF7B-4C0C-9D7E-B7375774DA24}"/>
    <cellStyle name="Normal 9 5 2 2 2 2 4" xfId="3393" xr:uid="{F4525A60-7E63-46C1-922C-1F0F87BFED25}"/>
    <cellStyle name="Normal 9 5 2 2 2 2 4 2" xfId="5028" xr:uid="{3A20D91C-368B-4507-9808-5484DCFAEB84}"/>
    <cellStyle name="Normal 9 5 2 2 2 2 5" xfId="5025" xr:uid="{9D0F04AC-D4A2-4376-BA18-5B6544E9A82F}"/>
    <cellStyle name="Normal 9 5 2 2 2 3" xfId="3394" xr:uid="{6D85FDB8-6179-42F2-B814-788E069FE35D}"/>
    <cellStyle name="Normal 9 5 2 2 2 3 2" xfId="3395" xr:uid="{48081F95-461F-4A75-BE6B-39228B433808}"/>
    <cellStyle name="Normal 9 5 2 2 2 3 2 2" xfId="5030" xr:uid="{7CEF8281-39CC-4843-B8CE-B1A6F6BD191D}"/>
    <cellStyle name="Normal 9 5 2 2 2 3 3" xfId="3396" xr:uid="{24CAAC0C-CC43-4916-89AA-45F490BA3CAB}"/>
    <cellStyle name="Normal 9 5 2 2 2 3 3 2" xfId="5031" xr:uid="{548143FB-2D1C-4198-B577-7AB3E8A6170E}"/>
    <cellStyle name="Normal 9 5 2 2 2 3 4" xfId="3397" xr:uid="{BDBD4BD1-B0EA-4743-BE97-5EF8EA29D8A4}"/>
    <cellStyle name="Normal 9 5 2 2 2 3 4 2" xfId="5032" xr:uid="{3008FCFE-EA2B-4722-AE01-B1C837D8E810}"/>
    <cellStyle name="Normal 9 5 2 2 2 3 5" xfId="5029" xr:uid="{6594FD1F-07B8-480E-9A36-55C2084CD394}"/>
    <cellStyle name="Normal 9 5 2 2 2 4" xfId="3398" xr:uid="{F9268AB5-8298-4C5C-A800-020B2E16E5A5}"/>
    <cellStyle name="Normal 9 5 2 2 2 4 2" xfId="5033" xr:uid="{3B41E6AB-B192-4F4B-AD0A-08BE5B992E77}"/>
    <cellStyle name="Normal 9 5 2 2 2 5" xfId="3399" xr:uid="{E4B70BB6-0106-4178-912B-0FC462EA63AB}"/>
    <cellStyle name="Normal 9 5 2 2 2 5 2" xfId="5034" xr:uid="{C9DC75D4-04C9-42BE-AA94-22A1ABCCA4F3}"/>
    <cellStyle name="Normal 9 5 2 2 2 6" xfId="3400" xr:uid="{52C928A4-A34A-40DC-9D94-5DCE9A45F08D}"/>
    <cellStyle name="Normal 9 5 2 2 2 6 2" xfId="5035" xr:uid="{7E56F79F-2D62-4B4D-B852-6A7D7295CFCC}"/>
    <cellStyle name="Normal 9 5 2 2 2 7" xfId="5024" xr:uid="{4BD2A5DB-716E-45B7-B37D-B6992565A878}"/>
    <cellStyle name="Normal 9 5 2 2 3" xfId="3401" xr:uid="{6B53A02D-E318-4746-8649-E3A5E00BDB3C}"/>
    <cellStyle name="Normal 9 5 2 2 3 2" xfId="3402" xr:uid="{2FF105BA-D892-400C-A88C-078B3A688EE8}"/>
    <cellStyle name="Normal 9 5 2 2 3 2 2" xfId="3403" xr:uid="{39BC8A68-29E8-4517-86B8-8D3DA1E205D1}"/>
    <cellStyle name="Normal 9 5 2 2 3 2 2 2" xfId="5038" xr:uid="{231E5B0B-F3FB-4EE6-BA84-3691CE858A6B}"/>
    <cellStyle name="Normal 9 5 2 2 3 2 3" xfId="3404" xr:uid="{B159292A-58B4-461D-A7E1-584747D24B3F}"/>
    <cellStyle name="Normal 9 5 2 2 3 2 3 2" xfId="5039" xr:uid="{08B41A97-8AE3-4531-9838-CFE052AD1DDC}"/>
    <cellStyle name="Normal 9 5 2 2 3 2 4" xfId="3405" xr:uid="{DC313E62-F773-4F31-AF84-667F5610A1C7}"/>
    <cellStyle name="Normal 9 5 2 2 3 2 4 2" xfId="5040" xr:uid="{798AB408-47E0-4B6C-AA42-CAD5B2805E66}"/>
    <cellStyle name="Normal 9 5 2 2 3 2 5" xfId="5037" xr:uid="{CA9E7578-9E0B-4506-BD55-C0B3F02CFE56}"/>
    <cellStyle name="Normal 9 5 2 2 3 3" xfId="3406" xr:uid="{D8400382-33F1-45B8-88A1-6A85FAFF1068}"/>
    <cellStyle name="Normal 9 5 2 2 3 3 2" xfId="5041" xr:uid="{C54AF59A-1104-4276-80B9-A26FE7CA50A4}"/>
    <cellStyle name="Normal 9 5 2 2 3 4" xfId="3407" xr:uid="{622219AD-2696-47E8-B730-1A226B033E5F}"/>
    <cellStyle name="Normal 9 5 2 2 3 4 2" xfId="5042" xr:uid="{AA93749C-E49C-4C58-9C9D-7B4DB8698AF2}"/>
    <cellStyle name="Normal 9 5 2 2 3 5" xfId="3408" xr:uid="{A029251A-D97D-461D-AFA1-A652F13533FF}"/>
    <cellStyle name="Normal 9 5 2 2 3 5 2" xfId="5043" xr:uid="{84DB574F-3B4B-4706-8F9B-DEDC2A4DD481}"/>
    <cellStyle name="Normal 9 5 2 2 3 6" xfId="5036" xr:uid="{CC300E09-1BEB-4982-BF46-856A702DAFB3}"/>
    <cellStyle name="Normal 9 5 2 2 4" xfId="3409" xr:uid="{2EAC17D9-E255-4B06-9D9F-81C158642559}"/>
    <cellStyle name="Normal 9 5 2 2 4 2" xfId="3410" xr:uid="{1F13636D-5495-4148-8F01-3B79EBFF9A84}"/>
    <cellStyle name="Normal 9 5 2 2 4 2 2" xfId="5045" xr:uid="{6E4976B6-7487-48D9-8422-DFD11BAC0C9D}"/>
    <cellStyle name="Normal 9 5 2 2 4 3" xfId="3411" xr:uid="{27622C5F-046F-4C59-87A9-67151C5A786A}"/>
    <cellStyle name="Normal 9 5 2 2 4 3 2" xfId="5046" xr:uid="{ADD037FD-4DDC-4A50-9C44-BBA1DE4F146B}"/>
    <cellStyle name="Normal 9 5 2 2 4 4" xfId="3412" xr:uid="{7DB778B7-343C-4FE2-A829-568B44B01B1A}"/>
    <cellStyle name="Normal 9 5 2 2 4 4 2" xfId="5047" xr:uid="{1527C930-4189-496B-B28F-BB9BE73AF060}"/>
    <cellStyle name="Normal 9 5 2 2 4 5" xfId="5044" xr:uid="{04BC96C1-101D-4853-B6E0-5080B246CC7C}"/>
    <cellStyle name="Normal 9 5 2 2 5" xfId="3413" xr:uid="{07E8DBD4-5D47-49AD-B7D9-DC258EF5AEC1}"/>
    <cellStyle name="Normal 9 5 2 2 5 2" xfId="3414" xr:uid="{3B1FA4BA-DBF4-441B-B004-183773360398}"/>
    <cellStyle name="Normal 9 5 2 2 5 2 2" xfId="5049" xr:uid="{969F8F19-7727-46B0-95B8-EFE3E7A16BE6}"/>
    <cellStyle name="Normal 9 5 2 2 5 3" xfId="3415" xr:uid="{877B3529-D55E-4019-A8F9-40B63476FEB4}"/>
    <cellStyle name="Normal 9 5 2 2 5 3 2" xfId="5050" xr:uid="{BE78AD76-2F30-4006-A394-E5A1C543E019}"/>
    <cellStyle name="Normal 9 5 2 2 5 4" xfId="3416" xr:uid="{8CD4EEAA-AD18-4B9A-A5B6-A319AE249C17}"/>
    <cellStyle name="Normal 9 5 2 2 5 4 2" xfId="5051" xr:uid="{B1EF8F96-30C8-4DBB-B615-8F4DABE203A1}"/>
    <cellStyle name="Normal 9 5 2 2 5 5" xfId="5048" xr:uid="{DA3B3CCD-D6AB-4F47-BA3E-925CA0A067C0}"/>
    <cellStyle name="Normal 9 5 2 2 6" xfId="3417" xr:uid="{9495BA0B-22B5-400A-981F-7122DB087619}"/>
    <cellStyle name="Normal 9 5 2 2 6 2" xfId="5052" xr:uid="{0D4DBB44-8EDF-4B31-B440-BDDEC4F1DADB}"/>
    <cellStyle name="Normal 9 5 2 2 7" xfId="3418" xr:uid="{FBDF69F2-59C6-4B1D-B150-C17ACA76F246}"/>
    <cellStyle name="Normal 9 5 2 2 7 2" xfId="5053" xr:uid="{920226D6-C43C-4DEA-A2E7-7A273D61CAE5}"/>
    <cellStyle name="Normal 9 5 2 2 8" xfId="3419" xr:uid="{A39E9CFE-57A8-4DCE-B6C3-16900FE38D74}"/>
    <cellStyle name="Normal 9 5 2 2 8 2" xfId="5054" xr:uid="{49066C53-C6E9-4E79-800D-9871FEA3E85E}"/>
    <cellStyle name="Normal 9 5 2 2 9" xfId="5023" xr:uid="{70348E7D-1B28-4C1E-B222-A2ED3B4939F3}"/>
    <cellStyle name="Normal 9 5 2 3" xfId="3420" xr:uid="{C514BA5F-3828-4683-8BCA-E31CFFF3F55A}"/>
    <cellStyle name="Normal 9 5 2 3 2" xfId="3421" xr:uid="{6A46E81C-A166-41A0-9A52-CCB0E438935B}"/>
    <cellStyle name="Normal 9 5 2 3 2 2" xfId="3422" xr:uid="{37C1E685-DB3C-4BBD-97C2-EC862F732259}"/>
    <cellStyle name="Normal 9 5 2 3 2 2 2" xfId="5057" xr:uid="{59261C1F-239B-479B-BC2C-40D0BBDC9191}"/>
    <cellStyle name="Normal 9 5 2 3 2 3" xfId="3423" xr:uid="{40AE5DA7-C5F0-4615-AD29-B382D52D7003}"/>
    <cellStyle name="Normal 9 5 2 3 2 3 2" xfId="5058" xr:uid="{07A39122-22D5-426E-B5B6-681E92B15B19}"/>
    <cellStyle name="Normal 9 5 2 3 2 4" xfId="3424" xr:uid="{B858C46E-E80D-4724-80BD-1BD95A6E8F50}"/>
    <cellStyle name="Normal 9 5 2 3 2 4 2" xfId="5059" xr:uid="{00A1D54A-64A7-43F9-9A54-903B4C99BC8D}"/>
    <cellStyle name="Normal 9 5 2 3 2 5" xfId="5056" xr:uid="{95D42A5C-5B88-4AE7-9A81-D2569286DD40}"/>
    <cellStyle name="Normal 9 5 2 3 3" xfId="3425" xr:uid="{913A43A3-619C-460A-8F11-1BECD5476374}"/>
    <cellStyle name="Normal 9 5 2 3 3 2" xfId="3426" xr:uid="{6A6C3CD5-3A23-4AEA-962C-BC3981697B7F}"/>
    <cellStyle name="Normal 9 5 2 3 3 2 2" xfId="5061" xr:uid="{385C4BC7-B3AB-48D2-A6DA-69A4A2D5AD63}"/>
    <cellStyle name="Normal 9 5 2 3 3 3" xfId="3427" xr:uid="{A2D24B68-9A84-4FF7-B329-973BF4C69697}"/>
    <cellStyle name="Normal 9 5 2 3 3 3 2" xfId="5062" xr:uid="{3654CF9B-FCBC-410E-BF81-2B23034F2E3A}"/>
    <cellStyle name="Normal 9 5 2 3 3 4" xfId="3428" xr:uid="{65228A90-0CE3-46BF-B4F4-F5111D13A56A}"/>
    <cellStyle name="Normal 9 5 2 3 3 4 2" xfId="5063" xr:uid="{7E3C3993-5766-480D-B159-66F8A6686944}"/>
    <cellStyle name="Normal 9 5 2 3 3 5" xfId="5060" xr:uid="{36904406-58AD-46BD-BEEA-00822B8FD5EE}"/>
    <cellStyle name="Normal 9 5 2 3 4" xfId="3429" xr:uid="{333C9FAE-3DBD-49DD-ADAF-0573FEE45C5E}"/>
    <cellStyle name="Normal 9 5 2 3 4 2" xfId="5064" xr:uid="{587CF187-4349-470B-BE43-B822BA4F50CC}"/>
    <cellStyle name="Normal 9 5 2 3 5" xfId="3430" xr:uid="{EF23AAD2-FC70-4E0C-8CF4-43FF619E48D8}"/>
    <cellStyle name="Normal 9 5 2 3 5 2" xfId="5065" xr:uid="{DAD9828A-780C-4C73-916D-6DB58E1E84BD}"/>
    <cellStyle name="Normal 9 5 2 3 6" xfId="3431" xr:uid="{837258C1-C59B-410E-9CEC-3333FCBC5882}"/>
    <cellStyle name="Normal 9 5 2 3 6 2" xfId="5066" xr:uid="{886EC8E8-5767-4452-A567-1D547438E064}"/>
    <cellStyle name="Normal 9 5 2 3 7" xfId="5055" xr:uid="{E5F8D01D-33B7-4D7C-830E-947A7DC422E7}"/>
    <cellStyle name="Normal 9 5 2 4" xfId="3432" xr:uid="{C5FB02A6-3CF0-4E93-8620-DE4B879810E0}"/>
    <cellStyle name="Normal 9 5 2 4 2" xfId="3433" xr:uid="{94E5E50C-0584-4ABF-96B4-395C8095D810}"/>
    <cellStyle name="Normal 9 5 2 4 2 2" xfId="3434" xr:uid="{D3B6F4CC-D6C7-45E9-A0C7-D9B7DF023638}"/>
    <cellStyle name="Normal 9 5 2 4 2 2 2" xfId="5069" xr:uid="{B27A78EC-5CB4-434B-A1B5-10D5A0C62FA4}"/>
    <cellStyle name="Normal 9 5 2 4 2 3" xfId="3435" xr:uid="{3EAEB5F0-19B7-435F-8324-933955E4D1B9}"/>
    <cellStyle name="Normal 9 5 2 4 2 3 2" xfId="5070" xr:uid="{05932730-FBB2-44D7-81CD-417A40DC080B}"/>
    <cellStyle name="Normal 9 5 2 4 2 4" xfId="3436" xr:uid="{BD35CFEA-35DF-4B26-B729-09EA5EE53D3B}"/>
    <cellStyle name="Normal 9 5 2 4 2 4 2" xfId="5071" xr:uid="{E52DC4CD-5EFA-4252-9AD3-520070C11D97}"/>
    <cellStyle name="Normal 9 5 2 4 2 5" xfId="5068" xr:uid="{A3AFC3DF-4058-4D8B-8671-0E72633E7AD9}"/>
    <cellStyle name="Normal 9 5 2 4 3" xfId="3437" xr:uid="{3149C283-CCF9-45C6-A340-BD1931308001}"/>
    <cellStyle name="Normal 9 5 2 4 3 2" xfId="5072" xr:uid="{22F2ABF1-1977-4388-8E02-1B6D2846FAFF}"/>
    <cellStyle name="Normal 9 5 2 4 4" xfId="3438" xr:uid="{3A83E71B-9815-40B6-AD10-B8A780D917B5}"/>
    <cellStyle name="Normal 9 5 2 4 4 2" xfId="5073" xr:uid="{6518BB36-89A3-4BAF-9677-F5560177392B}"/>
    <cellStyle name="Normal 9 5 2 4 5" xfId="3439" xr:uid="{F3417925-B21E-4D8C-88AA-88A8F47EBF26}"/>
    <cellStyle name="Normal 9 5 2 4 5 2" xfId="5074" xr:uid="{CC95D4A6-AD7A-41F2-BD66-AC4A76F46A6A}"/>
    <cellStyle name="Normal 9 5 2 4 6" xfId="5067" xr:uid="{4EA250F2-1561-4A5D-A41D-42E33AF86381}"/>
    <cellStyle name="Normal 9 5 2 5" xfId="3440" xr:uid="{DF01D6F7-7BF5-40A1-9E53-47F1F2944403}"/>
    <cellStyle name="Normal 9 5 2 5 2" xfId="3441" xr:uid="{3CC7DE7E-6599-4487-B7CE-9C93DA7DD406}"/>
    <cellStyle name="Normal 9 5 2 5 2 2" xfId="5076" xr:uid="{E77DF15C-E5CA-4B9D-B8ED-F7301EDB1A93}"/>
    <cellStyle name="Normal 9 5 2 5 3" xfId="3442" xr:uid="{07A27200-8615-42D0-BA3F-98033382F603}"/>
    <cellStyle name="Normal 9 5 2 5 3 2" xfId="5077" xr:uid="{4CB696F5-3E85-4FD4-AC1E-82CCA921823A}"/>
    <cellStyle name="Normal 9 5 2 5 4" xfId="3443" xr:uid="{FD4A4DDF-3835-403B-805E-BD99D9ADB8EE}"/>
    <cellStyle name="Normal 9 5 2 5 4 2" xfId="5078" xr:uid="{CA67CF45-C33F-4BB0-82A8-79BAF57D488D}"/>
    <cellStyle name="Normal 9 5 2 5 5" xfId="5075" xr:uid="{73BD1A5A-8575-4738-8912-D15E9AA3842C}"/>
    <cellStyle name="Normal 9 5 2 6" xfId="3444" xr:uid="{28DBBE99-6D13-440F-95FA-C610F40E849C}"/>
    <cellStyle name="Normal 9 5 2 6 2" xfId="3445" xr:uid="{3C1A57A2-382D-48F6-A73D-68E6912E5ECD}"/>
    <cellStyle name="Normal 9 5 2 6 2 2" xfId="5080" xr:uid="{F7ECC0B1-22E2-4B1C-9057-BC29085524C7}"/>
    <cellStyle name="Normal 9 5 2 6 3" xfId="3446" xr:uid="{3E96361C-B5D4-495C-A930-08B9A4A514FB}"/>
    <cellStyle name="Normal 9 5 2 6 3 2" xfId="5081" xr:uid="{8949889D-FF07-4995-BCDA-EC3827B8D9B9}"/>
    <cellStyle name="Normal 9 5 2 6 4" xfId="3447" xr:uid="{53917AEB-0775-4BCF-AB52-90A63E90E503}"/>
    <cellStyle name="Normal 9 5 2 6 4 2" xfId="5082" xr:uid="{766AFEAB-5E6E-4DD2-86CF-E759DEEC9C76}"/>
    <cellStyle name="Normal 9 5 2 6 5" xfId="5079" xr:uid="{9CFAF00A-2029-47A4-BF7B-495DF7327C21}"/>
    <cellStyle name="Normal 9 5 2 7" xfId="3448" xr:uid="{C7F7134C-5400-4408-BBEE-2B3FF8739461}"/>
    <cellStyle name="Normal 9 5 2 7 2" xfId="5083" xr:uid="{D33332BE-43CC-4C7F-8612-CA824B6D1B6D}"/>
    <cellStyle name="Normal 9 5 2 8" xfId="3449" xr:uid="{49651A53-EDF6-43BA-AA27-1A202A3C7A54}"/>
    <cellStyle name="Normal 9 5 2 8 2" xfId="5084" xr:uid="{9CD96D98-13B0-4979-B419-905EC1986DD4}"/>
    <cellStyle name="Normal 9 5 2 9" xfId="3450" xr:uid="{402F0A8D-CBE7-428A-BCEB-E647D4A03FB2}"/>
    <cellStyle name="Normal 9 5 2 9 2" xfId="5085" xr:uid="{3E03A5E1-1452-4017-B3EB-A9AC3949A3CF}"/>
    <cellStyle name="Normal 9 5 3" xfId="3451" xr:uid="{BB5460FE-41BB-4CB6-BB40-1A392EAB6A84}"/>
    <cellStyle name="Normal 9 5 3 2" xfId="3452" xr:uid="{2AF1E0F0-7C0F-421A-A7AE-D28D4D424CAA}"/>
    <cellStyle name="Normal 9 5 3 2 2" xfId="3453" xr:uid="{838BCB85-777D-4A40-9A28-4F2A0A0D786A}"/>
    <cellStyle name="Normal 9 5 3 2 2 2" xfId="3454" xr:uid="{9B7A4AEE-7C15-475A-A6BC-A996C5846B3B}"/>
    <cellStyle name="Normal 9 5 3 2 2 2 2" xfId="4273" xr:uid="{E1BDC37F-7332-49DB-B384-E147B6F953BA}"/>
    <cellStyle name="Normal 9 5 3 2 2 2 2 2" xfId="5090" xr:uid="{D4BDE696-4512-48FF-BAD7-F595FCD86250}"/>
    <cellStyle name="Normal 9 5 3 2 2 2 3" xfId="5089" xr:uid="{7F01EDF4-D389-4233-914F-54C2B01366B7}"/>
    <cellStyle name="Normal 9 5 3 2 2 3" xfId="3455" xr:uid="{59E05B34-D2F9-42A9-9D75-74ED1F6D96B7}"/>
    <cellStyle name="Normal 9 5 3 2 2 3 2" xfId="5091" xr:uid="{E6ABCD38-AEF3-430F-A676-636040AF07BF}"/>
    <cellStyle name="Normal 9 5 3 2 2 4" xfId="3456" xr:uid="{5E08E53B-3D99-44D7-B3BE-BE62EBCDAF78}"/>
    <cellStyle name="Normal 9 5 3 2 2 4 2" xfId="5092" xr:uid="{CDC856C6-2A4A-4830-942B-53A59AB7CAE7}"/>
    <cellStyle name="Normal 9 5 3 2 2 5" xfId="5088" xr:uid="{597F54D1-8FBA-4FF3-9AE5-8E2C1F581430}"/>
    <cellStyle name="Normal 9 5 3 2 3" xfId="3457" xr:uid="{114ADE84-3068-40A2-99D4-DB9C6B7DEE7F}"/>
    <cellStyle name="Normal 9 5 3 2 3 2" xfId="3458" xr:uid="{FE0CB049-20C2-438D-9EE4-4D30ED06E0B0}"/>
    <cellStyle name="Normal 9 5 3 2 3 2 2" xfId="5094" xr:uid="{8C1FA5B6-285E-4C82-8F36-3AC3B716332A}"/>
    <cellStyle name="Normal 9 5 3 2 3 3" xfId="3459" xr:uid="{D9C9B61C-D09B-4EB5-AB02-05C5DAB6CB41}"/>
    <cellStyle name="Normal 9 5 3 2 3 3 2" xfId="5095" xr:uid="{04DEDAE5-3A80-4679-A0F3-D457F65A49A7}"/>
    <cellStyle name="Normal 9 5 3 2 3 4" xfId="3460" xr:uid="{402F4A2B-999E-496A-832B-CCAAECC75016}"/>
    <cellStyle name="Normal 9 5 3 2 3 4 2" xfId="5096" xr:uid="{004EAA6E-45F2-4C23-9CFA-DA8BBF0ABA86}"/>
    <cellStyle name="Normal 9 5 3 2 3 5" xfId="5093" xr:uid="{BB4913D9-34F0-49DB-9FF3-E25406E717D1}"/>
    <cellStyle name="Normal 9 5 3 2 4" xfId="3461" xr:uid="{0FF83E8D-5036-4CA6-BA9C-A31E13E66B2B}"/>
    <cellStyle name="Normal 9 5 3 2 4 2" xfId="5097" xr:uid="{374CD219-3C8E-4957-8F98-2DB70D280A34}"/>
    <cellStyle name="Normal 9 5 3 2 5" xfId="3462" xr:uid="{B86D4ED2-8A0C-49F2-8818-95F91E075C8F}"/>
    <cellStyle name="Normal 9 5 3 2 5 2" xfId="5098" xr:uid="{E9FAA434-A087-4583-A80D-3EC406CCDCCC}"/>
    <cellStyle name="Normal 9 5 3 2 6" xfId="3463" xr:uid="{B34CC2AB-18A1-441B-84D5-36A9AC6E0BC5}"/>
    <cellStyle name="Normal 9 5 3 2 6 2" xfId="5099" xr:uid="{2EB68200-5B49-47E1-8CC1-241E7AC7314D}"/>
    <cellStyle name="Normal 9 5 3 2 7" xfId="5087" xr:uid="{68CF681A-4980-470B-9235-DD4D441CF668}"/>
    <cellStyle name="Normal 9 5 3 3" xfId="3464" xr:uid="{3221A158-7DF2-425E-9B22-F2D63246DA77}"/>
    <cellStyle name="Normal 9 5 3 3 2" xfId="3465" xr:uid="{EE31D7AD-50F8-4128-A10A-E461ADEEEFC5}"/>
    <cellStyle name="Normal 9 5 3 3 2 2" xfId="3466" xr:uid="{F6500014-2655-4CD1-96A2-6C338CC5BC41}"/>
    <cellStyle name="Normal 9 5 3 3 2 2 2" xfId="5102" xr:uid="{6956A0CD-4B94-455A-87C9-9C4C0594118A}"/>
    <cellStyle name="Normal 9 5 3 3 2 3" xfId="3467" xr:uid="{98208C28-F7B6-40C4-B19A-50268B54057D}"/>
    <cellStyle name="Normal 9 5 3 3 2 3 2" xfId="5103" xr:uid="{3C579535-25C6-459F-8253-4E73CD51974D}"/>
    <cellStyle name="Normal 9 5 3 3 2 4" xfId="3468" xr:uid="{A8C477FF-F28E-44EA-BF9C-D1CF52213BA5}"/>
    <cellStyle name="Normal 9 5 3 3 2 4 2" xfId="5104" xr:uid="{97771FF2-4D28-4073-81D8-B11329A939E7}"/>
    <cellStyle name="Normal 9 5 3 3 2 5" xfId="5101" xr:uid="{2644CCF2-F9DB-48BB-B0D7-7D3806C7B688}"/>
    <cellStyle name="Normal 9 5 3 3 3" xfId="3469" xr:uid="{092CA962-0ED1-4062-9F2D-FD9F53B0D849}"/>
    <cellStyle name="Normal 9 5 3 3 3 2" xfId="5105" xr:uid="{7EB4C139-30FF-499E-B151-F22CE7F8A9C1}"/>
    <cellStyle name="Normal 9 5 3 3 4" xfId="3470" xr:uid="{BD845186-A0EF-49C8-8B4A-88F4EC39A087}"/>
    <cellStyle name="Normal 9 5 3 3 4 2" xfId="5106" xr:uid="{D124DC45-2AE4-44B8-86C3-D41A67F8332C}"/>
    <cellStyle name="Normal 9 5 3 3 5" xfId="3471" xr:uid="{DCD71286-846B-43F4-9B3E-C343277A6FFC}"/>
    <cellStyle name="Normal 9 5 3 3 5 2" xfId="5107" xr:uid="{9C880C78-F07E-46BB-8F59-7B70D4CA3E7C}"/>
    <cellStyle name="Normal 9 5 3 3 6" xfId="5100" xr:uid="{D97D7493-5C8D-4E75-A700-96B208C5B7C0}"/>
    <cellStyle name="Normal 9 5 3 4" xfId="3472" xr:uid="{50CF1807-F494-4CEA-9C93-AFA883B60F4D}"/>
    <cellStyle name="Normal 9 5 3 4 2" xfId="3473" xr:uid="{E925D26C-A67A-4310-8AA9-DC04647B70A6}"/>
    <cellStyle name="Normal 9 5 3 4 2 2" xfId="5109" xr:uid="{BBE47753-5478-4C6C-8C2E-60FC54CE45CD}"/>
    <cellStyle name="Normal 9 5 3 4 3" xfId="3474" xr:uid="{A7290A9E-77D7-4BC5-975F-0DEA1EF3A044}"/>
    <cellStyle name="Normal 9 5 3 4 3 2" xfId="5110" xr:uid="{DA95DED5-5505-4BE1-B2E0-9AD175DA7184}"/>
    <cellStyle name="Normal 9 5 3 4 4" xfId="3475" xr:uid="{24CC2A9C-A583-4376-BE47-B3F1D060162A}"/>
    <cellStyle name="Normal 9 5 3 4 4 2" xfId="5111" xr:uid="{360B1F28-0C10-4579-B05A-005E52CFDA7A}"/>
    <cellStyle name="Normal 9 5 3 4 5" xfId="5108" xr:uid="{3003FC78-7668-4E66-B384-16AB6BC1A044}"/>
    <cellStyle name="Normal 9 5 3 5" xfId="3476" xr:uid="{AD4D9AA6-2D66-4D72-A036-34A7682B3CB2}"/>
    <cellStyle name="Normal 9 5 3 5 2" xfId="3477" xr:uid="{D8202D33-961F-460F-84DC-00C376395BD1}"/>
    <cellStyle name="Normal 9 5 3 5 2 2" xfId="5113" xr:uid="{9FFED761-F715-479A-81F0-10B60EB9185A}"/>
    <cellStyle name="Normal 9 5 3 5 3" xfId="3478" xr:uid="{2163E168-D448-4230-8E83-165015436633}"/>
    <cellStyle name="Normal 9 5 3 5 3 2" xfId="5114" xr:uid="{4829A569-FE25-4028-9731-4EB65519150A}"/>
    <cellStyle name="Normal 9 5 3 5 4" xfId="3479" xr:uid="{BFC26E3A-25FB-4DE6-B6BF-12DA498D5A0A}"/>
    <cellStyle name="Normal 9 5 3 5 4 2" xfId="5115" xr:uid="{72C09B2A-F8EB-415F-ADF5-A2374F8D871E}"/>
    <cellStyle name="Normal 9 5 3 5 5" xfId="5112" xr:uid="{26637179-FAF6-4E23-9E7C-42BDAB376C10}"/>
    <cellStyle name="Normal 9 5 3 6" xfId="3480" xr:uid="{F1C185F5-3B20-4BC0-8B53-1F1999663FA8}"/>
    <cellStyle name="Normal 9 5 3 6 2" xfId="5116" xr:uid="{4D9C5C72-2273-4B33-8BEB-6527345DA51A}"/>
    <cellStyle name="Normal 9 5 3 7" xfId="3481" xr:uid="{FEFF8BB1-4444-4D7C-9AD4-2B5A11CF1E53}"/>
    <cellStyle name="Normal 9 5 3 7 2" xfId="5117" xr:uid="{71B9F12F-A350-4A27-95BC-0913C3830C24}"/>
    <cellStyle name="Normal 9 5 3 8" xfId="3482" xr:uid="{5AD2E01E-F303-4F0D-89AC-1CFAA1DADF98}"/>
    <cellStyle name="Normal 9 5 3 8 2" xfId="5118" xr:uid="{F7E36794-F711-4A31-BC54-9CD550DA50B6}"/>
    <cellStyle name="Normal 9 5 3 9" xfId="5086" xr:uid="{591936DB-2BB5-49EA-9F91-941991DFBBC1}"/>
    <cellStyle name="Normal 9 5 4" xfId="3483" xr:uid="{C6C12DDE-8F53-4C04-832C-4DC66DEB6A9E}"/>
    <cellStyle name="Normal 9 5 4 2" xfId="3484" xr:uid="{BB699933-D2D5-4C14-8242-46FA17B150D6}"/>
    <cellStyle name="Normal 9 5 4 2 2" xfId="3485" xr:uid="{2044D8D7-24E2-4024-821B-31C76724B93E}"/>
    <cellStyle name="Normal 9 5 4 2 2 2" xfId="3486" xr:uid="{072F16C9-3C65-440E-8BAE-86BD797D7591}"/>
    <cellStyle name="Normal 9 5 4 2 2 2 2" xfId="5122" xr:uid="{B2ADB0EB-EE5D-4AA8-87DC-E23B1B8B9FF5}"/>
    <cellStyle name="Normal 9 5 4 2 2 3" xfId="3487" xr:uid="{85A3B4F3-76E3-4CD9-87E2-BB1E79D6EFE4}"/>
    <cellStyle name="Normal 9 5 4 2 2 3 2" xfId="5123" xr:uid="{A25F2298-5783-471D-B73F-3A1B2C1A2DE7}"/>
    <cellStyle name="Normal 9 5 4 2 2 4" xfId="3488" xr:uid="{DC22E624-8768-49DD-A99B-D9BDC6D1E37F}"/>
    <cellStyle name="Normal 9 5 4 2 2 4 2" xfId="5124" xr:uid="{70902B3A-CA4E-4BAD-8A7D-3A9562E9C1E2}"/>
    <cellStyle name="Normal 9 5 4 2 2 5" xfId="5121" xr:uid="{871023CD-DA5C-49B8-B317-3587E0F291F0}"/>
    <cellStyle name="Normal 9 5 4 2 3" xfId="3489" xr:uid="{18C075DF-6164-4E41-AE68-A1CDDB4E5954}"/>
    <cellStyle name="Normal 9 5 4 2 3 2" xfId="5125" xr:uid="{AE3F607B-90C5-4907-9D3A-B9502C930D08}"/>
    <cellStyle name="Normal 9 5 4 2 4" xfId="3490" xr:uid="{269C1AB3-714A-4593-BE74-0E62F476B312}"/>
    <cellStyle name="Normal 9 5 4 2 4 2" xfId="5126" xr:uid="{0C1B9D82-8225-48DE-AF01-DDDE2A0D5DBF}"/>
    <cellStyle name="Normal 9 5 4 2 5" xfId="3491" xr:uid="{184767DE-E8B5-4AD5-AC0D-DA81119BF106}"/>
    <cellStyle name="Normal 9 5 4 2 5 2" xfId="5127" xr:uid="{2EC8DA8A-6A09-4127-A608-405F74A41897}"/>
    <cellStyle name="Normal 9 5 4 2 6" xfId="5120" xr:uid="{F3E06355-1FC1-4394-8F2A-85255225D804}"/>
    <cellStyle name="Normal 9 5 4 3" xfId="3492" xr:uid="{0FE50EDC-961D-4240-8E24-7F822B849CA8}"/>
    <cellStyle name="Normal 9 5 4 3 2" xfId="3493" xr:uid="{6A647751-E4A0-4A90-9212-140507F3A178}"/>
    <cellStyle name="Normal 9 5 4 3 2 2" xfId="5129" xr:uid="{7F8008B5-FD2B-49AF-A562-FDE4B93EFBB5}"/>
    <cellStyle name="Normal 9 5 4 3 3" xfId="3494" xr:uid="{DF770C23-C78C-4DF0-9FCF-A5CDDE92ADCF}"/>
    <cellStyle name="Normal 9 5 4 3 3 2" xfId="5130" xr:uid="{131589E0-B2DF-4455-8CB5-82788787C10B}"/>
    <cellStyle name="Normal 9 5 4 3 4" xfId="3495" xr:uid="{4B0A8E5B-91A0-48BB-ADFD-12B484D601EA}"/>
    <cellStyle name="Normal 9 5 4 3 4 2" xfId="5131" xr:uid="{AEC5ACEB-FCEC-45B7-AB18-25F4C64B044B}"/>
    <cellStyle name="Normal 9 5 4 3 5" xfId="5128" xr:uid="{7230624A-E982-4D10-A4FC-60B486D75F4F}"/>
    <cellStyle name="Normal 9 5 4 4" xfId="3496" xr:uid="{C7CFF470-0435-4227-866B-05DB1692F854}"/>
    <cellStyle name="Normal 9 5 4 4 2" xfId="3497" xr:uid="{22F93FEA-55FE-4E47-8DD8-FB066133F55B}"/>
    <cellStyle name="Normal 9 5 4 4 2 2" xfId="5133" xr:uid="{E8F3E054-1C03-4339-AE2E-0EAA970CCA85}"/>
    <cellStyle name="Normal 9 5 4 4 3" xfId="3498" xr:uid="{69CBDBE2-3794-4DF5-80C1-3C5F71F83030}"/>
    <cellStyle name="Normal 9 5 4 4 3 2" xfId="5134" xr:uid="{40463107-0659-4893-906C-52A2863DC99A}"/>
    <cellStyle name="Normal 9 5 4 4 4" xfId="3499" xr:uid="{24F178C8-0707-4453-A41A-414378AF5E50}"/>
    <cellStyle name="Normal 9 5 4 4 4 2" xfId="5135" xr:uid="{2F557F52-190A-44F9-B6B4-E627CB3756B2}"/>
    <cellStyle name="Normal 9 5 4 4 5" xfId="5132" xr:uid="{A8146CA0-6E42-4DD7-808F-2A38F3C19868}"/>
    <cellStyle name="Normal 9 5 4 5" xfId="3500" xr:uid="{2D7BCED0-1CC4-4573-B300-23E687FFAD4E}"/>
    <cellStyle name="Normal 9 5 4 5 2" xfId="5136" xr:uid="{1853B825-1D88-4821-B410-932BDCC6E0CD}"/>
    <cellStyle name="Normal 9 5 4 6" xfId="3501" xr:uid="{71B85B5B-1C55-49FB-B12D-40C342A5E5F6}"/>
    <cellStyle name="Normal 9 5 4 6 2" xfId="5137" xr:uid="{69E7E7C3-E25B-403A-B387-E0327CEBB8CB}"/>
    <cellStyle name="Normal 9 5 4 7" xfId="3502" xr:uid="{84E7506B-D902-4A30-BA1F-987025CE13F0}"/>
    <cellStyle name="Normal 9 5 4 7 2" xfId="5138" xr:uid="{04884EE7-3F03-42B3-A23C-ABDBD996BB1D}"/>
    <cellStyle name="Normal 9 5 4 8" xfId="5119" xr:uid="{D3064602-463D-404D-8294-8805F6BA0D8D}"/>
    <cellStyle name="Normal 9 5 5" xfId="3503" xr:uid="{17B75EB5-6325-432E-BACC-E15F0DCDBCBE}"/>
    <cellStyle name="Normal 9 5 5 2" xfId="3504" xr:uid="{C437CBFE-AE25-4928-9B98-7BB5FB9A94C7}"/>
    <cellStyle name="Normal 9 5 5 2 2" xfId="3505" xr:uid="{972F2257-B5CB-457F-97B4-F4C77E950DEE}"/>
    <cellStyle name="Normal 9 5 5 2 2 2" xfId="5141" xr:uid="{FFA4BCEB-6202-4ED9-874B-303503E15056}"/>
    <cellStyle name="Normal 9 5 5 2 3" xfId="3506" xr:uid="{67BBE2D3-F6D9-4B44-8626-62D33C50B100}"/>
    <cellStyle name="Normal 9 5 5 2 3 2" xfId="5142" xr:uid="{7736EFBB-32BE-42B5-A05C-A4D5453D9F18}"/>
    <cellStyle name="Normal 9 5 5 2 4" xfId="3507" xr:uid="{E973825C-32FA-4EC2-B665-B6CC52971B48}"/>
    <cellStyle name="Normal 9 5 5 2 4 2" xfId="5143" xr:uid="{7F8FA513-0251-42A2-8BC7-F82DEC872AAF}"/>
    <cellStyle name="Normal 9 5 5 2 5" xfId="5140" xr:uid="{5AED000F-2B33-4EC6-979C-509520B25D2C}"/>
    <cellStyle name="Normal 9 5 5 3" xfId="3508" xr:uid="{5BB3A383-9EEE-4FD4-A38A-CFFB4714DD34}"/>
    <cellStyle name="Normal 9 5 5 3 2" xfId="3509" xr:uid="{72CB4706-B96F-49B1-99C9-6AF47418DC73}"/>
    <cellStyle name="Normal 9 5 5 3 2 2" xfId="5145" xr:uid="{9BDDDF83-A98D-48F6-BD19-AF93A25F9509}"/>
    <cellStyle name="Normal 9 5 5 3 3" xfId="3510" xr:uid="{BFB23F42-5D50-4B84-9F78-0EE8760D7F10}"/>
    <cellStyle name="Normal 9 5 5 3 3 2" xfId="5146" xr:uid="{029B0997-D721-4ECB-81A9-F800E8C3BDFC}"/>
    <cellStyle name="Normal 9 5 5 3 4" xfId="3511" xr:uid="{7B4AFA75-55FE-4CE1-A53D-7E339759353D}"/>
    <cellStyle name="Normal 9 5 5 3 4 2" xfId="5147" xr:uid="{A16B86BD-AE71-4C35-87EC-63AA2735A05E}"/>
    <cellStyle name="Normal 9 5 5 3 5" xfId="5144" xr:uid="{C3288EBC-074E-40D0-AF0B-7614E6BE7585}"/>
    <cellStyle name="Normal 9 5 5 4" xfId="3512" xr:uid="{634318E5-FE93-4317-B20D-8AFD40EA991F}"/>
    <cellStyle name="Normal 9 5 5 4 2" xfId="5148" xr:uid="{1EDE32C5-1F08-4440-A299-F878F049A7A7}"/>
    <cellStyle name="Normal 9 5 5 5" xfId="3513" xr:uid="{6D04A929-6640-4371-8DAC-5AABFB3CA3B1}"/>
    <cellStyle name="Normal 9 5 5 5 2" xfId="5149" xr:uid="{E24EFE73-2227-47BC-AF9F-20644B3D44FA}"/>
    <cellStyle name="Normal 9 5 5 6" xfId="3514" xr:uid="{CE78A2B2-43F4-41B5-B6EA-126CD9E7C78C}"/>
    <cellStyle name="Normal 9 5 5 6 2" xfId="5150" xr:uid="{454BA798-876D-4779-9863-99C0A64CDD73}"/>
    <cellStyle name="Normal 9 5 5 7" xfId="5139" xr:uid="{4D6F2205-5D93-4860-969C-71453104DF69}"/>
    <cellStyle name="Normal 9 5 6" xfId="3515" xr:uid="{A33F0B6C-DA58-4E74-B475-714DC3BFBF8B}"/>
    <cellStyle name="Normal 9 5 6 2" xfId="3516" xr:uid="{2A185AF7-1D62-4440-828F-98C9443D0609}"/>
    <cellStyle name="Normal 9 5 6 2 2" xfId="3517" xr:uid="{FDE4ABB7-6D02-4E23-927B-8E7285B80F1C}"/>
    <cellStyle name="Normal 9 5 6 2 2 2" xfId="5153" xr:uid="{CDC86F22-F1BE-4B6B-BE0E-26290FEAFE22}"/>
    <cellStyle name="Normal 9 5 6 2 3" xfId="3518" xr:uid="{543B84A1-6D1C-4878-AA29-431ED94AAEE1}"/>
    <cellStyle name="Normal 9 5 6 2 3 2" xfId="5154" xr:uid="{F9789A35-A35B-4440-AD4E-E9168E51243F}"/>
    <cellStyle name="Normal 9 5 6 2 4" xfId="3519" xr:uid="{51BF5EEE-E44A-4446-ABFC-E232EEACB64A}"/>
    <cellStyle name="Normal 9 5 6 2 4 2" xfId="5155" xr:uid="{55661324-5592-407B-9DAD-66142411BDAE}"/>
    <cellStyle name="Normal 9 5 6 2 5" xfId="5152" xr:uid="{04735C6C-03C5-4D5B-91D4-E9D46D50B10F}"/>
    <cellStyle name="Normal 9 5 6 3" xfId="3520" xr:uid="{8891FD48-7C74-40A0-821E-2C0244E1BD80}"/>
    <cellStyle name="Normal 9 5 6 3 2" xfId="5156" xr:uid="{DC56DC3D-B04F-41E0-9E2D-6732EF231C9E}"/>
    <cellStyle name="Normal 9 5 6 4" xfId="3521" xr:uid="{53D95C50-B193-4C9E-B72D-583D24F5E28E}"/>
    <cellStyle name="Normal 9 5 6 4 2" xfId="5157" xr:uid="{2585E251-EFC2-4AF5-AC4A-A0616961DD78}"/>
    <cellStyle name="Normal 9 5 6 5" xfId="3522" xr:uid="{90554889-51A4-4F8A-A200-49257A44D3EA}"/>
    <cellStyle name="Normal 9 5 6 5 2" xfId="5158" xr:uid="{85E32BC4-63C1-469A-9B6D-019915063848}"/>
    <cellStyle name="Normal 9 5 6 6" xfId="5151" xr:uid="{CEFB3A93-C8CA-4509-8BAB-A8101B40A735}"/>
    <cellStyle name="Normal 9 5 7" xfId="3523" xr:uid="{ED122622-A5EB-4CC6-BA40-516CD4F6B53B}"/>
    <cellStyle name="Normal 9 5 7 2" xfId="3524" xr:uid="{E63BBF20-4344-49BD-A4E6-9EEB81EDF98E}"/>
    <cellStyle name="Normal 9 5 7 2 2" xfId="5160" xr:uid="{F9FA67F4-1694-4EDE-83BE-7BC5C4ED984F}"/>
    <cellStyle name="Normal 9 5 7 3" xfId="3525" xr:uid="{B75F2AFE-CB32-4A10-A3FE-9F04BE7241DB}"/>
    <cellStyle name="Normal 9 5 7 3 2" xfId="5161" xr:uid="{88923310-C922-4F9A-8590-17D7D82EE333}"/>
    <cellStyle name="Normal 9 5 7 4" xfId="3526" xr:uid="{3DA51F96-E03E-4E84-9F6D-10D09F605EE9}"/>
    <cellStyle name="Normal 9 5 7 4 2" xfId="5162" xr:uid="{306CBA31-64E8-4BFB-BE9B-EA2264D3E0E9}"/>
    <cellStyle name="Normal 9 5 7 5" xfId="5159" xr:uid="{E3072DD0-1F75-4BB2-B4AC-74CF3C432FEC}"/>
    <cellStyle name="Normal 9 5 8" xfId="3527" xr:uid="{3B8A30CA-7248-43A4-91B6-FD5A5DA69391}"/>
    <cellStyle name="Normal 9 5 8 2" xfId="3528" xr:uid="{48C9F47B-48B7-4283-9927-46B335958AA1}"/>
    <cellStyle name="Normal 9 5 8 2 2" xfId="5164" xr:uid="{5E40FD78-7E6A-4BBD-9297-A1F93F1E9F22}"/>
    <cellStyle name="Normal 9 5 8 3" xfId="3529" xr:uid="{D4C2A9AA-7B7F-4C0D-9693-A679F53268C4}"/>
    <cellStyle name="Normal 9 5 8 3 2" xfId="5165" xr:uid="{17E1E468-AC4E-4A48-AA62-AD767981F1B5}"/>
    <cellStyle name="Normal 9 5 8 4" xfId="3530" xr:uid="{545735DF-576E-4793-8485-59767FB00CEE}"/>
    <cellStyle name="Normal 9 5 8 4 2" xfId="5166" xr:uid="{D20E6173-F7B5-43D3-B86F-4FB1DD676212}"/>
    <cellStyle name="Normal 9 5 8 5" xfId="5163" xr:uid="{7631DADE-92CE-4452-BBD2-0CBD514CA2B3}"/>
    <cellStyle name="Normal 9 5 9" xfId="3531" xr:uid="{D0649615-CC7C-486A-9EB6-C955C1FCBCE5}"/>
    <cellStyle name="Normal 9 5 9 2" xfId="5167" xr:uid="{2AEB3F02-6A22-46AC-AB87-D70CBA52BC8A}"/>
    <cellStyle name="Normal 9 6" xfId="3532" xr:uid="{54996EE1-235D-4E43-9E0D-C4B6B1D55FD3}"/>
    <cellStyle name="Normal 9 6 10" xfId="5168" xr:uid="{A105CF73-EAAE-4C22-AE88-80249ED7A850}"/>
    <cellStyle name="Normal 9 6 2" xfId="3533" xr:uid="{34973594-F48D-4FC3-9E1C-0BE51390A043}"/>
    <cellStyle name="Normal 9 6 2 2" xfId="3534" xr:uid="{F6AA6776-A1A3-433E-B53F-5179C46771C8}"/>
    <cellStyle name="Normal 9 6 2 2 2" xfId="3535" xr:uid="{A219E8ED-8A59-465A-82EE-EBA3FD4AEF2C}"/>
    <cellStyle name="Normal 9 6 2 2 2 2" xfId="3536" xr:uid="{69EAEDBC-E266-41E3-A57A-2BE3C4F16A83}"/>
    <cellStyle name="Normal 9 6 2 2 2 2 2" xfId="5172" xr:uid="{428CEC6F-C73B-49C2-A101-D5F1C0BEF80C}"/>
    <cellStyle name="Normal 9 6 2 2 2 3" xfId="3537" xr:uid="{B3E8BF54-6F32-4FD5-85CC-24B5D317F167}"/>
    <cellStyle name="Normal 9 6 2 2 2 3 2" xfId="5173" xr:uid="{B5B7250B-9073-45C1-BA54-1DDE32469DFC}"/>
    <cellStyle name="Normal 9 6 2 2 2 4" xfId="3538" xr:uid="{11E890CD-6649-4D0E-86AD-EB068F4CB54B}"/>
    <cellStyle name="Normal 9 6 2 2 2 4 2" xfId="5174" xr:uid="{463735F3-DBA2-4992-88A6-E1BF31603F88}"/>
    <cellStyle name="Normal 9 6 2 2 2 5" xfId="5171" xr:uid="{BA5241F9-455C-4242-9048-A20ACBD6F4DE}"/>
    <cellStyle name="Normal 9 6 2 2 3" xfId="3539" xr:uid="{B7534C49-2E7D-43F2-A9DA-23DDA295396A}"/>
    <cellStyle name="Normal 9 6 2 2 3 2" xfId="3540" xr:uid="{143EA1F1-4B85-456F-8CBF-29D816929F3A}"/>
    <cellStyle name="Normal 9 6 2 2 3 2 2" xfId="5176" xr:uid="{3162091B-1BA2-48ED-8118-6029F1096959}"/>
    <cellStyle name="Normal 9 6 2 2 3 3" xfId="3541" xr:uid="{30C6213D-3850-48A2-997C-169C4AFBF26E}"/>
    <cellStyle name="Normal 9 6 2 2 3 3 2" xfId="5177" xr:uid="{C3606DBE-6930-4AC0-A2D8-2AB4A8D3C490}"/>
    <cellStyle name="Normal 9 6 2 2 3 4" xfId="3542" xr:uid="{7F73789F-72E4-4128-B1FF-731824CD111A}"/>
    <cellStyle name="Normal 9 6 2 2 3 4 2" xfId="5178" xr:uid="{5B10C12D-3397-4997-BE3F-59CE194D5159}"/>
    <cellStyle name="Normal 9 6 2 2 3 5" xfId="5175" xr:uid="{1405692F-33CA-4214-94BF-2D9F3AA98A38}"/>
    <cellStyle name="Normal 9 6 2 2 4" xfId="3543" xr:uid="{8D0B51F1-3576-4763-9C1B-489FF3AF50A0}"/>
    <cellStyle name="Normal 9 6 2 2 4 2" xfId="5179" xr:uid="{63E3CF79-087A-4F45-8B5F-BE3868161882}"/>
    <cellStyle name="Normal 9 6 2 2 5" xfId="3544" xr:uid="{6A30BA95-9262-4957-9EC5-4FB9BB7B7643}"/>
    <cellStyle name="Normal 9 6 2 2 5 2" xfId="5180" xr:uid="{14B70EB9-44C4-4CA6-85EB-D2306A64542F}"/>
    <cellStyle name="Normal 9 6 2 2 6" xfId="3545" xr:uid="{37043FFE-42A1-452F-A540-C2546EE66E9B}"/>
    <cellStyle name="Normal 9 6 2 2 6 2" xfId="5181" xr:uid="{F9A4EAA4-3BD7-4C8E-AADD-481EA6494B09}"/>
    <cellStyle name="Normal 9 6 2 2 7" xfId="5170" xr:uid="{3E0EA43B-2932-418B-BC5E-AF65F384D051}"/>
    <cellStyle name="Normal 9 6 2 3" xfId="3546" xr:uid="{3092343C-34A0-40BA-95D5-C1144A01D1D1}"/>
    <cellStyle name="Normal 9 6 2 3 2" xfId="3547" xr:uid="{265F8894-580C-4FBA-A81A-027DC4B05C9F}"/>
    <cellStyle name="Normal 9 6 2 3 2 2" xfId="3548" xr:uid="{825C8EBE-F2CB-479A-A1AD-D3B5263E9DD2}"/>
    <cellStyle name="Normal 9 6 2 3 2 2 2" xfId="5184" xr:uid="{37E764BA-F2C7-493E-8839-D69EE89FE121}"/>
    <cellStyle name="Normal 9 6 2 3 2 3" xfId="3549" xr:uid="{FF529CE1-881B-4B22-85D6-73377B3DA266}"/>
    <cellStyle name="Normal 9 6 2 3 2 3 2" xfId="5185" xr:uid="{474D07CD-03C2-4983-B05C-512235003B55}"/>
    <cellStyle name="Normal 9 6 2 3 2 4" xfId="3550" xr:uid="{6FED1535-C435-4D16-A861-571A3EB98A63}"/>
    <cellStyle name="Normal 9 6 2 3 2 4 2" xfId="5186" xr:uid="{13BE169D-7FA8-42C4-960E-A0EB40BCD641}"/>
    <cellStyle name="Normal 9 6 2 3 2 5" xfId="5183" xr:uid="{5ACF53CD-2FBD-489D-A83A-52734705BC5B}"/>
    <cellStyle name="Normal 9 6 2 3 3" xfId="3551" xr:uid="{575D25CA-A4E6-46E2-A2E2-0C9BD5C02695}"/>
    <cellStyle name="Normal 9 6 2 3 3 2" xfId="5187" xr:uid="{8D39C911-164D-4115-AADE-496C4B6A10A0}"/>
    <cellStyle name="Normal 9 6 2 3 4" xfId="3552" xr:uid="{E042A3E8-A7DE-4CC1-A26B-F06C488F34CD}"/>
    <cellStyle name="Normal 9 6 2 3 4 2" xfId="5188" xr:uid="{7148583C-DC4F-45DD-BBDD-16A35105D7C0}"/>
    <cellStyle name="Normal 9 6 2 3 5" xfId="3553" xr:uid="{759DCB9A-0E59-41B8-8EB0-7CDD3D381A55}"/>
    <cellStyle name="Normal 9 6 2 3 5 2" xfId="5189" xr:uid="{DC4F031C-BA12-4DF4-8972-8A457D1DDB22}"/>
    <cellStyle name="Normal 9 6 2 3 6" xfId="5182" xr:uid="{7FFB9D97-2B92-44F5-951F-CF5AA4956176}"/>
    <cellStyle name="Normal 9 6 2 4" xfId="3554" xr:uid="{A55C89B3-1F20-4FF8-98F7-29CC6C1E6440}"/>
    <cellStyle name="Normal 9 6 2 4 2" xfId="3555" xr:uid="{AA38C0F5-0169-4E5C-A095-93C4478FB73D}"/>
    <cellStyle name="Normal 9 6 2 4 2 2" xfId="5191" xr:uid="{FF71284E-3A76-44DF-B629-1BBCA509C27C}"/>
    <cellStyle name="Normal 9 6 2 4 3" xfId="3556" xr:uid="{0F1730CC-A07E-405D-93A5-EB22E2A54F37}"/>
    <cellStyle name="Normal 9 6 2 4 3 2" xfId="5192" xr:uid="{0864117D-48CD-4DCC-918F-196B69508F28}"/>
    <cellStyle name="Normal 9 6 2 4 4" xfId="3557" xr:uid="{D9293935-B684-459E-B4A0-01537DD4B1EF}"/>
    <cellStyle name="Normal 9 6 2 4 4 2" xfId="5193" xr:uid="{9C6A5369-4D55-4E6B-88D4-864AF469503F}"/>
    <cellStyle name="Normal 9 6 2 4 5" xfId="5190" xr:uid="{7ECCAFFC-2EC8-4387-B141-9EA23AB83AD8}"/>
    <cellStyle name="Normal 9 6 2 5" xfId="3558" xr:uid="{6EA14B60-BBA4-41E5-ADFC-B2E05C448BE9}"/>
    <cellStyle name="Normal 9 6 2 5 2" xfId="3559" xr:uid="{FB8D898C-B510-48E2-815B-D0A79D2A2372}"/>
    <cellStyle name="Normal 9 6 2 5 2 2" xfId="5195" xr:uid="{453A23E0-7230-4313-8819-D4E0298BBB1E}"/>
    <cellStyle name="Normal 9 6 2 5 3" xfId="3560" xr:uid="{D543AF2C-3B9A-451F-B1EB-B7870FF60213}"/>
    <cellStyle name="Normal 9 6 2 5 3 2" xfId="5196" xr:uid="{49AAF171-865C-4C2E-9348-EE0D334DB3B0}"/>
    <cellStyle name="Normal 9 6 2 5 4" xfId="3561" xr:uid="{517A6962-394E-42B1-879C-00DC9DDC6489}"/>
    <cellStyle name="Normal 9 6 2 5 4 2" xfId="5197" xr:uid="{967C5792-99D3-461D-BA95-5F363B1B3521}"/>
    <cellStyle name="Normal 9 6 2 5 5" xfId="5194" xr:uid="{27F70B5F-6E50-489A-86BC-C1EFBB000637}"/>
    <cellStyle name="Normal 9 6 2 6" xfId="3562" xr:uid="{DF97E595-A4F4-4587-BDB4-535847C0CED6}"/>
    <cellStyle name="Normal 9 6 2 6 2" xfId="5198" xr:uid="{E35F344B-B2E9-4C0B-B7D4-41A62A03E305}"/>
    <cellStyle name="Normal 9 6 2 7" xfId="3563" xr:uid="{8AEB37AD-C13E-487D-A0A1-5DEB55FFFF4F}"/>
    <cellStyle name="Normal 9 6 2 7 2" xfId="5199" xr:uid="{42B51454-0691-48CF-90F8-5BA9A636EB6D}"/>
    <cellStyle name="Normal 9 6 2 8" xfId="3564" xr:uid="{D01EAC6A-4808-4403-9B48-B47650D2AA0A}"/>
    <cellStyle name="Normal 9 6 2 8 2" xfId="5200" xr:uid="{F64BF984-2D91-41A2-9197-A0A4E57775FA}"/>
    <cellStyle name="Normal 9 6 2 9" xfId="5169" xr:uid="{2C2D8DDC-F6FD-414A-941B-81F55633CD91}"/>
    <cellStyle name="Normal 9 6 3" xfId="3565" xr:uid="{6BD2ACBD-C3B7-42C1-8E47-3722D4528A76}"/>
    <cellStyle name="Normal 9 6 3 2" xfId="3566" xr:uid="{B6BA8F0D-E1E9-4001-9F79-B247CAFADA9D}"/>
    <cellStyle name="Normal 9 6 3 2 2" xfId="3567" xr:uid="{E0690854-6082-42F7-A9B1-CB1CC2E11DF6}"/>
    <cellStyle name="Normal 9 6 3 2 2 2" xfId="5203" xr:uid="{38593B19-68ED-49C7-B478-D841F4C264A9}"/>
    <cellStyle name="Normal 9 6 3 2 3" xfId="3568" xr:uid="{AE08E686-667D-4B80-8162-E4FDF870447B}"/>
    <cellStyle name="Normal 9 6 3 2 3 2" xfId="5204" xr:uid="{71C78D79-072F-4B4E-87B2-ED9227DD19AC}"/>
    <cellStyle name="Normal 9 6 3 2 4" xfId="3569" xr:uid="{8191EAB6-9B0D-4AAE-9771-2BECCD760E48}"/>
    <cellStyle name="Normal 9 6 3 2 4 2" xfId="5205" xr:uid="{13FBBA5E-3BDE-4D5F-B0FB-59A707E50ABC}"/>
    <cellStyle name="Normal 9 6 3 2 5" xfId="5202" xr:uid="{E411960A-D960-4D62-A566-66B7F56ED659}"/>
    <cellStyle name="Normal 9 6 3 3" xfId="3570" xr:uid="{AB7A104A-93D4-43E3-8C79-D94CC77A269B}"/>
    <cellStyle name="Normal 9 6 3 3 2" xfId="3571" xr:uid="{5C618B82-29E6-4012-902E-787BCEFC1B04}"/>
    <cellStyle name="Normal 9 6 3 3 2 2" xfId="5207" xr:uid="{0E15D3E9-751A-4BE3-94AF-62FA429E8408}"/>
    <cellStyle name="Normal 9 6 3 3 3" xfId="3572" xr:uid="{3562D2B2-B328-42CA-8AF3-BD15158CBBAD}"/>
    <cellStyle name="Normal 9 6 3 3 3 2" xfId="5208" xr:uid="{593E6BA8-61EE-4BF2-8F1E-F011BE5284C7}"/>
    <cellStyle name="Normal 9 6 3 3 4" xfId="3573" xr:uid="{C4D4D9F1-33E5-4389-B083-EBBF47C9C511}"/>
    <cellStyle name="Normal 9 6 3 3 4 2" xfId="5209" xr:uid="{71C0D71E-2314-46EF-BB73-3791E7F456D8}"/>
    <cellStyle name="Normal 9 6 3 3 5" xfId="5206" xr:uid="{CD8129EB-F496-48C1-817B-538B198C4E92}"/>
    <cellStyle name="Normal 9 6 3 4" xfId="3574" xr:uid="{78C19C81-FF48-4317-A73C-AA90917CD923}"/>
    <cellStyle name="Normal 9 6 3 4 2" xfId="5210" xr:uid="{E4C5BD9C-FF60-49FB-9486-CB1DE12A24EB}"/>
    <cellStyle name="Normal 9 6 3 5" xfId="3575" xr:uid="{36A461B4-20F2-4BC7-955B-E5B6365D7C6B}"/>
    <cellStyle name="Normal 9 6 3 5 2" xfId="5211" xr:uid="{45D02F9E-96A9-4A99-A922-56EE12F02AF1}"/>
    <cellStyle name="Normal 9 6 3 6" xfId="3576" xr:uid="{3912B37B-5CC5-4E8E-BC24-70297D671599}"/>
    <cellStyle name="Normal 9 6 3 6 2" xfId="5212" xr:uid="{0AABF2CD-2A07-4096-934D-FEAB36237B26}"/>
    <cellStyle name="Normal 9 6 3 7" xfId="5201" xr:uid="{283A3FA6-5B56-47F0-8D1D-EC9A2F7689E9}"/>
    <cellStyle name="Normal 9 6 4" xfId="3577" xr:uid="{EE98423C-E008-4BA6-8875-AA33F5E280A9}"/>
    <cellStyle name="Normal 9 6 4 2" xfId="3578" xr:uid="{232D1522-F875-4498-A804-A8738A5926A6}"/>
    <cellStyle name="Normal 9 6 4 2 2" xfId="3579" xr:uid="{65EB41C0-58B7-42DB-BB5A-4F66EF40CA17}"/>
    <cellStyle name="Normal 9 6 4 2 2 2" xfId="5215" xr:uid="{98A0110B-3842-47C9-9359-6B29E6AEE891}"/>
    <cellStyle name="Normal 9 6 4 2 3" xfId="3580" xr:uid="{5AACC4E9-8BFB-4C6F-9A2F-3D2D087DF39C}"/>
    <cellStyle name="Normal 9 6 4 2 3 2" xfId="5216" xr:uid="{7FCFBD98-83DA-405B-B027-350985D62760}"/>
    <cellStyle name="Normal 9 6 4 2 4" xfId="3581" xr:uid="{DEA1236A-C81D-491A-B574-E8C0C3BE5CAD}"/>
    <cellStyle name="Normal 9 6 4 2 4 2" xfId="5217" xr:uid="{7CBE1EE5-21A5-46F5-9D8B-0AF49EA91B62}"/>
    <cellStyle name="Normal 9 6 4 2 5" xfId="5214" xr:uid="{7D6378D3-DC4D-469E-8760-9B193425C338}"/>
    <cellStyle name="Normal 9 6 4 3" xfId="3582" xr:uid="{F8ECE4A8-43E6-4424-A1D4-0E5BE4631B85}"/>
    <cellStyle name="Normal 9 6 4 3 2" xfId="5218" xr:uid="{03D5D5A6-6404-442E-B3D8-91DBFA305938}"/>
    <cellStyle name="Normal 9 6 4 4" xfId="3583" xr:uid="{0CDD7C8F-2255-4F8A-988E-04BCF567CB01}"/>
    <cellStyle name="Normal 9 6 4 4 2" xfId="5219" xr:uid="{5CDE91E3-B3F2-46E9-B740-19D9045F65B7}"/>
    <cellStyle name="Normal 9 6 4 5" xfId="3584" xr:uid="{202DFB77-5260-4CC4-9656-0F056C4CD821}"/>
    <cellStyle name="Normal 9 6 4 5 2" xfId="5220" xr:uid="{F3D85C22-4B5D-4787-84CE-EE889C6AF673}"/>
    <cellStyle name="Normal 9 6 4 6" xfId="5213" xr:uid="{3F95DE7C-A2AD-4CA5-B721-41A2F0043F0F}"/>
    <cellStyle name="Normal 9 6 5" xfId="3585" xr:uid="{F5FE1A45-EF33-4356-B36D-705E8B46373E}"/>
    <cellStyle name="Normal 9 6 5 2" xfId="3586" xr:uid="{D0D83914-9FB1-409D-92C7-A963C16B9E14}"/>
    <cellStyle name="Normal 9 6 5 2 2" xfId="5222" xr:uid="{F898C2D1-1B40-4FE5-8FE9-2AF8D40D454D}"/>
    <cellStyle name="Normal 9 6 5 3" xfId="3587" xr:uid="{D9A6DC46-01A0-4BF1-AF74-C9CF942E926B}"/>
    <cellStyle name="Normal 9 6 5 3 2" xfId="5223" xr:uid="{EAF90261-2B75-4E02-9341-B185955A0DCE}"/>
    <cellStyle name="Normal 9 6 5 4" xfId="3588" xr:uid="{485A9286-6F57-4FA1-8841-9AF25D0A3AF3}"/>
    <cellStyle name="Normal 9 6 5 4 2" xfId="5224" xr:uid="{38AAD536-05E1-4ADD-8ADB-7DB1FBB6C49D}"/>
    <cellStyle name="Normal 9 6 5 5" xfId="5221" xr:uid="{F76E44F3-1675-4689-9738-8CD3A187DA10}"/>
    <cellStyle name="Normal 9 6 6" xfId="3589" xr:uid="{77EF8DB2-8343-4023-9C55-19587C023B34}"/>
    <cellStyle name="Normal 9 6 6 2" xfId="3590" xr:uid="{794B54B9-28CE-4600-A1E1-E1D490D29DFC}"/>
    <cellStyle name="Normal 9 6 6 2 2" xfId="5226" xr:uid="{3BE35758-4A64-472B-B6E3-002A06DC6D6B}"/>
    <cellStyle name="Normal 9 6 6 3" xfId="3591" xr:uid="{8E48F972-73C5-40B4-822A-2AA6AFE62EAC}"/>
    <cellStyle name="Normal 9 6 6 3 2" xfId="5227" xr:uid="{4C0EAB83-B68F-4A57-A883-E1D03754A6F8}"/>
    <cellStyle name="Normal 9 6 6 4" xfId="3592" xr:uid="{13A4F0D7-7039-4D78-866C-39BA18F5BE9B}"/>
    <cellStyle name="Normal 9 6 6 4 2" xfId="5228" xr:uid="{35CB2A53-517B-43B4-8AD1-91520B0C2A4C}"/>
    <cellStyle name="Normal 9 6 6 5" xfId="5225" xr:uid="{31983183-B01C-4C8D-B965-D868BB29859A}"/>
    <cellStyle name="Normal 9 6 7" xfId="3593" xr:uid="{1E456815-0937-4D66-BEF9-C5A6C4210409}"/>
    <cellStyle name="Normal 9 6 7 2" xfId="5229" xr:uid="{A9FD4217-824D-422F-90B4-7FC77C8C7CB1}"/>
    <cellStyle name="Normal 9 6 8" xfId="3594" xr:uid="{DD864AF8-F745-4530-A469-2DBD759224EE}"/>
    <cellStyle name="Normal 9 6 8 2" xfId="5230" xr:uid="{76D46F80-0FEB-4DC0-8E90-F45E7F8603EA}"/>
    <cellStyle name="Normal 9 6 9" xfId="3595" xr:uid="{DFE5A29D-1195-4527-9F0D-CD7ED5284F08}"/>
    <cellStyle name="Normal 9 6 9 2" xfId="5231" xr:uid="{E6125DD5-D5B1-40C0-8C82-CEDE5646ED3C}"/>
    <cellStyle name="Normal 9 7" xfId="3596" xr:uid="{B2251173-E1FC-404F-87DA-6E66EE6449C5}"/>
    <cellStyle name="Normal 9 7 2" xfId="3597" xr:uid="{5FF74B49-6E0F-4A3A-A1EF-4A2B5C53DDDE}"/>
    <cellStyle name="Normal 9 7 2 2" xfId="3598" xr:uid="{B3CC370C-F3AE-4504-8EF1-B9332B33AE55}"/>
    <cellStyle name="Normal 9 7 2 2 2" xfId="3599" xr:uid="{424CBED6-25C4-44C1-B8DB-DA358E0419C2}"/>
    <cellStyle name="Normal 9 7 2 2 2 2" xfId="4274" xr:uid="{7267103C-07F0-4F91-908B-8E598026F208}"/>
    <cellStyle name="Normal 9 7 2 2 2 2 2" xfId="5236" xr:uid="{CB7E4E3D-D850-43E7-9154-B687F98B8DC3}"/>
    <cellStyle name="Normal 9 7 2 2 2 3" xfId="5235" xr:uid="{FBADC9B8-3E59-4346-85A8-E933DCAB2841}"/>
    <cellStyle name="Normal 9 7 2 2 3" xfId="3600" xr:uid="{362FBA90-0EE1-49BA-8803-AC0F1C132A73}"/>
    <cellStyle name="Normal 9 7 2 2 3 2" xfId="5237" xr:uid="{8B8BA7CE-AB6A-4F79-A39B-01C5DD8EC638}"/>
    <cellStyle name="Normal 9 7 2 2 4" xfId="3601" xr:uid="{5F9C76F9-9EB4-433B-929B-E500685E9A25}"/>
    <cellStyle name="Normal 9 7 2 2 4 2" xfId="5238" xr:uid="{B23BC0B3-9B13-4568-B326-AA55D1AF2F96}"/>
    <cellStyle name="Normal 9 7 2 2 5" xfId="5234" xr:uid="{956DFCDB-C21B-46E4-9A1A-BC75AC44E818}"/>
    <cellStyle name="Normal 9 7 2 3" xfId="3602" xr:uid="{D2499863-9701-45EA-8B20-A48758505C7F}"/>
    <cellStyle name="Normal 9 7 2 3 2" xfId="3603" xr:uid="{5E2DA955-4EDE-42F4-9AB7-0D59E5B9E60A}"/>
    <cellStyle name="Normal 9 7 2 3 2 2" xfId="5240" xr:uid="{6F5601BC-8CF9-4700-B04A-21FF128FC4B2}"/>
    <cellStyle name="Normal 9 7 2 3 3" xfId="3604" xr:uid="{46784783-75C7-4987-9C75-7BE22294494D}"/>
    <cellStyle name="Normal 9 7 2 3 3 2" xfId="5241" xr:uid="{19068B5D-549F-483D-A57C-11E995F88398}"/>
    <cellStyle name="Normal 9 7 2 3 4" xfId="3605" xr:uid="{15B76F91-0AD1-4ACB-82E1-B806A9F20A1C}"/>
    <cellStyle name="Normal 9 7 2 3 4 2" xfId="5242" xr:uid="{F32CD8BB-9D76-4F6B-8614-450F095C567A}"/>
    <cellStyle name="Normal 9 7 2 3 5" xfId="5239" xr:uid="{BFBA690C-F563-42CB-9CA3-AB35727661CE}"/>
    <cellStyle name="Normal 9 7 2 4" xfId="3606" xr:uid="{507C29DD-497B-4018-83B5-5915E2A2F33A}"/>
    <cellStyle name="Normal 9 7 2 4 2" xfId="5243" xr:uid="{9A0BD6F9-48C6-4B5A-B039-C11F26FBB687}"/>
    <cellStyle name="Normal 9 7 2 5" xfId="3607" xr:uid="{F2C7DB56-C670-4141-B132-47165BA0336F}"/>
    <cellStyle name="Normal 9 7 2 5 2" xfId="5244" xr:uid="{1BAEBD60-557A-499F-8B7F-F087D0698D2A}"/>
    <cellStyle name="Normal 9 7 2 6" xfId="3608" xr:uid="{B535F633-239D-427B-8CB8-6733B8F40467}"/>
    <cellStyle name="Normal 9 7 2 6 2" xfId="5245" xr:uid="{33E7B872-8644-4962-A59C-3FDDBB1CCDC5}"/>
    <cellStyle name="Normal 9 7 2 7" xfId="5233" xr:uid="{91CAB291-C32E-4B74-8874-774EDE5A18EA}"/>
    <cellStyle name="Normal 9 7 3" xfId="3609" xr:uid="{28295E47-0F0A-4E5E-847C-330ED1C28B4D}"/>
    <cellStyle name="Normal 9 7 3 2" xfId="3610" xr:uid="{B8B2C258-7E60-4C35-9920-CC5F5945BF87}"/>
    <cellStyle name="Normal 9 7 3 2 2" xfId="3611" xr:uid="{316D03BB-7495-4334-A279-A29702CCF27D}"/>
    <cellStyle name="Normal 9 7 3 2 2 2" xfId="5248" xr:uid="{3FB61877-411A-472F-BDA9-2A9F8DC8B06D}"/>
    <cellStyle name="Normal 9 7 3 2 3" xfId="3612" xr:uid="{C6436DB8-E5E2-42CC-AE50-2046EBB1AA86}"/>
    <cellStyle name="Normal 9 7 3 2 3 2" xfId="5249" xr:uid="{481CE3F2-860C-4F21-A6E0-E758C09415F9}"/>
    <cellStyle name="Normal 9 7 3 2 4" xfId="3613" xr:uid="{22113CE2-C145-46EE-B689-1EC1A0BA9A4E}"/>
    <cellStyle name="Normal 9 7 3 2 4 2" xfId="5250" xr:uid="{6C96D569-B95B-4F60-850B-A30D9923A30F}"/>
    <cellStyle name="Normal 9 7 3 2 5" xfId="5247" xr:uid="{DBC041E5-B5B0-4039-BB40-0F8D788438C6}"/>
    <cellStyle name="Normal 9 7 3 3" xfId="3614" xr:uid="{26EA8EDE-B3E6-4DF4-9794-D62820070C4B}"/>
    <cellStyle name="Normal 9 7 3 3 2" xfId="5251" xr:uid="{356A1085-BE63-4A27-AEE5-D7526F2DA179}"/>
    <cellStyle name="Normal 9 7 3 4" xfId="3615" xr:uid="{AD2AC31A-F279-48A7-9A25-FE9E32654603}"/>
    <cellStyle name="Normal 9 7 3 4 2" xfId="5252" xr:uid="{F2CC5185-7FAF-471E-A4CB-A5429657A02E}"/>
    <cellStyle name="Normal 9 7 3 5" xfId="3616" xr:uid="{DC96A9BB-801D-4343-B23C-6CDAA828B0C6}"/>
    <cellStyle name="Normal 9 7 3 5 2" xfId="5253" xr:uid="{F616E6D5-61F2-4186-ADBF-85005BF81FD8}"/>
    <cellStyle name="Normal 9 7 3 6" xfId="5246" xr:uid="{763C48DB-0A53-43C0-B889-AC69E6562940}"/>
    <cellStyle name="Normal 9 7 4" xfId="3617" xr:uid="{D396E632-C4E3-4025-8DE7-A7982E5B8BBD}"/>
    <cellStyle name="Normal 9 7 4 2" xfId="3618" xr:uid="{E31A51A5-07D4-4B88-88A4-ECA40014F705}"/>
    <cellStyle name="Normal 9 7 4 2 2" xfId="5255" xr:uid="{F3BF0862-4708-4DEE-90F8-757A42038A30}"/>
    <cellStyle name="Normal 9 7 4 3" xfId="3619" xr:uid="{AA90A4D5-88FF-455D-8FF0-890CD2E8D82C}"/>
    <cellStyle name="Normal 9 7 4 3 2" xfId="5256" xr:uid="{320B6F0C-53BE-4008-BF47-72E4A253228F}"/>
    <cellStyle name="Normal 9 7 4 4" xfId="3620" xr:uid="{44B6B873-BC60-4E84-9835-2F74F5CA56C0}"/>
    <cellStyle name="Normal 9 7 4 4 2" xfId="5257" xr:uid="{BA2E100B-5E48-4324-8EAE-93F74EEF9C3A}"/>
    <cellStyle name="Normal 9 7 4 5" xfId="5254" xr:uid="{C1825B8C-DB52-476C-91C1-99217147AE18}"/>
    <cellStyle name="Normal 9 7 5" xfId="3621" xr:uid="{59473CCC-6E04-4A8A-AD48-94BF4CA2DD97}"/>
    <cellStyle name="Normal 9 7 5 2" xfId="3622" xr:uid="{7D02718F-9A17-48E2-ADE1-148328031DD4}"/>
    <cellStyle name="Normal 9 7 5 2 2" xfId="5259" xr:uid="{3C2B59FF-769A-46A1-BAF0-B82F2C4905CF}"/>
    <cellStyle name="Normal 9 7 5 3" xfId="3623" xr:uid="{A8141500-45D4-42B2-A1AA-7600B8E2C80C}"/>
    <cellStyle name="Normal 9 7 5 3 2" xfId="5260" xr:uid="{0DE58929-2682-4145-AFB1-E6F5098763B6}"/>
    <cellStyle name="Normal 9 7 5 4" xfId="3624" xr:uid="{2F5340F6-AD5A-47EE-9AB6-BA15E449A786}"/>
    <cellStyle name="Normal 9 7 5 4 2" xfId="5261" xr:uid="{ED7952CD-69BB-487D-A1C8-E9587654A12D}"/>
    <cellStyle name="Normal 9 7 5 5" xfId="5258" xr:uid="{2F2E1957-3321-4A6D-B5FA-9F55917694B6}"/>
    <cellStyle name="Normal 9 7 6" xfId="3625" xr:uid="{E4D72E1F-0BBD-4B4B-A457-8D14065C52AC}"/>
    <cellStyle name="Normal 9 7 6 2" xfId="5262" xr:uid="{9596F450-1855-437E-B745-A03490EE6D4B}"/>
    <cellStyle name="Normal 9 7 7" xfId="3626" xr:uid="{3DE2ECBF-A3ED-483A-A767-B80FC6D76CFD}"/>
    <cellStyle name="Normal 9 7 7 2" xfId="5263" xr:uid="{FC7A41A2-50B3-4CC1-B243-54E88DEAF9EF}"/>
    <cellStyle name="Normal 9 7 8" xfId="3627" xr:uid="{C93DCAFC-E056-44FF-B025-48D7C7353EFE}"/>
    <cellStyle name="Normal 9 7 8 2" xfId="5264" xr:uid="{DFB315F6-89A7-47A1-8C35-41C56E38B12B}"/>
    <cellStyle name="Normal 9 7 9" xfId="5232" xr:uid="{221F58CA-584A-4411-8EAA-A991E3537A24}"/>
    <cellStyle name="Normal 9 8" xfId="3628" xr:uid="{762EAAC7-73BB-460E-9999-46C1BC43E66A}"/>
    <cellStyle name="Normal 9 8 2" xfId="3629" xr:uid="{B0CF289C-66D5-4CB2-B5BA-3E124B07E38E}"/>
    <cellStyle name="Normal 9 8 2 2" xfId="3630" xr:uid="{849135D4-4BE1-4F37-90D3-101529459083}"/>
    <cellStyle name="Normal 9 8 2 2 2" xfId="3631" xr:uid="{CE64DB1F-A541-4F89-8998-E52DE166EFF1}"/>
    <cellStyle name="Normal 9 8 2 2 2 2" xfId="5268" xr:uid="{D4BE9F77-7A29-4037-9B39-BC19C7C74C88}"/>
    <cellStyle name="Normal 9 8 2 2 3" xfId="3632" xr:uid="{49EBBE83-6145-42BD-B76E-726CF678D0BC}"/>
    <cellStyle name="Normal 9 8 2 2 3 2" xfId="5269" xr:uid="{58E7ABB5-41BC-4BAB-BB1B-61515C65A5EA}"/>
    <cellStyle name="Normal 9 8 2 2 4" xfId="3633" xr:uid="{D2E9A240-65B8-47B7-9FA2-2512F94D3C73}"/>
    <cellStyle name="Normal 9 8 2 2 4 2" xfId="5270" xr:uid="{8269CE27-5B12-4E1D-B752-77531387E2E9}"/>
    <cellStyle name="Normal 9 8 2 2 5" xfId="5267" xr:uid="{CEA89639-AC08-49CA-A786-48C01F633B53}"/>
    <cellStyle name="Normal 9 8 2 3" xfId="3634" xr:uid="{7B916C1E-909C-4CC9-888B-C41EA1E58D5B}"/>
    <cellStyle name="Normal 9 8 2 3 2" xfId="5271" xr:uid="{F5CF5792-3EA2-4240-BE4B-7260E638A56A}"/>
    <cellStyle name="Normal 9 8 2 4" xfId="3635" xr:uid="{CFC16398-B2F3-4E00-B075-BC7314E60F90}"/>
    <cellStyle name="Normal 9 8 2 4 2" xfId="5272" xr:uid="{860FC7E5-4244-4217-912C-36A3823F5E55}"/>
    <cellStyle name="Normal 9 8 2 5" xfId="3636" xr:uid="{5851B189-890B-4B58-A576-60B216E06D70}"/>
    <cellStyle name="Normal 9 8 2 5 2" xfId="5273" xr:uid="{988874E4-995C-4F84-BB37-520AE0FE0DB2}"/>
    <cellStyle name="Normal 9 8 2 6" xfId="5266" xr:uid="{EEC8974C-D977-4124-99C1-1728A0F11F88}"/>
    <cellStyle name="Normal 9 8 3" xfId="3637" xr:uid="{44F420B1-DE05-4118-B640-6D1E99ED6726}"/>
    <cellStyle name="Normal 9 8 3 2" xfId="3638" xr:uid="{7DED357C-471C-4E48-A487-6C37A121BB15}"/>
    <cellStyle name="Normal 9 8 3 2 2" xfId="5275" xr:uid="{E2228FC6-09B4-4D22-BEB1-A0FF73AD0A5A}"/>
    <cellStyle name="Normal 9 8 3 3" xfId="3639" xr:uid="{D759F741-3E44-48F3-8AF5-14EA350F1F20}"/>
    <cellStyle name="Normal 9 8 3 3 2" xfId="5276" xr:uid="{D5453B57-11C9-4B61-84B8-9BDA9522CB06}"/>
    <cellStyle name="Normal 9 8 3 4" xfId="3640" xr:uid="{B0956AD5-B8AE-45B7-9911-896F87038B60}"/>
    <cellStyle name="Normal 9 8 3 4 2" xfId="5277" xr:uid="{1BF753CE-CE8A-45C3-B731-7172512EA584}"/>
    <cellStyle name="Normal 9 8 3 5" xfId="5274" xr:uid="{E05097AD-DDE8-4B07-AE35-2D6C1D5C26CD}"/>
    <cellStyle name="Normal 9 8 4" xfId="3641" xr:uid="{74485EEB-DE01-4C09-BD12-A7F9B61E5F8B}"/>
    <cellStyle name="Normal 9 8 4 2" xfId="3642" xr:uid="{A4CCFBA3-C696-496F-A8B7-C7C742A6B7A7}"/>
    <cellStyle name="Normal 9 8 4 2 2" xfId="5279" xr:uid="{813BAEBE-76C3-4EEE-8343-50920C046A92}"/>
    <cellStyle name="Normal 9 8 4 3" xfId="3643" xr:uid="{4809EF82-6B4C-4C5C-BAF0-0D749EFB1138}"/>
    <cellStyle name="Normal 9 8 4 3 2" xfId="5280" xr:uid="{A1241B55-865E-4782-91F4-89FCE7E51FB0}"/>
    <cellStyle name="Normal 9 8 4 4" xfId="3644" xr:uid="{D48B3D5F-C605-4626-8DA0-B9AA54F37D06}"/>
    <cellStyle name="Normal 9 8 4 4 2" xfId="5281" xr:uid="{C2545C81-5B3F-40A1-A83D-8FA90824052C}"/>
    <cellStyle name="Normal 9 8 4 5" xfId="5278" xr:uid="{23504374-1756-4535-AD73-D54343942068}"/>
    <cellStyle name="Normal 9 8 5" xfId="3645" xr:uid="{74F93C63-E535-4309-A986-91664B4BE4B1}"/>
    <cellStyle name="Normal 9 8 5 2" xfId="5282" xr:uid="{F9282505-617D-40AD-BF84-EA68084F5D28}"/>
    <cellStyle name="Normal 9 8 6" xfId="3646" xr:uid="{61E5BD6F-47F5-485F-BF54-780373FB80B2}"/>
    <cellStyle name="Normal 9 8 6 2" xfId="5283" xr:uid="{9AAA77EE-A267-4DD0-9B9F-BE259EB90DC5}"/>
    <cellStyle name="Normal 9 8 7" xfId="3647" xr:uid="{14B65334-3D3A-46A4-9DBE-F247FF3972FF}"/>
    <cellStyle name="Normal 9 8 7 2" xfId="5284" xr:uid="{3C91D6FC-E2C2-4B40-8D2A-CC32FCE655A0}"/>
    <cellStyle name="Normal 9 8 8" xfId="5265" xr:uid="{398732F0-E7AA-49A5-B0FC-7B30513FA3F4}"/>
    <cellStyle name="Normal 9 9" xfId="3648" xr:uid="{4A468FCB-6048-4D5B-B26F-CEC1AAA78FB4}"/>
    <cellStyle name="Normal 9 9 2" xfId="3649" xr:uid="{FD62227B-63EA-4E20-9644-E38CBE051376}"/>
    <cellStyle name="Normal 9 9 2 2" xfId="3650" xr:uid="{5EDDCF23-D71F-4E55-BBEB-FBB4A55A104D}"/>
    <cellStyle name="Normal 9 9 2 2 2" xfId="5287" xr:uid="{0F37ACFD-084E-497A-AACE-83AD0CB5A603}"/>
    <cellStyle name="Normal 9 9 2 3" xfId="3651" xr:uid="{E3A29E51-BDC9-48B5-A873-739A195F5564}"/>
    <cellStyle name="Normal 9 9 2 3 2" xfId="5288" xr:uid="{069D710F-FD4D-4604-AF1A-17C2B174EDBA}"/>
    <cellStyle name="Normal 9 9 2 4" xfId="3652" xr:uid="{3C57EB02-8E0C-4D87-B62E-755F8ED978F0}"/>
    <cellStyle name="Normal 9 9 2 4 2" xfId="5289" xr:uid="{9356A09E-D8DB-417D-B3D1-608E0E312B57}"/>
    <cellStyle name="Normal 9 9 2 5" xfId="5286" xr:uid="{EB558A17-681C-4342-8A62-559263A3CD19}"/>
    <cellStyle name="Normal 9 9 3" xfId="3653" xr:uid="{C42F6BEA-B360-48B6-80E1-B8E3F0D9160D}"/>
    <cellStyle name="Normal 9 9 3 2" xfId="3654" xr:uid="{F2130D1C-2D7A-4C09-B29A-8DEA92F8D2AA}"/>
    <cellStyle name="Normal 9 9 3 2 2" xfId="5291" xr:uid="{4FCA5727-AA4E-4E1F-97A2-0BF3E4282A2E}"/>
    <cellStyle name="Normal 9 9 3 3" xfId="3655" xr:uid="{481BB96F-4A64-4B4A-A4F5-C6022C255965}"/>
    <cellStyle name="Normal 9 9 3 3 2" xfId="5292" xr:uid="{7D38A427-AFC0-48A7-BCD5-F513223036E4}"/>
    <cellStyle name="Normal 9 9 3 4" xfId="3656" xr:uid="{0C9E7135-530F-4BC1-B50A-09BAA647CFA1}"/>
    <cellStyle name="Normal 9 9 3 4 2" xfId="5293" xr:uid="{A4AF3B8E-27BF-4963-9537-5886ED415062}"/>
    <cellStyle name="Normal 9 9 3 5" xfId="5290" xr:uid="{B83167CE-BA0B-4A3F-81F2-B7D7D4294878}"/>
    <cellStyle name="Normal 9 9 4" xfId="3657" xr:uid="{5FEBD085-7868-48DC-AB33-59B4F5D3496C}"/>
    <cellStyle name="Normal 9 9 4 2" xfId="5294" xr:uid="{2B74470F-47EB-4FA7-BF7E-2F03514DBE58}"/>
    <cellStyle name="Normal 9 9 5" xfId="3658" xr:uid="{B948F356-3D7F-4D25-B123-9A2AA9DC003B}"/>
    <cellStyle name="Normal 9 9 5 2" xfId="5295" xr:uid="{589E9EF8-6461-4AF0-A182-FCA079A37C14}"/>
    <cellStyle name="Normal 9 9 6" xfId="3659" xr:uid="{13C76B70-933B-4A15-BEFB-EDF8E6EAE359}"/>
    <cellStyle name="Normal 9 9 6 2" xfId="5296" xr:uid="{DEC4C200-9ADF-4881-9D06-8A360BDFF56E}"/>
    <cellStyle name="Normal 9 9 7" xfId="5285" xr:uid="{0230BDDC-CF8D-44F2-8574-9E0C64DBCAB2}"/>
    <cellStyle name="Percent 2" xfId="92" xr:uid="{577481A5-965E-41B3-B53F-E4A33DFBCF4A}"/>
    <cellStyle name="Percent 2 2" xfId="5297" xr:uid="{FEBBC9AF-60BF-4B0B-924B-8E6444B4F293}"/>
    <cellStyle name="Гиперссылка 2" xfId="4" xr:uid="{49BAA0F8-B3D3-41B5-87DD-435502328B29}"/>
    <cellStyle name="Гиперссылка 2 2" xfId="5298" xr:uid="{50C60A4A-3883-49AB-A057-B553B32250C9}"/>
    <cellStyle name="Обычный 2" xfId="1" xr:uid="{A3CD5D5E-4502-4158-8112-08CDD679ACF5}"/>
    <cellStyle name="Обычный 2 2" xfId="5" xr:uid="{D19F253E-EE9B-4476-9D91-2EE3A6D7A3DC}"/>
    <cellStyle name="Обычный 2 2 2" xfId="5300" xr:uid="{E35A1DFC-091E-43E5-976B-F4806F4A8472}"/>
    <cellStyle name="Обычный 2 3" xfId="5299" xr:uid="{6B53C218-3236-463D-B70D-9F27149D58D2}"/>
    <cellStyle name="常规_Sheet1_1" xfId="4382" xr:uid="{3E2049F7-3EC1-43CF-B09B-C467BC85B6B4}"/>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19" sqref="E19"/>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6" t="s">
        <v>2</v>
      </c>
      <c r="C8" s="94"/>
      <c r="D8" s="94"/>
      <c r="E8" s="94"/>
      <c r="F8" s="94"/>
      <c r="G8" s="95"/>
    </row>
    <row r="9" spans="2:7" ht="14.25">
      <c r="B9" s="146"/>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2"/>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51">
        <v>51269</v>
      </c>
      <c r="K10" s="127"/>
    </row>
    <row r="11" spans="1:11">
      <c r="A11" s="126"/>
      <c r="B11" s="126" t="s">
        <v>717</v>
      </c>
      <c r="C11" s="132"/>
      <c r="D11" s="132"/>
      <c r="E11" s="132"/>
      <c r="F11" s="127"/>
      <c r="G11" s="128"/>
      <c r="H11" s="128" t="s">
        <v>717</v>
      </c>
      <c r="I11" s="132"/>
      <c r="J11" s="152"/>
      <c r="K11" s="127"/>
    </row>
    <row r="12" spans="1:11">
      <c r="A12" s="126"/>
      <c r="B12" s="126" t="s">
        <v>718</v>
      </c>
      <c r="C12" s="132"/>
      <c r="D12" s="132"/>
      <c r="E12" s="132"/>
      <c r="F12" s="127"/>
      <c r="G12" s="128"/>
      <c r="H12" s="128" t="s">
        <v>718</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720</v>
      </c>
      <c r="C14" s="132"/>
      <c r="D14" s="132"/>
      <c r="E14" s="132"/>
      <c r="F14" s="127"/>
      <c r="G14" s="128"/>
      <c r="H14" s="128" t="s">
        <v>720</v>
      </c>
      <c r="I14" s="132"/>
      <c r="J14" s="153">
        <v>45171</v>
      </c>
      <c r="K14" s="127"/>
    </row>
    <row r="15" spans="1:11" ht="15" customHeight="1">
      <c r="A15" s="126"/>
      <c r="B15" s="142" t="s">
        <v>831</v>
      </c>
      <c r="C15" s="7"/>
      <c r="D15" s="7"/>
      <c r="E15" s="7"/>
      <c r="F15" s="8"/>
      <c r="G15" s="128"/>
      <c r="H15" s="143" t="s">
        <v>831</v>
      </c>
      <c r="I15" s="132"/>
      <c r="J15" s="154"/>
      <c r="K15" s="127"/>
    </row>
    <row r="16" spans="1:11" ht="15" customHeight="1">
      <c r="A16" s="126"/>
      <c r="B16" s="132"/>
      <c r="C16" s="132"/>
      <c r="D16" s="132"/>
      <c r="E16" s="132"/>
      <c r="F16" s="132"/>
      <c r="G16" s="132"/>
      <c r="H16" s="132"/>
      <c r="I16" s="135" t="s">
        <v>147</v>
      </c>
      <c r="J16" s="141">
        <v>39831</v>
      </c>
      <c r="K16" s="127"/>
    </row>
    <row r="17" spans="1:11">
      <c r="A17" s="126"/>
      <c r="B17" s="132" t="s">
        <v>721</v>
      </c>
      <c r="C17" s="132"/>
      <c r="D17" s="132"/>
      <c r="E17" s="132"/>
      <c r="F17" s="132"/>
      <c r="G17" s="132"/>
      <c r="H17" s="132"/>
      <c r="I17" s="135" t="s">
        <v>148</v>
      </c>
      <c r="J17" s="141" t="s">
        <v>832</v>
      </c>
      <c r="K17" s="127"/>
    </row>
    <row r="18" spans="1:11" ht="18">
      <c r="A18" s="126"/>
      <c r="B18" s="132" t="s">
        <v>722</v>
      </c>
      <c r="C18" s="132"/>
      <c r="D18" s="132"/>
      <c r="E18" s="132"/>
      <c r="F18" s="132"/>
      <c r="G18" s="132"/>
      <c r="H18" s="132"/>
      <c r="I18" s="134" t="s">
        <v>264</v>
      </c>
      <c r="J18" s="116" t="s">
        <v>138</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5" t="s">
        <v>207</v>
      </c>
      <c r="G20" s="156"/>
      <c r="H20" s="112" t="s">
        <v>174</v>
      </c>
      <c r="I20" s="112" t="s">
        <v>208</v>
      </c>
      <c r="J20" s="112" t="s">
        <v>26</v>
      </c>
      <c r="K20" s="127"/>
    </row>
    <row r="21" spans="1:11">
      <c r="A21" s="126"/>
      <c r="B21" s="117"/>
      <c r="C21" s="117"/>
      <c r="D21" s="118"/>
      <c r="E21" s="118"/>
      <c r="F21" s="157"/>
      <c r="G21" s="158"/>
      <c r="H21" s="117" t="s">
        <v>146</v>
      </c>
      <c r="I21" s="117"/>
      <c r="J21" s="117"/>
      <c r="K21" s="127"/>
    </row>
    <row r="22" spans="1:11" ht="24">
      <c r="A22" s="126"/>
      <c r="B22" s="119">
        <v>1</v>
      </c>
      <c r="C22" s="10" t="s">
        <v>723</v>
      </c>
      <c r="D22" s="130" t="s">
        <v>808</v>
      </c>
      <c r="E22" s="130" t="s">
        <v>724</v>
      </c>
      <c r="F22" s="149"/>
      <c r="G22" s="150"/>
      <c r="H22" s="11" t="s">
        <v>725</v>
      </c>
      <c r="I22" s="14">
        <v>0.66</v>
      </c>
      <c r="J22" s="121">
        <f t="shared" ref="J22:J53" si="0">I22*B22</f>
        <v>0.66</v>
      </c>
      <c r="K22" s="127"/>
    </row>
    <row r="23" spans="1:11">
      <c r="A23" s="126"/>
      <c r="B23" s="119">
        <v>1</v>
      </c>
      <c r="C23" s="10" t="s">
        <v>726</v>
      </c>
      <c r="D23" s="130" t="s">
        <v>809</v>
      </c>
      <c r="E23" s="130" t="s">
        <v>724</v>
      </c>
      <c r="F23" s="149" t="s">
        <v>115</v>
      </c>
      <c r="G23" s="150"/>
      <c r="H23" s="11" t="s">
        <v>727</v>
      </c>
      <c r="I23" s="14">
        <v>0.42</v>
      </c>
      <c r="J23" s="121">
        <f t="shared" si="0"/>
        <v>0.42</v>
      </c>
      <c r="K23" s="127"/>
    </row>
    <row r="24" spans="1:11" ht="24">
      <c r="A24" s="126"/>
      <c r="B24" s="119">
        <v>4</v>
      </c>
      <c r="C24" s="10" t="s">
        <v>728</v>
      </c>
      <c r="D24" s="130" t="s">
        <v>810</v>
      </c>
      <c r="E24" s="130" t="s">
        <v>237</v>
      </c>
      <c r="F24" s="149" t="s">
        <v>112</v>
      </c>
      <c r="G24" s="150"/>
      <c r="H24" s="11" t="s">
        <v>729</v>
      </c>
      <c r="I24" s="14">
        <v>0.86</v>
      </c>
      <c r="J24" s="121">
        <f t="shared" si="0"/>
        <v>3.44</v>
      </c>
      <c r="K24" s="127"/>
    </row>
    <row r="25" spans="1:11" ht="24">
      <c r="A25" s="126"/>
      <c r="B25" s="119">
        <v>6</v>
      </c>
      <c r="C25" s="10" t="s">
        <v>730</v>
      </c>
      <c r="D25" s="130" t="s">
        <v>730</v>
      </c>
      <c r="E25" s="130" t="s">
        <v>34</v>
      </c>
      <c r="F25" s="149" t="s">
        <v>279</v>
      </c>
      <c r="G25" s="150"/>
      <c r="H25" s="11" t="s">
        <v>731</v>
      </c>
      <c r="I25" s="14">
        <v>0.67</v>
      </c>
      <c r="J25" s="121">
        <f t="shared" si="0"/>
        <v>4.0200000000000005</v>
      </c>
      <c r="K25" s="127"/>
    </row>
    <row r="26" spans="1:11" ht="24">
      <c r="A26" s="126"/>
      <c r="B26" s="119">
        <v>1</v>
      </c>
      <c r="C26" s="10" t="s">
        <v>730</v>
      </c>
      <c r="D26" s="130" t="s">
        <v>730</v>
      </c>
      <c r="E26" s="130" t="s">
        <v>34</v>
      </c>
      <c r="F26" s="149" t="s">
        <v>679</v>
      </c>
      <c r="G26" s="150"/>
      <c r="H26" s="11" t="s">
        <v>731</v>
      </c>
      <c r="I26" s="14">
        <v>0.67</v>
      </c>
      <c r="J26" s="121">
        <f t="shared" si="0"/>
        <v>0.67</v>
      </c>
      <c r="K26" s="127"/>
    </row>
    <row r="27" spans="1:11" ht="24">
      <c r="A27" s="126"/>
      <c r="B27" s="119">
        <v>2</v>
      </c>
      <c r="C27" s="10" t="s">
        <v>730</v>
      </c>
      <c r="D27" s="130" t="s">
        <v>730</v>
      </c>
      <c r="E27" s="130" t="s">
        <v>34</v>
      </c>
      <c r="F27" s="149" t="s">
        <v>277</v>
      </c>
      <c r="G27" s="150"/>
      <c r="H27" s="11" t="s">
        <v>731</v>
      </c>
      <c r="I27" s="14">
        <v>0.67</v>
      </c>
      <c r="J27" s="121">
        <f t="shared" si="0"/>
        <v>1.34</v>
      </c>
      <c r="K27" s="127"/>
    </row>
    <row r="28" spans="1:11" ht="24">
      <c r="A28" s="126"/>
      <c r="B28" s="119">
        <v>2</v>
      </c>
      <c r="C28" s="10" t="s">
        <v>730</v>
      </c>
      <c r="D28" s="130" t="s">
        <v>730</v>
      </c>
      <c r="E28" s="130" t="s">
        <v>34</v>
      </c>
      <c r="F28" s="149" t="s">
        <v>278</v>
      </c>
      <c r="G28" s="150"/>
      <c r="H28" s="11" t="s">
        <v>731</v>
      </c>
      <c r="I28" s="14">
        <v>0.67</v>
      </c>
      <c r="J28" s="121">
        <f t="shared" si="0"/>
        <v>1.34</v>
      </c>
      <c r="K28" s="127"/>
    </row>
    <row r="29" spans="1:11" ht="24">
      <c r="A29" s="126"/>
      <c r="B29" s="119">
        <v>20</v>
      </c>
      <c r="C29" s="10" t="s">
        <v>668</v>
      </c>
      <c r="D29" s="130" t="s">
        <v>668</v>
      </c>
      <c r="E29" s="130" t="s">
        <v>32</v>
      </c>
      <c r="F29" s="149" t="s">
        <v>112</v>
      </c>
      <c r="G29" s="150"/>
      <c r="H29" s="11" t="s">
        <v>732</v>
      </c>
      <c r="I29" s="14">
        <v>0.83</v>
      </c>
      <c r="J29" s="121">
        <f t="shared" si="0"/>
        <v>16.599999999999998</v>
      </c>
      <c r="K29" s="127"/>
    </row>
    <row r="30" spans="1:11" ht="13.5" customHeight="1">
      <c r="A30" s="126"/>
      <c r="B30" s="119">
        <v>40</v>
      </c>
      <c r="C30" s="10" t="s">
        <v>733</v>
      </c>
      <c r="D30" s="130" t="s">
        <v>733</v>
      </c>
      <c r="E30" s="130" t="s">
        <v>30</v>
      </c>
      <c r="F30" s="149"/>
      <c r="G30" s="150"/>
      <c r="H30" s="11" t="s">
        <v>734</v>
      </c>
      <c r="I30" s="14">
        <v>0.23</v>
      </c>
      <c r="J30" s="121">
        <f t="shared" si="0"/>
        <v>9.2000000000000011</v>
      </c>
      <c r="K30" s="127"/>
    </row>
    <row r="31" spans="1:11" ht="13.5" customHeight="1">
      <c r="A31" s="126"/>
      <c r="B31" s="119">
        <v>20</v>
      </c>
      <c r="C31" s="10" t="s">
        <v>733</v>
      </c>
      <c r="D31" s="130" t="s">
        <v>733</v>
      </c>
      <c r="E31" s="130" t="s">
        <v>31</v>
      </c>
      <c r="F31" s="149"/>
      <c r="G31" s="150"/>
      <c r="H31" s="11" t="s">
        <v>734</v>
      </c>
      <c r="I31" s="14">
        <v>0.23</v>
      </c>
      <c r="J31" s="121">
        <f t="shared" si="0"/>
        <v>4.6000000000000005</v>
      </c>
      <c r="K31" s="127"/>
    </row>
    <row r="32" spans="1:11" ht="24">
      <c r="A32" s="126"/>
      <c r="B32" s="119">
        <v>10</v>
      </c>
      <c r="C32" s="10" t="s">
        <v>735</v>
      </c>
      <c r="D32" s="130" t="s">
        <v>735</v>
      </c>
      <c r="E32" s="130" t="s">
        <v>30</v>
      </c>
      <c r="F32" s="149" t="s">
        <v>279</v>
      </c>
      <c r="G32" s="150"/>
      <c r="H32" s="11" t="s">
        <v>736</v>
      </c>
      <c r="I32" s="14">
        <v>0.56999999999999995</v>
      </c>
      <c r="J32" s="121">
        <f t="shared" si="0"/>
        <v>5.6999999999999993</v>
      </c>
      <c r="K32" s="127"/>
    </row>
    <row r="33" spans="1:11" ht="24">
      <c r="A33" s="126"/>
      <c r="B33" s="119">
        <v>10</v>
      </c>
      <c r="C33" s="10" t="s">
        <v>735</v>
      </c>
      <c r="D33" s="130" t="s">
        <v>735</v>
      </c>
      <c r="E33" s="130" t="s">
        <v>30</v>
      </c>
      <c r="F33" s="149" t="s">
        <v>278</v>
      </c>
      <c r="G33" s="150"/>
      <c r="H33" s="11" t="s">
        <v>736</v>
      </c>
      <c r="I33" s="14">
        <v>0.56999999999999995</v>
      </c>
      <c r="J33" s="121">
        <f t="shared" si="0"/>
        <v>5.6999999999999993</v>
      </c>
      <c r="K33" s="127"/>
    </row>
    <row r="34" spans="1:11" ht="24">
      <c r="A34" s="126"/>
      <c r="B34" s="119">
        <v>10</v>
      </c>
      <c r="C34" s="10" t="s">
        <v>735</v>
      </c>
      <c r="D34" s="130" t="s">
        <v>735</v>
      </c>
      <c r="E34" s="130" t="s">
        <v>31</v>
      </c>
      <c r="F34" s="149" t="s">
        <v>279</v>
      </c>
      <c r="G34" s="150"/>
      <c r="H34" s="11" t="s">
        <v>736</v>
      </c>
      <c r="I34" s="14">
        <v>0.56999999999999995</v>
      </c>
      <c r="J34" s="121">
        <f t="shared" si="0"/>
        <v>5.6999999999999993</v>
      </c>
      <c r="K34" s="127"/>
    </row>
    <row r="35" spans="1:11" ht="24">
      <c r="A35" s="126"/>
      <c r="B35" s="119">
        <v>10</v>
      </c>
      <c r="C35" s="10" t="s">
        <v>735</v>
      </c>
      <c r="D35" s="130" t="s">
        <v>735</v>
      </c>
      <c r="E35" s="130" t="s">
        <v>31</v>
      </c>
      <c r="F35" s="149" t="s">
        <v>278</v>
      </c>
      <c r="G35" s="150"/>
      <c r="H35" s="11" t="s">
        <v>736</v>
      </c>
      <c r="I35" s="14">
        <v>0.56999999999999995</v>
      </c>
      <c r="J35" s="121">
        <f t="shared" si="0"/>
        <v>5.6999999999999993</v>
      </c>
      <c r="K35" s="127"/>
    </row>
    <row r="36" spans="1:11">
      <c r="A36" s="126"/>
      <c r="B36" s="119">
        <v>2</v>
      </c>
      <c r="C36" s="10" t="s">
        <v>737</v>
      </c>
      <c r="D36" s="130" t="s">
        <v>811</v>
      </c>
      <c r="E36" s="130" t="s">
        <v>738</v>
      </c>
      <c r="F36" s="149"/>
      <c r="G36" s="150"/>
      <c r="H36" s="11" t="s">
        <v>739</v>
      </c>
      <c r="I36" s="14">
        <v>1.01</v>
      </c>
      <c r="J36" s="121">
        <f t="shared" si="0"/>
        <v>2.02</v>
      </c>
      <c r="K36" s="127"/>
    </row>
    <row r="37" spans="1:11">
      <c r="A37" s="126"/>
      <c r="B37" s="119">
        <v>2</v>
      </c>
      <c r="C37" s="10" t="s">
        <v>737</v>
      </c>
      <c r="D37" s="130" t="s">
        <v>812</v>
      </c>
      <c r="E37" s="130" t="s">
        <v>740</v>
      </c>
      <c r="F37" s="149"/>
      <c r="G37" s="150"/>
      <c r="H37" s="11" t="s">
        <v>739</v>
      </c>
      <c r="I37" s="14">
        <v>1.06</v>
      </c>
      <c r="J37" s="121">
        <f t="shared" si="0"/>
        <v>2.12</v>
      </c>
      <c r="K37" s="127"/>
    </row>
    <row r="38" spans="1:11">
      <c r="A38" s="126"/>
      <c r="B38" s="119">
        <v>2</v>
      </c>
      <c r="C38" s="10" t="s">
        <v>737</v>
      </c>
      <c r="D38" s="130" t="s">
        <v>813</v>
      </c>
      <c r="E38" s="130" t="s">
        <v>741</v>
      </c>
      <c r="F38" s="149"/>
      <c r="G38" s="150"/>
      <c r="H38" s="11" t="s">
        <v>739</v>
      </c>
      <c r="I38" s="14">
        <v>1.1499999999999999</v>
      </c>
      <c r="J38" s="121">
        <f t="shared" si="0"/>
        <v>2.2999999999999998</v>
      </c>
      <c r="K38" s="127"/>
    </row>
    <row r="39" spans="1:11">
      <c r="A39" s="126"/>
      <c r="B39" s="119">
        <v>2</v>
      </c>
      <c r="C39" s="10" t="s">
        <v>737</v>
      </c>
      <c r="D39" s="130" t="s">
        <v>814</v>
      </c>
      <c r="E39" s="130" t="s">
        <v>724</v>
      </c>
      <c r="F39" s="149"/>
      <c r="G39" s="150"/>
      <c r="H39" s="11" t="s">
        <v>739</v>
      </c>
      <c r="I39" s="14">
        <v>1.25</v>
      </c>
      <c r="J39" s="121">
        <f t="shared" si="0"/>
        <v>2.5</v>
      </c>
      <c r="K39" s="127"/>
    </row>
    <row r="40" spans="1:11">
      <c r="A40" s="126"/>
      <c r="B40" s="119">
        <v>2</v>
      </c>
      <c r="C40" s="10" t="s">
        <v>742</v>
      </c>
      <c r="D40" s="130" t="s">
        <v>815</v>
      </c>
      <c r="E40" s="130" t="s">
        <v>738</v>
      </c>
      <c r="F40" s="149"/>
      <c r="G40" s="150"/>
      <c r="H40" s="11" t="s">
        <v>743</v>
      </c>
      <c r="I40" s="14">
        <v>0.81</v>
      </c>
      <c r="J40" s="121">
        <f t="shared" si="0"/>
        <v>1.62</v>
      </c>
      <c r="K40" s="127"/>
    </row>
    <row r="41" spans="1:11" ht="24">
      <c r="A41" s="126"/>
      <c r="B41" s="119">
        <v>10</v>
      </c>
      <c r="C41" s="10" t="s">
        <v>744</v>
      </c>
      <c r="D41" s="130" t="s">
        <v>744</v>
      </c>
      <c r="E41" s="130" t="s">
        <v>112</v>
      </c>
      <c r="F41" s="149"/>
      <c r="G41" s="150"/>
      <c r="H41" s="11" t="s">
        <v>745</v>
      </c>
      <c r="I41" s="14">
        <v>0.52</v>
      </c>
      <c r="J41" s="121">
        <f t="shared" si="0"/>
        <v>5.2</v>
      </c>
      <c r="K41" s="127"/>
    </row>
    <row r="42" spans="1:11">
      <c r="A42" s="126"/>
      <c r="B42" s="119">
        <v>40</v>
      </c>
      <c r="C42" s="10" t="s">
        <v>662</v>
      </c>
      <c r="D42" s="130" t="s">
        <v>662</v>
      </c>
      <c r="E42" s="130" t="s">
        <v>30</v>
      </c>
      <c r="F42" s="149"/>
      <c r="G42" s="150"/>
      <c r="H42" s="11" t="s">
        <v>664</v>
      </c>
      <c r="I42" s="14">
        <v>0.16</v>
      </c>
      <c r="J42" s="121">
        <f t="shared" si="0"/>
        <v>6.4</v>
      </c>
      <c r="K42" s="127"/>
    </row>
    <row r="43" spans="1:11">
      <c r="A43" s="126"/>
      <c r="B43" s="119">
        <v>20</v>
      </c>
      <c r="C43" s="10" t="s">
        <v>662</v>
      </c>
      <c r="D43" s="130" t="s">
        <v>662</v>
      </c>
      <c r="E43" s="130" t="s">
        <v>31</v>
      </c>
      <c r="F43" s="149"/>
      <c r="G43" s="150"/>
      <c r="H43" s="11" t="s">
        <v>664</v>
      </c>
      <c r="I43" s="14">
        <v>0.16</v>
      </c>
      <c r="J43" s="121">
        <f t="shared" si="0"/>
        <v>3.2</v>
      </c>
      <c r="K43" s="127"/>
    </row>
    <row r="44" spans="1:11" ht="36">
      <c r="A44" s="126"/>
      <c r="B44" s="119">
        <v>3</v>
      </c>
      <c r="C44" s="10" t="s">
        <v>746</v>
      </c>
      <c r="D44" s="130" t="s">
        <v>816</v>
      </c>
      <c r="E44" s="130" t="s">
        <v>239</v>
      </c>
      <c r="F44" s="149" t="s">
        <v>115</v>
      </c>
      <c r="G44" s="150"/>
      <c r="H44" s="11" t="s">
        <v>747</v>
      </c>
      <c r="I44" s="14">
        <v>1.25</v>
      </c>
      <c r="J44" s="121">
        <f t="shared" si="0"/>
        <v>3.75</v>
      </c>
      <c r="K44" s="127"/>
    </row>
    <row r="45" spans="1:11" ht="36">
      <c r="A45" s="126"/>
      <c r="B45" s="119">
        <v>3</v>
      </c>
      <c r="C45" s="10" t="s">
        <v>746</v>
      </c>
      <c r="D45" s="130" t="s">
        <v>816</v>
      </c>
      <c r="E45" s="130" t="s">
        <v>240</v>
      </c>
      <c r="F45" s="149" t="s">
        <v>115</v>
      </c>
      <c r="G45" s="150"/>
      <c r="H45" s="11" t="s">
        <v>747</v>
      </c>
      <c r="I45" s="14">
        <v>1.25</v>
      </c>
      <c r="J45" s="121">
        <f t="shared" si="0"/>
        <v>3.75</v>
      </c>
      <c r="K45" s="127"/>
    </row>
    <row r="46" spans="1:11" ht="24">
      <c r="A46" s="126"/>
      <c r="B46" s="119">
        <v>10</v>
      </c>
      <c r="C46" s="10" t="s">
        <v>748</v>
      </c>
      <c r="D46" s="130" t="s">
        <v>748</v>
      </c>
      <c r="E46" s="130" t="s">
        <v>28</v>
      </c>
      <c r="F46" s="149" t="s">
        <v>278</v>
      </c>
      <c r="G46" s="150"/>
      <c r="H46" s="11" t="s">
        <v>749</v>
      </c>
      <c r="I46" s="14">
        <v>0.56999999999999995</v>
      </c>
      <c r="J46" s="121">
        <f t="shared" si="0"/>
        <v>5.6999999999999993</v>
      </c>
      <c r="K46" s="127"/>
    </row>
    <row r="47" spans="1:11" ht="24">
      <c r="A47" s="126"/>
      <c r="B47" s="119">
        <v>20</v>
      </c>
      <c r="C47" s="10" t="s">
        <v>748</v>
      </c>
      <c r="D47" s="130" t="s">
        <v>748</v>
      </c>
      <c r="E47" s="130" t="s">
        <v>30</v>
      </c>
      <c r="F47" s="149" t="s">
        <v>279</v>
      </c>
      <c r="G47" s="150"/>
      <c r="H47" s="11" t="s">
        <v>749</v>
      </c>
      <c r="I47" s="14">
        <v>0.56999999999999995</v>
      </c>
      <c r="J47" s="121">
        <f t="shared" si="0"/>
        <v>11.399999999999999</v>
      </c>
      <c r="K47" s="127"/>
    </row>
    <row r="48" spans="1:11" ht="24">
      <c r="A48" s="126"/>
      <c r="B48" s="119">
        <v>20</v>
      </c>
      <c r="C48" s="10" t="s">
        <v>748</v>
      </c>
      <c r="D48" s="130" t="s">
        <v>748</v>
      </c>
      <c r="E48" s="130" t="s">
        <v>30</v>
      </c>
      <c r="F48" s="149" t="s">
        <v>278</v>
      </c>
      <c r="G48" s="150"/>
      <c r="H48" s="11" t="s">
        <v>749</v>
      </c>
      <c r="I48" s="14">
        <v>0.56999999999999995</v>
      </c>
      <c r="J48" s="121">
        <f t="shared" si="0"/>
        <v>11.399999999999999</v>
      </c>
      <c r="K48" s="127"/>
    </row>
    <row r="49" spans="1:11" ht="24">
      <c r="A49" s="126"/>
      <c r="B49" s="119">
        <v>10</v>
      </c>
      <c r="C49" s="10" t="s">
        <v>748</v>
      </c>
      <c r="D49" s="130" t="s">
        <v>748</v>
      </c>
      <c r="E49" s="130" t="s">
        <v>31</v>
      </c>
      <c r="F49" s="149" t="s">
        <v>279</v>
      </c>
      <c r="G49" s="150"/>
      <c r="H49" s="11" t="s">
        <v>749</v>
      </c>
      <c r="I49" s="14">
        <v>0.56999999999999995</v>
      </c>
      <c r="J49" s="121">
        <f t="shared" si="0"/>
        <v>5.6999999999999993</v>
      </c>
      <c r="K49" s="127"/>
    </row>
    <row r="50" spans="1:11" ht="24">
      <c r="A50" s="126"/>
      <c r="B50" s="119">
        <v>20</v>
      </c>
      <c r="C50" s="10" t="s">
        <v>748</v>
      </c>
      <c r="D50" s="130" t="s">
        <v>748</v>
      </c>
      <c r="E50" s="130" t="s">
        <v>31</v>
      </c>
      <c r="F50" s="149" t="s">
        <v>278</v>
      </c>
      <c r="G50" s="150"/>
      <c r="H50" s="11" t="s">
        <v>749</v>
      </c>
      <c r="I50" s="14">
        <v>0.56999999999999995</v>
      </c>
      <c r="J50" s="121">
        <f t="shared" si="0"/>
        <v>11.399999999999999</v>
      </c>
      <c r="K50" s="127"/>
    </row>
    <row r="51" spans="1:11" ht="24">
      <c r="A51" s="126"/>
      <c r="B51" s="119">
        <v>15</v>
      </c>
      <c r="C51" s="10" t="s">
        <v>750</v>
      </c>
      <c r="D51" s="130" t="s">
        <v>750</v>
      </c>
      <c r="E51" s="130" t="s">
        <v>112</v>
      </c>
      <c r="F51" s="149"/>
      <c r="G51" s="150"/>
      <c r="H51" s="11" t="s">
        <v>751</v>
      </c>
      <c r="I51" s="14">
        <v>0.23</v>
      </c>
      <c r="J51" s="121">
        <f t="shared" si="0"/>
        <v>3.45</v>
      </c>
      <c r="K51" s="127"/>
    </row>
    <row r="52" spans="1:11" ht="36">
      <c r="A52" s="126"/>
      <c r="B52" s="119">
        <v>1</v>
      </c>
      <c r="C52" s="10" t="s">
        <v>752</v>
      </c>
      <c r="D52" s="130" t="s">
        <v>817</v>
      </c>
      <c r="E52" s="130" t="s">
        <v>753</v>
      </c>
      <c r="F52" s="149" t="s">
        <v>279</v>
      </c>
      <c r="G52" s="150"/>
      <c r="H52" s="11" t="s">
        <v>754</v>
      </c>
      <c r="I52" s="14">
        <v>0.38</v>
      </c>
      <c r="J52" s="121">
        <f t="shared" si="0"/>
        <v>0.38</v>
      </c>
      <c r="K52" s="127"/>
    </row>
    <row r="53" spans="1:11" ht="36">
      <c r="A53" s="126"/>
      <c r="B53" s="119">
        <v>1</v>
      </c>
      <c r="C53" s="10" t="s">
        <v>752</v>
      </c>
      <c r="D53" s="130" t="s">
        <v>817</v>
      </c>
      <c r="E53" s="130" t="s">
        <v>753</v>
      </c>
      <c r="F53" s="149" t="s">
        <v>589</v>
      </c>
      <c r="G53" s="150"/>
      <c r="H53" s="11" t="s">
        <v>754</v>
      </c>
      <c r="I53" s="14">
        <v>0.38</v>
      </c>
      <c r="J53" s="121">
        <f t="shared" si="0"/>
        <v>0.38</v>
      </c>
      <c r="K53" s="127"/>
    </row>
    <row r="54" spans="1:11" ht="11.25" customHeight="1">
      <c r="A54" s="126"/>
      <c r="B54" s="119">
        <v>5</v>
      </c>
      <c r="C54" s="10" t="s">
        <v>655</v>
      </c>
      <c r="D54" s="130" t="s">
        <v>655</v>
      </c>
      <c r="E54" s="130" t="s">
        <v>34</v>
      </c>
      <c r="F54" s="149"/>
      <c r="G54" s="150"/>
      <c r="H54" s="11" t="s">
        <v>658</v>
      </c>
      <c r="I54" s="14">
        <v>1.49</v>
      </c>
      <c r="J54" s="121">
        <f t="shared" ref="J54:J85" si="1">I54*B54</f>
        <v>7.45</v>
      </c>
      <c r="K54" s="127"/>
    </row>
    <row r="55" spans="1:11" ht="11.25" customHeight="1">
      <c r="A55" s="126"/>
      <c r="B55" s="119">
        <v>10</v>
      </c>
      <c r="C55" s="10" t="s">
        <v>70</v>
      </c>
      <c r="D55" s="130" t="s">
        <v>70</v>
      </c>
      <c r="E55" s="130" t="s">
        <v>30</v>
      </c>
      <c r="F55" s="149"/>
      <c r="G55" s="150"/>
      <c r="H55" s="11" t="s">
        <v>755</v>
      </c>
      <c r="I55" s="14">
        <v>1.54</v>
      </c>
      <c r="J55" s="121">
        <f t="shared" si="1"/>
        <v>15.4</v>
      </c>
      <c r="K55" s="127"/>
    </row>
    <row r="56" spans="1:11" ht="11.25" customHeight="1">
      <c r="A56" s="126"/>
      <c r="B56" s="119">
        <v>10</v>
      </c>
      <c r="C56" s="10" t="s">
        <v>70</v>
      </c>
      <c r="D56" s="130" t="s">
        <v>70</v>
      </c>
      <c r="E56" s="130" t="s">
        <v>31</v>
      </c>
      <c r="F56" s="149"/>
      <c r="G56" s="150"/>
      <c r="H56" s="11" t="s">
        <v>755</v>
      </c>
      <c r="I56" s="14">
        <v>1.54</v>
      </c>
      <c r="J56" s="121">
        <f t="shared" si="1"/>
        <v>15.4</v>
      </c>
      <c r="K56" s="127"/>
    </row>
    <row r="57" spans="1:11" ht="11.25" customHeight="1">
      <c r="A57" s="126"/>
      <c r="B57" s="119">
        <v>15</v>
      </c>
      <c r="C57" s="10" t="s">
        <v>756</v>
      </c>
      <c r="D57" s="130" t="s">
        <v>756</v>
      </c>
      <c r="E57" s="130" t="s">
        <v>30</v>
      </c>
      <c r="F57" s="149"/>
      <c r="G57" s="150"/>
      <c r="H57" s="11" t="s">
        <v>757</v>
      </c>
      <c r="I57" s="14">
        <v>2.02</v>
      </c>
      <c r="J57" s="121">
        <f t="shared" si="1"/>
        <v>30.3</v>
      </c>
      <c r="K57" s="127"/>
    </row>
    <row r="58" spans="1:11">
      <c r="A58" s="126"/>
      <c r="B58" s="119">
        <v>1</v>
      </c>
      <c r="C58" s="10" t="s">
        <v>758</v>
      </c>
      <c r="D58" s="130" t="s">
        <v>758</v>
      </c>
      <c r="E58" s="130" t="s">
        <v>31</v>
      </c>
      <c r="F58" s="149"/>
      <c r="G58" s="150"/>
      <c r="H58" s="11" t="s">
        <v>759</v>
      </c>
      <c r="I58" s="14">
        <v>3.19</v>
      </c>
      <c r="J58" s="121">
        <f t="shared" si="1"/>
        <v>3.19</v>
      </c>
      <c r="K58" s="127"/>
    </row>
    <row r="59" spans="1:11">
      <c r="A59" s="126"/>
      <c r="B59" s="119">
        <v>4</v>
      </c>
      <c r="C59" s="10" t="s">
        <v>758</v>
      </c>
      <c r="D59" s="130" t="s">
        <v>758</v>
      </c>
      <c r="E59" s="130" t="s">
        <v>32</v>
      </c>
      <c r="F59" s="149"/>
      <c r="G59" s="150"/>
      <c r="H59" s="11" t="s">
        <v>759</v>
      </c>
      <c r="I59" s="14">
        <v>3.19</v>
      </c>
      <c r="J59" s="121">
        <f t="shared" si="1"/>
        <v>12.76</v>
      </c>
      <c r="K59" s="127"/>
    </row>
    <row r="60" spans="1:11">
      <c r="A60" s="126"/>
      <c r="B60" s="119">
        <v>2</v>
      </c>
      <c r="C60" s="10" t="s">
        <v>73</v>
      </c>
      <c r="D60" s="130" t="s">
        <v>73</v>
      </c>
      <c r="E60" s="130" t="s">
        <v>28</v>
      </c>
      <c r="F60" s="149" t="s">
        <v>277</v>
      </c>
      <c r="G60" s="150"/>
      <c r="H60" s="11" t="s">
        <v>760</v>
      </c>
      <c r="I60" s="14">
        <v>1.88</v>
      </c>
      <c r="J60" s="121">
        <f t="shared" si="1"/>
        <v>3.76</v>
      </c>
      <c r="K60" s="127"/>
    </row>
    <row r="61" spans="1:11">
      <c r="A61" s="126"/>
      <c r="B61" s="119">
        <v>5</v>
      </c>
      <c r="C61" s="10" t="s">
        <v>73</v>
      </c>
      <c r="D61" s="130" t="s">
        <v>73</v>
      </c>
      <c r="E61" s="130" t="s">
        <v>28</v>
      </c>
      <c r="F61" s="149" t="s">
        <v>278</v>
      </c>
      <c r="G61" s="150"/>
      <c r="H61" s="11" t="s">
        <v>760</v>
      </c>
      <c r="I61" s="14">
        <v>1.88</v>
      </c>
      <c r="J61" s="121">
        <f t="shared" si="1"/>
        <v>9.3999999999999986</v>
      </c>
      <c r="K61" s="127"/>
    </row>
    <row r="62" spans="1:11">
      <c r="A62" s="126"/>
      <c r="B62" s="119">
        <v>2</v>
      </c>
      <c r="C62" s="10" t="s">
        <v>73</v>
      </c>
      <c r="D62" s="130" t="s">
        <v>73</v>
      </c>
      <c r="E62" s="130" t="s">
        <v>28</v>
      </c>
      <c r="F62" s="149" t="s">
        <v>761</v>
      </c>
      <c r="G62" s="150"/>
      <c r="H62" s="11" t="s">
        <v>760</v>
      </c>
      <c r="I62" s="14">
        <v>1.88</v>
      </c>
      <c r="J62" s="121">
        <f t="shared" si="1"/>
        <v>3.76</v>
      </c>
      <c r="K62" s="127"/>
    </row>
    <row r="63" spans="1:11">
      <c r="A63" s="126"/>
      <c r="B63" s="119">
        <v>10</v>
      </c>
      <c r="C63" s="10" t="s">
        <v>73</v>
      </c>
      <c r="D63" s="130" t="s">
        <v>73</v>
      </c>
      <c r="E63" s="130" t="s">
        <v>30</v>
      </c>
      <c r="F63" s="149" t="s">
        <v>279</v>
      </c>
      <c r="G63" s="150"/>
      <c r="H63" s="11" t="s">
        <v>760</v>
      </c>
      <c r="I63" s="14">
        <v>1.88</v>
      </c>
      <c r="J63" s="121">
        <f t="shared" si="1"/>
        <v>18.799999999999997</v>
      </c>
      <c r="K63" s="127"/>
    </row>
    <row r="64" spans="1:11">
      <c r="A64" s="126"/>
      <c r="B64" s="119">
        <v>3</v>
      </c>
      <c r="C64" s="10" t="s">
        <v>73</v>
      </c>
      <c r="D64" s="130" t="s">
        <v>73</v>
      </c>
      <c r="E64" s="130" t="s">
        <v>30</v>
      </c>
      <c r="F64" s="149" t="s">
        <v>277</v>
      </c>
      <c r="G64" s="150"/>
      <c r="H64" s="11" t="s">
        <v>760</v>
      </c>
      <c r="I64" s="14">
        <v>1.88</v>
      </c>
      <c r="J64" s="121">
        <f t="shared" si="1"/>
        <v>5.64</v>
      </c>
      <c r="K64" s="127"/>
    </row>
    <row r="65" spans="1:11">
      <c r="A65" s="126"/>
      <c r="B65" s="119">
        <v>5</v>
      </c>
      <c r="C65" s="10" t="s">
        <v>73</v>
      </c>
      <c r="D65" s="130" t="s">
        <v>73</v>
      </c>
      <c r="E65" s="130" t="s">
        <v>30</v>
      </c>
      <c r="F65" s="149" t="s">
        <v>761</v>
      </c>
      <c r="G65" s="150"/>
      <c r="H65" s="11" t="s">
        <v>760</v>
      </c>
      <c r="I65" s="14">
        <v>1.88</v>
      </c>
      <c r="J65" s="121">
        <f t="shared" si="1"/>
        <v>9.3999999999999986</v>
      </c>
      <c r="K65" s="127"/>
    </row>
    <row r="66" spans="1:11">
      <c r="A66" s="126"/>
      <c r="B66" s="119">
        <v>3</v>
      </c>
      <c r="C66" s="10" t="s">
        <v>73</v>
      </c>
      <c r="D66" s="130" t="s">
        <v>73</v>
      </c>
      <c r="E66" s="130" t="s">
        <v>31</v>
      </c>
      <c r="F66" s="149" t="s">
        <v>277</v>
      </c>
      <c r="G66" s="150"/>
      <c r="H66" s="11" t="s">
        <v>760</v>
      </c>
      <c r="I66" s="14">
        <v>1.88</v>
      </c>
      <c r="J66" s="121">
        <f t="shared" si="1"/>
        <v>5.64</v>
      </c>
      <c r="K66" s="127"/>
    </row>
    <row r="67" spans="1:11">
      <c r="A67" s="126"/>
      <c r="B67" s="119">
        <v>10</v>
      </c>
      <c r="C67" s="10" t="s">
        <v>73</v>
      </c>
      <c r="D67" s="130" t="s">
        <v>73</v>
      </c>
      <c r="E67" s="130" t="s">
        <v>31</v>
      </c>
      <c r="F67" s="149" t="s">
        <v>278</v>
      </c>
      <c r="G67" s="150"/>
      <c r="H67" s="11" t="s">
        <v>760</v>
      </c>
      <c r="I67" s="14">
        <v>1.88</v>
      </c>
      <c r="J67" s="121">
        <f t="shared" si="1"/>
        <v>18.799999999999997</v>
      </c>
      <c r="K67" s="127"/>
    </row>
    <row r="68" spans="1:11">
      <c r="A68" s="126"/>
      <c r="B68" s="119">
        <v>2</v>
      </c>
      <c r="C68" s="10" t="s">
        <v>73</v>
      </c>
      <c r="D68" s="130" t="s">
        <v>73</v>
      </c>
      <c r="E68" s="130" t="s">
        <v>32</v>
      </c>
      <c r="F68" s="149" t="s">
        <v>277</v>
      </c>
      <c r="G68" s="150"/>
      <c r="H68" s="11" t="s">
        <v>760</v>
      </c>
      <c r="I68" s="14">
        <v>1.88</v>
      </c>
      <c r="J68" s="121">
        <f t="shared" si="1"/>
        <v>3.76</v>
      </c>
      <c r="K68" s="127"/>
    </row>
    <row r="69" spans="1:11">
      <c r="A69" s="126"/>
      <c r="B69" s="119">
        <v>5</v>
      </c>
      <c r="C69" s="10" t="s">
        <v>73</v>
      </c>
      <c r="D69" s="130" t="s">
        <v>73</v>
      </c>
      <c r="E69" s="130" t="s">
        <v>32</v>
      </c>
      <c r="F69" s="149" t="s">
        <v>278</v>
      </c>
      <c r="G69" s="150"/>
      <c r="H69" s="11" t="s">
        <v>760</v>
      </c>
      <c r="I69" s="14">
        <v>1.88</v>
      </c>
      <c r="J69" s="121">
        <f t="shared" si="1"/>
        <v>9.3999999999999986</v>
      </c>
      <c r="K69" s="127"/>
    </row>
    <row r="70" spans="1:11">
      <c r="A70" s="126"/>
      <c r="B70" s="119">
        <v>2</v>
      </c>
      <c r="C70" s="10" t="s">
        <v>762</v>
      </c>
      <c r="D70" s="130" t="s">
        <v>762</v>
      </c>
      <c r="E70" s="130" t="s">
        <v>30</v>
      </c>
      <c r="F70" s="149" t="s">
        <v>278</v>
      </c>
      <c r="G70" s="150"/>
      <c r="H70" s="11" t="s">
        <v>763</v>
      </c>
      <c r="I70" s="14">
        <v>2.02</v>
      </c>
      <c r="J70" s="121">
        <f t="shared" si="1"/>
        <v>4.04</v>
      </c>
      <c r="K70" s="127"/>
    </row>
    <row r="71" spans="1:11">
      <c r="A71" s="126"/>
      <c r="B71" s="119">
        <v>5</v>
      </c>
      <c r="C71" s="10" t="s">
        <v>479</v>
      </c>
      <c r="D71" s="130" t="s">
        <v>479</v>
      </c>
      <c r="E71" s="130" t="s">
        <v>30</v>
      </c>
      <c r="F71" s="149" t="s">
        <v>761</v>
      </c>
      <c r="G71" s="150"/>
      <c r="H71" s="11" t="s">
        <v>481</v>
      </c>
      <c r="I71" s="14">
        <v>2.17</v>
      </c>
      <c r="J71" s="121">
        <f t="shared" si="1"/>
        <v>10.85</v>
      </c>
      <c r="K71" s="127"/>
    </row>
    <row r="72" spans="1:11">
      <c r="A72" s="126"/>
      <c r="B72" s="119">
        <v>5</v>
      </c>
      <c r="C72" s="10" t="s">
        <v>479</v>
      </c>
      <c r="D72" s="130" t="s">
        <v>479</v>
      </c>
      <c r="E72" s="130" t="s">
        <v>304</v>
      </c>
      <c r="F72" s="149" t="s">
        <v>278</v>
      </c>
      <c r="G72" s="150"/>
      <c r="H72" s="11" t="s">
        <v>481</v>
      </c>
      <c r="I72" s="14">
        <v>2.17</v>
      </c>
      <c r="J72" s="121">
        <f t="shared" si="1"/>
        <v>10.85</v>
      </c>
      <c r="K72" s="127"/>
    </row>
    <row r="73" spans="1:11">
      <c r="A73" s="126"/>
      <c r="B73" s="119">
        <v>5</v>
      </c>
      <c r="C73" s="10" t="s">
        <v>479</v>
      </c>
      <c r="D73" s="130" t="s">
        <v>479</v>
      </c>
      <c r="E73" s="130" t="s">
        <v>300</v>
      </c>
      <c r="F73" s="149" t="s">
        <v>279</v>
      </c>
      <c r="G73" s="150"/>
      <c r="H73" s="11" t="s">
        <v>481</v>
      </c>
      <c r="I73" s="14">
        <v>2.17</v>
      </c>
      <c r="J73" s="121">
        <f t="shared" si="1"/>
        <v>10.85</v>
      </c>
      <c r="K73" s="127"/>
    </row>
    <row r="74" spans="1:11" ht="36">
      <c r="A74" s="126"/>
      <c r="B74" s="119">
        <v>2</v>
      </c>
      <c r="C74" s="10" t="s">
        <v>764</v>
      </c>
      <c r="D74" s="130" t="s">
        <v>818</v>
      </c>
      <c r="E74" s="130" t="s">
        <v>30</v>
      </c>
      <c r="F74" s="149" t="s">
        <v>245</v>
      </c>
      <c r="G74" s="150"/>
      <c r="H74" s="11" t="s">
        <v>765</v>
      </c>
      <c r="I74" s="14">
        <v>5.8</v>
      </c>
      <c r="J74" s="121">
        <f t="shared" si="1"/>
        <v>11.6</v>
      </c>
      <c r="K74" s="127"/>
    </row>
    <row r="75" spans="1:11" ht="36">
      <c r="A75" s="126"/>
      <c r="B75" s="119">
        <v>2</v>
      </c>
      <c r="C75" s="10" t="s">
        <v>764</v>
      </c>
      <c r="D75" s="130" t="s">
        <v>819</v>
      </c>
      <c r="E75" s="130" t="s">
        <v>31</v>
      </c>
      <c r="F75" s="149" t="s">
        <v>245</v>
      </c>
      <c r="G75" s="150"/>
      <c r="H75" s="11" t="s">
        <v>765</v>
      </c>
      <c r="I75" s="14">
        <v>6.77</v>
      </c>
      <c r="J75" s="121">
        <f t="shared" si="1"/>
        <v>13.54</v>
      </c>
      <c r="K75" s="127"/>
    </row>
    <row r="76" spans="1:11" ht="36">
      <c r="A76" s="126"/>
      <c r="B76" s="119">
        <v>2</v>
      </c>
      <c r="C76" s="10" t="s">
        <v>766</v>
      </c>
      <c r="D76" s="130" t="s">
        <v>820</v>
      </c>
      <c r="E76" s="130" t="s">
        <v>767</v>
      </c>
      <c r="F76" s="149" t="s">
        <v>245</v>
      </c>
      <c r="G76" s="150"/>
      <c r="H76" s="11" t="s">
        <v>768</v>
      </c>
      <c r="I76" s="14">
        <v>5.7</v>
      </c>
      <c r="J76" s="121">
        <f t="shared" si="1"/>
        <v>11.4</v>
      </c>
      <c r="K76" s="127"/>
    </row>
    <row r="77" spans="1:11" ht="36">
      <c r="A77" s="126"/>
      <c r="B77" s="119">
        <v>2</v>
      </c>
      <c r="C77" s="10" t="s">
        <v>769</v>
      </c>
      <c r="D77" s="130" t="s">
        <v>821</v>
      </c>
      <c r="E77" s="130" t="s">
        <v>770</v>
      </c>
      <c r="F77" s="149"/>
      <c r="G77" s="150"/>
      <c r="H77" s="11" t="s">
        <v>771</v>
      </c>
      <c r="I77" s="14">
        <v>6.19</v>
      </c>
      <c r="J77" s="121">
        <f t="shared" si="1"/>
        <v>12.38</v>
      </c>
      <c r="K77" s="127"/>
    </row>
    <row r="78" spans="1:11" ht="36">
      <c r="A78" s="126"/>
      <c r="B78" s="119">
        <v>1</v>
      </c>
      <c r="C78" s="10" t="s">
        <v>769</v>
      </c>
      <c r="D78" s="130" t="s">
        <v>822</v>
      </c>
      <c r="E78" s="130" t="s">
        <v>772</v>
      </c>
      <c r="F78" s="149"/>
      <c r="G78" s="150"/>
      <c r="H78" s="11" t="s">
        <v>771</v>
      </c>
      <c r="I78" s="14">
        <v>7.16</v>
      </c>
      <c r="J78" s="121">
        <f t="shared" si="1"/>
        <v>7.16</v>
      </c>
      <c r="K78" s="127"/>
    </row>
    <row r="79" spans="1:11" ht="36">
      <c r="A79" s="126"/>
      <c r="B79" s="119">
        <v>2</v>
      </c>
      <c r="C79" s="10" t="s">
        <v>773</v>
      </c>
      <c r="D79" s="130" t="s">
        <v>823</v>
      </c>
      <c r="E79" s="130" t="s">
        <v>30</v>
      </c>
      <c r="F79" s="149"/>
      <c r="G79" s="150"/>
      <c r="H79" s="11" t="s">
        <v>774</v>
      </c>
      <c r="I79" s="14">
        <v>7.16</v>
      </c>
      <c r="J79" s="121">
        <f t="shared" si="1"/>
        <v>14.32</v>
      </c>
      <c r="K79" s="127"/>
    </row>
    <row r="80" spans="1:11" ht="24">
      <c r="A80" s="126"/>
      <c r="B80" s="119">
        <v>2</v>
      </c>
      <c r="C80" s="10" t="s">
        <v>775</v>
      </c>
      <c r="D80" s="130" t="s">
        <v>824</v>
      </c>
      <c r="E80" s="130" t="s">
        <v>776</v>
      </c>
      <c r="F80" s="149"/>
      <c r="G80" s="150"/>
      <c r="H80" s="11" t="s">
        <v>777</v>
      </c>
      <c r="I80" s="14">
        <v>4.16</v>
      </c>
      <c r="J80" s="121">
        <f t="shared" si="1"/>
        <v>8.32</v>
      </c>
      <c r="K80" s="127"/>
    </row>
    <row r="81" spans="1:11" ht="24">
      <c r="A81" s="126"/>
      <c r="B81" s="119">
        <v>2</v>
      </c>
      <c r="C81" s="10" t="s">
        <v>775</v>
      </c>
      <c r="D81" s="130" t="s">
        <v>825</v>
      </c>
      <c r="E81" s="130" t="s">
        <v>770</v>
      </c>
      <c r="F81" s="149"/>
      <c r="G81" s="150"/>
      <c r="H81" s="11" t="s">
        <v>777</v>
      </c>
      <c r="I81" s="14">
        <v>4.62</v>
      </c>
      <c r="J81" s="121">
        <f t="shared" si="1"/>
        <v>9.24</v>
      </c>
      <c r="K81" s="127"/>
    </row>
    <row r="82" spans="1:11" ht="24">
      <c r="A82" s="126"/>
      <c r="B82" s="119">
        <v>1</v>
      </c>
      <c r="C82" s="10" t="s">
        <v>778</v>
      </c>
      <c r="D82" s="130" t="s">
        <v>826</v>
      </c>
      <c r="E82" s="130" t="s">
        <v>245</v>
      </c>
      <c r="F82" s="149" t="s">
        <v>738</v>
      </c>
      <c r="G82" s="150"/>
      <c r="H82" s="11" t="s">
        <v>779</v>
      </c>
      <c r="I82" s="14">
        <v>1.73</v>
      </c>
      <c r="J82" s="121">
        <f t="shared" si="1"/>
        <v>1.73</v>
      </c>
      <c r="K82" s="127"/>
    </row>
    <row r="83" spans="1:11" ht="48">
      <c r="A83" s="126"/>
      <c r="B83" s="119">
        <v>10</v>
      </c>
      <c r="C83" s="10" t="s">
        <v>780</v>
      </c>
      <c r="D83" s="130" t="s">
        <v>780</v>
      </c>
      <c r="E83" s="130" t="s">
        <v>112</v>
      </c>
      <c r="F83" s="149"/>
      <c r="G83" s="150"/>
      <c r="H83" s="11" t="s">
        <v>781</v>
      </c>
      <c r="I83" s="14">
        <v>0.86</v>
      </c>
      <c r="J83" s="121">
        <f t="shared" si="1"/>
        <v>8.6</v>
      </c>
      <c r="K83" s="127"/>
    </row>
    <row r="84" spans="1:11">
      <c r="A84" s="126"/>
      <c r="B84" s="119">
        <v>2</v>
      </c>
      <c r="C84" s="10" t="s">
        <v>782</v>
      </c>
      <c r="D84" s="130" t="s">
        <v>827</v>
      </c>
      <c r="E84" s="130" t="s">
        <v>738</v>
      </c>
      <c r="F84" s="149" t="s">
        <v>279</v>
      </c>
      <c r="G84" s="150"/>
      <c r="H84" s="11" t="s">
        <v>783</v>
      </c>
      <c r="I84" s="14">
        <v>0.47</v>
      </c>
      <c r="J84" s="121">
        <f t="shared" si="1"/>
        <v>0.94</v>
      </c>
      <c r="K84" s="127"/>
    </row>
    <row r="85" spans="1:11">
      <c r="A85" s="126"/>
      <c r="B85" s="119">
        <v>1</v>
      </c>
      <c r="C85" s="10" t="s">
        <v>782</v>
      </c>
      <c r="D85" s="130" t="s">
        <v>828</v>
      </c>
      <c r="E85" s="130" t="s">
        <v>741</v>
      </c>
      <c r="F85" s="149" t="s">
        <v>279</v>
      </c>
      <c r="G85" s="150"/>
      <c r="H85" s="11" t="s">
        <v>783</v>
      </c>
      <c r="I85" s="14">
        <v>0.56999999999999995</v>
      </c>
      <c r="J85" s="121">
        <f t="shared" si="1"/>
        <v>0.56999999999999995</v>
      </c>
      <c r="K85" s="127"/>
    </row>
    <row r="86" spans="1:11" ht="24">
      <c r="A86" s="126"/>
      <c r="B86" s="119">
        <v>10</v>
      </c>
      <c r="C86" s="10" t="s">
        <v>784</v>
      </c>
      <c r="D86" s="130" t="s">
        <v>784</v>
      </c>
      <c r="E86" s="130" t="s">
        <v>28</v>
      </c>
      <c r="F86" s="149"/>
      <c r="G86" s="150"/>
      <c r="H86" s="11" t="s">
        <v>785</v>
      </c>
      <c r="I86" s="14">
        <v>0.43</v>
      </c>
      <c r="J86" s="121">
        <f t="shared" ref="J86:J105" si="2">I86*B86</f>
        <v>4.3</v>
      </c>
      <c r="K86" s="127"/>
    </row>
    <row r="87" spans="1:11" ht="24">
      <c r="A87" s="126"/>
      <c r="B87" s="119">
        <v>10</v>
      </c>
      <c r="C87" s="10" t="s">
        <v>784</v>
      </c>
      <c r="D87" s="130" t="s">
        <v>784</v>
      </c>
      <c r="E87" s="130" t="s">
        <v>30</v>
      </c>
      <c r="F87" s="149"/>
      <c r="G87" s="150"/>
      <c r="H87" s="11" t="s">
        <v>785</v>
      </c>
      <c r="I87" s="14">
        <v>0.43</v>
      </c>
      <c r="J87" s="121">
        <f t="shared" si="2"/>
        <v>4.3</v>
      </c>
      <c r="K87" s="127"/>
    </row>
    <row r="88" spans="1:11" ht="24">
      <c r="A88" s="126"/>
      <c r="B88" s="119">
        <v>3</v>
      </c>
      <c r="C88" s="10" t="s">
        <v>786</v>
      </c>
      <c r="D88" s="130" t="s">
        <v>786</v>
      </c>
      <c r="E88" s="130" t="s">
        <v>30</v>
      </c>
      <c r="F88" s="149"/>
      <c r="G88" s="150"/>
      <c r="H88" s="11" t="s">
        <v>787</v>
      </c>
      <c r="I88" s="14">
        <v>3.44</v>
      </c>
      <c r="J88" s="121">
        <f t="shared" si="2"/>
        <v>10.32</v>
      </c>
      <c r="K88" s="127"/>
    </row>
    <row r="89" spans="1:11" ht="36">
      <c r="A89" s="126"/>
      <c r="B89" s="119">
        <v>2</v>
      </c>
      <c r="C89" s="10" t="s">
        <v>788</v>
      </c>
      <c r="D89" s="130" t="s">
        <v>788</v>
      </c>
      <c r="E89" s="130" t="s">
        <v>245</v>
      </c>
      <c r="F89" s="149" t="s">
        <v>28</v>
      </c>
      <c r="G89" s="150"/>
      <c r="H89" s="11" t="s">
        <v>789</v>
      </c>
      <c r="I89" s="14">
        <v>3.34</v>
      </c>
      <c r="J89" s="121">
        <f t="shared" si="2"/>
        <v>6.68</v>
      </c>
      <c r="K89" s="127"/>
    </row>
    <row r="90" spans="1:11" ht="36">
      <c r="A90" s="126"/>
      <c r="B90" s="119">
        <v>2</v>
      </c>
      <c r="C90" s="10" t="s">
        <v>788</v>
      </c>
      <c r="D90" s="130" t="s">
        <v>788</v>
      </c>
      <c r="E90" s="130" t="s">
        <v>245</v>
      </c>
      <c r="F90" s="149" t="s">
        <v>30</v>
      </c>
      <c r="G90" s="150"/>
      <c r="H90" s="11" t="s">
        <v>789</v>
      </c>
      <c r="I90" s="14">
        <v>3.34</v>
      </c>
      <c r="J90" s="121">
        <f t="shared" si="2"/>
        <v>6.68</v>
      </c>
      <c r="K90" s="127"/>
    </row>
    <row r="91" spans="1:11" ht="36">
      <c r="A91" s="126"/>
      <c r="B91" s="119">
        <v>2</v>
      </c>
      <c r="C91" s="10" t="s">
        <v>790</v>
      </c>
      <c r="D91" s="130" t="s">
        <v>790</v>
      </c>
      <c r="E91" s="130" t="s">
        <v>245</v>
      </c>
      <c r="F91" s="149" t="s">
        <v>28</v>
      </c>
      <c r="G91" s="150"/>
      <c r="H91" s="11" t="s">
        <v>791</v>
      </c>
      <c r="I91" s="14">
        <v>3.19</v>
      </c>
      <c r="J91" s="121">
        <f t="shared" si="2"/>
        <v>6.38</v>
      </c>
      <c r="K91" s="127"/>
    </row>
    <row r="92" spans="1:11" ht="36">
      <c r="A92" s="126"/>
      <c r="B92" s="119">
        <v>2</v>
      </c>
      <c r="C92" s="10" t="s">
        <v>790</v>
      </c>
      <c r="D92" s="130" t="s">
        <v>790</v>
      </c>
      <c r="E92" s="130" t="s">
        <v>245</v>
      </c>
      <c r="F92" s="149" t="s">
        <v>30</v>
      </c>
      <c r="G92" s="150"/>
      <c r="H92" s="11" t="s">
        <v>791</v>
      </c>
      <c r="I92" s="14">
        <v>3.19</v>
      </c>
      <c r="J92" s="121">
        <f t="shared" si="2"/>
        <v>6.38</v>
      </c>
      <c r="K92" s="127"/>
    </row>
    <row r="93" spans="1:11" ht="36">
      <c r="A93" s="126"/>
      <c r="B93" s="119">
        <v>2</v>
      </c>
      <c r="C93" s="10" t="s">
        <v>792</v>
      </c>
      <c r="D93" s="130" t="s">
        <v>792</v>
      </c>
      <c r="E93" s="130" t="s">
        <v>245</v>
      </c>
      <c r="F93" s="149" t="s">
        <v>28</v>
      </c>
      <c r="G93" s="150"/>
      <c r="H93" s="11" t="s">
        <v>793</v>
      </c>
      <c r="I93" s="14">
        <v>6.54</v>
      </c>
      <c r="J93" s="121">
        <f t="shared" si="2"/>
        <v>13.08</v>
      </c>
      <c r="K93" s="127"/>
    </row>
    <row r="94" spans="1:11" ht="36">
      <c r="A94" s="126"/>
      <c r="B94" s="119">
        <v>1</v>
      </c>
      <c r="C94" s="10" t="s">
        <v>792</v>
      </c>
      <c r="D94" s="130" t="s">
        <v>792</v>
      </c>
      <c r="E94" s="130" t="s">
        <v>245</v>
      </c>
      <c r="F94" s="149" t="s">
        <v>30</v>
      </c>
      <c r="G94" s="150"/>
      <c r="H94" s="11" t="s">
        <v>793</v>
      </c>
      <c r="I94" s="14">
        <v>6.54</v>
      </c>
      <c r="J94" s="121">
        <f t="shared" si="2"/>
        <v>6.54</v>
      </c>
      <c r="K94" s="127"/>
    </row>
    <row r="95" spans="1:11" ht="24">
      <c r="A95" s="126"/>
      <c r="B95" s="119">
        <v>2</v>
      </c>
      <c r="C95" s="10" t="s">
        <v>794</v>
      </c>
      <c r="D95" s="130" t="s">
        <v>794</v>
      </c>
      <c r="E95" s="130" t="s">
        <v>245</v>
      </c>
      <c r="F95" s="149" t="s">
        <v>28</v>
      </c>
      <c r="G95" s="150"/>
      <c r="H95" s="11" t="s">
        <v>795</v>
      </c>
      <c r="I95" s="14">
        <v>4.99</v>
      </c>
      <c r="J95" s="121">
        <f t="shared" si="2"/>
        <v>9.98</v>
      </c>
      <c r="K95" s="127"/>
    </row>
    <row r="96" spans="1:11" ht="24">
      <c r="A96" s="126"/>
      <c r="B96" s="119">
        <v>2</v>
      </c>
      <c r="C96" s="10" t="s">
        <v>794</v>
      </c>
      <c r="D96" s="130" t="s">
        <v>794</v>
      </c>
      <c r="E96" s="130" t="s">
        <v>245</v>
      </c>
      <c r="F96" s="149" t="s">
        <v>30</v>
      </c>
      <c r="G96" s="150"/>
      <c r="H96" s="11" t="s">
        <v>795</v>
      </c>
      <c r="I96" s="14">
        <v>4.99</v>
      </c>
      <c r="J96" s="121">
        <f t="shared" si="2"/>
        <v>9.98</v>
      </c>
      <c r="K96" s="127"/>
    </row>
    <row r="97" spans="1:11" ht="24">
      <c r="A97" s="126"/>
      <c r="B97" s="119">
        <v>2</v>
      </c>
      <c r="C97" s="10" t="s">
        <v>796</v>
      </c>
      <c r="D97" s="130" t="s">
        <v>796</v>
      </c>
      <c r="E97" s="130" t="s">
        <v>245</v>
      </c>
      <c r="F97" s="149" t="s">
        <v>28</v>
      </c>
      <c r="G97" s="150"/>
      <c r="H97" s="11" t="s">
        <v>797</v>
      </c>
      <c r="I97" s="14">
        <v>2.5099999999999998</v>
      </c>
      <c r="J97" s="121">
        <f t="shared" si="2"/>
        <v>5.0199999999999996</v>
      </c>
      <c r="K97" s="127"/>
    </row>
    <row r="98" spans="1:11" ht="24">
      <c r="A98" s="126"/>
      <c r="B98" s="119">
        <v>2</v>
      </c>
      <c r="C98" s="10" t="s">
        <v>796</v>
      </c>
      <c r="D98" s="130" t="s">
        <v>796</v>
      </c>
      <c r="E98" s="130" t="s">
        <v>245</v>
      </c>
      <c r="F98" s="149" t="s">
        <v>30</v>
      </c>
      <c r="G98" s="150"/>
      <c r="H98" s="11" t="s">
        <v>797</v>
      </c>
      <c r="I98" s="14">
        <v>2.5099999999999998</v>
      </c>
      <c r="J98" s="121">
        <f t="shared" si="2"/>
        <v>5.0199999999999996</v>
      </c>
      <c r="K98" s="127"/>
    </row>
    <row r="99" spans="1:11" ht="36">
      <c r="A99" s="126"/>
      <c r="B99" s="119">
        <v>2</v>
      </c>
      <c r="C99" s="10" t="s">
        <v>798</v>
      </c>
      <c r="D99" s="130" t="s">
        <v>798</v>
      </c>
      <c r="E99" s="130" t="s">
        <v>245</v>
      </c>
      <c r="F99" s="149" t="s">
        <v>28</v>
      </c>
      <c r="G99" s="150"/>
      <c r="H99" s="11" t="s">
        <v>799</v>
      </c>
      <c r="I99" s="14">
        <v>5.03</v>
      </c>
      <c r="J99" s="121">
        <f t="shared" si="2"/>
        <v>10.06</v>
      </c>
      <c r="K99" s="127"/>
    </row>
    <row r="100" spans="1:11" ht="36">
      <c r="A100" s="126"/>
      <c r="B100" s="119">
        <v>2</v>
      </c>
      <c r="C100" s="10" t="s">
        <v>798</v>
      </c>
      <c r="D100" s="130" t="s">
        <v>798</v>
      </c>
      <c r="E100" s="130" t="s">
        <v>245</v>
      </c>
      <c r="F100" s="149" t="s">
        <v>30</v>
      </c>
      <c r="G100" s="150"/>
      <c r="H100" s="11" t="s">
        <v>799</v>
      </c>
      <c r="I100" s="14">
        <v>5.03</v>
      </c>
      <c r="J100" s="121">
        <f t="shared" si="2"/>
        <v>10.06</v>
      </c>
      <c r="K100" s="127"/>
    </row>
    <row r="101" spans="1:11" ht="36">
      <c r="A101" s="126"/>
      <c r="B101" s="119">
        <v>2</v>
      </c>
      <c r="C101" s="10" t="s">
        <v>800</v>
      </c>
      <c r="D101" s="130" t="s">
        <v>800</v>
      </c>
      <c r="E101" s="130" t="s">
        <v>245</v>
      </c>
      <c r="F101" s="149" t="s">
        <v>28</v>
      </c>
      <c r="G101" s="150"/>
      <c r="H101" s="11" t="s">
        <v>801</v>
      </c>
      <c r="I101" s="14">
        <v>3.34</v>
      </c>
      <c r="J101" s="121">
        <f t="shared" si="2"/>
        <v>6.68</v>
      </c>
      <c r="K101" s="127"/>
    </row>
    <row r="102" spans="1:11" ht="36">
      <c r="A102" s="126"/>
      <c r="B102" s="119">
        <v>1</v>
      </c>
      <c r="C102" s="10" t="s">
        <v>800</v>
      </c>
      <c r="D102" s="130" t="s">
        <v>800</v>
      </c>
      <c r="E102" s="130" t="s">
        <v>245</v>
      </c>
      <c r="F102" s="149" t="s">
        <v>30</v>
      </c>
      <c r="G102" s="150"/>
      <c r="H102" s="11" t="s">
        <v>801</v>
      </c>
      <c r="I102" s="14">
        <v>3.34</v>
      </c>
      <c r="J102" s="121">
        <f t="shared" si="2"/>
        <v>3.34</v>
      </c>
      <c r="K102" s="127"/>
    </row>
    <row r="103" spans="1:11" ht="36">
      <c r="A103" s="126"/>
      <c r="B103" s="119">
        <v>4</v>
      </c>
      <c r="C103" s="10" t="s">
        <v>802</v>
      </c>
      <c r="D103" s="130" t="s">
        <v>802</v>
      </c>
      <c r="E103" s="130" t="s">
        <v>245</v>
      </c>
      <c r="F103" s="149"/>
      <c r="G103" s="150"/>
      <c r="H103" s="11" t="s">
        <v>803</v>
      </c>
      <c r="I103" s="14">
        <v>5.56</v>
      </c>
      <c r="J103" s="121">
        <f t="shared" si="2"/>
        <v>22.24</v>
      </c>
      <c r="K103" s="127"/>
    </row>
    <row r="104" spans="1:11" ht="36">
      <c r="A104" s="126"/>
      <c r="B104" s="119">
        <v>4</v>
      </c>
      <c r="C104" s="10" t="s">
        <v>804</v>
      </c>
      <c r="D104" s="130" t="s">
        <v>804</v>
      </c>
      <c r="E104" s="130" t="s">
        <v>245</v>
      </c>
      <c r="F104" s="149"/>
      <c r="G104" s="150"/>
      <c r="H104" s="11" t="s">
        <v>805</v>
      </c>
      <c r="I104" s="14">
        <v>4.45</v>
      </c>
      <c r="J104" s="121">
        <f t="shared" si="2"/>
        <v>17.8</v>
      </c>
      <c r="K104" s="127"/>
    </row>
    <row r="105" spans="1:11" ht="24">
      <c r="A105" s="126"/>
      <c r="B105" s="120">
        <v>3</v>
      </c>
      <c r="C105" s="12" t="s">
        <v>806</v>
      </c>
      <c r="D105" s="131" t="s">
        <v>806</v>
      </c>
      <c r="E105" s="131"/>
      <c r="F105" s="147"/>
      <c r="G105" s="148"/>
      <c r="H105" s="13" t="s">
        <v>807</v>
      </c>
      <c r="I105" s="15">
        <v>0.73</v>
      </c>
      <c r="J105" s="122">
        <f t="shared" si="2"/>
        <v>2.19</v>
      </c>
      <c r="K105" s="127"/>
    </row>
    <row r="106" spans="1:11">
      <c r="A106" s="126"/>
      <c r="B106" s="138"/>
      <c r="C106" s="138"/>
      <c r="D106" s="138"/>
      <c r="E106" s="138"/>
      <c r="F106" s="138"/>
      <c r="G106" s="138"/>
      <c r="H106" s="138"/>
      <c r="I106" s="139" t="s">
        <v>261</v>
      </c>
      <c r="J106" s="140">
        <f>SUM(J22:J105)</f>
        <v>624.04</v>
      </c>
      <c r="K106" s="127"/>
    </row>
    <row r="107" spans="1:11">
      <c r="A107" s="126"/>
      <c r="B107" s="138"/>
      <c r="C107" s="138"/>
      <c r="D107" s="138"/>
      <c r="E107" s="138"/>
      <c r="F107" s="138"/>
      <c r="G107" s="138"/>
      <c r="H107" s="139"/>
      <c r="I107" s="139" t="s">
        <v>834</v>
      </c>
      <c r="J107" s="140">
        <v>0</v>
      </c>
      <c r="K107" s="127"/>
    </row>
    <row r="108" spans="1:11" hidden="1" outlineLevel="1">
      <c r="A108" s="126"/>
      <c r="B108" s="138"/>
      <c r="C108" s="138"/>
      <c r="D108" s="138"/>
      <c r="E108" s="138"/>
      <c r="F108" s="138"/>
      <c r="G108" s="138"/>
      <c r="H108" s="138"/>
      <c r="I108" s="139" t="s">
        <v>191</v>
      </c>
      <c r="J108" s="140"/>
      <c r="K108" s="127"/>
    </row>
    <row r="109" spans="1:11" collapsed="1">
      <c r="A109" s="126"/>
      <c r="B109" s="138"/>
      <c r="C109" s="138"/>
      <c r="D109" s="138"/>
      <c r="E109" s="138"/>
      <c r="F109" s="138"/>
      <c r="G109" s="138"/>
      <c r="H109" s="138"/>
      <c r="I109" s="139" t="s">
        <v>263</v>
      </c>
      <c r="J109" s="140">
        <f>SUM(J106:J108)</f>
        <v>624.04</v>
      </c>
      <c r="K109" s="127"/>
    </row>
    <row r="110" spans="1:11">
      <c r="A110" s="6"/>
      <c r="B110" s="7"/>
      <c r="C110" s="7"/>
      <c r="D110" s="7"/>
      <c r="E110" s="7"/>
      <c r="F110" s="7"/>
      <c r="G110" s="7"/>
      <c r="H110" s="7" t="s">
        <v>835</v>
      </c>
      <c r="I110" s="7"/>
      <c r="J110" s="7"/>
      <c r="K110" s="8"/>
    </row>
    <row r="112" spans="1:11">
      <c r="H112" s="159" t="s">
        <v>836</v>
      </c>
      <c r="I112" s="160">
        <v>641.84</v>
      </c>
    </row>
    <row r="113" spans="8:9">
      <c r="H113" s="162" t="s">
        <v>876</v>
      </c>
      <c r="I113" s="161">
        <f>I112-J109</f>
        <v>17.800000000000068</v>
      </c>
    </row>
    <row r="114" spans="8:9" ht="13.5" customHeight="1"/>
    <row r="115" spans="8:9">
      <c r="H115" s="1" t="s">
        <v>830</v>
      </c>
      <c r="I115" s="103">
        <f>'Tax Invoice'!E14</f>
        <v>37.58</v>
      </c>
    </row>
    <row r="116" spans="8:9">
      <c r="H116" s="1" t="s">
        <v>711</v>
      </c>
      <c r="I116" s="103">
        <f>'Tax Invoice'!M11</f>
        <v>34.81</v>
      </c>
    </row>
    <row r="117" spans="8:9">
      <c r="H117" s="1" t="s">
        <v>714</v>
      </c>
      <c r="I117" s="103">
        <f>I119/I116</f>
        <v>673.69787991956321</v>
      </c>
    </row>
    <row r="118" spans="8:9">
      <c r="H118" s="1" t="s">
        <v>715</v>
      </c>
      <c r="I118" s="103">
        <f>I120/I116</f>
        <v>673.69787991956321</v>
      </c>
    </row>
    <row r="119" spans="8:9">
      <c r="H119" s="1" t="s">
        <v>712</v>
      </c>
      <c r="I119" s="103">
        <f>I120</f>
        <v>23451.423199999997</v>
      </c>
    </row>
    <row r="120" spans="8:9">
      <c r="H120" s="1" t="s">
        <v>713</v>
      </c>
      <c r="I120" s="103">
        <f>J109*I115</f>
        <v>23451.423199999997</v>
      </c>
    </row>
    <row r="122" spans="8:9">
      <c r="H122" s="1"/>
      <c r="I122" s="145"/>
    </row>
  </sheetData>
  <mergeCells count="88">
    <mergeCell ref="F33:G33"/>
    <mergeCell ref="F34:G34"/>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5:G105"/>
    <mergeCell ref="F100:G100"/>
    <mergeCell ref="F101:G101"/>
    <mergeCell ref="F102:G102"/>
    <mergeCell ref="F103:G103"/>
    <mergeCell ref="F104:G10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522</v>
      </c>
      <c r="O1" t="s">
        <v>149</v>
      </c>
      <c r="T1" t="s">
        <v>261</v>
      </c>
      <c r="U1">
        <v>641.84</v>
      </c>
    </row>
    <row r="2" spans="1:21" ht="15.75">
      <c r="A2" s="126"/>
      <c r="B2" s="136" t="s">
        <v>139</v>
      </c>
      <c r="C2" s="132"/>
      <c r="D2" s="132"/>
      <c r="E2" s="132"/>
      <c r="F2" s="132"/>
      <c r="G2" s="132"/>
      <c r="H2" s="132"/>
      <c r="I2" s="137" t="s">
        <v>145</v>
      </c>
      <c r="J2" s="127"/>
      <c r="T2" t="s">
        <v>190</v>
      </c>
      <c r="U2">
        <v>0</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641.84</v>
      </c>
    </row>
    <row r="5" spans="1:21">
      <c r="A5" s="126"/>
      <c r="B5" s="133" t="s">
        <v>142</v>
      </c>
      <c r="C5" s="132"/>
      <c r="D5" s="132"/>
      <c r="E5" s="132"/>
      <c r="F5" s="132"/>
      <c r="G5" s="132"/>
      <c r="H5" s="132"/>
      <c r="I5" s="132"/>
      <c r="J5" s="127"/>
      <c r="S5" t="s">
        <v>829</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51"/>
      <c r="J10" s="127"/>
    </row>
    <row r="11" spans="1:21">
      <c r="A11" s="126"/>
      <c r="B11" s="126" t="s">
        <v>717</v>
      </c>
      <c r="C11" s="132"/>
      <c r="D11" s="132"/>
      <c r="E11" s="127"/>
      <c r="F11" s="128"/>
      <c r="G11" s="128" t="s">
        <v>717</v>
      </c>
      <c r="H11" s="132"/>
      <c r="I11" s="152"/>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720</v>
      </c>
      <c r="C14" s="132"/>
      <c r="D14" s="132"/>
      <c r="E14" s="127"/>
      <c r="F14" s="128"/>
      <c r="G14" s="128" t="s">
        <v>720</v>
      </c>
      <c r="H14" s="132"/>
      <c r="I14" s="153">
        <v>45170</v>
      </c>
      <c r="J14" s="127"/>
    </row>
    <row r="15" spans="1:21">
      <c r="A15" s="126"/>
      <c r="B15" s="6" t="s">
        <v>11</v>
      </c>
      <c r="C15" s="7"/>
      <c r="D15" s="7"/>
      <c r="E15" s="8"/>
      <c r="F15" s="128"/>
      <c r="G15" s="9" t="s">
        <v>11</v>
      </c>
      <c r="H15" s="132"/>
      <c r="I15" s="154"/>
      <c r="J15" s="127"/>
    </row>
    <row r="16" spans="1:21">
      <c r="A16" s="126"/>
      <c r="B16" s="132"/>
      <c r="C16" s="132"/>
      <c r="D16" s="132"/>
      <c r="E16" s="132"/>
      <c r="F16" s="132"/>
      <c r="G16" s="132"/>
      <c r="H16" s="135" t="s">
        <v>147</v>
      </c>
      <c r="I16" s="141">
        <v>39831</v>
      </c>
      <c r="J16" s="127"/>
    </row>
    <row r="17" spans="1:16">
      <c r="A17" s="126"/>
      <c r="B17" s="132" t="s">
        <v>721</v>
      </c>
      <c r="C17" s="132"/>
      <c r="D17" s="132"/>
      <c r="E17" s="132"/>
      <c r="F17" s="132"/>
      <c r="G17" s="132"/>
      <c r="H17" s="135" t="s">
        <v>148</v>
      </c>
      <c r="I17" s="141"/>
      <c r="J17" s="127"/>
    </row>
    <row r="18" spans="1:16" ht="18">
      <c r="A18" s="126"/>
      <c r="B18" s="132" t="s">
        <v>722</v>
      </c>
      <c r="C18" s="132"/>
      <c r="D18" s="132"/>
      <c r="E18" s="132"/>
      <c r="F18" s="132"/>
      <c r="G18" s="132"/>
      <c r="H18" s="134" t="s">
        <v>264</v>
      </c>
      <c r="I18" s="116" t="s">
        <v>138</v>
      </c>
      <c r="J18" s="127"/>
    </row>
    <row r="19" spans="1:16">
      <c r="A19" s="126"/>
      <c r="B19" s="132"/>
      <c r="C19" s="132"/>
      <c r="D19" s="132"/>
      <c r="E19" s="132"/>
      <c r="F19" s="132"/>
      <c r="G19" s="132"/>
      <c r="H19" s="132"/>
      <c r="I19" s="132"/>
      <c r="J19" s="127"/>
      <c r="P19">
        <v>45170</v>
      </c>
    </row>
    <row r="20" spans="1:16">
      <c r="A20" s="126"/>
      <c r="B20" s="112" t="s">
        <v>204</v>
      </c>
      <c r="C20" s="112" t="s">
        <v>205</v>
      </c>
      <c r="D20" s="129" t="s">
        <v>206</v>
      </c>
      <c r="E20" s="155" t="s">
        <v>207</v>
      </c>
      <c r="F20" s="156"/>
      <c r="G20" s="112" t="s">
        <v>174</v>
      </c>
      <c r="H20" s="112" t="s">
        <v>208</v>
      </c>
      <c r="I20" s="112" t="s">
        <v>26</v>
      </c>
      <c r="J20" s="127"/>
    </row>
    <row r="21" spans="1:16">
      <c r="A21" s="126"/>
      <c r="B21" s="117"/>
      <c r="C21" s="117"/>
      <c r="D21" s="118"/>
      <c r="E21" s="157"/>
      <c r="F21" s="158"/>
      <c r="G21" s="117" t="s">
        <v>146</v>
      </c>
      <c r="H21" s="117"/>
      <c r="I21" s="117"/>
      <c r="J21" s="127"/>
    </row>
    <row r="22" spans="1:16" ht="144">
      <c r="A22" s="126"/>
      <c r="B22" s="119">
        <v>1</v>
      </c>
      <c r="C22" s="10" t="s">
        <v>723</v>
      </c>
      <c r="D22" s="130" t="s">
        <v>724</v>
      </c>
      <c r="E22" s="149"/>
      <c r="F22" s="150"/>
      <c r="G22" s="11" t="s">
        <v>725</v>
      </c>
      <c r="H22" s="14">
        <v>0.66</v>
      </c>
      <c r="I22" s="121">
        <f t="shared" ref="I22:I53" si="0">H22*B22</f>
        <v>0.66</v>
      </c>
      <c r="J22" s="127"/>
    </row>
    <row r="23" spans="1:16" ht="84">
      <c r="A23" s="126"/>
      <c r="B23" s="119">
        <v>1</v>
      </c>
      <c r="C23" s="10" t="s">
        <v>726</v>
      </c>
      <c r="D23" s="130" t="s">
        <v>724</v>
      </c>
      <c r="E23" s="149" t="s">
        <v>115</v>
      </c>
      <c r="F23" s="150"/>
      <c r="G23" s="11" t="s">
        <v>727</v>
      </c>
      <c r="H23" s="14">
        <v>0.42</v>
      </c>
      <c r="I23" s="121">
        <f t="shared" si="0"/>
        <v>0.42</v>
      </c>
      <c r="J23" s="127"/>
    </row>
    <row r="24" spans="1:16" ht="192">
      <c r="A24" s="126"/>
      <c r="B24" s="119">
        <v>4</v>
      </c>
      <c r="C24" s="10" t="s">
        <v>728</v>
      </c>
      <c r="D24" s="130" t="s">
        <v>237</v>
      </c>
      <c r="E24" s="149" t="s">
        <v>112</v>
      </c>
      <c r="F24" s="150"/>
      <c r="G24" s="11" t="s">
        <v>729</v>
      </c>
      <c r="H24" s="14">
        <v>0.86</v>
      </c>
      <c r="I24" s="121">
        <f t="shared" si="0"/>
        <v>3.44</v>
      </c>
      <c r="J24" s="127"/>
    </row>
    <row r="25" spans="1:16" ht="108">
      <c r="A25" s="126"/>
      <c r="B25" s="119">
        <v>6</v>
      </c>
      <c r="C25" s="10" t="s">
        <v>730</v>
      </c>
      <c r="D25" s="130" t="s">
        <v>34</v>
      </c>
      <c r="E25" s="149" t="s">
        <v>279</v>
      </c>
      <c r="F25" s="150"/>
      <c r="G25" s="11" t="s">
        <v>731</v>
      </c>
      <c r="H25" s="14">
        <v>0.67</v>
      </c>
      <c r="I25" s="121">
        <f t="shared" si="0"/>
        <v>4.0200000000000005</v>
      </c>
      <c r="J25" s="127"/>
    </row>
    <row r="26" spans="1:16" ht="108">
      <c r="A26" s="126"/>
      <c r="B26" s="119">
        <v>1</v>
      </c>
      <c r="C26" s="10" t="s">
        <v>730</v>
      </c>
      <c r="D26" s="130" t="s">
        <v>34</v>
      </c>
      <c r="E26" s="149" t="s">
        <v>679</v>
      </c>
      <c r="F26" s="150"/>
      <c r="G26" s="11" t="s">
        <v>731</v>
      </c>
      <c r="H26" s="14">
        <v>0.67</v>
      </c>
      <c r="I26" s="121">
        <f t="shared" si="0"/>
        <v>0.67</v>
      </c>
      <c r="J26" s="127"/>
    </row>
    <row r="27" spans="1:16" ht="108">
      <c r="A27" s="126"/>
      <c r="B27" s="119">
        <v>2</v>
      </c>
      <c r="C27" s="10" t="s">
        <v>730</v>
      </c>
      <c r="D27" s="130" t="s">
        <v>34</v>
      </c>
      <c r="E27" s="149" t="s">
        <v>277</v>
      </c>
      <c r="F27" s="150"/>
      <c r="G27" s="11" t="s">
        <v>731</v>
      </c>
      <c r="H27" s="14">
        <v>0.67</v>
      </c>
      <c r="I27" s="121">
        <f t="shared" si="0"/>
        <v>1.34</v>
      </c>
      <c r="J27" s="127"/>
    </row>
    <row r="28" spans="1:16" ht="108">
      <c r="A28" s="126"/>
      <c r="B28" s="119">
        <v>2</v>
      </c>
      <c r="C28" s="10" t="s">
        <v>730</v>
      </c>
      <c r="D28" s="130" t="s">
        <v>34</v>
      </c>
      <c r="E28" s="149" t="s">
        <v>278</v>
      </c>
      <c r="F28" s="150"/>
      <c r="G28" s="11" t="s">
        <v>731</v>
      </c>
      <c r="H28" s="14">
        <v>0.67</v>
      </c>
      <c r="I28" s="121">
        <f t="shared" si="0"/>
        <v>1.34</v>
      </c>
      <c r="J28" s="127"/>
    </row>
    <row r="29" spans="1:16" ht="192">
      <c r="A29" s="126"/>
      <c r="B29" s="119">
        <v>20</v>
      </c>
      <c r="C29" s="10" t="s">
        <v>668</v>
      </c>
      <c r="D29" s="130" t="s">
        <v>32</v>
      </c>
      <c r="E29" s="149" t="s">
        <v>112</v>
      </c>
      <c r="F29" s="150"/>
      <c r="G29" s="11" t="s">
        <v>732</v>
      </c>
      <c r="H29" s="14">
        <v>0.83</v>
      </c>
      <c r="I29" s="121">
        <f t="shared" si="0"/>
        <v>16.599999999999998</v>
      </c>
      <c r="J29" s="127"/>
    </row>
    <row r="30" spans="1:16" ht="108">
      <c r="A30" s="126"/>
      <c r="B30" s="119">
        <v>40</v>
      </c>
      <c r="C30" s="10" t="s">
        <v>733</v>
      </c>
      <c r="D30" s="130" t="s">
        <v>30</v>
      </c>
      <c r="E30" s="149"/>
      <c r="F30" s="150"/>
      <c r="G30" s="11" t="s">
        <v>734</v>
      </c>
      <c r="H30" s="14">
        <v>0.23</v>
      </c>
      <c r="I30" s="121">
        <f t="shared" si="0"/>
        <v>9.2000000000000011</v>
      </c>
      <c r="J30" s="127"/>
    </row>
    <row r="31" spans="1:16" ht="108">
      <c r="A31" s="126"/>
      <c r="B31" s="119">
        <v>20</v>
      </c>
      <c r="C31" s="10" t="s">
        <v>733</v>
      </c>
      <c r="D31" s="130" t="s">
        <v>31</v>
      </c>
      <c r="E31" s="149"/>
      <c r="F31" s="150"/>
      <c r="G31" s="11" t="s">
        <v>734</v>
      </c>
      <c r="H31" s="14">
        <v>0.23</v>
      </c>
      <c r="I31" s="121">
        <f t="shared" si="0"/>
        <v>4.6000000000000005</v>
      </c>
      <c r="J31" s="127"/>
    </row>
    <row r="32" spans="1:16" ht="144">
      <c r="A32" s="126"/>
      <c r="B32" s="119">
        <v>10</v>
      </c>
      <c r="C32" s="10" t="s">
        <v>735</v>
      </c>
      <c r="D32" s="130" t="s">
        <v>30</v>
      </c>
      <c r="E32" s="149" t="s">
        <v>279</v>
      </c>
      <c r="F32" s="150"/>
      <c r="G32" s="11" t="s">
        <v>736</v>
      </c>
      <c r="H32" s="14">
        <v>0.56999999999999995</v>
      </c>
      <c r="I32" s="121">
        <f t="shared" si="0"/>
        <v>5.6999999999999993</v>
      </c>
      <c r="J32" s="127"/>
    </row>
    <row r="33" spans="1:10" ht="144">
      <c r="A33" s="126"/>
      <c r="B33" s="119">
        <v>10</v>
      </c>
      <c r="C33" s="10" t="s">
        <v>735</v>
      </c>
      <c r="D33" s="130" t="s">
        <v>30</v>
      </c>
      <c r="E33" s="149" t="s">
        <v>278</v>
      </c>
      <c r="F33" s="150"/>
      <c r="G33" s="11" t="s">
        <v>736</v>
      </c>
      <c r="H33" s="14">
        <v>0.56999999999999995</v>
      </c>
      <c r="I33" s="121">
        <f t="shared" si="0"/>
        <v>5.6999999999999993</v>
      </c>
      <c r="J33" s="127"/>
    </row>
    <row r="34" spans="1:10" ht="144">
      <c r="A34" s="126"/>
      <c r="B34" s="119">
        <v>10</v>
      </c>
      <c r="C34" s="10" t="s">
        <v>735</v>
      </c>
      <c r="D34" s="130" t="s">
        <v>31</v>
      </c>
      <c r="E34" s="149" t="s">
        <v>279</v>
      </c>
      <c r="F34" s="150"/>
      <c r="G34" s="11" t="s">
        <v>736</v>
      </c>
      <c r="H34" s="14">
        <v>0.56999999999999995</v>
      </c>
      <c r="I34" s="121">
        <f t="shared" si="0"/>
        <v>5.6999999999999993</v>
      </c>
      <c r="J34" s="127"/>
    </row>
    <row r="35" spans="1:10" ht="144">
      <c r="A35" s="126"/>
      <c r="B35" s="119">
        <v>10</v>
      </c>
      <c r="C35" s="10" t="s">
        <v>735</v>
      </c>
      <c r="D35" s="130" t="s">
        <v>31</v>
      </c>
      <c r="E35" s="149" t="s">
        <v>278</v>
      </c>
      <c r="F35" s="150"/>
      <c r="G35" s="11" t="s">
        <v>736</v>
      </c>
      <c r="H35" s="14">
        <v>0.56999999999999995</v>
      </c>
      <c r="I35" s="121">
        <f t="shared" si="0"/>
        <v>5.6999999999999993</v>
      </c>
      <c r="J35" s="127"/>
    </row>
    <row r="36" spans="1:10" ht="72">
      <c r="A36" s="126"/>
      <c r="B36" s="119">
        <v>2</v>
      </c>
      <c r="C36" s="10" t="s">
        <v>737</v>
      </c>
      <c r="D36" s="130" t="s">
        <v>738</v>
      </c>
      <c r="E36" s="149"/>
      <c r="F36" s="150"/>
      <c r="G36" s="11" t="s">
        <v>739</v>
      </c>
      <c r="H36" s="14">
        <v>1.01</v>
      </c>
      <c r="I36" s="121">
        <f t="shared" si="0"/>
        <v>2.02</v>
      </c>
      <c r="J36" s="127"/>
    </row>
    <row r="37" spans="1:10" ht="72">
      <c r="A37" s="126"/>
      <c r="B37" s="119">
        <v>2</v>
      </c>
      <c r="C37" s="10" t="s">
        <v>737</v>
      </c>
      <c r="D37" s="130" t="s">
        <v>740</v>
      </c>
      <c r="E37" s="149"/>
      <c r="F37" s="150"/>
      <c r="G37" s="11" t="s">
        <v>739</v>
      </c>
      <c r="H37" s="14">
        <v>1.06</v>
      </c>
      <c r="I37" s="121">
        <f t="shared" si="0"/>
        <v>2.12</v>
      </c>
      <c r="J37" s="127"/>
    </row>
    <row r="38" spans="1:10" ht="72">
      <c r="A38" s="126"/>
      <c r="B38" s="119">
        <v>2</v>
      </c>
      <c r="C38" s="10" t="s">
        <v>737</v>
      </c>
      <c r="D38" s="130" t="s">
        <v>741</v>
      </c>
      <c r="E38" s="149"/>
      <c r="F38" s="150"/>
      <c r="G38" s="11" t="s">
        <v>739</v>
      </c>
      <c r="H38" s="14">
        <v>1.1499999999999999</v>
      </c>
      <c r="I38" s="121">
        <f t="shared" si="0"/>
        <v>2.2999999999999998</v>
      </c>
      <c r="J38" s="127"/>
    </row>
    <row r="39" spans="1:10" ht="72">
      <c r="A39" s="126"/>
      <c r="B39" s="119">
        <v>2</v>
      </c>
      <c r="C39" s="10" t="s">
        <v>737</v>
      </c>
      <c r="D39" s="130" t="s">
        <v>724</v>
      </c>
      <c r="E39" s="149"/>
      <c r="F39" s="150"/>
      <c r="G39" s="11" t="s">
        <v>739</v>
      </c>
      <c r="H39" s="14">
        <v>1.25</v>
      </c>
      <c r="I39" s="121">
        <f t="shared" si="0"/>
        <v>2.5</v>
      </c>
      <c r="J39" s="127"/>
    </row>
    <row r="40" spans="1:10" ht="84">
      <c r="A40" s="126"/>
      <c r="B40" s="119">
        <v>2</v>
      </c>
      <c r="C40" s="10" t="s">
        <v>742</v>
      </c>
      <c r="D40" s="130" t="s">
        <v>738</v>
      </c>
      <c r="E40" s="149"/>
      <c r="F40" s="150"/>
      <c r="G40" s="11" t="s">
        <v>743</v>
      </c>
      <c r="H40" s="14">
        <v>0.81</v>
      </c>
      <c r="I40" s="121">
        <f t="shared" si="0"/>
        <v>1.62</v>
      </c>
      <c r="J40" s="127"/>
    </row>
    <row r="41" spans="1:10" ht="192">
      <c r="A41" s="126"/>
      <c r="B41" s="119">
        <v>10</v>
      </c>
      <c r="C41" s="10" t="s">
        <v>744</v>
      </c>
      <c r="D41" s="130" t="s">
        <v>112</v>
      </c>
      <c r="E41" s="149"/>
      <c r="F41" s="150"/>
      <c r="G41" s="11" t="s">
        <v>745</v>
      </c>
      <c r="H41" s="14">
        <v>0.52</v>
      </c>
      <c r="I41" s="121">
        <f t="shared" si="0"/>
        <v>5.2</v>
      </c>
      <c r="J41" s="127"/>
    </row>
    <row r="42" spans="1:10" ht="84">
      <c r="A42" s="126"/>
      <c r="B42" s="119">
        <v>40</v>
      </c>
      <c r="C42" s="10" t="s">
        <v>662</v>
      </c>
      <c r="D42" s="130" t="s">
        <v>30</v>
      </c>
      <c r="E42" s="149"/>
      <c r="F42" s="150"/>
      <c r="G42" s="11" t="s">
        <v>664</v>
      </c>
      <c r="H42" s="14">
        <v>0.16</v>
      </c>
      <c r="I42" s="121">
        <f t="shared" si="0"/>
        <v>6.4</v>
      </c>
      <c r="J42" s="127"/>
    </row>
    <row r="43" spans="1:10" ht="84">
      <c r="A43" s="126"/>
      <c r="B43" s="119">
        <v>20</v>
      </c>
      <c r="C43" s="10" t="s">
        <v>662</v>
      </c>
      <c r="D43" s="130" t="s">
        <v>31</v>
      </c>
      <c r="E43" s="149"/>
      <c r="F43" s="150"/>
      <c r="G43" s="11" t="s">
        <v>664</v>
      </c>
      <c r="H43" s="14">
        <v>0.16</v>
      </c>
      <c r="I43" s="121">
        <f t="shared" si="0"/>
        <v>3.2</v>
      </c>
      <c r="J43" s="127"/>
    </row>
    <row r="44" spans="1:10" ht="228">
      <c r="A44" s="126"/>
      <c r="B44" s="119">
        <v>3</v>
      </c>
      <c r="C44" s="10" t="s">
        <v>746</v>
      </c>
      <c r="D44" s="130" t="s">
        <v>239</v>
      </c>
      <c r="E44" s="149" t="s">
        <v>115</v>
      </c>
      <c r="F44" s="150"/>
      <c r="G44" s="11" t="s">
        <v>747</v>
      </c>
      <c r="H44" s="14">
        <v>1.25</v>
      </c>
      <c r="I44" s="121">
        <f t="shared" si="0"/>
        <v>3.75</v>
      </c>
      <c r="J44" s="127"/>
    </row>
    <row r="45" spans="1:10" ht="228">
      <c r="A45" s="126"/>
      <c r="B45" s="119">
        <v>3</v>
      </c>
      <c r="C45" s="10" t="s">
        <v>746</v>
      </c>
      <c r="D45" s="130" t="s">
        <v>240</v>
      </c>
      <c r="E45" s="149" t="s">
        <v>115</v>
      </c>
      <c r="F45" s="150"/>
      <c r="G45" s="11" t="s">
        <v>747</v>
      </c>
      <c r="H45" s="14">
        <v>1.25</v>
      </c>
      <c r="I45" s="121">
        <f t="shared" si="0"/>
        <v>3.75</v>
      </c>
      <c r="J45" s="127"/>
    </row>
    <row r="46" spans="1:10" ht="120">
      <c r="A46" s="126"/>
      <c r="B46" s="119">
        <v>10</v>
      </c>
      <c r="C46" s="10" t="s">
        <v>748</v>
      </c>
      <c r="D46" s="130" t="s">
        <v>28</v>
      </c>
      <c r="E46" s="149" t="s">
        <v>278</v>
      </c>
      <c r="F46" s="150"/>
      <c r="G46" s="11" t="s">
        <v>749</v>
      </c>
      <c r="H46" s="14">
        <v>0.56999999999999995</v>
      </c>
      <c r="I46" s="121">
        <f t="shared" si="0"/>
        <v>5.6999999999999993</v>
      </c>
      <c r="J46" s="127"/>
    </row>
    <row r="47" spans="1:10" ht="120">
      <c r="A47" s="126"/>
      <c r="B47" s="119">
        <v>20</v>
      </c>
      <c r="C47" s="10" t="s">
        <v>748</v>
      </c>
      <c r="D47" s="130" t="s">
        <v>30</v>
      </c>
      <c r="E47" s="149" t="s">
        <v>279</v>
      </c>
      <c r="F47" s="150"/>
      <c r="G47" s="11" t="s">
        <v>749</v>
      </c>
      <c r="H47" s="14">
        <v>0.56999999999999995</v>
      </c>
      <c r="I47" s="121">
        <f t="shared" si="0"/>
        <v>11.399999999999999</v>
      </c>
      <c r="J47" s="127"/>
    </row>
    <row r="48" spans="1:10" ht="120">
      <c r="A48" s="126"/>
      <c r="B48" s="119">
        <v>20</v>
      </c>
      <c r="C48" s="10" t="s">
        <v>748</v>
      </c>
      <c r="D48" s="130" t="s">
        <v>30</v>
      </c>
      <c r="E48" s="149" t="s">
        <v>278</v>
      </c>
      <c r="F48" s="150"/>
      <c r="G48" s="11" t="s">
        <v>749</v>
      </c>
      <c r="H48" s="14">
        <v>0.56999999999999995</v>
      </c>
      <c r="I48" s="121">
        <f t="shared" si="0"/>
        <v>11.399999999999999</v>
      </c>
      <c r="J48" s="127"/>
    </row>
    <row r="49" spans="1:10" ht="120">
      <c r="A49" s="126"/>
      <c r="B49" s="119">
        <v>10</v>
      </c>
      <c r="C49" s="10" t="s">
        <v>748</v>
      </c>
      <c r="D49" s="130" t="s">
        <v>31</v>
      </c>
      <c r="E49" s="149" t="s">
        <v>279</v>
      </c>
      <c r="F49" s="150"/>
      <c r="G49" s="11" t="s">
        <v>749</v>
      </c>
      <c r="H49" s="14">
        <v>0.56999999999999995</v>
      </c>
      <c r="I49" s="121">
        <f t="shared" si="0"/>
        <v>5.6999999999999993</v>
      </c>
      <c r="J49" s="127"/>
    </row>
    <row r="50" spans="1:10" ht="120">
      <c r="A50" s="126"/>
      <c r="B50" s="119">
        <v>20</v>
      </c>
      <c r="C50" s="10" t="s">
        <v>748</v>
      </c>
      <c r="D50" s="130" t="s">
        <v>31</v>
      </c>
      <c r="E50" s="149" t="s">
        <v>278</v>
      </c>
      <c r="F50" s="150"/>
      <c r="G50" s="11" t="s">
        <v>749</v>
      </c>
      <c r="H50" s="14">
        <v>0.56999999999999995</v>
      </c>
      <c r="I50" s="121">
        <f t="shared" si="0"/>
        <v>11.399999999999999</v>
      </c>
      <c r="J50" s="127"/>
    </row>
    <row r="51" spans="1:10" ht="120">
      <c r="A51" s="126"/>
      <c r="B51" s="119">
        <v>15</v>
      </c>
      <c r="C51" s="10" t="s">
        <v>750</v>
      </c>
      <c r="D51" s="130" t="s">
        <v>112</v>
      </c>
      <c r="E51" s="149"/>
      <c r="F51" s="150"/>
      <c r="G51" s="11" t="s">
        <v>751</v>
      </c>
      <c r="H51" s="14">
        <v>0.23</v>
      </c>
      <c r="I51" s="121">
        <f t="shared" si="0"/>
        <v>3.45</v>
      </c>
      <c r="J51" s="127"/>
    </row>
    <row r="52" spans="1:10" ht="132">
      <c r="A52" s="126"/>
      <c r="B52" s="119">
        <v>1</v>
      </c>
      <c r="C52" s="10" t="s">
        <v>752</v>
      </c>
      <c r="D52" s="130" t="s">
        <v>753</v>
      </c>
      <c r="E52" s="149" t="s">
        <v>279</v>
      </c>
      <c r="F52" s="150"/>
      <c r="G52" s="11" t="s">
        <v>754</v>
      </c>
      <c r="H52" s="14">
        <v>0.38</v>
      </c>
      <c r="I52" s="121">
        <f t="shared" si="0"/>
        <v>0.38</v>
      </c>
      <c r="J52" s="127"/>
    </row>
    <row r="53" spans="1:10" ht="132">
      <c r="A53" s="126"/>
      <c r="B53" s="119">
        <v>1</v>
      </c>
      <c r="C53" s="10" t="s">
        <v>752</v>
      </c>
      <c r="D53" s="130" t="s">
        <v>753</v>
      </c>
      <c r="E53" s="149" t="s">
        <v>589</v>
      </c>
      <c r="F53" s="150"/>
      <c r="G53" s="11" t="s">
        <v>754</v>
      </c>
      <c r="H53" s="14">
        <v>0.38</v>
      </c>
      <c r="I53" s="121">
        <f t="shared" si="0"/>
        <v>0.38</v>
      </c>
      <c r="J53" s="127"/>
    </row>
    <row r="54" spans="1:10" ht="96">
      <c r="A54" s="126"/>
      <c r="B54" s="119">
        <v>5</v>
      </c>
      <c r="C54" s="10" t="s">
        <v>655</v>
      </c>
      <c r="D54" s="130" t="s">
        <v>34</v>
      </c>
      <c r="E54" s="149"/>
      <c r="F54" s="150"/>
      <c r="G54" s="11" t="s">
        <v>658</v>
      </c>
      <c r="H54" s="14">
        <v>1.49</v>
      </c>
      <c r="I54" s="121">
        <f t="shared" ref="I54:I85" si="1">H54*B54</f>
        <v>7.45</v>
      </c>
      <c r="J54" s="127"/>
    </row>
    <row r="55" spans="1:10" ht="96">
      <c r="A55" s="126"/>
      <c r="B55" s="119">
        <v>10</v>
      </c>
      <c r="C55" s="10" t="s">
        <v>70</v>
      </c>
      <c r="D55" s="130" t="s">
        <v>30</v>
      </c>
      <c r="E55" s="149"/>
      <c r="F55" s="150"/>
      <c r="G55" s="11" t="s">
        <v>755</v>
      </c>
      <c r="H55" s="14">
        <v>1.54</v>
      </c>
      <c r="I55" s="121">
        <f t="shared" si="1"/>
        <v>15.4</v>
      </c>
      <c r="J55" s="127"/>
    </row>
    <row r="56" spans="1:10" ht="96">
      <c r="A56" s="126"/>
      <c r="B56" s="119">
        <v>10</v>
      </c>
      <c r="C56" s="10" t="s">
        <v>70</v>
      </c>
      <c r="D56" s="130" t="s">
        <v>31</v>
      </c>
      <c r="E56" s="149"/>
      <c r="F56" s="150"/>
      <c r="G56" s="11" t="s">
        <v>755</v>
      </c>
      <c r="H56" s="14">
        <v>1.54</v>
      </c>
      <c r="I56" s="121">
        <f t="shared" si="1"/>
        <v>15.4</v>
      </c>
      <c r="J56" s="127"/>
    </row>
    <row r="57" spans="1:10" ht="96">
      <c r="A57" s="126"/>
      <c r="B57" s="119">
        <v>15</v>
      </c>
      <c r="C57" s="10" t="s">
        <v>756</v>
      </c>
      <c r="D57" s="130" t="s">
        <v>30</v>
      </c>
      <c r="E57" s="149"/>
      <c r="F57" s="150"/>
      <c r="G57" s="11" t="s">
        <v>757</v>
      </c>
      <c r="H57" s="14">
        <v>2.02</v>
      </c>
      <c r="I57" s="121">
        <f t="shared" si="1"/>
        <v>30.3</v>
      </c>
      <c r="J57" s="127"/>
    </row>
    <row r="58" spans="1:10" ht="96">
      <c r="A58" s="126"/>
      <c r="B58" s="119">
        <v>1</v>
      </c>
      <c r="C58" s="10" t="s">
        <v>758</v>
      </c>
      <c r="D58" s="130" t="s">
        <v>31</v>
      </c>
      <c r="E58" s="149"/>
      <c r="F58" s="150"/>
      <c r="G58" s="11" t="s">
        <v>759</v>
      </c>
      <c r="H58" s="14">
        <v>3.19</v>
      </c>
      <c r="I58" s="121">
        <f t="shared" si="1"/>
        <v>3.19</v>
      </c>
      <c r="J58" s="127"/>
    </row>
    <row r="59" spans="1:10" ht="96">
      <c r="A59" s="126"/>
      <c r="B59" s="119">
        <v>4</v>
      </c>
      <c r="C59" s="10" t="s">
        <v>758</v>
      </c>
      <c r="D59" s="130" t="s">
        <v>32</v>
      </c>
      <c r="E59" s="149"/>
      <c r="F59" s="150"/>
      <c r="G59" s="11" t="s">
        <v>759</v>
      </c>
      <c r="H59" s="14">
        <v>3.19</v>
      </c>
      <c r="I59" s="121">
        <f t="shared" si="1"/>
        <v>12.76</v>
      </c>
      <c r="J59" s="127"/>
    </row>
    <row r="60" spans="1:10" ht="96">
      <c r="A60" s="126"/>
      <c r="B60" s="119">
        <v>2</v>
      </c>
      <c r="C60" s="10" t="s">
        <v>73</v>
      </c>
      <c r="D60" s="130" t="s">
        <v>28</v>
      </c>
      <c r="E60" s="149" t="s">
        <v>277</v>
      </c>
      <c r="F60" s="150"/>
      <c r="G60" s="11" t="s">
        <v>760</v>
      </c>
      <c r="H60" s="14">
        <v>1.88</v>
      </c>
      <c r="I60" s="121">
        <f t="shared" si="1"/>
        <v>3.76</v>
      </c>
      <c r="J60" s="127"/>
    </row>
    <row r="61" spans="1:10" ht="96">
      <c r="A61" s="126"/>
      <c r="B61" s="119">
        <v>5</v>
      </c>
      <c r="C61" s="10" t="s">
        <v>73</v>
      </c>
      <c r="D61" s="130" t="s">
        <v>28</v>
      </c>
      <c r="E61" s="149" t="s">
        <v>278</v>
      </c>
      <c r="F61" s="150"/>
      <c r="G61" s="11" t="s">
        <v>760</v>
      </c>
      <c r="H61" s="14">
        <v>1.88</v>
      </c>
      <c r="I61" s="121">
        <f t="shared" si="1"/>
        <v>9.3999999999999986</v>
      </c>
      <c r="J61" s="127"/>
    </row>
    <row r="62" spans="1:10" ht="96">
      <c r="A62" s="126"/>
      <c r="B62" s="119">
        <v>2</v>
      </c>
      <c r="C62" s="10" t="s">
        <v>73</v>
      </c>
      <c r="D62" s="130" t="s">
        <v>28</v>
      </c>
      <c r="E62" s="149" t="s">
        <v>761</v>
      </c>
      <c r="F62" s="150"/>
      <c r="G62" s="11" t="s">
        <v>760</v>
      </c>
      <c r="H62" s="14">
        <v>1.88</v>
      </c>
      <c r="I62" s="121">
        <f t="shared" si="1"/>
        <v>3.76</v>
      </c>
      <c r="J62" s="127"/>
    </row>
    <row r="63" spans="1:10" ht="96">
      <c r="A63" s="126"/>
      <c r="B63" s="119">
        <v>10</v>
      </c>
      <c r="C63" s="10" t="s">
        <v>73</v>
      </c>
      <c r="D63" s="130" t="s">
        <v>30</v>
      </c>
      <c r="E63" s="149" t="s">
        <v>279</v>
      </c>
      <c r="F63" s="150"/>
      <c r="G63" s="11" t="s">
        <v>760</v>
      </c>
      <c r="H63" s="14">
        <v>1.88</v>
      </c>
      <c r="I63" s="121">
        <f t="shared" si="1"/>
        <v>18.799999999999997</v>
      </c>
      <c r="J63" s="127"/>
    </row>
    <row r="64" spans="1:10" ht="96">
      <c r="A64" s="126"/>
      <c r="B64" s="119">
        <v>3</v>
      </c>
      <c r="C64" s="10" t="s">
        <v>73</v>
      </c>
      <c r="D64" s="130" t="s">
        <v>30</v>
      </c>
      <c r="E64" s="149" t="s">
        <v>277</v>
      </c>
      <c r="F64" s="150"/>
      <c r="G64" s="11" t="s">
        <v>760</v>
      </c>
      <c r="H64" s="14">
        <v>1.88</v>
      </c>
      <c r="I64" s="121">
        <f t="shared" si="1"/>
        <v>5.64</v>
      </c>
      <c r="J64" s="127"/>
    </row>
    <row r="65" spans="1:10" ht="96">
      <c r="A65" s="126"/>
      <c r="B65" s="119">
        <v>5</v>
      </c>
      <c r="C65" s="10" t="s">
        <v>73</v>
      </c>
      <c r="D65" s="130" t="s">
        <v>30</v>
      </c>
      <c r="E65" s="149" t="s">
        <v>761</v>
      </c>
      <c r="F65" s="150"/>
      <c r="G65" s="11" t="s">
        <v>760</v>
      </c>
      <c r="H65" s="14">
        <v>1.88</v>
      </c>
      <c r="I65" s="121">
        <f t="shared" si="1"/>
        <v>9.3999999999999986</v>
      </c>
      <c r="J65" s="127"/>
    </row>
    <row r="66" spans="1:10" ht="96">
      <c r="A66" s="126"/>
      <c r="B66" s="119">
        <v>3</v>
      </c>
      <c r="C66" s="10" t="s">
        <v>73</v>
      </c>
      <c r="D66" s="130" t="s">
        <v>31</v>
      </c>
      <c r="E66" s="149" t="s">
        <v>277</v>
      </c>
      <c r="F66" s="150"/>
      <c r="G66" s="11" t="s">
        <v>760</v>
      </c>
      <c r="H66" s="14">
        <v>1.88</v>
      </c>
      <c r="I66" s="121">
        <f t="shared" si="1"/>
        <v>5.64</v>
      </c>
      <c r="J66" s="127"/>
    </row>
    <row r="67" spans="1:10" ht="96">
      <c r="A67" s="126"/>
      <c r="B67" s="119">
        <v>10</v>
      </c>
      <c r="C67" s="10" t="s">
        <v>73</v>
      </c>
      <c r="D67" s="130" t="s">
        <v>31</v>
      </c>
      <c r="E67" s="149" t="s">
        <v>278</v>
      </c>
      <c r="F67" s="150"/>
      <c r="G67" s="11" t="s">
        <v>760</v>
      </c>
      <c r="H67" s="14">
        <v>1.88</v>
      </c>
      <c r="I67" s="121">
        <f t="shared" si="1"/>
        <v>18.799999999999997</v>
      </c>
      <c r="J67" s="127"/>
    </row>
    <row r="68" spans="1:10" ht="96">
      <c r="A68" s="126"/>
      <c r="B68" s="119">
        <v>2</v>
      </c>
      <c r="C68" s="10" t="s">
        <v>73</v>
      </c>
      <c r="D68" s="130" t="s">
        <v>32</v>
      </c>
      <c r="E68" s="149" t="s">
        <v>277</v>
      </c>
      <c r="F68" s="150"/>
      <c r="G68" s="11" t="s">
        <v>760</v>
      </c>
      <c r="H68" s="14">
        <v>1.88</v>
      </c>
      <c r="I68" s="121">
        <f t="shared" si="1"/>
        <v>3.76</v>
      </c>
      <c r="J68" s="127"/>
    </row>
    <row r="69" spans="1:10" ht="96">
      <c r="A69" s="126"/>
      <c r="B69" s="119">
        <v>5</v>
      </c>
      <c r="C69" s="10" t="s">
        <v>73</v>
      </c>
      <c r="D69" s="130" t="s">
        <v>32</v>
      </c>
      <c r="E69" s="149" t="s">
        <v>278</v>
      </c>
      <c r="F69" s="150"/>
      <c r="G69" s="11" t="s">
        <v>760</v>
      </c>
      <c r="H69" s="14">
        <v>1.88</v>
      </c>
      <c r="I69" s="121">
        <f t="shared" si="1"/>
        <v>9.3999999999999986</v>
      </c>
      <c r="J69" s="127"/>
    </row>
    <row r="70" spans="1:10" ht="96">
      <c r="A70" s="126"/>
      <c r="B70" s="119">
        <v>2</v>
      </c>
      <c r="C70" s="10" t="s">
        <v>762</v>
      </c>
      <c r="D70" s="130" t="s">
        <v>30</v>
      </c>
      <c r="E70" s="149" t="s">
        <v>278</v>
      </c>
      <c r="F70" s="150"/>
      <c r="G70" s="11" t="s">
        <v>763</v>
      </c>
      <c r="H70" s="14">
        <v>2.02</v>
      </c>
      <c r="I70" s="121">
        <f t="shared" si="1"/>
        <v>4.04</v>
      </c>
      <c r="J70" s="127"/>
    </row>
    <row r="71" spans="1:10" ht="96">
      <c r="A71" s="126"/>
      <c r="B71" s="119">
        <v>5</v>
      </c>
      <c r="C71" s="10" t="s">
        <v>479</v>
      </c>
      <c r="D71" s="130" t="s">
        <v>30</v>
      </c>
      <c r="E71" s="149" t="s">
        <v>761</v>
      </c>
      <c r="F71" s="150"/>
      <c r="G71" s="11" t="s">
        <v>481</v>
      </c>
      <c r="H71" s="14">
        <v>2.17</v>
      </c>
      <c r="I71" s="121">
        <f t="shared" si="1"/>
        <v>10.85</v>
      </c>
      <c r="J71" s="127"/>
    </row>
    <row r="72" spans="1:10" ht="96">
      <c r="A72" s="126"/>
      <c r="B72" s="119">
        <v>5</v>
      </c>
      <c r="C72" s="10" t="s">
        <v>479</v>
      </c>
      <c r="D72" s="130" t="s">
        <v>304</v>
      </c>
      <c r="E72" s="149" t="s">
        <v>278</v>
      </c>
      <c r="F72" s="150"/>
      <c r="G72" s="11" t="s">
        <v>481</v>
      </c>
      <c r="H72" s="14">
        <v>2.17</v>
      </c>
      <c r="I72" s="121">
        <f t="shared" si="1"/>
        <v>10.85</v>
      </c>
      <c r="J72" s="127"/>
    </row>
    <row r="73" spans="1:10" ht="96">
      <c r="A73" s="126"/>
      <c r="B73" s="119">
        <v>5</v>
      </c>
      <c r="C73" s="10" t="s">
        <v>479</v>
      </c>
      <c r="D73" s="130" t="s">
        <v>300</v>
      </c>
      <c r="E73" s="149" t="s">
        <v>279</v>
      </c>
      <c r="F73" s="150"/>
      <c r="G73" s="11" t="s">
        <v>481</v>
      </c>
      <c r="H73" s="14">
        <v>2.17</v>
      </c>
      <c r="I73" s="121">
        <f t="shared" si="1"/>
        <v>10.85</v>
      </c>
      <c r="J73" s="127"/>
    </row>
    <row r="74" spans="1:10" ht="228">
      <c r="A74" s="126"/>
      <c r="B74" s="119">
        <v>2</v>
      </c>
      <c r="C74" s="10" t="s">
        <v>764</v>
      </c>
      <c r="D74" s="130" t="s">
        <v>30</v>
      </c>
      <c r="E74" s="149" t="s">
        <v>245</v>
      </c>
      <c r="F74" s="150"/>
      <c r="G74" s="11" t="s">
        <v>765</v>
      </c>
      <c r="H74" s="14">
        <v>5.8</v>
      </c>
      <c r="I74" s="121">
        <f t="shared" si="1"/>
        <v>11.6</v>
      </c>
      <c r="J74" s="127"/>
    </row>
    <row r="75" spans="1:10" ht="228">
      <c r="A75" s="126"/>
      <c r="B75" s="119">
        <v>2</v>
      </c>
      <c r="C75" s="10" t="s">
        <v>764</v>
      </c>
      <c r="D75" s="130" t="s">
        <v>31</v>
      </c>
      <c r="E75" s="149" t="s">
        <v>245</v>
      </c>
      <c r="F75" s="150"/>
      <c r="G75" s="11" t="s">
        <v>765</v>
      </c>
      <c r="H75" s="14">
        <v>6.77</v>
      </c>
      <c r="I75" s="121">
        <f t="shared" si="1"/>
        <v>13.54</v>
      </c>
      <c r="J75" s="127"/>
    </row>
    <row r="76" spans="1:10" ht="264">
      <c r="A76" s="126"/>
      <c r="B76" s="119">
        <v>2</v>
      </c>
      <c r="C76" s="10" t="s">
        <v>766</v>
      </c>
      <c r="D76" s="130" t="s">
        <v>767</v>
      </c>
      <c r="E76" s="149" t="s">
        <v>245</v>
      </c>
      <c r="F76" s="150"/>
      <c r="G76" s="11" t="s">
        <v>768</v>
      </c>
      <c r="H76" s="14">
        <v>5.7</v>
      </c>
      <c r="I76" s="121">
        <f t="shared" si="1"/>
        <v>11.4</v>
      </c>
      <c r="J76" s="127"/>
    </row>
    <row r="77" spans="1:10" ht="240">
      <c r="A77" s="126"/>
      <c r="B77" s="119">
        <v>2</v>
      </c>
      <c r="C77" s="10" t="s">
        <v>769</v>
      </c>
      <c r="D77" s="130" t="s">
        <v>770</v>
      </c>
      <c r="E77" s="149"/>
      <c r="F77" s="150"/>
      <c r="G77" s="11" t="s">
        <v>771</v>
      </c>
      <c r="H77" s="14">
        <v>6.19</v>
      </c>
      <c r="I77" s="121">
        <f t="shared" si="1"/>
        <v>12.38</v>
      </c>
      <c r="J77" s="127"/>
    </row>
    <row r="78" spans="1:10" ht="240">
      <c r="A78" s="126"/>
      <c r="B78" s="119">
        <v>1</v>
      </c>
      <c r="C78" s="10" t="s">
        <v>769</v>
      </c>
      <c r="D78" s="130" t="s">
        <v>772</v>
      </c>
      <c r="E78" s="149"/>
      <c r="F78" s="150"/>
      <c r="G78" s="11" t="s">
        <v>771</v>
      </c>
      <c r="H78" s="14">
        <v>7.16</v>
      </c>
      <c r="I78" s="121">
        <f t="shared" si="1"/>
        <v>7.16</v>
      </c>
      <c r="J78" s="127"/>
    </row>
    <row r="79" spans="1:10" ht="264">
      <c r="A79" s="126"/>
      <c r="B79" s="119">
        <v>2</v>
      </c>
      <c r="C79" s="10" t="s">
        <v>773</v>
      </c>
      <c r="D79" s="130" t="s">
        <v>30</v>
      </c>
      <c r="E79" s="149"/>
      <c r="F79" s="150"/>
      <c r="G79" s="11" t="s">
        <v>774</v>
      </c>
      <c r="H79" s="14">
        <v>7.16</v>
      </c>
      <c r="I79" s="121">
        <f t="shared" si="1"/>
        <v>14.32</v>
      </c>
      <c r="J79" s="127"/>
    </row>
    <row r="80" spans="1:10" ht="180">
      <c r="A80" s="126"/>
      <c r="B80" s="119">
        <v>2</v>
      </c>
      <c r="C80" s="10" t="s">
        <v>775</v>
      </c>
      <c r="D80" s="130" t="s">
        <v>776</v>
      </c>
      <c r="E80" s="149"/>
      <c r="F80" s="150"/>
      <c r="G80" s="11" t="s">
        <v>777</v>
      </c>
      <c r="H80" s="14">
        <v>4.16</v>
      </c>
      <c r="I80" s="121">
        <f t="shared" si="1"/>
        <v>8.32</v>
      </c>
      <c r="J80" s="127"/>
    </row>
    <row r="81" spans="1:10" ht="180">
      <c r="A81" s="126"/>
      <c r="B81" s="119">
        <v>2</v>
      </c>
      <c r="C81" s="10" t="s">
        <v>775</v>
      </c>
      <c r="D81" s="130" t="s">
        <v>770</v>
      </c>
      <c r="E81" s="149"/>
      <c r="F81" s="150"/>
      <c r="G81" s="11" t="s">
        <v>777</v>
      </c>
      <c r="H81" s="14">
        <v>4.62</v>
      </c>
      <c r="I81" s="121">
        <f t="shared" si="1"/>
        <v>9.24</v>
      </c>
      <c r="J81" s="127"/>
    </row>
    <row r="82" spans="1:10" ht="132">
      <c r="A82" s="126"/>
      <c r="B82" s="119">
        <v>1</v>
      </c>
      <c r="C82" s="10" t="s">
        <v>778</v>
      </c>
      <c r="D82" s="130" t="s">
        <v>245</v>
      </c>
      <c r="E82" s="149" t="s">
        <v>738</v>
      </c>
      <c r="F82" s="150"/>
      <c r="G82" s="11" t="s">
        <v>779</v>
      </c>
      <c r="H82" s="14">
        <v>1.73</v>
      </c>
      <c r="I82" s="121">
        <f t="shared" si="1"/>
        <v>1.73</v>
      </c>
      <c r="J82" s="127"/>
    </row>
    <row r="83" spans="1:10" ht="336">
      <c r="A83" s="126"/>
      <c r="B83" s="119">
        <v>10</v>
      </c>
      <c r="C83" s="10" t="s">
        <v>780</v>
      </c>
      <c r="D83" s="130" t="s">
        <v>112</v>
      </c>
      <c r="E83" s="149"/>
      <c r="F83" s="150"/>
      <c r="G83" s="11" t="s">
        <v>781</v>
      </c>
      <c r="H83" s="14">
        <v>0.86</v>
      </c>
      <c r="I83" s="121">
        <f t="shared" si="1"/>
        <v>8.6</v>
      </c>
      <c r="J83" s="127"/>
    </row>
    <row r="84" spans="1:10" ht="60">
      <c r="A84" s="126"/>
      <c r="B84" s="119">
        <v>2</v>
      </c>
      <c r="C84" s="10" t="s">
        <v>782</v>
      </c>
      <c r="D84" s="130" t="s">
        <v>738</v>
      </c>
      <c r="E84" s="149" t="s">
        <v>279</v>
      </c>
      <c r="F84" s="150"/>
      <c r="G84" s="11" t="s">
        <v>783</v>
      </c>
      <c r="H84" s="14">
        <v>0.47</v>
      </c>
      <c r="I84" s="121">
        <f t="shared" si="1"/>
        <v>0.94</v>
      </c>
      <c r="J84" s="127"/>
    </row>
    <row r="85" spans="1:10" ht="60">
      <c r="A85" s="126"/>
      <c r="B85" s="119">
        <v>1</v>
      </c>
      <c r="C85" s="10" t="s">
        <v>782</v>
      </c>
      <c r="D85" s="130" t="s">
        <v>741</v>
      </c>
      <c r="E85" s="149" t="s">
        <v>279</v>
      </c>
      <c r="F85" s="150"/>
      <c r="G85" s="11" t="s">
        <v>783</v>
      </c>
      <c r="H85" s="14">
        <v>0.56999999999999995</v>
      </c>
      <c r="I85" s="121">
        <f t="shared" si="1"/>
        <v>0.56999999999999995</v>
      </c>
      <c r="J85" s="127"/>
    </row>
    <row r="86" spans="1:10" ht="180">
      <c r="A86" s="126"/>
      <c r="B86" s="119">
        <v>10</v>
      </c>
      <c r="C86" s="10" t="s">
        <v>784</v>
      </c>
      <c r="D86" s="130" t="s">
        <v>28</v>
      </c>
      <c r="E86" s="149"/>
      <c r="F86" s="150"/>
      <c r="G86" s="11" t="s">
        <v>785</v>
      </c>
      <c r="H86" s="14">
        <v>0.43</v>
      </c>
      <c r="I86" s="121">
        <f t="shared" ref="I86:I105" si="2">H86*B86</f>
        <v>4.3</v>
      </c>
      <c r="J86" s="127"/>
    </row>
    <row r="87" spans="1:10" ht="180">
      <c r="A87" s="126"/>
      <c r="B87" s="119">
        <v>10</v>
      </c>
      <c r="C87" s="10" t="s">
        <v>784</v>
      </c>
      <c r="D87" s="130" t="s">
        <v>30</v>
      </c>
      <c r="E87" s="149"/>
      <c r="F87" s="150"/>
      <c r="G87" s="11" t="s">
        <v>785</v>
      </c>
      <c r="H87" s="14">
        <v>0.43</v>
      </c>
      <c r="I87" s="121">
        <f t="shared" si="2"/>
        <v>4.3</v>
      </c>
      <c r="J87" s="127"/>
    </row>
    <row r="88" spans="1:10" ht="156">
      <c r="A88" s="126"/>
      <c r="B88" s="119">
        <v>3</v>
      </c>
      <c r="C88" s="10" t="s">
        <v>786</v>
      </c>
      <c r="D88" s="130" t="s">
        <v>30</v>
      </c>
      <c r="E88" s="149"/>
      <c r="F88" s="150"/>
      <c r="G88" s="11" t="s">
        <v>787</v>
      </c>
      <c r="H88" s="14">
        <v>3.44</v>
      </c>
      <c r="I88" s="121">
        <f t="shared" si="2"/>
        <v>10.32</v>
      </c>
      <c r="J88" s="127"/>
    </row>
    <row r="89" spans="1:10" ht="204">
      <c r="A89" s="126"/>
      <c r="B89" s="119">
        <v>2</v>
      </c>
      <c r="C89" s="10" t="s">
        <v>788</v>
      </c>
      <c r="D89" s="130" t="s">
        <v>245</v>
      </c>
      <c r="E89" s="149" t="s">
        <v>28</v>
      </c>
      <c r="F89" s="150"/>
      <c r="G89" s="11" t="s">
        <v>789</v>
      </c>
      <c r="H89" s="14">
        <v>3.34</v>
      </c>
      <c r="I89" s="121">
        <f t="shared" si="2"/>
        <v>6.68</v>
      </c>
      <c r="J89" s="127"/>
    </row>
    <row r="90" spans="1:10" ht="204">
      <c r="A90" s="126"/>
      <c r="B90" s="119">
        <v>2</v>
      </c>
      <c r="C90" s="10" t="s">
        <v>788</v>
      </c>
      <c r="D90" s="130" t="s">
        <v>245</v>
      </c>
      <c r="E90" s="149" t="s">
        <v>30</v>
      </c>
      <c r="F90" s="150"/>
      <c r="G90" s="11" t="s">
        <v>789</v>
      </c>
      <c r="H90" s="14">
        <v>3.34</v>
      </c>
      <c r="I90" s="121">
        <f t="shared" si="2"/>
        <v>6.68</v>
      </c>
      <c r="J90" s="127"/>
    </row>
    <row r="91" spans="1:10" ht="240">
      <c r="A91" s="126"/>
      <c r="B91" s="119">
        <v>2</v>
      </c>
      <c r="C91" s="10" t="s">
        <v>790</v>
      </c>
      <c r="D91" s="130" t="s">
        <v>245</v>
      </c>
      <c r="E91" s="149" t="s">
        <v>28</v>
      </c>
      <c r="F91" s="150"/>
      <c r="G91" s="11" t="s">
        <v>791</v>
      </c>
      <c r="H91" s="14">
        <v>3.19</v>
      </c>
      <c r="I91" s="121">
        <f t="shared" si="2"/>
        <v>6.38</v>
      </c>
      <c r="J91" s="127"/>
    </row>
    <row r="92" spans="1:10" ht="240">
      <c r="A92" s="126"/>
      <c r="B92" s="119">
        <v>2</v>
      </c>
      <c r="C92" s="10" t="s">
        <v>790</v>
      </c>
      <c r="D92" s="130" t="s">
        <v>245</v>
      </c>
      <c r="E92" s="149" t="s">
        <v>30</v>
      </c>
      <c r="F92" s="150"/>
      <c r="G92" s="11" t="s">
        <v>791</v>
      </c>
      <c r="H92" s="14">
        <v>3.19</v>
      </c>
      <c r="I92" s="121">
        <f t="shared" si="2"/>
        <v>6.38</v>
      </c>
      <c r="J92" s="127"/>
    </row>
    <row r="93" spans="1:10" ht="216">
      <c r="A93" s="126"/>
      <c r="B93" s="119">
        <v>2</v>
      </c>
      <c r="C93" s="10" t="s">
        <v>792</v>
      </c>
      <c r="D93" s="130" t="s">
        <v>245</v>
      </c>
      <c r="E93" s="149" t="s">
        <v>28</v>
      </c>
      <c r="F93" s="150"/>
      <c r="G93" s="11" t="s">
        <v>793</v>
      </c>
      <c r="H93" s="14">
        <v>6.54</v>
      </c>
      <c r="I93" s="121">
        <f t="shared" si="2"/>
        <v>13.08</v>
      </c>
      <c r="J93" s="127"/>
    </row>
    <row r="94" spans="1:10" ht="216">
      <c r="A94" s="126"/>
      <c r="B94" s="119">
        <v>1</v>
      </c>
      <c r="C94" s="10" t="s">
        <v>792</v>
      </c>
      <c r="D94" s="130" t="s">
        <v>245</v>
      </c>
      <c r="E94" s="149" t="s">
        <v>30</v>
      </c>
      <c r="F94" s="150"/>
      <c r="G94" s="11" t="s">
        <v>793</v>
      </c>
      <c r="H94" s="14">
        <v>6.54</v>
      </c>
      <c r="I94" s="121">
        <f t="shared" si="2"/>
        <v>6.54</v>
      </c>
      <c r="J94" s="127"/>
    </row>
    <row r="95" spans="1:10" ht="192">
      <c r="A95" s="126"/>
      <c r="B95" s="119">
        <v>2</v>
      </c>
      <c r="C95" s="10" t="s">
        <v>794</v>
      </c>
      <c r="D95" s="130" t="s">
        <v>245</v>
      </c>
      <c r="E95" s="149" t="s">
        <v>28</v>
      </c>
      <c r="F95" s="150"/>
      <c r="G95" s="11" t="s">
        <v>795</v>
      </c>
      <c r="H95" s="14">
        <v>4.99</v>
      </c>
      <c r="I95" s="121">
        <f t="shared" si="2"/>
        <v>9.98</v>
      </c>
      <c r="J95" s="127"/>
    </row>
    <row r="96" spans="1:10" ht="192">
      <c r="A96" s="126"/>
      <c r="B96" s="119">
        <v>2</v>
      </c>
      <c r="C96" s="10" t="s">
        <v>794</v>
      </c>
      <c r="D96" s="130" t="s">
        <v>245</v>
      </c>
      <c r="E96" s="149" t="s">
        <v>30</v>
      </c>
      <c r="F96" s="150"/>
      <c r="G96" s="11" t="s">
        <v>795</v>
      </c>
      <c r="H96" s="14">
        <v>4.99</v>
      </c>
      <c r="I96" s="121">
        <f t="shared" si="2"/>
        <v>9.98</v>
      </c>
      <c r="J96" s="127"/>
    </row>
    <row r="97" spans="1:10" ht="168">
      <c r="A97" s="126"/>
      <c r="B97" s="119">
        <v>2</v>
      </c>
      <c r="C97" s="10" t="s">
        <v>796</v>
      </c>
      <c r="D97" s="130" t="s">
        <v>245</v>
      </c>
      <c r="E97" s="149" t="s">
        <v>28</v>
      </c>
      <c r="F97" s="150"/>
      <c r="G97" s="11" t="s">
        <v>797</v>
      </c>
      <c r="H97" s="14">
        <v>2.5099999999999998</v>
      </c>
      <c r="I97" s="121">
        <f t="shared" si="2"/>
        <v>5.0199999999999996</v>
      </c>
      <c r="J97" s="127"/>
    </row>
    <row r="98" spans="1:10" ht="168">
      <c r="A98" s="126"/>
      <c r="B98" s="119">
        <v>2</v>
      </c>
      <c r="C98" s="10" t="s">
        <v>796</v>
      </c>
      <c r="D98" s="130" t="s">
        <v>245</v>
      </c>
      <c r="E98" s="149" t="s">
        <v>30</v>
      </c>
      <c r="F98" s="150"/>
      <c r="G98" s="11" t="s">
        <v>797</v>
      </c>
      <c r="H98" s="14">
        <v>2.5099999999999998</v>
      </c>
      <c r="I98" s="121">
        <f t="shared" si="2"/>
        <v>5.0199999999999996</v>
      </c>
      <c r="J98" s="127"/>
    </row>
    <row r="99" spans="1:10" ht="216">
      <c r="A99" s="126"/>
      <c r="B99" s="119">
        <v>2</v>
      </c>
      <c r="C99" s="10" t="s">
        <v>798</v>
      </c>
      <c r="D99" s="130" t="s">
        <v>245</v>
      </c>
      <c r="E99" s="149" t="s">
        <v>28</v>
      </c>
      <c r="F99" s="150"/>
      <c r="G99" s="11" t="s">
        <v>799</v>
      </c>
      <c r="H99" s="14">
        <v>5.03</v>
      </c>
      <c r="I99" s="121">
        <f t="shared" si="2"/>
        <v>10.06</v>
      </c>
      <c r="J99" s="127"/>
    </row>
    <row r="100" spans="1:10" ht="216">
      <c r="A100" s="126"/>
      <c r="B100" s="119">
        <v>2</v>
      </c>
      <c r="C100" s="10" t="s">
        <v>798</v>
      </c>
      <c r="D100" s="130" t="s">
        <v>245</v>
      </c>
      <c r="E100" s="149" t="s">
        <v>30</v>
      </c>
      <c r="F100" s="150"/>
      <c r="G100" s="11" t="s">
        <v>799</v>
      </c>
      <c r="H100" s="14">
        <v>5.03</v>
      </c>
      <c r="I100" s="121">
        <f t="shared" si="2"/>
        <v>10.06</v>
      </c>
      <c r="J100" s="127"/>
    </row>
    <row r="101" spans="1:10" ht="216">
      <c r="A101" s="126"/>
      <c r="B101" s="119">
        <v>2</v>
      </c>
      <c r="C101" s="10" t="s">
        <v>800</v>
      </c>
      <c r="D101" s="130" t="s">
        <v>245</v>
      </c>
      <c r="E101" s="149" t="s">
        <v>28</v>
      </c>
      <c r="F101" s="150"/>
      <c r="G101" s="11" t="s">
        <v>801</v>
      </c>
      <c r="H101" s="14">
        <v>3.34</v>
      </c>
      <c r="I101" s="121">
        <f t="shared" si="2"/>
        <v>6.68</v>
      </c>
      <c r="J101" s="127"/>
    </row>
    <row r="102" spans="1:10" ht="216">
      <c r="A102" s="126"/>
      <c r="B102" s="119">
        <v>1</v>
      </c>
      <c r="C102" s="10" t="s">
        <v>800</v>
      </c>
      <c r="D102" s="130" t="s">
        <v>245</v>
      </c>
      <c r="E102" s="149" t="s">
        <v>30</v>
      </c>
      <c r="F102" s="150"/>
      <c r="G102" s="11" t="s">
        <v>801</v>
      </c>
      <c r="H102" s="14">
        <v>3.34</v>
      </c>
      <c r="I102" s="121">
        <f t="shared" si="2"/>
        <v>3.34</v>
      </c>
      <c r="J102" s="127"/>
    </row>
    <row r="103" spans="1:10" ht="216">
      <c r="A103" s="126"/>
      <c r="B103" s="119">
        <v>4</v>
      </c>
      <c r="C103" s="10" t="s">
        <v>802</v>
      </c>
      <c r="D103" s="130" t="s">
        <v>245</v>
      </c>
      <c r="E103" s="149"/>
      <c r="F103" s="150"/>
      <c r="G103" s="11" t="s">
        <v>803</v>
      </c>
      <c r="H103" s="14">
        <v>5.56</v>
      </c>
      <c r="I103" s="121">
        <f t="shared" si="2"/>
        <v>22.24</v>
      </c>
      <c r="J103" s="127"/>
    </row>
    <row r="104" spans="1:10" ht="252">
      <c r="A104" s="126"/>
      <c r="B104" s="119">
        <v>8</v>
      </c>
      <c r="C104" s="10" t="s">
        <v>804</v>
      </c>
      <c r="D104" s="130" t="s">
        <v>245</v>
      </c>
      <c r="E104" s="149"/>
      <c r="F104" s="150"/>
      <c r="G104" s="11" t="s">
        <v>805</v>
      </c>
      <c r="H104" s="14">
        <v>4.45</v>
      </c>
      <c r="I104" s="121">
        <f t="shared" si="2"/>
        <v>35.6</v>
      </c>
      <c r="J104" s="127"/>
    </row>
    <row r="105" spans="1:10" ht="132">
      <c r="A105" s="126"/>
      <c r="B105" s="120">
        <v>3</v>
      </c>
      <c r="C105" s="12" t="s">
        <v>806</v>
      </c>
      <c r="D105" s="131"/>
      <c r="E105" s="147"/>
      <c r="F105" s="148"/>
      <c r="G105" s="13" t="s">
        <v>807</v>
      </c>
      <c r="H105" s="15">
        <v>0.73</v>
      </c>
      <c r="I105" s="122">
        <f t="shared" si="2"/>
        <v>2.19</v>
      </c>
      <c r="J105" s="127"/>
    </row>
  </sheetData>
  <mergeCells count="88">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5:F105"/>
    <mergeCell ref="E100:F100"/>
    <mergeCell ref="E101:F101"/>
    <mergeCell ref="E102:F102"/>
    <mergeCell ref="E103:F103"/>
    <mergeCell ref="E104:F10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7"/>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641.84</v>
      </c>
      <c r="O2" t="s">
        <v>188</v>
      </c>
    </row>
    <row r="3" spans="1:15" ht="12.75" customHeight="1">
      <c r="A3" s="126"/>
      <c r="B3" s="133" t="s">
        <v>140</v>
      </c>
      <c r="C3" s="132"/>
      <c r="D3" s="132"/>
      <c r="E3" s="132"/>
      <c r="F3" s="132"/>
      <c r="G3" s="132"/>
      <c r="H3" s="132"/>
      <c r="I3" s="132"/>
      <c r="J3" s="132"/>
      <c r="K3" s="132"/>
      <c r="L3" s="127"/>
      <c r="N3">
        <v>641.84</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51">
        <f>IF(Invoice!J10&lt;&gt;"",Invoice!J10,"")</f>
        <v>51269</v>
      </c>
      <c r="L10" s="127"/>
    </row>
    <row r="11" spans="1:15" ht="12.75" customHeight="1">
      <c r="A11" s="126"/>
      <c r="B11" s="126" t="s">
        <v>717</v>
      </c>
      <c r="C11" s="132"/>
      <c r="D11" s="132"/>
      <c r="E11" s="132"/>
      <c r="F11" s="127"/>
      <c r="G11" s="128"/>
      <c r="H11" s="128" t="s">
        <v>717</v>
      </c>
      <c r="I11" s="132"/>
      <c r="J11" s="132"/>
      <c r="K11" s="152"/>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720</v>
      </c>
      <c r="C14" s="132"/>
      <c r="D14" s="132"/>
      <c r="E14" s="132"/>
      <c r="F14" s="127"/>
      <c r="G14" s="128"/>
      <c r="H14" s="128" t="s">
        <v>720</v>
      </c>
      <c r="I14" s="132"/>
      <c r="J14" s="132"/>
      <c r="K14" s="153">
        <f>Invoice!J14</f>
        <v>45171</v>
      </c>
      <c r="L14" s="127"/>
    </row>
    <row r="15" spans="1:15" ht="15" customHeight="1">
      <c r="A15" s="126"/>
      <c r="B15" s="142" t="s">
        <v>831</v>
      </c>
      <c r="C15" s="7"/>
      <c r="D15" s="7"/>
      <c r="E15" s="7"/>
      <c r="F15" s="8"/>
      <c r="G15" s="128"/>
      <c r="H15" s="143" t="s">
        <v>831</v>
      </c>
      <c r="I15" s="132"/>
      <c r="J15" s="132"/>
      <c r="K15" s="154"/>
      <c r="L15" s="127"/>
    </row>
    <row r="16" spans="1:15" ht="15" customHeight="1">
      <c r="A16" s="126"/>
      <c r="B16" s="132"/>
      <c r="C16" s="132"/>
      <c r="D16" s="132"/>
      <c r="E16" s="132"/>
      <c r="F16" s="132"/>
      <c r="G16" s="132"/>
      <c r="H16" s="132"/>
      <c r="I16" s="135" t="s">
        <v>147</v>
      </c>
      <c r="J16" s="135" t="s">
        <v>147</v>
      </c>
      <c r="K16" s="141">
        <v>39831</v>
      </c>
      <c r="L16" s="127"/>
    </row>
    <row r="17" spans="1:12" ht="12.75" customHeight="1">
      <c r="A17" s="126"/>
      <c r="B17" s="132" t="s">
        <v>721</v>
      </c>
      <c r="C17" s="132"/>
      <c r="D17" s="132"/>
      <c r="E17" s="132"/>
      <c r="F17" s="132"/>
      <c r="G17" s="132"/>
      <c r="H17" s="132"/>
      <c r="I17" s="135" t="s">
        <v>148</v>
      </c>
      <c r="J17" s="135" t="s">
        <v>148</v>
      </c>
      <c r="K17" s="141" t="str">
        <f>IF(Invoice!J17&lt;&gt;"",Invoice!J17,"")</f>
        <v>Leo</v>
      </c>
      <c r="L17" s="127"/>
    </row>
    <row r="18" spans="1:12" ht="18" customHeight="1">
      <c r="A18" s="126"/>
      <c r="B18" s="132" t="s">
        <v>722</v>
      </c>
      <c r="C18" s="132"/>
      <c r="D18" s="132"/>
      <c r="E18" s="132"/>
      <c r="F18" s="132"/>
      <c r="G18" s="132"/>
      <c r="H18" s="132"/>
      <c r="I18" s="134" t="s">
        <v>264</v>
      </c>
      <c r="J18" s="134" t="s">
        <v>264</v>
      </c>
      <c r="K18" s="116" t="s">
        <v>138</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5" t="s">
        <v>207</v>
      </c>
      <c r="G20" s="156"/>
      <c r="H20" s="112" t="s">
        <v>174</v>
      </c>
      <c r="I20" s="112" t="s">
        <v>208</v>
      </c>
      <c r="J20" s="112" t="s">
        <v>208</v>
      </c>
      <c r="K20" s="112" t="s">
        <v>26</v>
      </c>
      <c r="L20" s="127"/>
    </row>
    <row r="21" spans="1:12" ht="39">
      <c r="A21" s="126"/>
      <c r="B21" s="117"/>
      <c r="C21" s="117"/>
      <c r="D21" s="117"/>
      <c r="E21" s="118"/>
      <c r="F21" s="157"/>
      <c r="G21" s="158"/>
      <c r="H21" s="144" t="s">
        <v>833</v>
      </c>
      <c r="I21" s="117"/>
      <c r="J21" s="117"/>
      <c r="K21" s="117"/>
      <c r="L21" s="127"/>
    </row>
    <row r="22" spans="1:12" ht="24" customHeight="1">
      <c r="A22" s="126"/>
      <c r="B22" s="119">
        <f>'Tax Invoice'!D18</f>
        <v>1</v>
      </c>
      <c r="C22" s="10" t="s">
        <v>723</v>
      </c>
      <c r="D22" s="10" t="s">
        <v>808</v>
      </c>
      <c r="E22" s="130" t="s">
        <v>724</v>
      </c>
      <c r="F22" s="149"/>
      <c r="G22" s="150"/>
      <c r="H22" s="11" t="s">
        <v>725</v>
      </c>
      <c r="I22" s="14">
        <f t="shared" ref="I22:I53" si="0">ROUNDUP(J22*$N$1,2)</f>
        <v>0.66</v>
      </c>
      <c r="J22" s="14">
        <v>0.66</v>
      </c>
      <c r="K22" s="121">
        <f t="shared" ref="K22:K53" si="1">I22*B22</f>
        <v>0.66</v>
      </c>
      <c r="L22" s="127"/>
    </row>
    <row r="23" spans="1:12" ht="12.75" customHeight="1">
      <c r="A23" s="126"/>
      <c r="B23" s="119">
        <f>'Tax Invoice'!D19</f>
        <v>1</v>
      </c>
      <c r="C23" s="10" t="s">
        <v>726</v>
      </c>
      <c r="D23" s="10" t="s">
        <v>809</v>
      </c>
      <c r="E23" s="130" t="s">
        <v>724</v>
      </c>
      <c r="F23" s="149" t="s">
        <v>115</v>
      </c>
      <c r="G23" s="150"/>
      <c r="H23" s="11" t="s">
        <v>727</v>
      </c>
      <c r="I23" s="14">
        <f t="shared" si="0"/>
        <v>0.42</v>
      </c>
      <c r="J23" s="14">
        <v>0.42</v>
      </c>
      <c r="K23" s="121">
        <f t="shared" si="1"/>
        <v>0.42</v>
      </c>
      <c r="L23" s="127"/>
    </row>
    <row r="24" spans="1:12" ht="24" customHeight="1">
      <c r="A24" s="126"/>
      <c r="B24" s="119">
        <f>'Tax Invoice'!D20</f>
        <v>4</v>
      </c>
      <c r="C24" s="10" t="s">
        <v>728</v>
      </c>
      <c r="D24" s="10" t="s">
        <v>810</v>
      </c>
      <c r="E24" s="130" t="s">
        <v>237</v>
      </c>
      <c r="F24" s="149" t="s">
        <v>112</v>
      </c>
      <c r="G24" s="150"/>
      <c r="H24" s="11" t="s">
        <v>837</v>
      </c>
      <c r="I24" s="14">
        <f t="shared" si="0"/>
        <v>0.86</v>
      </c>
      <c r="J24" s="14">
        <v>0.86</v>
      </c>
      <c r="K24" s="121">
        <f t="shared" si="1"/>
        <v>3.44</v>
      </c>
      <c r="L24" s="127"/>
    </row>
    <row r="25" spans="1:12" ht="12" customHeight="1">
      <c r="A25" s="126"/>
      <c r="B25" s="119">
        <f>'Tax Invoice'!D21</f>
        <v>6</v>
      </c>
      <c r="C25" s="10" t="s">
        <v>730</v>
      </c>
      <c r="D25" s="10" t="s">
        <v>730</v>
      </c>
      <c r="E25" s="130" t="s">
        <v>34</v>
      </c>
      <c r="F25" s="149" t="s">
        <v>279</v>
      </c>
      <c r="G25" s="150"/>
      <c r="H25" s="11" t="s">
        <v>838</v>
      </c>
      <c r="I25" s="14">
        <f t="shared" si="0"/>
        <v>0.67</v>
      </c>
      <c r="J25" s="14">
        <v>0.67</v>
      </c>
      <c r="K25" s="121">
        <f t="shared" si="1"/>
        <v>4.0200000000000005</v>
      </c>
      <c r="L25" s="127"/>
    </row>
    <row r="26" spans="1:12" ht="12" customHeight="1">
      <c r="A26" s="126"/>
      <c r="B26" s="119">
        <f>'Tax Invoice'!D22</f>
        <v>1</v>
      </c>
      <c r="C26" s="10" t="s">
        <v>730</v>
      </c>
      <c r="D26" s="10" t="s">
        <v>730</v>
      </c>
      <c r="E26" s="130" t="s">
        <v>34</v>
      </c>
      <c r="F26" s="149" t="s">
        <v>679</v>
      </c>
      <c r="G26" s="150"/>
      <c r="H26" s="11" t="s">
        <v>838</v>
      </c>
      <c r="I26" s="14">
        <f t="shared" si="0"/>
        <v>0.67</v>
      </c>
      <c r="J26" s="14">
        <v>0.67</v>
      </c>
      <c r="K26" s="121">
        <f t="shared" si="1"/>
        <v>0.67</v>
      </c>
      <c r="L26" s="127"/>
    </row>
    <row r="27" spans="1:12" ht="12" customHeight="1">
      <c r="A27" s="126"/>
      <c r="B27" s="119">
        <f>'Tax Invoice'!D23</f>
        <v>2</v>
      </c>
      <c r="C27" s="10" t="s">
        <v>730</v>
      </c>
      <c r="D27" s="10" t="s">
        <v>730</v>
      </c>
      <c r="E27" s="130" t="s">
        <v>34</v>
      </c>
      <c r="F27" s="149" t="s">
        <v>277</v>
      </c>
      <c r="G27" s="150"/>
      <c r="H27" s="11" t="s">
        <v>838</v>
      </c>
      <c r="I27" s="14">
        <f t="shared" si="0"/>
        <v>0.67</v>
      </c>
      <c r="J27" s="14">
        <v>0.67</v>
      </c>
      <c r="K27" s="121">
        <f t="shared" si="1"/>
        <v>1.34</v>
      </c>
      <c r="L27" s="127"/>
    </row>
    <row r="28" spans="1:12" ht="12" customHeight="1">
      <c r="A28" s="126"/>
      <c r="B28" s="119">
        <f>'Tax Invoice'!D24</f>
        <v>2</v>
      </c>
      <c r="C28" s="10" t="s">
        <v>730</v>
      </c>
      <c r="D28" s="10" t="s">
        <v>730</v>
      </c>
      <c r="E28" s="130" t="s">
        <v>34</v>
      </c>
      <c r="F28" s="149" t="s">
        <v>278</v>
      </c>
      <c r="G28" s="150"/>
      <c r="H28" s="11" t="s">
        <v>838</v>
      </c>
      <c r="I28" s="14">
        <f t="shared" si="0"/>
        <v>0.67</v>
      </c>
      <c r="J28" s="14">
        <v>0.67</v>
      </c>
      <c r="K28" s="121">
        <f t="shared" si="1"/>
        <v>1.34</v>
      </c>
      <c r="L28" s="127"/>
    </row>
    <row r="29" spans="1:12" ht="24" customHeight="1">
      <c r="A29" s="126"/>
      <c r="B29" s="119">
        <f>'Tax Invoice'!D25</f>
        <v>20</v>
      </c>
      <c r="C29" s="10" t="s">
        <v>668</v>
      </c>
      <c r="D29" s="10" t="s">
        <v>668</v>
      </c>
      <c r="E29" s="130" t="s">
        <v>32</v>
      </c>
      <c r="F29" s="149" t="s">
        <v>112</v>
      </c>
      <c r="G29" s="150"/>
      <c r="H29" s="11" t="s">
        <v>839</v>
      </c>
      <c r="I29" s="14">
        <f t="shared" si="0"/>
        <v>0.83</v>
      </c>
      <c r="J29" s="14">
        <v>0.83</v>
      </c>
      <c r="K29" s="121">
        <f t="shared" si="1"/>
        <v>16.599999999999998</v>
      </c>
      <c r="L29" s="127"/>
    </row>
    <row r="30" spans="1:12" ht="11.25" customHeight="1">
      <c r="A30" s="126"/>
      <c r="B30" s="119">
        <f>'Tax Invoice'!D26</f>
        <v>40</v>
      </c>
      <c r="C30" s="10" t="s">
        <v>733</v>
      </c>
      <c r="D30" s="10" t="s">
        <v>733</v>
      </c>
      <c r="E30" s="130" t="s">
        <v>30</v>
      </c>
      <c r="F30" s="149"/>
      <c r="G30" s="150"/>
      <c r="H30" s="11" t="s">
        <v>840</v>
      </c>
      <c r="I30" s="14">
        <f t="shared" si="0"/>
        <v>0.23</v>
      </c>
      <c r="J30" s="14">
        <v>0.23</v>
      </c>
      <c r="K30" s="121">
        <f t="shared" si="1"/>
        <v>9.2000000000000011</v>
      </c>
      <c r="L30" s="127"/>
    </row>
    <row r="31" spans="1:12" ht="11.25" customHeight="1">
      <c r="A31" s="126"/>
      <c r="B31" s="119">
        <f>'Tax Invoice'!D27</f>
        <v>20</v>
      </c>
      <c r="C31" s="10" t="s">
        <v>733</v>
      </c>
      <c r="D31" s="10" t="s">
        <v>733</v>
      </c>
      <c r="E31" s="130" t="s">
        <v>31</v>
      </c>
      <c r="F31" s="149"/>
      <c r="G31" s="150"/>
      <c r="H31" s="11" t="s">
        <v>840</v>
      </c>
      <c r="I31" s="14">
        <f t="shared" si="0"/>
        <v>0.23</v>
      </c>
      <c r="J31" s="14">
        <v>0.23</v>
      </c>
      <c r="K31" s="121">
        <f t="shared" si="1"/>
        <v>4.6000000000000005</v>
      </c>
      <c r="L31" s="127"/>
    </row>
    <row r="32" spans="1:12" ht="11.25" customHeight="1">
      <c r="A32" s="126"/>
      <c r="B32" s="119">
        <f>'Tax Invoice'!D28</f>
        <v>10</v>
      </c>
      <c r="C32" s="10" t="s">
        <v>735</v>
      </c>
      <c r="D32" s="10" t="s">
        <v>735</v>
      </c>
      <c r="E32" s="130" t="s">
        <v>30</v>
      </c>
      <c r="F32" s="149" t="s">
        <v>279</v>
      </c>
      <c r="G32" s="150"/>
      <c r="H32" s="11" t="s">
        <v>841</v>
      </c>
      <c r="I32" s="14">
        <f t="shared" si="0"/>
        <v>0.56999999999999995</v>
      </c>
      <c r="J32" s="14">
        <v>0.56999999999999995</v>
      </c>
      <c r="K32" s="121">
        <f t="shared" si="1"/>
        <v>5.6999999999999993</v>
      </c>
      <c r="L32" s="127"/>
    </row>
    <row r="33" spans="1:12" ht="11.25" customHeight="1">
      <c r="A33" s="126"/>
      <c r="B33" s="119">
        <f>'Tax Invoice'!D29</f>
        <v>10</v>
      </c>
      <c r="C33" s="10" t="s">
        <v>735</v>
      </c>
      <c r="D33" s="10" t="s">
        <v>735</v>
      </c>
      <c r="E33" s="130" t="s">
        <v>30</v>
      </c>
      <c r="F33" s="149" t="s">
        <v>278</v>
      </c>
      <c r="G33" s="150"/>
      <c r="H33" s="11" t="s">
        <v>841</v>
      </c>
      <c r="I33" s="14">
        <f t="shared" si="0"/>
        <v>0.56999999999999995</v>
      </c>
      <c r="J33" s="14">
        <v>0.56999999999999995</v>
      </c>
      <c r="K33" s="121">
        <f t="shared" si="1"/>
        <v>5.6999999999999993</v>
      </c>
      <c r="L33" s="127"/>
    </row>
    <row r="34" spans="1:12" ht="11.25" customHeight="1">
      <c r="A34" s="126"/>
      <c r="B34" s="119">
        <f>'Tax Invoice'!D30</f>
        <v>10</v>
      </c>
      <c r="C34" s="10" t="s">
        <v>735</v>
      </c>
      <c r="D34" s="10" t="s">
        <v>735</v>
      </c>
      <c r="E34" s="130" t="s">
        <v>31</v>
      </c>
      <c r="F34" s="149" t="s">
        <v>279</v>
      </c>
      <c r="G34" s="150"/>
      <c r="H34" s="11" t="s">
        <v>841</v>
      </c>
      <c r="I34" s="14">
        <f t="shared" si="0"/>
        <v>0.56999999999999995</v>
      </c>
      <c r="J34" s="14">
        <v>0.56999999999999995</v>
      </c>
      <c r="K34" s="121">
        <f t="shared" si="1"/>
        <v>5.6999999999999993</v>
      </c>
      <c r="L34" s="127"/>
    </row>
    <row r="35" spans="1:12" ht="11.25" customHeight="1">
      <c r="A35" s="126"/>
      <c r="B35" s="119">
        <f>'Tax Invoice'!D31</f>
        <v>10</v>
      </c>
      <c r="C35" s="10" t="s">
        <v>735</v>
      </c>
      <c r="D35" s="10" t="s">
        <v>735</v>
      </c>
      <c r="E35" s="130" t="s">
        <v>31</v>
      </c>
      <c r="F35" s="149" t="s">
        <v>278</v>
      </c>
      <c r="G35" s="150"/>
      <c r="H35" s="11" t="s">
        <v>841</v>
      </c>
      <c r="I35" s="14">
        <f t="shared" si="0"/>
        <v>0.56999999999999995</v>
      </c>
      <c r="J35" s="14">
        <v>0.56999999999999995</v>
      </c>
      <c r="K35" s="121">
        <f t="shared" si="1"/>
        <v>5.6999999999999993</v>
      </c>
      <c r="L35" s="127"/>
    </row>
    <row r="36" spans="1:12" ht="12.75" customHeight="1">
      <c r="A36" s="126"/>
      <c r="B36" s="119">
        <f>'Tax Invoice'!D32</f>
        <v>2</v>
      </c>
      <c r="C36" s="10" t="s">
        <v>737</v>
      </c>
      <c r="D36" s="10" t="s">
        <v>811</v>
      </c>
      <c r="E36" s="130" t="s">
        <v>738</v>
      </c>
      <c r="F36" s="149"/>
      <c r="G36" s="150"/>
      <c r="H36" s="11" t="s">
        <v>842</v>
      </c>
      <c r="I36" s="14">
        <f t="shared" si="0"/>
        <v>1.01</v>
      </c>
      <c r="J36" s="14">
        <v>1.01</v>
      </c>
      <c r="K36" s="121">
        <f t="shared" si="1"/>
        <v>2.02</v>
      </c>
      <c r="L36" s="127"/>
    </row>
    <row r="37" spans="1:12" ht="12.75" customHeight="1">
      <c r="A37" s="126"/>
      <c r="B37" s="119">
        <f>'Tax Invoice'!D33</f>
        <v>2</v>
      </c>
      <c r="C37" s="10" t="s">
        <v>737</v>
      </c>
      <c r="D37" s="10" t="s">
        <v>812</v>
      </c>
      <c r="E37" s="130" t="s">
        <v>740</v>
      </c>
      <c r="F37" s="149"/>
      <c r="G37" s="150"/>
      <c r="H37" s="11" t="s">
        <v>842</v>
      </c>
      <c r="I37" s="14">
        <f t="shared" si="0"/>
        <v>1.06</v>
      </c>
      <c r="J37" s="14">
        <v>1.06</v>
      </c>
      <c r="K37" s="121">
        <f t="shared" si="1"/>
        <v>2.12</v>
      </c>
      <c r="L37" s="127"/>
    </row>
    <row r="38" spans="1:12" ht="12.75" customHeight="1">
      <c r="A38" s="126"/>
      <c r="B38" s="119">
        <f>'Tax Invoice'!D34</f>
        <v>2</v>
      </c>
      <c r="C38" s="10" t="s">
        <v>737</v>
      </c>
      <c r="D38" s="10" t="s">
        <v>813</v>
      </c>
      <c r="E38" s="130" t="s">
        <v>741</v>
      </c>
      <c r="F38" s="149"/>
      <c r="G38" s="150"/>
      <c r="H38" s="11" t="s">
        <v>842</v>
      </c>
      <c r="I38" s="14">
        <f t="shared" si="0"/>
        <v>1.1499999999999999</v>
      </c>
      <c r="J38" s="14">
        <v>1.1499999999999999</v>
      </c>
      <c r="K38" s="121">
        <f t="shared" si="1"/>
        <v>2.2999999999999998</v>
      </c>
      <c r="L38" s="127"/>
    </row>
    <row r="39" spans="1:12" ht="12.75" customHeight="1">
      <c r="A39" s="126"/>
      <c r="B39" s="119">
        <f>'Tax Invoice'!D35</f>
        <v>2</v>
      </c>
      <c r="C39" s="10" t="s">
        <v>737</v>
      </c>
      <c r="D39" s="10" t="s">
        <v>814</v>
      </c>
      <c r="E39" s="130" t="s">
        <v>724</v>
      </c>
      <c r="F39" s="149"/>
      <c r="G39" s="150"/>
      <c r="H39" s="11" t="s">
        <v>842</v>
      </c>
      <c r="I39" s="14">
        <f t="shared" si="0"/>
        <v>1.25</v>
      </c>
      <c r="J39" s="14">
        <v>1.25</v>
      </c>
      <c r="K39" s="121">
        <f t="shared" si="1"/>
        <v>2.5</v>
      </c>
      <c r="L39" s="127"/>
    </row>
    <row r="40" spans="1:12" ht="12.75" customHeight="1">
      <c r="A40" s="126"/>
      <c r="B40" s="119">
        <f>'Tax Invoice'!D36</f>
        <v>2</v>
      </c>
      <c r="C40" s="10" t="s">
        <v>742</v>
      </c>
      <c r="D40" s="10" t="s">
        <v>815</v>
      </c>
      <c r="E40" s="130" t="s">
        <v>738</v>
      </c>
      <c r="F40" s="149"/>
      <c r="G40" s="150"/>
      <c r="H40" s="11" t="s">
        <v>843</v>
      </c>
      <c r="I40" s="14">
        <f t="shared" si="0"/>
        <v>0.81</v>
      </c>
      <c r="J40" s="14">
        <v>0.81</v>
      </c>
      <c r="K40" s="121">
        <f t="shared" si="1"/>
        <v>1.62</v>
      </c>
      <c r="L40" s="127"/>
    </row>
    <row r="41" spans="1:12" ht="24" customHeight="1">
      <c r="A41" s="126"/>
      <c r="B41" s="119">
        <f>'Tax Invoice'!D37</f>
        <v>10</v>
      </c>
      <c r="C41" s="10" t="s">
        <v>744</v>
      </c>
      <c r="D41" s="10" t="s">
        <v>744</v>
      </c>
      <c r="E41" s="130" t="s">
        <v>112</v>
      </c>
      <c r="F41" s="149"/>
      <c r="G41" s="150"/>
      <c r="H41" s="11" t="s">
        <v>844</v>
      </c>
      <c r="I41" s="14">
        <f t="shared" si="0"/>
        <v>0.52</v>
      </c>
      <c r="J41" s="14">
        <v>0.52</v>
      </c>
      <c r="K41" s="121">
        <f t="shared" si="1"/>
        <v>5.2</v>
      </c>
      <c r="L41" s="127"/>
    </row>
    <row r="42" spans="1:12" ht="12.75" customHeight="1">
      <c r="A42" s="126"/>
      <c r="B42" s="119">
        <f>'Tax Invoice'!D38</f>
        <v>40</v>
      </c>
      <c r="C42" s="10" t="s">
        <v>662</v>
      </c>
      <c r="D42" s="10" t="s">
        <v>662</v>
      </c>
      <c r="E42" s="130" t="s">
        <v>30</v>
      </c>
      <c r="F42" s="149"/>
      <c r="G42" s="150"/>
      <c r="H42" s="11" t="s">
        <v>845</v>
      </c>
      <c r="I42" s="14">
        <f t="shared" si="0"/>
        <v>0.16</v>
      </c>
      <c r="J42" s="14">
        <v>0.16</v>
      </c>
      <c r="K42" s="121">
        <f t="shared" si="1"/>
        <v>6.4</v>
      </c>
      <c r="L42" s="127"/>
    </row>
    <row r="43" spans="1:12" ht="12.75" customHeight="1">
      <c r="A43" s="126"/>
      <c r="B43" s="119">
        <f>'Tax Invoice'!D39</f>
        <v>20</v>
      </c>
      <c r="C43" s="10" t="s">
        <v>662</v>
      </c>
      <c r="D43" s="10" t="s">
        <v>662</v>
      </c>
      <c r="E43" s="130" t="s">
        <v>31</v>
      </c>
      <c r="F43" s="149"/>
      <c r="G43" s="150"/>
      <c r="H43" s="11" t="s">
        <v>845</v>
      </c>
      <c r="I43" s="14">
        <f t="shared" si="0"/>
        <v>0.16</v>
      </c>
      <c r="J43" s="14">
        <v>0.16</v>
      </c>
      <c r="K43" s="121">
        <f t="shared" si="1"/>
        <v>3.2</v>
      </c>
      <c r="L43" s="127"/>
    </row>
    <row r="44" spans="1:12" ht="36" customHeight="1">
      <c r="A44" s="126"/>
      <c r="B44" s="119">
        <f>'Tax Invoice'!D40</f>
        <v>3</v>
      </c>
      <c r="C44" s="10" t="s">
        <v>746</v>
      </c>
      <c r="D44" s="10" t="s">
        <v>816</v>
      </c>
      <c r="E44" s="130" t="s">
        <v>239</v>
      </c>
      <c r="F44" s="149" t="s">
        <v>115</v>
      </c>
      <c r="G44" s="150"/>
      <c r="H44" s="11" t="s">
        <v>846</v>
      </c>
      <c r="I44" s="14">
        <f t="shared" si="0"/>
        <v>1.25</v>
      </c>
      <c r="J44" s="14">
        <v>1.25</v>
      </c>
      <c r="K44" s="121">
        <f t="shared" si="1"/>
        <v>3.75</v>
      </c>
      <c r="L44" s="127"/>
    </row>
    <row r="45" spans="1:12" ht="36" customHeight="1">
      <c r="A45" s="126"/>
      <c r="B45" s="119">
        <f>'Tax Invoice'!D41</f>
        <v>3</v>
      </c>
      <c r="C45" s="10" t="s">
        <v>746</v>
      </c>
      <c r="D45" s="10" t="s">
        <v>816</v>
      </c>
      <c r="E45" s="130" t="s">
        <v>240</v>
      </c>
      <c r="F45" s="149" t="s">
        <v>115</v>
      </c>
      <c r="G45" s="150"/>
      <c r="H45" s="11" t="s">
        <v>846</v>
      </c>
      <c r="I45" s="14">
        <f t="shared" si="0"/>
        <v>1.25</v>
      </c>
      <c r="J45" s="14">
        <v>1.25</v>
      </c>
      <c r="K45" s="121">
        <f t="shared" si="1"/>
        <v>3.75</v>
      </c>
      <c r="L45" s="127"/>
    </row>
    <row r="46" spans="1:12" ht="12" customHeight="1">
      <c r="A46" s="126"/>
      <c r="B46" s="119">
        <f>'Tax Invoice'!D42</f>
        <v>10</v>
      </c>
      <c r="C46" s="10" t="s">
        <v>748</v>
      </c>
      <c r="D46" s="10" t="s">
        <v>748</v>
      </c>
      <c r="E46" s="130" t="s">
        <v>28</v>
      </c>
      <c r="F46" s="149" t="s">
        <v>278</v>
      </c>
      <c r="G46" s="150"/>
      <c r="H46" s="11" t="s">
        <v>847</v>
      </c>
      <c r="I46" s="14">
        <f t="shared" si="0"/>
        <v>0.56999999999999995</v>
      </c>
      <c r="J46" s="14">
        <v>0.56999999999999995</v>
      </c>
      <c r="K46" s="121">
        <f t="shared" si="1"/>
        <v>5.6999999999999993</v>
      </c>
      <c r="L46" s="127"/>
    </row>
    <row r="47" spans="1:12" ht="12" customHeight="1">
      <c r="A47" s="126"/>
      <c r="B47" s="119">
        <f>'Tax Invoice'!D43</f>
        <v>20</v>
      </c>
      <c r="C47" s="10" t="s">
        <v>748</v>
      </c>
      <c r="D47" s="10" t="s">
        <v>748</v>
      </c>
      <c r="E47" s="130" t="s">
        <v>30</v>
      </c>
      <c r="F47" s="149" t="s">
        <v>279</v>
      </c>
      <c r="G47" s="150"/>
      <c r="H47" s="11" t="s">
        <v>847</v>
      </c>
      <c r="I47" s="14">
        <f t="shared" si="0"/>
        <v>0.56999999999999995</v>
      </c>
      <c r="J47" s="14">
        <v>0.56999999999999995</v>
      </c>
      <c r="K47" s="121">
        <f t="shared" si="1"/>
        <v>11.399999999999999</v>
      </c>
      <c r="L47" s="127"/>
    </row>
    <row r="48" spans="1:12" ht="12" customHeight="1">
      <c r="A48" s="126"/>
      <c r="B48" s="119">
        <f>'Tax Invoice'!D44</f>
        <v>20</v>
      </c>
      <c r="C48" s="10" t="s">
        <v>748</v>
      </c>
      <c r="D48" s="10" t="s">
        <v>748</v>
      </c>
      <c r="E48" s="130" t="s">
        <v>30</v>
      </c>
      <c r="F48" s="149" t="s">
        <v>278</v>
      </c>
      <c r="G48" s="150"/>
      <c r="H48" s="11" t="s">
        <v>847</v>
      </c>
      <c r="I48" s="14">
        <f t="shared" si="0"/>
        <v>0.56999999999999995</v>
      </c>
      <c r="J48" s="14">
        <v>0.56999999999999995</v>
      </c>
      <c r="K48" s="121">
        <f t="shared" si="1"/>
        <v>11.399999999999999</v>
      </c>
      <c r="L48" s="127"/>
    </row>
    <row r="49" spans="1:12" ht="12" customHeight="1">
      <c r="A49" s="126"/>
      <c r="B49" s="119">
        <f>'Tax Invoice'!D45</f>
        <v>10</v>
      </c>
      <c r="C49" s="10" t="s">
        <v>748</v>
      </c>
      <c r="D49" s="10" t="s">
        <v>748</v>
      </c>
      <c r="E49" s="130" t="s">
        <v>31</v>
      </c>
      <c r="F49" s="149" t="s">
        <v>279</v>
      </c>
      <c r="G49" s="150"/>
      <c r="H49" s="11" t="s">
        <v>847</v>
      </c>
      <c r="I49" s="14">
        <f t="shared" si="0"/>
        <v>0.56999999999999995</v>
      </c>
      <c r="J49" s="14">
        <v>0.56999999999999995</v>
      </c>
      <c r="K49" s="121">
        <f t="shared" si="1"/>
        <v>5.6999999999999993</v>
      </c>
      <c r="L49" s="127"/>
    </row>
    <row r="50" spans="1:12" ht="12" customHeight="1">
      <c r="A50" s="126"/>
      <c r="B50" s="119">
        <f>'Tax Invoice'!D46</f>
        <v>20</v>
      </c>
      <c r="C50" s="10" t="s">
        <v>748</v>
      </c>
      <c r="D50" s="10" t="s">
        <v>748</v>
      </c>
      <c r="E50" s="130" t="s">
        <v>31</v>
      </c>
      <c r="F50" s="149" t="s">
        <v>278</v>
      </c>
      <c r="G50" s="150"/>
      <c r="H50" s="11" t="s">
        <v>847</v>
      </c>
      <c r="I50" s="14">
        <f t="shared" si="0"/>
        <v>0.56999999999999995</v>
      </c>
      <c r="J50" s="14">
        <v>0.56999999999999995</v>
      </c>
      <c r="K50" s="121">
        <f t="shared" si="1"/>
        <v>11.399999999999999</v>
      </c>
      <c r="L50" s="127"/>
    </row>
    <row r="51" spans="1:12" ht="12" customHeight="1">
      <c r="A51" s="126"/>
      <c r="B51" s="119">
        <f>'Tax Invoice'!D47</f>
        <v>15</v>
      </c>
      <c r="C51" s="10" t="s">
        <v>750</v>
      </c>
      <c r="D51" s="10" t="s">
        <v>750</v>
      </c>
      <c r="E51" s="130" t="s">
        <v>112</v>
      </c>
      <c r="F51" s="149"/>
      <c r="G51" s="150"/>
      <c r="H51" s="11" t="s">
        <v>848</v>
      </c>
      <c r="I51" s="14">
        <f t="shared" si="0"/>
        <v>0.23</v>
      </c>
      <c r="J51" s="14">
        <v>0.23</v>
      </c>
      <c r="K51" s="121">
        <f t="shared" si="1"/>
        <v>3.45</v>
      </c>
      <c r="L51" s="127"/>
    </row>
    <row r="52" spans="1:12" ht="36" customHeight="1">
      <c r="A52" s="126"/>
      <c r="B52" s="119">
        <f>'Tax Invoice'!D48</f>
        <v>1</v>
      </c>
      <c r="C52" s="10" t="s">
        <v>752</v>
      </c>
      <c r="D52" s="10" t="s">
        <v>817</v>
      </c>
      <c r="E52" s="130" t="s">
        <v>753</v>
      </c>
      <c r="F52" s="149" t="s">
        <v>279</v>
      </c>
      <c r="G52" s="150"/>
      <c r="H52" s="11" t="s">
        <v>754</v>
      </c>
      <c r="I52" s="14">
        <f t="shared" si="0"/>
        <v>0.38</v>
      </c>
      <c r="J52" s="14">
        <v>0.38</v>
      </c>
      <c r="K52" s="121">
        <f t="shared" si="1"/>
        <v>0.38</v>
      </c>
      <c r="L52" s="127"/>
    </row>
    <row r="53" spans="1:12" ht="36" customHeight="1">
      <c r="A53" s="126"/>
      <c r="B53" s="119">
        <f>'Tax Invoice'!D49</f>
        <v>1</v>
      </c>
      <c r="C53" s="10" t="s">
        <v>752</v>
      </c>
      <c r="D53" s="10" t="s">
        <v>817</v>
      </c>
      <c r="E53" s="130" t="s">
        <v>753</v>
      </c>
      <c r="F53" s="149" t="s">
        <v>589</v>
      </c>
      <c r="G53" s="150"/>
      <c r="H53" s="11" t="s">
        <v>754</v>
      </c>
      <c r="I53" s="14">
        <f t="shared" si="0"/>
        <v>0.38</v>
      </c>
      <c r="J53" s="14">
        <v>0.38</v>
      </c>
      <c r="K53" s="121">
        <f t="shared" si="1"/>
        <v>0.38</v>
      </c>
      <c r="L53" s="127"/>
    </row>
    <row r="54" spans="1:12" ht="12" customHeight="1">
      <c r="A54" s="126"/>
      <c r="B54" s="119">
        <f>'Tax Invoice'!D50</f>
        <v>5</v>
      </c>
      <c r="C54" s="10" t="s">
        <v>655</v>
      </c>
      <c r="D54" s="10" t="s">
        <v>655</v>
      </c>
      <c r="E54" s="130" t="s">
        <v>34</v>
      </c>
      <c r="F54" s="149"/>
      <c r="G54" s="150"/>
      <c r="H54" s="11" t="s">
        <v>849</v>
      </c>
      <c r="I54" s="14">
        <f t="shared" ref="I54:I85" si="2">ROUNDUP(J54*$N$1,2)</f>
        <v>1.49</v>
      </c>
      <c r="J54" s="14">
        <v>1.49</v>
      </c>
      <c r="K54" s="121">
        <f t="shared" ref="K54:K85" si="3">I54*B54</f>
        <v>7.45</v>
      </c>
      <c r="L54" s="127"/>
    </row>
    <row r="55" spans="1:12" ht="12" customHeight="1">
      <c r="A55" s="126"/>
      <c r="B55" s="119">
        <f>'Tax Invoice'!D51</f>
        <v>10</v>
      </c>
      <c r="C55" s="10" t="s">
        <v>70</v>
      </c>
      <c r="D55" s="10" t="s">
        <v>70</v>
      </c>
      <c r="E55" s="130" t="s">
        <v>30</v>
      </c>
      <c r="F55" s="149"/>
      <c r="G55" s="150"/>
      <c r="H55" s="11" t="s">
        <v>850</v>
      </c>
      <c r="I55" s="14">
        <f t="shared" si="2"/>
        <v>1.54</v>
      </c>
      <c r="J55" s="14">
        <v>1.54</v>
      </c>
      <c r="K55" s="121">
        <f t="shared" si="3"/>
        <v>15.4</v>
      </c>
      <c r="L55" s="127"/>
    </row>
    <row r="56" spans="1:12" ht="12" customHeight="1">
      <c r="A56" s="126"/>
      <c r="B56" s="119">
        <f>'Tax Invoice'!D52</f>
        <v>10</v>
      </c>
      <c r="C56" s="10" t="s">
        <v>70</v>
      </c>
      <c r="D56" s="10" t="s">
        <v>70</v>
      </c>
      <c r="E56" s="130" t="s">
        <v>31</v>
      </c>
      <c r="F56" s="149"/>
      <c r="G56" s="150"/>
      <c r="H56" s="11" t="s">
        <v>850</v>
      </c>
      <c r="I56" s="14">
        <f t="shared" si="2"/>
        <v>1.54</v>
      </c>
      <c r="J56" s="14">
        <v>1.54</v>
      </c>
      <c r="K56" s="121">
        <f t="shared" si="3"/>
        <v>15.4</v>
      </c>
      <c r="L56" s="127"/>
    </row>
    <row r="57" spans="1:12" ht="12" customHeight="1">
      <c r="A57" s="126"/>
      <c r="B57" s="119">
        <f>'Tax Invoice'!D53</f>
        <v>15</v>
      </c>
      <c r="C57" s="10" t="s">
        <v>756</v>
      </c>
      <c r="D57" s="10" t="s">
        <v>756</v>
      </c>
      <c r="E57" s="130" t="s">
        <v>30</v>
      </c>
      <c r="F57" s="149"/>
      <c r="G57" s="150"/>
      <c r="H57" s="11" t="s">
        <v>851</v>
      </c>
      <c r="I57" s="14">
        <f t="shared" si="2"/>
        <v>2.02</v>
      </c>
      <c r="J57" s="14">
        <v>2.02</v>
      </c>
      <c r="K57" s="121">
        <f t="shared" si="3"/>
        <v>30.3</v>
      </c>
      <c r="L57" s="127"/>
    </row>
    <row r="58" spans="1:12" ht="12.75" customHeight="1">
      <c r="A58" s="126"/>
      <c r="B58" s="119">
        <f>'Tax Invoice'!D54</f>
        <v>1</v>
      </c>
      <c r="C58" s="10" t="s">
        <v>758</v>
      </c>
      <c r="D58" s="10" t="s">
        <v>758</v>
      </c>
      <c r="E58" s="130" t="s">
        <v>31</v>
      </c>
      <c r="F58" s="149"/>
      <c r="G58" s="150"/>
      <c r="H58" s="11" t="s">
        <v>852</v>
      </c>
      <c r="I58" s="14">
        <f t="shared" si="2"/>
        <v>3.19</v>
      </c>
      <c r="J58" s="14">
        <v>3.19</v>
      </c>
      <c r="K58" s="121">
        <f t="shared" si="3"/>
        <v>3.19</v>
      </c>
      <c r="L58" s="127"/>
    </row>
    <row r="59" spans="1:12" ht="12.75" customHeight="1">
      <c r="A59" s="126"/>
      <c r="B59" s="119">
        <f>'Tax Invoice'!D55</f>
        <v>4</v>
      </c>
      <c r="C59" s="10" t="s">
        <v>758</v>
      </c>
      <c r="D59" s="10" t="s">
        <v>758</v>
      </c>
      <c r="E59" s="130" t="s">
        <v>32</v>
      </c>
      <c r="F59" s="149"/>
      <c r="G59" s="150"/>
      <c r="H59" s="11" t="s">
        <v>852</v>
      </c>
      <c r="I59" s="14">
        <f t="shared" si="2"/>
        <v>3.19</v>
      </c>
      <c r="J59" s="14">
        <v>3.19</v>
      </c>
      <c r="K59" s="121">
        <f t="shared" si="3"/>
        <v>12.76</v>
      </c>
      <c r="L59" s="127"/>
    </row>
    <row r="60" spans="1:12" ht="12.75" customHeight="1">
      <c r="A60" s="126"/>
      <c r="B60" s="119">
        <f>'Tax Invoice'!D56</f>
        <v>2</v>
      </c>
      <c r="C60" s="10" t="s">
        <v>73</v>
      </c>
      <c r="D60" s="10" t="s">
        <v>73</v>
      </c>
      <c r="E60" s="130" t="s">
        <v>28</v>
      </c>
      <c r="F60" s="149" t="s">
        <v>277</v>
      </c>
      <c r="G60" s="150"/>
      <c r="H60" s="11" t="s">
        <v>853</v>
      </c>
      <c r="I60" s="14">
        <f t="shared" si="2"/>
        <v>1.88</v>
      </c>
      <c r="J60" s="14">
        <v>1.88</v>
      </c>
      <c r="K60" s="121">
        <f t="shared" si="3"/>
        <v>3.76</v>
      </c>
      <c r="L60" s="127"/>
    </row>
    <row r="61" spans="1:12" ht="12.75" customHeight="1">
      <c r="A61" s="126"/>
      <c r="B61" s="119">
        <f>'Tax Invoice'!D57</f>
        <v>5</v>
      </c>
      <c r="C61" s="10" t="s">
        <v>73</v>
      </c>
      <c r="D61" s="10" t="s">
        <v>73</v>
      </c>
      <c r="E61" s="130" t="s">
        <v>28</v>
      </c>
      <c r="F61" s="149" t="s">
        <v>278</v>
      </c>
      <c r="G61" s="150"/>
      <c r="H61" s="11" t="s">
        <v>853</v>
      </c>
      <c r="I61" s="14">
        <f t="shared" si="2"/>
        <v>1.88</v>
      </c>
      <c r="J61" s="14">
        <v>1.88</v>
      </c>
      <c r="K61" s="121">
        <f t="shared" si="3"/>
        <v>9.3999999999999986</v>
      </c>
      <c r="L61" s="127"/>
    </row>
    <row r="62" spans="1:12" ht="12.75" customHeight="1">
      <c r="A62" s="126"/>
      <c r="B62" s="119">
        <f>'Tax Invoice'!D58</f>
        <v>2</v>
      </c>
      <c r="C62" s="10" t="s">
        <v>73</v>
      </c>
      <c r="D62" s="10" t="s">
        <v>73</v>
      </c>
      <c r="E62" s="130" t="s">
        <v>28</v>
      </c>
      <c r="F62" s="149" t="s">
        <v>761</v>
      </c>
      <c r="G62" s="150"/>
      <c r="H62" s="11" t="s">
        <v>853</v>
      </c>
      <c r="I62" s="14">
        <f t="shared" si="2"/>
        <v>1.88</v>
      </c>
      <c r="J62" s="14">
        <v>1.88</v>
      </c>
      <c r="K62" s="121">
        <f t="shared" si="3"/>
        <v>3.76</v>
      </c>
      <c r="L62" s="127"/>
    </row>
    <row r="63" spans="1:12" ht="12.75" customHeight="1">
      <c r="A63" s="126"/>
      <c r="B63" s="119">
        <f>'Tax Invoice'!D59</f>
        <v>10</v>
      </c>
      <c r="C63" s="10" t="s">
        <v>73</v>
      </c>
      <c r="D63" s="10" t="s">
        <v>73</v>
      </c>
      <c r="E63" s="130" t="s">
        <v>30</v>
      </c>
      <c r="F63" s="149" t="s">
        <v>279</v>
      </c>
      <c r="G63" s="150"/>
      <c r="H63" s="11" t="s">
        <v>853</v>
      </c>
      <c r="I63" s="14">
        <f t="shared" si="2"/>
        <v>1.88</v>
      </c>
      <c r="J63" s="14">
        <v>1.88</v>
      </c>
      <c r="K63" s="121">
        <f t="shared" si="3"/>
        <v>18.799999999999997</v>
      </c>
      <c r="L63" s="127"/>
    </row>
    <row r="64" spans="1:12" ht="12.75" customHeight="1">
      <c r="A64" s="126"/>
      <c r="B64" s="119">
        <f>'Tax Invoice'!D60</f>
        <v>3</v>
      </c>
      <c r="C64" s="10" t="s">
        <v>73</v>
      </c>
      <c r="D64" s="10" t="s">
        <v>73</v>
      </c>
      <c r="E64" s="130" t="s">
        <v>30</v>
      </c>
      <c r="F64" s="149" t="s">
        <v>277</v>
      </c>
      <c r="G64" s="150"/>
      <c r="H64" s="11" t="s">
        <v>853</v>
      </c>
      <c r="I64" s="14">
        <f t="shared" si="2"/>
        <v>1.88</v>
      </c>
      <c r="J64" s="14">
        <v>1.88</v>
      </c>
      <c r="K64" s="121">
        <f t="shared" si="3"/>
        <v>5.64</v>
      </c>
      <c r="L64" s="127"/>
    </row>
    <row r="65" spans="1:12" ht="12.75" customHeight="1">
      <c r="A65" s="126"/>
      <c r="B65" s="119">
        <f>'Tax Invoice'!D61</f>
        <v>5</v>
      </c>
      <c r="C65" s="10" t="s">
        <v>73</v>
      </c>
      <c r="D65" s="10" t="s">
        <v>73</v>
      </c>
      <c r="E65" s="130" t="s">
        <v>30</v>
      </c>
      <c r="F65" s="149" t="s">
        <v>761</v>
      </c>
      <c r="G65" s="150"/>
      <c r="H65" s="11" t="s">
        <v>853</v>
      </c>
      <c r="I65" s="14">
        <f t="shared" si="2"/>
        <v>1.88</v>
      </c>
      <c r="J65" s="14">
        <v>1.88</v>
      </c>
      <c r="K65" s="121">
        <f t="shared" si="3"/>
        <v>9.3999999999999986</v>
      </c>
      <c r="L65" s="127"/>
    </row>
    <row r="66" spans="1:12" ht="12.75" customHeight="1">
      <c r="A66" s="126"/>
      <c r="B66" s="119">
        <f>'Tax Invoice'!D62</f>
        <v>3</v>
      </c>
      <c r="C66" s="10" t="s">
        <v>73</v>
      </c>
      <c r="D66" s="10" t="s">
        <v>73</v>
      </c>
      <c r="E66" s="130" t="s">
        <v>31</v>
      </c>
      <c r="F66" s="149" t="s">
        <v>277</v>
      </c>
      <c r="G66" s="150"/>
      <c r="H66" s="11" t="s">
        <v>853</v>
      </c>
      <c r="I66" s="14">
        <f t="shared" si="2"/>
        <v>1.88</v>
      </c>
      <c r="J66" s="14">
        <v>1.88</v>
      </c>
      <c r="K66" s="121">
        <f t="shared" si="3"/>
        <v>5.64</v>
      </c>
      <c r="L66" s="127"/>
    </row>
    <row r="67" spans="1:12" ht="12.75" customHeight="1">
      <c r="A67" s="126"/>
      <c r="B67" s="119">
        <f>'Tax Invoice'!D63</f>
        <v>10</v>
      </c>
      <c r="C67" s="10" t="s">
        <v>73</v>
      </c>
      <c r="D67" s="10" t="s">
        <v>73</v>
      </c>
      <c r="E67" s="130" t="s">
        <v>31</v>
      </c>
      <c r="F67" s="149" t="s">
        <v>278</v>
      </c>
      <c r="G67" s="150"/>
      <c r="H67" s="11" t="s">
        <v>853</v>
      </c>
      <c r="I67" s="14">
        <f t="shared" si="2"/>
        <v>1.88</v>
      </c>
      <c r="J67" s="14">
        <v>1.88</v>
      </c>
      <c r="K67" s="121">
        <f t="shared" si="3"/>
        <v>18.799999999999997</v>
      </c>
      <c r="L67" s="127"/>
    </row>
    <row r="68" spans="1:12" ht="12.75" customHeight="1">
      <c r="A68" s="126"/>
      <c r="B68" s="119">
        <f>'Tax Invoice'!D64</f>
        <v>2</v>
      </c>
      <c r="C68" s="10" t="s">
        <v>73</v>
      </c>
      <c r="D68" s="10" t="s">
        <v>73</v>
      </c>
      <c r="E68" s="130" t="s">
        <v>32</v>
      </c>
      <c r="F68" s="149" t="s">
        <v>277</v>
      </c>
      <c r="G68" s="150"/>
      <c r="H68" s="11" t="s">
        <v>853</v>
      </c>
      <c r="I68" s="14">
        <f t="shared" si="2"/>
        <v>1.88</v>
      </c>
      <c r="J68" s="14">
        <v>1.88</v>
      </c>
      <c r="K68" s="121">
        <f t="shared" si="3"/>
        <v>3.76</v>
      </c>
      <c r="L68" s="127"/>
    </row>
    <row r="69" spans="1:12" ht="12.75" customHeight="1">
      <c r="A69" s="126"/>
      <c r="B69" s="119">
        <f>'Tax Invoice'!D65</f>
        <v>5</v>
      </c>
      <c r="C69" s="10" t="s">
        <v>73</v>
      </c>
      <c r="D69" s="10" t="s">
        <v>73</v>
      </c>
      <c r="E69" s="130" t="s">
        <v>32</v>
      </c>
      <c r="F69" s="149" t="s">
        <v>278</v>
      </c>
      <c r="G69" s="150"/>
      <c r="H69" s="11" t="s">
        <v>853</v>
      </c>
      <c r="I69" s="14">
        <f t="shared" si="2"/>
        <v>1.88</v>
      </c>
      <c r="J69" s="14">
        <v>1.88</v>
      </c>
      <c r="K69" s="121">
        <f t="shared" si="3"/>
        <v>9.3999999999999986</v>
      </c>
      <c r="L69" s="127"/>
    </row>
    <row r="70" spans="1:12" ht="12.75" customHeight="1">
      <c r="A70" s="126"/>
      <c r="B70" s="119">
        <f>'Tax Invoice'!D66</f>
        <v>2</v>
      </c>
      <c r="C70" s="10" t="s">
        <v>762</v>
      </c>
      <c r="D70" s="10" t="s">
        <v>762</v>
      </c>
      <c r="E70" s="130" t="s">
        <v>30</v>
      </c>
      <c r="F70" s="149" t="s">
        <v>278</v>
      </c>
      <c r="G70" s="150"/>
      <c r="H70" s="11" t="s">
        <v>855</v>
      </c>
      <c r="I70" s="14">
        <f t="shared" si="2"/>
        <v>2.02</v>
      </c>
      <c r="J70" s="14">
        <v>2.02</v>
      </c>
      <c r="K70" s="121">
        <f t="shared" si="3"/>
        <v>4.04</v>
      </c>
      <c r="L70" s="127"/>
    </row>
    <row r="71" spans="1:12" ht="12.75" customHeight="1">
      <c r="A71" s="126"/>
      <c r="B71" s="119">
        <f>'Tax Invoice'!D67</f>
        <v>5</v>
      </c>
      <c r="C71" s="10" t="s">
        <v>479</v>
      </c>
      <c r="D71" s="10" t="s">
        <v>479</v>
      </c>
      <c r="E71" s="130" t="s">
        <v>30</v>
      </c>
      <c r="F71" s="149" t="s">
        <v>761</v>
      </c>
      <c r="G71" s="150"/>
      <c r="H71" s="11" t="s">
        <v>854</v>
      </c>
      <c r="I71" s="14">
        <f t="shared" si="2"/>
        <v>2.17</v>
      </c>
      <c r="J71" s="14">
        <v>2.17</v>
      </c>
      <c r="K71" s="121">
        <f t="shared" si="3"/>
        <v>10.85</v>
      </c>
      <c r="L71" s="127"/>
    </row>
    <row r="72" spans="1:12" ht="12.75" customHeight="1">
      <c r="A72" s="126"/>
      <c r="B72" s="119">
        <f>'Tax Invoice'!D68</f>
        <v>5</v>
      </c>
      <c r="C72" s="10" t="s">
        <v>479</v>
      </c>
      <c r="D72" s="10" t="s">
        <v>479</v>
      </c>
      <c r="E72" s="130" t="s">
        <v>304</v>
      </c>
      <c r="F72" s="149" t="s">
        <v>278</v>
      </c>
      <c r="G72" s="150"/>
      <c r="H72" s="11" t="s">
        <v>854</v>
      </c>
      <c r="I72" s="14">
        <f t="shared" si="2"/>
        <v>2.17</v>
      </c>
      <c r="J72" s="14">
        <v>2.17</v>
      </c>
      <c r="K72" s="121">
        <f t="shared" si="3"/>
        <v>10.85</v>
      </c>
      <c r="L72" s="127"/>
    </row>
    <row r="73" spans="1:12" ht="12.75" customHeight="1">
      <c r="A73" s="126"/>
      <c r="B73" s="119">
        <f>'Tax Invoice'!D69</f>
        <v>5</v>
      </c>
      <c r="C73" s="10" t="s">
        <v>479</v>
      </c>
      <c r="D73" s="10" t="s">
        <v>479</v>
      </c>
      <c r="E73" s="130" t="s">
        <v>300</v>
      </c>
      <c r="F73" s="149" t="s">
        <v>279</v>
      </c>
      <c r="G73" s="150"/>
      <c r="H73" s="11" t="s">
        <v>854</v>
      </c>
      <c r="I73" s="14">
        <f t="shared" si="2"/>
        <v>2.17</v>
      </c>
      <c r="J73" s="14">
        <v>2.17</v>
      </c>
      <c r="K73" s="121">
        <f t="shared" si="3"/>
        <v>10.85</v>
      </c>
      <c r="L73" s="127"/>
    </row>
    <row r="74" spans="1:12" ht="25.5" customHeight="1">
      <c r="A74" s="126"/>
      <c r="B74" s="119">
        <f>'Tax Invoice'!D70</f>
        <v>2</v>
      </c>
      <c r="C74" s="10" t="s">
        <v>764</v>
      </c>
      <c r="D74" s="10" t="s">
        <v>818</v>
      </c>
      <c r="E74" s="130" t="s">
        <v>30</v>
      </c>
      <c r="F74" s="149" t="s">
        <v>245</v>
      </c>
      <c r="G74" s="150"/>
      <c r="H74" s="11" t="s">
        <v>856</v>
      </c>
      <c r="I74" s="14">
        <f t="shared" si="2"/>
        <v>5.8</v>
      </c>
      <c r="J74" s="14">
        <v>5.8</v>
      </c>
      <c r="K74" s="121">
        <f t="shared" si="3"/>
        <v>11.6</v>
      </c>
      <c r="L74" s="127"/>
    </row>
    <row r="75" spans="1:12" ht="24" customHeight="1">
      <c r="A75" s="126"/>
      <c r="B75" s="119">
        <f>'Tax Invoice'!D71</f>
        <v>2</v>
      </c>
      <c r="C75" s="10" t="s">
        <v>764</v>
      </c>
      <c r="D75" s="10" t="s">
        <v>819</v>
      </c>
      <c r="E75" s="130" t="s">
        <v>31</v>
      </c>
      <c r="F75" s="149" t="s">
        <v>245</v>
      </c>
      <c r="G75" s="150"/>
      <c r="H75" s="11" t="s">
        <v>856</v>
      </c>
      <c r="I75" s="14">
        <f t="shared" si="2"/>
        <v>6.77</v>
      </c>
      <c r="J75" s="14">
        <v>6.77</v>
      </c>
      <c r="K75" s="121">
        <f t="shared" si="3"/>
        <v>13.54</v>
      </c>
      <c r="L75" s="127"/>
    </row>
    <row r="76" spans="1:12" ht="36" customHeight="1">
      <c r="A76" s="126"/>
      <c r="B76" s="119">
        <f>'Tax Invoice'!D72</f>
        <v>2</v>
      </c>
      <c r="C76" s="10" t="s">
        <v>766</v>
      </c>
      <c r="D76" s="10" t="s">
        <v>820</v>
      </c>
      <c r="E76" s="130" t="s">
        <v>767</v>
      </c>
      <c r="F76" s="149" t="s">
        <v>245</v>
      </c>
      <c r="G76" s="150"/>
      <c r="H76" s="11" t="s">
        <v>857</v>
      </c>
      <c r="I76" s="14">
        <f t="shared" si="2"/>
        <v>5.7</v>
      </c>
      <c r="J76" s="14">
        <v>5.7</v>
      </c>
      <c r="K76" s="121">
        <f t="shared" si="3"/>
        <v>11.4</v>
      </c>
      <c r="L76" s="127"/>
    </row>
    <row r="77" spans="1:12" ht="24.75" customHeight="1">
      <c r="A77" s="126"/>
      <c r="B77" s="119">
        <f>'Tax Invoice'!D73</f>
        <v>2</v>
      </c>
      <c r="C77" s="10" t="s">
        <v>769</v>
      </c>
      <c r="D77" s="10" t="s">
        <v>821</v>
      </c>
      <c r="E77" s="130" t="s">
        <v>770</v>
      </c>
      <c r="F77" s="149"/>
      <c r="G77" s="150"/>
      <c r="H77" s="11" t="s">
        <v>858</v>
      </c>
      <c r="I77" s="14">
        <f t="shared" si="2"/>
        <v>6.19</v>
      </c>
      <c r="J77" s="14">
        <v>6.19</v>
      </c>
      <c r="K77" s="121">
        <f t="shared" si="3"/>
        <v>12.38</v>
      </c>
      <c r="L77" s="127"/>
    </row>
    <row r="78" spans="1:12" ht="36" customHeight="1">
      <c r="A78" s="126"/>
      <c r="B78" s="119">
        <f>'Tax Invoice'!D74</f>
        <v>1</v>
      </c>
      <c r="C78" s="10" t="s">
        <v>769</v>
      </c>
      <c r="D78" s="10" t="s">
        <v>822</v>
      </c>
      <c r="E78" s="130" t="s">
        <v>772</v>
      </c>
      <c r="F78" s="149"/>
      <c r="G78" s="150"/>
      <c r="H78" s="11" t="s">
        <v>859</v>
      </c>
      <c r="I78" s="14">
        <f t="shared" si="2"/>
        <v>7.16</v>
      </c>
      <c r="J78" s="14">
        <v>7.16</v>
      </c>
      <c r="K78" s="121">
        <f t="shared" si="3"/>
        <v>7.16</v>
      </c>
      <c r="L78" s="127"/>
    </row>
    <row r="79" spans="1:12" ht="36" customHeight="1">
      <c r="A79" s="126"/>
      <c r="B79" s="119">
        <f>'Tax Invoice'!D75</f>
        <v>2</v>
      </c>
      <c r="C79" s="10" t="s">
        <v>773</v>
      </c>
      <c r="D79" s="10" t="s">
        <v>823</v>
      </c>
      <c r="E79" s="130" t="s">
        <v>30</v>
      </c>
      <c r="F79" s="149"/>
      <c r="G79" s="150"/>
      <c r="H79" s="11" t="s">
        <v>860</v>
      </c>
      <c r="I79" s="14">
        <f t="shared" si="2"/>
        <v>7.16</v>
      </c>
      <c r="J79" s="14">
        <v>7.16</v>
      </c>
      <c r="K79" s="121">
        <f t="shared" si="3"/>
        <v>14.32</v>
      </c>
      <c r="L79" s="127"/>
    </row>
    <row r="80" spans="1:12" ht="24" customHeight="1">
      <c r="A80" s="126"/>
      <c r="B80" s="119">
        <f>'Tax Invoice'!D76</f>
        <v>2</v>
      </c>
      <c r="C80" s="10" t="s">
        <v>775</v>
      </c>
      <c r="D80" s="10" t="s">
        <v>824</v>
      </c>
      <c r="E80" s="130" t="s">
        <v>776</v>
      </c>
      <c r="F80" s="149"/>
      <c r="G80" s="150"/>
      <c r="H80" s="11" t="s">
        <v>861</v>
      </c>
      <c r="I80" s="14">
        <f t="shared" si="2"/>
        <v>4.16</v>
      </c>
      <c r="J80" s="14">
        <v>4.16</v>
      </c>
      <c r="K80" s="121">
        <f t="shared" si="3"/>
        <v>8.32</v>
      </c>
      <c r="L80" s="127"/>
    </row>
    <row r="81" spans="1:12" ht="24" customHeight="1">
      <c r="A81" s="126"/>
      <c r="B81" s="119">
        <f>'Tax Invoice'!D77</f>
        <v>2</v>
      </c>
      <c r="C81" s="10" t="s">
        <v>775</v>
      </c>
      <c r="D81" s="10" t="s">
        <v>825</v>
      </c>
      <c r="E81" s="130" t="s">
        <v>770</v>
      </c>
      <c r="F81" s="149"/>
      <c r="G81" s="150"/>
      <c r="H81" s="11" t="s">
        <v>861</v>
      </c>
      <c r="I81" s="14">
        <f t="shared" si="2"/>
        <v>4.62</v>
      </c>
      <c r="J81" s="14">
        <v>4.62</v>
      </c>
      <c r="K81" s="121">
        <f t="shared" si="3"/>
        <v>9.24</v>
      </c>
      <c r="L81" s="127"/>
    </row>
    <row r="82" spans="1:12" ht="24" customHeight="1">
      <c r="A82" s="126"/>
      <c r="B82" s="119">
        <f>'Tax Invoice'!D78</f>
        <v>1</v>
      </c>
      <c r="C82" s="10" t="s">
        <v>778</v>
      </c>
      <c r="D82" s="10" t="s">
        <v>826</v>
      </c>
      <c r="E82" s="130" t="s">
        <v>245</v>
      </c>
      <c r="F82" s="149" t="s">
        <v>738</v>
      </c>
      <c r="G82" s="150"/>
      <c r="H82" s="11" t="s">
        <v>862</v>
      </c>
      <c r="I82" s="14">
        <f t="shared" si="2"/>
        <v>1.73</v>
      </c>
      <c r="J82" s="14">
        <v>1.73</v>
      </c>
      <c r="K82" s="121">
        <f t="shared" si="3"/>
        <v>1.73</v>
      </c>
      <c r="L82" s="127"/>
    </row>
    <row r="83" spans="1:12" ht="48" customHeight="1">
      <c r="A83" s="126"/>
      <c r="B83" s="119">
        <f>'Tax Invoice'!D79</f>
        <v>10</v>
      </c>
      <c r="C83" s="10" t="s">
        <v>780</v>
      </c>
      <c r="D83" s="10" t="s">
        <v>780</v>
      </c>
      <c r="E83" s="130" t="s">
        <v>112</v>
      </c>
      <c r="F83" s="149"/>
      <c r="G83" s="150"/>
      <c r="H83" s="11" t="s">
        <v>863</v>
      </c>
      <c r="I83" s="14">
        <f t="shared" si="2"/>
        <v>0.86</v>
      </c>
      <c r="J83" s="14">
        <v>0.86</v>
      </c>
      <c r="K83" s="121">
        <f t="shared" si="3"/>
        <v>8.6</v>
      </c>
      <c r="L83" s="127"/>
    </row>
    <row r="84" spans="1:12" ht="12.75" customHeight="1">
      <c r="A84" s="126"/>
      <c r="B84" s="119">
        <f>'Tax Invoice'!D80</f>
        <v>2</v>
      </c>
      <c r="C84" s="10" t="s">
        <v>782</v>
      </c>
      <c r="D84" s="10" t="s">
        <v>827</v>
      </c>
      <c r="E84" s="130" t="s">
        <v>738</v>
      </c>
      <c r="F84" s="149" t="s">
        <v>279</v>
      </c>
      <c r="G84" s="150"/>
      <c r="H84" s="11" t="s">
        <v>783</v>
      </c>
      <c r="I84" s="14">
        <f t="shared" si="2"/>
        <v>0.47</v>
      </c>
      <c r="J84" s="14">
        <v>0.47</v>
      </c>
      <c r="K84" s="121">
        <f t="shared" si="3"/>
        <v>0.94</v>
      </c>
      <c r="L84" s="127"/>
    </row>
    <row r="85" spans="1:12" ht="12.75" customHeight="1">
      <c r="A85" s="126"/>
      <c r="B85" s="119">
        <f>'Tax Invoice'!D81</f>
        <v>1</v>
      </c>
      <c r="C85" s="10" t="s">
        <v>782</v>
      </c>
      <c r="D85" s="10" t="s">
        <v>828</v>
      </c>
      <c r="E85" s="130" t="s">
        <v>741</v>
      </c>
      <c r="F85" s="149" t="s">
        <v>279</v>
      </c>
      <c r="G85" s="150"/>
      <c r="H85" s="11" t="s">
        <v>783</v>
      </c>
      <c r="I85" s="14">
        <f t="shared" si="2"/>
        <v>0.56999999999999995</v>
      </c>
      <c r="J85" s="14">
        <v>0.56999999999999995</v>
      </c>
      <c r="K85" s="121">
        <f t="shared" si="3"/>
        <v>0.56999999999999995</v>
      </c>
      <c r="L85" s="127"/>
    </row>
    <row r="86" spans="1:12" ht="24" customHeight="1">
      <c r="A86" s="126"/>
      <c r="B86" s="119">
        <f>'Tax Invoice'!D82</f>
        <v>10</v>
      </c>
      <c r="C86" s="10" t="s">
        <v>784</v>
      </c>
      <c r="D86" s="10" t="s">
        <v>784</v>
      </c>
      <c r="E86" s="130" t="s">
        <v>28</v>
      </c>
      <c r="F86" s="149"/>
      <c r="G86" s="150"/>
      <c r="H86" s="11" t="s">
        <v>864</v>
      </c>
      <c r="I86" s="14">
        <f t="shared" ref="I86:I105" si="4">ROUNDUP(J86*$N$1,2)</f>
        <v>0.43</v>
      </c>
      <c r="J86" s="14">
        <v>0.43</v>
      </c>
      <c r="K86" s="121">
        <f t="shared" ref="K86:K105" si="5">I86*B86</f>
        <v>4.3</v>
      </c>
      <c r="L86" s="127"/>
    </row>
    <row r="87" spans="1:12" ht="24" customHeight="1">
      <c r="A87" s="126"/>
      <c r="B87" s="119">
        <f>'Tax Invoice'!D83</f>
        <v>10</v>
      </c>
      <c r="C87" s="10" t="s">
        <v>784</v>
      </c>
      <c r="D87" s="10" t="s">
        <v>784</v>
      </c>
      <c r="E87" s="130" t="s">
        <v>30</v>
      </c>
      <c r="F87" s="149"/>
      <c r="G87" s="150"/>
      <c r="H87" s="11" t="s">
        <v>864</v>
      </c>
      <c r="I87" s="14">
        <f t="shared" si="4"/>
        <v>0.43</v>
      </c>
      <c r="J87" s="14">
        <v>0.43</v>
      </c>
      <c r="K87" s="121">
        <f t="shared" si="5"/>
        <v>4.3</v>
      </c>
      <c r="L87" s="127"/>
    </row>
    <row r="88" spans="1:12" ht="24" customHeight="1">
      <c r="A88" s="126"/>
      <c r="B88" s="119">
        <f>'Tax Invoice'!D84</f>
        <v>3</v>
      </c>
      <c r="C88" s="10" t="s">
        <v>786</v>
      </c>
      <c r="D88" s="10" t="s">
        <v>786</v>
      </c>
      <c r="E88" s="130" t="s">
        <v>30</v>
      </c>
      <c r="F88" s="149"/>
      <c r="G88" s="150"/>
      <c r="H88" s="11" t="s">
        <v>865</v>
      </c>
      <c r="I88" s="14">
        <f t="shared" si="4"/>
        <v>3.44</v>
      </c>
      <c r="J88" s="14">
        <v>3.44</v>
      </c>
      <c r="K88" s="121">
        <f t="shared" si="5"/>
        <v>10.32</v>
      </c>
      <c r="L88" s="127"/>
    </row>
    <row r="89" spans="1:12" ht="22.5" customHeight="1">
      <c r="A89" s="126"/>
      <c r="B89" s="119">
        <f>'Tax Invoice'!D85</f>
        <v>2</v>
      </c>
      <c r="C89" s="10" t="s">
        <v>788</v>
      </c>
      <c r="D89" s="10" t="s">
        <v>788</v>
      </c>
      <c r="E89" s="130" t="s">
        <v>245</v>
      </c>
      <c r="F89" s="149" t="s">
        <v>28</v>
      </c>
      <c r="G89" s="150"/>
      <c r="H89" s="11" t="s">
        <v>866</v>
      </c>
      <c r="I89" s="14">
        <f t="shared" si="4"/>
        <v>3.34</v>
      </c>
      <c r="J89" s="14">
        <v>3.34</v>
      </c>
      <c r="K89" s="121">
        <f t="shared" si="5"/>
        <v>6.68</v>
      </c>
      <c r="L89" s="127"/>
    </row>
    <row r="90" spans="1:12" ht="22.5" customHeight="1">
      <c r="A90" s="126"/>
      <c r="B90" s="119">
        <f>'Tax Invoice'!D86</f>
        <v>2</v>
      </c>
      <c r="C90" s="10" t="s">
        <v>788</v>
      </c>
      <c r="D90" s="10" t="s">
        <v>788</v>
      </c>
      <c r="E90" s="130" t="s">
        <v>245</v>
      </c>
      <c r="F90" s="149" t="s">
        <v>30</v>
      </c>
      <c r="G90" s="150"/>
      <c r="H90" s="11" t="s">
        <v>866</v>
      </c>
      <c r="I90" s="14">
        <f t="shared" si="4"/>
        <v>3.34</v>
      </c>
      <c r="J90" s="14">
        <v>3.34</v>
      </c>
      <c r="K90" s="121">
        <f t="shared" si="5"/>
        <v>6.68</v>
      </c>
      <c r="L90" s="127"/>
    </row>
    <row r="91" spans="1:12" ht="24" customHeight="1">
      <c r="A91" s="126"/>
      <c r="B91" s="119">
        <f>'Tax Invoice'!D87</f>
        <v>2</v>
      </c>
      <c r="C91" s="10" t="s">
        <v>790</v>
      </c>
      <c r="D91" s="10" t="s">
        <v>790</v>
      </c>
      <c r="E91" s="130" t="s">
        <v>245</v>
      </c>
      <c r="F91" s="149" t="s">
        <v>28</v>
      </c>
      <c r="G91" s="150"/>
      <c r="H91" s="11" t="s">
        <v>867</v>
      </c>
      <c r="I91" s="14">
        <f t="shared" si="4"/>
        <v>3.19</v>
      </c>
      <c r="J91" s="14">
        <v>3.19</v>
      </c>
      <c r="K91" s="121">
        <f t="shared" si="5"/>
        <v>6.38</v>
      </c>
      <c r="L91" s="127"/>
    </row>
    <row r="92" spans="1:12" ht="24" customHeight="1">
      <c r="A92" s="126"/>
      <c r="B92" s="119">
        <f>'Tax Invoice'!D88</f>
        <v>2</v>
      </c>
      <c r="C92" s="10" t="s">
        <v>790</v>
      </c>
      <c r="D92" s="10" t="s">
        <v>790</v>
      </c>
      <c r="E92" s="130" t="s">
        <v>245</v>
      </c>
      <c r="F92" s="149" t="s">
        <v>30</v>
      </c>
      <c r="G92" s="150"/>
      <c r="H92" s="11" t="s">
        <v>867</v>
      </c>
      <c r="I92" s="14">
        <f t="shared" si="4"/>
        <v>3.19</v>
      </c>
      <c r="J92" s="14">
        <v>3.19</v>
      </c>
      <c r="K92" s="121">
        <f t="shared" si="5"/>
        <v>6.38</v>
      </c>
      <c r="L92" s="127"/>
    </row>
    <row r="93" spans="1:12" ht="36">
      <c r="A93" s="126"/>
      <c r="B93" s="119">
        <f>'Tax Invoice'!D89</f>
        <v>2</v>
      </c>
      <c r="C93" s="10" t="s">
        <v>792</v>
      </c>
      <c r="D93" s="10" t="s">
        <v>792</v>
      </c>
      <c r="E93" s="130" t="s">
        <v>245</v>
      </c>
      <c r="F93" s="149" t="s">
        <v>28</v>
      </c>
      <c r="G93" s="150"/>
      <c r="H93" s="11" t="s">
        <v>868</v>
      </c>
      <c r="I93" s="14">
        <f t="shared" si="4"/>
        <v>6.54</v>
      </c>
      <c r="J93" s="14">
        <v>6.54</v>
      </c>
      <c r="K93" s="121">
        <f t="shared" si="5"/>
        <v>13.08</v>
      </c>
      <c r="L93" s="127"/>
    </row>
    <row r="94" spans="1:12" ht="36">
      <c r="A94" s="126"/>
      <c r="B94" s="119">
        <f>'Tax Invoice'!D90</f>
        <v>1</v>
      </c>
      <c r="C94" s="10" t="s">
        <v>792</v>
      </c>
      <c r="D94" s="10" t="s">
        <v>792</v>
      </c>
      <c r="E94" s="130" t="s">
        <v>245</v>
      </c>
      <c r="F94" s="149" t="s">
        <v>30</v>
      </c>
      <c r="G94" s="150"/>
      <c r="H94" s="11" t="s">
        <v>868</v>
      </c>
      <c r="I94" s="14">
        <f t="shared" si="4"/>
        <v>6.54</v>
      </c>
      <c r="J94" s="14">
        <v>6.54</v>
      </c>
      <c r="K94" s="121">
        <f t="shared" si="5"/>
        <v>6.54</v>
      </c>
      <c r="L94" s="127"/>
    </row>
    <row r="95" spans="1:12" ht="24" customHeight="1">
      <c r="A95" s="126"/>
      <c r="B95" s="119">
        <f>'Tax Invoice'!D91</f>
        <v>2</v>
      </c>
      <c r="C95" s="10" t="s">
        <v>794</v>
      </c>
      <c r="D95" s="10" t="s">
        <v>794</v>
      </c>
      <c r="E95" s="130" t="s">
        <v>245</v>
      </c>
      <c r="F95" s="149" t="s">
        <v>28</v>
      </c>
      <c r="G95" s="150"/>
      <c r="H95" s="11" t="s">
        <v>869</v>
      </c>
      <c r="I95" s="14">
        <f t="shared" si="4"/>
        <v>4.99</v>
      </c>
      <c r="J95" s="14">
        <v>4.99</v>
      </c>
      <c r="K95" s="121">
        <f t="shared" si="5"/>
        <v>9.98</v>
      </c>
      <c r="L95" s="127"/>
    </row>
    <row r="96" spans="1:12" ht="24" customHeight="1">
      <c r="A96" s="126"/>
      <c r="B96" s="119">
        <f>'Tax Invoice'!D92</f>
        <v>2</v>
      </c>
      <c r="C96" s="10" t="s">
        <v>794</v>
      </c>
      <c r="D96" s="10" t="s">
        <v>794</v>
      </c>
      <c r="E96" s="130" t="s">
        <v>245</v>
      </c>
      <c r="F96" s="149" t="s">
        <v>30</v>
      </c>
      <c r="G96" s="150"/>
      <c r="H96" s="11" t="s">
        <v>869</v>
      </c>
      <c r="I96" s="14">
        <f t="shared" si="4"/>
        <v>4.99</v>
      </c>
      <c r="J96" s="14">
        <v>4.99</v>
      </c>
      <c r="K96" s="121">
        <f t="shared" si="5"/>
        <v>9.98</v>
      </c>
      <c r="L96" s="127"/>
    </row>
    <row r="97" spans="1:12" ht="24" customHeight="1">
      <c r="A97" s="126"/>
      <c r="B97" s="119">
        <f>'Tax Invoice'!D93</f>
        <v>2</v>
      </c>
      <c r="C97" s="10" t="s">
        <v>796</v>
      </c>
      <c r="D97" s="10" t="s">
        <v>796</v>
      </c>
      <c r="E97" s="130" t="s">
        <v>245</v>
      </c>
      <c r="F97" s="149" t="s">
        <v>28</v>
      </c>
      <c r="G97" s="150"/>
      <c r="H97" s="11" t="s">
        <v>870</v>
      </c>
      <c r="I97" s="14">
        <f t="shared" si="4"/>
        <v>2.5099999999999998</v>
      </c>
      <c r="J97" s="14">
        <v>2.5099999999999998</v>
      </c>
      <c r="K97" s="121">
        <f t="shared" si="5"/>
        <v>5.0199999999999996</v>
      </c>
      <c r="L97" s="127"/>
    </row>
    <row r="98" spans="1:12" ht="24" customHeight="1">
      <c r="A98" s="126"/>
      <c r="B98" s="119">
        <f>'Tax Invoice'!D94</f>
        <v>2</v>
      </c>
      <c r="C98" s="10" t="s">
        <v>796</v>
      </c>
      <c r="D98" s="10" t="s">
        <v>796</v>
      </c>
      <c r="E98" s="130" t="s">
        <v>245</v>
      </c>
      <c r="F98" s="149" t="s">
        <v>30</v>
      </c>
      <c r="G98" s="150"/>
      <c r="H98" s="11" t="s">
        <v>870</v>
      </c>
      <c r="I98" s="14">
        <f t="shared" si="4"/>
        <v>2.5099999999999998</v>
      </c>
      <c r="J98" s="14">
        <v>2.5099999999999998</v>
      </c>
      <c r="K98" s="121">
        <f t="shared" si="5"/>
        <v>5.0199999999999996</v>
      </c>
      <c r="L98" s="127"/>
    </row>
    <row r="99" spans="1:12" ht="24">
      <c r="A99" s="126"/>
      <c r="B99" s="119">
        <f>'Tax Invoice'!D95</f>
        <v>2</v>
      </c>
      <c r="C99" s="10" t="s">
        <v>798</v>
      </c>
      <c r="D99" s="10" t="s">
        <v>798</v>
      </c>
      <c r="E99" s="130" t="s">
        <v>245</v>
      </c>
      <c r="F99" s="149" t="s">
        <v>28</v>
      </c>
      <c r="G99" s="150"/>
      <c r="H99" s="11" t="s">
        <v>871</v>
      </c>
      <c r="I99" s="14">
        <f t="shared" si="4"/>
        <v>5.03</v>
      </c>
      <c r="J99" s="14">
        <v>5.03</v>
      </c>
      <c r="K99" s="121">
        <f t="shared" si="5"/>
        <v>10.06</v>
      </c>
      <c r="L99" s="127"/>
    </row>
    <row r="100" spans="1:12" ht="24">
      <c r="A100" s="126"/>
      <c r="B100" s="119">
        <f>'Tax Invoice'!D96</f>
        <v>2</v>
      </c>
      <c r="C100" s="10" t="s">
        <v>798</v>
      </c>
      <c r="D100" s="10" t="s">
        <v>798</v>
      </c>
      <c r="E100" s="130" t="s">
        <v>245</v>
      </c>
      <c r="F100" s="149" t="s">
        <v>30</v>
      </c>
      <c r="G100" s="150"/>
      <c r="H100" s="11" t="s">
        <v>871</v>
      </c>
      <c r="I100" s="14">
        <f t="shared" si="4"/>
        <v>5.03</v>
      </c>
      <c r="J100" s="14">
        <v>5.03</v>
      </c>
      <c r="K100" s="121">
        <f t="shared" si="5"/>
        <v>10.06</v>
      </c>
      <c r="L100" s="127"/>
    </row>
    <row r="101" spans="1:12" ht="24">
      <c r="A101" s="126"/>
      <c r="B101" s="119">
        <f>'Tax Invoice'!D97</f>
        <v>2</v>
      </c>
      <c r="C101" s="10" t="s">
        <v>800</v>
      </c>
      <c r="D101" s="10" t="s">
        <v>800</v>
      </c>
      <c r="E101" s="130" t="s">
        <v>245</v>
      </c>
      <c r="F101" s="149" t="s">
        <v>28</v>
      </c>
      <c r="G101" s="150"/>
      <c r="H101" s="11" t="s">
        <v>872</v>
      </c>
      <c r="I101" s="14">
        <f t="shared" si="4"/>
        <v>3.34</v>
      </c>
      <c r="J101" s="14">
        <v>3.34</v>
      </c>
      <c r="K101" s="121">
        <f t="shared" si="5"/>
        <v>6.68</v>
      </c>
      <c r="L101" s="127"/>
    </row>
    <row r="102" spans="1:12" ht="24">
      <c r="A102" s="126"/>
      <c r="B102" s="119">
        <f>'Tax Invoice'!D98</f>
        <v>1</v>
      </c>
      <c r="C102" s="10" t="s">
        <v>800</v>
      </c>
      <c r="D102" s="10" t="s">
        <v>800</v>
      </c>
      <c r="E102" s="130" t="s">
        <v>245</v>
      </c>
      <c r="F102" s="149" t="s">
        <v>30</v>
      </c>
      <c r="G102" s="150"/>
      <c r="H102" s="11" t="s">
        <v>872</v>
      </c>
      <c r="I102" s="14">
        <f t="shared" si="4"/>
        <v>3.34</v>
      </c>
      <c r="J102" s="14">
        <v>3.34</v>
      </c>
      <c r="K102" s="121">
        <f t="shared" si="5"/>
        <v>3.34</v>
      </c>
      <c r="L102" s="127"/>
    </row>
    <row r="103" spans="1:12" ht="24">
      <c r="A103" s="126"/>
      <c r="B103" s="119">
        <f>'Tax Invoice'!D99</f>
        <v>4</v>
      </c>
      <c r="C103" s="10" t="s">
        <v>802</v>
      </c>
      <c r="D103" s="10" t="s">
        <v>802</v>
      </c>
      <c r="E103" s="130" t="s">
        <v>245</v>
      </c>
      <c r="F103" s="149"/>
      <c r="G103" s="150"/>
      <c r="H103" s="11" t="s">
        <v>873</v>
      </c>
      <c r="I103" s="14">
        <f t="shared" si="4"/>
        <v>5.56</v>
      </c>
      <c r="J103" s="14">
        <v>5.56</v>
      </c>
      <c r="K103" s="121">
        <f t="shared" si="5"/>
        <v>22.24</v>
      </c>
      <c r="L103" s="127"/>
    </row>
    <row r="104" spans="1:12" ht="36">
      <c r="A104" s="126"/>
      <c r="B104" s="119">
        <v>4</v>
      </c>
      <c r="C104" s="10" t="s">
        <v>804</v>
      </c>
      <c r="D104" s="10" t="s">
        <v>804</v>
      </c>
      <c r="E104" s="130" t="s">
        <v>245</v>
      </c>
      <c r="F104" s="149"/>
      <c r="G104" s="150"/>
      <c r="H104" s="11" t="s">
        <v>874</v>
      </c>
      <c r="I104" s="14">
        <f t="shared" si="4"/>
        <v>4.45</v>
      </c>
      <c r="J104" s="14">
        <v>4.45</v>
      </c>
      <c r="K104" s="121">
        <f t="shared" si="5"/>
        <v>17.8</v>
      </c>
      <c r="L104" s="127"/>
    </row>
    <row r="105" spans="1:12" ht="24" customHeight="1">
      <c r="A105" s="126"/>
      <c r="B105" s="120">
        <f>'Tax Invoice'!D101</f>
        <v>3</v>
      </c>
      <c r="C105" s="12" t="s">
        <v>806</v>
      </c>
      <c r="D105" s="12" t="s">
        <v>806</v>
      </c>
      <c r="E105" s="131"/>
      <c r="F105" s="147"/>
      <c r="G105" s="148"/>
      <c r="H105" s="13" t="s">
        <v>875</v>
      </c>
      <c r="I105" s="15">
        <f t="shared" si="4"/>
        <v>0.73</v>
      </c>
      <c r="J105" s="15">
        <v>0.73</v>
      </c>
      <c r="K105" s="122">
        <f t="shared" si="5"/>
        <v>2.19</v>
      </c>
      <c r="L105" s="127"/>
    </row>
    <row r="106" spans="1:12" ht="12.75" customHeight="1">
      <c r="A106" s="126"/>
      <c r="B106" s="138">
        <f>SUM(B22:B105)</f>
        <v>518</v>
      </c>
      <c r="C106" s="138" t="s">
        <v>149</v>
      </c>
      <c r="D106" s="138"/>
      <c r="E106" s="138"/>
      <c r="F106" s="138"/>
      <c r="G106" s="138"/>
      <c r="H106" s="138"/>
      <c r="I106" s="139" t="s">
        <v>261</v>
      </c>
      <c r="J106" s="139" t="s">
        <v>261</v>
      </c>
      <c r="K106" s="140">
        <f>SUM(K22:K105)</f>
        <v>624.04</v>
      </c>
      <c r="L106" s="127"/>
    </row>
    <row r="107" spans="1:12" ht="12.75" customHeight="1">
      <c r="A107" s="126"/>
      <c r="B107" s="138"/>
      <c r="C107" s="138"/>
      <c r="D107" s="138"/>
      <c r="E107" s="138"/>
      <c r="F107" s="138"/>
      <c r="G107" s="138"/>
      <c r="H107" s="138"/>
      <c r="I107" s="139" t="s">
        <v>834</v>
      </c>
      <c r="J107" s="139" t="s">
        <v>190</v>
      </c>
      <c r="K107" s="140">
        <f>Invoice!J107</f>
        <v>0</v>
      </c>
      <c r="L107" s="127"/>
    </row>
    <row r="108" spans="1:12" ht="12.75" hidden="1" customHeight="1" outlineLevel="1">
      <c r="A108" s="126"/>
      <c r="B108" s="138"/>
      <c r="C108" s="138"/>
      <c r="D108" s="138"/>
      <c r="E108" s="138"/>
      <c r="F108" s="138"/>
      <c r="G108" s="138"/>
      <c r="H108" s="138"/>
      <c r="I108" s="139" t="s">
        <v>191</v>
      </c>
      <c r="J108" s="139" t="s">
        <v>191</v>
      </c>
      <c r="K108" s="140">
        <f>Invoice!J108</f>
        <v>0</v>
      </c>
      <c r="L108" s="127"/>
    </row>
    <row r="109" spans="1:12" ht="12.75" customHeight="1" collapsed="1">
      <c r="A109" s="126"/>
      <c r="B109" s="138"/>
      <c r="C109" s="138"/>
      <c r="D109" s="138"/>
      <c r="E109" s="138"/>
      <c r="F109" s="138"/>
      <c r="G109" s="138"/>
      <c r="H109" s="138"/>
      <c r="I109" s="139" t="s">
        <v>263</v>
      </c>
      <c r="J109" s="139" t="s">
        <v>263</v>
      </c>
      <c r="K109" s="140">
        <f>SUM(K106:K108)</f>
        <v>624.04</v>
      </c>
      <c r="L109" s="127"/>
    </row>
    <row r="110" spans="1:12" ht="12.75" customHeight="1">
      <c r="A110" s="6"/>
      <c r="B110" s="7"/>
      <c r="C110" s="7"/>
      <c r="D110" s="7"/>
      <c r="E110" s="7"/>
      <c r="F110" s="7"/>
      <c r="G110" s="7"/>
      <c r="H110" s="7" t="s">
        <v>835</v>
      </c>
      <c r="I110" s="7"/>
      <c r="J110" s="7"/>
      <c r="K110" s="7"/>
      <c r="L110" s="8"/>
    </row>
    <row r="111" spans="1:12" ht="12.75" customHeight="1"/>
    <row r="112" spans="1:12" ht="12.75" customHeight="1"/>
    <row r="113" ht="12.75" customHeight="1"/>
    <row r="114" ht="12.75" customHeight="1"/>
    <row r="115" ht="12.75" customHeight="1"/>
    <row r="116" ht="12.75" customHeight="1"/>
    <row r="117" ht="12.75" customHeight="1"/>
  </sheetData>
  <mergeCells count="88">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5:G105"/>
    <mergeCell ref="F100:G100"/>
    <mergeCell ref="F101:G101"/>
    <mergeCell ref="F102:G102"/>
    <mergeCell ref="F103:G103"/>
    <mergeCell ref="F104:G10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641.84</v>
      </c>
      <c r="O2" s="21" t="s">
        <v>265</v>
      </c>
    </row>
    <row r="3" spans="1:15" s="21" customFormat="1" ht="15" customHeight="1" thickBot="1">
      <c r="A3" s="22" t="s">
        <v>156</v>
      </c>
      <c r="G3" s="28">
        <v>45170</v>
      </c>
      <c r="H3" s="29"/>
      <c r="N3" s="21">
        <v>641.84</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Gold Shop Sas Di Villa Elena</v>
      </c>
      <c r="B10" s="37"/>
      <c r="C10" s="37"/>
      <c r="D10" s="37"/>
      <c r="F10" s="38" t="str">
        <f>'Copy paste to Here'!B10</f>
        <v>Gold Shop Sas Di Villa Elena</v>
      </c>
      <c r="G10" s="39"/>
      <c r="H10" s="40"/>
      <c r="K10" s="107" t="s">
        <v>282</v>
      </c>
      <c r="L10" s="35" t="s">
        <v>282</v>
      </c>
      <c r="M10" s="21">
        <v>1</v>
      </c>
    </row>
    <row r="11" spans="1:15" s="21" customFormat="1" ht="15.75" thickBot="1">
      <c r="A11" s="41" t="str">
        <f>'Copy paste to Here'!G11</f>
        <v>Elena Villa</v>
      </c>
      <c r="B11" s="42"/>
      <c r="C11" s="42"/>
      <c r="D11" s="42"/>
      <c r="F11" s="43" t="str">
        <f>'Copy paste to Here'!B11</f>
        <v>Elena Villa</v>
      </c>
      <c r="G11" s="44"/>
      <c r="H11" s="45"/>
      <c r="K11" s="105" t="s">
        <v>163</v>
      </c>
      <c r="L11" s="46" t="s">
        <v>164</v>
      </c>
      <c r="M11" s="21">
        <f>VLOOKUP(G3,[1]Sheet1!$A$9:$I$7290,2,FALSE)</f>
        <v>34.81</v>
      </c>
    </row>
    <row r="12" spans="1:15" s="21" customFormat="1" ht="15.75" thickBot="1">
      <c r="A12" s="41" t="str">
        <f>'Copy paste to Here'!G12</f>
        <v>Via Cavour 20/c</v>
      </c>
      <c r="B12" s="42"/>
      <c r="C12" s="42"/>
      <c r="D12" s="42"/>
      <c r="E12" s="89"/>
      <c r="F12" s="43" t="str">
        <f>'Copy paste to Here'!B12</f>
        <v>Via Cavour 20/c</v>
      </c>
      <c r="G12" s="44"/>
      <c r="H12" s="45"/>
      <c r="K12" s="105" t="s">
        <v>165</v>
      </c>
      <c r="L12" s="46" t="s">
        <v>138</v>
      </c>
      <c r="M12" s="21">
        <f>VLOOKUP(G3,[1]Sheet1!$A$9:$I$7290,3,FALSE)</f>
        <v>37.58</v>
      </c>
    </row>
    <row r="13" spans="1:15" s="21" customFormat="1" ht="15.75" thickBot="1">
      <c r="A13" s="41" t="str">
        <f>'Copy paste to Here'!G13</f>
        <v>10123 Torino</v>
      </c>
      <c r="B13" s="42"/>
      <c r="C13" s="42"/>
      <c r="D13" s="42"/>
      <c r="E13" s="123" t="s">
        <v>138</v>
      </c>
      <c r="F13" s="43" t="str">
        <f>'Copy paste to Here'!B13</f>
        <v>10123 Torino</v>
      </c>
      <c r="G13" s="44"/>
      <c r="H13" s="45"/>
      <c r="K13" s="105" t="s">
        <v>166</v>
      </c>
      <c r="L13" s="46" t="s">
        <v>167</v>
      </c>
      <c r="M13" s="125">
        <f>VLOOKUP(G3,[1]Sheet1!$A$9:$I$7290,4,FALSE)</f>
        <v>43.91</v>
      </c>
    </row>
    <row r="14" spans="1:15" s="21" customFormat="1" ht="15.75" thickBot="1">
      <c r="A14" s="41" t="str">
        <f>'Copy paste to Here'!G14</f>
        <v>Italy</v>
      </c>
      <c r="B14" s="42"/>
      <c r="C14" s="42"/>
      <c r="D14" s="42"/>
      <c r="E14" s="123">
        <f>VLOOKUP(J9,$L$10:$M$17,2,FALSE)</f>
        <v>37.58</v>
      </c>
      <c r="F14" s="43" t="str">
        <f>'Copy paste to Here'!B14</f>
        <v>Italy</v>
      </c>
      <c r="G14" s="44"/>
      <c r="H14" s="45"/>
      <c r="K14" s="105" t="s">
        <v>168</v>
      </c>
      <c r="L14" s="46" t="s">
        <v>169</v>
      </c>
      <c r="M14" s="21">
        <f>VLOOKUP(G3,[1]Sheet1!$A$9:$I$7290,5,FALSE)</f>
        <v>22.23</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25.61</v>
      </c>
    </row>
    <row r="16" spans="1:15" s="21" customFormat="1" ht="13.7" customHeight="1" thickBot="1">
      <c r="A16" s="52"/>
      <c r="K16" s="106" t="s">
        <v>172</v>
      </c>
      <c r="L16" s="51" t="s">
        <v>173</v>
      </c>
      <c r="M16" s="21">
        <f>VLOOKUP(G3,[1]Sheet1!$A$9:$I$7290,7,FALSE)</f>
        <v>20.56</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Black acrylic double flared plug with pink and black zebra stripes logo (80's retro jewelry) &amp; Gauge: 12mm  &amp;  </v>
      </c>
      <c r="B18" s="57" t="str">
        <f>'Copy paste to Here'!C22</f>
        <v>APGR</v>
      </c>
      <c r="C18" s="57" t="s">
        <v>808</v>
      </c>
      <c r="D18" s="58">
        <f>Invoice!B22</f>
        <v>1</v>
      </c>
      <c r="E18" s="59">
        <f>'Shipping Invoice'!J22*$N$1</f>
        <v>0.66</v>
      </c>
      <c r="F18" s="59">
        <f>D18*E18</f>
        <v>0.66</v>
      </c>
      <c r="G18" s="60">
        <f>E18*$E$14</f>
        <v>24.802800000000001</v>
      </c>
      <c r="H18" s="61">
        <f>D18*G18</f>
        <v>24.802800000000001</v>
      </c>
    </row>
    <row r="19" spans="1:13" s="62" customFormat="1" ht="24">
      <c r="A19" s="124" t="str">
        <f>IF((LEN('Copy paste to Here'!G23))&gt;5,((CONCATENATE('Copy paste to Here'!G23," &amp; ",'Copy paste to Here'!D23,"  &amp;  ",'Copy paste to Here'!E23))),"Empty Cell")</f>
        <v>Semi transparent acrylic double flared flesh tunnel &amp; Gauge: 12mm  &amp;  Color: Clear</v>
      </c>
      <c r="B19" s="57" t="str">
        <f>'Copy paste to Here'!C23</f>
        <v>APRD</v>
      </c>
      <c r="C19" s="57" t="s">
        <v>809</v>
      </c>
      <c r="D19" s="58">
        <f>Invoice!B23</f>
        <v>1</v>
      </c>
      <c r="E19" s="59">
        <f>'Shipping Invoice'!J23*$N$1</f>
        <v>0.42</v>
      </c>
      <c r="F19" s="59">
        <f t="shared" ref="F19:F82" si="0">D19*E19</f>
        <v>0.42</v>
      </c>
      <c r="G19" s="60">
        <f t="shared" ref="G19:G82" si="1">E19*$E$14</f>
        <v>15.783599999999998</v>
      </c>
      <c r="H19" s="63">
        <f t="shared" ref="H19:H82" si="2">D19*G19</f>
        <v>15.783599999999998</v>
      </c>
    </row>
    <row r="20" spans="1:13" s="62" customFormat="1" ht="36">
      <c r="A20" s="56" t="str">
        <f>IF((LEN('Copy paste to Here'!G24))&gt;5,((CONCATENATE('Copy paste to Here'!G24," &amp; ",'Copy paste to Here'!D24,"  &amp;  ",'Copy paste to Here'!E24))),"Empty Cell")</f>
        <v>Surgical steel tragus piercing barbell, 16g (1.2mm) with 3mm to 5mm bezel set crystal top and 3mm plain steel lower ball &amp; Length: 8mm with 3mm top part  &amp;  Crystal Color: Clear</v>
      </c>
      <c r="B20" s="57" t="str">
        <f>'Copy paste to Here'!C24</f>
        <v>BBER62</v>
      </c>
      <c r="C20" s="57" t="s">
        <v>810</v>
      </c>
      <c r="D20" s="58">
        <f>Invoice!B24</f>
        <v>4</v>
      </c>
      <c r="E20" s="59">
        <f>'Shipping Invoice'!J24*$N$1</f>
        <v>0.86</v>
      </c>
      <c r="F20" s="59">
        <f t="shared" si="0"/>
        <v>3.44</v>
      </c>
      <c r="G20" s="60">
        <f t="shared" si="1"/>
        <v>32.318799999999996</v>
      </c>
      <c r="H20" s="63">
        <f t="shared" si="2"/>
        <v>129.27519999999998</v>
      </c>
    </row>
    <row r="21" spans="1:13" s="62" customFormat="1" ht="24">
      <c r="A21" s="56" t="str">
        <f>IF((LEN('Copy paste to Here'!G25))&gt;5,((CONCATENATE('Copy paste to Here'!G25," &amp; ",'Copy paste to Here'!D25,"  &amp;  ",'Copy paste to Here'!E25))),"Empty Cell")</f>
        <v>Anodized surgical steel tongue barbell, 14g (1.6mm) with 6mm balls &amp; Length: 16mm  &amp;  Color: Black</v>
      </c>
      <c r="B21" s="57" t="str">
        <f>'Copy paste to Here'!C25</f>
        <v>BBT</v>
      </c>
      <c r="C21" s="57" t="s">
        <v>730</v>
      </c>
      <c r="D21" s="58">
        <f>Invoice!B25</f>
        <v>6</v>
      </c>
      <c r="E21" s="59">
        <f>'Shipping Invoice'!J25*$N$1</f>
        <v>0.67</v>
      </c>
      <c r="F21" s="59">
        <f t="shared" si="0"/>
        <v>4.0200000000000005</v>
      </c>
      <c r="G21" s="60">
        <f t="shared" si="1"/>
        <v>25.178599999999999</v>
      </c>
      <c r="H21" s="63">
        <f t="shared" si="2"/>
        <v>151.07159999999999</v>
      </c>
    </row>
    <row r="22" spans="1:13" s="62" customFormat="1" ht="24">
      <c r="A22" s="56" t="str">
        <f>IF((LEN('Copy paste to Here'!G26))&gt;5,((CONCATENATE('Copy paste to Here'!G26," &amp; ",'Copy paste to Here'!D26,"  &amp;  ",'Copy paste to Here'!E26))),"Empty Cell")</f>
        <v>Anodized surgical steel tongue barbell, 14g (1.6mm) with 6mm balls &amp; Length: 16mm  &amp;  Color: Blue</v>
      </c>
      <c r="B22" s="57" t="str">
        <f>'Copy paste to Here'!C26</f>
        <v>BBT</v>
      </c>
      <c r="C22" s="57" t="s">
        <v>730</v>
      </c>
      <c r="D22" s="58">
        <f>Invoice!B26</f>
        <v>1</v>
      </c>
      <c r="E22" s="59">
        <f>'Shipping Invoice'!J26*$N$1</f>
        <v>0.67</v>
      </c>
      <c r="F22" s="59">
        <f t="shared" si="0"/>
        <v>0.67</v>
      </c>
      <c r="G22" s="60">
        <f t="shared" si="1"/>
        <v>25.178599999999999</v>
      </c>
      <c r="H22" s="63">
        <f t="shared" si="2"/>
        <v>25.178599999999999</v>
      </c>
    </row>
    <row r="23" spans="1:13" s="62" customFormat="1" ht="24">
      <c r="A23" s="56" t="str">
        <f>IF((LEN('Copy paste to Here'!G27))&gt;5,((CONCATENATE('Copy paste to Here'!G27," &amp; ",'Copy paste to Here'!D27,"  &amp;  ",'Copy paste to Here'!E27))),"Empty Cell")</f>
        <v>Anodized surgical steel tongue barbell, 14g (1.6mm) with 6mm balls &amp; Length: 16mm  &amp;  Color: Rainbow</v>
      </c>
      <c r="B23" s="57" t="str">
        <f>'Copy paste to Here'!C27</f>
        <v>BBT</v>
      </c>
      <c r="C23" s="57" t="s">
        <v>730</v>
      </c>
      <c r="D23" s="58">
        <f>Invoice!B27</f>
        <v>2</v>
      </c>
      <c r="E23" s="59">
        <f>'Shipping Invoice'!J27*$N$1</f>
        <v>0.67</v>
      </c>
      <c r="F23" s="59">
        <f t="shared" si="0"/>
        <v>1.34</v>
      </c>
      <c r="G23" s="60">
        <f t="shared" si="1"/>
        <v>25.178599999999999</v>
      </c>
      <c r="H23" s="63">
        <f t="shared" si="2"/>
        <v>50.357199999999999</v>
      </c>
    </row>
    <row r="24" spans="1:13" s="62" customFormat="1" ht="24">
      <c r="A24" s="56" t="str">
        <f>IF((LEN('Copy paste to Here'!G28))&gt;5,((CONCATENATE('Copy paste to Here'!G28," &amp; ",'Copy paste to Here'!D28,"  &amp;  ",'Copy paste to Here'!E28))),"Empty Cell")</f>
        <v>Anodized surgical steel tongue barbell, 14g (1.6mm) with 6mm balls &amp; Length: 16mm  &amp;  Color: Gold</v>
      </c>
      <c r="B24" s="57" t="str">
        <f>'Copy paste to Here'!C28</f>
        <v>BBT</v>
      </c>
      <c r="C24" s="57" t="s">
        <v>730</v>
      </c>
      <c r="D24" s="58">
        <f>Invoice!B28</f>
        <v>2</v>
      </c>
      <c r="E24" s="59">
        <f>'Shipping Invoice'!J28*$N$1</f>
        <v>0.67</v>
      </c>
      <c r="F24" s="59">
        <f t="shared" si="0"/>
        <v>1.34</v>
      </c>
      <c r="G24" s="60">
        <f t="shared" si="1"/>
        <v>25.178599999999999</v>
      </c>
      <c r="H24" s="63">
        <f t="shared" si="2"/>
        <v>50.357199999999999</v>
      </c>
    </row>
    <row r="25" spans="1:13" s="62" customFormat="1" ht="36">
      <c r="A25" s="56" t="str">
        <f>IF((LEN('Copy paste to Here'!G29))&gt;5,((CONCATENATE('Copy paste to Here'!G29," &amp; ",'Copy paste to Here'!D29,"  &amp;  ",'Copy paste to Here'!E29))),"Empty Cell")</f>
        <v>316L steel belly banana, 14g (1.6m) with a 8mm and a 5mm bezel set jewel ball using original Czech Preciosa crystals. &amp; Length: 12mm  &amp;  Crystal Color: Clear</v>
      </c>
      <c r="B25" s="57" t="str">
        <f>'Copy paste to Here'!C29</f>
        <v>BN2CG</v>
      </c>
      <c r="C25" s="57" t="s">
        <v>668</v>
      </c>
      <c r="D25" s="58">
        <f>Invoice!B29</f>
        <v>20</v>
      </c>
      <c r="E25" s="59">
        <f>'Shipping Invoice'!J29*$N$1</f>
        <v>0.83</v>
      </c>
      <c r="F25" s="59">
        <f t="shared" si="0"/>
        <v>16.599999999999998</v>
      </c>
      <c r="G25" s="60">
        <f t="shared" si="1"/>
        <v>31.191399999999998</v>
      </c>
      <c r="H25" s="63">
        <f t="shared" si="2"/>
        <v>623.82799999999997</v>
      </c>
    </row>
    <row r="26" spans="1:13" s="62" customFormat="1" ht="24">
      <c r="A26" s="56" t="str">
        <f>IF((LEN('Copy paste to Here'!G30))&gt;5,((CONCATENATE('Copy paste to Here'!G30," &amp; ",'Copy paste to Here'!D30,"  &amp;  ",'Copy paste to Here'!E30))),"Empty Cell")</f>
        <v xml:space="preserve">Surgical steel circular barbell, 16g (1.2mm) with two 3mm balls &amp; Length: 8mm  &amp;  </v>
      </c>
      <c r="B26" s="57" t="str">
        <f>'Copy paste to Here'!C30</f>
        <v>CBEB</v>
      </c>
      <c r="C26" s="57" t="s">
        <v>733</v>
      </c>
      <c r="D26" s="58">
        <f>Invoice!B30</f>
        <v>40</v>
      </c>
      <c r="E26" s="59">
        <f>'Shipping Invoice'!J30*$N$1</f>
        <v>0.23</v>
      </c>
      <c r="F26" s="59">
        <f t="shared" si="0"/>
        <v>9.2000000000000011</v>
      </c>
      <c r="G26" s="60">
        <f t="shared" si="1"/>
        <v>8.6433999999999997</v>
      </c>
      <c r="H26" s="63">
        <f t="shared" si="2"/>
        <v>345.73599999999999</v>
      </c>
    </row>
    <row r="27" spans="1:13" s="62" customFormat="1" ht="24">
      <c r="A27" s="56" t="str">
        <f>IF((LEN('Copy paste to Here'!G31))&gt;5,((CONCATENATE('Copy paste to Here'!G31," &amp; ",'Copy paste to Here'!D31,"  &amp;  ",'Copy paste to Here'!E31))),"Empty Cell")</f>
        <v xml:space="preserve">Surgical steel circular barbell, 16g (1.2mm) with two 3mm balls &amp; Length: 10mm  &amp;  </v>
      </c>
      <c r="B27" s="57" t="str">
        <f>'Copy paste to Here'!C31</f>
        <v>CBEB</v>
      </c>
      <c r="C27" s="57" t="s">
        <v>733</v>
      </c>
      <c r="D27" s="58">
        <f>Invoice!B31</f>
        <v>20</v>
      </c>
      <c r="E27" s="59">
        <f>'Shipping Invoice'!J31*$N$1</f>
        <v>0.23</v>
      </c>
      <c r="F27" s="59">
        <f t="shared" si="0"/>
        <v>4.6000000000000005</v>
      </c>
      <c r="G27" s="60">
        <f t="shared" si="1"/>
        <v>8.6433999999999997</v>
      </c>
      <c r="H27" s="63">
        <f t="shared" si="2"/>
        <v>172.86799999999999</v>
      </c>
    </row>
    <row r="28" spans="1:13" s="62" customFormat="1" ht="24">
      <c r="A28" s="56" t="str">
        <f>IF((LEN('Copy paste to Here'!G32))&gt;5,((CONCATENATE('Copy paste to Here'!G32," &amp; ",'Copy paste to Here'!D32,"  &amp;  ",'Copy paste to Here'!E32))),"Empty Cell")</f>
        <v>Premium PVD plated surgical steel circular barbell, 16g (1.2mm) with two 3mm balls &amp; Length: 8mm  &amp;  Color: Black</v>
      </c>
      <c r="B28" s="57" t="str">
        <f>'Copy paste to Here'!C32</f>
        <v>CBETB</v>
      </c>
      <c r="C28" s="57" t="s">
        <v>735</v>
      </c>
      <c r="D28" s="58">
        <f>Invoice!B32</f>
        <v>10</v>
      </c>
      <c r="E28" s="59">
        <f>'Shipping Invoice'!J32*$N$1</f>
        <v>0.56999999999999995</v>
      </c>
      <c r="F28" s="59">
        <f t="shared" si="0"/>
        <v>5.6999999999999993</v>
      </c>
      <c r="G28" s="60">
        <f t="shared" si="1"/>
        <v>21.420599999999997</v>
      </c>
      <c r="H28" s="63">
        <f t="shared" si="2"/>
        <v>214.20599999999996</v>
      </c>
    </row>
    <row r="29" spans="1:13" s="62" customFormat="1" ht="24">
      <c r="A29" s="56" t="str">
        <f>IF((LEN('Copy paste to Here'!G33))&gt;5,((CONCATENATE('Copy paste to Here'!G33," &amp; ",'Copy paste to Here'!D33,"  &amp;  ",'Copy paste to Here'!E33))),"Empty Cell")</f>
        <v>Premium PVD plated surgical steel circular barbell, 16g (1.2mm) with two 3mm balls &amp; Length: 8mm  &amp;  Color: Gold</v>
      </c>
      <c r="B29" s="57" t="str">
        <f>'Copy paste to Here'!C33</f>
        <v>CBETB</v>
      </c>
      <c r="C29" s="57" t="s">
        <v>735</v>
      </c>
      <c r="D29" s="58">
        <f>Invoice!B33</f>
        <v>10</v>
      </c>
      <c r="E29" s="59">
        <f>'Shipping Invoice'!J33*$N$1</f>
        <v>0.56999999999999995</v>
      </c>
      <c r="F29" s="59">
        <f t="shared" si="0"/>
        <v>5.6999999999999993</v>
      </c>
      <c r="G29" s="60">
        <f t="shared" si="1"/>
        <v>21.420599999999997</v>
      </c>
      <c r="H29" s="63">
        <f t="shared" si="2"/>
        <v>214.20599999999996</v>
      </c>
    </row>
    <row r="30" spans="1:13" s="62" customFormat="1" ht="24">
      <c r="A30" s="56" t="str">
        <f>IF((LEN('Copy paste to Here'!G34))&gt;5,((CONCATENATE('Copy paste to Here'!G34," &amp; ",'Copy paste to Here'!D34,"  &amp;  ",'Copy paste to Here'!E34))),"Empty Cell")</f>
        <v>Premium PVD plated surgical steel circular barbell, 16g (1.2mm) with two 3mm balls &amp; Length: 10mm  &amp;  Color: Black</v>
      </c>
      <c r="B30" s="57" t="str">
        <f>'Copy paste to Here'!C34</f>
        <v>CBETB</v>
      </c>
      <c r="C30" s="57" t="s">
        <v>735</v>
      </c>
      <c r="D30" s="58">
        <f>Invoice!B34</f>
        <v>10</v>
      </c>
      <c r="E30" s="59">
        <f>'Shipping Invoice'!J34*$N$1</f>
        <v>0.56999999999999995</v>
      </c>
      <c r="F30" s="59">
        <f t="shared" si="0"/>
        <v>5.6999999999999993</v>
      </c>
      <c r="G30" s="60">
        <f t="shared" si="1"/>
        <v>21.420599999999997</v>
      </c>
      <c r="H30" s="63">
        <f t="shared" si="2"/>
        <v>214.20599999999996</v>
      </c>
    </row>
    <row r="31" spans="1:13" s="62" customFormat="1" ht="24">
      <c r="A31" s="56" t="str">
        <f>IF((LEN('Copy paste to Here'!G35))&gt;5,((CONCATENATE('Copy paste to Here'!G35," &amp; ",'Copy paste to Here'!D35,"  &amp;  ",'Copy paste to Here'!E35))),"Empty Cell")</f>
        <v>Premium PVD plated surgical steel circular barbell, 16g (1.2mm) with two 3mm balls &amp; Length: 10mm  &amp;  Color: Gold</v>
      </c>
      <c r="B31" s="57" t="str">
        <f>'Copy paste to Here'!C35</f>
        <v>CBETB</v>
      </c>
      <c r="C31" s="57" t="s">
        <v>735</v>
      </c>
      <c r="D31" s="58">
        <f>Invoice!B35</f>
        <v>10</v>
      </c>
      <c r="E31" s="59">
        <f>'Shipping Invoice'!J35*$N$1</f>
        <v>0.56999999999999995</v>
      </c>
      <c r="F31" s="59">
        <f t="shared" si="0"/>
        <v>5.6999999999999993</v>
      </c>
      <c r="G31" s="60">
        <f t="shared" si="1"/>
        <v>21.420599999999997</v>
      </c>
      <c r="H31" s="63">
        <f t="shared" si="2"/>
        <v>214.20599999999996</v>
      </c>
    </row>
    <row r="32" spans="1:13" s="62" customFormat="1">
      <c r="A32" s="56" t="str">
        <f>IF((LEN('Copy paste to Here'!G36))&gt;5,((CONCATENATE('Copy paste to Here'!G36," &amp; ",'Copy paste to Here'!D36,"  &amp;  ",'Copy paste to Here'!E36))),"Empty Cell")</f>
        <v xml:space="preserve">Crocodile wood double flared flesh tunnel &amp; Gauge: 6mm  &amp;  </v>
      </c>
      <c r="B32" s="57" t="str">
        <f>'Copy paste to Here'!C36</f>
        <v>DPWY</v>
      </c>
      <c r="C32" s="57" t="s">
        <v>811</v>
      </c>
      <c r="D32" s="58">
        <f>Invoice!B36</f>
        <v>2</v>
      </c>
      <c r="E32" s="59">
        <f>'Shipping Invoice'!J36*$N$1</f>
        <v>1.01</v>
      </c>
      <c r="F32" s="59">
        <f t="shared" si="0"/>
        <v>2.02</v>
      </c>
      <c r="G32" s="60">
        <f t="shared" si="1"/>
        <v>37.955799999999996</v>
      </c>
      <c r="H32" s="63">
        <f t="shared" si="2"/>
        <v>75.911599999999993</v>
      </c>
    </row>
    <row r="33" spans="1:8" s="62" customFormat="1">
      <c r="A33" s="56" t="str">
        <f>IF((LEN('Copy paste to Here'!G37))&gt;5,((CONCATENATE('Copy paste to Here'!G37," &amp; ",'Copy paste to Here'!D37,"  &amp;  ",'Copy paste to Here'!E37))),"Empty Cell")</f>
        <v xml:space="preserve">Crocodile wood double flared flesh tunnel &amp; Gauge: 8mm  &amp;  </v>
      </c>
      <c r="B33" s="57" t="str">
        <f>'Copy paste to Here'!C37</f>
        <v>DPWY</v>
      </c>
      <c r="C33" s="57" t="s">
        <v>812</v>
      </c>
      <c r="D33" s="58">
        <f>Invoice!B37</f>
        <v>2</v>
      </c>
      <c r="E33" s="59">
        <f>'Shipping Invoice'!J37*$N$1</f>
        <v>1.06</v>
      </c>
      <c r="F33" s="59">
        <f t="shared" si="0"/>
        <v>2.12</v>
      </c>
      <c r="G33" s="60">
        <f t="shared" si="1"/>
        <v>39.834800000000001</v>
      </c>
      <c r="H33" s="63">
        <f t="shared" si="2"/>
        <v>79.669600000000003</v>
      </c>
    </row>
    <row r="34" spans="1:8" s="62" customFormat="1">
      <c r="A34" s="56" t="str">
        <f>IF((LEN('Copy paste to Here'!G38))&gt;5,((CONCATENATE('Copy paste to Here'!G38," &amp; ",'Copy paste to Here'!D38,"  &amp;  ",'Copy paste to Here'!E38))),"Empty Cell")</f>
        <v xml:space="preserve">Crocodile wood double flared flesh tunnel &amp; Gauge: 10mm  &amp;  </v>
      </c>
      <c r="B34" s="57" t="str">
        <f>'Copy paste to Here'!C38</f>
        <v>DPWY</v>
      </c>
      <c r="C34" s="57" t="s">
        <v>813</v>
      </c>
      <c r="D34" s="58">
        <f>Invoice!B38</f>
        <v>2</v>
      </c>
      <c r="E34" s="59">
        <f>'Shipping Invoice'!J38*$N$1</f>
        <v>1.1499999999999999</v>
      </c>
      <c r="F34" s="59">
        <f t="shared" si="0"/>
        <v>2.2999999999999998</v>
      </c>
      <c r="G34" s="60">
        <f t="shared" si="1"/>
        <v>43.216999999999992</v>
      </c>
      <c r="H34" s="63">
        <f t="shared" si="2"/>
        <v>86.433999999999983</v>
      </c>
    </row>
    <row r="35" spans="1:8" s="62" customFormat="1" ht="25.5">
      <c r="A35" s="56" t="str">
        <f>IF((LEN('Copy paste to Here'!G39))&gt;5,((CONCATENATE('Copy paste to Here'!G39," &amp; ",'Copy paste to Here'!D39,"  &amp;  ",'Copy paste to Here'!E39))),"Empty Cell")</f>
        <v xml:space="preserve">Crocodile wood double flared flesh tunnel &amp; Gauge: 12mm  &amp;  </v>
      </c>
      <c r="B35" s="57" t="str">
        <f>'Copy paste to Here'!C39</f>
        <v>DPWY</v>
      </c>
      <c r="C35" s="57" t="s">
        <v>814</v>
      </c>
      <c r="D35" s="58">
        <f>Invoice!B39</f>
        <v>2</v>
      </c>
      <c r="E35" s="59">
        <f>'Shipping Invoice'!J39*$N$1</f>
        <v>1.25</v>
      </c>
      <c r="F35" s="59">
        <f t="shared" si="0"/>
        <v>2.5</v>
      </c>
      <c r="G35" s="60">
        <f t="shared" si="1"/>
        <v>46.974999999999994</v>
      </c>
      <c r="H35" s="63">
        <f t="shared" si="2"/>
        <v>93.949999999999989</v>
      </c>
    </row>
    <row r="36" spans="1:8" s="62" customFormat="1" ht="24">
      <c r="A36" s="56" t="str">
        <f>IF((LEN('Copy paste to Here'!G40))&gt;5,((CONCATENATE('Copy paste to Here'!G40," &amp; ",'Copy paste to Here'!D40,"  &amp;  ",'Copy paste to Here'!E40))),"Empty Cell")</f>
        <v xml:space="preserve">High polished surgical steel double flared solid plug &amp; Gauge: 6mm  &amp;  </v>
      </c>
      <c r="B36" s="57" t="str">
        <f>'Copy paste to Here'!C40</f>
        <v>FSPG</v>
      </c>
      <c r="C36" s="57" t="s">
        <v>815</v>
      </c>
      <c r="D36" s="58">
        <f>Invoice!B40</f>
        <v>2</v>
      </c>
      <c r="E36" s="59">
        <f>'Shipping Invoice'!J40*$N$1</f>
        <v>0.81</v>
      </c>
      <c r="F36" s="59">
        <f t="shared" si="0"/>
        <v>1.62</v>
      </c>
      <c r="G36" s="60">
        <f t="shared" si="1"/>
        <v>30.439800000000002</v>
      </c>
      <c r="H36" s="63">
        <f t="shared" si="2"/>
        <v>60.879600000000003</v>
      </c>
    </row>
    <row r="37" spans="1:8" s="62" customFormat="1" ht="36">
      <c r="A37" s="56" t="str">
        <f>IF((LEN('Copy paste to Here'!G41))&gt;5,((CONCATENATE('Copy paste to Here'!G41," &amp; ",'Copy paste to Here'!D41,"  &amp;  ",'Copy paste to Here'!E41))),"Empty Cell")</f>
        <v xml:space="preserve">316L steel 4mm dermal anchor top part with bezel set flat crystal for 1.6mm (14g) posts with 1.2mm internal threading &amp; Crystal Color: Clear  &amp;  </v>
      </c>
      <c r="B37" s="57" t="str">
        <f>'Copy paste to Here'!C41</f>
        <v>IJF4</v>
      </c>
      <c r="C37" s="57" t="s">
        <v>744</v>
      </c>
      <c r="D37" s="58">
        <f>Invoice!B41</f>
        <v>10</v>
      </c>
      <c r="E37" s="59">
        <f>'Shipping Invoice'!J41*$N$1</f>
        <v>0.52</v>
      </c>
      <c r="F37" s="59">
        <f t="shared" si="0"/>
        <v>5.2</v>
      </c>
      <c r="G37" s="60">
        <f t="shared" si="1"/>
        <v>19.541599999999999</v>
      </c>
      <c r="H37" s="63">
        <f t="shared" si="2"/>
        <v>195.416</v>
      </c>
    </row>
    <row r="38" spans="1:8" s="62" customFormat="1" ht="24">
      <c r="A38" s="56" t="str">
        <f>IF((LEN('Copy paste to Here'!G42))&gt;5,((CONCATENATE('Copy paste to Here'!G42," &amp; ",'Copy paste to Here'!D42,"  &amp;  ",'Copy paste to Here'!E42))),"Empty Cell")</f>
        <v xml:space="preserve">Surgical steel labret, 16g (1.2mm) with a 3mm ball &amp; Length: 8mm  &amp;  </v>
      </c>
      <c r="B38" s="57" t="str">
        <f>'Copy paste to Here'!C42</f>
        <v>LBB3</v>
      </c>
      <c r="C38" s="57" t="s">
        <v>662</v>
      </c>
      <c r="D38" s="58">
        <f>Invoice!B42</f>
        <v>40</v>
      </c>
      <c r="E38" s="59">
        <f>'Shipping Invoice'!J42*$N$1</f>
        <v>0.16</v>
      </c>
      <c r="F38" s="59">
        <f t="shared" si="0"/>
        <v>6.4</v>
      </c>
      <c r="G38" s="60">
        <f t="shared" si="1"/>
        <v>6.0127999999999995</v>
      </c>
      <c r="H38" s="63">
        <f t="shared" si="2"/>
        <v>240.51199999999997</v>
      </c>
    </row>
    <row r="39" spans="1:8" s="62" customFormat="1" ht="24">
      <c r="A39" s="56" t="str">
        <f>IF((LEN('Copy paste to Here'!G43))&gt;5,((CONCATENATE('Copy paste to Here'!G43," &amp; ",'Copy paste to Here'!D43,"  &amp;  ",'Copy paste to Here'!E43))),"Empty Cell")</f>
        <v xml:space="preserve">Surgical steel labret, 16g (1.2mm) with a 3mm ball &amp; Length: 10mm  &amp;  </v>
      </c>
      <c r="B39" s="57" t="str">
        <f>'Copy paste to Here'!C43</f>
        <v>LBB3</v>
      </c>
      <c r="C39" s="57" t="s">
        <v>662</v>
      </c>
      <c r="D39" s="58">
        <f>Invoice!B43</f>
        <v>20</v>
      </c>
      <c r="E39" s="59">
        <f>'Shipping Invoice'!J43*$N$1</f>
        <v>0.16</v>
      </c>
      <c r="F39" s="59">
        <f t="shared" si="0"/>
        <v>3.2</v>
      </c>
      <c r="G39" s="60">
        <f t="shared" si="1"/>
        <v>6.0127999999999995</v>
      </c>
      <c r="H39" s="63">
        <f t="shared" si="2"/>
        <v>120.25599999999999</v>
      </c>
    </row>
    <row r="40" spans="1:8" s="62" customFormat="1" ht="48">
      <c r="A40" s="56" t="str">
        <f>IF((LEN('Copy paste to Here'!G44))&gt;5,((CONCATENATE('Copy paste to Here'!G44," &amp; ",'Copy paste to Here'!D44,"  &amp;  ",'Copy paste to Here'!E44))),"Empty Cell")</f>
        <v>Surgical steel internally threaded labret, 16g (1.2mm) with synthetic opal flat head sized 3mm to 5mm, in a surgical steel cup, for triple tragus piercings &amp; Length: 6mm with 4mm top part  &amp;  Color: Clear</v>
      </c>
      <c r="B40" s="57" t="str">
        <f>'Copy paste to Here'!C44</f>
        <v>LBIO</v>
      </c>
      <c r="C40" s="57" t="s">
        <v>816</v>
      </c>
      <c r="D40" s="58">
        <f>Invoice!B44</f>
        <v>3</v>
      </c>
      <c r="E40" s="59">
        <f>'Shipping Invoice'!J44*$N$1</f>
        <v>1.25</v>
      </c>
      <c r="F40" s="59">
        <f t="shared" si="0"/>
        <v>3.75</v>
      </c>
      <c r="G40" s="60">
        <f t="shared" si="1"/>
        <v>46.974999999999994</v>
      </c>
      <c r="H40" s="63">
        <f t="shared" si="2"/>
        <v>140.92499999999998</v>
      </c>
    </row>
    <row r="41" spans="1:8" s="62" customFormat="1" ht="48">
      <c r="A41" s="56" t="str">
        <f>IF((LEN('Copy paste to Here'!G45))&gt;5,((CONCATENATE('Copy paste to Here'!G45," &amp; ",'Copy paste to Here'!D45,"  &amp;  ",'Copy paste to Here'!E45))),"Empty Cell")</f>
        <v>Surgical steel internally threaded labret, 16g (1.2mm) with synthetic opal flat head sized 3mm to 5mm, in a surgical steel cup, for triple tragus piercings &amp; Length: 8mm with 4mm top part  &amp;  Color: Clear</v>
      </c>
      <c r="B41" s="57" t="str">
        <f>'Copy paste to Here'!C45</f>
        <v>LBIO</v>
      </c>
      <c r="C41" s="57" t="s">
        <v>816</v>
      </c>
      <c r="D41" s="58">
        <f>Invoice!B45</f>
        <v>3</v>
      </c>
      <c r="E41" s="59">
        <f>'Shipping Invoice'!J45*$N$1</f>
        <v>1.25</v>
      </c>
      <c r="F41" s="59">
        <f t="shared" si="0"/>
        <v>3.75</v>
      </c>
      <c r="G41" s="60">
        <f t="shared" si="1"/>
        <v>46.974999999999994</v>
      </c>
      <c r="H41" s="63">
        <f t="shared" si="2"/>
        <v>140.92499999999998</v>
      </c>
    </row>
    <row r="42" spans="1:8" s="62" customFormat="1" ht="24">
      <c r="A42" s="56" t="str">
        <f>IF((LEN('Copy paste to Here'!G46))&gt;5,((CONCATENATE('Copy paste to Here'!G46," &amp; ",'Copy paste to Here'!D46,"  &amp;  ",'Copy paste to Here'!E46))),"Empty Cell")</f>
        <v>Premium PVD plated surgical steel labret, 16g (1.2mm) with a 3mm ball &amp; Length: 6mm  &amp;  Color: Gold</v>
      </c>
      <c r="B42" s="57" t="str">
        <f>'Copy paste to Here'!C46</f>
        <v>LBTB3</v>
      </c>
      <c r="C42" s="57" t="s">
        <v>748</v>
      </c>
      <c r="D42" s="58">
        <f>Invoice!B46</f>
        <v>10</v>
      </c>
      <c r="E42" s="59">
        <f>'Shipping Invoice'!J46*$N$1</f>
        <v>0.56999999999999995</v>
      </c>
      <c r="F42" s="59">
        <f t="shared" si="0"/>
        <v>5.6999999999999993</v>
      </c>
      <c r="G42" s="60">
        <f t="shared" si="1"/>
        <v>21.420599999999997</v>
      </c>
      <c r="H42" s="63">
        <f t="shared" si="2"/>
        <v>214.20599999999996</v>
      </c>
    </row>
    <row r="43" spans="1:8" s="62" customFormat="1" ht="24">
      <c r="A43" s="56" t="str">
        <f>IF((LEN('Copy paste to Here'!G47))&gt;5,((CONCATENATE('Copy paste to Here'!G47," &amp; ",'Copy paste to Here'!D47,"  &amp;  ",'Copy paste to Here'!E47))),"Empty Cell")</f>
        <v>Premium PVD plated surgical steel labret, 16g (1.2mm) with a 3mm ball &amp; Length: 8mm  &amp;  Color: Black</v>
      </c>
      <c r="B43" s="57" t="str">
        <f>'Copy paste to Here'!C47</f>
        <v>LBTB3</v>
      </c>
      <c r="C43" s="57" t="s">
        <v>748</v>
      </c>
      <c r="D43" s="58">
        <f>Invoice!B47</f>
        <v>20</v>
      </c>
      <c r="E43" s="59">
        <f>'Shipping Invoice'!J47*$N$1</f>
        <v>0.56999999999999995</v>
      </c>
      <c r="F43" s="59">
        <f t="shared" si="0"/>
        <v>11.399999999999999</v>
      </c>
      <c r="G43" s="60">
        <f t="shared" si="1"/>
        <v>21.420599999999997</v>
      </c>
      <c r="H43" s="63">
        <f t="shared" si="2"/>
        <v>428.41199999999992</v>
      </c>
    </row>
    <row r="44" spans="1:8" s="62" customFormat="1" ht="24">
      <c r="A44" s="56" t="str">
        <f>IF((LEN('Copy paste to Here'!G48))&gt;5,((CONCATENATE('Copy paste to Here'!G48," &amp; ",'Copy paste to Here'!D48,"  &amp;  ",'Copy paste to Here'!E48))),"Empty Cell")</f>
        <v>Premium PVD plated surgical steel labret, 16g (1.2mm) with a 3mm ball &amp; Length: 8mm  &amp;  Color: Gold</v>
      </c>
      <c r="B44" s="57" t="str">
        <f>'Copy paste to Here'!C48</f>
        <v>LBTB3</v>
      </c>
      <c r="C44" s="57" t="s">
        <v>748</v>
      </c>
      <c r="D44" s="58">
        <f>Invoice!B48</f>
        <v>20</v>
      </c>
      <c r="E44" s="59">
        <f>'Shipping Invoice'!J48*$N$1</f>
        <v>0.56999999999999995</v>
      </c>
      <c r="F44" s="59">
        <f t="shared" si="0"/>
        <v>11.399999999999999</v>
      </c>
      <c r="G44" s="60">
        <f t="shared" si="1"/>
        <v>21.420599999999997</v>
      </c>
      <c r="H44" s="63">
        <f t="shared" si="2"/>
        <v>428.41199999999992</v>
      </c>
    </row>
    <row r="45" spans="1:8" s="62" customFormat="1" ht="24">
      <c r="A45" s="56" t="str">
        <f>IF((LEN('Copy paste to Here'!G49))&gt;5,((CONCATENATE('Copy paste to Here'!G49," &amp; ",'Copy paste to Here'!D49,"  &amp;  ",'Copy paste to Here'!E49))),"Empty Cell")</f>
        <v>Premium PVD plated surgical steel labret, 16g (1.2mm) with a 3mm ball &amp; Length: 10mm  &amp;  Color: Black</v>
      </c>
      <c r="B45" s="57" t="str">
        <f>'Copy paste to Here'!C49</f>
        <v>LBTB3</v>
      </c>
      <c r="C45" s="57" t="s">
        <v>748</v>
      </c>
      <c r="D45" s="58">
        <f>Invoice!B49</f>
        <v>10</v>
      </c>
      <c r="E45" s="59">
        <f>'Shipping Invoice'!J49*$N$1</f>
        <v>0.56999999999999995</v>
      </c>
      <c r="F45" s="59">
        <f t="shared" si="0"/>
        <v>5.6999999999999993</v>
      </c>
      <c r="G45" s="60">
        <f t="shared" si="1"/>
        <v>21.420599999999997</v>
      </c>
      <c r="H45" s="63">
        <f t="shared" si="2"/>
        <v>214.20599999999996</v>
      </c>
    </row>
    <row r="46" spans="1:8" s="62" customFormat="1" ht="24">
      <c r="A46" s="56" t="str">
        <f>IF((LEN('Copy paste to Here'!G50))&gt;5,((CONCATENATE('Copy paste to Here'!G50," &amp; ",'Copy paste to Here'!D50,"  &amp;  ",'Copy paste to Here'!E50))),"Empty Cell")</f>
        <v>Premium PVD plated surgical steel labret, 16g (1.2mm) with a 3mm ball &amp; Length: 10mm  &amp;  Color: Gold</v>
      </c>
      <c r="B46" s="57" t="str">
        <f>'Copy paste to Here'!C50</f>
        <v>LBTB3</v>
      </c>
      <c r="C46" s="57" t="s">
        <v>748</v>
      </c>
      <c r="D46" s="58">
        <f>Invoice!B50</f>
        <v>20</v>
      </c>
      <c r="E46" s="59">
        <f>'Shipping Invoice'!J50*$N$1</f>
        <v>0.56999999999999995</v>
      </c>
      <c r="F46" s="59">
        <f t="shared" si="0"/>
        <v>11.399999999999999</v>
      </c>
      <c r="G46" s="60">
        <f t="shared" si="1"/>
        <v>21.420599999999997</v>
      </c>
      <c r="H46" s="63">
        <f t="shared" si="2"/>
        <v>428.41199999999992</v>
      </c>
    </row>
    <row r="47" spans="1:8" s="62" customFormat="1" ht="24">
      <c r="A47" s="56" t="str">
        <f>IF((LEN('Copy paste to Here'!G51))&gt;5,((CONCATENATE('Copy paste to Here'!G51," &amp; ",'Copy paste to Here'!D51,"  &amp;  ",'Copy paste to Here'!E51))),"Empty Cell")</f>
        <v xml:space="preserve">Surgical steel nose screw, 18g (1mm) with a 2mm round crystal top &amp; Crystal Color: Clear  &amp;  </v>
      </c>
      <c r="B47" s="57" t="str">
        <f>'Copy paste to Here'!C51</f>
        <v>NSC18</v>
      </c>
      <c r="C47" s="57" t="s">
        <v>750</v>
      </c>
      <c r="D47" s="58">
        <f>Invoice!B51</f>
        <v>15</v>
      </c>
      <c r="E47" s="59">
        <f>'Shipping Invoice'!J51*$N$1</f>
        <v>0.23</v>
      </c>
      <c r="F47" s="59">
        <f t="shared" si="0"/>
        <v>3.45</v>
      </c>
      <c r="G47" s="60">
        <f t="shared" si="1"/>
        <v>8.6433999999999997</v>
      </c>
      <c r="H47" s="63">
        <f t="shared" si="2"/>
        <v>129.65100000000001</v>
      </c>
    </row>
    <row r="48" spans="1:8" s="62" customFormat="1" ht="36">
      <c r="A48" s="56" t="str">
        <f>IF((LEN('Copy paste to Here'!G52))&gt;5,((CONCATENATE('Copy paste to Here'!G52," &amp; ",'Copy paste to Here'!D52,"  &amp;  ",'Copy paste to Here'!E52))),"Empty Cell")</f>
        <v>Acrylic pincher with double rubber O-Rings - gauge 14g to 00g (1.6mm - 10mm) &amp; Pincher Size: Thickness 1.6mm &amp; width 10mm  &amp;  Color: Black</v>
      </c>
      <c r="B48" s="57" t="str">
        <f>'Copy paste to Here'!C52</f>
        <v>PACP</v>
      </c>
      <c r="C48" s="57" t="s">
        <v>817</v>
      </c>
      <c r="D48" s="58">
        <f>Invoice!B52</f>
        <v>1</v>
      </c>
      <c r="E48" s="59">
        <f>'Shipping Invoice'!J52*$N$1</f>
        <v>0.38</v>
      </c>
      <c r="F48" s="59">
        <f t="shared" si="0"/>
        <v>0.38</v>
      </c>
      <c r="G48" s="60">
        <f t="shared" si="1"/>
        <v>14.2804</v>
      </c>
      <c r="H48" s="63">
        <f t="shared" si="2"/>
        <v>14.2804</v>
      </c>
    </row>
    <row r="49" spans="1:8" s="62" customFormat="1" ht="36">
      <c r="A49" s="56" t="str">
        <f>IF((LEN('Copy paste to Here'!G53))&gt;5,((CONCATENATE('Copy paste to Here'!G53," &amp; ",'Copy paste to Here'!D53,"  &amp;  ",'Copy paste to Here'!E53))),"Empty Cell")</f>
        <v>Acrylic pincher with double rubber O-Rings - gauge 14g to 00g (1.6mm - 10mm) &amp; Pincher Size: Thickness 1.6mm &amp; width 10mm  &amp;  Color: White</v>
      </c>
      <c r="B49" s="57" t="str">
        <f>'Copy paste to Here'!C53</f>
        <v>PACP</v>
      </c>
      <c r="C49" s="57" t="s">
        <v>817</v>
      </c>
      <c r="D49" s="58">
        <f>Invoice!B53</f>
        <v>1</v>
      </c>
      <c r="E49" s="59">
        <f>'Shipping Invoice'!J53*$N$1</f>
        <v>0.38</v>
      </c>
      <c r="F49" s="59">
        <f t="shared" si="0"/>
        <v>0.38</v>
      </c>
      <c r="G49" s="60">
        <f t="shared" si="1"/>
        <v>14.2804</v>
      </c>
      <c r="H49" s="63">
        <f t="shared" si="2"/>
        <v>14.2804</v>
      </c>
    </row>
    <row r="50" spans="1:8" s="62" customFormat="1" ht="24">
      <c r="A50" s="56" t="str">
        <f>IF((LEN('Copy paste to Here'!G54))&gt;5,((CONCATENATE('Copy paste to Here'!G54," &amp; ",'Copy paste to Here'!D54,"  &amp;  ",'Copy paste to Here'!E54))),"Empty Cell")</f>
        <v xml:space="preserve">High polished surgical steel hinged segment ring, 14g (1.6mm) &amp; Length: 16mm  &amp;  </v>
      </c>
      <c r="B50" s="57" t="str">
        <f>'Copy paste to Here'!C54</f>
        <v>SEGH14</v>
      </c>
      <c r="C50" s="57" t="s">
        <v>655</v>
      </c>
      <c r="D50" s="58">
        <f>Invoice!B54</f>
        <v>5</v>
      </c>
      <c r="E50" s="59">
        <f>'Shipping Invoice'!J54*$N$1</f>
        <v>1.49</v>
      </c>
      <c r="F50" s="59">
        <f t="shared" si="0"/>
        <v>7.45</v>
      </c>
      <c r="G50" s="60">
        <f t="shared" si="1"/>
        <v>55.994199999999999</v>
      </c>
      <c r="H50" s="63">
        <f t="shared" si="2"/>
        <v>279.971</v>
      </c>
    </row>
    <row r="51" spans="1:8" s="62" customFormat="1" ht="24">
      <c r="A51" s="56" t="str">
        <f>IF((LEN('Copy paste to Here'!G55))&gt;5,((CONCATENATE('Copy paste to Here'!G55," &amp; ",'Copy paste to Here'!D55,"  &amp;  ",'Copy paste to Here'!E55))),"Empty Cell")</f>
        <v xml:space="preserve">High polished surgical steel hinged segment ring, 16g (1.2mm) &amp; Length: 8mm  &amp;  </v>
      </c>
      <c r="B51" s="57" t="str">
        <f>'Copy paste to Here'!C55</f>
        <v>SEGH16</v>
      </c>
      <c r="C51" s="57" t="s">
        <v>70</v>
      </c>
      <c r="D51" s="58">
        <f>Invoice!B55</f>
        <v>10</v>
      </c>
      <c r="E51" s="59">
        <f>'Shipping Invoice'!J55*$N$1</f>
        <v>1.54</v>
      </c>
      <c r="F51" s="59">
        <f t="shared" si="0"/>
        <v>15.4</v>
      </c>
      <c r="G51" s="60">
        <f t="shared" si="1"/>
        <v>57.873199999999997</v>
      </c>
      <c r="H51" s="63">
        <f t="shared" si="2"/>
        <v>578.73199999999997</v>
      </c>
    </row>
    <row r="52" spans="1:8" s="62" customFormat="1" ht="24">
      <c r="A52" s="56" t="str">
        <f>IF((LEN('Copy paste to Here'!G56))&gt;5,((CONCATENATE('Copy paste to Here'!G56," &amp; ",'Copy paste to Here'!D56,"  &amp;  ",'Copy paste to Here'!E56))),"Empty Cell")</f>
        <v xml:space="preserve">High polished surgical steel hinged segment ring, 16g (1.2mm) &amp; Length: 10mm  &amp;  </v>
      </c>
      <c r="B52" s="57" t="str">
        <f>'Copy paste to Here'!C56</f>
        <v>SEGH16</v>
      </c>
      <c r="C52" s="57" t="s">
        <v>70</v>
      </c>
      <c r="D52" s="58">
        <f>Invoice!B56</f>
        <v>10</v>
      </c>
      <c r="E52" s="59">
        <f>'Shipping Invoice'!J56*$N$1</f>
        <v>1.54</v>
      </c>
      <c r="F52" s="59">
        <f t="shared" si="0"/>
        <v>15.4</v>
      </c>
      <c r="G52" s="60">
        <f t="shared" si="1"/>
        <v>57.873199999999997</v>
      </c>
      <c r="H52" s="63">
        <f t="shared" si="2"/>
        <v>578.73199999999997</v>
      </c>
    </row>
    <row r="53" spans="1:8" s="62" customFormat="1" ht="24">
      <c r="A53" s="56" t="str">
        <f>IF((LEN('Copy paste to Here'!G57))&gt;5,((CONCATENATE('Copy paste to Here'!G57," &amp; ",'Copy paste to Here'!D57,"  &amp;  ",'Copy paste to Here'!E57))),"Empty Cell")</f>
        <v xml:space="preserve">High polished surgical steel hinged segment ring, 20g (0.8mm) &amp; Length: 8mm  &amp;  </v>
      </c>
      <c r="B53" s="57" t="str">
        <f>'Copy paste to Here'!C57</f>
        <v>SEGH20</v>
      </c>
      <c r="C53" s="57" t="s">
        <v>756</v>
      </c>
      <c r="D53" s="58">
        <f>Invoice!B57</f>
        <v>15</v>
      </c>
      <c r="E53" s="59">
        <f>'Shipping Invoice'!J57*$N$1</f>
        <v>2.02</v>
      </c>
      <c r="F53" s="59">
        <f t="shared" si="0"/>
        <v>30.3</v>
      </c>
      <c r="G53" s="60">
        <f t="shared" si="1"/>
        <v>75.911599999999993</v>
      </c>
      <c r="H53" s="63">
        <f t="shared" si="2"/>
        <v>1138.674</v>
      </c>
    </row>
    <row r="54" spans="1:8" s="62" customFormat="1" ht="24">
      <c r="A54" s="56" t="str">
        <f>IF((LEN('Copy paste to Here'!G58))&gt;5,((CONCATENATE('Copy paste to Here'!G58," &amp; ",'Copy paste to Here'!D58,"  &amp;  ",'Copy paste to Here'!E58))),"Empty Cell")</f>
        <v xml:space="preserve">High polished surgical steel hinged segment ring, 8g (3mm) &amp; Length: 10mm  &amp;  </v>
      </c>
      <c r="B54" s="57" t="str">
        <f>'Copy paste to Here'!C58</f>
        <v>SEGH8</v>
      </c>
      <c r="C54" s="57" t="s">
        <v>758</v>
      </c>
      <c r="D54" s="58">
        <f>Invoice!B58</f>
        <v>1</v>
      </c>
      <c r="E54" s="59">
        <f>'Shipping Invoice'!J58*$N$1</f>
        <v>3.19</v>
      </c>
      <c r="F54" s="59">
        <f t="shared" si="0"/>
        <v>3.19</v>
      </c>
      <c r="G54" s="60">
        <f t="shared" si="1"/>
        <v>119.88019999999999</v>
      </c>
      <c r="H54" s="63">
        <f t="shared" si="2"/>
        <v>119.88019999999999</v>
      </c>
    </row>
    <row r="55" spans="1:8" s="62" customFormat="1" ht="24">
      <c r="A55" s="56" t="str">
        <f>IF((LEN('Copy paste to Here'!G59))&gt;5,((CONCATENATE('Copy paste to Here'!G59," &amp; ",'Copy paste to Here'!D59,"  &amp;  ",'Copy paste to Here'!E59))),"Empty Cell")</f>
        <v xml:space="preserve">High polished surgical steel hinged segment ring, 8g (3mm) &amp; Length: 12mm  &amp;  </v>
      </c>
      <c r="B55" s="57" t="str">
        <f>'Copy paste to Here'!C59</f>
        <v>SEGH8</v>
      </c>
      <c r="C55" s="57" t="s">
        <v>758</v>
      </c>
      <c r="D55" s="58">
        <f>Invoice!B59</f>
        <v>4</v>
      </c>
      <c r="E55" s="59">
        <f>'Shipping Invoice'!J59*$N$1</f>
        <v>3.19</v>
      </c>
      <c r="F55" s="59">
        <f t="shared" si="0"/>
        <v>12.76</v>
      </c>
      <c r="G55" s="60">
        <f t="shared" si="1"/>
        <v>119.88019999999999</v>
      </c>
      <c r="H55" s="63">
        <f t="shared" si="2"/>
        <v>479.52079999999995</v>
      </c>
    </row>
    <row r="56" spans="1:8" s="62" customFormat="1" ht="25.5">
      <c r="A56" s="56" t="str">
        <f>IF((LEN('Copy paste to Here'!G60))&gt;5,((CONCATENATE('Copy paste to Here'!G60," &amp; ",'Copy paste to Here'!D60,"  &amp;  ",'Copy paste to Here'!E60))),"Empty Cell")</f>
        <v>PVD plated surgical steel hinged segment ring, 16g (1.2mm) &amp; Length: 6mm  &amp;  Color: Rainbow</v>
      </c>
      <c r="B56" s="57" t="str">
        <f>'Copy paste to Here'!C60</f>
        <v>SEGHT16</v>
      </c>
      <c r="C56" s="57" t="s">
        <v>73</v>
      </c>
      <c r="D56" s="58">
        <f>Invoice!B60</f>
        <v>2</v>
      </c>
      <c r="E56" s="59">
        <f>'Shipping Invoice'!J60*$N$1</f>
        <v>1.88</v>
      </c>
      <c r="F56" s="59">
        <f t="shared" si="0"/>
        <v>3.76</v>
      </c>
      <c r="G56" s="60">
        <f t="shared" si="1"/>
        <v>70.650399999999991</v>
      </c>
      <c r="H56" s="63">
        <f t="shared" si="2"/>
        <v>141.30079999999998</v>
      </c>
    </row>
    <row r="57" spans="1:8" s="62" customFormat="1" ht="25.5">
      <c r="A57" s="56" t="str">
        <f>IF((LEN('Copy paste to Here'!G61))&gt;5,((CONCATENATE('Copy paste to Here'!G61," &amp; ",'Copy paste to Here'!D61,"  &amp;  ",'Copy paste to Here'!E61))),"Empty Cell")</f>
        <v>PVD plated surgical steel hinged segment ring, 16g (1.2mm) &amp; Length: 6mm  &amp;  Color: Gold</v>
      </c>
      <c r="B57" s="57" t="str">
        <f>'Copy paste to Here'!C61</f>
        <v>SEGHT16</v>
      </c>
      <c r="C57" s="57" t="s">
        <v>73</v>
      </c>
      <c r="D57" s="58">
        <f>Invoice!B61</f>
        <v>5</v>
      </c>
      <c r="E57" s="59">
        <f>'Shipping Invoice'!J61*$N$1</f>
        <v>1.88</v>
      </c>
      <c r="F57" s="59">
        <f t="shared" si="0"/>
        <v>9.3999999999999986</v>
      </c>
      <c r="G57" s="60">
        <f t="shared" si="1"/>
        <v>70.650399999999991</v>
      </c>
      <c r="H57" s="63">
        <f t="shared" si="2"/>
        <v>353.25199999999995</v>
      </c>
    </row>
    <row r="58" spans="1:8" s="62" customFormat="1" ht="25.5">
      <c r="A58" s="56" t="str">
        <f>IF((LEN('Copy paste to Here'!G62))&gt;5,((CONCATENATE('Copy paste to Here'!G62," &amp; ",'Copy paste to Here'!D62,"  &amp;  ",'Copy paste to Here'!E62))),"Empty Cell")</f>
        <v>PVD plated surgical steel hinged segment ring, 16g (1.2mm) &amp; Length: 6mm  &amp;  Color: Rose-gold</v>
      </c>
      <c r="B58" s="57" t="str">
        <f>'Copy paste to Here'!C62</f>
        <v>SEGHT16</v>
      </c>
      <c r="C58" s="57" t="s">
        <v>73</v>
      </c>
      <c r="D58" s="58">
        <f>Invoice!B62</f>
        <v>2</v>
      </c>
      <c r="E58" s="59">
        <f>'Shipping Invoice'!J62*$N$1</f>
        <v>1.88</v>
      </c>
      <c r="F58" s="59">
        <f t="shared" si="0"/>
        <v>3.76</v>
      </c>
      <c r="G58" s="60">
        <f t="shared" si="1"/>
        <v>70.650399999999991</v>
      </c>
      <c r="H58" s="63">
        <f t="shared" si="2"/>
        <v>141.30079999999998</v>
      </c>
    </row>
    <row r="59" spans="1:8" s="62" customFormat="1" ht="25.5">
      <c r="A59" s="56" t="str">
        <f>IF((LEN('Copy paste to Here'!G63))&gt;5,((CONCATENATE('Copy paste to Here'!G63," &amp; ",'Copy paste to Here'!D63,"  &amp;  ",'Copy paste to Here'!E63))),"Empty Cell")</f>
        <v>PVD plated surgical steel hinged segment ring, 16g (1.2mm) &amp; Length: 8mm  &amp;  Color: Black</v>
      </c>
      <c r="B59" s="57" t="str">
        <f>'Copy paste to Here'!C63</f>
        <v>SEGHT16</v>
      </c>
      <c r="C59" s="57" t="s">
        <v>73</v>
      </c>
      <c r="D59" s="58">
        <f>Invoice!B63</f>
        <v>10</v>
      </c>
      <c r="E59" s="59">
        <f>'Shipping Invoice'!J63*$N$1</f>
        <v>1.88</v>
      </c>
      <c r="F59" s="59">
        <f t="shared" si="0"/>
        <v>18.799999999999997</v>
      </c>
      <c r="G59" s="60">
        <f t="shared" si="1"/>
        <v>70.650399999999991</v>
      </c>
      <c r="H59" s="63">
        <f t="shared" si="2"/>
        <v>706.50399999999991</v>
      </c>
    </row>
    <row r="60" spans="1:8" s="62" customFormat="1" ht="25.5">
      <c r="A60" s="56" t="str">
        <f>IF((LEN('Copy paste to Here'!G64))&gt;5,((CONCATENATE('Copy paste to Here'!G64," &amp; ",'Copy paste to Here'!D64,"  &amp;  ",'Copy paste to Here'!E64))),"Empty Cell")</f>
        <v>PVD plated surgical steel hinged segment ring, 16g (1.2mm) &amp; Length: 8mm  &amp;  Color: Rainbow</v>
      </c>
      <c r="B60" s="57" t="str">
        <f>'Copy paste to Here'!C64</f>
        <v>SEGHT16</v>
      </c>
      <c r="C60" s="57" t="s">
        <v>73</v>
      </c>
      <c r="D60" s="58">
        <f>Invoice!B64</f>
        <v>3</v>
      </c>
      <c r="E60" s="59">
        <f>'Shipping Invoice'!J64*$N$1</f>
        <v>1.88</v>
      </c>
      <c r="F60" s="59">
        <f t="shared" si="0"/>
        <v>5.64</v>
      </c>
      <c r="G60" s="60">
        <f t="shared" si="1"/>
        <v>70.650399999999991</v>
      </c>
      <c r="H60" s="63">
        <f t="shared" si="2"/>
        <v>211.95119999999997</v>
      </c>
    </row>
    <row r="61" spans="1:8" s="62" customFormat="1" ht="25.5">
      <c r="A61" s="56" t="str">
        <f>IF((LEN('Copy paste to Here'!G65))&gt;5,((CONCATENATE('Copy paste to Here'!G65," &amp; ",'Copy paste to Here'!D65,"  &amp;  ",'Copy paste to Here'!E65))),"Empty Cell")</f>
        <v>PVD plated surgical steel hinged segment ring, 16g (1.2mm) &amp; Length: 8mm  &amp;  Color: Rose-gold</v>
      </c>
      <c r="B61" s="57" t="str">
        <f>'Copy paste to Here'!C65</f>
        <v>SEGHT16</v>
      </c>
      <c r="C61" s="57" t="s">
        <v>73</v>
      </c>
      <c r="D61" s="58">
        <f>Invoice!B65</f>
        <v>5</v>
      </c>
      <c r="E61" s="59">
        <f>'Shipping Invoice'!J65*$N$1</f>
        <v>1.88</v>
      </c>
      <c r="F61" s="59">
        <f t="shared" si="0"/>
        <v>9.3999999999999986</v>
      </c>
      <c r="G61" s="60">
        <f t="shared" si="1"/>
        <v>70.650399999999991</v>
      </c>
      <c r="H61" s="63">
        <f t="shared" si="2"/>
        <v>353.25199999999995</v>
      </c>
    </row>
    <row r="62" spans="1:8" s="62" customFormat="1" ht="25.5">
      <c r="A62" s="56" t="str">
        <f>IF((LEN('Copy paste to Here'!G66))&gt;5,((CONCATENATE('Copy paste to Here'!G66," &amp; ",'Copy paste to Here'!D66,"  &amp;  ",'Copy paste to Here'!E66))),"Empty Cell")</f>
        <v>PVD plated surgical steel hinged segment ring, 16g (1.2mm) &amp; Length: 10mm  &amp;  Color: Rainbow</v>
      </c>
      <c r="B62" s="57" t="str">
        <f>'Copy paste to Here'!C66</f>
        <v>SEGHT16</v>
      </c>
      <c r="C62" s="57" t="s">
        <v>73</v>
      </c>
      <c r="D62" s="58">
        <f>Invoice!B66</f>
        <v>3</v>
      </c>
      <c r="E62" s="59">
        <f>'Shipping Invoice'!J66*$N$1</f>
        <v>1.88</v>
      </c>
      <c r="F62" s="59">
        <f t="shared" si="0"/>
        <v>5.64</v>
      </c>
      <c r="G62" s="60">
        <f t="shared" si="1"/>
        <v>70.650399999999991</v>
      </c>
      <c r="H62" s="63">
        <f t="shared" si="2"/>
        <v>211.95119999999997</v>
      </c>
    </row>
    <row r="63" spans="1:8" s="62" customFormat="1" ht="25.5">
      <c r="A63" s="56" t="str">
        <f>IF((LEN('Copy paste to Here'!G67))&gt;5,((CONCATENATE('Copy paste to Here'!G67," &amp; ",'Copy paste to Here'!D67,"  &amp;  ",'Copy paste to Here'!E67))),"Empty Cell")</f>
        <v>PVD plated surgical steel hinged segment ring, 16g (1.2mm) &amp; Length: 10mm  &amp;  Color: Gold</v>
      </c>
      <c r="B63" s="57" t="str">
        <f>'Copy paste to Here'!C67</f>
        <v>SEGHT16</v>
      </c>
      <c r="C63" s="57" t="s">
        <v>73</v>
      </c>
      <c r="D63" s="58">
        <f>Invoice!B67</f>
        <v>10</v>
      </c>
      <c r="E63" s="59">
        <f>'Shipping Invoice'!J67*$N$1</f>
        <v>1.88</v>
      </c>
      <c r="F63" s="59">
        <f t="shared" si="0"/>
        <v>18.799999999999997</v>
      </c>
      <c r="G63" s="60">
        <f t="shared" si="1"/>
        <v>70.650399999999991</v>
      </c>
      <c r="H63" s="63">
        <f t="shared" si="2"/>
        <v>706.50399999999991</v>
      </c>
    </row>
    <row r="64" spans="1:8" s="62" customFormat="1" ht="25.5">
      <c r="A64" s="56" t="str">
        <f>IF((LEN('Copy paste to Here'!G68))&gt;5,((CONCATENATE('Copy paste to Here'!G68," &amp; ",'Copy paste to Here'!D68,"  &amp;  ",'Copy paste to Here'!E68))),"Empty Cell")</f>
        <v>PVD plated surgical steel hinged segment ring, 16g (1.2mm) &amp; Length: 12mm  &amp;  Color: Rainbow</v>
      </c>
      <c r="B64" s="57" t="str">
        <f>'Copy paste to Here'!C68</f>
        <v>SEGHT16</v>
      </c>
      <c r="C64" s="57" t="s">
        <v>73</v>
      </c>
      <c r="D64" s="58">
        <f>Invoice!B68</f>
        <v>2</v>
      </c>
      <c r="E64" s="59">
        <f>'Shipping Invoice'!J68*$N$1</f>
        <v>1.88</v>
      </c>
      <c r="F64" s="59">
        <f t="shared" si="0"/>
        <v>3.76</v>
      </c>
      <c r="G64" s="60">
        <f t="shared" si="1"/>
        <v>70.650399999999991</v>
      </c>
      <c r="H64" s="63">
        <f t="shared" si="2"/>
        <v>141.30079999999998</v>
      </c>
    </row>
    <row r="65" spans="1:8" s="62" customFormat="1" ht="25.5">
      <c r="A65" s="56" t="str">
        <f>IF((LEN('Copy paste to Here'!G69))&gt;5,((CONCATENATE('Copy paste to Here'!G69," &amp; ",'Copy paste to Here'!D69,"  &amp;  ",'Copy paste to Here'!E69))),"Empty Cell")</f>
        <v>PVD plated surgical steel hinged segment ring, 16g (1.2mm) &amp; Length: 12mm  &amp;  Color: Gold</v>
      </c>
      <c r="B65" s="57" t="str">
        <f>'Copy paste to Here'!C69</f>
        <v>SEGHT16</v>
      </c>
      <c r="C65" s="57" t="s">
        <v>73</v>
      </c>
      <c r="D65" s="58">
        <f>Invoice!B69</f>
        <v>5</v>
      </c>
      <c r="E65" s="59">
        <f>'Shipping Invoice'!J69*$N$1</f>
        <v>1.88</v>
      </c>
      <c r="F65" s="59">
        <f t="shared" si="0"/>
        <v>9.3999999999999986</v>
      </c>
      <c r="G65" s="60">
        <f t="shared" si="1"/>
        <v>70.650399999999991</v>
      </c>
      <c r="H65" s="63">
        <f t="shared" si="2"/>
        <v>353.25199999999995</v>
      </c>
    </row>
    <row r="66" spans="1:8" s="62" customFormat="1" ht="25.5">
      <c r="A66" s="56" t="str">
        <f>IF((LEN('Copy paste to Here'!G70))&gt;5,((CONCATENATE('Copy paste to Here'!G70," &amp; ",'Copy paste to Here'!D70,"  &amp;  ",'Copy paste to Here'!E70))),"Empty Cell")</f>
        <v>PVD plated surgical steel hinged segment ring, 18g (1.0mm)  &amp; Length: 8mm  &amp;  Color: Gold</v>
      </c>
      <c r="B66" s="57" t="str">
        <f>'Copy paste to Here'!C70</f>
        <v>SEGHT18</v>
      </c>
      <c r="C66" s="57" t="s">
        <v>762</v>
      </c>
      <c r="D66" s="58">
        <f>Invoice!B70</f>
        <v>2</v>
      </c>
      <c r="E66" s="59">
        <f>'Shipping Invoice'!J70*$N$1</f>
        <v>2.02</v>
      </c>
      <c r="F66" s="59">
        <f t="shared" si="0"/>
        <v>4.04</v>
      </c>
      <c r="G66" s="60">
        <f t="shared" si="1"/>
        <v>75.911599999999993</v>
      </c>
      <c r="H66" s="63">
        <f t="shared" si="2"/>
        <v>151.82319999999999</v>
      </c>
    </row>
    <row r="67" spans="1:8" s="62" customFormat="1" ht="25.5">
      <c r="A67" s="56" t="str">
        <f>IF((LEN('Copy paste to Here'!G71))&gt;5,((CONCATENATE('Copy paste to Here'!G71," &amp; ",'Copy paste to Here'!D71,"  &amp;  ",'Copy paste to Here'!E71))),"Empty Cell")</f>
        <v>PVD plated surgical steel hinged segment ring, 20g (0.8mm) &amp; Length: 8mm  &amp;  Color: Rose-gold</v>
      </c>
      <c r="B67" s="57" t="str">
        <f>'Copy paste to Here'!C71</f>
        <v>SEGHT20</v>
      </c>
      <c r="C67" s="57" t="s">
        <v>479</v>
      </c>
      <c r="D67" s="58">
        <f>Invoice!B71</f>
        <v>5</v>
      </c>
      <c r="E67" s="59">
        <f>'Shipping Invoice'!J71*$N$1</f>
        <v>2.17</v>
      </c>
      <c r="F67" s="59">
        <f t="shared" si="0"/>
        <v>10.85</v>
      </c>
      <c r="G67" s="60">
        <f t="shared" si="1"/>
        <v>81.548599999999993</v>
      </c>
      <c r="H67" s="63">
        <f t="shared" si="2"/>
        <v>407.74299999999994</v>
      </c>
    </row>
    <row r="68" spans="1:8" s="62" customFormat="1" ht="25.5">
      <c r="A68" s="56" t="str">
        <f>IF((LEN('Copy paste to Here'!G72))&gt;5,((CONCATENATE('Copy paste to Here'!G72," &amp; ",'Copy paste to Here'!D72,"  &amp;  ",'Copy paste to Here'!E72))),"Empty Cell")</f>
        <v>PVD plated surgical steel hinged segment ring, 20g (0.8mm) &amp; Size: 6mm  &amp;  Color: Gold</v>
      </c>
      <c r="B68" s="57" t="str">
        <f>'Copy paste to Here'!C72</f>
        <v>SEGHT20</v>
      </c>
      <c r="C68" s="57" t="s">
        <v>479</v>
      </c>
      <c r="D68" s="58">
        <f>Invoice!B72</f>
        <v>5</v>
      </c>
      <c r="E68" s="59">
        <f>'Shipping Invoice'!J72*$N$1</f>
        <v>2.17</v>
      </c>
      <c r="F68" s="59">
        <f t="shared" si="0"/>
        <v>10.85</v>
      </c>
      <c r="G68" s="60">
        <f t="shared" si="1"/>
        <v>81.548599999999993</v>
      </c>
      <c r="H68" s="63">
        <f t="shared" si="2"/>
        <v>407.74299999999994</v>
      </c>
    </row>
    <row r="69" spans="1:8" s="62" customFormat="1" ht="25.5">
      <c r="A69" s="56" t="str">
        <f>IF((LEN('Copy paste to Here'!G73))&gt;5,((CONCATENATE('Copy paste to Here'!G73," &amp; ",'Copy paste to Here'!D73,"  &amp;  ",'Copy paste to Here'!E73))),"Empty Cell")</f>
        <v>PVD plated surgical steel hinged segment ring, 20g (0.8mm) &amp; Size: 8mm  &amp;  Color: Black</v>
      </c>
      <c r="B69" s="57" t="str">
        <f>'Copy paste to Here'!C73</f>
        <v>SEGHT20</v>
      </c>
      <c r="C69" s="57" t="s">
        <v>479</v>
      </c>
      <c r="D69" s="58">
        <f>Invoice!B73</f>
        <v>5</v>
      </c>
      <c r="E69" s="59">
        <f>'Shipping Invoice'!J73*$N$1</f>
        <v>2.17</v>
      </c>
      <c r="F69" s="59">
        <f t="shared" si="0"/>
        <v>10.85</v>
      </c>
      <c r="G69" s="60">
        <f t="shared" si="1"/>
        <v>81.548599999999993</v>
      </c>
      <c r="H69" s="63">
        <f t="shared" si="2"/>
        <v>407.74299999999994</v>
      </c>
    </row>
    <row r="70" spans="1:8" s="62" customFormat="1" ht="36">
      <c r="A70" s="56" t="str">
        <f>IF((LEN('Copy paste to Here'!G74))&gt;5,((CONCATENATE('Copy paste to Here'!G74," &amp; ",'Copy paste to Here'!D74,"  &amp;  ",'Copy paste to Here'!E74))),"Empty Cell")</f>
        <v>316L steel hinged segment ring, 1.2mm (16g) with outward facing CNC set Cubic Zirconia (CZ) stones, inner diameter from 6mm to 14mm &amp; Length: 8mm  &amp;  Cz Color: Clear</v>
      </c>
      <c r="B70" s="57" t="str">
        <f>'Copy paste to Here'!C74</f>
        <v>SGSH10</v>
      </c>
      <c r="C70" s="57" t="s">
        <v>818</v>
      </c>
      <c r="D70" s="58">
        <f>Invoice!B74</f>
        <v>2</v>
      </c>
      <c r="E70" s="59">
        <f>'Shipping Invoice'!J74*$N$1</f>
        <v>5.8</v>
      </c>
      <c r="F70" s="59">
        <f t="shared" si="0"/>
        <v>11.6</v>
      </c>
      <c r="G70" s="60">
        <f t="shared" si="1"/>
        <v>217.96399999999997</v>
      </c>
      <c r="H70" s="63">
        <f t="shared" si="2"/>
        <v>435.92799999999994</v>
      </c>
    </row>
    <row r="71" spans="1:8" s="62" customFormat="1" ht="36">
      <c r="A71" s="56" t="str">
        <f>IF((LEN('Copy paste to Here'!G75))&gt;5,((CONCATENATE('Copy paste to Here'!G75," &amp; ",'Copy paste to Here'!D75,"  &amp;  ",'Copy paste to Here'!E75))),"Empty Cell")</f>
        <v>316L steel hinged segment ring, 1.2mm (16g) with outward facing CNC set Cubic Zirconia (CZ) stones, inner diameter from 6mm to 14mm &amp; Length: 10mm  &amp;  Cz Color: Clear</v>
      </c>
      <c r="B71" s="57" t="str">
        <f>'Copy paste to Here'!C75</f>
        <v>SGSH10</v>
      </c>
      <c r="C71" s="57" t="s">
        <v>819</v>
      </c>
      <c r="D71" s="58">
        <f>Invoice!B75</f>
        <v>2</v>
      </c>
      <c r="E71" s="59">
        <f>'Shipping Invoice'!J75*$N$1</f>
        <v>6.77</v>
      </c>
      <c r="F71" s="59">
        <f t="shared" si="0"/>
        <v>13.54</v>
      </c>
      <c r="G71" s="60">
        <f t="shared" si="1"/>
        <v>254.41659999999996</v>
      </c>
      <c r="H71" s="63">
        <f t="shared" si="2"/>
        <v>508.83319999999992</v>
      </c>
    </row>
    <row r="72" spans="1:8" s="62" customFormat="1" ht="48">
      <c r="A72" s="56" t="str">
        <f>IF((LEN('Copy paste to Here'!G76))&gt;5,((CONCATENATE('Copy paste to Here'!G76," &amp; ",'Copy paste to Here'!D76,"  &amp;  ",'Copy paste to Here'!E76))),"Empty Cell")</f>
        <v>316L steel hinged segment ring, 1.2mm (16g) and 1.0mm (18g) with side facing CNC set Cubic Zirconia (CZ) stones at the side, inner diameter from 6mm to 12mm &amp; Gauge: 1.2mm - 8mm length  &amp;  Cz Color: Clear</v>
      </c>
      <c r="B72" s="57" t="str">
        <f>'Copy paste to Here'!C76</f>
        <v>SGSH11</v>
      </c>
      <c r="C72" s="57" t="s">
        <v>820</v>
      </c>
      <c r="D72" s="58">
        <f>Invoice!B76</f>
        <v>2</v>
      </c>
      <c r="E72" s="59">
        <f>'Shipping Invoice'!J76*$N$1</f>
        <v>5.7</v>
      </c>
      <c r="F72" s="59">
        <f t="shared" si="0"/>
        <v>11.4</v>
      </c>
      <c r="G72" s="60">
        <f t="shared" si="1"/>
        <v>214.20599999999999</v>
      </c>
      <c r="H72" s="63">
        <f t="shared" si="2"/>
        <v>428.41199999999998</v>
      </c>
    </row>
    <row r="73" spans="1:8" s="62" customFormat="1" ht="36">
      <c r="A73" s="56" t="str">
        <f>IF((LEN('Copy paste to Here'!G77))&gt;5,((CONCATENATE('Copy paste to Here'!G77," &amp; ",'Copy paste to Here'!D77,"  &amp;  ",'Copy paste to Here'!E77))),"Empty Cell")</f>
        <v xml:space="preserve">PVD plated 316L steel hinged segment ring, 1.2mm (16g) with side facing CNC set synthetic turquoise stones, inner diameter from 8mm to 10mm &amp; Color: Gold 8mm  &amp;  </v>
      </c>
      <c r="B73" s="57" t="str">
        <f>'Copy paste to Here'!C77</f>
        <v>SGSH11TQT</v>
      </c>
      <c r="C73" s="57" t="s">
        <v>821</v>
      </c>
      <c r="D73" s="58">
        <f>Invoice!B77</f>
        <v>2</v>
      </c>
      <c r="E73" s="59">
        <f>'Shipping Invoice'!J77*$N$1</f>
        <v>6.19</v>
      </c>
      <c r="F73" s="59">
        <f t="shared" si="0"/>
        <v>12.38</v>
      </c>
      <c r="G73" s="60">
        <f t="shared" si="1"/>
        <v>232.62020000000001</v>
      </c>
      <c r="H73" s="63">
        <f t="shared" si="2"/>
        <v>465.24040000000002</v>
      </c>
    </row>
    <row r="74" spans="1:8" s="62" customFormat="1" ht="38.25">
      <c r="A74" s="56" t="str">
        <f>IF((LEN('Copy paste to Here'!G78))&gt;5,((CONCATENATE('Copy paste to Here'!G78," &amp; ",'Copy paste to Here'!D78,"  &amp;  ",'Copy paste to Here'!E78))),"Empty Cell")</f>
        <v xml:space="preserve">PVD plated 316L steel hinged segment ring, 1.2mm (16g) with side facing CNC set synthetic turquoise stones, inner diameter from 8mm to 10mm &amp; Color: Gold 10mm  &amp;  </v>
      </c>
      <c r="B74" s="57" t="str">
        <f>'Copy paste to Here'!C78</f>
        <v>SGSH11TQT</v>
      </c>
      <c r="C74" s="57" t="s">
        <v>822</v>
      </c>
      <c r="D74" s="58">
        <f>Invoice!B78</f>
        <v>1</v>
      </c>
      <c r="E74" s="59">
        <f>'Shipping Invoice'!J78*$N$1</f>
        <v>7.16</v>
      </c>
      <c r="F74" s="59">
        <f t="shared" si="0"/>
        <v>7.16</v>
      </c>
      <c r="G74" s="60">
        <f t="shared" si="1"/>
        <v>269.07279999999997</v>
      </c>
      <c r="H74" s="63">
        <f t="shared" si="2"/>
        <v>269.07279999999997</v>
      </c>
    </row>
    <row r="75" spans="1:8" s="62" customFormat="1" ht="36">
      <c r="A75" s="56" t="str">
        <f>IF((LEN('Copy paste to Here'!G79))&gt;5,((CONCATENATE('Copy paste to Here'!G79," &amp; ",'Copy paste to Here'!D79,"  &amp;  ",'Copy paste to Here'!E79))),"Empty Cell")</f>
        <v xml:space="preserve">316L steel hinged segment ring, 1.2mm (16g) with side facing CNC set Cubic Zirconia ( CZ) stones in pear shape design and inner diameter from 8mm to 10mm &amp; Length: 8mm  &amp;  </v>
      </c>
      <c r="B75" s="57" t="str">
        <f>'Copy paste to Here'!C79</f>
        <v>SGSH15</v>
      </c>
      <c r="C75" s="57" t="s">
        <v>823</v>
      </c>
      <c r="D75" s="58">
        <f>Invoice!B79</f>
        <v>2</v>
      </c>
      <c r="E75" s="59">
        <f>'Shipping Invoice'!J79*$N$1</f>
        <v>7.16</v>
      </c>
      <c r="F75" s="59">
        <f t="shared" si="0"/>
        <v>14.32</v>
      </c>
      <c r="G75" s="60">
        <f t="shared" si="1"/>
        <v>269.07279999999997</v>
      </c>
      <c r="H75" s="63">
        <f t="shared" si="2"/>
        <v>538.14559999999994</v>
      </c>
    </row>
    <row r="76" spans="1:8" s="62" customFormat="1" ht="36">
      <c r="A76" s="56" t="str">
        <f>IF((LEN('Copy paste to Here'!G80))&gt;5,((CONCATENATE('Copy paste to Here'!G80," &amp; ",'Copy paste to Here'!D80,"  &amp;  ",'Copy paste to Here'!E80))),"Empty Cell")</f>
        <v xml:space="preserve">PVD plated 316L steel hinged segment ring, 1.2mm (16g) with leaves design Cubic Zirconia (CZ) stones &amp; Color: High Polish 8mm  &amp;  </v>
      </c>
      <c r="B76" s="57" t="str">
        <f>'Copy paste to Here'!C80</f>
        <v>SGTSH30</v>
      </c>
      <c r="C76" s="57" t="s">
        <v>824</v>
      </c>
      <c r="D76" s="58">
        <f>Invoice!B80</f>
        <v>2</v>
      </c>
      <c r="E76" s="59">
        <f>'Shipping Invoice'!J80*$N$1</f>
        <v>4.16</v>
      </c>
      <c r="F76" s="59">
        <f t="shared" si="0"/>
        <v>8.32</v>
      </c>
      <c r="G76" s="60">
        <f t="shared" si="1"/>
        <v>156.33279999999999</v>
      </c>
      <c r="H76" s="63">
        <f t="shared" si="2"/>
        <v>312.66559999999998</v>
      </c>
    </row>
    <row r="77" spans="1:8" s="62" customFormat="1" ht="25.5">
      <c r="A77" s="56" t="str">
        <f>IF((LEN('Copy paste to Here'!G81))&gt;5,((CONCATENATE('Copy paste to Here'!G81," &amp; ",'Copy paste to Here'!D81,"  &amp;  ",'Copy paste to Here'!E81))),"Empty Cell")</f>
        <v xml:space="preserve">PVD plated 316L steel hinged segment ring, 1.2mm (16g) with leaves design Cubic Zirconia (CZ) stones &amp; Color: Gold 8mm  &amp;  </v>
      </c>
      <c r="B77" s="57" t="str">
        <f>'Copy paste to Here'!C81</f>
        <v>SGTSH30</v>
      </c>
      <c r="C77" s="57" t="s">
        <v>825</v>
      </c>
      <c r="D77" s="58">
        <f>Invoice!B81</f>
        <v>2</v>
      </c>
      <c r="E77" s="59">
        <f>'Shipping Invoice'!J81*$N$1</f>
        <v>4.62</v>
      </c>
      <c r="F77" s="59">
        <f t="shared" si="0"/>
        <v>9.24</v>
      </c>
      <c r="G77" s="60">
        <f t="shared" si="1"/>
        <v>173.61959999999999</v>
      </c>
      <c r="H77" s="63">
        <f t="shared" si="2"/>
        <v>347.23919999999998</v>
      </c>
    </row>
    <row r="78" spans="1:8" s="62" customFormat="1" ht="24">
      <c r="A78" s="56" t="str">
        <f>IF((LEN('Copy paste to Here'!G82))&gt;5,((CONCATENATE('Copy paste to Here'!G82," &amp; ",'Copy paste to Here'!D82,"  &amp;  ",'Copy paste to Here'!E82))),"Empty Cell")</f>
        <v>Surgical steel double flare flesh tunnel with internal screw-fit and big central CZ stone &amp; Cz Color: Clear  &amp;  Gauge: 6mm</v>
      </c>
      <c r="B78" s="57" t="str">
        <f>'Copy paste to Here'!C82</f>
        <v>SHPRZ</v>
      </c>
      <c r="C78" s="57" t="s">
        <v>826</v>
      </c>
      <c r="D78" s="58">
        <f>Invoice!B82</f>
        <v>1</v>
      </c>
      <c r="E78" s="59">
        <f>'Shipping Invoice'!J82*$N$1</f>
        <v>1.73</v>
      </c>
      <c r="F78" s="59">
        <f t="shared" si="0"/>
        <v>1.73</v>
      </c>
      <c r="G78" s="60">
        <f t="shared" si="1"/>
        <v>65.01339999999999</v>
      </c>
      <c r="H78" s="63">
        <f t="shared" si="2"/>
        <v>65.01339999999999</v>
      </c>
    </row>
    <row r="79" spans="1:8" s="62" customFormat="1" ht="48">
      <c r="A79" s="56" t="str">
        <f>IF((LEN('Copy paste to Here'!G83))&gt;5,((CONCATENATE('Copy paste to Here'!G83," &amp; ",'Copy paste to Here'!D83,"  &amp;  ",'Copy paste to Here'!E83))),"Empty Cell")</f>
        <v xml:space="preserve">5mm flat shaped titanium G23 dermal anchor top part with crystal for internally threaded, 16g (1.2mm) dermal anchor base plate with a height of 2mm - 2.5mm (this item does only fit our dermal anchors and surface bars) &amp; Crystal Color: Clear  &amp;  </v>
      </c>
      <c r="B79" s="57" t="str">
        <f>'Copy paste to Here'!C83</f>
        <v>TAJF5</v>
      </c>
      <c r="C79" s="57" t="s">
        <v>780</v>
      </c>
      <c r="D79" s="58">
        <f>Invoice!B83</f>
        <v>10</v>
      </c>
      <c r="E79" s="59">
        <f>'Shipping Invoice'!J83*$N$1</f>
        <v>0.86</v>
      </c>
      <c r="F79" s="59">
        <f t="shared" si="0"/>
        <v>8.6</v>
      </c>
      <c r="G79" s="60">
        <f t="shared" si="1"/>
        <v>32.318799999999996</v>
      </c>
      <c r="H79" s="63">
        <f t="shared" si="2"/>
        <v>323.18799999999999</v>
      </c>
    </row>
    <row r="80" spans="1:8" s="62" customFormat="1" ht="24">
      <c r="A80" s="56" t="str">
        <f>IF((LEN('Copy paste to Here'!G84))&gt;5,((CONCATENATE('Copy paste to Here'!G84," &amp; ",'Copy paste to Here'!D84,"  &amp;  ",'Copy paste to Here'!E84))),"Empty Cell")</f>
        <v>Acrylic taper with double rubber O-rings &amp; Gauge: 6mm  &amp;  Color: Black</v>
      </c>
      <c r="B80" s="57" t="str">
        <f>'Copy paste to Here'!C84</f>
        <v>TPUVK</v>
      </c>
      <c r="C80" s="57" t="s">
        <v>827</v>
      </c>
      <c r="D80" s="58">
        <f>Invoice!B84</f>
        <v>2</v>
      </c>
      <c r="E80" s="59">
        <f>'Shipping Invoice'!J84*$N$1</f>
        <v>0.47</v>
      </c>
      <c r="F80" s="59">
        <f t="shared" si="0"/>
        <v>0.94</v>
      </c>
      <c r="G80" s="60">
        <f t="shared" si="1"/>
        <v>17.662599999999998</v>
      </c>
      <c r="H80" s="63">
        <f t="shared" si="2"/>
        <v>35.325199999999995</v>
      </c>
    </row>
    <row r="81" spans="1:8" s="62" customFormat="1" ht="24">
      <c r="A81" s="56" t="str">
        <f>IF((LEN('Copy paste to Here'!G85))&gt;5,((CONCATENATE('Copy paste to Here'!G85," &amp; ",'Copy paste to Here'!D85,"  &amp;  ",'Copy paste to Here'!E85))),"Empty Cell")</f>
        <v>Acrylic taper with double rubber O-rings &amp; Gauge: 10mm  &amp;  Color: Black</v>
      </c>
      <c r="B81" s="57" t="str">
        <f>'Copy paste to Here'!C85</f>
        <v>TPUVK</v>
      </c>
      <c r="C81" s="57" t="s">
        <v>828</v>
      </c>
      <c r="D81" s="58">
        <f>Invoice!B85</f>
        <v>1</v>
      </c>
      <c r="E81" s="59">
        <f>'Shipping Invoice'!J85*$N$1</f>
        <v>0.56999999999999995</v>
      </c>
      <c r="F81" s="59">
        <f t="shared" si="0"/>
        <v>0.56999999999999995</v>
      </c>
      <c r="G81" s="60">
        <f t="shared" si="1"/>
        <v>21.420599999999997</v>
      </c>
      <c r="H81" s="63">
        <f t="shared" si="2"/>
        <v>21.420599999999997</v>
      </c>
    </row>
    <row r="82" spans="1:8" s="62" customFormat="1" ht="25.5">
      <c r="A82" s="56" t="str">
        <f>IF((LEN('Copy paste to Here'!G86))&gt;5,((CONCATENATE('Copy paste to Here'!G86," &amp; ",'Copy paste to Here'!D86,"  &amp;  ",'Copy paste to Here'!E86))),"Empty Cell")</f>
        <v xml:space="preserve">316L steel UFO labret posts with internal threading, 1.2mm (16g) (sold per pcs) (4mm base of labret) &amp; Length: 6mm  &amp;  </v>
      </c>
      <c r="B82" s="57" t="str">
        <f>'Copy paste to Here'!C86</f>
        <v>UFOPST16</v>
      </c>
      <c r="C82" s="57" t="s">
        <v>784</v>
      </c>
      <c r="D82" s="58">
        <f>Invoice!B86</f>
        <v>10</v>
      </c>
      <c r="E82" s="59">
        <f>'Shipping Invoice'!J86*$N$1</f>
        <v>0.43</v>
      </c>
      <c r="F82" s="59">
        <f t="shared" si="0"/>
        <v>4.3</v>
      </c>
      <c r="G82" s="60">
        <f t="shared" si="1"/>
        <v>16.159399999999998</v>
      </c>
      <c r="H82" s="63">
        <f t="shared" si="2"/>
        <v>161.59399999999999</v>
      </c>
    </row>
    <row r="83" spans="1:8" s="62" customFormat="1" ht="25.5">
      <c r="A83" s="56" t="str">
        <f>IF((LEN('Copy paste to Here'!G87))&gt;5,((CONCATENATE('Copy paste to Here'!G87," &amp; ",'Copy paste to Here'!D87,"  &amp;  ",'Copy paste to Here'!E87))),"Empty Cell")</f>
        <v xml:space="preserve">316L steel UFO labret posts with internal threading, 1.2mm (16g) (sold per pcs) (4mm base of labret) &amp; Length: 8mm  &amp;  </v>
      </c>
      <c r="B83" s="57" t="str">
        <f>'Copy paste to Here'!C87</f>
        <v>UFOPST16</v>
      </c>
      <c r="C83" s="57" t="s">
        <v>784</v>
      </c>
      <c r="D83" s="58">
        <f>Invoice!B87</f>
        <v>10</v>
      </c>
      <c r="E83" s="59">
        <f>'Shipping Invoice'!J87*$N$1</f>
        <v>0.43</v>
      </c>
      <c r="F83" s="59">
        <f t="shared" ref="F83:F146" si="3">D83*E83</f>
        <v>4.3</v>
      </c>
      <c r="G83" s="60">
        <f t="shared" ref="G83:G146" si="4">E83*$E$14</f>
        <v>16.159399999999998</v>
      </c>
      <c r="H83" s="63">
        <f t="shared" ref="H83:H146" si="5">D83*G83</f>
        <v>161.59399999999999</v>
      </c>
    </row>
    <row r="84" spans="1:8" s="62" customFormat="1" ht="24">
      <c r="A84" s="56" t="str">
        <f>IF((LEN('Copy paste to Here'!G88))&gt;5,((CONCATENATE('Copy paste to Here'!G88," &amp; ",'Copy paste to Here'!D88,"  &amp;  ",'Copy paste to Here'!E88))),"Empty Cell")</f>
        <v xml:space="preserve">Titanium G23 internally threaded labret, 1.2mm (16g) seven bead balls in curve design shape top &amp; Length: 8mm  &amp;  </v>
      </c>
      <c r="B84" s="57" t="str">
        <f>'Copy paste to Here'!C88</f>
        <v>ULBIN15</v>
      </c>
      <c r="C84" s="57" t="s">
        <v>786</v>
      </c>
      <c r="D84" s="58">
        <f>Invoice!B88</f>
        <v>3</v>
      </c>
      <c r="E84" s="59">
        <f>'Shipping Invoice'!J88*$N$1</f>
        <v>3.44</v>
      </c>
      <c r="F84" s="59">
        <f t="shared" si="3"/>
        <v>10.32</v>
      </c>
      <c r="G84" s="60">
        <f t="shared" si="4"/>
        <v>129.27519999999998</v>
      </c>
      <c r="H84" s="63">
        <f t="shared" si="5"/>
        <v>387.82559999999995</v>
      </c>
    </row>
    <row r="85" spans="1:8" s="62" customFormat="1" ht="36">
      <c r="A85" s="56" t="str">
        <f>IF((LEN('Copy paste to Here'!G89))&gt;5,((CONCATENATE('Copy paste to Here'!G89," &amp; ",'Copy paste to Here'!D89,"  &amp;  ",'Copy paste to Here'!E89))),"Empty Cell")</f>
        <v>Titanium G23 internally threaded labret, 1.2mm (16g) with three descending round bezel set Cubic Zirconia (CZ) stones design top &amp; Cz Color: Clear  &amp;  Length: 6mm</v>
      </c>
      <c r="B85" s="57" t="str">
        <f>'Copy paste to Here'!C89</f>
        <v>ULBIN18</v>
      </c>
      <c r="C85" s="57" t="s">
        <v>788</v>
      </c>
      <c r="D85" s="58">
        <f>Invoice!B89</f>
        <v>2</v>
      </c>
      <c r="E85" s="59">
        <f>'Shipping Invoice'!J89*$N$1</f>
        <v>3.34</v>
      </c>
      <c r="F85" s="59">
        <f t="shared" si="3"/>
        <v>6.68</v>
      </c>
      <c r="G85" s="60">
        <f t="shared" si="4"/>
        <v>125.51719999999999</v>
      </c>
      <c r="H85" s="63">
        <f t="shared" si="5"/>
        <v>251.03439999999998</v>
      </c>
    </row>
    <row r="86" spans="1:8" s="62" customFormat="1" ht="36">
      <c r="A86" s="56" t="str">
        <f>IF((LEN('Copy paste to Here'!G90))&gt;5,((CONCATENATE('Copy paste to Here'!G90," &amp; ",'Copy paste to Here'!D90,"  &amp;  ",'Copy paste to Here'!E90))),"Empty Cell")</f>
        <v>Titanium G23 internally threaded labret, 1.2mm (16g) with three descending round bezel set Cubic Zirconia (CZ) stones design top &amp; Cz Color: Clear  &amp;  Length: 8mm</v>
      </c>
      <c r="B86" s="57" t="str">
        <f>'Copy paste to Here'!C90</f>
        <v>ULBIN18</v>
      </c>
      <c r="C86" s="57" t="s">
        <v>788</v>
      </c>
      <c r="D86" s="58">
        <f>Invoice!B90</f>
        <v>2</v>
      </c>
      <c r="E86" s="59">
        <f>'Shipping Invoice'!J90*$N$1</f>
        <v>3.34</v>
      </c>
      <c r="F86" s="59">
        <f t="shared" si="3"/>
        <v>6.68</v>
      </c>
      <c r="G86" s="60">
        <f t="shared" si="4"/>
        <v>125.51719999999999</v>
      </c>
      <c r="H86" s="63">
        <f t="shared" si="5"/>
        <v>251.03439999999998</v>
      </c>
    </row>
    <row r="87" spans="1:8" s="62" customFormat="1" ht="36">
      <c r="A87" s="56" t="str">
        <f>IF((LEN('Copy paste to Here'!G91))&gt;5,((CONCATENATE('Copy paste to Here'!G91," &amp; ",'Copy paste to Here'!D91,"  &amp;  ",'Copy paste to Here'!E91))),"Empty Cell")</f>
        <v>Titanium G23 internally threaded labret, 1.2mm (16g) with six 1.3mm balls cluster design top and a 3mm round bezel set Cubic Zirconia (CZ) stone &amp; Cz Color: Clear  &amp;  Length: 6mm</v>
      </c>
      <c r="B87" s="57" t="str">
        <f>'Copy paste to Here'!C91</f>
        <v>ULBIN21</v>
      </c>
      <c r="C87" s="57" t="s">
        <v>790</v>
      </c>
      <c r="D87" s="58">
        <f>Invoice!B91</f>
        <v>2</v>
      </c>
      <c r="E87" s="59">
        <f>'Shipping Invoice'!J91*$N$1</f>
        <v>3.19</v>
      </c>
      <c r="F87" s="59">
        <f t="shared" si="3"/>
        <v>6.38</v>
      </c>
      <c r="G87" s="60">
        <f t="shared" si="4"/>
        <v>119.88019999999999</v>
      </c>
      <c r="H87" s="63">
        <f t="shared" si="5"/>
        <v>239.76039999999998</v>
      </c>
    </row>
    <row r="88" spans="1:8" s="62" customFormat="1" ht="36">
      <c r="A88" s="56" t="str">
        <f>IF((LEN('Copy paste to Here'!G92))&gt;5,((CONCATENATE('Copy paste to Here'!G92," &amp; ",'Copy paste to Here'!D92,"  &amp;  ",'Copy paste to Here'!E92))),"Empty Cell")</f>
        <v>Titanium G23 internally threaded labret, 1.2mm (16g) with six 1.3mm balls cluster design top and a 3mm round bezel set Cubic Zirconia (CZ) stone &amp; Cz Color: Clear  &amp;  Length: 8mm</v>
      </c>
      <c r="B88" s="57" t="str">
        <f>'Copy paste to Here'!C92</f>
        <v>ULBIN21</v>
      </c>
      <c r="C88" s="57" t="s">
        <v>790</v>
      </c>
      <c r="D88" s="58">
        <f>Invoice!B92</f>
        <v>2</v>
      </c>
      <c r="E88" s="59">
        <f>'Shipping Invoice'!J92*$N$1</f>
        <v>3.19</v>
      </c>
      <c r="F88" s="59">
        <f t="shared" si="3"/>
        <v>6.38</v>
      </c>
      <c r="G88" s="60">
        <f t="shared" si="4"/>
        <v>119.88019999999999</v>
      </c>
      <c r="H88" s="63">
        <f t="shared" si="5"/>
        <v>239.76039999999998</v>
      </c>
    </row>
    <row r="89" spans="1:8" s="62" customFormat="1" ht="36">
      <c r="A89" s="56" t="str">
        <f>IF((LEN('Copy paste to Here'!G93))&gt;5,((CONCATENATE('Copy paste to Here'!G93," &amp; ",'Copy paste to Here'!D93,"  &amp;  ",'Copy paste to Here'!E93))),"Empty Cell")</f>
        <v>Titanium G23 internally threaded labret, 1.2mm (16g) with three 2*3mm prong set marquise shape Cubic Zirconia (CZ) stones design top &amp; Cz Color: Clear  &amp;  Length: 6mm</v>
      </c>
      <c r="B89" s="57" t="str">
        <f>'Copy paste to Here'!C93</f>
        <v>ULBIN23</v>
      </c>
      <c r="C89" s="57" t="s">
        <v>792</v>
      </c>
      <c r="D89" s="58">
        <f>Invoice!B93</f>
        <v>2</v>
      </c>
      <c r="E89" s="59">
        <f>'Shipping Invoice'!J93*$N$1</f>
        <v>6.54</v>
      </c>
      <c r="F89" s="59">
        <f t="shared" si="3"/>
        <v>13.08</v>
      </c>
      <c r="G89" s="60">
        <f t="shared" si="4"/>
        <v>245.7732</v>
      </c>
      <c r="H89" s="63">
        <f t="shared" si="5"/>
        <v>491.54640000000001</v>
      </c>
    </row>
    <row r="90" spans="1:8" s="62" customFormat="1" ht="36">
      <c r="A90" s="56" t="str">
        <f>IF((LEN('Copy paste to Here'!G94))&gt;5,((CONCATENATE('Copy paste to Here'!G94," &amp; ",'Copy paste to Here'!D94,"  &amp;  ",'Copy paste to Here'!E94))),"Empty Cell")</f>
        <v>Titanium G23 internally threaded labret, 1.2mm (16g) with three 2*3mm prong set marquise shape Cubic Zirconia (CZ) stones design top &amp; Cz Color: Clear  &amp;  Length: 8mm</v>
      </c>
      <c r="B90" s="57" t="str">
        <f>'Copy paste to Here'!C94</f>
        <v>ULBIN23</v>
      </c>
      <c r="C90" s="57" t="s">
        <v>792</v>
      </c>
      <c r="D90" s="58">
        <f>Invoice!B94</f>
        <v>1</v>
      </c>
      <c r="E90" s="59">
        <f>'Shipping Invoice'!J94*$N$1</f>
        <v>6.54</v>
      </c>
      <c r="F90" s="59">
        <f t="shared" si="3"/>
        <v>6.54</v>
      </c>
      <c r="G90" s="60">
        <f t="shared" si="4"/>
        <v>245.7732</v>
      </c>
      <c r="H90" s="63">
        <f t="shared" si="5"/>
        <v>245.7732</v>
      </c>
    </row>
    <row r="91" spans="1:8" s="62" customFormat="1" ht="36">
      <c r="A91" s="56" t="str">
        <f>IF((LEN('Copy paste to Here'!G95))&gt;5,((CONCATENATE('Copy paste to Here'!G95," &amp; ",'Copy paste to Here'!D95,"  &amp;  ",'Copy paste to Here'!E95))),"Empty Cell")</f>
        <v>Titanium G23 internally threaded labret, 1.2mm (16g) with double 3mm*4mm triangle shape Cubic Zirconia (CZ) stones &amp; Cz Color: Clear  &amp;  Length: 6mm</v>
      </c>
      <c r="B91" s="57" t="str">
        <f>'Copy paste to Here'!C95</f>
        <v>ULBIN32</v>
      </c>
      <c r="C91" s="57" t="s">
        <v>794</v>
      </c>
      <c r="D91" s="58">
        <f>Invoice!B95</f>
        <v>2</v>
      </c>
      <c r="E91" s="59">
        <f>'Shipping Invoice'!J95*$N$1</f>
        <v>4.99</v>
      </c>
      <c r="F91" s="59">
        <f t="shared" si="3"/>
        <v>9.98</v>
      </c>
      <c r="G91" s="60">
        <f t="shared" si="4"/>
        <v>187.52420000000001</v>
      </c>
      <c r="H91" s="63">
        <f t="shared" si="5"/>
        <v>375.04840000000002</v>
      </c>
    </row>
    <row r="92" spans="1:8" s="62" customFormat="1" ht="36">
      <c r="A92" s="56" t="str">
        <f>IF((LEN('Copy paste to Here'!G96))&gt;5,((CONCATENATE('Copy paste to Here'!G96," &amp; ",'Copy paste to Here'!D96,"  &amp;  ",'Copy paste to Here'!E96))),"Empty Cell")</f>
        <v>Titanium G23 internally threaded labret, 1.2mm (16g) with double 3mm*4mm triangle shape Cubic Zirconia (CZ) stones &amp; Cz Color: Clear  &amp;  Length: 8mm</v>
      </c>
      <c r="B92" s="57" t="str">
        <f>'Copy paste to Here'!C96</f>
        <v>ULBIN32</v>
      </c>
      <c r="C92" s="57" t="s">
        <v>794</v>
      </c>
      <c r="D92" s="58">
        <f>Invoice!B96</f>
        <v>2</v>
      </c>
      <c r="E92" s="59">
        <f>'Shipping Invoice'!J96*$N$1</f>
        <v>4.99</v>
      </c>
      <c r="F92" s="59">
        <f t="shared" si="3"/>
        <v>9.98</v>
      </c>
      <c r="G92" s="60">
        <f t="shared" si="4"/>
        <v>187.52420000000001</v>
      </c>
      <c r="H92" s="63">
        <f t="shared" si="5"/>
        <v>375.04840000000002</v>
      </c>
    </row>
    <row r="93" spans="1:8" s="62" customFormat="1" ht="36">
      <c r="A93" s="56" t="str">
        <f>IF((LEN('Copy paste to Here'!G97))&gt;5,((CONCATENATE('Copy paste to Here'!G97," &amp; ",'Copy paste to Here'!D97,"  &amp;  ",'Copy paste to Here'!E97))),"Empty Cell")</f>
        <v>Titanium G23 internally threaded labret, 1.2mm (16g) with prong set 3mm star shape Cubic Zirconia (CZ) stone &amp; Cz Color: Clear  &amp;  Length: 6mm</v>
      </c>
      <c r="B93" s="57" t="str">
        <f>'Copy paste to Here'!C97</f>
        <v>ULBIN57</v>
      </c>
      <c r="C93" s="57" t="s">
        <v>796</v>
      </c>
      <c r="D93" s="58">
        <f>Invoice!B97</f>
        <v>2</v>
      </c>
      <c r="E93" s="59">
        <f>'Shipping Invoice'!J97*$N$1</f>
        <v>2.5099999999999998</v>
      </c>
      <c r="F93" s="59">
        <f t="shared" si="3"/>
        <v>5.0199999999999996</v>
      </c>
      <c r="G93" s="60">
        <f t="shared" si="4"/>
        <v>94.325799999999987</v>
      </c>
      <c r="H93" s="63">
        <f t="shared" si="5"/>
        <v>188.65159999999997</v>
      </c>
    </row>
    <row r="94" spans="1:8" s="62" customFormat="1" ht="36">
      <c r="A94" s="56" t="str">
        <f>IF((LEN('Copy paste to Here'!G98))&gt;5,((CONCATENATE('Copy paste to Here'!G98," &amp; ",'Copy paste to Here'!D98,"  &amp;  ",'Copy paste to Here'!E98))),"Empty Cell")</f>
        <v>Titanium G23 internally threaded labret, 1.2mm (16g) with prong set 3mm star shape Cubic Zirconia (CZ) stone &amp; Cz Color: Clear  &amp;  Length: 8mm</v>
      </c>
      <c r="B94" s="57" t="str">
        <f>'Copy paste to Here'!C98</f>
        <v>ULBIN57</v>
      </c>
      <c r="C94" s="57" t="s">
        <v>796</v>
      </c>
      <c r="D94" s="58">
        <f>Invoice!B98</f>
        <v>2</v>
      </c>
      <c r="E94" s="59">
        <f>'Shipping Invoice'!J98*$N$1</f>
        <v>2.5099999999999998</v>
      </c>
      <c r="F94" s="59">
        <f t="shared" si="3"/>
        <v>5.0199999999999996</v>
      </c>
      <c r="G94" s="60">
        <f t="shared" si="4"/>
        <v>94.325799999999987</v>
      </c>
      <c r="H94" s="63">
        <f t="shared" si="5"/>
        <v>188.65159999999997</v>
      </c>
    </row>
    <row r="95" spans="1:8" s="62" customFormat="1" ht="36">
      <c r="A95" s="56" t="str">
        <f>IF((LEN('Copy paste to Here'!G99))&gt;5,((CONCATENATE('Copy paste to Here'!G99," &amp; ",'Copy paste to Here'!D99,"  &amp;  ",'Copy paste to Here'!E99))),"Empty Cell")</f>
        <v>Titanium G23 internally threaded labret, 16g (1.2mm) with five round color Cubic Zirconia (CZ) stones in curve design shaped top &amp; Cz Color: Clear  &amp;  Length: 6mm</v>
      </c>
      <c r="B95" s="57" t="str">
        <f>'Copy paste to Here'!C99</f>
        <v>ULBIN8</v>
      </c>
      <c r="C95" s="57" t="s">
        <v>798</v>
      </c>
      <c r="D95" s="58">
        <f>Invoice!B99</f>
        <v>2</v>
      </c>
      <c r="E95" s="59">
        <f>'Shipping Invoice'!J99*$N$1</f>
        <v>5.03</v>
      </c>
      <c r="F95" s="59">
        <f t="shared" si="3"/>
        <v>10.06</v>
      </c>
      <c r="G95" s="60">
        <f t="shared" si="4"/>
        <v>189.0274</v>
      </c>
      <c r="H95" s="63">
        <f t="shared" si="5"/>
        <v>378.0548</v>
      </c>
    </row>
    <row r="96" spans="1:8" s="62" customFormat="1" ht="36">
      <c r="A96" s="56" t="str">
        <f>IF((LEN('Copy paste to Here'!G100))&gt;5,((CONCATENATE('Copy paste to Here'!G100," &amp; ",'Copy paste to Here'!D100,"  &amp;  ",'Copy paste to Here'!E100))),"Empty Cell")</f>
        <v>Titanium G23 internally threaded labret, 16g (1.2mm) with five round color Cubic Zirconia (CZ) stones in curve design shaped top &amp; Cz Color: Clear  &amp;  Length: 8mm</v>
      </c>
      <c r="B96" s="57" t="str">
        <f>'Copy paste to Here'!C100</f>
        <v>ULBIN8</v>
      </c>
      <c r="C96" s="57" t="s">
        <v>798</v>
      </c>
      <c r="D96" s="58">
        <f>Invoice!B100</f>
        <v>2</v>
      </c>
      <c r="E96" s="59">
        <f>'Shipping Invoice'!J100*$N$1</f>
        <v>5.03</v>
      </c>
      <c r="F96" s="59">
        <f t="shared" si="3"/>
        <v>10.06</v>
      </c>
      <c r="G96" s="60">
        <f t="shared" si="4"/>
        <v>189.0274</v>
      </c>
      <c r="H96" s="63">
        <f t="shared" si="5"/>
        <v>378.0548</v>
      </c>
    </row>
    <row r="97" spans="1:8" s="62" customFormat="1" ht="36">
      <c r="A97" s="56" t="str">
        <f>IF((LEN('Copy paste to Here'!G101))&gt;5,((CONCATENATE('Copy paste to Here'!G101," &amp; ",'Copy paste to Here'!D101,"  &amp;  ",'Copy paste to Here'!E101))),"Empty Cell")</f>
        <v>Titanium G23 internally threaded labret, 16g (1.2mm) with three round color Cubic Zirconia (CZ) stones in curve design shaped top &amp; Cz Color: Clear  &amp;  Length: 6mm</v>
      </c>
      <c r="B97" s="57" t="str">
        <f>'Copy paste to Here'!C101</f>
        <v>ULBIN9</v>
      </c>
      <c r="C97" s="57" t="s">
        <v>800</v>
      </c>
      <c r="D97" s="58">
        <f>Invoice!B101</f>
        <v>2</v>
      </c>
      <c r="E97" s="59">
        <f>'Shipping Invoice'!J101*$N$1</f>
        <v>3.34</v>
      </c>
      <c r="F97" s="59">
        <f t="shared" si="3"/>
        <v>6.68</v>
      </c>
      <c r="G97" s="60">
        <f t="shared" si="4"/>
        <v>125.51719999999999</v>
      </c>
      <c r="H97" s="63">
        <f t="shared" si="5"/>
        <v>251.03439999999998</v>
      </c>
    </row>
    <row r="98" spans="1:8" s="62" customFormat="1" ht="36">
      <c r="A98" s="56" t="str">
        <f>IF((LEN('Copy paste to Here'!G102))&gt;5,((CONCATENATE('Copy paste to Here'!G102," &amp; ",'Copy paste to Here'!D102,"  &amp;  ",'Copy paste to Here'!E102))),"Empty Cell")</f>
        <v>Titanium G23 internally threaded labret, 16g (1.2mm) with three round color Cubic Zirconia (CZ) stones in curve design shaped top &amp; Cz Color: Clear  &amp;  Length: 8mm</v>
      </c>
      <c r="B98" s="57" t="str">
        <f>'Copy paste to Here'!C102</f>
        <v>ULBIN9</v>
      </c>
      <c r="C98" s="57" t="s">
        <v>800</v>
      </c>
      <c r="D98" s="58">
        <f>Invoice!B102</f>
        <v>1</v>
      </c>
      <c r="E98" s="59">
        <f>'Shipping Invoice'!J102*$N$1</f>
        <v>3.34</v>
      </c>
      <c r="F98" s="59">
        <f t="shared" si="3"/>
        <v>3.34</v>
      </c>
      <c r="G98" s="60">
        <f t="shared" si="4"/>
        <v>125.51719999999999</v>
      </c>
      <c r="H98" s="63">
        <f t="shared" si="5"/>
        <v>125.51719999999999</v>
      </c>
    </row>
    <row r="99" spans="1:8" s="62" customFormat="1" ht="36">
      <c r="A99" s="56" t="str">
        <f>IF((LEN('Copy paste to Here'!G103))&gt;5,((CONCATENATE('Copy paste to Here'!G103," &amp; ",'Copy paste to Here'!D103,"  &amp;  ",'Copy paste to Here'!E103))),"Empty Cell")</f>
        <v xml:space="preserve">High polished titanium G23 ball designed top with triple round Cubic Zirconia (CZ) stones for 1.2mm (16g) internally threaded post &amp; Cz Color: Clear  &amp;  </v>
      </c>
      <c r="B99" s="57" t="str">
        <f>'Copy paste to Here'!C103</f>
        <v>USHZ1IN</v>
      </c>
      <c r="C99" s="57" t="s">
        <v>802</v>
      </c>
      <c r="D99" s="58">
        <f>Invoice!B103</f>
        <v>4</v>
      </c>
      <c r="E99" s="59">
        <f>'Shipping Invoice'!J103*$N$1</f>
        <v>5.56</v>
      </c>
      <c r="F99" s="59">
        <f t="shared" si="3"/>
        <v>22.24</v>
      </c>
      <c r="G99" s="60">
        <f t="shared" si="4"/>
        <v>208.94479999999999</v>
      </c>
      <c r="H99" s="63">
        <f t="shared" si="5"/>
        <v>835.77919999999995</v>
      </c>
    </row>
    <row r="100" spans="1:8" s="62" customFormat="1" ht="36">
      <c r="A100" s="56" t="str">
        <f>IF((LEN('Copy paste to Here'!G104))&gt;5,((CONCATENATE('Copy paste to Here'!G104," &amp; ",'Copy paste to Here'!D104,"  &amp;  ",'Copy paste to Here'!E104))),"Empty Cell")</f>
        <v xml:space="preserve">High polished titanium G23 flower shaped design top with seven round color Cubic Zirconia (CZ) stones for 1.2mm (16g) internally threaded post &amp; Cz Color: Clear  &amp;  </v>
      </c>
      <c r="B100" s="57" t="str">
        <f>'Copy paste to Here'!C104</f>
        <v>USHZ5IN</v>
      </c>
      <c r="C100" s="57" t="s">
        <v>804</v>
      </c>
      <c r="D100" s="58">
        <f>Invoice!B104</f>
        <v>4</v>
      </c>
      <c r="E100" s="59">
        <f>'Shipping Invoice'!J104*$N$1</f>
        <v>4.45</v>
      </c>
      <c r="F100" s="59">
        <f t="shared" si="3"/>
        <v>17.8</v>
      </c>
      <c r="G100" s="60">
        <f t="shared" si="4"/>
        <v>167.23099999999999</v>
      </c>
      <c r="H100" s="63">
        <f t="shared" si="5"/>
        <v>668.92399999999998</v>
      </c>
    </row>
    <row r="101" spans="1:8" s="62" customFormat="1" ht="24">
      <c r="A101" s="56" t="str">
        <f>IF((LEN('Copy paste to Here'!G105))&gt;5,((CONCATENATE('Copy paste to Here'!G105," &amp; ",'Copy paste to Here'!D105,"  &amp;  ",'Copy paste to Here'!E105))),"Empty Cell")</f>
        <v xml:space="preserve">Pack of 10 pcs. of 5mm high polished surgical steel balls with 1.6mm threading (14g) &amp;   &amp;  </v>
      </c>
      <c r="B101" s="57" t="str">
        <f>'Copy paste to Here'!C105</f>
        <v>XBAL5</v>
      </c>
      <c r="C101" s="57" t="s">
        <v>806</v>
      </c>
      <c r="D101" s="58">
        <f>Invoice!B105</f>
        <v>3</v>
      </c>
      <c r="E101" s="59">
        <f>'Shipping Invoice'!J105*$N$1</f>
        <v>0.73</v>
      </c>
      <c r="F101" s="59">
        <f t="shared" si="3"/>
        <v>2.19</v>
      </c>
      <c r="G101" s="60">
        <f t="shared" si="4"/>
        <v>27.433399999999999</v>
      </c>
      <c r="H101" s="63">
        <f t="shared" si="5"/>
        <v>82.30019999999999</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624.04</v>
      </c>
      <c r="G1000" s="60"/>
      <c r="H1000" s="61">
        <f t="shared" ref="H1000:H1007" si="49">F1000*$E$14</f>
        <v>23451.423199999997</v>
      </c>
    </row>
    <row r="1001" spans="1:8" s="62" customFormat="1">
      <c r="A1001" s="56" t="str">
        <f>'[2]Copy paste to Here'!T2</f>
        <v>SHIPPING HANDLING</v>
      </c>
      <c r="B1001" s="75"/>
      <c r="C1001" s="75"/>
      <c r="D1001" s="76"/>
      <c r="E1001" s="67"/>
      <c r="F1001" s="59">
        <f>Invoice!J107</f>
        <v>0</v>
      </c>
      <c r="G1001" s="60"/>
      <c r="H1001" s="61">
        <f t="shared" si="49"/>
        <v>0</v>
      </c>
    </row>
    <row r="1002" spans="1:8" s="62" customFormat="1" outlineLevel="1">
      <c r="A1002" s="56" t="str">
        <f>'[2]Copy paste to Here'!T3</f>
        <v>DISCOUNT</v>
      </c>
      <c r="B1002" s="75"/>
      <c r="C1002" s="75"/>
      <c r="D1002" s="76"/>
      <c r="E1002" s="67"/>
      <c r="F1002" s="59">
        <f>Invoice!J108</f>
        <v>0</v>
      </c>
      <c r="G1002" s="60"/>
      <c r="H1002" s="61">
        <f t="shared" si="49"/>
        <v>0</v>
      </c>
    </row>
    <row r="1003" spans="1:8" s="62" customFormat="1">
      <c r="A1003" s="56" t="str">
        <f>'[2]Copy paste to Here'!T4</f>
        <v>Total:</v>
      </c>
      <c r="B1003" s="75"/>
      <c r="C1003" s="75"/>
      <c r="D1003" s="76"/>
      <c r="E1003" s="67"/>
      <c r="F1003" s="59">
        <f>SUM(F1000:F1002)</f>
        <v>624.04</v>
      </c>
      <c r="G1003" s="60"/>
      <c r="H1003" s="61">
        <f t="shared" si="49"/>
        <v>23451.423199999997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23451.423200000008</v>
      </c>
    </row>
    <row r="1010" spans="1:8" s="21" customFormat="1">
      <c r="A1010" s="22"/>
      <c r="E1010" s="21" t="s">
        <v>182</v>
      </c>
      <c r="H1010" s="84">
        <f>(SUMIF($A$1000:$A$1008,"Total:",$H$1000:$H$1008))</f>
        <v>23451.423199999997</v>
      </c>
    </row>
    <row r="1011" spans="1:8" s="21" customFormat="1">
      <c r="E1011" s="21" t="s">
        <v>183</v>
      </c>
      <c r="H1011" s="85">
        <f>H1013-H1012</f>
        <v>21917.21</v>
      </c>
    </row>
    <row r="1012" spans="1:8" s="21" customFormat="1">
      <c r="E1012" s="21" t="s">
        <v>184</v>
      </c>
      <c r="H1012" s="85">
        <f>ROUND((H1013*7)/107,2)</f>
        <v>1534.21</v>
      </c>
    </row>
    <row r="1013" spans="1:8" s="21" customFormat="1">
      <c r="E1013" s="22" t="s">
        <v>185</v>
      </c>
      <c r="H1013" s="86">
        <f>ROUND((SUMIF($A$1000:$A$1008,"Total:",$H$1000:$H$1008)),2)</f>
        <v>23451.42</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4"/>
  <sheetViews>
    <sheetView workbookViewId="0">
      <selection activeCell="A5" sqref="A5"/>
    </sheetView>
  </sheetViews>
  <sheetFormatPr defaultRowHeight="15"/>
  <sheetData>
    <row r="1" spans="1:1">
      <c r="A1" s="2" t="s">
        <v>808</v>
      </c>
    </row>
    <row r="2" spans="1:1">
      <c r="A2" s="2" t="s">
        <v>809</v>
      </c>
    </row>
    <row r="3" spans="1:1">
      <c r="A3" s="2" t="s">
        <v>810</v>
      </c>
    </row>
    <row r="4" spans="1:1">
      <c r="A4" s="2" t="s">
        <v>730</v>
      </c>
    </row>
    <row r="5" spans="1:1">
      <c r="A5" s="2" t="s">
        <v>730</v>
      </c>
    </row>
    <row r="6" spans="1:1">
      <c r="A6" s="2" t="s">
        <v>730</v>
      </c>
    </row>
    <row r="7" spans="1:1">
      <c r="A7" s="2" t="s">
        <v>730</v>
      </c>
    </row>
    <row r="8" spans="1:1">
      <c r="A8" s="2" t="s">
        <v>668</v>
      </c>
    </row>
    <row r="9" spans="1:1">
      <c r="A9" s="2" t="s">
        <v>733</v>
      </c>
    </row>
    <row r="10" spans="1:1">
      <c r="A10" s="2" t="s">
        <v>733</v>
      </c>
    </row>
    <row r="11" spans="1:1">
      <c r="A11" s="2" t="s">
        <v>735</v>
      </c>
    </row>
    <row r="12" spans="1:1">
      <c r="A12" s="2" t="s">
        <v>735</v>
      </c>
    </row>
    <row r="13" spans="1:1">
      <c r="A13" s="2" t="s">
        <v>735</v>
      </c>
    </row>
    <row r="14" spans="1:1">
      <c r="A14" s="2" t="s">
        <v>735</v>
      </c>
    </row>
    <row r="15" spans="1:1">
      <c r="A15" s="2" t="s">
        <v>811</v>
      </c>
    </row>
    <row r="16" spans="1:1">
      <c r="A16" s="2" t="s">
        <v>812</v>
      </c>
    </row>
    <row r="17" spans="1:1">
      <c r="A17" s="2" t="s">
        <v>813</v>
      </c>
    </row>
    <row r="18" spans="1:1">
      <c r="A18" s="2" t="s">
        <v>814</v>
      </c>
    </row>
    <row r="19" spans="1:1">
      <c r="A19" s="2" t="s">
        <v>815</v>
      </c>
    </row>
    <row r="20" spans="1:1">
      <c r="A20" s="2" t="s">
        <v>744</v>
      </c>
    </row>
    <row r="21" spans="1:1">
      <c r="A21" s="2" t="s">
        <v>662</v>
      </c>
    </row>
    <row r="22" spans="1:1">
      <c r="A22" s="2" t="s">
        <v>662</v>
      </c>
    </row>
    <row r="23" spans="1:1">
      <c r="A23" s="2" t="s">
        <v>816</v>
      </c>
    </row>
    <row r="24" spans="1:1">
      <c r="A24" s="2" t="s">
        <v>816</v>
      </c>
    </row>
    <row r="25" spans="1:1">
      <c r="A25" s="2" t="s">
        <v>748</v>
      </c>
    </row>
    <row r="26" spans="1:1">
      <c r="A26" s="2" t="s">
        <v>748</v>
      </c>
    </row>
    <row r="27" spans="1:1">
      <c r="A27" s="2" t="s">
        <v>748</v>
      </c>
    </row>
    <row r="28" spans="1:1">
      <c r="A28" s="2" t="s">
        <v>748</v>
      </c>
    </row>
    <row r="29" spans="1:1">
      <c r="A29" s="2" t="s">
        <v>748</v>
      </c>
    </row>
    <row r="30" spans="1:1">
      <c r="A30" s="2" t="s">
        <v>750</v>
      </c>
    </row>
    <row r="31" spans="1:1">
      <c r="A31" s="2" t="s">
        <v>817</v>
      </c>
    </row>
    <row r="32" spans="1:1">
      <c r="A32" s="2" t="s">
        <v>817</v>
      </c>
    </row>
    <row r="33" spans="1:1">
      <c r="A33" s="2" t="s">
        <v>655</v>
      </c>
    </row>
    <row r="34" spans="1:1">
      <c r="A34" s="2" t="s">
        <v>70</v>
      </c>
    </row>
    <row r="35" spans="1:1">
      <c r="A35" s="2" t="s">
        <v>70</v>
      </c>
    </row>
    <row r="36" spans="1:1">
      <c r="A36" s="2" t="s">
        <v>756</v>
      </c>
    </row>
    <row r="37" spans="1:1">
      <c r="A37" s="2" t="s">
        <v>758</v>
      </c>
    </row>
    <row r="38" spans="1:1">
      <c r="A38" s="2" t="s">
        <v>758</v>
      </c>
    </row>
    <row r="39" spans="1:1">
      <c r="A39" s="2" t="s">
        <v>73</v>
      </c>
    </row>
    <row r="40" spans="1:1">
      <c r="A40" s="2" t="s">
        <v>73</v>
      </c>
    </row>
    <row r="41" spans="1:1">
      <c r="A41" s="2" t="s">
        <v>73</v>
      </c>
    </row>
    <row r="42" spans="1:1">
      <c r="A42" s="2" t="s">
        <v>73</v>
      </c>
    </row>
    <row r="43" spans="1:1">
      <c r="A43" s="2" t="s">
        <v>73</v>
      </c>
    </row>
    <row r="44" spans="1:1">
      <c r="A44" s="2" t="s">
        <v>73</v>
      </c>
    </row>
    <row r="45" spans="1:1">
      <c r="A45" s="2" t="s">
        <v>73</v>
      </c>
    </row>
    <row r="46" spans="1:1">
      <c r="A46" s="2" t="s">
        <v>73</v>
      </c>
    </row>
    <row r="47" spans="1:1">
      <c r="A47" s="2" t="s">
        <v>73</v>
      </c>
    </row>
    <row r="48" spans="1:1">
      <c r="A48" s="2" t="s">
        <v>73</v>
      </c>
    </row>
    <row r="49" spans="1:1">
      <c r="A49" s="2" t="s">
        <v>762</v>
      </c>
    </row>
    <row r="50" spans="1:1">
      <c r="A50" s="2" t="s">
        <v>479</v>
      </c>
    </row>
    <row r="51" spans="1:1">
      <c r="A51" s="2" t="s">
        <v>479</v>
      </c>
    </row>
    <row r="52" spans="1:1">
      <c r="A52" s="2" t="s">
        <v>479</v>
      </c>
    </row>
    <row r="53" spans="1:1">
      <c r="A53" s="2" t="s">
        <v>818</v>
      </c>
    </row>
    <row r="54" spans="1:1">
      <c r="A54" s="2" t="s">
        <v>819</v>
      </c>
    </row>
    <row r="55" spans="1:1">
      <c r="A55" s="2" t="s">
        <v>820</v>
      </c>
    </row>
    <row r="56" spans="1:1">
      <c r="A56" s="2" t="s">
        <v>821</v>
      </c>
    </row>
    <row r="57" spans="1:1">
      <c r="A57" s="2" t="s">
        <v>822</v>
      </c>
    </row>
    <row r="58" spans="1:1">
      <c r="A58" s="2" t="s">
        <v>823</v>
      </c>
    </row>
    <row r="59" spans="1:1">
      <c r="A59" s="2" t="s">
        <v>824</v>
      </c>
    </row>
    <row r="60" spans="1:1">
      <c r="A60" s="2" t="s">
        <v>825</v>
      </c>
    </row>
    <row r="61" spans="1:1">
      <c r="A61" s="2" t="s">
        <v>826</v>
      </c>
    </row>
    <row r="62" spans="1:1">
      <c r="A62" s="2" t="s">
        <v>780</v>
      </c>
    </row>
    <row r="63" spans="1:1">
      <c r="A63" s="2" t="s">
        <v>827</v>
      </c>
    </row>
    <row r="64" spans="1:1">
      <c r="A64" s="2" t="s">
        <v>828</v>
      </c>
    </row>
    <row r="65" spans="1:1">
      <c r="A65" s="2" t="s">
        <v>784</v>
      </c>
    </row>
    <row r="66" spans="1:1">
      <c r="A66" s="2" t="s">
        <v>784</v>
      </c>
    </row>
    <row r="67" spans="1:1">
      <c r="A67" s="2" t="s">
        <v>786</v>
      </c>
    </row>
    <row r="68" spans="1:1">
      <c r="A68" s="2" t="s">
        <v>788</v>
      </c>
    </row>
    <row r="69" spans="1:1">
      <c r="A69" s="2" t="s">
        <v>788</v>
      </c>
    </row>
    <row r="70" spans="1:1">
      <c r="A70" s="2" t="s">
        <v>790</v>
      </c>
    </row>
    <row r="71" spans="1:1">
      <c r="A71" s="2" t="s">
        <v>790</v>
      </c>
    </row>
    <row r="72" spans="1:1">
      <c r="A72" s="2" t="s">
        <v>792</v>
      </c>
    </row>
    <row r="73" spans="1:1">
      <c r="A73" s="2" t="s">
        <v>792</v>
      </c>
    </row>
    <row r="74" spans="1:1">
      <c r="A74" s="2" t="s">
        <v>794</v>
      </c>
    </row>
    <row r="75" spans="1:1">
      <c r="A75" s="2" t="s">
        <v>794</v>
      </c>
    </row>
    <row r="76" spans="1:1">
      <c r="A76" s="2" t="s">
        <v>796</v>
      </c>
    </row>
    <row r="77" spans="1:1">
      <c r="A77" s="2" t="s">
        <v>796</v>
      </c>
    </row>
    <row r="78" spans="1:1">
      <c r="A78" s="2" t="s">
        <v>798</v>
      </c>
    </row>
    <row r="79" spans="1:1">
      <c r="A79" s="2" t="s">
        <v>798</v>
      </c>
    </row>
    <row r="80" spans="1:1">
      <c r="A80" s="2" t="s">
        <v>800</v>
      </c>
    </row>
    <row r="81" spans="1:1">
      <c r="A81" s="2" t="s">
        <v>800</v>
      </c>
    </row>
    <row r="82" spans="1:1">
      <c r="A82" s="2" t="s">
        <v>802</v>
      </c>
    </row>
    <row r="83" spans="1:1">
      <c r="A83" s="2" t="s">
        <v>804</v>
      </c>
    </row>
    <row r="84" spans="1:1">
      <c r="A84" s="2" t="s">
        <v>806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2023-09-05T08:09:26Z</cp:lastPrinted>
  <dcterms:created xsi:type="dcterms:W3CDTF">2009-06-02T18:56:54Z</dcterms:created>
  <dcterms:modified xsi:type="dcterms:W3CDTF">2023-09-05T08:09:27Z</dcterms:modified>
</cp:coreProperties>
</file>