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4B9920F-9DED-4B8B-89A2-927CDA8C078A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Invoice!$A$1:$L$48</definedName>
    <definedName name="_xlnm.Print_Area" localSheetId="3">'Shipping Invoice'!$A$1:$M$48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6" l="1"/>
  <c r="E39" i="6"/>
  <c r="D39" i="6"/>
  <c r="B39" i="6"/>
  <c r="A39" i="6"/>
  <c r="A38" i="6"/>
  <c r="L43" i="7"/>
  <c r="J43" i="7"/>
  <c r="J51" i="2"/>
  <c r="K43" i="2"/>
  <c r="L6" i="7" l="1"/>
  <c r="L46" i="7"/>
  <c r="L45" i="7"/>
  <c r="E35" i="6"/>
  <c r="E34" i="6"/>
  <c r="E33" i="6"/>
  <c r="E32" i="6"/>
  <c r="E29" i="6"/>
  <c r="E28" i="6"/>
  <c r="E27" i="6"/>
  <c r="E26" i="6"/>
  <c r="E23" i="6"/>
  <c r="E22" i="6"/>
  <c r="E21" i="6"/>
  <c r="E20" i="6"/>
  <c r="L10" i="7"/>
  <c r="L17" i="7"/>
  <c r="J39" i="7"/>
  <c r="J38" i="7"/>
  <c r="J37" i="7"/>
  <c r="J34" i="7"/>
  <c r="J33" i="7"/>
  <c r="J32" i="7"/>
  <c r="J30" i="7"/>
  <c r="J29" i="7"/>
  <c r="J28" i="7"/>
  <c r="J27" i="7"/>
  <c r="J25" i="7"/>
  <c r="J24" i="7"/>
  <c r="J23" i="7"/>
  <c r="J41" i="7"/>
  <c r="N1" i="6"/>
  <c r="E37" i="6" s="1"/>
  <c r="F1002" i="6"/>
  <c r="F1001" i="6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L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L23" i="7" s="1"/>
  <c r="D18" i="6"/>
  <c r="B22" i="7" s="1"/>
  <c r="G3" i="6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44" i="2" s="1"/>
  <c r="L29" i="7" l="1"/>
  <c r="L38" i="7"/>
  <c r="K47" i="2"/>
  <c r="L25" i="7"/>
  <c r="L37" i="7"/>
  <c r="L32" i="7"/>
  <c r="L27" i="7"/>
  <c r="L33" i="7"/>
  <c r="L39" i="7"/>
  <c r="J31" i="7"/>
  <c r="L31" i="7" s="1"/>
  <c r="J35" i="7"/>
  <c r="L35" i="7" s="1"/>
  <c r="J40" i="7"/>
  <c r="L40" i="7" s="1"/>
  <c r="L28" i="7"/>
  <c r="L34" i="7"/>
  <c r="J22" i="7"/>
  <c r="L22" i="7" s="1"/>
  <c r="J26" i="7"/>
  <c r="L26" i="7" s="1"/>
  <c r="J36" i="7"/>
  <c r="L36" i="7" s="1"/>
  <c r="L41" i="7"/>
  <c r="L44" i="7" s="1"/>
  <c r="E18" i="6"/>
  <c r="E24" i="6"/>
  <c r="E30" i="6"/>
  <c r="E36" i="6"/>
  <c r="E19" i="6"/>
  <c r="E25" i="6"/>
  <c r="E31" i="6"/>
  <c r="L24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40" i="6"/>
  <c r="A41" i="6"/>
  <c r="A42" i="6"/>
  <c r="A43" i="6"/>
  <c r="A44" i="6"/>
  <c r="A45" i="6"/>
  <c r="A46" i="6"/>
  <c r="A47" i="6"/>
  <c r="A19" i="6"/>
  <c r="A18" i="6"/>
  <c r="L47" i="7" l="1"/>
  <c r="M11" i="6"/>
  <c r="J54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53" i="2" s="1"/>
  <c r="J58" i="2" s="1"/>
  <c r="J57" i="2" l="1"/>
  <c r="J55" i="2" s="1"/>
  <c r="J56" i="2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<sst xmlns="http://schemas.openxmlformats.org/spreadsheetml/2006/main" count="587" uniqueCount="172">
  <si>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</si>
  <si>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</si>
  <si>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</si>
  <si>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</si>
  <si>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</si>
  <si>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</si>
  <si>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</si>
  <si>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</si>
  <si>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</si>
  <si>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</si>
  <si>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</si>
  <si>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</si>
  <si>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</si>
  <si>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</si>
  <si>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</si>
  <si>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</si>
  <si>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</si>
  <si>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</si>
  <si>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</si>
  <si>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</si>
  <si>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</si>
  <si>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</si>
  <si>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</si>
  <si>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</si>
  <si>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</si>
  <si>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</si>
  <si>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</si>
  <si>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</si>
  <si>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</si>
  <si>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</si>
  <si>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</si>
  <si>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</si>
  <si>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</si>
  <si>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</si>
  <si>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</si>
  <si>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</si>
  <si>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</si>
  <si>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</si>
  <si>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</si>
  <si>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</si>
  <si>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</si>
  <si>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</si>
  <si>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</si>
  <si>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</si>
  <si>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</si>
  <si>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</si>
  <si>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</si>
  <si>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</si>
  <si>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</si>
  <si>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</si>
  <si>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</si>
  <si>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</si>
  <si>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</si>
  <si>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</si>
  <si>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</si>
  <si>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</si>
  <si>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</si>
  <si>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</si>
  <si>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</si>
  <si>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</si>
  <si>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</si>
  <si>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</si>
  <si>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</si>
  <si>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</si>
  <si>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</si>
  <si>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</si>
  <si>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</si>
  <si>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</si>
  <si>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</si>
  <si>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</si>
  <si>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</si>
  <si>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</si>
  <si>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</si>
  <si>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</si>
  <si>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</si>
  <si>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</si>
  <si>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</si>
  <si>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</si>
  <si>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</si>
  <si>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</si>
  <si>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</si>
  <si>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</si>
  <si>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</si>
  <si>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</si>
  <si>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</si>
  <si>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</si>
  <si>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</si>
  <si>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</si>
  <si>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</si>
  <si>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</si>
  <si>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</si>
  <si>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</si>
  <si>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</si>
  <si>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Hannah Mitchell</t>
  </si>
  <si>
    <t>14A Bramble Dene</t>
  </si>
  <si>
    <t>YO24 2RH York</t>
  </si>
  <si>
    <t>United Kingdom</t>
  </si>
  <si>
    <t>Tel: 07821902714</t>
  </si>
  <si>
    <t>Email: hannahmitchell87@gmail.com</t>
  </si>
  <si>
    <t>DPG</t>
  </si>
  <si>
    <t>DPG-D11000</t>
  </si>
  <si>
    <t>Gauge: 6mm</t>
  </si>
  <si>
    <t>DPG-D13000</t>
  </si>
  <si>
    <t>Gauge: 10mm</t>
  </si>
  <si>
    <t>DPG-D21000</t>
  </si>
  <si>
    <t>Gauge: 25mm</t>
  </si>
  <si>
    <t>DTPG</t>
  </si>
  <si>
    <t>DTPG-D11A07</t>
  </si>
  <si>
    <t>Color: Black</t>
  </si>
  <si>
    <t>DTPG-D12A12</t>
  </si>
  <si>
    <t>Gauge: 8mm</t>
  </si>
  <si>
    <t>Color: Gold</t>
  </si>
  <si>
    <t>DTPG-D13A12</t>
  </si>
  <si>
    <t>DTPG-D14A12</t>
  </si>
  <si>
    <t>Gauge: 12mm</t>
  </si>
  <si>
    <t>DTPG-D16A12</t>
  </si>
  <si>
    <t>Gauge: 16mm</t>
  </si>
  <si>
    <t>DTPG-D16A44</t>
  </si>
  <si>
    <t>Color: Rose-gold</t>
  </si>
  <si>
    <t>DTPG-D18A07</t>
  </si>
  <si>
    <t>Gauge: 19mm</t>
  </si>
  <si>
    <t>DTPG-D21A12</t>
  </si>
  <si>
    <t>STPG</t>
  </si>
  <si>
    <t>STPG-D11A07</t>
  </si>
  <si>
    <t>PVD plated 316L surgical steel single flared flesh tunnel with rubber O-ring</t>
  </si>
  <si>
    <t>STPG-D11A12</t>
  </si>
  <si>
    <t>STPG-D12A12</t>
  </si>
  <si>
    <t>STPG-D13A12</t>
  </si>
  <si>
    <t>STPG-D14A12</t>
  </si>
  <si>
    <t>STPG-D15A12</t>
  </si>
  <si>
    <t>Gauge: 14mm</t>
  </si>
  <si>
    <t>STPG-D16A12</t>
  </si>
  <si>
    <t>STPG-D37A12</t>
  </si>
  <si>
    <t>Gauge: 7mm</t>
  </si>
  <si>
    <t>TLBCN2</t>
  </si>
  <si>
    <t>TLBCN2-F03000</t>
  </si>
  <si>
    <t>Length: 7mm</t>
  </si>
  <si>
    <t>316L surgical steel Tragus Labret, 1.2mm (16g) with a tiny 2.5mm round base plate suitable for tragus piercings and a 2mm cone</t>
  </si>
  <si>
    <t>DPG2</t>
  </si>
  <si>
    <t>DPG00</t>
  </si>
  <si>
    <t>DPG1</t>
  </si>
  <si>
    <t>DTPG2</t>
  </si>
  <si>
    <t>DTPG0</t>
  </si>
  <si>
    <t>DTPG00</t>
  </si>
  <si>
    <t>DTPG1/2</t>
  </si>
  <si>
    <t>DTPG5/8</t>
  </si>
  <si>
    <t>DTPG3/4</t>
  </si>
  <si>
    <t>DTPG1</t>
  </si>
  <si>
    <t>STPG2</t>
  </si>
  <si>
    <t>STPG0</t>
  </si>
  <si>
    <t>STPG00</t>
  </si>
  <si>
    <t>STPG1/2</t>
  </si>
  <si>
    <t>STPG9/16</t>
  </si>
  <si>
    <t>STPG5/8</t>
  </si>
  <si>
    <t>STPG9/32</t>
  </si>
  <si>
    <t>High polished 316L surgical steel double flared flesh tunnel - size 12g to 2'' (2mm - 52mm)</t>
  </si>
  <si>
    <t>PVD plated 316L surgical steel double flared flesh tunnel - 2mm (12g) to 52mm (2'')</t>
  </si>
  <si>
    <t>Exchange Rate GBP-THB</t>
  </si>
  <si>
    <t>Total Order USD</t>
  </si>
  <si>
    <t>Total Invoice USD</t>
  </si>
  <si>
    <t>56287</t>
  </si>
  <si>
    <t>Free Shipping to UK via DHL due to order over 350USD:</t>
  </si>
  <si>
    <t>Stainless steel imitation jewelry: 
Flesh Tunnels and Labrets</t>
  </si>
  <si>
    <t>Free Shipping to UK via DHL due to order over 80GBP:</t>
  </si>
  <si>
    <t>COUNTRY OF ORIGIN: THAILAND</t>
  </si>
  <si>
    <t>Items added via email on 19-10-24</t>
  </si>
  <si>
    <t>DVPZ1</t>
  </si>
  <si>
    <t>Silver prongset 3mm round CZ dangling</t>
  </si>
  <si>
    <t>Customer Paid</t>
  </si>
  <si>
    <t>Pending amount to charge next order due to added items</t>
  </si>
  <si>
    <t>Ninety-Two and 71/100 GBP</t>
  </si>
  <si>
    <t>Three Hundred Sixty-Six and 67/100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</si>
</sst>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_-[$£-809]* #,##0.00_-;\-[$£-809]* #,##0.00_-;_-[$£-809]* &quot;-&quot;??_-;_-@_-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596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43" fontId="29" fillId="0" borderId="0" applyFont="0" applyFill="0" applyBorder="0" applyAlignment="0" applyProtection="0"/>
    <xf numFmtId="0" fontId="5" fillId="0" borderId="0"/>
    <xf numFmtId="43" fontId="29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20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15" fontId="8" fillId="0" borderId="0" xfId="3" applyNumberFormat="1" applyAlignment="1">
      <alignment vertical="center"/>
    </xf>
    <xf numFmtId="165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15" fontId="8" fillId="2" borderId="29" xfId="3" applyNumberFormat="1" applyFill="1" applyBorder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/>
    </xf>
    <xf numFmtId="0" fontId="21" fillId="3" borderId="1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right" vertical="center"/>
    </xf>
    <xf numFmtId="1" fontId="21" fillId="2" borderId="0" xfId="0" applyNumberFormat="1" applyFont="1" applyFill="1"/>
    <xf numFmtId="0" fontId="21" fillId="3" borderId="46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4" fontId="21" fillId="3" borderId="47" xfId="0" applyNumberFormat="1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1" fontId="21" fillId="2" borderId="49" xfId="0" applyNumberFormat="1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left" vertical="top"/>
    </xf>
    <xf numFmtId="0" fontId="6" fillId="2" borderId="50" xfId="0" applyFont="1" applyFill="1" applyBorder="1" applyAlignment="1">
      <alignment horizontal="left" vertical="top" wrapText="1"/>
    </xf>
    <xf numFmtId="0" fontId="4" fillId="2" borderId="50" xfId="0" applyFont="1" applyFill="1" applyBorder="1" applyAlignment="1">
      <alignment horizontal="left" vertical="top"/>
    </xf>
    <xf numFmtId="0" fontId="6" fillId="2" borderId="49" xfId="0" applyFont="1" applyFill="1" applyBorder="1" applyAlignment="1">
      <alignment horizontal="left" vertical="top" wrapText="1"/>
    </xf>
    <xf numFmtId="4" fontId="4" fillId="2" borderId="49" xfId="0" applyNumberFormat="1" applyFont="1" applyFill="1" applyBorder="1" applyAlignment="1">
      <alignment horizontal="right" vertical="top" wrapText="1"/>
    </xf>
    <xf numFmtId="4" fontId="21" fillId="2" borderId="49" xfId="0" applyNumberFormat="1" applyFont="1" applyFill="1" applyBorder="1" applyAlignment="1">
      <alignment horizontal="right" vertical="top"/>
    </xf>
    <xf numFmtId="0" fontId="45" fillId="0" borderId="0" xfId="0" applyFont="1" applyAlignment="1">
      <alignment horizontal="right"/>
    </xf>
    <xf numFmtId="167" fontId="4" fillId="0" borderId="0" xfId="0" applyNumberFormat="1" applyFont="1"/>
    <xf numFmtId="167" fontId="45" fillId="0" borderId="0" xfId="0" applyNumberFormat="1" applyFont="1"/>
    <xf numFmtId="0" fontId="21" fillId="3" borderId="47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right" vertical="top" wrapText="1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21" fillId="3" borderId="47" xfId="0" applyFont="1" applyFill="1" applyBorder="1" applyAlignment="1">
      <alignment horizontal="center"/>
    </xf>
    <xf numFmtId="15" fontId="4" fillId="2" borderId="21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center" vertical="center"/>
    </xf>
  </cellXfs>
  <cellStyles count="5596">
    <cellStyle name="Comma 2" xfId="7" xr:uid="{07EBDB42-8F92-4BFB-B91E-1F84BA0118C6}"/>
    <cellStyle name="Comma 2 2" xfId="4409" xr:uid="{150297A4-B598-44A0-B5E6-18EB6CA99D00}"/>
    <cellStyle name="Comma 2 2 2" xfId="4929" xr:uid="{FA86C966-75C8-481A-8DF1-13F8F979AFB5}"/>
    <cellStyle name="Comma 2 2 2 2" xfId="5499" xr:uid="{F93F4A7F-C806-46E8-A469-4683FDC231B8}"/>
    <cellStyle name="Comma 2 2 3" xfId="4811" xr:uid="{6A429ED7-BC84-4ED3-89F7-981021242D63}"/>
    <cellStyle name="Comma 2 2 4" xfId="5518" xr:uid="{DBD6DB44-AE0F-4C0B-836D-77B6ABB58512}"/>
    <cellStyle name="Comma 2 2 5" xfId="5535" xr:uid="{2EA69A46-9CFF-4701-9074-CC179D140461}"/>
    <cellStyle name="Comma 2 2 5 2" xfId="5585" xr:uid="{F3987CED-4DB9-4705-ADA9-3BB71D400CFD}"/>
    <cellStyle name="Comma 2 2 5 3" xfId="5580" xr:uid="{768A08E5-2F50-483C-8D9E-01DC4FE541A2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0" xr:uid="{473AE895-922D-4AAF-AA18-8C2293B78F48}"/>
    <cellStyle name="Comma 3 2 2 2" xfId="5500" xr:uid="{C3493CA8-A70F-4EB5-86F0-1463AFD073D5}"/>
    <cellStyle name="Comma 3 2 3" xfId="5498" xr:uid="{D5725831-ACC1-4B12-A457-DD18DAEC64B8}"/>
    <cellStyle name="Comma 3 2 4" xfId="5519" xr:uid="{F8A0E5D0-96CF-4809-AC99-4F31F07180A8}"/>
    <cellStyle name="Comma 3 2 5" xfId="5536" xr:uid="{642FC2B3-2487-4FE6-8166-B95A67A70FC6}"/>
    <cellStyle name="Comma 3 2 5 2" xfId="5586" xr:uid="{F24C1D97-9091-484A-8C5D-F38CB454542E}"/>
    <cellStyle name="Comma 3 2 5 3" xfId="5582" xr:uid="{AAF6EB85-E72F-4915-80C2-C25CD6E9C557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9" xr:uid="{07691AD6-4600-4A2C-805A-22A48C162348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5" xr:uid="{A944F277-68F2-464D-A741-0DB719BCEBFB}"/>
    <cellStyle name="Currency 11 5 3" xfId="4894" xr:uid="{E3B26F37-2E17-4EA5-A7C1-DC5191CFAA2E}"/>
    <cellStyle name="Currency 11 5 3 2" xfId="5489" xr:uid="{2F9E278B-925F-4B27-98E9-93EC87CF844A}"/>
    <cellStyle name="Currency 11 5 3 3" xfId="4931" xr:uid="{4AA12E71-5853-48A7-B38A-184751C2C6CE}"/>
    <cellStyle name="Currency 11 5 4" xfId="4871" xr:uid="{E7850A19-D951-4A64-B395-610820F94275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3" xr:uid="{35973184-8765-4E9E-B99A-B6A6BFFB4D80}"/>
    <cellStyle name="Currency 13 4" xfId="4295" xr:uid="{BA07601C-D51B-4BC1-8732-754F15EBA5CA}"/>
    <cellStyle name="Currency 13 4 2" xfId="4578" xr:uid="{8EEB68E9-B27C-4202-B3AF-AF92F10EC3A6}"/>
    <cellStyle name="Currency 13 5" xfId="4932" xr:uid="{D043443A-C853-4B8D-A99E-C1EE9DB5F92B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94" xr:uid="{1D392929-9B36-4930-899D-A14E2309F5A6}"/>
    <cellStyle name="Currency 15 3" xfId="5593" xr:uid="{83E5B468-946C-4324-9505-6044A11EC056}"/>
    <cellStyle name="Currency 15 4" xfId="5592" xr:uid="{8B5B6165-7569-4606-BA9C-7B8FA0A79F4E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4" xr:uid="{87F95CEC-40BE-4C9E-91D3-72DA1038CA3D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90" xr:uid="{4ED50325-3E21-45BD-B077-E3F74D537D93}"/>
    <cellStyle name="Currency 2 6" xfId="4691" xr:uid="{EE9FF8FC-DCFF-428C-ADCB-EB8B2A4AB801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6" xr:uid="{EA60F791-8252-4E06-AA6A-D795DAD88B39}"/>
    <cellStyle name="Currency 4 5 3" xfId="4895" xr:uid="{69F12E4E-A958-4907-8836-A624D803DDE2}"/>
    <cellStyle name="Currency 4 5 3 2" xfId="5490" xr:uid="{C023B1CF-D224-441C-A17A-ECBC124D591A}"/>
    <cellStyle name="Currency 4 5 3 3" xfId="4935" xr:uid="{58A3B96D-0B10-465A-B5C4-7853A0B27418}"/>
    <cellStyle name="Currency 4 5 4" xfId="4872" xr:uid="{3AD4A3E5-12E2-4FBE-94AB-8D677DA41FD0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7" xr:uid="{9B813D4F-8A2A-4FF9-A5C2-CC0D33C38EB5}"/>
    <cellStyle name="Currency 5 3 2 2" xfId="5480" xr:uid="{DF762FDF-410E-4B5E-A173-41F97351B0E3}"/>
    <cellStyle name="Currency 5 3 2 3" xfId="4937" xr:uid="{3876766D-297D-4D44-A8BD-141F39124035}"/>
    <cellStyle name="Currency 5 4" xfId="4936" xr:uid="{2EFA8E8D-FD7D-466A-ABC5-AC393B784F80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8" xr:uid="{70C47FC7-ED4D-4A11-AEA2-6009F9411DF2}"/>
    <cellStyle name="Currency 6 3 3" xfId="4896" xr:uid="{441777AB-F3BE-4407-B4F1-F97448811392}"/>
    <cellStyle name="Currency 6 3 3 2" xfId="5491" xr:uid="{2E94ACA1-57FC-4F14-8ABF-C745C5E5A1E9}"/>
    <cellStyle name="Currency 6 3 3 3" xfId="4938" xr:uid="{23ECAFC4-BB2D-4F2E-9EDD-D74C22C372A4}"/>
    <cellStyle name="Currency 6 3 4" xfId="4873" xr:uid="{1614AE33-FC34-4E6F-AC12-24644EBECA21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0" xr:uid="{5B9906CB-7D2B-4556-9519-6296DC02E7FA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1" xr:uid="{CC918651-904E-41DC-9B4D-EACD9AE953DF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9" xr:uid="{3565EE4E-1E8A-4F12-BDE9-234A382F61AF}"/>
    <cellStyle name="Currency 9 5 3" xfId="4897" xr:uid="{58718A02-0A46-4432-8729-A28ED40D3D1C}"/>
    <cellStyle name="Currency 9 5 4" xfId="4874" xr:uid="{EEBFBE69-99B9-4AD5-B16F-0C14AC61A548}"/>
    <cellStyle name="Currency 9 6" xfId="4439" xr:uid="{8342876A-405C-4CEC-8691-EE7DFE839E1E}"/>
    <cellStyle name="Hyperlink 2" xfId="6" xr:uid="{6CFFD761-E1C4-4FFC-9C82-FDD569F38491}"/>
    <cellStyle name="Hyperlink 2 2" xfId="5532" xr:uid="{3FF2FFFB-F0B7-4521-AEAE-AEDB3A9AE987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7" xr:uid="{1B9C4513-2E79-455F-8F7E-DD059D6533CA}"/>
    <cellStyle name="Hyperlink 4 2 2" xfId="5549" xr:uid="{3266EA03-FAF9-43F8-96D8-F397A5394F1A}"/>
    <cellStyle name="Hyperlink 4 2 3" xfId="5548" xr:uid="{B71885B7-D626-4B65-9F21-89A80F5A72EF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9" xr:uid="{CCAA04B7-2119-4630-BC56-7F6FBADBB9B7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4" xr:uid="{67C82260-02C5-4A24-8B53-D39C5FF26654}"/>
    <cellStyle name="Normal 10 2 2 6 4 3" xfId="4850" xr:uid="{1F32674A-1B46-4F4C-8248-0542EBA9980C}"/>
    <cellStyle name="Normal 10 2 2 6 4 4" xfId="4822" xr:uid="{02B71DE2-2D35-4168-91D2-801455E896DD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5" xr:uid="{34AFE069-8FB8-4A74-B3FB-772F2A7BF588}"/>
    <cellStyle name="Normal 10 2 3 5 4 3" xfId="4851" xr:uid="{AE90D28E-6621-4AF7-9795-9CC7B591F9A2}"/>
    <cellStyle name="Normal 10 2 3 5 4 4" xfId="4823" xr:uid="{F9201211-1D6F-4416-8CAC-BC69973344A5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3" xr:uid="{696355C4-5167-45FF-AACA-9304D9C63BBB}"/>
    <cellStyle name="Normal 10 2 7 4 3" xfId="4852" xr:uid="{413F1B23-F1E2-452A-AD4E-38AE8F0AF579}"/>
    <cellStyle name="Normal 10 2 7 4 4" xfId="4821" xr:uid="{DA229B12-4426-43E3-943A-8D6848C2D3A4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0" xr:uid="{FD8BC672-309A-4D3F-B1E6-E908A4617E6B}"/>
    <cellStyle name="Normal 10 3 3 2 2 2 3" xfId="4711" xr:uid="{0CCD4A1F-C9B0-46D3-B28F-45EA388E908A}"/>
    <cellStyle name="Normal 10 3 3 2 2 3" xfId="328" xr:uid="{03EA47A2-FCA6-493E-8BCB-8143C776488D}"/>
    <cellStyle name="Normal 10 3 3 2 2 3 2" xfId="4712" xr:uid="{6189F35A-7F48-4D66-B01E-654AE495E832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3" xr:uid="{73813735-8AB6-4CBA-BB86-11438AEF5153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4" xr:uid="{33FCD42B-B522-4F6E-A924-E30ED8E0427E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5" xr:uid="{8845847C-3947-42B8-AF66-335923EB0F95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6" xr:uid="{738D7E0A-2538-4E11-B70B-0106917486AB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7" xr:uid="{3516A5D1-4F92-4DFA-BAB9-58D2E9951024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3" xr:uid="{A2289619-28DD-43A3-BBC2-1677293067BA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2" xr:uid="{2875E40C-CEDD-4756-8A19-2ED9474CF6C5}"/>
    <cellStyle name="Normal 10 9 4" xfId="687" xr:uid="{B2FEB87C-CA84-46E0-B15C-D3D05C2A3E26}"/>
    <cellStyle name="Normal 10 9 4 2" xfId="4782" xr:uid="{4ABB5911-45D6-4B0D-BCC6-2C0CFECC6552}"/>
    <cellStyle name="Normal 10 9 4 3" xfId="4854" xr:uid="{D114E00E-A1D9-4D91-90D9-4D517FA65A12}"/>
    <cellStyle name="Normal 10 9 4 4" xfId="4820" xr:uid="{8C3280DC-E440-463F-B211-1A0F78810E81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2" xr:uid="{C6E4469D-31C8-46D7-B97F-028F0B7FD7A4}"/>
    <cellStyle name="Normal 11 3 3" xfId="4898" xr:uid="{8BCED191-B23C-4AC0-AD18-A7EDB8C13BDA}"/>
    <cellStyle name="Normal 11 3 4" xfId="4875" xr:uid="{A25B1B9B-7A48-4C1F-A1B3-68BCFB8F8EE0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3" xr:uid="{22C98FA4-60C3-46A2-9DB2-2A1693538A84}"/>
    <cellStyle name="Normal 13 2 3 3" xfId="4899" xr:uid="{94A38E19-A611-4A7C-A245-B3BAAF785AAA}"/>
    <cellStyle name="Normal 13 2 3 4" xfId="4876" xr:uid="{ABFDA567-E67F-4DA1-82CC-03242508B780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6" xr:uid="{419557E2-D777-41DA-802F-1E08E21DFABA}"/>
    <cellStyle name="Normal 13 3 5" xfId="4900" xr:uid="{55A9BC53-F9FC-4080-BAC4-14B69777277A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4" xr:uid="{7945BB71-8797-4CC0-A3B4-0E8460485757}"/>
    <cellStyle name="Normal 14 4 3" xfId="4901" xr:uid="{9169300E-257A-4DA4-A45A-B4B47E79F983}"/>
    <cellStyle name="Normal 14 4 4" xfId="4877" xr:uid="{1BB6825E-F424-463B-A18E-55F6921F0906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7" xr:uid="{E27F6568-A06B-46BE-9777-A715AEF5A7A9}"/>
    <cellStyle name="Normal 15 3 5" xfId="4903" xr:uid="{10EA9A36-A774-417D-B286-494235590B79}"/>
    <cellStyle name="Normal 15 4" xfId="4317" xr:uid="{8D39809D-26D4-4C6B-9648-4D8B4EE914CC}"/>
    <cellStyle name="Normal 15 4 2" xfId="4589" xr:uid="{64FD5A7D-8B84-4992-9D1F-34D88340CC06}"/>
    <cellStyle name="Normal 15 4 2 2" xfId="4775" xr:uid="{40DF6C95-AA15-4D14-8451-C10DEEB72BC1}"/>
    <cellStyle name="Normal 15 4 3" xfId="4902" xr:uid="{C53B0FDD-767E-4C7A-A5A3-37B41FAB429E}"/>
    <cellStyle name="Normal 15 4 4" xfId="4878" xr:uid="{8E64A778-E4C1-439D-9B6E-E016E86360EE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8" xr:uid="{CC27D008-AA6D-43CB-981C-89C10C7A99E5}"/>
    <cellStyle name="Normal 16 2 5" xfId="4904" xr:uid="{874B1504-8241-4665-B264-28E857816393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9" xr:uid="{DAAC5DD5-4A85-4711-9EB0-7C4B9975EBE9}"/>
    <cellStyle name="Normal 17 2 5" xfId="4905" xr:uid="{FA138DE9-9A16-4FCB-84F3-0C13188BAAFD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6" xr:uid="{3ECB5D84-C9BC-4447-BEA7-C8196318CD56}"/>
    <cellStyle name="Normal 18 3 3" xfId="4906" xr:uid="{1A42F7D4-476D-4DF6-B7EA-AD13CFCEECB7}"/>
    <cellStyle name="Normal 18 3 4" xfId="4879" xr:uid="{997FE750-FC5B-4A4E-AF8C-A77317EED3C5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5" xr:uid="{67ADEEF9-9ACC-4680-BBA4-69F1473B983A}"/>
    <cellStyle name="Normal 2 2 3 2 2 2" xfId="4838" xr:uid="{74C46719-DD31-4F56-A854-BDC83564FD1A}"/>
    <cellStyle name="Normal 2 2 3 2 2 3" xfId="5520" xr:uid="{11A8A9F3-5026-4C9A-95BC-B6DD3923941A}"/>
    <cellStyle name="Normal 2 2 3 2 2 4" xfId="5537" xr:uid="{CF4568D7-F723-4073-AC55-BAD39E69F800}"/>
    <cellStyle name="Normal 2 2 3 2 3" xfId="4924" xr:uid="{D939E2A2-66C0-47CD-8C6B-C9DE5B57F5E0}"/>
    <cellStyle name="Normal 2 2 3 2 4" xfId="5479" xr:uid="{2D5C092D-D6CE-48C4-A2D2-8EFB60B39B6F}"/>
    <cellStyle name="Normal 2 2 3 2 5" xfId="5578" xr:uid="{36028D97-D282-447E-BD44-D0EFAAF3ED00}"/>
    <cellStyle name="Normal 2 2 3 3" xfId="4703" xr:uid="{EC899E50-B356-45CD-B7AD-1B9D61955CD2}"/>
    <cellStyle name="Normal 2 2 3 4" xfId="4880" xr:uid="{2EC807A5-66B1-4AB0-B3AB-76B967EFF548}"/>
    <cellStyle name="Normal 2 2 3 5" xfId="4869" xr:uid="{352F00A6-11F9-4DC3-B51D-82807E236936}"/>
    <cellStyle name="Normal 2 2 4" xfId="4324" xr:uid="{8879226F-2111-4565-AF46-876A7BE55D44}"/>
    <cellStyle name="Normal 2 2 4 2" xfId="4595" xr:uid="{2D91A38E-CD3B-44CD-BF6E-21C05E055A25}"/>
    <cellStyle name="Normal 2 2 4 2 2" xfId="4777" xr:uid="{7C23AD38-FD47-4F4E-A22B-4AD64178818B}"/>
    <cellStyle name="Normal 2 2 4 3" xfId="4907" xr:uid="{3727D677-436D-4AB8-8505-CD3484A14713}"/>
    <cellStyle name="Normal 2 2 4 4" xfId="4881" xr:uid="{9794E140-30AA-409D-B161-6F012082A43F}"/>
    <cellStyle name="Normal 2 2 5" xfId="4454" xr:uid="{598C08F5-11D4-4448-A08A-BF99F7CDF576}"/>
    <cellStyle name="Normal 2 2 5 2" xfId="4837" xr:uid="{946BBD81-5F59-47BF-86C8-C8E31EB558B8}"/>
    <cellStyle name="Normal 2 2 6" xfId="4927" xr:uid="{E0C6EFB7-E785-4227-9F4E-DCA5D101C77D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9" xr:uid="{B5D11A3C-20D4-42BD-A7D9-568C0F3149BB}"/>
    <cellStyle name="Normal 2 3 2 3 3" xfId="4909" xr:uid="{C265351C-6969-4729-9BDB-A59CE753AC07}"/>
    <cellStyle name="Normal 2 3 2 3 4" xfId="4882" xr:uid="{C1368742-17B5-4E5D-A471-44D49879AFBD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8" xr:uid="{873E9889-7DB3-4E32-B7A9-874FD6850438}"/>
    <cellStyle name="Normal 2 3 6 3" xfId="4908" xr:uid="{AB262FB1-8AD8-49BF-A750-284E23815DF4}"/>
    <cellStyle name="Normal 2 3 6 4" xfId="4883" xr:uid="{9F9C3DBE-AE28-44BD-9876-E514B18AF780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7" xr:uid="{12F5BC58-E90E-48D5-ADA1-80AA4E339187}"/>
    <cellStyle name="Normal 2 4 4" xfId="4458" xr:uid="{68194DA7-C351-4737-A6E2-1FA81ADAED31}"/>
    <cellStyle name="Normal 2 4 5" xfId="4928" xr:uid="{322020D1-3E02-400B-85E3-9E267D854905}"/>
    <cellStyle name="Normal 2 4 6" xfId="4926" xr:uid="{2A12D298-B5AC-435E-AC53-F3A5565018F0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7" xr:uid="{3DFD8AFF-18F6-4C7A-A00F-F886ECF0076E}"/>
    <cellStyle name="Normal 2 5 3" xfId="4543" xr:uid="{4AF2022B-5ED7-4D45-893D-83AF6474317F}"/>
    <cellStyle name="Normal 2 5 3 2" xfId="4806" xr:uid="{AACF135C-3474-4F42-B8AF-0ADA4888B4CA}"/>
    <cellStyle name="Normal 2 5 3 3" xfId="4920" xr:uid="{2E5B5C86-15EE-4FC3-A0E3-BF8B86EA29ED}"/>
    <cellStyle name="Normal 2 5 3 4" xfId="5476" xr:uid="{04F33EF0-280A-4763-9CD2-8E0BA9B69D05}"/>
    <cellStyle name="Normal 2 5 3 4 2" xfId="5525" xr:uid="{D3AC115B-3EF6-41E2-80CC-D68B5C9F217C}"/>
    <cellStyle name="Normal 2 5 4" xfId="4839" xr:uid="{BAC6A43B-5A58-46C2-A1BD-3ABED6EC6753}"/>
    <cellStyle name="Normal 2 5 5" xfId="4835" xr:uid="{C827C26A-5F2C-4AC3-87AF-192DC228E898}"/>
    <cellStyle name="Normal 2 5 6" xfId="4834" xr:uid="{F91CBCE6-7DEA-4CC7-B51C-C4985E6DD5EB}"/>
    <cellStyle name="Normal 2 5 7" xfId="4923" xr:uid="{1F512328-1F58-4798-A13C-010AE71E541E}"/>
    <cellStyle name="Normal 2 5 8" xfId="4893" xr:uid="{8CC68BB3-8309-45E4-8CEE-781B3F692E5D}"/>
    <cellStyle name="Normal 2 6" xfId="3736" xr:uid="{062F5EAA-23BD-48A8-8B68-75D1E89C1A45}"/>
    <cellStyle name="Normal 2 6 2" xfId="4559" xr:uid="{E258376E-FD3C-449C-AEEB-382F70BAADD5}"/>
    <cellStyle name="Normal 2 6 2 2" xfId="4693" xr:uid="{FF369D40-F9D8-442F-AD8C-541AF91D729D}"/>
    <cellStyle name="Normal 2 6 3" xfId="4696" xr:uid="{7DB9A386-5490-427D-B8B2-2F85CACC5157}"/>
    <cellStyle name="Normal 2 6 3 2" xfId="5508" xr:uid="{C2CE1501-03BC-4234-96A9-4536EFC5ABF7}"/>
    <cellStyle name="Normal 2 6 4" xfId="4840" xr:uid="{F226DB9A-2052-43C0-BC98-29CE3A48CDEE}"/>
    <cellStyle name="Normal 2 6 4 2" xfId="5589" xr:uid="{46525CE1-4439-4B29-BA40-07707A866452}"/>
    <cellStyle name="Normal 2 6 5" xfId="4832" xr:uid="{CEBB95D7-845C-4DF6-AFB2-5F1C061F3830}"/>
    <cellStyle name="Normal 2 6 5 2" xfId="4884" xr:uid="{4844EAFD-449B-4714-B0CE-88D6DEC71A87}"/>
    <cellStyle name="Normal 2 6 6" xfId="4818" xr:uid="{B848E20A-A486-44F6-9524-87C2BC734A3F}"/>
    <cellStyle name="Normal 2 6 7" xfId="5495" xr:uid="{DC7A12D7-E9F0-4FC3-A68E-0228907420EA}"/>
    <cellStyle name="Normal 2 6 8" xfId="5504" xr:uid="{EEB5C8D4-E73A-4691-9810-35F31BC87CDA}"/>
    <cellStyle name="Normal 2 6 9" xfId="4692" xr:uid="{ADBFFD9D-CA81-4BEA-94FC-6CBEA9660AB5}"/>
    <cellStyle name="Normal 2 7" xfId="4406" xr:uid="{8D366A65-FEDC-4227-BE49-6A36FE242731}"/>
    <cellStyle name="Normal 2 7 2" xfId="4718" xr:uid="{5AB4F130-1611-4244-9A37-FF51398846D0}"/>
    <cellStyle name="Normal 2 7 2 2" xfId="5588" xr:uid="{28630762-B4D9-4903-8A7D-16236C95A647}"/>
    <cellStyle name="Normal 2 7 3" xfId="4841" xr:uid="{9BD4F5D5-DE50-4F1C-9D82-A1DAF1A34F7E}"/>
    <cellStyle name="Normal 2 7 4" xfId="5477" xr:uid="{809C78DF-40CE-4C84-8021-BD5AE6CD8FD4}"/>
    <cellStyle name="Normal 2 7 5" xfId="4694" xr:uid="{6D2416F8-C899-4CC4-85A5-1A587947085C}"/>
    <cellStyle name="Normal 2 8" xfId="4767" xr:uid="{BD18A93C-974C-425C-A23E-306ED8932EA2}"/>
    <cellStyle name="Normal 2 9" xfId="4836" xr:uid="{A487F747-E109-4505-B289-74D5BC07252B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02" xr:uid="{AF475F74-55C0-468C-8F34-CC28FFEC55CF}"/>
    <cellStyle name="Normal 20 2 2 5" xfId="4918" xr:uid="{9E0F982C-4093-490F-91B4-7630F3D87EDF}"/>
    <cellStyle name="Normal 20 2 3" xfId="4395" xr:uid="{189E0452-68CF-421D-BC5F-11D3096407C1}"/>
    <cellStyle name="Normal 20 2 3 2" xfId="4656" xr:uid="{BCFCDCE6-5624-4B4E-9CF8-FD91B7D903BB}"/>
    <cellStyle name="Normal 20 2 3 2 2" xfId="5565" xr:uid="{DFFAD72E-8BFB-4632-9BBB-085099705CBF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1" xr:uid="{52513CBB-A4D3-4D3A-9D6F-8FB7200EE586}"/>
    <cellStyle name="Normal 20 2 6" xfId="4917" xr:uid="{7B0A66F3-921A-4F00-9E07-AA129E94D49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0" xr:uid="{1A1F7436-1D02-4FE0-AD16-F73885B56EFD}"/>
    <cellStyle name="Normal 20 4 3" xfId="4910" xr:uid="{2CD68E69-606E-4481-BC56-380FF2FF3221}"/>
    <cellStyle name="Normal 20 4 4" xfId="4885" xr:uid="{5E30E034-CE57-4173-8292-7DFD80C76B6A}"/>
    <cellStyle name="Normal 20 5" xfId="4468" xr:uid="{8FB8BD1E-8933-4262-8885-0601B296D845}"/>
    <cellStyle name="Normal 20 5 2" xfId="5501" xr:uid="{D4B6E681-04BF-43F2-A3D1-4F2F5E4CE306}"/>
    <cellStyle name="Normal 20 6" xfId="4807" xr:uid="{B9619F14-9190-4200-B491-59AE0B323782}"/>
    <cellStyle name="Normal 20 7" xfId="4870" xr:uid="{605B8D4A-8F82-45D8-B40A-8AB7EBBCE8A9}"/>
    <cellStyle name="Normal 20 8" xfId="4891" xr:uid="{9A55FA62-DFDB-4D3C-9E52-1E0F2701B54E}"/>
    <cellStyle name="Normal 20 9" xfId="4890" xr:uid="{29B7C776-F5AB-461E-AD96-FF284D63B1FA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0" xr:uid="{61D9D794-A0C1-4622-80AF-8C88F50ABE25}"/>
    <cellStyle name="Normal 21 3 2 2" xfId="5529" xr:uid="{C7F91B2A-9CAD-49E8-8F39-3239E1FBA0F2}"/>
    <cellStyle name="Normal 21 3 3" xfId="4719" xr:uid="{55D40FBE-08BC-42F3-A13B-901669C5A9CF}"/>
    <cellStyle name="Normal 21 4" xfId="4469" xr:uid="{BBBF06E8-86E3-4B41-B53F-687957D82874}"/>
    <cellStyle name="Normal 21 4 2" xfId="5530" xr:uid="{DDB13ECA-5FE3-4533-AB5A-3C8711B2EACC}"/>
    <cellStyle name="Normal 21 4 2 2" xfId="5583" xr:uid="{97DC8220-3FC7-481F-AD20-85DA494DC709}"/>
    <cellStyle name="Normal 21 4 2 3" xfId="5581" xr:uid="{6B35CAEC-0602-4FE8-889C-BC10E78D5DC2}"/>
    <cellStyle name="Normal 21 4 2 4" xfId="5563" xr:uid="{763C2A7B-29EC-4870-A54E-BD91BD467C36}"/>
    <cellStyle name="Normal 21 4 2 5" xfId="5561" xr:uid="{FB854326-D25A-4416-B558-F3BE3032A8A4}"/>
    <cellStyle name="Normal 21 4 2 6" xfId="5558" xr:uid="{F162AC69-93DB-425F-A4E6-D6656F2306FC}"/>
    <cellStyle name="Normal 21 4 2 7" xfId="4671" xr:uid="{8C4F2904-1999-4C31-97E5-597E07AB190F}"/>
    <cellStyle name="Normal 21 4 3" xfId="4790" xr:uid="{9B4C96A3-09B8-405A-80ED-8C9572FDC686}"/>
    <cellStyle name="Normal 21 5" xfId="4911" xr:uid="{0A666469-8F35-4399-85DC-C91E0E0A64A0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1" xr:uid="{76115374-9BB0-476A-BAB5-C91AF80C2FB2}"/>
    <cellStyle name="Normal 22 3 3" xfId="4487" xr:uid="{A8140693-B090-44C0-A1DB-C305F5FCCC2C}"/>
    <cellStyle name="Normal 22 3 4" xfId="4865" xr:uid="{64DE453C-7490-4B62-B8C4-6563579B2901}"/>
    <cellStyle name="Normal 22 4" xfId="3668" xr:uid="{1FC7FC2B-4DAF-48EB-BD08-6EBC158583EB}"/>
    <cellStyle name="Normal 22 4 10" xfId="5528" xr:uid="{04DA58E3-B1CF-450F-9BC4-A59F8EC9E43D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0" xr:uid="{54B0A334-2164-4C76-A8C2-571A2C12CA1B}"/>
    <cellStyle name="Normal 22 4 3 2 2" xfId="5541" xr:uid="{C1D5CB78-39FB-4748-833A-9E3B381D9823}"/>
    <cellStyle name="Normal 22 4 3 3" xfId="4922" xr:uid="{2BA56DF5-A55B-411D-8296-8614C975B7E4}"/>
    <cellStyle name="Normal 22 4 3 4" xfId="5511" xr:uid="{2055B31E-F166-40ED-B4BC-C035BC79127D}"/>
    <cellStyle name="Normal 22 4 3 5" xfId="5507" xr:uid="{DCD18D2C-E360-47EB-B078-3BE4DED150E2}"/>
    <cellStyle name="Normal 22 4 3 6" xfId="4791" xr:uid="{6A06EE9B-8E20-4A60-A086-345A055E97A1}"/>
    <cellStyle name="Normal 22 4 4" xfId="4866" xr:uid="{2AB7DE03-856D-4163-B666-800167055E8D}"/>
    <cellStyle name="Normal 22 4 5" xfId="4824" xr:uid="{970F1012-FE92-4242-BB54-B1127C860500}"/>
    <cellStyle name="Normal 22 4 5 2" xfId="5540" xr:uid="{3117586C-A7F2-4FD8-A657-4AA6D5256EF0}"/>
    <cellStyle name="Normal 22 4 5 2 2" xfId="5575" xr:uid="{F3F60367-D593-4160-8542-C1ABC9D833B8}"/>
    <cellStyle name="Normal 22 4 5 3" xfId="5574" xr:uid="{52483515-7792-4B0B-92F0-CEEAF561995F}"/>
    <cellStyle name="Normal 22 4 6" xfId="4815" xr:uid="{D8FD9318-7CF8-4D0F-8108-F936812535C3}"/>
    <cellStyle name="Normal 22 4 7" xfId="4814" xr:uid="{971028A4-F3FA-4B97-B148-40A5C21BCACA}"/>
    <cellStyle name="Normal 22 4 8" xfId="4813" xr:uid="{1388AE49-545D-432A-AF2D-86110930EE30}"/>
    <cellStyle name="Normal 22 4 9" xfId="4812" xr:uid="{DAFA6725-A050-4ADD-BD2C-3791B6558191}"/>
    <cellStyle name="Normal 22 5" xfId="4472" xr:uid="{97F37249-F920-4DF6-BF87-0C9CCDCCDF2D}"/>
    <cellStyle name="Normal 22 5 2" xfId="4912" xr:uid="{F9FFC038-42BB-4D3C-927C-7A7C3EDE0797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5" xr:uid="{74266F5B-7E99-4F40-9DAE-B835C3634433}"/>
    <cellStyle name="Normal 23 2 2 3" xfId="4867" xr:uid="{CC256610-420C-44B7-A040-AB7B212DA6C7}"/>
    <cellStyle name="Normal 23 2 2 4" xfId="4842" xr:uid="{0357D3E5-F9E4-4556-B905-31E367AD547E}"/>
    <cellStyle name="Normal 23 2 3" xfId="4572" xr:uid="{EA02A35C-556D-4352-B529-8B4731D40F41}"/>
    <cellStyle name="Normal 23 2 3 2" xfId="4825" xr:uid="{F8C2F6D0-02F6-4B23-8960-11891885411D}"/>
    <cellStyle name="Normal 23 2 4" xfId="4886" xr:uid="{5028EE10-4073-490A-82FE-AA8D575B08DE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2" xr:uid="{3AA87301-356C-4A1E-917E-942A6D02461E}"/>
    <cellStyle name="Normal 23 6" xfId="4913" xr:uid="{661C99E7-0552-4A97-B261-0706B640AE01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4" xr:uid="{0E0D75D3-C7D1-46D7-A38F-81F37552A76E}"/>
    <cellStyle name="Normal 24 2 5" xfId="4915" xr:uid="{3047961A-5157-4B94-8280-7ADA4F0B1E17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3" xr:uid="{A70AB565-00A2-4597-829E-406A640F6E13}"/>
    <cellStyle name="Normal 24 6" xfId="4914" xr:uid="{E912FA06-EB24-4C13-8B67-33035BE5C51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0" xr:uid="{B25B9E1B-B9D5-48A3-AD59-5C7B979CBE4E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5" xr:uid="{E00030EE-8E4B-4FC1-BF7F-56DAD283CA92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4" xr:uid="{D869947E-906B-4402-A8E6-D32AF3D6BE6B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91" xr:uid="{3152FE03-0EBF-40F1-BFF3-F887A9FC857C}"/>
    <cellStyle name="Normal 27 4" xfId="4819" xr:uid="{B44DB91F-0D5E-494E-A457-3D2DFC838C02}"/>
    <cellStyle name="Normal 27 5" xfId="5493" xr:uid="{AEA98BD8-9DF2-44D0-A281-5330B91B9F87}"/>
    <cellStyle name="Normal 27 5 2" xfId="5544" xr:uid="{CF7AB7DC-C85D-4E83-B06A-C5E178D7E34D}"/>
    <cellStyle name="Normal 27 6" xfId="4809" xr:uid="{DC71AE39-71FA-4229-86FD-AC057C79265B}"/>
    <cellStyle name="Normal 27 7" xfId="5505" xr:uid="{DC1234AF-C2F8-4234-AEF7-F129ADCDDBA4}"/>
    <cellStyle name="Normal 27 8" xfId="4699" xr:uid="{CAB89F4E-D40A-411D-BF1A-E13EA0FE498C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57" xr:uid="{B3FC30B4-73C8-4A38-8E9F-BF0626D4CB7E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8" xr:uid="{BF75F72D-3ECB-41DE-B99C-AC43742135F5}"/>
    <cellStyle name="Normal 3 2 5 3" xfId="5478" xr:uid="{6D13E421-B02E-4988-92C7-382A9F8AAE8E}"/>
    <cellStyle name="Normal 3 2 5 4" xfId="4698" xr:uid="{36EB5DD8-24A7-464B-988A-793C92BD2BB0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4" xr:uid="{7FDB872C-8144-438A-A914-B82D00E98DF8}"/>
    <cellStyle name="Normal 3 4 2 2 2" xfId="5573" xr:uid="{2FAAD081-46B3-404A-9CA2-5351B23624A9}"/>
    <cellStyle name="Normal 3 4 2 2 2 2" xfId="5595" xr:uid="{666B1788-734A-4F06-830D-881E9C54256A}"/>
    <cellStyle name="Normal 3 4 2 2 3" xfId="5571" xr:uid="{B3982866-AFEC-4DD4-B591-55CD81B2E41E}"/>
    <cellStyle name="Normal 3 4 2 3" xfId="5572" xr:uid="{CE83E6C2-469B-41B6-AC77-9277EC117175}"/>
    <cellStyle name="Normal 3 4 2 4" xfId="5576" xr:uid="{91AA53F9-D01F-4683-9018-8B16359EFCD0}"/>
    <cellStyle name="Normal 3 4 2 5" xfId="5569" xr:uid="{C84C3A9E-D28B-4179-AD29-B675518A84FF}"/>
    <cellStyle name="Normal 3 4 3" xfId="4560" xr:uid="{6FE9DBBC-F0C4-4131-937D-B504FC092390}"/>
    <cellStyle name="Normal 3 4 3 2" xfId="5553" xr:uid="{7C9A7637-0A8D-4997-9ABD-4466D7EDD6A9}"/>
    <cellStyle name="Normal 3 5" xfId="4287" xr:uid="{046AE01D-A4D4-47BC-A4B9-2FC83F7E5298}"/>
    <cellStyle name="Normal 3 5 2" xfId="4573" xr:uid="{2C41BE8F-B6A0-4666-A092-ED91F048346C}"/>
    <cellStyle name="Normal 3 5 2 2" xfId="4845" xr:uid="{E31EDC85-D440-49E3-9947-291BEA6DC469}"/>
    <cellStyle name="Normal 3 5 3" xfId="4919" xr:uid="{16F24436-C722-4F28-810B-B87C8E8A5BD1}"/>
    <cellStyle name="Normal 3 5 4" xfId="4887" xr:uid="{5DFCBEDB-E170-47A0-9BF8-449FC6221684}"/>
    <cellStyle name="Normal 3 6" xfId="83" xr:uid="{EC173372-2831-41ED-88C4-207DAEED39E8}"/>
    <cellStyle name="Normal 3 6 2" xfId="5509" xr:uid="{8A3B1F15-7F34-4041-A465-6C82030ADAE5}"/>
    <cellStyle name="Normal 3 6 2 2" xfId="5506" xr:uid="{7EE58AB5-AE23-4DC0-A557-B2CD70E3A7A2}"/>
    <cellStyle name="Normal 3 6 2 3" xfId="4673" xr:uid="{BD75EC27-0D7C-4B0F-8D71-176F095E98EE}"/>
    <cellStyle name="Normal 3 6 3" xfId="4843" xr:uid="{206E0CF2-924A-4189-A024-73A821E6B7F3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0" xr:uid="{A24B3805-5678-4C48-BCE6-E3C43A4F0C0C}"/>
    <cellStyle name="Normal 4 2 2 2 2 3" xfId="5568" xr:uid="{4EE99D01-4E83-485A-93FB-8515C734938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2" xr:uid="{E15E151E-9BC6-446E-848B-6BF51F9E4505}"/>
    <cellStyle name="Normal 4 2 3 2 2 2" xfId="4668" xr:uid="{7C540759-7A5B-4ADC-B40C-BFAD02D339D1}"/>
    <cellStyle name="Normal 4 2 3 2 3" xfId="5522" xr:uid="{4CD7ED78-D691-4981-9976-CF6891B97B04}"/>
    <cellStyle name="Normal 4 2 3 3" xfId="4566" xr:uid="{BE4FC7CD-F34D-4F1B-96B8-4C951C03170E}"/>
    <cellStyle name="Normal 4 2 3 3 2" xfId="4723" xr:uid="{744C4200-0F45-4B97-B7D4-47563AA01CB5}"/>
    <cellStyle name="Normal 4 2 3 4" xfId="4724" xr:uid="{CB03A564-B970-4E94-9B9C-00223615E4D3}"/>
    <cellStyle name="Normal 4 2 3 5" xfId="4725" xr:uid="{974E7C48-B9D3-44D8-B278-487A03A4C58D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6" xr:uid="{BF993FCC-80A0-46BB-8621-A76E1297A90D}"/>
    <cellStyle name="Normal 4 2 4 2 3" xfId="4868" xr:uid="{DA2D19FB-A613-44C9-9CAC-ECFB3D5D1631}"/>
    <cellStyle name="Normal 4 2 4 2 4" xfId="4833" xr:uid="{85AA44CE-C8C6-415C-8B6B-7B81896CECEB}"/>
    <cellStyle name="Normal 4 2 4 3" xfId="4567" xr:uid="{12E74042-91BB-4385-858A-F89982E395B7}"/>
    <cellStyle name="Normal 4 2 4 3 2" xfId="5554" xr:uid="{BE4E5BD5-4242-45D9-B681-8A4BA6097F60}"/>
    <cellStyle name="Normal 4 2 4 3 2 2" xfId="5560" xr:uid="{ED55308F-F696-4FF8-9BB5-B1B1B831A6DE}"/>
    <cellStyle name="Normal 4 2 4 3 2 3" xfId="5559" xr:uid="{1AC06CDA-7754-4E0E-8C71-17C978DA8EA6}"/>
    <cellStyle name="Normal 4 2 4 3 2 4" xfId="4669" xr:uid="{60F3A1BD-6831-4F24-8EE9-6B414F28D0AA}"/>
    <cellStyle name="Normal 4 2 4 3 3" xfId="4796" xr:uid="{78890755-09D5-4DEB-87F4-144D5E479490}"/>
    <cellStyle name="Normal 4 2 4 4" xfId="4888" xr:uid="{E52F9753-E211-4020-92A8-0773C60F83F7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A2AA367C-CB9D-476F-A5FD-CAE6C709171C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2" xr:uid="{BB513595-FE0D-4DDD-B17A-0F27072C24B0}"/>
    <cellStyle name="Normal 4 3 4" xfId="699" xr:uid="{76085EC5-0529-4D74-A1F6-0D35DFA8D307}"/>
    <cellStyle name="Normal 4 3 4 2" xfId="4482" xr:uid="{CA580C14-4467-4359-83FA-4F1DD5AAABF4}"/>
    <cellStyle name="Normal 4 3 4 2 2" xfId="5533" xr:uid="{1B5AFC83-57B9-4C9B-B05C-A63FE42E89DF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6" xr:uid="{46532EC0-78F6-4466-9B4F-03FA29F90E22}"/>
    <cellStyle name="Normal 4 4" xfId="3738" xr:uid="{FD6CD9AE-9EA2-45AF-84AA-DCD5B84564E0}"/>
    <cellStyle name="Normal 4 4 2" xfId="4281" xr:uid="{519939FC-48BF-4502-9F01-34B063D97408}"/>
    <cellStyle name="Normal 4 4 2 2" xfId="5521" xr:uid="{4E352DA9-E77F-41FF-AFA8-AF76646CD0C0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4" xr:uid="{B59320D4-E069-46A7-A621-CC6C8A3F83A0}"/>
    <cellStyle name="Normal 4 4 4 2 2" xfId="5584" xr:uid="{8F976F53-2AEB-4B21-8125-160CCD75B0F1}"/>
    <cellStyle name="Normal 4 4 4 2 3" xfId="5579" xr:uid="{D792C9FA-F14C-4501-8D64-ADF24EB76CB9}"/>
    <cellStyle name="Normal 4 4 4 2 4" xfId="5564" xr:uid="{76296D30-8106-4B74-8674-1668B1A005BF}"/>
    <cellStyle name="Normal 4 4 4 2 5" xfId="5562" xr:uid="{BC8E6A63-240B-48B8-942B-98F67CA45796}"/>
    <cellStyle name="Normal 4 4 4 2 6" xfId="4670" xr:uid="{46C730BF-D57D-42FB-9DBE-012754AE4E74}"/>
    <cellStyle name="Normal 4 4 4 2 7" xfId="4672" xr:uid="{90860835-B0A3-4F37-8081-8E0C63FBEB32}"/>
    <cellStyle name="Normal 4 4 4 3" xfId="4921" xr:uid="{30B605A2-A624-4B03-A7CA-30A5020C04D6}"/>
    <cellStyle name="Normal 4 4 5" xfId="5523" xr:uid="{F08BC418-C6DE-470D-9711-27ADE4F793A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5F65FACA-92EF-40E0-AB77-B96626F50E60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8" xr:uid="{AFE7992D-BD2E-4C4A-918D-35489CCAEC95}"/>
    <cellStyle name="Normal 45 2" xfId="5497" xr:uid="{D25575A1-A723-4C58-85C8-CFDAB61B5D2A}"/>
    <cellStyle name="Normal 45 3" xfId="5496" xr:uid="{FA42443A-4F30-4C0C-BCB8-A67FBE304C51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5" xr:uid="{E3234CBC-EB41-4144-96CA-349D952E73C0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3" xr:uid="{2E5A1E2E-A659-45BE-8741-9AB762640710}"/>
    <cellStyle name="Normal 5 11 4" xfId="722" xr:uid="{808FA53A-B689-4E59-8801-716276933DAC}"/>
    <cellStyle name="Normal 5 11 4 2" xfId="4797" xr:uid="{3AC119BA-C1BD-4071-A144-7F360E0E0B9A}"/>
    <cellStyle name="Normal 5 11 4 3" xfId="4856" xr:uid="{DD896ECB-1666-4354-B15B-61FB86F807C8}"/>
    <cellStyle name="Normal 5 11 4 4" xfId="4826" xr:uid="{FD40A9B9-CC4A-4E94-8C95-154912A6DE45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1" xr:uid="{219D8202-3E5B-4F2B-9E4A-BA5663176797}"/>
    <cellStyle name="Normal 5 2" xfId="71" xr:uid="{5FD15914-3F03-4756-83EA-A0A5DDC3F081}"/>
    <cellStyle name="Normal 5 2 2" xfId="3731" xr:uid="{84FC1069-AC15-48C7-8402-933A81DDC88B}"/>
    <cellStyle name="Normal 5 2 2 10" xfId="4675" xr:uid="{1515C904-9520-4069-AE29-E8BA39BEE774}"/>
    <cellStyle name="Normal 5 2 2 2" xfId="4554" xr:uid="{0D7F9483-26FB-4016-8F36-C10FFEDAF706}"/>
    <cellStyle name="Normal 5 2 2 2 2" xfId="4677" xr:uid="{E1BA56DC-D6E0-4C5B-9F3A-1BF253E1EB92}"/>
    <cellStyle name="Normal 5 2 2 2 2 2" xfId="4678" xr:uid="{936BB205-7716-44FE-87AE-3C56C754B068}"/>
    <cellStyle name="Normal 5 2 2 2 3" xfId="4679" xr:uid="{CE3C189E-1F4E-488E-BD76-FF6CE0346FF2}"/>
    <cellStyle name="Normal 5 2 2 2 4" xfId="4846" xr:uid="{3A88DD18-2A20-4A83-9D16-D5A46CB835CB}"/>
    <cellStyle name="Normal 5 2 2 2 5" xfId="5474" xr:uid="{F3840615-EB46-4CF0-BD44-C3841A1ABE35}"/>
    <cellStyle name="Normal 5 2 2 2 6" xfId="4676" xr:uid="{C5302AC4-7D11-475C-BDDE-CC33D5D4EF7C}"/>
    <cellStyle name="Normal 5 2 2 3" xfId="4680" xr:uid="{7881FC9B-DE8B-4821-B276-887987A89AE2}"/>
    <cellStyle name="Normal 5 2 2 3 2" xfId="4681" xr:uid="{A2C2D5A4-7040-404F-99DA-319703E66156}"/>
    <cellStyle name="Normal 5 2 2 4" xfId="4682" xr:uid="{038EDE49-F766-423E-9547-34FFE1A2C4EB}"/>
    <cellStyle name="Normal 5 2 2 5" xfId="4695" xr:uid="{98C0ABC4-B398-4C97-A266-7F7F0F3DDEB8}"/>
    <cellStyle name="Normal 5 2 2 6" xfId="4816" xr:uid="{0270A6CC-433A-4BC8-8358-185DC0929FAC}"/>
    <cellStyle name="Normal 5 2 2 7" xfId="5502" xr:uid="{8A2F87AB-F6DF-4889-A315-B3E0B35A484E}"/>
    <cellStyle name="Normal 5 2 2 8" xfId="5542" xr:uid="{18CC2E94-3039-40CA-BAE9-DFD421987A78}"/>
    <cellStyle name="Normal 5 2 2 9" xfId="5538" xr:uid="{A108D468-5F22-4A07-B384-0C91F2D90DDF}"/>
    <cellStyle name="Normal 5 2 3" xfId="4379" xr:uid="{3D93D95F-1BD9-416C-9A99-DD561FAA9933}"/>
    <cellStyle name="Normal 5 2 3 10" xfId="4683" xr:uid="{8F834154-2782-44F3-8599-473202516D22}"/>
    <cellStyle name="Normal 5 2 3 2" xfId="4645" xr:uid="{76A8864A-5186-4FC7-A979-D53475351AAC}"/>
    <cellStyle name="Normal 5 2 3 2 2" xfId="4685" xr:uid="{101560A7-42F8-4B25-8B0C-56D24A481745}"/>
    <cellStyle name="Normal 5 2 3 2 3" xfId="4781" xr:uid="{0EFD61E5-B065-4F88-93AD-365ECECCF3FE}"/>
    <cellStyle name="Normal 5 2 3 2 3 2" xfId="5546" xr:uid="{544450E8-D303-4981-8B33-C3A693137738}"/>
    <cellStyle name="Normal 5 2 3 2 4" xfId="5475" xr:uid="{DA9D7360-D6C0-4D50-AF50-3615FC4C539E}"/>
    <cellStyle name="Normal 5 2 3 2 4 2" xfId="5545" xr:uid="{5A921D0B-1949-442C-B421-06A5551F00FC}"/>
    <cellStyle name="Normal 5 2 3 2 5" xfId="4684" xr:uid="{DAF90A21-95D7-48F1-848C-98313016D244}"/>
    <cellStyle name="Normal 5 2 3 3" xfId="4686" xr:uid="{A1B99360-4B9F-410C-82D5-D26AE5136170}"/>
    <cellStyle name="Normal 5 2 3 3 2" xfId="4916" xr:uid="{360F7269-B7E1-4DA4-AF11-53563311DBD0}"/>
    <cellStyle name="Normal 5 2 3 4" xfId="4701" xr:uid="{857F7340-7F58-4D63-A688-28D9A254D960}"/>
    <cellStyle name="Normal 5 2 3 4 2" xfId="4889" xr:uid="{90434F55-C715-4FF4-A90F-19204243A8F5}"/>
    <cellStyle name="Normal 5 2 3 4 3" xfId="5590" xr:uid="{0F91C951-FB32-478C-AD2E-0380C6ACDACB}"/>
    <cellStyle name="Normal 5 2 3 5" xfId="4817" xr:uid="{1D395907-E30F-4BB9-8C8F-6161C4CB56A2}"/>
    <cellStyle name="Normal 5 2 3 6" xfId="5494" xr:uid="{A4799734-15F4-4BBC-862A-8B252B8056A0}"/>
    <cellStyle name="Normal 5 2 3 7" xfId="5503" xr:uid="{D444B8ED-0BC8-4CDE-A9F3-7978684D8FBE}"/>
    <cellStyle name="Normal 5 2 3 8" xfId="5543" xr:uid="{12595CB4-6692-4228-A6A1-55FBD45797A8}"/>
    <cellStyle name="Normal 5 2 3 9" xfId="5539" xr:uid="{3D624339-EE25-4C0E-BC39-26B96926D98C}"/>
    <cellStyle name="Normal 5 2 4" xfId="4463" xr:uid="{3BDC48C5-D13C-4EC2-B528-694BF8E816E1}"/>
    <cellStyle name="Normal 5 2 4 2" xfId="4688" xr:uid="{0E0FEE0F-EAFD-44F2-8FFF-A687C07A6DA3}"/>
    <cellStyle name="Normal 5 2 4 3" xfId="4687" xr:uid="{A250DF62-1D24-45C9-BA66-D71404894F0B}"/>
    <cellStyle name="Normal 5 2 5" xfId="4689" xr:uid="{895EB8F3-0185-4EA2-BBEB-99E892E60047}"/>
    <cellStyle name="Normal 5 2 6" xfId="4674" xr:uid="{7BE15FA1-57ED-4516-8377-CBE199081E81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55" xr:uid="{07D33669-A470-423F-A0F6-5AC0954FCB50}"/>
    <cellStyle name="Normal 5 4 2 2 6 3 2" xfId="5566" xr:uid="{C3176E6B-5C76-46ED-B932-4997EF99F962}"/>
    <cellStyle name="Normal 5 4 2 2 6 4" xfId="5550" xr:uid="{A316CC56-A17B-4807-A9B1-9CEB773F6D2A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4" xr:uid="{FACBEDA6-8197-4A8C-A25D-5A111B302A1D}"/>
    <cellStyle name="Normal 5 4 2 6 4 3" xfId="4857" xr:uid="{10F818CF-42FF-4C78-9790-5471EDF40C7F}"/>
    <cellStyle name="Normal 5 4 2 6 4 4" xfId="4831" xr:uid="{13111230-DCC8-43FC-BB20-5C428167CC47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56" xr:uid="{8AFE1FD2-2DE4-4D30-BCF8-BC121AD07FD9}"/>
    <cellStyle name="Normal 5 4 3 2 4 3 2" xfId="5567" xr:uid="{E860A742-5EEB-4083-9503-3124EEF9C7FF}"/>
    <cellStyle name="Normal 5 4 3 2 4 4" xfId="5552" xr:uid="{27234DA0-EF54-49D7-A039-D2A16598F74F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5551" xr:uid="{7522C0C5-D50F-4B62-A73C-43002F7D6A7C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3" xr:uid="{8210BB5D-D282-43F7-BED1-4A072C92372E}"/>
    <cellStyle name="Normal 5 4 7 4 3" xfId="4858" xr:uid="{87116FEC-A754-48E5-8569-4B7FE2CA9502}"/>
    <cellStyle name="Normal 5 4 7 4 4" xfId="4830" xr:uid="{2C8497BF-4C16-41F4-981F-DB80CC8A5DE2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7" xr:uid="{7AF4A576-74EF-48FB-8333-A152495E1C44}"/>
    <cellStyle name="Normal 5 5 3 2 2 2 3" xfId="4728" xr:uid="{CD3164C8-08EF-4BAC-8603-5E9DE58527C5}"/>
    <cellStyle name="Normal 5 5 3 2 2 3" xfId="955" xr:uid="{0B9A5734-1A3C-4682-8F6A-A2961F3F3809}"/>
    <cellStyle name="Normal 5 5 3 2 2 3 2" xfId="4729" xr:uid="{3E1176F0-8B06-4D7F-B734-10BE1F51D008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0" xr:uid="{0B8DAAF1-0ED0-41BA-95EC-0E505C0E2BF9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1" xr:uid="{0A7F2ADE-6E48-4C54-AF6A-EB3DECEFDC47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2" xr:uid="{276443A1-42FA-43C6-AA51-5AF30F512772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3" xr:uid="{2164641A-CD29-4F54-ACB3-DCD99AA6FF1D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4" xr:uid="{F04E087C-E354-4745-A839-84FFE4A7836A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8" xr:uid="{3190E64D-D94A-4F0B-B9D9-16DC7B06123C}"/>
    <cellStyle name="Normal 6 10 2 3" xfId="1299" xr:uid="{78ED2972-A832-4B12-A26A-7E53F0E44244}"/>
    <cellStyle name="Normal 6 10 2 4" xfId="1300" xr:uid="{70F04B64-70C0-4A7D-9AFB-9BD63129E3AD}"/>
    <cellStyle name="Normal 6 10 2 5" xfId="5524" xr:uid="{DF6AB31E-FFA7-4E02-BFF5-5AE28D8EC595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700" xr:uid="{F36ADC0D-8D72-4E19-A343-A5D1F3F8A3DA}"/>
    <cellStyle name="Normal 6 13 5" xfId="5492" xr:uid="{C981126F-4AC9-4F30-BE72-A21514FADDDE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77" xr:uid="{B71877F9-998C-4A8E-9746-FD4A3A2031B0}"/>
    <cellStyle name="Normal 6 3 5 7" xfId="5587" xr:uid="{247C5AEF-3100-4332-9BF5-BD2E63245684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7" xr:uid="{D4DF2594-6CBD-400B-BC06-872B131772C3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2" xr:uid="{EE0F7D4B-7EE8-4F28-A1B5-0F473C295163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5" xr:uid="{7764A5AB-3587-452C-9CCC-44151B69F11B}"/>
    <cellStyle name="Normal 6 4 3 2 2 2 3" xfId="4736" xr:uid="{74E95E08-0A4A-4A15-BADF-BDB9B55BB89C}"/>
    <cellStyle name="Normal 6 4 3 2 2 3" xfId="1535" xr:uid="{54EDD147-8464-49D6-9FD8-FBE229AE6C84}"/>
    <cellStyle name="Normal 6 4 3 2 2 3 2" xfId="4737" xr:uid="{A0F43555-8446-451E-B7CD-F3FFA190B75F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8" xr:uid="{03D5E1DF-BFB1-4496-AFA8-12D03D0935FA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9" xr:uid="{71252109-C20F-4186-B9D2-209B63064935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0" xr:uid="{7389056F-CDAF-4F89-BE65-EA06521C4A33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1" xr:uid="{BD2CFD11-412A-443D-B051-5F29B38E5511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2" xr:uid="{DBD6DA75-A976-4452-B103-D57074D6BB2C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9" xr:uid="{6BE04D9E-B546-47FF-AA0E-8F48E797F040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9" xr:uid="{66251745-6860-4AEE-8A25-5A031C370DF3}"/>
    <cellStyle name="Normal 7 2 7 4 3" xfId="4860" xr:uid="{232F6EC4-FE96-4575-B655-A6DB8177286F}"/>
    <cellStyle name="Normal 7 2 7 4 4" xfId="4828" xr:uid="{2C58ACEA-B0DB-45C6-BDEF-1897DED659DC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3" xr:uid="{85FFD98A-DEC9-4EB6-9EE2-A32A3C53499A}"/>
    <cellStyle name="Normal 7 3 3 2 2 2 3" xfId="4744" xr:uid="{87B2D241-3DDE-41BC-8C1D-6D8CF8F3937F}"/>
    <cellStyle name="Normal 7 3 3 2 2 3" xfId="2119" xr:uid="{59EE3DA1-DB0B-4770-AA07-504ACC639355}"/>
    <cellStyle name="Normal 7 3 3 2 2 3 2" xfId="4745" xr:uid="{B6C676FC-ABE9-4C2A-813D-7A055F323A6B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6" xr:uid="{10E3990E-091F-426F-BD4D-DC9888A89622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7" xr:uid="{A396327F-856B-4B17-92BA-AE94B31C3AB6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8" xr:uid="{5474399A-FA1A-4219-A1E7-18C045FB7AD8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9" xr:uid="{2DCF0AA6-D8B0-4FED-BAC1-6586C1BFE59C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0" xr:uid="{09152A00-E1EC-41BF-984A-E50555F3C105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1" xr:uid="{EDF6BD76-B107-4A09-BC51-CDE3CB038035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4" xr:uid="{322C588E-2356-463B-8366-7A9E829EF067}"/>
    <cellStyle name="Normal 7 9 4" xfId="2478" xr:uid="{E54CEC28-D8CE-4A63-B422-E849457E4CFD}"/>
    <cellStyle name="Normal 7 9 4 2" xfId="4798" xr:uid="{C287EF64-86EF-4CC8-98A6-A48D392A9596}"/>
    <cellStyle name="Normal 7 9 4 3" xfId="4862" xr:uid="{21C07A53-B1BA-494F-9FA6-1AC2250668FE}"/>
    <cellStyle name="Normal 7 9 4 4" xfId="4827" xr:uid="{0CE99E87-1764-4156-8667-D45813FDFCF3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1" xr:uid="{01288A56-D9AF-4551-BE74-83BB37148127}"/>
    <cellStyle name="Normal 8 3 3 2 2 2 3" xfId="4752" xr:uid="{877C564D-F099-40F3-86A6-70BB0BD59BEB}"/>
    <cellStyle name="Normal 8 3 3 2 2 3" xfId="2711" xr:uid="{61611B3B-040E-4461-B4C8-0DDB13582815}"/>
    <cellStyle name="Normal 8 3 3 2 2 3 2" xfId="4753" xr:uid="{0337339F-A294-448C-B5E2-78E140498630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4" xr:uid="{1384B5FB-BFBA-4C2C-837E-605F2923814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5" xr:uid="{99B74F4B-DBFA-4B10-916D-DE378C754AD5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6" xr:uid="{A30C0CF3-7827-47AC-904E-EF490534C6BE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7" xr:uid="{FC1EF9CE-03E5-4A3E-BD69-9C228F629097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8" xr:uid="{90A00FAC-4AD3-43B0-9119-A00F5A7C9B10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3" xr:uid="{D5F3E28A-F19A-4C7B-AE60-3CB185709A2E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5" xr:uid="{8525E4A5-28CC-4D03-9776-51FF51A9FDD1}"/>
    <cellStyle name="Normal 8 9 4" xfId="3070" xr:uid="{536FF2B0-038F-4AE5-9FE7-52C6BA46A005}"/>
    <cellStyle name="Normal 8 9 4 2" xfId="4800" xr:uid="{B7D5DDC9-4E5D-4292-A470-C44E8AF0F1E8}"/>
    <cellStyle name="Normal 8 9 4 3" xfId="4864" xr:uid="{E8658C4C-1C6C-4AA6-91E7-BB3F606B60EC}"/>
    <cellStyle name="Normal 8 9 4 4" xfId="4829" xr:uid="{FFE4D972-17AA-41D4-8237-236F9B1F0BE2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9" xr:uid="{99F6FF31-0C84-444C-9DD2-F6696A48C6CD}"/>
    <cellStyle name="Normal 9 3 3 3 2 2 3" xfId="4238" xr:uid="{5EC2DB2A-3429-4C68-9A9E-182529ED8F67}"/>
    <cellStyle name="Normal 9 3 3 3 2 2 3 2" xfId="4940" xr:uid="{419F036F-AE3D-425E-9166-35042FA45752}"/>
    <cellStyle name="Normal 9 3 3 3 2 3" xfId="3175" xr:uid="{85E4EB72-0899-4CDE-B2A3-D779D0CB8684}"/>
    <cellStyle name="Normal 9 3 3 3 2 3 2" xfId="4239" xr:uid="{0D35D169-A9E1-4217-A710-3312CC798062}"/>
    <cellStyle name="Normal 9 3 3 3 2 3 2 2" xfId="4942" xr:uid="{C0E37800-F264-4250-B303-9971E9D44836}"/>
    <cellStyle name="Normal 9 3 3 3 2 3 3" xfId="4941" xr:uid="{ED7A06B7-C048-4A96-A9D3-6CCFF6F8FD8B}"/>
    <cellStyle name="Normal 9 3 3 3 2 4" xfId="3176" xr:uid="{FF234467-C34C-4526-9E6D-A8AAC1711BAD}"/>
    <cellStyle name="Normal 9 3 3 3 2 4 2" xfId="4943" xr:uid="{3539AAFD-7BDC-4559-B281-AFED23941215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6" xr:uid="{3E47F90A-4C9F-4C7B-B2D9-159E8D485C3C}"/>
    <cellStyle name="Normal 9 3 3 3 3 2 3" xfId="4945" xr:uid="{2EE4835F-16E4-4400-AF44-78901056D6F1}"/>
    <cellStyle name="Normal 9 3 3 3 3 3" xfId="4242" xr:uid="{75AF3F6B-4569-446D-9042-B4223F0A5F58}"/>
    <cellStyle name="Normal 9 3 3 3 3 3 2" xfId="4947" xr:uid="{05AA02F4-ECD5-41C5-8825-B7B59A058A78}"/>
    <cellStyle name="Normal 9 3 3 3 3 4" xfId="4944" xr:uid="{B4A60577-50BE-4372-8FD8-B068328BB7C0}"/>
    <cellStyle name="Normal 9 3 3 3 4" xfId="3178" xr:uid="{FAA61678-B95A-4658-BF1B-C0F2FEF8E4A4}"/>
    <cellStyle name="Normal 9 3 3 3 4 2" xfId="4243" xr:uid="{327ADF0C-6426-4F53-9C38-1819753EFB63}"/>
    <cellStyle name="Normal 9 3 3 3 4 2 2" xfId="4949" xr:uid="{61A6ED6B-AC60-4974-99F2-E172A5F3F6BD}"/>
    <cellStyle name="Normal 9 3 3 3 4 3" xfId="4948" xr:uid="{607C5E98-77AF-4239-BCF4-E810D45BF715}"/>
    <cellStyle name="Normal 9 3 3 3 5" xfId="3179" xr:uid="{09A1ACBC-C0CB-4C1A-8729-8B9CDF8C6C5B}"/>
    <cellStyle name="Normal 9 3 3 3 5 2" xfId="4950" xr:uid="{71D63739-BBB1-432C-A685-667E65AF03BC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4" xr:uid="{4472DAB8-0A60-42BE-B72C-DB4CA4482BA0}"/>
    <cellStyle name="Normal 9 3 3 4 2 2 3" xfId="4953" xr:uid="{AF7295A4-A23A-4262-9710-AE1EFBAFA816}"/>
    <cellStyle name="Normal 9 3 3 4 2 3" xfId="4246" xr:uid="{6C0DE8CA-5730-4C8F-A9EC-F72076C6D58A}"/>
    <cellStyle name="Normal 9 3 3 4 2 3 2" xfId="4955" xr:uid="{E9C1209A-E7C8-43DB-8803-DCDA31828B58}"/>
    <cellStyle name="Normal 9 3 3 4 2 4" xfId="4952" xr:uid="{C4F16EC1-3D44-415D-A091-EB0E8C12D9DB}"/>
    <cellStyle name="Normal 9 3 3 4 3" xfId="3182" xr:uid="{635E208F-86A3-4AB7-9738-B6A06CB3C906}"/>
    <cellStyle name="Normal 9 3 3 4 3 2" xfId="4247" xr:uid="{A8D1A167-6002-4C17-84E2-4A455CFC55EE}"/>
    <cellStyle name="Normal 9 3 3 4 3 2 2" xfId="4957" xr:uid="{7A8BC85D-DC69-4BC7-ADBA-65C08A10B17B}"/>
    <cellStyle name="Normal 9 3 3 4 3 3" xfId="4956" xr:uid="{9912783A-38D3-4890-95BD-2EB2521855F0}"/>
    <cellStyle name="Normal 9 3 3 4 4" xfId="3183" xr:uid="{E098A52F-FD89-44CF-9487-669FF6468F75}"/>
    <cellStyle name="Normal 9 3 3 4 4 2" xfId="4958" xr:uid="{555625F9-873E-4891-BB2A-197F6EC05D57}"/>
    <cellStyle name="Normal 9 3 3 4 5" xfId="4951" xr:uid="{451D9611-B3D8-414C-A7DB-4CE75D674C59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1" xr:uid="{A2E6B1B4-C044-4743-9460-3555A95EB16D}"/>
    <cellStyle name="Normal 9 3 3 5 2 3" xfId="4960" xr:uid="{FCDD29F3-763B-41C4-BF78-813A9C34EBD9}"/>
    <cellStyle name="Normal 9 3 3 5 3" xfId="3186" xr:uid="{F5A394A9-821F-408B-884A-6587DD2A7753}"/>
    <cellStyle name="Normal 9 3 3 5 3 2" xfId="4962" xr:uid="{BDCDEE29-24C7-40AF-B77D-EA25ADEAD7B2}"/>
    <cellStyle name="Normal 9 3 3 5 4" xfId="3187" xr:uid="{673F3A29-4FF4-449F-A591-44EDFB635A51}"/>
    <cellStyle name="Normal 9 3 3 5 4 2" xfId="4963" xr:uid="{2FCC1D07-8908-4DC1-B38A-0A3533538D7B}"/>
    <cellStyle name="Normal 9 3 3 5 5" xfId="4959" xr:uid="{11787109-28A8-4B0F-BE51-D2D731BD684D}"/>
    <cellStyle name="Normal 9 3 3 6" xfId="3188" xr:uid="{C450359E-1F3A-45B5-A2FF-BCCF081E102A}"/>
    <cellStyle name="Normal 9 3 3 6 2" xfId="4249" xr:uid="{E3FDC8C8-FEA9-4756-B2B8-70E5900D1294}"/>
    <cellStyle name="Normal 9 3 3 6 2 2" xfId="4965" xr:uid="{3A0BC245-1B88-48DC-928D-19953301E959}"/>
    <cellStyle name="Normal 9 3 3 6 3" xfId="4964" xr:uid="{7B3C1783-0E13-4BE0-BB4D-D684A873DEAB}"/>
    <cellStyle name="Normal 9 3 3 7" xfId="3189" xr:uid="{B65396C8-6144-4577-B70A-7A0F4766CBEF}"/>
    <cellStyle name="Normal 9 3 3 7 2" xfId="4966" xr:uid="{C5E28E4C-5154-4D94-B22C-86D014F27585}"/>
    <cellStyle name="Normal 9 3 3 8" xfId="3190" xr:uid="{49F58DF3-23CF-40F1-B1C5-BF29FD744974}"/>
    <cellStyle name="Normal 9 3 3 8 2" xfId="4967" xr:uid="{55C725D5-14A9-43AD-BEB7-2AD2A021C853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2" xr:uid="{D3AAAB0B-F12F-4AE1-AF2A-7C6A843BE544}"/>
    <cellStyle name="Normal 9 3 4 2 2 2 3" xfId="4971" xr:uid="{D474EF23-0142-4DC6-914D-222EA9E362C1}"/>
    <cellStyle name="Normal 9 3 4 2 2 3" xfId="3195" xr:uid="{402E439A-DB24-4ED0-9CC6-488A5F999901}"/>
    <cellStyle name="Normal 9 3 4 2 2 3 2" xfId="4973" xr:uid="{FE52BFB9-C609-4C48-A381-23B6E687B612}"/>
    <cellStyle name="Normal 9 3 4 2 2 4" xfId="3196" xr:uid="{56B6DAED-1368-4989-BC5D-03577D2F313D}"/>
    <cellStyle name="Normal 9 3 4 2 2 4 2" xfId="4974" xr:uid="{96BBE742-93E7-49B0-BF16-59017A5CEE86}"/>
    <cellStyle name="Normal 9 3 4 2 2 5" xfId="4970" xr:uid="{21B751C2-A757-46A9-8026-1C4B32CE6966}"/>
    <cellStyle name="Normal 9 3 4 2 3" xfId="3197" xr:uid="{AE0C72F5-C65C-40F8-997A-BE82FE4AAEF2}"/>
    <cellStyle name="Normal 9 3 4 2 3 2" xfId="4251" xr:uid="{74522319-1DFD-4241-AD02-C95B2C2F3055}"/>
    <cellStyle name="Normal 9 3 4 2 3 2 2" xfId="4976" xr:uid="{C9DAAC6F-03B4-47DB-AC44-2EBF52F9E660}"/>
    <cellStyle name="Normal 9 3 4 2 3 3" xfId="4975" xr:uid="{20F173A6-0EBF-4DEA-9242-3B3A40A8F83E}"/>
    <cellStyle name="Normal 9 3 4 2 4" xfId="3198" xr:uid="{1964B088-DD81-4689-8774-DC35D99AC0A7}"/>
    <cellStyle name="Normal 9 3 4 2 4 2" xfId="4977" xr:uid="{B1FAF9C4-9361-4ABA-90ED-E39407FDA600}"/>
    <cellStyle name="Normal 9 3 4 2 5" xfId="3199" xr:uid="{85AA862A-566A-4298-95CA-001900BFF469}"/>
    <cellStyle name="Normal 9 3 4 2 5 2" xfId="4978" xr:uid="{654D0D9B-50BC-4C4F-9D41-45BADE1E2E28}"/>
    <cellStyle name="Normal 9 3 4 2 6" xfId="4969" xr:uid="{5EEEF8A2-660E-479E-9B57-5E81E857522A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1" xr:uid="{E416A875-2FBC-4820-B1E6-00434A762878}"/>
    <cellStyle name="Normal 9 3 4 3 2 3" xfId="4980" xr:uid="{5228FAB8-5F1B-4444-BD34-A61F1D1FD08C}"/>
    <cellStyle name="Normal 9 3 4 3 3" xfId="3202" xr:uid="{859E553D-2322-4DB5-9E80-3DCC002E1CE7}"/>
    <cellStyle name="Normal 9 3 4 3 3 2" xfId="4982" xr:uid="{B95420B1-A0AA-436A-B539-DCE032E38074}"/>
    <cellStyle name="Normal 9 3 4 3 4" xfId="3203" xr:uid="{C9E2BC69-2D11-4B5E-8793-867FEC47FD74}"/>
    <cellStyle name="Normal 9 3 4 3 4 2" xfId="4983" xr:uid="{34B445EB-1183-4C2B-A47B-F329C2DB6C40}"/>
    <cellStyle name="Normal 9 3 4 3 5" xfId="4979" xr:uid="{A580370A-BE18-4E0F-BAA6-7FBA54F1A9F7}"/>
    <cellStyle name="Normal 9 3 4 4" xfId="3204" xr:uid="{B7E52E64-CF8F-4FA1-BD38-E40D2DE1CA8F}"/>
    <cellStyle name="Normal 9 3 4 4 2" xfId="3205" xr:uid="{6A5A9A9D-6477-4EC3-91D0-8634064021F4}"/>
    <cellStyle name="Normal 9 3 4 4 2 2" xfId="4985" xr:uid="{7DCE2085-6EEE-4BFD-A170-954B788F5337}"/>
    <cellStyle name="Normal 9 3 4 4 3" xfId="3206" xr:uid="{BE61994C-C61D-45B9-A15A-8CA2F75F275C}"/>
    <cellStyle name="Normal 9 3 4 4 3 2" xfId="4986" xr:uid="{4024ABAE-C017-4936-9F34-0D340C6D26D5}"/>
    <cellStyle name="Normal 9 3 4 4 4" xfId="3207" xr:uid="{38B0C644-8565-442D-8A70-0CDFD71267BE}"/>
    <cellStyle name="Normal 9 3 4 4 4 2" xfId="4987" xr:uid="{4E511B1D-6292-4EFF-990A-A7102884701C}"/>
    <cellStyle name="Normal 9 3 4 4 5" xfId="4984" xr:uid="{6AC6153E-1E9D-4C5B-8252-005A6D50AC50}"/>
    <cellStyle name="Normal 9 3 4 5" xfId="3208" xr:uid="{F3E6D4C4-EA5D-43E6-AA16-6FCFED5CAC01}"/>
    <cellStyle name="Normal 9 3 4 5 2" xfId="4988" xr:uid="{F517E0C1-DBA5-4DD8-AFD1-0F0EA3EFDD53}"/>
    <cellStyle name="Normal 9 3 4 6" xfId="3209" xr:uid="{803A3E4C-71C6-4C73-BF27-0215576BC0DE}"/>
    <cellStyle name="Normal 9 3 4 6 2" xfId="4989" xr:uid="{63D93039-B4F0-4F6A-B867-6A7D08C31138}"/>
    <cellStyle name="Normal 9 3 4 7" xfId="3210" xr:uid="{2D7083F8-557C-4B17-B563-D93C0384D675}"/>
    <cellStyle name="Normal 9 3 4 7 2" xfId="4990" xr:uid="{78F90A3C-91A9-41C1-B39E-05A8CAAE2953}"/>
    <cellStyle name="Normal 9 3 4 8" xfId="4968" xr:uid="{00EA3191-18FA-4652-A4BE-BDD7A0D37509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5" xr:uid="{3D4E65E3-CC38-4E77-A785-28CE7CE51EA5}"/>
    <cellStyle name="Normal 9 3 5 2 2 2 3" xfId="4994" xr:uid="{C228E73F-CDE8-4410-920C-BF6550A9A275}"/>
    <cellStyle name="Normal 9 3 5 2 2 3" xfId="4255" xr:uid="{CDCA4BF1-82E3-45DD-8C87-BEDE17AF3A01}"/>
    <cellStyle name="Normal 9 3 5 2 2 3 2" xfId="4996" xr:uid="{00AD34CD-C83A-439B-BC25-3326D54A656F}"/>
    <cellStyle name="Normal 9 3 5 2 2 4" xfId="4993" xr:uid="{7EA55D5A-A678-4D48-9D71-F1E07A45099D}"/>
    <cellStyle name="Normal 9 3 5 2 3" xfId="3214" xr:uid="{E9D1AAEF-09A2-445F-BED7-13D463E938FC}"/>
    <cellStyle name="Normal 9 3 5 2 3 2" xfId="4256" xr:uid="{2E65939E-F180-4EF8-9329-2AEA0F8150D2}"/>
    <cellStyle name="Normal 9 3 5 2 3 2 2" xfId="4998" xr:uid="{240B4795-2E37-4020-AB49-B22282144258}"/>
    <cellStyle name="Normal 9 3 5 2 3 3" xfId="4997" xr:uid="{C4D01EB8-C91C-49B0-9DBE-578481B4996A}"/>
    <cellStyle name="Normal 9 3 5 2 4" xfId="3215" xr:uid="{B907F800-23B2-472F-AB26-899EAA492952}"/>
    <cellStyle name="Normal 9 3 5 2 4 2" xfId="4999" xr:uid="{7742C94D-6CAD-4AC8-A6AE-CE2908D3085C}"/>
    <cellStyle name="Normal 9 3 5 2 5" xfId="4992" xr:uid="{450EBDA6-8982-4C1C-B502-3853FE372E56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2" xr:uid="{976D54B0-5AE0-4058-9A43-7B6E23317D8D}"/>
    <cellStyle name="Normal 9 3 5 3 2 3" xfId="5001" xr:uid="{2AE0BC8B-D6B7-4465-B76A-C2DDD42D5485}"/>
    <cellStyle name="Normal 9 3 5 3 3" xfId="3218" xr:uid="{D376B54B-4288-4988-92BA-FE9EEEB32519}"/>
    <cellStyle name="Normal 9 3 5 3 3 2" xfId="5003" xr:uid="{A2BE021A-9B3E-4E51-B064-0C1EFB897899}"/>
    <cellStyle name="Normal 9 3 5 3 4" xfId="3219" xr:uid="{7B79ED67-678A-4700-95E9-FD42624D2D91}"/>
    <cellStyle name="Normal 9 3 5 3 4 2" xfId="5004" xr:uid="{4655CEA8-A354-4C0E-AF1F-965806914635}"/>
    <cellStyle name="Normal 9 3 5 3 5" xfId="5000" xr:uid="{FDCFFBDD-12A1-4492-9E9D-6F591C045968}"/>
    <cellStyle name="Normal 9 3 5 4" xfId="3220" xr:uid="{E37FD5A4-8D85-4AF9-8746-2A27AD14D583}"/>
    <cellStyle name="Normal 9 3 5 4 2" xfId="4258" xr:uid="{D6C9FA30-B072-4839-ACB0-40FDE19D79FB}"/>
    <cellStyle name="Normal 9 3 5 4 2 2" xfId="5006" xr:uid="{CC541BC8-758A-4C45-BE38-902567492F3C}"/>
    <cellStyle name="Normal 9 3 5 4 3" xfId="5005" xr:uid="{7AA43F6B-2853-4059-B2AB-6B868D8721C2}"/>
    <cellStyle name="Normal 9 3 5 5" xfId="3221" xr:uid="{81B55BE6-F6F2-41F3-B85B-B0837804FE64}"/>
    <cellStyle name="Normal 9 3 5 5 2" xfId="5007" xr:uid="{78F5FC7F-4278-43A4-9BE4-1049BCE46014}"/>
    <cellStyle name="Normal 9 3 5 6" xfId="3222" xr:uid="{3A11D87E-9994-4FC6-809F-B4E217F15DB3}"/>
    <cellStyle name="Normal 9 3 5 6 2" xfId="5008" xr:uid="{F19C3BD2-2665-48D4-AD68-876CBDA8EC83}"/>
    <cellStyle name="Normal 9 3 5 7" xfId="4991" xr:uid="{3F57FB9B-54B6-4432-A131-F659330A64D1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2" xr:uid="{F199E197-6738-4802-BDB7-5641B65D3E7C}"/>
    <cellStyle name="Normal 9 3 6 2 2 3" xfId="5011" xr:uid="{4FAC3C8F-69C0-495A-8788-74FF22EE5D34}"/>
    <cellStyle name="Normal 9 3 6 2 3" xfId="3226" xr:uid="{BFB16D22-425E-4A4C-9E8B-76A55139CE48}"/>
    <cellStyle name="Normal 9 3 6 2 3 2" xfId="5013" xr:uid="{BA966357-A9BB-4305-B43F-4EE440EC5C96}"/>
    <cellStyle name="Normal 9 3 6 2 4" xfId="3227" xr:uid="{DEE05BC0-CAED-4A4E-AA58-32B1C758C8FE}"/>
    <cellStyle name="Normal 9 3 6 2 4 2" xfId="5014" xr:uid="{5FAE1B24-AA5D-4B57-9DF6-A130191C7B49}"/>
    <cellStyle name="Normal 9 3 6 2 5" xfId="5010" xr:uid="{C8FE3588-604B-481F-8E5D-6CE686E85D19}"/>
    <cellStyle name="Normal 9 3 6 3" xfId="3228" xr:uid="{9B268206-27D9-4036-B757-17A679EBF9F6}"/>
    <cellStyle name="Normal 9 3 6 3 2" xfId="4260" xr:uid="{F4A59E7F-A319-4A3D-BDFE-4A802922E196}"/>
    <cellStyle name="Normal 9 3 6 3 2 2" xfId="5016" xr:uid="{00B9C5E5-9829-4487-B941-EA38F7860417}"/>
    <cellStyle name="Normal 9 3 6 3 3" xfId="5015" xr:uid="{65ECD421-0DFD-4437-BAA4-91D8E611321B}"/>
    <cellStyle name="Normal 9 3 6 4" xfId="3229" xr:uid="{2A25F579-A2F9-4E80-98F9-BE1CA3AA2300}"/>
    <cellStyle name="Normal 9 3 6 4 2" xfId="5017" xr:uid="{A7C2137E-B4A4-4A10-A9C9-2BD91B3824F2}"/>
    <cellStyle name="Normal 9 3 6 5" xfId="3230" xr:uid="{A38065C7-B910-4346-8B42-57F6B4E3B824}"/>
    <cellStyle name="Normal 9 3 6 5 2" xfId="5018" xr:uid="{20C7CEF5-9013-4D55-BAC4-02DAAB4D7E1A}"/>
    <cellStyle name="Normal 9 3 6 6" xfId="5009" xr:uid="{44B5B471-96AB-4D05-9A49-105DC3F6CBDB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1" xr:uid="{E2636BCD-013E-4DCD-B0BE-410B6D34C577}"/>
    <cellStyle name="Normal 9 3 7 2 3" xfId="5020" xr:uid="{A059AF7D-6C75-42E0-8231-25CD7FEB5F7A}"/>
    <cellStyle name="Normal 9 3 7 3" xfId="3233" xr:uid="{38775F42-C864-4A35-9A6E-6EB8D771FAB3}"/>
    <cellStyle name="Normal 9 3 7 3 2" xfId="5022" xr:uid="{9499BC23-1965-4AA7-90C3-89978511696C}"/>
    <cellStyle name="Normal 9 3 7 4" xfId="3234" xr:uid="{7F377F1D-7586-4C1C-AC60-FA8942F86B23}"/>
    <cellStyle name="Normal 9 3 7 4 2" xfId="5023" xr:uid="{4B413EAD-2FC6-4B68-A377-C5AA8EC628C9}"/>
    <cellStyle name="Normal 9 3 7 5" xfId="5019" xr:uid="{81C5664C-0C41-4480-A870-0CDC5739FF1B}"/>
    <cellStyle name="Normal 9 3 8" xfId="3235" xr:uid="{3EE253FF-82BE-49E8-B59F-DC9BEF7DAF32}"/>
    <cellStyle name="Normal 9 3 8 2" xfId="3236" xr:uid="{41429C95-83AF-4EE0-A816-07E56C62A355}"/>
    <cellStyle name="Normal 9 3 8 2 2" xfId="5025" xr:uid="{A58FAC41-D95E-477D-B290-09BF7A14115A}"/>
    <cellStyle name="Normal 9 3 8 3" xfId="3237" xr:uid="{F8F46510-84F2-451B-872B-5E61B548F04B}"/>
    <cellStyle name="Normal 9 3 8 3 2" xfId="5026" xr:uid="{25EA641D-6B04-4244-AB2B-247FB01E64EA}"/>
    <cellStyle name="Normal 9 3 8 4" xfId="3238" xr:uid="{5B25F764-DE19-4C03-9C12-57F7E42DB5E6}"/>
    <cellStyle name="Normal 9 3 8 4 2" xfId="5027" xr:uid="{8C50696A-C5F9-4033-B3DE-E88C7E93E337}"/>
    <cellStyle name="Normal 9 3 8 5" xfId="5024" xr:uid="{3705F4AA-A634-43D1-8362-4E7636AA84DB}"/>
    <cellStyle name="Normal 9 3 9" xfId="3239" xr:uid="{4F151668-A318-42FE-9B66-03C6CECE435F}"/>
    <cellStyle name="Normal 9 3 9 2" xfId="5028" xr:uid="{EFC4DF4F-D069-415E-BA7B-5E9587B5DE46}"/>
    <cellStyle name="Normal 9 4" xfId="3240" xr:uid="{B36AF820-063D-4106-AA68-C19939629719}"/>
    <cellStyle name="Normal 9 4 10" xfId="3241" xr:uid="{05587996-56E9-472F-9AEA-D541525D9EDB}"/>
    <cellStyle name="Normal 9 4 10 2" xfId="5030" xr:uid="{D92769F5-288D-4C41-9803-35693CD9D3CA}"/>
    <cellStyle name="Normal 9 4 11" xfId="3242" xr:uid="{D10EDA6B-A4CA-4A9B-A25A-EB03B9568D01}"/>
    <cellStyle name="Normal 9 4 11 2" xfId="5031" xr:uid="{B9678869-61BC-45E8-9856-4D7D18BC79DC}"/>
    <cellStyle name="Normal 9 4 12" xfId="5029" xr:uid="{17A71F82-5EA6-41D3-9443-74DA2BF44BB2}"/>
    <cellStyle name="Normal 9 4 2" xfId="3243" xr:uid="{8AC80D2C-D820-4EC4-8604-A26386C0B4D5}"/>
    <cellStyle name="Normal 9 4 2 10" xfId="5032" xr:uid="{C7D0DCA1-973D-4942-B75F-B3778942DB2E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7" xr:uid="{40B7C8DD-50E9-4A51-A4BF-4DB8894756DB}"/>
    <cellStyle name="Normal 9 4 2 2 2 2 2 3" xfId="5036" xr:uid="{D56ABB68-0AB8-426D-84E2-8541961518B6}"/>
    <cellStyle name="Normal 9 4 2 2 2 2 3" xfId="3248" xr:uid="{4EC5BD16-BFA6-4F0A-8F5C-336B40266A81}"/>
    <cellStyle name="Normal 9 4 2 2 2 2 3 2" xfId="5038" xr:uid="{87FF988E-698B-45B5-9ABC-BDE44458F1ED}"/>
    <cellStyle name="Normal 9 4 2 2 2 2 4" xfId="3249" xr:uid="{61228715-DA0D-4526-8B76-26E7220A911F}"/>
    <cellStyle name="Normal 9 4 2 2 2 2 4 2" xfId="5039" xr:uid="{F79FFF87-81EE-4E15-93C6-39BD1CA5E88E}"/>
    <cellStyle name="Normal 9 4 2 2 2 2 5" xfId="5035" xr:uid="{E92A7784-F8A0-4F5C-A7C4-6D61C74EAF2D}"/>
    <cellStyle name="Normal 9 4 2 2 2 3" xfId="3250" xr:uid="{044B7EE5-169B-45B6-BB06-F969673A29EC}"/>
    <cellStyle name="Normal 9 4 2 2 2 3 2" xfId="3251" xr:uid="{9934C75E-97DC-4A5F-92D9-9BB9518D6B7A}"/>
    <cellStyle name="Normal 9 4 2 2 2 3 2 2" xfId="5041" xr:uid="{E4388363-8D87-4272-9263-E5AE8DB97FA9}"/>
    <cellStyle name="Normal 9 4 2 2 2 3 3" xfId="3252" xr:uid="{CC6D834B-C4D9-4194-84D9-E271FA2738D2}"/>
    <cellStyle name="Normal 9 4 2 2 2 3 3 2" xfId="5042" xr:uid="{78603E47-0A2E-44D2-86A9-97B3776C1614}"/>
    <cellStyle name="Normal 9 4 2 2 2 3 4" xfId="3253" xr:uid="{C0DFF6F1-8303-4F5C-BA12-2A0C67856970}"/>
    <cellStyle name="Normal 9 4 2 2 2 3 4 2" xfId="5043" xr:uid="{6AD1FEA6-8808-4660-8805-A42E039EBA84}"/>
    <cellStyle name="Normal 9 4 2 2 2 3 5" xfId="5040" xr:uid="{FEB428D6-F3A7-4F5A-8A9E-7AC488BF190A}"/>
    <cellStyle name="Normal 9 4 2 2 2 4" xfId="3254" xr:uid="{8E6B803C-95FC-4CC7-BD71-A248E7196F0B}"/>
    <cellStyle name="Normal 9 4 2 2 2 4 2" xfId="5044" xr:uid="{C991294B-8F26-49D6-A84E-5CB7C5C5EC2A}"/>
    <cellStyle name="Normal 9 4 2 2 2 5" xfId="3255" xr:uid="{1586594D-1969-4E74-AE57-6F0C25308D6E}"/>
    <cellStyle name="Normal 9 4 2 2 2 5 2" xfId="5045" xr:uid="{473FFA1F-55DC-4F74-B8C3-90D5AC90341B}"/>
    <cellStyle name="Normal 9 4 2 2 2 6" xfId="3256" xr:uid="{8EF72C3A-1B20-4919-A3FF-7A4971B0B7F8}"/>
    <cellStyle name="Normal 9 4 2 2 2 6 2" xfId="5046" xr:uid="{3E493D8C-1672-4ABA-8AED-F5FD5F65BACF}"/>
    <cellStyle name="Normal 9 4 2 2 2 7" xfId="5034" xr:uid="{1F4966C1-963B-46C1-9975-7F196696C5D5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9" xr:uid="{E3A6599C-F32B-4CBD-B209-9CFEE4027FE8}"/>
    <cellStyle name="Normal 9 4 2 2 3 2 3" xfId="3260" xr:uid="{6F8DDBC6-3E3A-40CD-A4F4-C1180DC5667B}"/>
    <cellStyle name="Normal 9 4 2 2 3 2 3 2" xfId="5050" xr:uid="{B13F8906-B9AC-4D1B-A237-79603AC7AB5E}"/>
    <cellStyle name="Normal 9 4 2 2 3 2 4" xfId="3261" xr:uid="{219981AE-239B-4A9A-8E59-0EE983D2BF3D}"/>
    <cellStyle name="Normal 9 4 2 2 3 2 4 2" xfId="5051" xr:uid="{A7FA585D-FF87-4C3B-9D98-5C26DD880AF3}"/>
    <cellStyle name="Normal 9 4 2 2 3 2 5" xfId="5048" xr:uid="{8C78B66A-DC19-4F86-ACEB-805FF5B092C1}"/>
    <cellStyle name="Normal 9 4 2 2 3 3" xfId="3262" xr:uid="{23E1501E-7B04-40CD-A487-2F219F247E65}"/>
    <cellStyle name="Normal 9 4 2 2 3 3 2" xfId="5052" xr:uid="{0C374FD2-0661-40B4-9EE3-94A3A52A6FA5}"/>
    <cellStyle name="Normal 9 4 2 2 3 4" xfId="3263" xr:uid="{E1B79620-2A9C-4A0F-B2AD-3E033A2CE8F8}"/>
    <cellStyle name="Normal 9 4 2 2 3 4 2" xfId="5053" xr:uid="{F34D2129-E090-458A-BA53-14ADDA560B30}"/>
    <cellStyle name="Normal 9 4 2 2 3 5" xfId="3264" xr:uid="{110D809D-0BC3-46CD-B72B-711780E9050F}"/>
    <cellStyle name="Normal 9 4 2 2 3 5 2" xfId="5054" xr:uid="{4481AE17-B4D6-4E86-B277-74A2A28D2961}"/>
    <cellStyle name="Normal 9 4 2 2 3 6" xfId="5047" xr:uid="{799D8A20-D57D-4A85-8A0E-B44952192FF5}"/>
    <cellStyle name="Normal 9 4 2 2 4" xfId="3265" xr:uid="{B8C2EED8-CB66-47A1-ADA3-DD4BA98651F3}"/>
    <cellStyle name="Normal 9 4 2 2 4 2" xfId="3266" xr:uid="{0BC5AF3E-CC97-466E-ACF1-9AA392D62128}"/>
    <cellStyle name="Normal 9 4 2 2 4 2 2" xfId="5056" xr:uid="{9E8128E2-773A-4C57-B413-282B9D26F9E6}"/>
    <cellStyle name="Normal 9 4 2 2 4 3" xfId="3267" xr:uid="{17E09A5C-8A59-4EB1-8865-BE6EC04B6B60}"/>
    <cellStyle name="Normal 9 4 2 2 4 3 2" xfId="5057" xr:uid="{90BB683B-8CFB-4BA3-A731-D0FDDCC11F93}"/>
    <cellStyle name="Normal 9 4 2 2 4 4" xfId="3268" xr:uid="{71E5044D-E050-4A67-87BB-3B7AEAEEA0E1}"/>
    <cellStyle name="Normal 9 4 2 2 4 4 2" xfId="5058" xr:uid="{CED6D4AD-26D3-4A7D-801D-12533FEE64EF}"/>
    <cellStyle name="Normal 9 4 2 2 4 5" xfId="5055" xr:uid="{DD61EC69-5FC2-430B-B02B-3B5EF71B6375}"/>
    <cellStyle name="Normal 9 4 2 2 5" xfId="3269" xr:uid="{A1A31F0E-5E48-40A1-A790-F81542757042}"/>
    <cellStyle name="Normal 9 4 2 2 5 2" xfId="3270" xr:uid="{B07BD559-0B0D-479E-8705-6D1395CB3079}"/>
    <cellStyle name="Normal 9 4 2 2 5 2 2" xfId="5060" xr:uid="{B8FB0759-CB47-4E33-A3F2-C59779A27D85}"/>
    <cellStyle name="Normal 9 4 2 2 5 3" xfId="3271" xr:uid="{D696B72D-DA5D-432D-B7FC-060A1F34C1ED}"/>
    <cellStyle name="Normal 9 4 2 2 5 3 2" xfId="5061" xr:uid="{2458E4F1-A6AF-459C-B4CA-D260C97EDB0A}"/>
    <cellStyle name="Normal 9 4 2 2 5 4" xfId="3272" xr:uid="{13EBF954-1F08-4D3B-B5FA-D19F1D84E502}"/>
    <cellStyle name="Normal 9 4 2 2 5 4 2" xfId="5062" xr:uid="{B0C96DA7-42B5-465C-A4EA-5578363B92CB}"/>
    <cellStyle name="Normal 9 4 2 2 5 5" xfId="5059" xr:uid="{B4EDE5E1-BEE8-4496-9856-47BF7D2CA657}"/>
    <cellStyle name="Normal 9 4 2 2 6" xfId="3273" xr:uid="{FAF572B2-5516-4FEC-B5D0-D8BB079B286A}"/>
    <cellStyle name="Normal 9 4 2 2 6 2" xfId="5063" xr:uid="{96AD0A72-3C81-4962-BF44-20565EEC4909}"/>
    <cellStyle name="Normal 9 4 2 2 7" xfId="3274" xr:uid="{8B112F79-1278-4631-81D6-9972DA2AC6D9}"/>
    <cellStyle name="Normal 9 4 2 2 7 2" xfId="5064" xr:uid="{90F3B3FF-B18C-4859-819A-CFBF6C114B16}"/>
    <cellStyle name="Normal 9 4 2 2 8" xfId="3275" xr:uid="{6CF4D569-8D5B-414E-922F-009464BABB7D}"/>
    <cellStyle name="Normal 9 4 2 2 8 2" xfId="5065" xr:uid="{9FB41F06-6E9B-4EC4-B769-F5C1C4412BAC}"/>
    <cellStyle name="Normal 9 4 2 2 9" xfId="5033" xr:uid="{87756C71-36B5-456B-B83B-F77F85468BF8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0" xr:uid="{C0F3AE41-081F-451D-BA35-E3DC3143EF30}"/>
    <cellStyle name="Normal 9 4 2 3 2 2 2 3" xfId="5069" xr:uid="{3DB0C5F7-331D-443C-B672-9DC1FC004544}"/>
    <cellStyle name="Normal 9 4 2 3 2 2 3" xfId="4265" xr:uid="{2ECDEDAD-A212-4492-8F74-A6CEEF34DDEA}"/>
    <cellStyle name="Normal 9 4 2 3 2 2 3 2" xfId="5071" xr:uid="{CED213D5-ACEE-4D5A-964C-68822BC3E3B8}"/>
    <cellStyle name="Normal 9 4 2 3 2 2 4" xfId="5068" xr:uid="{0BEE5387-7EC4-46DC-BCC8-97BF008E76FB}"/>
    <cellStyle name="Normal 9 4 2 3 2 3" xfId="3279" xr:uid="{8CDEB715-07C0-4FE4-A61E-49CC1FB8EB0C}"/>
    <cellStyle name="Normal 9 4 2 3 2 3 2" xfId="4266" xr:uid="{49793AFE-CA67-4B52-AE66-F411EC6ECE11}"/>
    <cellStyle name="Normal 9 4 2 3 2 3 2 2" xfId="5073" xr:uid="{D3D834BF-4A9B-41FF-970F-D0EB00300139}"/>
    <cellStyle name="Normal 9 4 2 3 2 3 3" xfId="5072" xr:uid="{94764C43-328F-4435-9B88-10133CC9A870}"/>
    <cellStyle name="Normal 9 4 2 3 2 4" xfId="3280" xr:uid="{6813B584-FABB-43CA-AEE4-24CDD72D4F7D}"/>
    <cellStyle name="Normal 9 4 2 3 2 4 2" xfId="5074" xr:uid="{0EA3EC4C-FAA5-47BA-9570-AC428E0E941D}"/>
    <cellStyle name="Normal 9 4 2 3 2 5" xfId="5067" xr:uid="{607516B1-9297-439D-8E60-7683255F6FD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7" xr:uid="{9EF0ACDD-A7C1-4694-A66C-12F91D39D141}"/>
    <cellStyle name="Normal 9 4 2 3 3 2 3" xfId="5076" xr:uid="{D37F2B28-E3DC-4993-A767-AF5F4AA769A5}"/>
    <cellStyle name="Normal 9 4 2 3 3 3" xfId="3283" xr:uid="{ABFF89AF-85E3-46C9-B362-41EEC11E2AEE}"/>
    <cellStyle name="Normal 9 4 2 3 3 3 2" xfId="5078" xr:uid="{DB339641-0795-4930-B01E-1A09D61E2982}"/>
    <cellStyle name="Normal 9 4 2 3 3 4" xfId="3284" xr:uid="{549A0934-7F38-4FBF-B25D-0C11B396FC8C}"/>
    <cellStyle name="Normal 9 4 2 3 3 4 2" xfId="5079" xr:uid="{C5A7E978-8514-4921-A344-6DC14DDC68CD}"/>
    <cellStyle name="Normal 9 4 2 3 3 5" xfId="5075" xr:uid="{8FFF63DB-81AE-41E6-A678-72053DB1E0B3}"/>
    <cellStyle name="Normal 9 4 2 3 4" xfId="3285" xr:uid="{EE1C93E9-6800-4BBD-A6DA-7EAAA8FB2FD6}"/>
    <cellStyle name="Normal 9 4 2 3 4 2" xfId="4268" xr:uid="{D58037FC-2370-4193-A0C1-F8E06A91FC04}"/>
    <cellStyle name="Normal 9 4 2 3 4 2 2" xfId="5081" xr:uid="{544E6F5C-FE57-4735-9470-D826592521FD}"/>
    <cellStyle name="Normal 9 4 2 3 4 3" xfId="5080" xr:uid="{28652816-2CB7-43A9-BFD5-15ABDA2E614E}"/>
    <cellStyle name="Normal 9 4 2 3 5" xfId="3286" xr:uid="{E8C37C29-FD4B-49BC-8E22-AC2EBE7DF593}"/>
    <cellStyle name="Normal 9 4 2 3 5 2" xfId="5082" xr:uid="{43D1B95F-E0F2-45DC-A8A5-46C25FECDAE1}"/>
    <cellStyle name="Normal 9 4 2 3 6" xfId="3287" xr:uid="{906AEEC2-8CF4-473F-99C6-F43E29750A31}"/>
    <cellStyle name="Normal 9 4 2 3 6 2" xfId="5083" xr:uid="{7E067377-2606-451C-A409-AEB9FA10E91E}"/>
    <cellStyle name="Normal 9 4 2 3 7" xfId="5066" xr:uid="{C3697C92-B154-4E4A-A6A5-9F9ADDD9DD1C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7" xr:uid="{8871147E-1F3F-43AC-9BD3-2FDC6099E82D}"/>
    <cellStyle name="Normal 9 4 2 4 2 2 3" xfId="5086" xr:uid="{CD2BE70E-C8A3-4598-8E72-E1109605D02C}"/>
    <cellStyle name="Normal 9 4 2 4 2 3" xfId="3291" xr:uid="{B5DF5C07-B2AB-4224-A98B-82ABF32D17FE}"/>
    <cellStyle name="Normal 9 4 2 4 2 3 2" xfId="5088" xr:uid="{CA2C3882-94F1-4CE3-95BE-DE761AF0974B}"/>
    <cellStyle name="Normal 9 4 2 4 2 4" xfId="3292" xr:uid="{E3649021-61EE-422C-820F-959F7B2F146A}"/>
    <cellStyle name="Normal 9 4 2 4 2 4 2" xfId="5089" xr:uid="{4219F1F5-AD2F-4E72-92B0-B25BEC6B2874}"/>
    <cellStyle name="Normal 9 4 2 4 2 5" xfId="5085" xr:uid="{91A7DEA9-8255-489A-A1AF-AD6A9EEF305F}"/>
    <cellStyle name="Normal 9 4 2 4 3" xfId="3293" xr:uid="{A9E734C7-CD7B-445D-A574-47F4C6690C6E}"/>
    <cellStyle name="Normal 9 4 2 4 3 2" xfId="4270" xr:uid="{4F7E71AF-2EBC-4F6C-BBB1-729B073D06F1}"/>
    <cellStyle name="Normal 9 4 2 4 3 2 2" xfId="5091" xr:uid="{558DD8B0-FA1E-4BA6-9A3C-AF65D213410B}"/>
    <cellStyle name="Normal 9 4 2 4 3 3" xfId="5090" xr:uid="{7489F893-4A15-4AB0-894A-16EBE89AEBFA}"/>
    <cellStyle name="Normal 9 4 2 4 4" xfId="3294" xr:uid="{DC7FEBBA-CC56-40D6-96FC-5EF4CE97DDAF}"/>
    <cellStyle name="Normal 9 4 2 4 4 2" xfId="5092" xr:uid="{5E575FB9-6266-489F-8B34-7048216AEBE0}"/>
    <cellStyle name="Normal 9 4 2 4 5" xfId="3295" xr:uid="{8DE7B1EA-9A22-4B40-B828-D5462898E796}"/>
    <cellStyle name="Normal 9 4 2 4 5 2" xfId="5093" xr:uid="{328F03E5-A238-4343-A64E-CA936E261247}"/>
    <cellStyle name="Normal 9 4 2 4 6" xfId="5084" xr:uid="{2D6E7BA6-07EB-4281-8A9E-A4F793A0E991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6" xr:uid="{F26E5A91-64A1-43B3-AAF0-45F0B8F91AF3}"/>
    <cellStyle name="Normal 9 4 2 5 2 3" xfId="5095" xr:uid="{B9AB88D1-1D42-48B8-95A5-545352344D96}"/>
    <cellStyle name="Normal 9 4 2 5 3" xfId="3298" xr:uid="{515F52F5-1FF6-4780-AB0D-57AC1901353A}"/>
    <cellStyle name="Normal 9 4 2 5 3 2" xfId="5097" xr:uid="{7830F163-3071-452A-B3E1-B78172F7AD40}"/>
    <cellStyle name="Normal 9 4 2 5 4" xfId="3299" xr:uid="{E7E48E44-7E34-4478-905F-783CE06C0F36}"/>
    <cellStyle name="Normal 9 4 2 5 4 2" xfId="5098" xr:uid="{A9560602-B40C-4B42-90CB-FCD531F995D0}"/>
    <cellStyle name="Normal 9 4 2 5 5" xfId="5094" xr:uid="{B9CDAFEA-0F63-42A6-9629-782CBC27C280}"/>
    <cellStyle name="Normal 9 4 2 6" xfId="3300" xr:uid="{5C803D0A-6AEB-4A8F-8E80-8D3622118DA2}"/>
    <cellStyle name="Normal 9 4 2 6 2" xfId="3301" xr:uid="{EBA2872D-81A5-4177-BD14-9D3F5247FA3D}"/>
    <cellStyle name="Normal 9 4 2 6 2 2" xfId="5100" xr:uid="{ECEE293D-1554-4D7F-B93A-A574C8C60223}"/>
    <cellStyle name="Normal 9 4 2 6 3" xfId="3302" xr:uid="{30B89C50-1B50-431D-AE16-A9B691624786}"/>
    <cellStyle name="Normal 9 4 2 6 3 2" xfId="5101" xr:uid="{801CC130-9CE6-4C4E-9D53-4E7BC644A382}"/>
    <cellStyle name="Normal 9 4 2 6 4" xfId="3303" xr:uid="{E02EA51D-AE4E-4A27-B385-1D45F1D7B0F0}"/>
    <cellStyle name="Normal 9 4 2 6 4 2" xfId="5102" xr:uid="{55A9B43F-AB94-4A5E-B75A-F34122D5C26B}"/>
    <cellStyle name="Normal 9 4 2 6 5" xfId="5099" xr:uid="{8060FFA9-1890-48DC-8E00-30FE34FD5981}"/>
    <cellStyle name="Normal 9 4 2 7" xfId="3304" xr:uid="{717EC764-6200-4781-9DBE-7AE01DC492DD}"/>
    <cellStyle name="Normal 9 4 2 7 2" xfId="5103" xr:uid="{4DE93957-785D-4E93-A713-119CE3777121}"/>
    <cellStyle name="Normal 9 4 2 8" xfId="3305" xr:uid="{D54AE50E-6751-456D-B814-0BC1D4404099}"/>
    <cellStyle name="Normal 9 4 2 8 2" xfId="5104" xr:uid="{57653724-DEC0-4562-9EAD-7112DE529CBF}"/>
    <cellStyle name="Normal 9 4 2 9" xfId="3306" xr:uid="{B26C6B3A-C714-4834-A076-37A046B30935}"/>
    <cellStyle name="Normal 9 4 2 9 2" xfId="5105" xr:uid="{78116517-4AAD-44FF-993C-F175E380EFD8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9" xr:uid="{6CA7EE69-097F-44A2-824A-108247D22BA6}"/>
    <cellStyle name="Normal 9 4 3 2 2 2 2 2 2" xfId="5481" xr:uid="{4DCEE64F-28E2-4265-A5E9-C29B88638FD5}"/>
    <cellStyle name="Normal 9 4 3 2 2 2 2 2 3" xfId="5110" xr:uid="{638C5F6D-A13E-4DD1-981B-E34B52E3DBB3}"/>
    <cellStyle name="Normal 9 4 3 2 2 2 3" xfId="4760" xr:uid="{17CF4B86-C22D-4C99-A9DD-6C7D23E2E814}"/>
    <cellStyle name="Normal 9 4 3 2 2 2 3 2" xfId="5482" xr:uid="{BFEF2757-713C-4675-AB9F-AF6C00C9E9A2}"/>
    <cellStyle name="Normal 9 4 3 2 2 2 3 3" xfId="5109" xr:uid="{7328F4C8-C588-437C-BF0B-9F1F871D9FD8}"/>
    <cellStyle name="Normal 9 4 3 2 2 3" xfId="3311" xr:uid="{11006371-3CA0-4985-B591-71D72B539045}"/>
    <cellStyle name="Normal 9 4 3 2 2 3 2" xfId="4761" xr:uid="{5A2276A7-EB68-44A0-9356-59B442D9FA0D}"/>
    <cellStyle name="Normal 9 4 3 2 2 3 2 2" xfId="5483" xr:uid="{C455D475-858C-44DD-93DF-AECF650A924D}"/>
    <cellStyle name="Normal 9 4 3 2 2 3 2 3" xfId="5111" xr:uid="{9E7BC25B-D017-4FEB-9BE5-2A3C0200BAF0}"/>
    <cellStyle name="Normal 9 4 3 2 2 4" xfId="3312" xr:uid="{E62A273D-F6D5-433E-B6BD-74AE87A1D16D}"/>
    <cellStyle name="Normal 9 4 3 2 2 4 2" xfId="5112" xr:uid="{F978B90A-9DCD-4246-94C9-D653E4E365EB}"/>
    <cellStyle name="Normal 9 4 3 2 2 5" xfId="5108" xr:uid="{54B452BB-4C88-4E06-96E9-5992521DD33A}"/>
    <cellStyle name="Normal 9 4 3 2 3" xfId="3313" xr:uid="{CDF820E3-1F8D-4790-8EBB-F35BAB48E074}"/>
    <cellStyle name="Normal 9 4 3 2 3 2" xfId="3314" xr:uid="{C6D6D191-4345-4124-95DB-DA72114A04AD}"/>
    <cellStyle name="Normal 9 4 3 2 3 2 2" xfId="4762" xr:uid="{26EAB7C6-7B24-4D18-82D6-F524255120A1}"/>
    <cellStyle name="Normal 9 4 3 2 3 2 2 2" xfId="5484" xr:uid="{1C9C5985-0A0D-43B9-95FE-3601B97DEC20}"/>
    <cellStyle name="Normal 9 4 3 2 3 2 2 3" xfId="5114" xr:uid="{7C8ABB30-FFD2-480C-BE65-9E8D38FE3A5E}"/>
    <cellStyle name="Normal 9 4 3 2 3 3" xfId="3315" xr:uid="{F82A6596-11F2-4F37-AE15-33682F6E3CCA}"/>
    <cellStyle name="Normal 9 4 3 2 3 3 2" xfId="5115" xr:uid="{96AB4704-2CB0-459C-A74A-5C013308E1BF}"/>
    <cellStyle name="Normal 9 4 3 2 3 4" xfId="3316" xr:uid="{93A4C50D-082E-4EAA-80B5-ABA592ACE146}"/>
    <cellStyle name="Normal 9 4 3 2 3 4 2" xfId="5116" xr:uid="{0E432114-AD2D-48B8-9864-D507481A1B8B}"/>
    <cellStyle name="Normal 9 4 3 2 3 5" xfId="5113" xr:uid="{0313E0F9-FF2D-4517-B514-972217289A1D}"/>
    <cellStyle name="Normal 9 4 3 2 4" xfId="3317" xr:uid="{0989A098-235A-42A9-8FF4-60D3A72B6897}"/>
    <cellStyle name="Normal 9 4 3 2 4 2" xfId="4763" xr:uid="{0A93185E-8A0D-4E24-871B-6A5E0ED56DD3}"/>
    <cellStyle name="Normal 9 4 3 2 4 2 2" xfId="5485" xr:uid="{683069CD-40A1-490F-BEB0-445372A4F91C}"/>
    <cellStyle name="Normal 9 4 3 2 4 2 3" xfId="5117" xr:uid="{D5B8B9E5-BA7F-458F-9AC1-A42490416363}"/>
    <cellStyle name="Normal 9 4 3 2 5" xfId="3318" xr:uid="{74781C37-F52E-4614-9623-0B5315CC4C21}"/>
    <cellStyle name="Normal 9 4 3 2 5 2" xfId="5118" xr:uid="{3E4B92FC-4482-4B5C-9B53-AAA9057858DD}"/>
    <cellStyle name="Normal 9 4 3 2 6" xfId="3319" xr:uid="{47557503-8191-4F66-A55C-0066518F1329}"/>
    <cellStyle name="Normal 9 4 3 2 6 2" xfId="5119" xr:uid="{132CC8B9-4695-4E30-9E83-C375E524C4FE}"/>
    <cellStyle name="Normal 9 4 3 2 7" xfId="5107" xr:uid="{2DC902F6-981C-49C5-9CB4-DB4995125CD1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4" xr:uid="{B009B80C-BB55-4C16-B91F-CF48E1F73FC5}"/>
    <cellStyle name="Normal 9 4 3 3 2 2 2 2" xfId="5486" xr:uid="{33103DAA-7291-46FF-B1A8-9D0508B08BE6}"/>
    <cellStyle name="Normal 9 4 3 3 2 2 2 3" xfId="5122" xr:uid="{8FC500C4-4F8D-4633-A2B0-004F033802B5}"/>
    <cellStyle name="Normal 9 4 3 3 2 3" xfId="3323" xr:uid="{7540B3B3-BE63-4382-8788-035841DB8000}"/>
    <cellStyle name="Normal 9 4 3 3 2 3 2" xfId="5123" xr:uid="{7A0072D2-3679-4FFF-AE85-E59BCD9A2AAA}"/>
    <cellStyle name="Normal 9 4 3 3 2 4" xfId="3324" xr:uid="{4D05D9EA-2B64-4F3B-97E4-EE0965D522EA}"/>
    <cellStyle name="Normal 9 4 3 3 2 4 2" xfId="5124" xr:uid="{811163AF-A886-4571-BA41-CF3A3125A23A}"/>
    <cellStyle name="Normal 9 4 3 3 2 5" xfId="5121" xr:uid="{BF71E7E3-F4A3-4335-B519-3E1B4E16061B}"/>
    <cellStyle name="Normal 9 4 3 3 3" xfId="3325" xr:uid="{1695321A-5755-4761-9344-30D1F8022A20}"/>
    <cellStyle name="Normal 9 4 3 3 3 2" xfId="4765" xr:uid="{C04CE534-566A-467E-9267-E0000B20F05A}"/>
    <cellStyle name="Normal 9 4 3 3 3 2 2" xfId="5487" xr:uid="{A53CD834-CBEE-4F80-AB75-22E9224F057B}"/>
    <cellStyle name="Normal 9 4 3 3 3 2 3" xfId="5125" xr:uid="{E74753AA-D2F0-4A5A-B370-28A08E507068}"/>
    <cellStyle name="Normal 9 4 3 3 4" xfId="3326" xr:uid="{E5D4892A-4307-46D8-9909-A239FFC90172}"/>
    <cellStyle name="Normal 9 4 3 3 4 2" xfId="5126" xr:uid="{995118AE-AC3B-4931-AD12-729BC53C8EB8}"/>
    <cellStyle name="Normal 9 4 3 3 5" xfId="3327" xr:uid="{4FF37372-DFBC-4372-9252-087A62240A77}"/>
    <cellStyle name="Normal 9 4 3 3 5 2" xfId="5127" xr:uid="{5982F1E8-5569-4B0A-9224-321BCB4950BF}"/>
    <cellStyle name="Normal 9 4 3 3 6" xfId="5120" xr:uid="{E79265ED-E024-4B0F-AA95-FC15F12ECB62}"/>
    <cellStyle name="Normal 9 4 3 4" xfId="3328" xr:uid="{B65728D1-7259-48BA-B3D2-BD4C2CBF7246}"/>
    <cellStyle name="Normal 9 4 3 4 2" xfId="3329" xr:uid="{BE4EE3B0-ECF7-4EF0-ADD3-F7F9BC0D8FBD}"/>
    <cellStyle name="Normal 9 4 3 4 2 2" xfId="4766" xr:uid="{368FB18C-B194-4832-B118-A43C9D5056C3}"/>
    <cellStyle name="Normal 9 4 3 4 2 2 2" xfId="5488" xr:uid="{1BB6983C-3890-40CE-B36B-73EFFABCF255}"/>
    <cellStyle name="Normal 9 4 3 4 2 2 3" xfId="5129" xr:uid="{8DBD7576-131D-4C60-89C0-C360B73E79C3}"/>
    <cellStyle name="Normal 9 4 3 4 3" xfId="3330" xr:uid="{B566C851-B38D-41FF-BF26-4880290593F5}"/>
    <cellStyle name="Normal 9 4 3 4 3 2" xfId="5130" xr:uid="{ABBDCEA3-E11C-4734-A4CF-509D09F03690}"/>
    <cellStyle name="Normal 9 4 3 4 4" xfId="3331" xr:uid="{C4DF18AD-95DD-4803-8718-861871550545}"/>
    <cellStyle name="Normal 9 4 3 4 4 2" xfId="5131" xr:uid="{55578D30-CFB0-4292-9C09-C0F756EE5053}"/>
    <cellStyle name="Normal 9 4 3 4 5" xfId="5128" xr:uid="{8FEAC5AD-C395-4E88-9629-61B820E955BE}"/>
    <cellStyle name="Normal 9 4 3 5" xfId="3332" xr:uid="{6BE34A0C-5247-4E0E-8C18-CBEF482FD451}"/>
    <cellStyle name="Normal 9 4 3 5 2" xfId="3333" xr:uid="{69C0B82B-E59E-451D-8DA8-F3B070829995}"/>
    <cellStyle name="Normal 9 4 3 5 2 2" xfId="5133" xr:uid="{EBEA2F03-094A-4F91-9FA9-D5E51753F6BF}"/>
    <cellStyle name="Normal 9 4 3 5 3" xfId="3334" xr:uid="{C658907C-AF6D-45D3-88AB-E4B8019AE96D}"/>
    <cellStyle name="Normal 9 4 3 5 3 2" xfId="5134" xr:uid="{3FB1489D-BD49-4094-8E61-BAAB12BC6D6D}"/>
    <cellStyle name="Normal 9 4 3 5 4" xfId="3335" xr:uid="{8BAF2CE6-A7BF-40F0-8222-1362BA7F2706}"/>
    <cellStyle name="Normal 9 4 3 5 4 2" xfId="5135" xr:uid="{54B1E1F2-0327-4243-8022-4B0D62E60055}"/>
    <cellStyle name="Normal 9 4 3 5 5" xfId="5132" xr:uid="{430227DF-F1DC-48EE-AE28-A533675E22E7}"/>
    <cellStyle name="Normal 9 4 3 6" xfId="3336" xr:uid="{663F01B0-33FA-4D39-B6E1-F587E2B0AF15}"/>
    <cellStyle name="Normal 9 4 3 6 2" xfId="5136" xr:uid="{813E3155-4A6D-4DB6-BC0D-B1AF1E532714}"/>
    <cellStyle name="Normal 9 4 3 7" xfId="3337" xr:uid="{ED672016-18E9-4ABB-90F2-C09EC1FDC260}"/>
    <cellStyle name="Normal 9 4 3 7 2" xfId="5137" xr:uid="{99CDBDDD-0F99-4DFF-B12C-9AAEBFEC1CCE}"/>
    <cellStyle name="Normal 9 4 3 8" xfId="3338" xr:uid="{818A346A-71F6-4324-9525-50E86AB2A0BA}"/>
    <cellStyle name="Normal 9 4 3 8 2" xfId="5138" xr:uid="{06BDAE7B-EE62-4757-9942-A0A733CDFA9E}"/>
    <cellStyle name="Normal 9 4 3 9" xfId="5106" xr:uid="{BF9ABD22-3B25-47ED-8FC6-D9FB13E1BF64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3" xr:uid="{B8414DF0-F137-49EE-949F-908077742B66}"/>
    <cellStyle name="Normal 9 4 4 2 2 2 3" xfId="5142" xr:uid="{17049CF4-B12D-4061-942B-37FD94621342}"/>
    <cellStyle name="Normal 9 4 4 2 2 3" xfId="3343" xr:uid="{1B8C1CF7-E5C9-4880-B588-E7606850BBF2}"/>
    <cellStyle name="Normal 9 4 4 2 2 3 2" xfId="5144" xr:uid="{925CD373-C44D-413C-9B96-9B6DFD3B793B}"/>
    <cellStyle name="Normal 9 4 4 2 2 4" xfId="3344" xr:uid="{A6BBA61C-2B58-4B6A-8522-D19F9275B174}"/>
    <cellStyle name="Normal 9 4 4 2 2 4 2" xfId="5145" xr:uid="{47E7C25F-3990-4C95-BF3F-EFC1C65116CA}"/>
    <cellStyle name="Normal 9 4 4 2 2 5" xfId="5141" xr:uid="{7A86F4EB-D4CB-4DE4-95AA-38DB4AB5F15E}"/>
    <cellStyle name="Normal 9 4 4 2 3" xfId="3345" xr:uid="{58AD18EB-8B28-4CCF-A2F5-A6C00EBA9C96}"/>
    <cellStyle name="Normal 9 4 4 2 3 2" xfId="4274" xr:uid="{7633241B-2A2F-4012-9F3C-417098F53043}"/>
    <cellStyle name="Normal 9 4 4 2 3 2 2" xfId="5147" xr:uid="{BA1D259D-BB34-4292-AC7C-081B353601E8}"/>
    <cellStyle name="Normal 9 4 4 2 3 3" xfId="5146" xr:uid="{F172124F-2A9E-41B4-9453-B3CF7E4EF3E8}"/>
    <cellStyle name="Normal 9 4 4 2 4" xfId="3346" xr:uid="{3F26112B-9D0F-4391-92B1-84B930FB740C}"/>
    <cellStyle name="Normal 9 4 4 2 4 2" xfId="5148" xr:uid="{B9BE1869-88AD-4882-BA07-DC040C7AD252}"/>
    <cellStyle name="Normal 9 4 4 2 5" xfId="3347" xr:uid="{97EBE7D5-F65F-460B-9708-FD331A512542}"/>
    <cellStyle name="Normal 9 4 4 2 5 2" xfId="5149" xr:uid="{986602D9-ACE4-477C-A38E-B51D21FDA175}"/>
    <cellStyle name="Normal 9 4 4 2 6" xfId="5140" xr:uid="{9F7703CA-6391-4EEC-AD39-7C321D8219AB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2" xr:uid="{CE6972AC-77F8-41A2-9DDC-E9591F91D912}"/>
    <cellStyle name="Normal 9 4 4 3 2 3" xfId="5151" xr:uid="{CE034A55-D201-4955-BEF3-0E6713F96C4F}"/>
    <cellStyle name="Normal 9 4 4 3 3" xfId="3350" xr:uid="{677283A2-FBAA-4A7D-BF93-5C581F8828B9}"/>
    <cellStyle name="Normal 9 4 4 3 3 2" xfId="5153" xr:uid="{99990A3C-4191-4BD9-A03D-0DBEFBDDA01F}"/>
    <cellStyle name="Normal 9 4 4 3 4" xfId="3351" xr:uid="{086C0F03-BD4C-4343-9F4F-C5C72CC9C108}"/>
    <cellStyle name="Normal 9 4 4 3 4 2" xfId="5154" xr:uid="{449F6699-A5C1-41D9-9CC6-830FEEDE0EC2}"/>
    <cellStyle name="Normal 9 4 4 3 5" xfId="5150" xr:uid="{05C6893B-FF27-4DAE-8035-5FA8573EDD83}"/>
    <cellStyle name="Normal 9 4 4 4" xfId="3352" xr:uid="{373083DB-45F7-467D-8220-0D1AFD273947}"/>
    <cellStyle name="Normal 9 4 4 4 2" xfId="3353" xr:uid="{321DF2AC-9CAD-420A-9817-3F63C8157AEA}"/>
    <cellStyle name="Normal 9 4 4 4 2 2" xfId="5156" xr:uid="{E23FCFF6-8619-4104-848A-9C860362027D}"/>
    <cellStyle name="Normal 9 4 4 4 3" xfId="3354" xr:uid="{B396A407-E763-4E74-9620-D29DAC74A0C9}"/>
    <cellStyle name="Normal 9 4 4 4 3 2" xfId="5157" xr:uid="{1630655C-5A9A-4BA7-A059-036D5E289AFD}"/>
    <cellStyle name="Normal 9 4 4 4 4" xfId="3355" xr:uid="{49057117-C5D1-4F54-9358-182822105648}"/>
    <cellStyle name="Normal 9 4 4 4 4 2" xfId="5158" xr:uid="{83374574-A48A-4A1A-90E2-8A8DDFFB737D}"/>
    <cellStyle name="Normal 9 4 4 4 5" xfId="5155" xr:uid="{2B498F90-B51B-497E-8345-39E9070A2200}"/>
    <cellStyle name="Normal 9 4 4 5" xfId="3356" xr:uid="{C64D3DB9-8FB5-481D-8C0E-356859EB31C3}"/>
    <cellStyle name="Normal 9 4 4 5 2" xfId="5159" xr:uid="{D1F41AF0-6607-4979-9B6A-C9EF4EEFB5A0}"/>
    <cellStyle name="Normal 9 4 4 6" xfId="3357" xr:uid="{CE611F52-669B-4434-9538-3DE5D1953BF8}"/>
    <cellStyle name="Normal 9 4 4 6 2" xfId="5160" xr:uid="{B22715AA-F225-4F2D-938C-C6FDCCFCBC20}"/>
    <cellStyle name="Normal 9 4 4 7" xfId="3358" xr:uid="{E42AA119-7F29-4E69-B4D7-3893569B3A67}"/>
    <cellStyle name="Normal 9 4 4 7 2" xfId="5161" xr:uid="{BCC8D658-BA14-4A53-9CB3-88C74D5CA5A4}"/>
    <cellStyle name="Normal 9 4 4 8" xfId="5139" xr:uid="{1EF061B8-E718-4D89-96E2-FB3A51C121C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5" xr:uid="{5EBBEB49-D073-4717-A5AD-CB5657575B03}"/>
    <cellStyle name="Normal 9 4 5 2 2 3" xfId="5164" xr:uid="{5CB13576-2950-48CF-A088-5957016DDC7F}"/>
    <cellStyle name="Normal 9 4 5 2 3" xfId="3362" xr:uid="{DC9331B7-1C1E-4DEF-8ACA-BBB92E1435CA}"/>
    <cellStyle name="Normal 9 4 5 2 3 2" xfId="5166" xr:uid="{71C893AD-FE4D-4D00-A82B-4E74192EDB68}"/>
    <cellStyle name="Normal 9 4 5 2 4" xfId="3363" xr:uid="{A08CA7CB-1D88-4572-B0F9-EF195DDDD5C2}"/>
    <cellStyle name="Normal 9 4 5 2 4 2" xfId="5167" xr:uid="{306D5175-01D5-415B-817D-C67DD6763CB0}"/>
    <cellStyle name="Normal 9 4 5 2 5" xfId="5163" xr:uid="{32F662E7-0A75-4DAA-AE12-3F862CB03B92}"/>
    <cellStyle name="Normal 9 4 5 3" xfId="3364" xr:uid="{A1E9C33C-C94E-4FFB-BAAF-493B0788A2C1}"/>
    <cellStyle name="Normal 9 4 5 3 2" xfId="3365" xr:uid="{3876BB89-BE58-496A-92CB-3F4DBDAC9F60}"/>
    <cellStyle name="Normal 9 4 5 3 2 2" xfId="5169" xr:uid="{9F105FBE-5B13-4BBE-864B-BB465027582E}"/>
    <cellStyle name="Normal 9 4 5 3 3" xfId="3366" xr:uid="{F73D1800-06A9-4D99-8554-9DB4BC2DCF62}"/>
    <cellStyle name="Normal 9 4 5 3 3 2" xfId="5170" xr:uid="{07852889-B4EA-40CB-B0AA-D03EA09D9CE9}"/>
    <cellStyle name="Normal 9 4 5 3 4" xfId="3367" xr:uid="{41C66C3B-088B-4235-9A2A-04856B8649BA}"/>
    <cellStyle name="Normal 9 4 5 3 4 2" xfId="5171" xr:uid="{9D3F0827-C030-40E5-A470-012C6B1D9079}"/>
    <cellStyle name="Normal 9 4 5 3 5" xfId="5168" xr:uid="{A94ED90E-5209-4975-8B26-B9569D478BAE}"/>
    <cellStyle name="Normal 9 4 5 4" xfId="3368" xr:uid="{E2116F0C-A7ED-4018-B37E-6460DD191EFB}"/>
    <cellStyle name="Normal 9 4 5 4 2" xfId="5172" xr:uid="{CA9C8317-12FB-4134-87FA-3E9688FA5BFB}"/>
    <cellStyle name="Normal 9 4 5 5" xfId="3369" xr:uid="{10597110-38DF-4F4E-BF64-F79F5D4481D5}"/>
    <cellStyle name="Normal 9 4 5 5 2" xfId="5173" xr:uid="{42A65764-9421-4FBC-9165-C33C132DB2C0}"/>
    <cellStyle name="Normal 9 4 5 6" xfId="3370" xr:uid="{6193CB2F-0D4F-4003-B651-78D0486386BF}"/>
    <cellStyle name="Normal 9 4 5 6 2" xfId="5174" xr:uid="{8FD8390A-0B87-493C-9BCF-4DAC0C5C2A1D}"/>
    <cellStyle name="Normal 9 4 5 7" xfId="5162" xr:uid="{DCF6ECF6-C564-49EC-A72B-A88C229E0D64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7" xr:uid="{4FB49579-954D-4798-91AF-F19CA1C4B5C2}"/>
    <cellStyle name="Normal 9 4 6 2 3" xfId="3374" xr:uid="{936E98DF-DA76-41C5-997F-EDEF1086A88A}"/>
    <cellStyle name="Normal 9 4 6 2 3 2" xfId="5178" xr:uid="{9A37D69D-04BF-4A2A-9ECC-36EC94B7CA3F}"/>
    <cellStyle name="Normal 9 4 6 2 4" xfId="3375" xr:uid="{D86FE3C7-4910-4F6A-AFE5-FB872984644E}"/>
    <cellStyle name="Normal 9 4 6 2 4 2" xfId="5179" xr:uid="{C41CB6DA-916E-4F9D-A0DF-22DF7562452B}"/>
    <cellStyle name="Normal 9 4 6 2 5" xfId="5176" xr:uid="{E914CFB8-B89D-449F-99CF-9B2BB084B11D}"/>
    <cellStyle name="Normal 9 4 6 3" xfId="3376" xr:uid="{7D42B768-6197-45F7-A266-F5094882D122}"/>
    <cellStyle name="Normal 9 4 6 3 2" xfId="5180" xr:uid="{7F88DBF0-DD13-4411-A2A9-33422D0F56BC}"/>
    <cellStyle name="Normal 9 4 6 4" xfId="3377" xr:uid="{7DB71026-A14B-43C5-8F56-41602DDF0746}"/>
    <cellStyle name="Normal 9 4 6 4 2" xfId="5181" xr:uid="{EA3F0D42-DBA8-44B8-A188-8C0B992FCD72}"/>
    <cellStyle name="Normal 9 4 6 5" xfId="3378" xr:uid="{331CA8AB-5B2B-4241-B49C-65027FE1626C}"/>
    <cellStyle name="Normal 9 4 6 5 2" xfId="5182" xr:uid="{B8678773-74F7-405E-8455-C7DD8EB6D74E}"/>
    <cellStyle name="Normal 9 4 6 6" xfId="5175" xr:uid="{C1BB3514-840A-470D-AF4A-7EF5DDB81028}"/>
    <cellStyle name="Normal 9 4 7" xfId="3379" xr:uid="{23E879BA-5EDE-4527-B83F-BD3E7C5CD9E1}"/>
    <cellStyle name="Normal 9 4 7 2" xfId="3380" xr:uid="{FE6BB645-9DCD-439A-AA54-1D20CA64AABA}"/>
    <cellStyle name="Normal 9 4 7 2 2" xfId="5184" xr:uid="{13982361-9268-4DBA-9A96-D3D62C017F14}"/>
    <cellStyle name="Normal 9 4 7 3" xfId="3381" xr:uid="{63EACFD9-C165-4BCD-83BB-E9C03CCCBB36}"/>
    <cellStyle name="Normal 9 4 7 3 2" xfId="5185" xr:uid="{615AD764-D0A6-4A7B-8612-4B08373EE980}"/>
    <cellStyle name="Normal 9 4 7 4" xfId="3382" xr:uid="{A237818C-2634-4E2F-A320-E14CE2E43306}"/>
    <cellStyle name="Normal 9 4 7 4 2" xfId="5186" xr:uid="{2F43332F-527F-4593-9C0F-A0D8EBC9BCB4}"/>
    <cellStyle name="Normal 9 4 7 5" xfId="5183" xr:uid="{83E21EFD-5A40-440E-AE0D-28566ABB10AF}"/>
    <cellStyle name="Normal 9 4 8" xfId="3383" xr:uid="{4B3F0F96-7698-4C1B-9352-DFB8A143B4C0}"/>
    <cellStyle name="Normal 9 4 8 2" xfId="3384" xr:uid="{1652C9F7-EF06-4CE0-89E5-AD33D943B7C8}"/>
    <cellStyle name="Normal 9 4 8 2 2" xfId="5188" xr:uid="{1C4EA732-ADFB-4638-A6E3-8FC5585915B2}"/>
    <cellStyle name="Normal 9 4 8 3" xfId="3385" xr:uid="{42C48E4C-0A45-4969-A540-285C636278BC}"/>
    <cellStyle name="Normal 9 4 8 3 2" xfId="5189" xr:uid="{2E654FE1-FAAB-4F95-80F7-80CFE450037B}"/>
    <cellStyle name="Normal 9 4 8 4" xfId="3386" xr:uid="{6ED60723-E769-4128-AB65-7053B9A54F85}"/>
    <cellStyle name="Normal 9 4 8 4 2" xfId="5190" xr:uid="{F0DB74B4-CB8C-45F8-AEF0-DEF9CD7331FE}"/>
    <cellStyle name="Normal 9 4 8 5" xfId="5187" xr:uid="{6877EE49-1034-4DA2-B523-2356B9C18ACC}"/>
    <cellStyle name="Normal 9 4 9" xfId="3387" xr:uid="{0A0D880C-0BFC-41C8-B227-974676FB3A25}"/>
    <cellStyle name="Normal 9 4 9 2" xfId="5191" xr:uid="{E0878B7C-F571-4F4D-BDEA-E7C9CEDE1D1F}"/>
    <cellStyle name="Normal 9 5" xfId="3388" xr:uid="{F86CC073-51FB-4947-B60F-A224C8F5AAAD}"/>
    <cellStyle name="Normal 9 5 10" xfId="3389" xr:uid="{A9761081-2313-4CCE-946F-97186494E246}"/>
    <cellStyle name="Normal 9 5 10 2" xfId="5193" xr:uid="{A3952691-533E-4CCF-8866-E6FF163DE22D}"/>
    <cellStyle name="Normal 9 5 11" xfId="3390" xr:uid="{D20600A0-E03E-4CBD-8164-D0D21344248F}"/>
    <cellStyle name="Normal 9 5 11 2" xfId="5194" xr:uid="{ED6BA876-1AD5-49CC-88E0-91578CDA0C17}"/>
    <cellStyle name="Normal 9 5 12" xfId="5192" xr:uid="{0A01FCA8-C311-453C-AB4A-6B9CFB4DDFF2}"/>
    <cellStyle name="Normal 9 5 2" xfId="3391" xr:uid="{A630278B-53B1-4F67-ABBD-AD5D7E85E57A}"/>
    <cellStyle name="Normal 9 5 2 10" xfId="5195" xr:uid="{EE771BBA-A816-467C-A653-3187F0284E0C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9" xr:uid="{32F2D71D-F362-4B9A-B321-A16AD8B2B947}"/>
    <cellStyle name="Normal 9 5 2 2 2 2 3" xfId="3396" xr:uid="{3E2CCF73-B1F9-4F05-80C1-CDC65940B91F}"/>
    <cellStyle name="Normal 9 5 2 2 2 2 3 2" xfId="5200" xr:uid="{E8535731-FF62-4FAB-A158-6139FA27107E}"/>
    <cellStyle name="Normal 9 5 2 2 2 2 4" xfId="3397" xr:uid="{BF6CCD5E-E621-4573-AA38-665E2F75835D}"/>
    <cellStyle name="Normal 9 5 2 2 2 2 4 2" xfId="5201" xr:uid="{12EA8D80-BFC6-4B00-A62D-1C12B759B6B6}"/>
    <cellStyle name="Normal 9 5 2 2 2 2 5" xfId="5198" xr:uid="{334EA688-0376-47C2-8E7A-3C7119EA323D}"/>
    <cellStyle name="Normal 9 5 2 2 2 3" xfId="3398" xr:uid="{52C60F68-7D3D-4FAB-9822-F8D800416909}"/>
    <cellStyle name="Normal 9 5 2 2 2 3 2" xfId="3399" xr:uid="{A7D84D49-75C3-492F-8483-A4BA44E1ED1E}"/>
    <cellStyle name="Normal 9 5 2 2 2 3 2 2" xfId="5203" xr:uid="{84651424-1251-4D22-8C43-DD9501F41196}"/>
    <cellStyle name="Normal 9 5 2 2 2 3 3" xfId="3400" xr:uid="{DEB0BFC0-6AC8-47D9-B90F-FD577C17CA56}"/>
    <cellStyle name="Normal 9 5 2 2 2 3 3 2" xfId="5204" xr:uid="{4BAB354F-1568-46D9-8EE2-EDD083963FF4}"/>
    <cellStyle name="Normal 9 5 2 2 2 3 4" xfId="3401" xr:uid="{03CA0861-E115-40D7-AD98-93C13EA8709B}"/>
    <cellStyle name="Normal 9 5 2 2 2 3 4 2" xfId="5205" xr:uid="{C6294574-95FB-4F2E-B7DE-8EC10B611310}"/>
    <cellStyle name="Normal 9 5 2 2 2 3 5" xfId="5202" xr:uid="{C5F75ADF-AA79-4B3B-8DB0-D33C3AC9FF10}"/>
    <cellStyle name="Normal 9 5 2 2 2 4" xfId="3402" xr:uid="{5D86A963-245A-49A6-A2B1-B654F7A5EFF0}"/>
    <cellStyle name="Normal 9 5 2 2 2 4 2" xfId="5206" xr:uid="{E6C0B474-CD2D-47F9-BD09-A31AFE53DA7C}"/>
    <cellStyle name="Normal 9 5 2 2 2 5" xfId="3403" xr:uid="{0D7CCE81-E84A-4D9A-80E7-BF2B58D2C1DD}"/>
    <cellStyle name="Normal 9 5 2 2 2 5 2" xfId="5207" xr:uid="{EA42C972-B7D9-458D-8CEB-D75BB7CF747F}"/>
    <cellStyle name="Normal 9 5 2 2 2 6" xfId="3404" xr:uid="{FE0A2B1A-1FB6-4859-A93A-8CAF03C86E3D}"/>
    <cellStyle name="Normal 9 5 2 2 2 6 2" xfId="5208" xr:uid="{D11FA2C4-6398-4194-97A0-D45A11198108}"/>
    <cellStyle name="Normal 9 5 2 2 2 7" xfId="5197" xr:uid="{53FE072A-6082-4B56-8F35-DC69D6D162E3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1" xr:uid="{4BCA3FDB-D8F8-42B7-8DE5-CC6B7F399B07}"/>
    <cellStyle name="Normal 9 5 2 2 3 2 3" xfId="3408" xr:uid="{460C8630-68AB-426D-9D9D-763D724AF965}"/>
    <cellStyle name="Normal 9 5 2 2 3 2 3 2" xfId="5212" xr:uid="{0E7B4077-751B-4650-A95C-929F2A820962}"/>
    <cellStyle name="Normal 9 5 2 2 3 2 4" xfId="3409" xr:uid="{D555BAE4-2377-4ABA-9575-DA6DB052A73A}"/>
    <cellStyle name="Normal 9 5 2 2 3 2 4 2" xfId="5213" xr:uid="{55A0A2E8-AB04-4EA8-B486-33000350F839}"/>
    <cellStyle name="Normal 9 5 2 2 3 2 5" xfId="5210" xr:uid="{7E13E8CB-F136-4C2D-8BB5-BB5B43E61A54}"/>
    <cellStyle name="Normal 9 5 2 2 3 3" xfId="3410" xr:uid="{C505AA95-563E-408B-A1CC-731CD37B53A9}"/>
    <cellStyle name="Normal 9 5 2 2 3 3 2" xfId="5214" xr:uid="{B396623F-945D-48D5-A7DE-8C8C40239BCE}"/>
    <cellStyle name="Normal 9 5 2 2 3 4" xfId="3411" xr:uid="{D68FF109-AC44-43B9-9469-DF21F3BAECA0}"/>
    <cellStyle name="Normal 9 5 2 2 3 4 2" xfId="5215" xr:uid="{3AEB7AAC-1B73-4C9F-AAAF-12D85BCDFDC6}"/>
    <cellStyle name="Normal 9 5 2 2 3 5" xfId="3412" xr:uid="{48D2BC56-2EE9-4334-A763-D2EDC87911F4}"/>
    <cellStyle name="Normal 9 5 2 2 3 5 2" xfId="5216" xr:uid="{6D295794-86A1-4EED-A38A-B2C25156CA76}"/>
    <cellStyle name="Normal 9 5 2 2 3 6" xfId="5209" xr:uid="{B13D8D25-EE67-4734-B585-5FABF31B5186}"/>
    <cellStyle name="Normal 9 5 2 2 4" xfId="3413" xr:uid="{19746D52-1266-4886-850F-DE49B8F1E5D1}"/>
    <cellStyle name="Normal 9 5 2 2 4 2" xfId="3414" xr:uid="{8F02253D-2DA7-4DF7-AB36-0A15BE33DDCE}"/>
    <cellStyle name="Normal 9 5 2 2 4 2 2" xfId="5218" xr:uid="{8C472674-9690-4453-9B3E-E9F114E9039C}"/>
    <cellStyle name="Normal 9 5 2 2 4 3" xfId="3415" xr:uid="{A1462127-7D09-4D1D-AA9D-AF764FEC13B9}"/>
    <cellStyle name="Normal 9 5 2 2 4 3 2" xfId="5219" xr:uid="{3C0C3AA6-3139-4AF7-ADA4-EC7841CBD341}"/>
    <cellStyle name="Normal 9 5 2 2 4 4" xfId="3416" xr:uid="{E5FC1265-8147-4DBD-94DB-054BA3D935D8}"/>
    <cellStyle name="Normal 9 5 2 2 4 4 2" xfId="5220" xr:uid="{42283C15-13C6-4D8D-BCB8-141CEE6D4568}"/>
    <cellStyle name="Normal 9 5 2 2 4 5" xfId="5217" xr:uid="{19EA1C47-8145-4C7D-AA68-DE8B7874FA66}"/>
    <cellStyle name="Normal 9 5 2 2 5" xfId="3417" xr:uid="{D1030FEA-03C9-49A7-8E62-BABCB3AB477F}"/>
    <cellStyle name="Normal 9 5 2 2 5 2" xfId="3418" xr:uid="{9EF967B1-DD50-422B-9C1C-8D416AF67331}"/>
    <cellStyle name="Normal 9 5 2 2 5 2 2" xfId="5222" xr:uid="{B9FA1AA7-9E69-440D-9BC6-179406DDEA07}"/>
    <cellStyle name="Normal 9 5 2 2 5 3" xfId="3419" xr:uid="{3ADD6D94-AD84-40E9-A436-ABE7AEFFDEE9}"/>
    <cellStyle name="Normal 9 5 2 2 5 3 2" xfId="5223" xr:uid="{DB28310D-C297-4ECD-8229-4E623D62765E}"/>
    <cellStyle name="Normal 9 5 2 2 5 4" xfId="3420" xr:uid="{EBC5E9A4-78A2-4167-A8DF-A6150A067C14}"/>
    <cellStyle name="Normal 9 5 2 2 5 4 2" xfId="5224" xr:uid="{7126D678-757E-4023-9CE0-842C2BDA8DDE}"/>
    <cellStyle name="Normal 9 5 2 2 5 5" xfId="5221" xr:uid="{56E62DCB-332A-4FCE-A75B-478EFB6479EE}"/>
    <cellStyle name="Normal 9 5 2 2 6" xfId="3421" xr:uid="{5E5DB2A2-9827-4596-869F-B8830BBB12B8}"/>
    <cellStyle name="Normal 9 5 2 2 6 2" xfId="5225" xr:uid="{8E6A8B5F-614A-4F83-8635-9B67BF234233}"/>
    <cellStyle name="Normal 9 5 2 2 7" xfId="3422" xr:uid="{88D7E271-7BDB-49C9-AD74-416A73ED543D}"/>
    <cellStyle name="Normal 9 5 2 2 7 2" xfId="5226" xr:uid="{1499D823-2734-473F-A542-7844D1F98877}"/>
    <cellStyle name="Normal 9 5 2 2 8" xfId="3423" xr:uid="{08E1DCC5-DF73-4598-A21C-A13B18CBF928}"/>
    <cellStyle name="Normal 9 5 2 2 8 2" xfId="5227" xr:uid="{265D7488-1ED0-4FC2-AFAE-77E93BCD70D5}"/>
    <cellStyle name="Normal 9 5 2 2 9" xfId="5196" xr:uid="{1AD316EB-0AE4-41C9-9B8C-25BEA777FF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0" xr:uid="{7F14B55B-FB77-426C-92D2-AF52A8E932FB}"/>
    <cellStyle name="Normal 9 5 2 3 2 3" xfId="3427" xr:uid="{6CAF1EA0-5483-45FF-99E2-B6981CAE9767}"/>
    <cellStyle name="Normal 9 5 2 3 2 3 2" xfId="5231" xr:uid="{39A77EA3-01AD-4176-A726-56EA946EF232}"/>
    <cellStyle name="Normal 9 5 2 3 2 4" xfId="3428" xr:uid="{B47E8974-458C-4AF9-84CC-34D421E180D2}"/>
    <cellStyle name="Normal 9 5 2 3 2 4 2" xfId="5232" xr:uid="{C809CC9C-E2D2-45AB-B7BC-9056EE03721B}"/>
    <cellStyle name="Normal 9 5 2 3 2 5" xfId="5229" xr:uid="{3B03D7C1-F4DA-4A6C-B91B-A6F7D7CEAD33}"/>
    <cellStyle name="Normal 9 5 2 3 3" xfId="3429" xr:uid="{DF70A764-65AE-4A06-B0C3-C0EA68E39D1E}"/>
    <cellStyle name="Normal 9 5 2 3 3 2" xfId="3430" xr:uid="{33B9A006-230F-4430-AD81-0A1828F7FF73}"/>
    <cellStyle name="Normal 9 5 2 3 3 2 2" xfId="5234" xr:uid="{4A081B64-B639-4893-877D-57251FECF70E}"/>
    <cellStyle name="Normal 9 5 2 3 3 3" xfId="3431" xr:uid="{4C6CE248-1EA7-4D82-AF72-DBF364689ED2}"/>
    <cellStyle name="Normal 9 5 2 3 3 3 2" xfId="5235" xr:uid="{C4DFDF92-FC8B-4629-90D6-8D44D2E54990}"/>
    <cellStyle name="Normal 9 5 2 3 3 4" xfId="3432" xr:uid="{95A18C9F-E989-4B20-93A6-3A5BC6326BF0}"/>
    <cellStyle name="Normal 9 5 2 3 3 4 2" xfId="5236" xr:uid="{401F06FA-61EC-4D62-81B0-778E307F0698}"/>
    <cellStyle name="Normal 9 5 2 3 3 5" xfId="5233" xr:uid="{A97E4648-ACC7-4345-BA6F-8EFAF4A64E53}"/>
    <cellStyle name="Normal 9 5 2 3 4" xfId="3433" xr:uid="{63CBE5E3-3D73-45AA-8C1D-E37B4B46874E}"/>
    <cellStyle name="Normal 9 5 2 3 4 2" xfId="5237" xr:uid="{E562E403-E2EE-456D-9E02-48BA3C064952}"/>
    <cellStyle name="Normal 9 5 2 3 5" xfId="3434" xr:uid="{50BFB28E-AADF-4B76-ABA7-97EA3ECBB478}"/>
    <cellStyle name="Normal 9 5 2 3 5 2" xfId="5238" xr:uid="{4AA6CB99-FE14-4CB2-B4C4-01559C0C3B34}"/>
    <cellStyle name="Normal 9 5 2 3 6" xfId="3435" xr:uid="{9AFBB40A-5FA7-4E06-8CB0-CD5FD46CC394}"/>
    <cellStyle name="Normal 9 5 2 3 6 2" xfId="5239" xr:uid="{86A6B804-EA41-46D0-9A2F-A23C9C56E559}"/>
    <cellStyle name="Normal 9 5 2 3 7" xfId="5228" xr:uid="{3DA7C3ED-0A2E-412D-8641-1B36EC8F2F4B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2" xr:uid="{68E75669-5A3D-4CBE-8FF6-740A8C6EAFA0}"/>
    <cellStyle name="Normal 9 5 2 4 2 3" xfId="3439" xr:uid="{99513CF1-4434-4648-9370-365F77384D49}"/>
    <cellStyle name="Normal 9 5 2 4 2 3 2" xfId="5243" xr:uid="{57400004-7433-4EE1-B4DC-F005084B2240}"/>
    <cellStyle name="Normal 9 5 2 4 2 4" xfId="3440" xr:uid="{0BFD76FB-8B12-4A52-80B3-C930DD07FDA4}"/>
    <cellStyle name="Normal 9 5 2 4 2 4 2" xfId="5244" xr:uid="{D15DDAF5-E712-4FB5-BDC8-574628432D52}"/>
    <cellStyle name="Normal 9 5 2 4 2 5" xfId="5241" xr:uid="{D703B08B-C5EF-426A-AAD8-2F14F8BEF481}"/>
    <cellStyle name="Normal 9 5 2 4 3" xfId="3441" xr:uid="{558C0A5C-B690-4755-A11B-3995B5942152}"/>
    <cellStyle name="Normal 9 5 2 4 3 2" xfId="5245" xr:uid="{6B90C0E5-2DFA-4D0B-8DCB-EAD807FF8676}"/>
    <cellStyle name="Normal 9 5 2 4 4" xfId="3442" xr:uid="{731FAB44-C035-4434-BBC2-78D19177F876}"/>
    <cellStyle name="Normal 9 5 2 4 4 2" xfId="5246" xr:uid="{AC23A16C-8081-4551-8C5F-67B56D71F015}"/>
    <cellStyle name="Normal 9 5 2 4 5" xfId="3443" xr:uid="{5287E35C-CA63-49C4-85CA-9AC4CE3047F9}"/>
    <cellStyle name="Normal 9 5 2 4 5 2" xfId="5247" xr:uid="{6115C012-6EC9-41B1-8617-C2E3CF589A0F}"/>
    <cellStyle name="Normal 9 5 2 4 6" xfId="5240" xr:uid="{51A22095-57BD-460F-B3D6-AA4BFC962E2F}"/>
    <cellStyle name="Normal 9 5 2 5" xfId="3444" xr:uid="{E41A2246-1F45-4D76-B522-E10C396DE870}"/>
    <cellStyle name="Normal 9 5 2 5 2" xfId="3445" xr:uid="{9C71CA7C-6CFE-4080-AE49-38B843637FEB}"/>
    <cellStyle name="Normal 9 5 2 5 2 2" xfId="5249" xr:uid="{89D4C9DD-0CD8-4A90-84A2-35D36D2B6599}"/>
    <cellStyle name="Normal 9 5 2 5 3" xfId="3446" xr:uid="{0CF0622F-4418-4EC2-ACF3-0B81D498B5AD}"/>
    <cellStyle name="Normal 9 5 2 5 3 2" xfId="5250" xr:uid="{8F8F0191-9BED-4100-BA5A-587D15640019}"/>
    <cellStyle name="Normal 9 5 2 5 4" xfId="3447" xr:uid="{A6E4643C-6A1B-4B6B-A850-222E09D6CCA6}"/>
    <cellStyle name="Normal 9 5 2 5 4 2" xfId="5251" xr:uid="{4200677A-970B-4F3A-9CA9-08FC002A3DCC}"/>
    <cellStyle name="Normal 9 5 2 5 5" xfId="5248" xr:uid="{0D06771C-20FA-4C84-9DE2-D713EBCF41DF}"/>
    <cellStyle name="Normal 9 5 2 6" xfId="3448" xr:uid="{8C110C3A-907B-435A-A8AA-D24C4B1366CE}"/>
    <cellStyle name="Normal 9 5 2 6 2" xfId="3449" xr:uid="{8568CA61-10C1-4A67-BF81-74C3A75566F2}"/>
    <cellStyle name="Normal 9 5 2 6 2 2" xfId="5253" xr:uid="{5AA3ECEC-BC1B-49AD-87CB-5380B2176CE0}"/>
    <cellStyle name="Normal 9 5 2 6 3" xfId="3450" xr:uid="{29A4313F-8949-45E4-B984-92A0944FDCE2}"/>
    <cellStyle name="Normal 9 5 2 6 3 2" xfId="5254" xr:uid="{F2C795D1-9B64-4C74-8D02-675728147FF0}"/>
    <cellStyle name="Normal 9 5 2 6 4" xfId="3451" xr:uid="{0325FD9A-847A-43EE-B727-CD6655DBABC1}"/>
    <cellStyle name="Normal 9 5 2 6 4 2" xfId="5255" xr:uid="{630FDD75-7BA0-49D7-A4F7-2A9683965211}"/>
    <cellStyle name="Normal 9 5 2 6 5" xfId="5252" xr:uid="{7AC67529-B474-45B4-95DD-F4D1E22E5A14}"/>
    <cellStyle name="Normal 9 5 2 7" xfId="3452" xr:uid="{E9633376-09FD-480B-B8E6-E2BBB4C54C9C}"/>
    <cellStyle name="Normal 9 5 2 7 2" xfId="5256" xr:uid="{BEB29149-1275-429D-8D6E-C475F4D0AA97}"/>
    <cellStyle name="Normal 9 5 2 8" xfId="3453" xr:uid="{24667192-8A7F-4C78-B8E0-8EA511051635}"/>
    <cellStyle name="Normal 9 5 2 8 2" xfId="5257" xr:uid="{EBACC776-3638-48D4-B11E-F953317321FB}"/>
    <cellStyle name="Normal 9 5 2 9" xfId="3454" xr:uid="{A3859758-B49F-42CD-A0B5-055EE9E68BF6}"/>
    <cellStyle name="Normal 9 5 2 9 2" xfId="5258" xr:uid="{0C805F23-0A01-4DA8-88B6-779E7A77B59B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3" xr:uid="{51B3BDF2-528A-41B9-8E68-B45C7BBC57E4}"/>
    <cellStyle name="Normal 9 5 3 2 2 2 3" xfId="5262" xr:uid="{82D5D3FD-6553-4DDA-8EC7-A82E8CB18337}"/>
    <cellStyle name="Normal 9 5 3 2 2 3" xfId="3459" xr:uid="{81EDA8D9-CE06-4943-BBD1-3133299612F3}"/>
    <cellStyle name="Normal 9 5 3 2 2 3 2" xfId="5264" xr:uid="{D16204F1-AABF-4D5C-9E7C-AE0F7589162B}"/>
    <cellStyle name="Normal 9 5 3 2 2 4" xfId="3460" xr:uid="{9B9702E4-91CA-4288-83C4-823B366BBDE5}"/>
    <cellStyle name="Normal 9 5 3 2 2 4 2" xfId="5265" xr:uid="{67CF4D5C-6DC6-4AE7-B489-2D299EF84B71}"/>
    <cellStyle name="Normal 9 5 3 2 2 5" xfId="5261" xr:uid="{02296F6D-BC7B-4057-B9DB-63537AC2D554}"/>
    <cellStyle name="Normal 9 5 3 2 3" xfId="3461" xr:uid="{215002A9-D445-4D5A-AE79-C3D1F42472E5}"/>
    <cellStyle name="Normal 9 5 3 2 3 2" xfId="3462" xr:uid="{3B61D4E9-2E45-4B2B-8CF2-01515EE8EC5B}"/>
    <cellStyle name="Normal 9 5 3 2 3 2 2" xfId="5267" xr:uid="{56F32ECD-F43F-423F-ACFD-4E90A861C089}"/>
    <cellStyle name="Normal 9 5 3 2 3 3" xfId="3463" xr:uid="{1F61B04B-9527-40FF-BE3D-CA384975FB41}"/>
    <cellStyle name="Normal 9 5 3 2 3 3 2" xfId="5268" xr:uid="{904ACEF8-85DD-4612-A9A5-0AD2586F112F}"/>
    <cellStyle name="Normal 9 5 3 2 3 4" xfId="3464" xr:uid="{8882092E-0D1E-4D0E-907F-194906559D1A}"/>
    <cellStyle name="Normal 9 5 3 2 3 4 2" xfId="5269" xr:uid="{6A1CAF49-B36F-415F-9DE3-B7576EA1AAAA}"/>
    <cellStyle name="Normal 9 5 3 2 3 5" xfId="5266" xr:uid="{C2B1196C-2A51-40B3-81BA-1C3ABC65BC08}"/>
    <cellStyle name="Normal 9 5 3 2 4" xfId="3465" xr:uid="{411F4421-ABEA-461A-9058-E8CD9798B9E8}"/>
    <cellStyle name="Normal 9 5 3 2 4 2" xfId="5270" xr:uid="{6E558CF9-8E77-47C8-B64C-4EEC8441D560}"/>
    <cellStyle name="Normal 9 5 3 2 5" xfId="3466" xr:uid="{0B02444B-F6A2-462A-9062-3C95251D624E}"/>
    <cellStyle name="Normal 9 5 3 2 5 2" xfId="5271" xr:uid="{5DF61605-92E7-4065-B92B-811FE24FFE22}"/>
    <cellStyle name="Normal 9 5 3 2 6" xfId="3467" xr:uid="{65C3478D-E36D-4799-9007-A7B5C1DE94A4}"/>
    <cellStyle name="Normal 9 5 3 2 6 2" xfId="5272" xr:uid="{CFC31323-A3C3-4359-910B-41BCEAEED792}"/>
    <cellStyle name="Normal 9 5 3 2 7" xfId="5260" xr:uid="{A48CCB73-DDB9-432D-A861-6650998B3BF6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5" xr:uid="{F38657EC-A0AF-4AB8-A0E8-70A9F0FC417B}"/>
    <cellStyle name="Normal 9 5 3 3 2 3" xfId="3471" xr:uid="{9DD214D2-D70D-43B5-B6D3-39A6668C3BA7}"/>
    <cellStyle name="Normal 9 5 3 3 2 3 2" xfId="5276" xr:uid="{AFB2128B-32BA-4541-9593-0537139CB66D}"/>
    <cellStyle name="Normal 9 5 3 3 2 4" xfId="3472" xr:uid="{4CAC0FFB-A3DC-46A0-853A-11ACB7CC7939}"/>
    <cellStyle name="Normal 9 5 3 3 2 4 2" xfId="5277" xr:uid="{6C5B70D1-8F84-4198-A5E0-52D7B3924B46}"/>
    <cellStyle name="Normal 9 5 3 3 2 5" xfId="5274" xr:uid="{DEEE8507-C1D0-40CE-8640-39A9000F0E15}"/>
    <cellStyle name="Normal 9 5 3 3 3" xfId="3473" xr:uid="{E5026B54-9B89-4D83-A174-5D07F5E2155D}"/>
    <cellStyle name="Normal 9 5 3 3 3 2" xfId="5278" xr:uid="{FA5FF633-7378-4DDE-B6BE-497A9018EC46}"/>
    <cellStyle name="Normal 9 5 3 3 4" xfId="3474" xr:uid="{E062739B-F646-405F-8385-F898B790ECB5}"/>
    <cellStyle name="Normal 9 5 3 3 4 2" xfId="5279" xr:uid="{B7C40135-B029-4107-90CA-F4D0DAFAD8F3}"/>
    <cellStyle name="Normal 9 5 3 3 5" xfId="3475" xr:uid="{F5D30213-279D-4255-A0DE-3F69F4F403A7}"/>
    <cellStyle name="Normal 9 5 3 3 5 2" xfId="5280" xr:uid="{BE667E91-AFD5-4CC7-BB79-6329F4C061AC}"/>
    <cellStyle name="Normal 9 5 3 3 6" xfId="5273" xr:uid="{C7D951D6-CA44-44BE-BDE8-B8D530803294}"/>
    <cellStyle name="Normal 9 5 3 4" xfId="3476" xr:uid="{2956DDAD-978D-48AC-8E58-46D23C8B510F}"/>
    <cellStyle name="Normal 9 5 3 4 2" xfId="3477" xr:uid="{D1FFA0D6-70DA-4217-8381-68FE55181D90}"/>
    <cellStyle name="Normal 9 5 3 4 2 2" xfId="5282" xr:uid="{D23A9956-D265-41B1-8348-61A73A5B9F95}"/>
    <cellStyle name="Normal 9 5 3 4 3" xfId="3478" xr:uid="{900533C0-49E9-4916-B9A3-32FDDAE42CF6}"/>
    <cellStyle name="Normal 9 5 3 4 3 2" xfId="5283" xr:uid="{B71A5162-3AED-44B3-AE7A-4E56868E685F}"/>
    <cellStyle name="Normal 9 5 3 4 4" xfId="3479" xr:uid="{D7820F01-9A4B-4F9C-B399-F6C809DC336F}"/>
    <cellStyle name="Normal 9 5 3 4 4 2" xfId="5284" xr:uid="{379E8488-402B-4978-A021-59E6E885C6C7}"/>
    <cellStyle name="Normal 9 5 3 4 5" xfId="5281" xr:uid="{5420CF6F-4E4D-4301-A36C-864EA8D6BEBE}"/>
    <cellStyle name="Normal 9 5 3 5" xfId="3480" xr:uid="{7CB31839-CB84-4E61-8E87-49120194112E}"/>
    <cellStyle name="Normal 9 5 3 5 2" xfId="3481" xr:uid="{78CD7958-FB10-470E-9ADC-A9F616CE1DA8}"/>
    <cellStyle name="Normal 9 5 3 5 2 2" xfId="5286" xr:uid="{0F001B02-EF55-4819-ACEE-13F73D3FFB8D}"/>
    <cellStyle name="Normal 9 5 3 5 3" xfId="3482" xr:uid="{7A44180B-DC9E-4628-AA2C-D511A3E1A4DB}"/>
    <cellStyle name="Normal 9 5 3 5 3 2" xfId="5287" xr:uid="{64CAE035-76FA-4C03-BAC6-32081EDE6560}"/>
    <cellStyle name="Normal 9 5 3 5 4" xfId="3483" xr:uid="{C065D9EF-3BF9-4395-869B-985EBB592D22}"/>
    <cellStyle name="Normal 9 5 3 5 4 2" xfId="5288" xr:uid="{06453AEE-BD29-4CF0-BB19-8A28266BD3E0}"/>
    <cellStyle name="Normal 9 5 3 5 5" xfId="5285" xr:uid="{67BD1461-CB4B-43AD-B054-E7A9DF06A3C5}"/>
    <cellStyle name="Normal 9 5 3 6" xfId="3484" xr:uid="{8069611D-FE07-40C2-A3F2-F7AADA426843}"/>
    <cellStyle name="Normal 9 5 3 6 2" xfId="5289" xr:uid="{06437449-D114-46A4-8685-50F04B00F537}"/>
    <cellStyle name="Normal 9 5 3 7" xfId="3485" xr:uid="{E409B1D1-567A-4E09-ADFE-5127B91B5C13}"/>
    <cellStyle name="Normal 9 5 3 7 2" xfId="5290" xr:uid="{C66A72A6-70FB-40D5-B4D1-2CD50D7BC486}"/>
    <cellStyle name="Normal 9 5 3 8" xfId="3486" xr:uid="{AD8E4184-C5B5-42A8-95BB-6AF790A5515D}"/>
    <cellStyle name="Normal 9 5 3 8 2" xfId="5291" xr:uid="{49A2D6B6-EFE5-4202-9FCC-1DD9634A84A4}"/>
    <cellStyle name="Normal 9 5 3 9" xfId="5259" xr:uid="{6CB4DC91-47FF-4274-BE35-FE0A745CC89E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5" xr:uid="{B28663A7-C836-4B6E-AD8A-284EAD3B3F18}"/>
    <cellStyle name="Normal 9 5 4 2 2 3" xfId="3491" xr:uid="{F4965547-5CE4-4099-98C1-719E32EC737E}"/>
    <cellStyle name="Normal 9 5 4 2 2 3 2" xfId="5296" xr:uid="{F27A7C3D-5E56-412B-A292-6079722E1234}"/>
    <cellStyle name="Normal 9 5 4 2 2 4" xfId="3492" xr:uid="{CAFDA8F3-4445-4C8B-9D75-ED2E1F9C4D20}"/>
    <cellStyle name="Normal 9 5 4 2 2 4 2" xfId="5297" xr:uid="{472B308B-63BB-4955-BB10-9A42DC13DC70}"/>
    <cellStyle name="Normal 9 5 4 2 2 5" xfId="5294" xr:uid="{B60F4555-BF0A-48A1-A6BF-E5D7D9DB2297}"/>
    <cellStyle name="Normal 9 5 4 2 3" xfId="3493" xr:uid="{ABEBAA1B-2EFC-4D53-91C2-CFB8E892C35D}"/>
    <cellStyle name="Normal 9 5 4 2 3 2" xfId="5298" xr:uid="{9B0010FD-B6B3-4616-8EB6-13C4E8CC2DC0}"/>
    <cellStyle name="Normal 9 5 4 2 4" xfId="3494" xr:uid="{F80B5EA7-759F-4D1A-BE47-A48DFBB52A17}"/>
    <cellStyle name="Normal 9 5 4 2 4 2" xfId="5299" xr:uid="{B9B493FE-34EA-46F1-8FE4-671409307C79}"/>
    <cellStyle name="Normal 9 5 4 2 5" xfId="3495" xr:uid="{8290C90D-43B6-427D-AB95-609FE562B116}"/>
    <cellStyle name="Normal 9 5 4 2 5 2" xfId="5300" xr:uid="{72A2452E-C8AE-4704-A8C4-AD49192355AF}"/>
    <cellStyle name="Normal 9 5 4 2 6" xfId="5293" xr:uid="{8BA70F75-0D26-46B3-B0D8-C91F84FB5F59}"/>
    <cellStyle name="Normal 9 5 4 3" xfId="3496" xr:uid="{F50801D6-FC22-40E5-A00A-61F4FB8F1128}"/>
    <cellStyle name="Normal 9 5 4 3 2" xfId="3497" xr:uid="{39EF0002-E058-4ADE-9EE2-B1CCF3F38BC8}"/>
    <cellStyle name="Normal 9 5 4 3 2 2" xfId="5302" xr:uid="{20FA2BF3-C5C2-424E-AEDE-7D33DDB2C25F}"/>
    <cellStyle name="Normal 9 5 4 3 3" xfId="3498" xr:uid="{34CA5CF6-F299-4624-8DA9-F03519E3BC52}"/>
    <cellStyle name="Normal 9 5 4 3 3 2" xfId="5303" xr:uid="{EC2320CF-AE69-4D09-BDAB-DC7898869E87}"/>
    <cellStyle name="Normal 9 5 4 3 4" xfId="3499" xr:uid="{39A6F213-740F-4718-A632-93D5AE134FC9}"/>
    <cellStyle name="Normal 9 5 4 3 4 2" xfId="5304" xr:uid="{249CC76F-1582-4107-B8B4-0FD06B144779}"/>
    <cellStyle name="Normal 9 5 4 3 5" xfId="5301" xr:uid="{A1EE803D-AE4D-4027-89DB-2C11347D36AB}"/>
    <cellStyle name="Normal 9 5 4 4" xfId="3500" xr:uid="{2C9BBD38-6AEB-49E7-BA39-C871B7F700AA}"/>
    <cellStyle name="Normal 9 5 4 4 2" xfId="3501" xr:uid="{681755ED-F5DC-433D-B04E-19D20F0825CC}"/>
    <cellStyle name="Normal 9 5 4 4 2 2" xfId="5306" xr:uid="{5D4D2592-6D79-4573-ADED-668DEB7BF7BE}"/>
    <cellStyle name="Normal 9 5 4 4 3" xfId="3502" xr:uid="{A023CC44-368B-47B8-88A1-E0BBB93BA094}"/>
    <cellStyle name="Normal 9 5 4 4 3 2" xfId="5307" xr:uid="{72CC99D3-747D-4E65-A1B4-C6FA2DF5D8EE}"/>
    <cellStyle name="Normal 9 5 4 4 4" xfId="3503" xr:uid="{2498BC5C-214B-434F-BC73-5368B7617698}"/>
    <cellStyle name="Normal 9 5 4 4 4 2" xfId="5308" xr:uid="{A3EEDA76-039B-433C-9392-698C00C613F0}"/>
    <cellStyle name="Normal 9 5 4 4 5" xfId="5305" xr:uid="{4DDD315B-D03E-4D23-8DAC-DC63D1598FB7}"/>
    <cellStyle name="Normal 9 5 4 5" xfId="3504" xr:uid="{8446262D-E7F7-4258-9D75-FCC787D28D67}"/>
    <cellStyle name="Normal 9 5 4 5 2" xfId="5309" xr:uid="{65AA5D61-B3B5-4074-A269-ECAC0CF8596F}"/>
    <cellStyle name="Normal 9 5 4 6" xfId="3505" xr:uid="{77E3D96C-E4D1-4F59-B251-4F8906AAB81D}"/>
    <cellStyle name="Normal 9 5 4 6 2" xfId="5310" xr:uid="{EA73211E-3B45-4139-9A7F-07CC8C53D8B2}"/>
    <cellStyle name="Normal 9 5 4 7" xfId="3506" xr:uid="{32671DA6-9AD3-4086-BD12-3784DE729229}"/>
    <cellStyle name="Normal 9 5 4 7 2" xfId="5311" xr:uid="{6DD07E13-9FAC-427B-8575-0930132A7890}"/>
    <cellStyle name="Normal 9 5 4 8" xfId="5292" xr:uid="{E6C5CCF7-0499-4128-980A-46E5AA092D43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4" xr:uid="{83CB4F27-2775-4D94-AF15-A51C8C79B532}"/>
    <cellStyle name="Normal 9 5 5 2 3" xfId="3510" xr:uid="{C7D3BD57-3ACF-4D97-BA3E-A4BF37669E8D}"/>
    <cellStyle name="Normal 9 5 5 2 3 2" xfId="5315" xr:uid="{5A4E874D-8196-4AF4-B3B1-B16C5F2CB52A}"/>
    <cellStyle name="Normal 9 5 5 2 4" xfId="3511" xr:uid="{8DA4C761-7A49-4571-8A1D-72507E79E84E}"/>
    <cellStyle name="Normal 9 5 5 2 4 2" xfId="5316" xr:uid="{5FF5ACD8-1BC0-452D-85D3-6398728F5DB5}"/>
    <cellStyle name="Normal 9 5 5 2 5" xfId="5313" xr:uid="{F65FD9E7-AF8E-417E-BED3-6B955A88707C}"/>
    <cellStyle name="Normal 9 5 5 3" xfId="3512" xr:uid="{2BE788CD-4950-456F-8B23-3AA8AD516D7B}"/>
    <cellStyle name="Normal 9 5 5 3 2" xfId="3513" xr:uid="{44C72F3C-AE61-4366-B44B-8ACA85C34C2A}"/>
    <cellStyle name="Normal 9 5 5 3 2 2" xfId="5318" xr:uid="{E4A8B558-F574-43CB-887D-95568239B5DE}"/>
    <cellStyle name="Normal 9 5 5 3 3" xfId="3514" xr:uid="{0ED9306D-CB61-424E-8173-2CCDE6CAA260}"/>
    <cellStyle name="Normal 9 5 5 3 3 2" xfId="5319" xr:uid="{CB234C2F-6B5E-4EDF-A362-14FCFB85B04D}"/>
    <cellStyle name="Normal 9 5 5 3 4" xfId="3515" xr:uid="{E66B88EB-697F-46E7-AF5B-304EDB839CEE}"/>
    <cellStyle name="Normal 9 5 5 3 4 2" xfId="5320" xr:uid="{447C4513-B488-435C-B694-2C0557420AD9}"/>
    <cellStyle name="Normal 9 5 5 3 5" xfId="5317" xr:uid="{4CC41878-F535-40DF-97F5-B0849717D0D9}"/>
    <cellStyle name="Normal 9 5 5 4" xfId="3516" xr:uid="{E57C5B06-B711-49E3-BBE2-CD6C41D017AC}"/>
    <cellStyle name="Normal 9 5 5 4 2" xfId="5321" xr:uid="{0B056CAD-377F-4E5A-8599-2E9229D7D0D9}"/>
    <cellStyle name="Normal 9 5 5 5" xfId="3517" xr:uid="{20BC3070-137A-4FE4-86CB-626E81A8A232}"/>
    <cellStyle name="Normal 9 5 5 5 2" xfId="5322" xr:uid="{CD7E2C0C-F54E-4A2E-A156-4A5E7E743473}"/>
    <cellStyle name="Normal 9 5 5 6" xfId="3518" xr:uid="{5C5464CF-3BBC-4985-967F-F6E6B54E4410}"/>
    <cellStyle name="Normal 9 5 5 6 2" xfId="5323" xr:uid="{AE68F547-DB29-4B28-9886-AC6E60335196}"/>
    <cellStyle name="Normal 9 5 5 7" xfId="5312" xr:uid="{D4C45001-6A74-4706-B15D-1CBEA0392FBB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6" xr:uid="{B8D9C01C-0FCC-4D4F-91E9-0117FFF3DAA4}"/>
    <cellStyle name="Normal 9 5 6 2 3" xfId="3522" xr:uid="{006A5A07-34F7-42CB-A581-0731DEA5CD09}"/>
    <cellStyle name="Normal 9 5 6 2 3 2" xfId="5327" xr:uid="{20C4E271-2B01-4ABE-A72F-0CE5EF4C2261}"/>
    <cellStyle name="Normal 9 5 6 2 4" xfId="3523" xr:uid="{9FB6EDE4-ABB1-4D30-B3C6-2868CB304DE9}"/>
    <cellStyle name="Normal 9 5 6 2 4 2" xfId="5328" xr:uid="{C8C78294-A3E0-40CD-8C25-B273CD7FCB55}"/>
    <cellStyle name="Normal 9 5 6 2 5" xfId="5325" xr:uid="{214D7DC3-1DDB-4AB0-8A92-69521552AB7D}"/>
    <cellStyle name="Normal 9 5 6 3" xfId="3524" xr:uid="{70D31E7D-8D35-44B6-B356-31B307F95A5E}"/>
    <cellStyle name="Normal 9 5 6 3 2" xfId="5329" xr:uid="{ACC05838-9332-40DA-83B9-2C18E3372FE2}"/>
    <cellStyle name="Normal 9 5 6 4" xfId="3525" xr:uid="{59D60B76-2E95-4932-908E-B4A988E02ED0}"/>
    <cellStyle name="Normal 9 5 6 4 2" xfId="5330" xr:uid="{527E1F17-D7AC-4DD0-89A8-411DD48CC4B8}"/>
    <cellStyle name="Normal 9 5 6 5" xfId="3526" xr:uid="{53C37F21-B8FF-4570-A5B6-899519EC1C2C}"/>
    <cellStyle name="Normal 9 5 6 5 2" xfId="5331" xr:uid="{D3D73A82-B79B-4FA2-844B-A4F3B1BB5F1A}"/>
    <cellStyle name="Normal 9 5 6 6" xfId="5324" xr:uid="{08411313-5756-407A-9AF3-CECC9B510363}"/>
    <cellStyle name="Normal 9 5 7" xfId="3527" xr:uid="{8A32F5F6-6741-43EE-B908-023D31B5CDEF}"/>
    <cellStyle name="Normal 9 5 7 2" xfId="3528" xr:uid="{0BFFC645-E101-4F53-AA74-A74675214F22}"/>
    <cellStyle name="Normal 9 5 7 2 2" xfId="5333" xr:uid="{7E8A4849-AA83-4303-AE56-A25BCA1B22E8}"/>
    <cellStyle name="Normal 9 5 7 3" xfId="3529" xr:uid="{6C2490A9-054E-46AA-BD0E-B1E151926868}"/>
    <cellStyle name="Normal 9 5 7 3 2" xfId="5334" xr:uid="{27D7E573-D12A-4B01-801B-12494D981C7D}"/>
    <cellStyle name="Normal 9 5 7 4" xfId="3530" xr:uid="{ED3CC8C0-21C6-4A1E-BC3F-94506ED26F43}"/>
    <cellStyle name="Normal 9 5 7 4 2" xfId="5335" xr:uid="{ECA1724E-CD99-44C6-95F5-AAED49E1D2ED}"/>
    <cellStyle name="Normal 9 5 7 5" xfId="5332" xr:uid="{2C72D753-05A0-4D4A-9C4F-BEF710A93BAE}"/>
    <cellStyle name="Normal 9 5 8" xfId="3531" xr:uid="{6C98A002-3128-4D4F-83EE-6C28969DC451}"/>
    <cellStyle name="Normal 9 5 8 2" xfId="3532" xr:uid="{DC28BC4D-8758-49D8-B680-B0944F67D6B4}"/>
    <cellStyle name="Normal 9 5 8 2 2" xfId="5337" xr:uid="{67C93CD7-BF8A-4B49-A316-8D2B266E5F42}"/>
    <cellStyle name="Normal 9 5 8 3" xfId="3533" xr:uid="{268D54E0-77E2-4619-B8E2-87A0033AA1BC}"/>
    <cellStyle name="Normal 9 5 8 3 2" xfId="5338" xr:uid="{29076651-AA6F-4655-B889-73081773617F}"/>
    <cellStyle name="Normal 9 5 8 4" xfId="3534" xr:uid="{94538C98-43EE-4226-9D9A-8F6193FFF09B}"/>
    <cellStyle name="Normal 9 5 8 4 2" xfId="5339" xr:uid="{7F9AEB52-8C07-4EDE-B9A0-EA33E3CAB505}"/>
    <cellStyle name="Normal 9 5 8 5" xfId="5336" xr:uid="{CC661D3F-A3E5-462E-8B10-8DA5236FD0CA}"/>
    <cellStyle name="Normal 9 5 9" xfId="3535" xr:uid="{50615741-9D37-4C1F-A470-C55E03F6F494}"/>
    <cellStyle name="Normal 9 5 9 2" xfId="5340" xr:uid="{FF68A3CB-0CFC-4D5C-AB87-01B687C7EAFD}"/>
    <cellStyle name="Normal 9 6" xfId="3536" xr:uid="{BFF50448-C313-459F-A1AE-C47CB71FEEAF}"/>
    <cellStyle name="Normal 9 6 10" xfId="5341" xr:uid="{7047D15D-663B-4648-B9BF-3BA9952277C7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5" xr:uid="{400E7E8D-0E1B-4BCB-AA6D-D2D36BEC65D7}"/>
    <cellStyle name="Normal 9 6 2 2 2 3" xfId="3541" xr:uid="{73779289-A292-487E-B418-CBD91DC2C29B}"/>
    <cellStyle name="Normal 9 6 2 2 2 3 2" xfId="5346" xr:uid="{28B415DE-B2D2-4F48-82A2-F52CFF7777D1}"/>
    <cellStyle name="Normal 9 6 2 2 2 4" xfId="3542" xr:uid="{73DBD49D-6AE8-49DC-8480-11C32F4CC6D8}"/>
    <cellStyle name="Normal 9 6 2 2 2 4 2" xfId="5347" xr:uid="{D5DBAE37-A36C-4810-81A2-F3D2910F8EF5}"/>
    <cellStyle name="Normal 9 6 2 2 2 5" xfId="5344" xr:uid="{A0F76B79-A6C5-4D8A-B9EE-33D93F36BE5E}"/>
    <cellStyle name="Normal 9 6 2 2 3" xfId="3543" xr:uid="{7BA9F422-CD62-4268-82F0-C92AB9933DCF}"/>
    <cellStyle name="Normal 9 6 2 2 3 2" xfId="3544" xr:uid="{5377CFB1-BB37-4FE4-AB9C-531370EB18D3}"/>
    <cellStyle name="Normal 9 6 2 2 3 2 2" xfId="5349" xr:uid="{365A75E8-EC70-4DB8-B706-4852CC29147B}"/>
    <cellStyle name="Normal 9 6 2 2 3 3" xfId="3545" xr:uid="{6DE34F42-A5F4-48D8-B3CF-462084457B73}"/>
    <cellStyle name="Normal 9 6 2 2 3 3 2" xfId="5350" xr:uid="{2E294072-0BDF-4F37-BED0-1DC5E5E31991}"/>
    <cellStyle name="Normal 9 6 2 2 3 4" xfId="3546" xr:uid="{6D549EB1-AE7E-45A6-8D6A-4E41FABAA8D3}"/>
    <cellStyle name="Normal 9 6 2 2 3 4 2" xfId="5351" xr:uid="{BCCF3A15-DA7A-4B16-932A-82D3DE08D270}"/>
    <cellStyle name="Normal 9 6 2 2 3 5" xfId="5348" xr:uid="{3CEB2738-9BBB-468B-9772-B5D9F0C2B0A4}"/>
    <cellStyle name="Normal 9 6 2 2 4" xfId="3547" xr:uid="{25C44FEE-C857-454C-9628-80136D3143C4}"/>
    <cellStyle name="Normal 9 6 2 2 4 2" xfId="5352" xr:uid="{D720386B-5B87-4275-A32C-714D00043D1B}"/>
    <cellStyle name="Normal 9 6 2 2 5" xfId="3548" xr:uid="{BB987446-C94E-4745-8998-FC992F40EDDE}"/>
    <cellStyle name="Normal 9 6 2 2 5 2" xfId="5353" xr:uid="{0E1B10B9-3454-43A8-A034-CD7CF9B1498B}"/>
    <cellStyle name="Normal 9 6 2 2 6" xfId="3549" xr:uid="{7D423F21-B260-4FB8-84D8-F006CDBDBE2B}"/>
    <cellStyle name="Normal 9 6 2 2 6 2" xfId="5354" xr:uid="{3CAC884D-DD64-460D-9A7E-276403D706A0}"/>
    <cellStyle name="Normal 9 6 2 2 7" xfId="5343" xr:uid="{FFA32137-6455-4D16-B5AE-5FBD5DCA2C7C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7" xr:uid="{523B8B57-490A-4246-B51D-1BF67CC04DBB}"/>
    <cellStyle name="Normal 9 6 2 3 2 3" xfId="3553" xr:uid="{976C345C-BF81-4A56-AF4A-BA19F53385F9}"/>
    <cellStyle name="Normal 9 6 2 3 2 3 2" xfId="5358" xr:uid="{7187272C-7BF0-44E7-B69B-AA233F43102D}"/>
    <cellStyle name="Normal 9 6 2 3 2 4" xfId="3554" xr:uid="{DAE3C33D-9F68-41A1-9BC4-BF63BBC05322}"/>
    <cellStyle name="Normal 9 6 2 3 2 4 2" xfId="5359" xr:uid="{1B96DA08-AF0A-4F09-815C-21050407E879}"/>
    <cellStyle name="Normal 9 6 2 3 2 5" xfId="5356" xr:uid="{B482E6B1-C60E-4195-85DF-4AFA9C694475}"/>
    <cellStyle name="Normal 9 6 2 3 3" xfId="3555" xr:uid="{6569709C-1DB4-4379-B9F1-707848279119}"/>
    <cellStyle name="Normal 9 6 2 3 3 2" xfId="5360" xr:uid="{D4F2FC2C-E579-4179-96B1-8A10A016A034}"/>
    <cellStyle name="Normal 9 6 2 3 4" xfId="3556" xr:uid="{473A70A9-1D27-41DD-BEB5-C40510E5B886}"/>
    <cellStyle name="Normal 9 6 2 3 4 2" xfId="5361" xr:uid="{DC14E7ED-6712-47AE-9312-688947D8C4A6}"/>
    <cellStyle name="Normal 9 6 2 3 5" xfId="3557" xr:uid="{469C6613-360F-4DC0-926E-953A820A56D9}"/>
    <cellStyle name="Normal 9 6 2 3 5 2" xfId="5362" xr:uid="{FFC18326-7547-497C-8ED8-4260C4249C0A}"/>
    <cellStyle name="Normal 9 6 2 3 6" xfId="5355" xr:uid="{7422D27C-C06B-414E-A8A0-F176B71C0026}"/>
    <cellStyle name="Normal 9 6 2 4" xfId="3558" xr:uid="{181F9A72-7F71-4BF4-8374-2655C19FD2BE}"/>
    <cellStyle name="Normal 9 6 2 4 2" xfId="3559" xr:uid="{EDE0ADEA-01DF-4D01-8810-40EF343715F5}"/>
    <cellStyle name="Normal 9 6 2 4 2 2" xfId="5364" xr:uid="{EA980E4C-9B32-449D-AD48-6C9C5D67BCDC}"/>
    <cellStyle name="Normal 9 6 2 4 3" xfId="3560" xr:uid="{7D46754F-1AC8-42A2-8351-AC704A273C3E}"/>
    <cellStyle name="Normal 9 6 2 4 3 2" xfId="5365" xr:uid="{29F95B23-E0AE-431D-B3D6-D3898E6AF219}"/>
    <cellStyle name="Normal 9 6 2 4 4" xfId="3561" xr:uid="{BBFBAE1F-7778-4D57-8216-8BAA1EB684FC}"/>
    <cellStyle name="Normal 9 6 2 4 4 2" xfId="5366" xr:uid="{198D639F-7739-4B88-BE6E-B04B6C8615AF}"/>
    <cellStyle name="Normal 9 6 2 4 5" xfId="5363" xr:uid="{7278AE91-90B5-423B-A406-15196C13AF70}"/>
    <cellStyle name="Normal 9 6 2 5" xfId="3562" xr:uid="{58A1AE35-8B69-4A2D-956A-33769B503AC6}"/>
    <cellStyle name="Normal 9 6 2 5 2" xfId="3563" xr:uid="{831D0774-7BEE-40E5-9751-35C17D08B1A5}"/>
    <cellStyle name="Normal 9 6 2 5 2 2" xfId="5368" xr:uid="{9EB7C2B9-CCFA-455F-AB3E-289CF23581EC}"/>
    <cellStyle name="Normal 9 6 2 5 3" xfId="3564" xr:uid="{EABD4579-EDCC-49DC-ADE2-BB733F24C981}"/>
    <cellStyle name="Normal 9 6 2 5 3 2" xfId="5369" xr:uid="{667A484B-AD24-4C98-B0A7-948C95373F43}"/>
    <cellStyle name="Normal 9 6 2 5 4" xfId="3565" xr:uid="{E9050EC4-9E3F-4864-9B10-478686ED3916}"/>
    <cellStyle name="Normal 9 6 2 5 4 2" xfId="5370" xr:uid="{3CB9D79A-5B46-4E1A-ACCA-E68FEF12DA6C}"/>
    <cellStyle name="Normal 9 6 2 5 5" xfId="5367" xr:uid="{5CBCADB5-F6E0-4E6F-83C2-FE6C7C0601EE}"/>
    <cellStyle name="Normal 9 6 2 6" xfId="3566" xr:uid="{4B33F863-1C38-4324-AA75-D196B7579E80}"/>
    <cellStyle name="Normal 9 6 2 6 2" xfId="5371" xr:uid="{1FEC1A67-1755-45E5-803A-99AAD79E3537}"/>
    <cellStyle name="Normal 9 6 2 7" xfId="3567" xr:uid="{B14AE6E0-C2EF-4B6C-A994-A48E33E70A9A}"/>
    <cellStyle name="Normal 9 6 2 7 2" xfId="5372" xr:uid="{0B7AF108-D5F9-4707-8B1F-7185F3878F9E}"/>
    <cellStyle name="Normal 9 6 2 8" xfId="3568" xr:uid="{DD756611-FAB7-48F1-88C5-282241F09FE9}"/>
    <cellStyle name="Normal 9 6 2 8 2" xfId="5373" xr:uid="{25DEADC8-31CE-4E2F-A589-3611EAC4DD1A}"/>
    <cellStyle name="Normal 9 6 2 9" xfId="5342" xr:uid="{830B209E-B805-457D-A091-DB142F5BF361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6" xr:uid="{C80E700F-0919-4301-9E3F-E7893896B062}"/>
    <cellStyle name="Normal 9 6 3 2 3" xfId="3572" xr:uid="{A3BFEEC4-8F30-4186-BD82-2A46424EE3FD}"/>
    <cellStyle name="Normal 9 6 3 2 3 2" xfId="5377" xr:uid="{1539B5A9-BE43-4079-A82C-40ACD2C73939}"/>
    <cellStyle name="Normal 9 6 3 2 4" xfId="3573" xr:uid="{8BB588AC-2F51-46D3-B387-FE3A8D84AA87}"/>
    <cellStyle name="Normal 9 6 3 2 4 2" xfId="5378" xr:uid="{D2B5F869-ACD1-4231-A49F-4CB39A39E34C}"/>
    <cellStyle name="Normal 9 6 3 2 5" xfId="5375" xr:uid="{989B2BEE-ACE0-483B-A35A-8CA9A933C0A1}"/>
    <cellStyle name="Normal 9 6 3 3" xfId="3574" xr:uid="{6DB1D84B-B945-407A-836E-297729974FE9}"/>
    <cellStyle name="Normal 9 6 3 3 2" xfId="3575" xr:uid="{6B0D7E83-9998-4BBE-B9BE-62EC78B57D03}"/>
    <cellStyle name="Normal 9 6 3 3 2 2" xfId="5380" xr:uid="{E03DCFE8-FE83-465C-A37D-FAD06C176EFE}"/>
    <cellStyle name="Normal 9 6 3 3 3" xfId="3576" xr:uid="{B48D4A7B-667B-4F43-9694-BDA9AF1FF268}"/>
    <cellStyle name="Normal 9 6 3 3 3 2" xfId="5381" xr:uid="{3802D5BA-BBA9-49FD-82AE-4E3D9E1B6F57}"/>
    <cellStyle name="Normal 9 6 3 3 4" xfId="3577" xr:uid="{473FF0FD-BB7F-4164-B806-DFA303720F70}"/>
    <cellStyle name="Normal 9 6 3 3 4 2" xfId="5382" xr:uid="{9C7B0D5A-A001-4EAC-A077-82B66E1C9CBD}"/>
    <cellStyle name="Normal 9 6 3 3 5" xfId="5379" xr:uid="{93E4D8DB-995D-4B64-89BD-50D6F8D30594}"/>
    <cellStyle name="Normal 9 6 3 4" xfId="3578" xr:uid="{6FC633F9-6940-468A-81F1-10EF4C3C73D6}"/>
    <cellStyle name="Normal 9 6 3 4 2" xfId="5383" xr:uid="{1E8C22BA-4B0D-478F-9541-2E1E64284043}"/>
    <cellStyle name="Normal 9 6 3 5" xfId="3579" xr:uid="{CEFE2E24-082C-401F-8910-15BEA397F712}"/>
    <cellStyle name="Normal 9 6 3 5 2" xfId="5384" xr:uid="{3B9DBC2A-A38C-41E8-8902-7E2CB2CCF452}"/>
    <cellStyle name="Normal 9 6 3 6" xfId="3580" xr:uid="{CBF0593B-4FC3-4CEE-9D56-F5B4D4CD827A}"/>
    <cellStyle name="Normal 9 6 3 6 2" xfId="5385" xr:uid="{FF279FF9-FB75-48E1-899C-8F2E071CF5F2}"/>
    <cellStyle name="Normal 9 6 3 7" xfId="5374" xr:uid="{709F3198-D404-4954-814D-1BDD07E5FE71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8" xr:uid="{ABE2AD40-01B2-466B-8DAB-7844CE8C3D45}"/>
    <cellStyle name="Normal 9 6 4 2 3" xfId="3584" xr:uid="{DC61F81A-6DF7-4700-94A5-B9EB382707BC}"/>
    <cellStyle name="Normal 9 6 4 2 3 2" xfId="5389" xr:uid="{ACCFF94D-5B5D-4251-B852-FFC29B50BF36}"/>
    <cellStyle name="Normal 9 6 4 2 4" xfId="3585" xr:uid="{67AA95AB-FDFD-43D6-A665-5C710A2C2282}"/>
    <cellStyle name="Normal 9 6 4 2 4 2" xfId="5390" xr:uid="{6BC463C4-E93C-4784-BE68-49AE7EE05303}"/>
    <cellStyle name="Normal 9 6 4 2 5" xfId="5387" xr:uid="{D4763AFC-2973-4CD6-9EA5-B1881AAA164F}"/>
    <cellStyle name="Normal 9 6 4 3" xfId="3586" xr:uid="{809A3D4A-684F-44B2-A252-AAC9427708E6}"/>
    <cellStyle name="Normal 9 6 4 3 2" xfId="5391" xr:uid="{7E984762-1112-423D-B98B-A26838A95133}"/>
    <cellStyle name="Normal 9 6 4 4" xfId="3587" xr:uid="{10B8F45D-7267-48A3-9B6F-985E233549E9}"/>
    <cellStyle name="Normal 9 6 4 4 2" xfId="5392" xr:uid="{2AEED732-9799-4036-A3EC-E8E0783BDDE0}"/>
    <cellStyle name="Normal 9 6 4 5" xfId="3588" xr:uid="{94E968E2-C4B9-4661-8E26-BAC486FBD715}"/>
    <cellStyle name="Normal 9 6 4 5 2" xfId="5393" xr:uid="{A85FDEF5-D12C-49FC-83FD-F2ABF805B287}"/>
    <cellStyle name="Normal 9 6 4 6" xfId="5386" xr:uid="{72499C2B-C587-4EAC-A330-D89F940C52CF}"/>
    <cellStyle name="Normal 9 6 5" xfId="3589" xr:uid="{D7DEA669-35E8-4386-9E39-652110E46899}"/>
    <cellStyle name="Normal 9 6 5 2" xfId="3590" xr:uid="{36EBB53C-B0AA-48BB-99D7-8DDFC815D542}"/>
    <cellStyle name="Normal 9 6 5 2 2" xfId="5395" xr:uid="{B5B021D9-F5BF-455B-8889-D979F1F6CAE5}"/>
    <cellStyle name="Normal 9 6 5 3" xfId="3591" xr:uid="{F07DB241-45F7-4040-A12A-34D633E5E2FB}"/>
    <cellStyle name="Normal 9 6 5 3 2" xfId="5396" xr:uid="{BFAF9B8E-3632-4119-A01B-455F9FB94E65}"/>
    <cellStyle name="Normal 9 6 5 4" xfId="3592" xr:uid="{90897537-06F6-458A-A62D-EDC6187BEB9D}"/>
    <cellStyle name="Normal 9 6 5 4 2" xfId="5397" xr:uid="{C4CA0DFC-4E9E-4D5B-9572-C1BEA8996D9E}"/>
    <cellStyle name="Normal 9 6 5 5" xfId="5394" xr:uid="{3EE50F0F-2CA7-417B-B4A7-E47BADE9F68C}"/>
    <cellStyle name="Normal 9 6 6" xfId="3593" xr:uid="{E64DE26C-5E9A-47A0-BE60-B36039D521E8}"/>
    <cellStyle name="Normal 9 6 6 2" xfId="3594" xr:uid="{FAE45BA7-BEF7-4442-9F63-8C356B78A5CB}"/>
    <cellStyle name="Normal 9 6 6 2 2" xfId="5399" xr:uid="{20AF039D-FD3A-408E-8893-31695B046B51}"/>
    <cellStyle name="Normal 9 6 6 3" xfId="3595" xr:uid="{67AAB308-2EB9-44EA-B33D-8F1A69C94B6F}"/>
    <cellStyle name="Normal 9 6 6 3 2" xfId="5400" xr:uid="{C671F7BD-53E3-4649-BD6F-545561151E1F}"/>
    <cellStyle name="Normal 9 6 6 4" xfId="3596" xr:uid="{6FFD0B3E-2192-4836-B579-95842BC39CF3}"/>
    <cellStyle name="Normal 9 6 6 4 2" xfId="5401" xr:uid="{C7DCC018-9B8F-4692-88CE-F7FF7C0A87C4}"/>
    <cellStyle name="Normal 9 6 6 5" xfId="5398" xr:uid="{01C65539-EFF3-4684-9114-8522638CF83E}"/>
    <cellStyle name="Normal 9 6 7" xfId="3597" xr:uid="{9019F92E-C065-46D0-A6FF-9D9B80A657F1}"/>
    <cellStyle name="Normal 9 6 7 2" xfId="5402" xr:uid="{25835316-CCC4-439A-A491-BCA02BD85F55}"/>
    <cellStyle name="Normal 9 6 8" xfId="3598" xr:uid="{193ABBD1-F4F9-45CF-AA0D-DBB3F8B2B385}"/>
    <cellStyle name="Normal 9 6 8 2" xfId="5403" xr:uid="{6443D36F-B08E-4F64-873F-626EE08748FB}"/>
    <cellStyle name="Normal 9 6 9" xfId="3599" xr:uid="{00B2B5A6-9F51-4D64-8277-75B17B08B9B8}"/>
    <cellStyle name="Normal 9 6 9 2" xfId="5404" xr:uid="{C296AD7D-C464-491A-9388-9DCAEB2AD067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9" xr:uid="{A725797E-6113-44A6-B6B6-B3F879467CE0}"/>
    <cellStyle name="Normal 9 7 2 2 2 3" xfId="5408" xr:uid="{06D30956-28BB-4488-948F-88A9295E0E0F}"/>
    <cellStyle name="Normal 9 7 2 2 3" xfId="3604" xr:uid="{2E626BC5-1911-4CBB-A85B-3BF05DED003B}"/>
    <cellStyle name="Normal 9 7 2 2 3 2" xfId="5410" xr:uid="{67163950-CAF1-483B-9BB9-212217CEB6E0}"/>
    <cellStyle name="Normal 9 7 2 2 4" xfId="3605" xr:uid="{09E9B784-B6A2-4EEF-B74B-EA06208DCDD2}"/>
    <cellStyle name="Normal 9 7 2 2 4 2" xfId="5411" xr:uid="{068FFC96-6B4D-46FE-90D1-F1D08261314F}"/>
    <cellStyle name="Normal 9 7 2 2 5" xfId="5407" xr:uid="{9102EF70-134E-4DBF-AD9F-6B4849150A95}"/>
    <cellStyle name="Normal 9 7 2 3" xfId="3606" xr:uid="{2961A527-A5A0-4FD6-91A2-96A85005EF31}"/>
    <cellStyle name="Normal 9 7 2 3 2" xfId="3607" xr:uid="{C678F8B2-AE8A-4663-BB19-19B928427025}"/>
    <cellStyle name="Normal 9 7 2 3 2 2" xfId="5413" xr:uid="{B1DC5102-7270-4048-96B1-206A5BA341D8}"/>
    <cellStyle name="Normal 9 7 2 3 3" xfId="3608" xr:uid="{1BD4EB06-3217-45DB-9510-4F91E919C856}"/>
    <cellStyle name="Normal 9 7 2 3 3 2" xfId="5414" xr:uid="{42739F97-7548-4774-AC55-3E006141EBF4}"/>
    <cellStyle name="Normal 9 7 2 3 4" xfId="3609" xr:uid="{D25A23E5-F06B-4DB6-B767-ECEDD31CA078}"/>
    <cellStyle name="Normal 9 7 2 3 4 2" xfId="5415" xr:uid="{EDDC9FA3-1E06-4CFE-A123-2051FC35B652}"/>
    <cellStyle name="Normal 9 7 2 3 5" xfId="5412" xr:uid="{02A5E92C-4428-4FE1-A573-45370E7321D0}"/>
    <cellStyle name="Normal 9 7 2 4" xfId="3610" xr:uid="{DC9C7B3B-D56A-4400-9BA6-0A8D4B5DAF0A}"/>
    <cellStyle name="Normal 9 7 2 4 2" xfId="5416" xr:uid="{2403555F-33BB-4939-B060-B6EBDA90383F}"/>
    <cellStyle name="Normal 9 7 2 5" xfId="3611" xr:uid="{74A854AA-BE3C-4C1B-9BF3-D1A85778D077}"/>
    <cellStyle name="Normal 9 7 2 5 2" xfId="5417" xr:uid="{C40542E2-B2C6-4B05-BFCB-D39508A230CD}"/>
    <cellStyle name="Normal 9 7 2 6" xfId="3612" xr:uid="{3667CF48-1370-49B0-BD9F-7E88100CB84A}"/>
    <cellStyle name="Normal 9 7 2 6 2" xfId="5418" xr:uid="{36C1CB47-745C-4818-8CA1-C17D18E5689A}"/>
    <cellStyle name="Normal 9 7 2 7" xfId="5406" xr:uid="{46A7AB4A-EE59-4CB3-9BB5-DBAF04FF20C3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1" xr:uid="{684645CD-C100-42D8-8613-D3203F98D5B7}"/>
    <cellStyle name="Normal 9 7 3 2 3" xfId="3616" xr:uid="{07D563BF-E801-40FD-BCB1-8E3E3262EB12}"/>
    <cellStyle name="Normal 9 7 3 2 3 2" xfId="5422" xr:uid="{20D0FA95-7C24-4ECD-8446-4084F001C8D9}"/>
    <cellStyle name="Normal 9 7 3 2 4" xfId="3617" xr:uid="{06CEE252-CBBE-4CD0-B330-2852D613814B}"/>
    <cellStyle name="Normal 9 7 3 2 4 2" xfId="5423" xr:uid="{F07AE161-11F7-4A20-A1BF-438D85816B54}"/>
    <cellStyle name="Normal 9 7 3 2 5" xfId="5420" xr:uid="{C982AD42-7C4F-4C38-82B6-D3C61DD1C0BE}"/>
    <cellStyle name="Normal 9 7 3 3" xfId="3618" xr:uid="{DA496EC0-5ADD-4BE0-8356-91A5D643329E}"/>
    <cellStyle name="Normal 9 7 3 3 2" xfId="5424" xr:uid="{9A39631C-07F3-4096-B1E7-1BCE6924A107}"/>
    <cellStyle name="Normal 9 7 3 4" xfId="3619" xr:uid="{594CA94A-87A5-477C-91B4-BBA60C6CE123}"/>
    <cellStyle name="Normal 9 7 3 4 2" xfId="5425" xr:uid="{0D6E9617-F978-4354-AD7F-839570779475}"/>
    <cellStyle name="Normal 9 7 3 5" xfId="3620" xr:uid="{C427076E-FB01-4841-9F79-6F2E93744E88}"/>
    <cellStyle name="Normal 9 7 3 5 2" xfId="5426" xr:uid="{789F5B70-7AA1-4E48-9C67-4D8429061935}"/>
    <cellStyle name="Normal 9 7 3 6" xfId="5419" xr:uid="{0E61CA40-BFBB-46C2-A4B8-D2B676F61610}"/>
    <cellStyle name="Normal 9 7 4" xfId="3621" xr:uid="{6C9E7BAF-4D63-4E99-9949-9CEC7B4D8A4B}"/>
    <cellStyle name="Normal 9 7 4 2" xfId="3622" xr:uid="{7DD27DF7-9311-4DC5-8455-F4C930942613}"/>
    <cellStyle name="Normal 9 7 4 2 2" xfId="5428" xr:uid="{EC376737-B278-4867-9AA0-7FF853938EF3}"/>
    <cellStyle name="Normal 9 7 4 3" xfId="3623" xr:uid="{B1CD8D0A-5EF7-4EC4-BE0B-DAC542A55B63}"/>
    <cellStyle name="Normal 9 7 4 3 2" xfId="5429" xr:uid="{2E484DB1-B449-47A1-9D3C-DAFBFB700D45}"/>
    <cellStyle name="Normal 9 7 4 4" xfId="3624" xr:uid="{0E6BF897-F229-445E-BE94-B9A3678ECC6D}"/>
    <cellStyle name="Normal 9 7 4 4 2" xfId="5430" xr:uid="{C8DA72D6-B7CA-4513-83A5-0EDF658DAB70}"/>
    <cellStyle name="Normal 9 7 4 5" xfId="5427" xr:uid="{B6703600-1DD7-4C0E-9F57-6A5BFEFC4945}"/>
    <cellStyle name="Normal 9 7 5" xfId="3625" xr:uid="{5BFF3073-2034-4E17-B505-FB1B98FEC907}"/>
    <cellStyle name="Normal 9 7 5 2" xfId="3626" xr:uid="{8BBDB8FF-BF98-44D1-9134-F685BB7E95F9}"/>
    <cellStyle name="Normal 9 7 5 2 2" xfId="5432" xr:uid="{7DBCB97F-6B48-4872-A3E7-715479BFFE4B}"/>
    <cellStyle name="Normal 9 7 5 3" xfId="3627" xr:uid="{32A4342F-C2A6-41F5-9DAE-027E60F571BE}"/>
    <cellStyle name="Normal 9 7 5 3 2" xfId="5433" xr:uid="{0E287E5D-6BDC-4679-950F-B70521CD68F8}"/>
    <cellStyle name="Normal 9 7 5 4" xfId="3628" xr:uid="{6003E606-2178-4B8D-A56E-9468325110C8}"/>
    <cellStyle name="Normal 9 7 5 4 2" xfId="5434" xr:uid="{8D8E2AEC-4E95-4BA3-BC71-43DDA61DDD4A}"/>
    <cellStyle name="Normal 9 7 5 5" xfId="5431" xr:uid="{886E9019-DCD8-4CFF-B9C7-B10D6BB8F978}"/>
    <cellStyle name="Normal 9 7 6" xfId="3629" xr:uid="{7A13BAFB-B33D-4667-BB7B-C7427265176B}"/>
    <cellStyle name="Normal 9 7 6 2" xfId="5435" xr:uid="{1EB064A0-15D1-4540-933E-415E63579DFB}"/>
    <cellStyle name="Normal 9 7 7" xfId="3630" xr:uid="{857833F3-4206-4BF2-9D86-9D386834CCA9}"/>
    <cellStyle name="Normal 9 7 7 2" xfId="5436" xr:uid="{46541A5F-EC70-448F-A2C1-BD4FDB887A33}"/>
    <cellStyle name="Normal 9 7 8" xfId="3631" xr:uid="{9A139019-200B-440C-9D85-1AB73A6A4C56}"/>
    <cellStyle name="Normal 9 7 8 2" xfId="5437" xr:uid="{6B191FA5-A583-4D48-BA8D-45F594C3D700}"/>
    <cellStyle name="Normal 9 7 9" xfId="5405" xr:uid="{3C03848C-2113-4ADE-9174-DFAFB0D01C1D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1" xr:uid="{5C5D4749-4E3B-4634-B556-92F066F63B16}"/>
    <cellStyle name="Normal 9 8 2 2 3" xfId="3636" xr:uid="{6E272C3E-45E8-47C3-BCC0-AD2244A388E1}"/>
    <cellStyle name="Normal 9 8 2 2 3 2" xfId="5442" xr:uid="{D02EA351-4102-4907-90B8-B82E6C66BBA2}"/>
    <cellStyle name="Normal 9 8 2 2 4" xfId="3637" xr:uid="{B7A78CC0-CA37-45B4-8144-865D08256F04}"/>
    <cellStyle name="Normal 9 8 2 2 4 2" xfId="5443" xr:uid="{00039EEE-6A6C-42A2-B199-C54C736F0A9D}"/>
    <cellStyle name="Normal 9 8 2 2 5" xfId="5440" xr:uid="{151BD8E9-9B5C-49C6-A902-B41BC287B9F6}"/>
    <cellStyle name="Normal 9 8 2 3" xfId="3638" xr:uid="{9E900116-C839-4B36-A322-5A7509900B5B}"/>
    <cellStyle name="Normal 9 8 2 3 2" xfId="5444" xr:uid="{E0194D95-B6CB-400C-AD5C-5D02499C76FF}"/>
    <cellStyle name="Normal 9 8 2 4" xfId="3639" xr:uid="{5D88517C-88EB-4F3C-A06A-0E1703FA1B1D}"/>
    <cellStyle name="Normal 9 8 2 4 2" xfId="5445" xr:uid="{76A4863E-A8B4-4662-9926-26D5ADD49464}"/>
    <cellStyle name="Normal 9 8 2 5" xfId="3640" xr:uid="{05896BB6-F57E-4BB4-8743-2CC4BBCB32F6}"/>
    <cellStyle name="Normal 9 8 2 5 2" xfId="5446" xr:uid="{7E7958DE-5E1F-421A-BF5A-74F237522725}"/>
    <cellStyle name="Normal 9 8 2 6" xfId="5439" xr:uid="{B2B74E57-985A-4A3B-9641-65E2B0D167FB}"/>
    <cellStyle name="Normal 9 8 3" xfId="3641" xr:uid="{4649D1C1-078F-4EF0-9BFE-6F402EF00446}"/>
    <cellStyle name="Normal 9 8 3 2" xfId="3642" xr:uid="{B7AB93C7-A568-4481-BF6B-21860DBE6121}"/>
    <cellStyle name="Normal 9 8 3 2 2" xfId="5448" xr:uid="{66EFF092-1B2F-4A39-A4E2-FCFF53AE10BD}"/>
    <cellStyle name="Normal 9 8 3 3" xfId="3643" xr:uid="{21304D52-FDBA-4FB2-86CB-5694683F5861}"/>
    <cellStyle name="Normal 9 8 3 3 2" xfId="5449" xr:uid="{914436A1-487C-418A-988A-1892B3F7F398}"/>
    <cellStyle name="Normal 9 8 3 4" xfId="3644" xr:uid="{CD15FEAC-5CA3-4DD2-BC2E-E23BAB659DD4}"/>
    <cellStyle name="Normal 9 8 3 4 2" xfId="5450" xr:uid="{6A241127-A48E-46C3-96DF-73BCC16D163E}"/>
    <cellStyle name="Normal 9 8 3 5" xfId="5447" xr:uid="{C2C7655E-5648-436C-8358-1F1C7A1E7AC0}"/>
    <cellStyle name="Normal 9 8 4" xfId="3645" xr:uid="{3F650EE3-B876-4D70-92E8-CB73D1CF7880}"/>
    <cellStyle name="Normal 9 8 4 2" xfId="3646" xr:uid="{68B66646-06E1-43D4-8153-99BC8B0FA796}"/>
    <cellStyle name="Normal 9 8 4 2 2" xfId="5452" xr:uid="{C2EFD317-C37C-4B03-B657-5194FE40EDDD}"/>
    <cellStyle name="Normal 9 8 4 3" xfId="3647" xr:uid="{641C0901-22F5-473D-ABA3-BD85B4BCD562}"/>
    <cellStyle name="Normal 9 8 4 3 2" xfId="5453" xr:uid="{FDF538CD-EC07-4DD2-8BDF-F5CF808D6814}"/>
    <cellStyle name="Normal 9 8 4 4" xfId="3648" xr:uid="{6802E739-3394-4E66-A9F2-00C11CC3469B}"/>
    <cellStyle name="Normal 9 8 4 4 2" xfId="5454" xr:uid="{11F63524-DD38-49D3-8955-18BF5A4D7ED7}"/>
    <cellStyle name="Normal 9 8 4 5" xfId="5451" xr:uid="{0A7AA584-0B1F-4BF4-88E2-775449FE7F2D}"/>
    <cellStyle name="Normal 9 8 5" xfId="3649" xr:uid="{3C041058-318B-41A5-ADBB-64D04DE98204}"/>
    <cellStyle name="Normal 9 8 5 2" xfId="5455" xr:uid="{287BB080-402A-4C1C-A858-A0AF5E6DD793}"/>
    <cellStyle name="Normal 9 8 6" xfId="3650" xr:uid="{3C1DC8F7-43B5-4D9B-9135-4F5AF94799F7}"/>
    <cellStyle name="Normal 9 8 6 2" xfId="5456" xr:uid="{A781B646-3C5C-4FE0-AEA7-AFB9E52159B6}"/>
    <cellStyle name="Normal 9 8 7" xfId="3651" xr:uid="{1CC99482-1D33-4992-AD22-6BDA4BC0AB3E}"/>
    <cellStyle name="Normal 9 8 7 2" xfId="5457" xr:uid="{F0A0C8AE-FFB6-4E2A-9EF5-909441DFAC38}"/>
    <cellStyle name="Normal 9 8 8" xfId="5438" xr:uid="{0692E840-285D-4E1B-9D68-04633566750B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0" xr:uid="{C767B9C7-E128-44F9-9D35-B328A37C1249}"/>
    <cellStyle name="Normal 9 9 2 3" xfId="3655" xr:uid="{62CBCAAE-7869-4256-80FB-05F1A173D00B}"/>
    <cellStyle name="Normal 9 9 2 3 2" xfId="5461" xr:uid="{A4ED36E7-9419-4C89-9E75-1D16FC81D0E6}"/>
    <cellStyle name="Normal 9 9 2 4" xfId="3656" xr:uid="{66BC08DA-6A39-47E5-A59E-0956FD36FF0D}"/>
    <cellStyle name="Normal 9 9 2 4 2" xfId="5462" xr:uid="{FB112CBC-C9C3-4C4E-95F2-5D895B750DB3}"/>
    <cellStyle name="Normal 9 9 2 5" xfId="5459" xr:uid="{770E4A6A-BAF1-4DB9-9C18-4098B7FF6E73}"/>
    <cellStyle name="Normal 9 9 3" xfId="3657" xr:uid="{DBF7B777-3095-48FD-825C-02FC4A36C6D7}"/>
    <cellStyle name="Normal 9 9 3 2" xfId="3658" xr:uid="{82F64612-5806-4225-9C43-0EB75720D7EE}"/>
    <cellStyle name="Normal 9 9 3 2 2" xfId="5464" xr:uid="{0FD06074-26A4-478F-BAA4-4D1BD3829A24}"/>
    <cellStyle name="Normal 9 9 3 3" xfId="3659" xr:uid="{10D810C2-F585-4B39-84DC-0F01552EC093}"/>
    <cellStyle name="Normal 9 9 3 3 2" xfId="5465" xr:uid="{CD62A87D-7775-4C16-BDF9-3C3CB17B6015}"/>
    <cellStyle name="Normal 9 9 3 4" xfId="3660" xr:uid="{A5385F0A-72D7-4655-B04D-B81B1552A410}"/>
    <cellStyle name="Normal 9 9 3 4 2" xfId="5466" xr:uid="{9E73822D-71AF-4B65-8ADC-E1F331F49DC9}"/>
    <cellStyle name="Normal 9 9 3 5" xfId="5463" xr:uid="{05F06D36-3750-4B84-9053-8E9C1EED4A3C}"/>
    <cellStyle name="Normal 9 9 4" xfId="3661" xr:uid="{99D6C685-704D-47F2-9F39-005F0D0475EA}"/>
    <cellStyle name="Normal 9 9 4 2" xfId="5467" xr:uid="{916DE889-3DDB-4301-AFFE-648FEF62A6B4}"/>
    <cellStyle name="Normal 9 9 5" xfId="3662" xr:uid="{7C324A39-4404-45C2-843C-B46208813AB4}"/>
    <cellStyle name="Normal 9 9 5 2" xfId="5468" xr:uid="{CAF21F44-2915-4098-9472-C5C8EEC31CE4}"/>
    <cellStyle name="Normal 9 9 6" xfId="3663" xr:uid="{B741073B-D48B-446D-BDDB-AF93464E6262}"/>
    <cellStyle name="Normal 9 9 6 2" xfId="5469" xr:uid="{9B8970E7-2879-43C5-8A75-9E79BA52740A}"/>
    <cellStyle name="Normal 9 9 7" xfId="5458" xr:uid="{B8800866-9BA0-423F-9DF0-6DBCB8FD9415}"/>
    <cellStyle name="Percent 2" xfId="79" xr:uid="{750081A1-93E2-4099-B6D5-52DA3EB8C718}"/>
    <cellStyle name="Percent 2 2" xfId="5470" xr:uid="{FAE3D062-4E95-4A61-A6DE-2DCD8966C5A4}"/>
    <cellStyle name="Гиперссылка 2" xfId="4" xr:uid="{49BAA0F8-B3D3-41B5-87DD-435502328B29}"/>
    <cellStyle name="Гиперссылка 2 2" xfId="5471" xr:uid="{6D61F8F0-B141-47CF-9CEF-11008FD8023F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3" xr:uid="{68F8FEAF-440B-48ED-8BFC-BA17FD2A5674}"/>
    <cellStyle name="Обычный 2 3" xfId="5472" xr:uid="{62443912-766D-4179-A13A-CFB1D653807E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3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7" t="s">
        <v>85</v>
      </c>
      <c r="D4" s="121"/>
      <c r="E4" s="177" t="s">
        <v>92</v>
      </c>
      <c r="F4" s="178"/>
      <c r="G4" s="178"/>
      <c r="H4" s="178"/>
      <c r="I4" s="122"/>
    </row>
    <row r="5" spans="2:9" ht="14.25">
      <c r="B5" s="134" t="s">
        <v>86</v>
      </c>
      <c r="D5" s="81"/>
      <c r="E5" s="130"/>
      <c r="F5" s="130"/>
      <c r="G5" s="130"/>
      <c r="H5" s="130"/>
      <c r="I5" s="82"/>
    </row>
    <row r="6" spans="2:9" ht="14.25">
      <c r="B6" s="135" t="s">
        <v>87</v>
      </c>
      <c r="D6" s="81" t="s">
        <v>0</v>
      </c>
      <c r="E6" s="130" t="s">
        <v>3</v>
      </c>
      <c r="F6" s="130"/>
      <c r="G6" s="130"/>
      <c r="H6" s="130"/>
      <c r="I6" s="82"/>
    </row>
    <row r="7" spans="2:9" ht="14.25">
      <c r="B7" s="135" t="s">
        <v>88</v>
      </c>
      <c r="D7" s="81"/>
      <c r="E7" s="130"/>
      <c r="F7" s="130"/>
      <c r="G7" s="130"/>
      <c r="H7" s="130"/>
      <c r="I7" s="82"/>
    </row>
    <row r="8" spans="2:9" ht="14.25">
      <c r="B8" s="135" t="s">
        <v>89</v>
      </c>
      <c r="D8" s="81" t="s">
        <v>1</v>
      </c>
      <c r="E8" s="130" t="s">
        <v>4</v>
      </c>
      <c r="F8" s="130"/>
      <c r="G8" s="130"/>
      <c r="H8" s="130"/>
      <c r="I8" s="82"/>
    </row>
    <row r="9" spans="2:9" ht="14.25">
      <c r="B9" s="135" t="s">
        <v>90</v>
      </c>
      <c r="D9" s="81"/>
      <c r="E9" s="130"/>
      <c r="F9" s="130"/>
      <c r="G9" s="130"/>
      <c r="H9" s="130"/>
      <c r="I9" s="82"/>
    </row>
    <row r="10" spans="2:9" ht="14.25">
      <c r="B10" s="135" t="s">
        <v>91</v>
      </c>
      <c r="D10" s="81" t="s">
        <v>2</v>
      </c>
      <c r="E10" s="132" t="s">
        <v>19</v>
      </c>
      <c r="F10" s="138" t="s">
        <v>86</v>
      </c>
      <c r="G10" s="130"/>
      <c r="H10" s="130"/>
      <c r="I10" s="82"/>
    </row>
    <row r="11" spans="2:9" ht="14.25">
      <c r="B11" s="135"/>
      <c r="D11" s="81"/>
      <c r="E11" s="130"/>
      <c r="F11" s="130"/>
      <c r="G11" s="130"/>
      <c r="H11" s="130"/>
      <c r="I11" s="82"/>
    </row>
    <row r="12" spans="2:9" ht="14.25">
      <c r="B12" s="135"/>
      <c r="D12" s="81"/>
      <c r="E12" s="130"/>
      <c r="F12" s="130"/>
      <c r="G12" s="130"/>
      <c r="H12" s="130"/>
      <c r="I12" s="82"/>
    </row>
    <row r="13" spans="2:9" ht="14.25">
      <c r="B13" s="135"/>
      <c r="D13" s="176" t="s">
        <v>83</v>
      </c>
      <c r="E13" s="130"/>
      <c r="F13" s="130"/>
      <c r="G13" s="130"/>
      <c r="H13" s="130"/>
      <c r="I13" s="82"/>
    </row>
    <row r="14" spans="2:9" ht="14.25">
      <c r="B14" s="135"/>
      <c r="D14" s="176"/>
      <c r="E14" s="130"/>
      <c r="F14" s="130"/>
      <c r="G14" s="130"/>
      <c r="H14" s="130"/>
      <c r="I14" s="82"/>
    </row>
    <row r="15" spans="2:9">
      <c r="B15" s="135"/>
      <c r="D15" s="83"/>
      <c r="E15" s="131"/>
      <c r="F15" s="131"/>
      <c r="G15" s="131"/>
      <c r="H15" s="131"/>
      <c r="I15" s="84"/>
    </row>
    <row r="16" spans="2:9">
      <c r="B16" s="135"/>
      <c r="D16" s="83"/>
      <c r="E16" s="131"/>
      <c r="F16" s="131"/>
      <c r="G16" s="131"/>
      <c r="H16" s="131"/>
      <c r="I16" s="84"/>
    </row>
    <row r="17" spans="2:9">
      <c r="B17" s="135"/>
      <c r="D17" s="179" t="s">
        <v>84</v>
      </c>
      <c r="E17" s="131"/>
      <c r="F17" s="131"/>
      <c r="G17" s="131"/>
      <c r="H17" s="131"/>
      <c r="I17" s="84"/>
    </row>
    <row r="18" spans="2:9" ht="13.5" thickBot="1">
      <c r="B18" s="136"/>
      <c r="D18" s="180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58"/>
  <sheetViews>
    <sheetView tabSelected="1" zoomScale="90" zoomScaleNormal="90" workbookViewId="0"/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48" t="s">
        <v>11</v>
      </c>
      <c r="C2" s="142"/>
      <c r="D2" s="142"/>
      <c r="E2" s="142"/>
      <c r="F2" s="142"/>
      <c r="G2" s="142"/>
      <c r="H2" s="142"/>
      <c r="I2" s="142"/>
      <c r="J2" s="142"/>
      <c r="K2" s="149" t="s">
        <v>17</v>
      </c>
      <c r="L2" s="103"/>
    </row>
    <row r="3" spans="1:12">
      <c r="A3" s="102"/>
      <c r="B3" s="143" t="s">
        <v>12</v>
      </c>
      <c r="C3" s="142"/>
      <c r="D3" s="142"/>
      <c r="E3" s="142"/>
      <c r="F3" s="142"/>
      <c r="G3" s="142"/>
      <c r="H3" s="142"/>
      <c r="I3" s="142"/>
      <c r="J3" s="142"/>
      <c r="K3" s="142"/>
      <c r="L3" s="103"/>
    </row>
    <row r="4" spans="1:12">
      <c r="A4" s="102"/>
      <c r="B4" s="143" t="s">
        <v>13</v>
      </c>
      <c r="C4" s="142"/>
      <c r="D4" s="142"/>
      <c r="E4" s="142"/>
      <c r="F4" s="142"/>
      <c r="G4" s="142"/>
      <c r="H4" s="142"/>
      <c r="I4" s="142"/>
      <c r="J4" s="142"/>
      <c r="K4" s="142"/>
      <c r="L4" s="103"/>
    </row>
    <row r="5" spans="1:12">
      <c r="A5" s="102"/>
      <c r="B5" s="143" t="s">
        <v>14</v>
      </c>
      <c r="C5" s="142"/>
      <c r="D5" s="142"/>
      <c r="E5" s="142"/>
      <c r="F5" s="142"/>
      <c r="G5" s="142"/>
      <c r="H5" s="142"/>
      <c r="I5" s="142"/>
      <c r="J5" s="142"/>
      <c r="K5" s="94" t="s">
        <v>61</v>
      </c>
      <c r="L5" s="103"/>
    </row>
    <row r="6" spans="1:12">
      <c r="A6" s="102"/>
      <c r="B6" s="143" t="s">
        <v>15</v>
      </c>
      <c r="C6" s="142"/>
      <c r="D6" s="142"/>
      <c r="E6" s="142"/>
      <c r="F6" s="142"/>
      <c r="G6" s="142"/>
      <c r="H6" s="142"/>
      <c r="I6" s="142"/>
      <c r="J6" s="142"/>
      <c r="K6" s="187" t="s">
        <v>160</v>
      </c>
      <c r="L6" s="103"/>
    </row>
    <row r="7" spans="1:12">
      <c r="A7" s="102"/>
      <c r="B7" s="143" t="s">
        <v>16</v>
      </c>
      <c r="C7" s="142"/>
      <c r="D7" s="142"/>
      <c r="E7" s="142"/>
      <c r="F7" s="142"/>
      <c r="G7" s="142"/>
      <c r="H7" s="142"/>
      <c r="I7" s="142"/>
      <c r="J7" s="142"/>
      <c r="K7" s="188"/>
      <c r="L7" s="103"/>
    </row>
    <row r="8" spans="1:12">
      <c r="A8" s="10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2"/>
      <c r="K9" s="94" t="s">
        <v>75</v>
      </c>
      <c r="L9" s="103"/>
    </row>
    <row r="10" spans="1:12" ht="15" customHeight="1">
      <c r="A10" s="102"/>
      <c r="B10" s="102" t="s">
        <v>93</v>
      </c>
      <c r="C10" s="142"/>
      <c r="D10" s="142"/>
      <c r="E10" s="103"/>
      <c r="F10" s="142"/>
      <c r="G10" s="103"/>
      <c r="H10" s="104"/>
      <c r="I10" s="104" t="s">
        <v>93</v>
      </c>
      <c r="J10" s="142"/>
      <c r="K10" s="184">
        <v>45582</v>
      </c>
      <c r="L10" s="103"/>
    </row>
    <row r="11" spans="1:12">
      <c r="A11" s="102"/>
      <c r="B11" s="102" t="s">
        <v>94</v>
      </c>
      <c r="C11" s="142"/>
      <c r="D11" s="142"/>
      <c r="E11" s="103"/>
      <c r="F11" s="142"/>
      <c r="G11" s="103"/>
      <c r="H11" s="104"/>
      <c r="I11" s="104" t="s">
        <v>94</v>
      </c>
      <c r="J11" s="142"/>
      <c r="K11" s="185"/>
      <c r="L11" s="103"/>
    </row>
    <row r="12" spans="1:12">
      <c r="A12" s="102"/>
      <c r="B12" s="102" t="s">
        <v>95</v>
      </c>
      <c r="C12" s="142"/>
      <c r="D12" s="142"/>
      <c r="E12" s="103"/>
      <c r="F12" s="142"/>
      <c r="G12" s="103"/>
      <c r="H12" s="104"/>
      <c r="I12" s="104" t="s">
        <v>95</v>
      </c>
      <c r="J12" s="142"/>
      <c r="K12" s="142"/>
      <c r="L12" s="103"/>
    </row>
    <row r="13" spans="1:12">
      <c r="A13" s="102"/>
      <c r="B13" s="102" t="s">
        <v>96</v>
      </c>
      <c r="C13" s="142"/>
      <c r="D13" s="142"/>
      <c r="E13" s="103"/>
      <c r="F13" s="142"/>
      <c r="G13" s="103"/>
      <c r="H13" s="104"/>
      <c r="I13" s="104" t="s">
        <v>96</v>
      </c>
      <c r="J13" s="142"/>
      <c r="K13" s="94" t="s">
        <v>8</v>
      </c>
      <c r="L13" s="103"/>
    </row>
    <row r="14" spans="1:12" ht="15" customHeight="1">
      <c r="A14" s="102"/>
      <c r="B14" s="102"/>
      <c r="C14" s="142"/>
      <c r="D14" s="142"/>
      <c r="E14" s="103"/>
      <c r="F14" s="142"/>
      <c r="G14" s="103"/>
      <c r="H14" s="104"/>
      <c r="I14" s="104" t="s">
        <v>6</v>
      </c>
      <c r="J14" s="142"/>
      <c r="K14" s="184">
        <v>45582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/>
      <c r="J15" s="142"/>
      <c r="K15" s="186"/>
      <c r="L15" s="103"/>
    </row>
    <row r="16" spans="1:12" ht="15" customHeight="1">
      <c r="A16" s="102"/>
      <c r="B16" s="142"/>
      <c r="C16" s="142"/>
      <c r="D16" s="142"/>
      <c r="E16" s="142"/>
      <c r="F16" s="142"/>
      <c r="G16" s="142"/>
      <c r="H16" s="142"/>
      <c r="I16" s="142"/>
      <c r="J16" s="145" t="s">
        <v>76</v>
      </c>
      <c r="K16" s="151">
        <v>44596</v>
      </c>
      <c r="L16" s="103"/>
    </row>
    <row r="17" spans="1:12">
      <c r="A17" s="102"/>
      <c r="B17" s="142" t="s">
        <v>97</v>
      </c>
      <c r="C17" s="142"/>
      <c r="D17" s="142"/>
      <c r="E17" s="142"/>
      <c r="F17" s="142"/>
      <c r="G17" s="142"/>
      <c r="H17" s="142"/>
      <c r="I17" s="142"/>
      <c r="J17" s="145" t="s">
        <v>19</v>
      </c>
      <c r="K17" s="151" t="s">
        <v>86</v>
      </c>
      <c r="L17" s="103"/>
    </row>
    <row r="18" spans="1:12" ht="18">
      <c r="A18" s="102"/>
      <c r="B18" s="142" t="s">
        <v>98</v>
      </c>
      <c r="C18" s="142"/>
      <c r="D18" s="142"/>
      <c r="E18" s="142"/>
      <c r="F18" s="142"/>
      <c r="G18" s="142"/>
      <c r="H18" s="142"/>
      <c r="I18" s="142"/>
      <c r="J18" s="144" t="s">
        <v>69</v>
      </c>
      <c r="K18" s="99" t="s">
        <v>38</v>
      </c>
      <c r="L18" s="103"/>
    </row>
    <row r="19" spans="1:12">
      <c r="A19" s="10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9" t="s">
        <v>65</v>
      </c>
      <c r="H20" s="190"/>
      <c r="I20" s="95" t="s">
        <v>45</v>
      </c>
      <c r="J20" s="139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91"/>
      <c r="H21" s="192"/>
      <c r="I21" s="107" t="s">
        <v>18</v>
      </c>
      <c r="J21" s="140"/>
      <c r="K21" s="107"/>
      <c r="L21" s="103"/>
    </row>
    <row r="22" spans="1:12" ht="24">
      <c r="A22" s="102"/>
      <c r="B22" s="109">
        <v>3</v>
      </c>
      <c r="C22" s="119" t="s">
        <v>99</v>
      </c>
      <c r="D22" s="115" t="s">
        <v>138</v>
      </c>
      <c r="E22" s="123" t="s">
        <v>100</v>
      </c>
      <c r="F22" s="115" t="s">
        <v>101</v>
      </c>
      <c r="G22" s="181"/>
      <c r="H22" s="182"/>
      <c r="I22" s="116" t="s">
        <v>155</v>
      </c>
      <c r="J22" s="141">
        <v>0.47</v>
      </c>
      <c r="K22" s="113">
        <f t="shared" ref="K22:K40" si="0">J22*B22</f>
        <v>1.41</v>
      </c>
      <c r="L22" s="106"/>
    </row>
    <row r="23" spans="1:12" ht="24">
      <c r="A23" s="102"/>
      <c r="B23" s="109">
        <v>80</v>
      </c>
      <c r="C23" s="119" t="s">
        <v>99</v>
      </c>
      <c r="D23" s="115" t="s">
        <v>139</v>
      </c>
      <c r="E23" s="123" t="s">
        <v>102</v>
      </c>
      <c r="F23" s="115" t="s">
        <v>103</v>
      </c>
      <c r="G23" s="181"/>
      <c r="H23" s="182"/>
      <c r="I23" s="116" t="s">
        <v>155</v>
      </c>
      <c r="J23" s="141">
        <v>0.59</v>
      </c>
      <c r="K23" s="113">
        <f t="shared" si="0"/>
        <v>47.199999999999996</v>
      </c>
      <c r="L23" s="106"/>
    </row>
    <row r="24" spans="1:12" ht="24">
      <c r="A24" s="102"/>
      <c r="B24" s="109">
        <v>4</v>
      </c>
      <c r="C24" s="119" t="s">
        <v>99</v>
      </c>
      <c r="D24" s="115" t="s">
        <v>140</v>
      </c>
      <c r="E24" s="123" t="s">
        <v>104</v>
      </c>
      <c r="F24" s="115" t="s">
        <v>105</v>
      </c>
      <c r="G24" s="181"/>
      <c r="H24" s="182"/>
      <c r="I24" s="116" t="s">
        <v>155</v>
      </c>
      <c r="J24" s="141">
        <v>1.58</v>
      </c>
      <c r="K24" s="113">
        <f t="shared" si="0"/>
        <v>6.32</v>
      </c>
      <c r="L24" s="106"/>
    </row>
    <row r="25" spans="1:12" ht="24">
      <c r="A25" s="102"/>
      <c r="B25" s="109">
        <v>3</v>
      </c>
      <c r="C25" s="119" t="s">
        <v>106</v>
      </c>
      <c r="D25" s="115" t="s">
        <v>141</v>
      </c>
      <c r="E25" s="123" t="s">
        <v>107</v>
      </c>
      <c r="F25" s="115" t="s">
        <v>101</v>
      </c>
      <c r="G25" s="181" t="s">
        <v>108</v>
      </c>
      <c r="H25" s="182"/>
      <c r="I25" s="116" t="s">
        <v>156</v>
      </c>
      <c r="J25" s="141">
        <v>0.94</v>
      </c>
      <c r="K25" s="113">
        <f t="shared" si="0"/>
        <v>2.82</v>
      </c>
      <c r="L25" s="106"/>
    </row>
    <row r="26" spans="1:12" ht="24">
      <c r="A26" s="102"/>
      <c r="B26" s="109">
        <v>20</v>
      </c>
      <c r="C26" s="119" t="s">
        <v>106</v>
      </c>
      <c r="D26" s="115" t="s">
        <v>142</v>
      </c>
      <c r="E26" s="123" t="s">
        <v>109</v>
      </c>
      <c r="F26" s="115" t="s">
        <v>110</v>
      </c>
      <c r="G26" s="181" t="s">
        <v>111</v>
      </c>
      <c r="H26" s="182"/>
      <c r="I26" s="116" t="s">
        <v>156</v>
      </c>
      <c r="J26" s="141">
        <v>1.04</v>
      </c>
      <c r="K26" s="113">
        <f t="shared" si="0"/>
        <v>20.8</v>
      </c>
      <c r="L26" s="106"/>
    </row>
    <row r="27" spans="1:12" ht="24">
      <c r="A27" s="102"/>
      <c r="B27" s="109">
        <v>20</v>
      </c>
      <c r="C27" s="119" t="s">
        <v>106</v>
      </c>
      <c r="D27" s="115" t="s">
        <v>143</v>
      </c>
      <c r="E27" s="123" t="s">
        <v>112</v>
      </c>
      <c r="F27" s="115" t="s">
        <v>103</v>
      </c>
      <c r="G27" s="181" t="s">
        <v>111</v>
      </c>
      <c r="H27" s="182"/>
      <c r="I27" s="116" t="s">
        <v>156</v>
      </c>
      <c r="J27" s="141">
        <v>1.1100000000000001</v>
      </c>
      <c r="K27" s="113">
        <f t="shared" si="0"/>
        <v>22.200000000000003</v>
      </c>
      <c r="L27" s="106"/>
    </row>
    <row r="28" spans="1:12" ht="24">
      <c r="A28" s="102"/>
      <c r="B28" s="109">
        <v>20</v>
      </c>
      <c r="C28" s="119" t="s">
        <v>106</v>
      </c>
      <c r="D28" s="115" t="s">
        <v>144</v>
      </c>
      <c r="E28" s="123" t="s">
        <v>113</v>
      </c>
      <c r="F28" s="115" t="s">
        <v>114</v>
      </c>
      <c r="G28" s="181" t="s">
        <v>111</v>
      </c>
      <c r="H28" s="182"/>
      <c r="I28" s="116" t="s">
        <v>156</v>
      </c>
      <c r="J28" s="141">
        <v>1.33</v>
      </c>
      <c r="K28" s="113">
        <f t="shared" si="0"/>
        <v>26.6</v>
      </c>
      <c r="L28" s="106"/>
    </row>
    <row r="29" spans="1:12" ht="24">
      <c r="A29" s="102"/>
      <c r="B29" s="109">
        <v>20</v>
      </c>
      <c r="C29" s="119" t="s">
        <v>106</v>
      </c>
      <c r="D29" s="115" t="s">
        <v>145</v>
      </c>
      <c r="E29" s="123" t="s">
        <v>115</v>
      </c>
      <c r="F29" s="115" t="s">
        <v>116</v>
      </c>
      <c r="G29" s="181" t="s">
        <v>111</v>
      </c>
      <c r="H29" s="182"/>
      <c r="I29" s="116" t="s">
        <v>156</v>
      </c>
      <c r="J29" s="141">
        <v>1.42</v>
      </c>
      <c r="K29" s="113">
        <f t="shared" si="0"/>
        <v>28.4</v>
      </c>
      <c r="L29" s="106"/>
    </row>
    <row r="30" spans="1:12" ht="24">
      <c r="A30" s="102"/>
      <c r="B30" s="109">
        <v>8</v>
      </c>
      <c r="C30" s="119" t="s">
        <v>106</v>
      </c>
      <c r="D30" s="115" t="s">
        <v>145</v>
      </c>
      <c r="E30" s="123" t="s">
        <v>117</v>
      </c>
      <c r="F30" s="115" t="s">
        <v>116</v>
      </c>
      <c r="G30" s="181" t="s">
        <v>118</v>
      </c>
      <c r="H30" s="182"/>
      <c r="I30" s="116" t="s">
        <v>156</v>
      </c>
      <c r="J30" s="141">
        <v>1.42</v>
      </c>
      <c r="K30" s="113">
        <f t="shared" si="0"/>
        <v>11.36</v>
      </c>
      <c r="L30" s="106"/>
    </row>
    <row r="31" spans="1:12" ht="24">
      <c r="A31" s="102"/>
      <c r="B31" s="109">
        <v>4</v>
      </c>
      <c r="C31" s="119" t="s">
        <v>106</v>
      </c>
      <c r="D31" s="115" t="s">
        <v>146</v>
      </c>
      <c r="E31" s="123" t="s">
        <v>119</v>
      </c>
      <c r="F31" s="115" t="s">
        <v>120</v>
      </c>
      <c r="G31" s="181" t="s">
        <v>108</v>
      </c>
      <c r="H31" s="182"/>
      <c r="I31" s="116" t="s">
        <v>156</v>
      </c>
      <c r="J31" s="141">
        <v>1.84</v>
      </c>
      <c r="K31" s="113">
        <f t="shared" si="0"/>
        <v>7.36</v>
      </c>
      <c r="L31" s="106"/>
    </row>
    <row r="32" spans="1:12" ht="24">
      <c r="A32" s="102"/>
      <c r="B32" s="109">
        <v>2</v>
      </c>
      <c r="C32" s="119" t="s">
        <v>106</v>
      </c>
      <c r="D32" s="115" t="s">
        <v>147</v>
      </c>
      <c r="E32" s="123" t="s">
        <v>121</v>
      </c>
      <c r="F32" s="115" t="s">
        <v>105</v>
      </c>
      <c r="G32" s="181" t="s">
        <v>111</v>
      </c>
      <c r="H32" s="182"/>
      <c r="I32" s="116" t="s">
        <v>156</v>
      </c>
      <c r="J32" s="141">
        <v>2.2999999999999998</v>
      </c>
      <c r="K32" s="113">
        <f t="shared" si="0"/>
        <v>4.5999999999999996</v>
      </c>
      <c r="L32" s="106"/>
    </row>
    <row r="33" spans="1:12" ht="24">
      <c r="A33" s="102"/>
      <c r="B33" s="109">
        <v>4</v>
      </c>
      <c r="C33" s="119" t="s">
        <v>122</v>
      </c>
      <c r="D33" s="115" t="s">
        <v>148</v>
      </c>
      <c r="E33" s="123" t="s">
        <v>123</v>
      </c>
      <c r="F33" s="115" t="s">
        <v>101</v>
      </c>
      <c r="G33" s="181" t="s">
        <v>108</v>
      </c>
      <c r="H33" s="182"/>
      <c r="I33" s="116" t="s">
        <v>124</v>
      </c>
      <c r="J33" s="141">
        <v>0.96</v>
      </c>
      <c r="K33" s="113">
        <f t="shared" si="0"/>
        <v>3.84</v>
      </c>
      <c r="L33" s="106"/>
    </row>
    <row r="34" spans="1:12" ht="24">
      <c r="A34" s="102"/>
      <c r="B34" s="109">
        <v>40</v>
      </c>
      <c r="C34" s="119" t="s">
        <v>122</v>
      </c>
      <c r="D34" s="115" t="s">
        <v>148</v>
      </c>
      <c r="E34" s="123" t="s">
        <v>125</v>
      </c>
      <c r="F34" s="115" t="s">
        <v>101</v>
      </c>
      <c r="G34" s="181" t="s">
        <v>111</v>
      </c>
      <c r="H34" s="182"/>
      <c r="I34" s="116" t="s">
        <v>124</v>
      </c>
      <c r="J34" s="141">
        <v>0.96</v>
      </c>
      <c r="K34" s="113">
        <f t="shared" si="0"/>
        <v>38.4</v>
      </c>
      <c r="L34" s="106"/>
    </row>
    <row r="35" spans="1:12" ht="24">
      <c r="A35" s="102"/>
      <c r="B35" s="109">
        <v>30</v>
      </c>
      <c r="C35" s="119" t="s">
        <v>122</v>
      </c>
      <c r="D35" s="115" t="s">
        <v>149</v>
      </c>
      <c r="E35" s="123" t="s">
        <v>126</v>
      </c>
      <c r="F35" s="115" t="s">
        <v>110</v>
      </c>
      <c r="G35" s="181" t="s">
        <v>111</v>
      </c>
      <c r="H35" s="182"/>
      <c r="I35" s="116" t="s">
        <v>124</v>
      </c>
      <c r="J35" s="141">
        <v>1.04</v>
      </c>
      <c r="K35" s="113">
        <f t="shared" si="0"/>
        <v>31.200000000000003</v>
      </c>
      <c r="L35" s="106"/>
    </row>
    <row r="36" spans="1:12" ht="24">
      <c r="A36" s="102"/>
      <c r="B36" s="109">
        <v>10</v>
      </c>
      <c r="C36" s="119" t="s">
        <v>122</v>
      </c>
      <c r="D36" s="115" t="s">
        <v>150</v>
      </c>
      <c r="E36" s="123" t="s">
        <v>127</v>
      </c>
      <c r="F36" s="115" t="s">
        <v>103</v>
      </c>
      <c r="G36" s="181" t="s">
        <v>111</v>
      </c>
      <c r="H36" s="182"/>
      <c r="I36" s="116" t="s">
        <v>124</v>
      </c>
      <c r="J36" s="141">
        <v>1.1200000000000001</v>
      </c>
      <c r="K36" s="113">
        <f t="shared" si="0"/>
        <v>11.200000000000001</v>
      </c>
      <c r="L36" s="106"/>
    </row>
    <row r="37" spans="1:12" ht="24">
      <c r="A37" s="102"/>
      <c r="B37" s="109">
        <v>20</v>
      </c>
      <c r="C37" s="119" t="s">
        <v>122</v>
      </c>
      <c r="D37" s="115" t="s">
        <v>151</v>
      </c>
      <c r="E37" s="123" t="s">
        <v>128</v>
      </c>
      <c r="F37" s="115" t="s">
        <v>114</v>
      </c>
      <c r="G37" s="181" t="s">
        <v>111</v>
      </c>
      <c r="H37" s="182"/>
      <c r="I37" s="116" t="s">
        <v>124</v>
      </c>
      <c r="J37" s="141">
        <v>1.29</v>
      </c>
      <c r="K37" s="113">
        <f t="shared" si="0"/>
        <v>25.8</v>
      </c>
      <c r="L37" s="106"/>
    </row>
    <row r="38" spans="1:12" ht="24">
      <c r="A38" s="102"/>
      <c r="B38" s="109">
        <v>30</v>
      </c>
      <c r="C38" s="119" t="s">
        <v>122</v>
      </c>
      <c r="D38" s="115" t="s">
        <v>152</v>
      </c>
      <c r="E38" s="123" t="s">
        <v>129</v>
      </c>
      <c r="F38" s="115" t="s">
        <v>130</v>
      </c>
      <c r="G38" s="181" t="s">
        <v>111</v>
      </c>
      <c r="H38" s="182"/>
      <c r="I38" s="116" t="s">
        <v>124</v>
      </c>
      <c r="J38" s="141">
        <v>1.37</v>
      </c>
      <c r="K38" s="113">
        <f t="shared" si="0"/>
        <v>41.1</v>
      </c>
      <c r="L38" s="106"/>
    </row>
    <row r="39" spans="1:12" ht="24">
      <c r="A39" s="102"/>
      <c r="B39" s="109">
        <v>10</v>
      </c>
      <c r="C39" s="119" t="s">
        <v>122</v>
      </c>
      <c r="D39" s="115" t="s">
        <v>153</v>
      </c>
      <c r="E39" s="123" t="s">
        <v>131</v>
      </c>
      <c r="F39" s="115" t="s">
        <v>116</v>
      </c>
      <c r="G39" s="181" t="s">
        <v>111</v>
      </c>
      <c r="H39" s="182"/>
      <c r="I39" s="116" t="s">
        <v>124</v>
      </c>
      <c r="J39" s="141">
        <v>1.49</v>
      </c>
      <c r="K39" s="113">
        <f t="shared" si="0"/>
        <v>14.9</v>
      </c>
      <c r="L39" s="106"/>
    </row>
    <row r="40" spans="1:12" ht="24">
      <c r="A40" s="102"/>
      <c r="B40" s="109">
        <v>20</v>
      </c>
      <c r="C40" s="119" t="s">
        <v>122</v>
      </c>
      <c r="D40" s="115" t="s">
        <v>154</v>
      </c>
      <c r="E40" s="123" t="s">
        <v>132</v>
      </c>
      <c r="F40" s="115" t="s">
        <v>133</v>
      </c>
      <c r="G40" s="181" t="s">
        <v>111</v>
      </c>
      <c r="H40" s="182"/>
      <c r="I40" s="116" t="s">
        <v>124</v>
      </c>
      <c r="J40" s="141">
        <v>1</v>
      </c>
      <c r="K40" s="113">
        <f t="shared" si="0"/>
        <v>20</v>
      </c>
      <c r="L40" s="106"/>
    </row>
    <row r="41" spans="1:12" ht="36.75" thickBot="1">
      <c r="A41" s="102"/>
      <c r="B41" s="109">
        <v>2</v>
      </c>
      <c r="C41" s="119" t="s">
        <v>134</v>
      </c>
      <c r="D41" s="115" t="s">
        <v>134</v>
      </c>
      <c r="E41" s="123" t="s">
        <v>135</v>
      </c>
      <c r="F41" s="115" t="s">
        <v>136</v>
      </c>
      <c r="G41" s="181"/>
      <c r="H41" s="182"/>
      <c r="I41" s="116" t="s">
        <v>137</v>
      </c>
      <c r="J41" s="141">
        <v>0.16</v>
      </c>
      <c r="K41" s="113">
        <f>J41*B41</f>
        <v>0.32</v>
      </c>
      <c r="L41" s="106"/>
    </row>
    <row r="42" spans="1:12" ht="14.25" thickTop="1" thickBot="1">
      <c r="A42" s="102"/>
      <c r="B42" s="160"/>
      <c r="C42" s="161"/>
      <c r="D42" s="161"/>
      <c r="E42" s="161"/>
      <c r="F42" s="161"/>
      <c r="G42" s="183"/>
      <c r="H42" s="183"/>
      <c r="I42" s="161" t="s">
        <v>165</v>
      </c>
      <c r="J42" s="162"/>
      <c r="K42" s="163"/>
      <c r="L42" s="103"/>
    </row>
    <row r="43" spans="1:12" ht="13.5" thickTop="1">
      <c r="A43" s="102"/>
      <c r="B43" s="164">
        <v>3</v>
      </c>
      <c r="C43" s="165" t="s">
        <v>166</v>
      </c>
      <c r="D43" s="166"/>
      <c r="E43" s="167"/>
      <c r="F43" s="166"/>
      <c r="G43" s="194"/>
      <c r="H43" s="195"/>
      <c r="I43" s="168" t="s">
        <v>167</v>
      </c>
      <c r="J43" s="169">
        <v>0.28000000000000003</v>
      </c>
      <c r="K43" s="170">
        <f>J43*B43</f>
        <v>0.84000000000000008</v>
      </c>
      <c r="L43" s="106"/>
    </row>
    <row r="44" spans="1:12">
      <c r="A44" s="102"/>
      <c r="B44" s="152"/>
      <c r="C44" s="142"/>
      <c r="D44" s="142"/>
      <c r="E44" s="142"/>
      <c r="F44" s="142"/>
      <c r="G44" s="142"/>
      <c r="H44" s="142"/>
      <c r="I44" s="142"/>
      <c r="J44" s="155" t="s">
        <v>67</v>
      </c>
      <c r="K44" s="150">
        <f>SUM(K22:K43)</f>
        <v>366.67</v>
      </c>
      <c r="L44" s="106"/>
    </row>
    <row r="45" spans="1:12">
      <c r="A45" s="102"/>
      <c r="B45" s="142"/>
      <c r="C45" s="142"/>
      <c r="D45" s="142"/>
      <c r="E45" s="142"/>
      <c r="F45" s="142"/>
      <c r="G45" s="142"/>
      <c r="H45" s="142"/>
      <c r="I45" s="142"/>
      <c r="J45" s="156" t="s">
        <v>161</v>
      </c>
      <c r="K45" s="150">
        <v>0</v>
      </c>
      <c r="L45" s="106"/>
    </row>
    <row r="46" spans="1:12" hidden="1" outlineLevel="1">
      <c r="A46" s="102"/>
      <c r="B46" s="142"/>
      <c r="C46" s="142"/>
      <c r="D46" s="142"/>
      <c r="E46" s="142"/>
      <c r="F46" s="142"/>
      <c r="G46" s="142"/>
      <c r="H46" s="142"/>
      <c r="I46" s="142"/>
      <c r="J46" s="147" t="s">
        <v>60</v>
      </c>
      <c r="K46" s="150">
        <v>0</v>
      </c>
      <c r="L46" s="106"/>
    </row>
    <row r="47" spans="1:12" collapsed="1">
      <c r="A47" s="102"/>
      <c r="B47" s="142"/>
      <c r="C47" s="142"/>
      <c r="D47" s="142"/>
      <c r="E47" s="142"/>
      <c r="F47" s="142"/>
      <c r="G47" s="142"/>
      <c r="H47" s="142"/>
      <c r="I47" s="142"/>
      <c r="J47" s="147" t="s">
        <v>68</v>
      </c>
      <c r="K47" s="150">
        <f>SUM(K44:K46)</f>
        <v>366.67</v>
      </c>
      <c r="L47" s="106"/>
    </row>
    <row r="48" spans="1:12">
      <c r="A48" s="6"/>
      <c r="B48" s="193" t="s">
        <v>171</v>
      </c>
      <c r="C48" s="193"/>
      <c r="D48" s="193"/>
      <c r="E48" s="193"/>
      <c r="F48" s="193"/>
      <c r="G48" s="193"/>
      <c r="H48" s="193"/>
      <c r="I48" s="193"/>
      <c r="J48" s="193"/>
      <c r="K48" s="193"/>
      <c r="L48" s="8"/>
    </row>
    <row r="50" spans="9:10">
      <c r="I50" s="1" t="s">
        <v>168</v>
      </c>
      <c r="J50" s="172">
        <v>365.83</v>
      </c>
    </row>
    <row r="51" spans="9:10">
      <c r="I51" s="171" t="s">
        <v>169</v>
      </c>
      <c r="J51" s="173">
        <f>K47-J50</f>
        <v>0.84000000000003183</v>
      </c>
    </row>
    <row r="53" spans="9:10">
      <c r="I53" s="1" t="s">
        <v>157</v>
      </c>
      <c r="J53" s="88">
        <f>'Tax Invoice'!E14</f>
        <v>42.74</v>
      </c>
    </row>
    <row r="54" spans="9:10">
      <c r="I54" s="1" t="s">
        <v>79</v>
      </c>
      <c r="J54" s="88">
        <f>'Tax Invoice'!M11</f>
        <v>33.06</v>
      </c>
    </row>
    <row r="55" spans="9:10">
      <c r="I55" s="1" t="s">
        <v>158</v>
      </c>
      <c r="J55" s="88">
        <f>J57/J54</f>
        <v>474.03133091349065</v>
      </c>
    </row>
    <row r="56" spans="9:10">
      <c r="I56" s="1" t="s">
        <v>159</v>
      </c>
      <c r="J56" s="88">
        <f>J58/J54</f>
        <v>474.03133091349065</v>
      </c>
    </row>
    <row r="57" spans="9:10">
      <c r="I57" s="1" t="s">
        <v>80</v>
      </c>
      <c r="J57" s="88">
        <f>K44*J53</f>
        <v>15671.475800000002</v>
      </c>
    </row>
    <row r="58" spans="9:10">
      <c r="I58" s="1" t="s">
        <v>81</v>
      </c>
      <c r="J58" s="88">
        <f>K47*J53</f>
        <v>15671.475800000002</v>
      </c>
    </row>
  </sheetData>
  <mergeCells count="28">
    <mergeCell ref="B48:K48"/>
    <mergeCell ref="G36:H36"/>
    <mergeCell ref="G37:H37"/>
    <mergeCell ref="G38:H38"/>
    <mergeCell ref="G39:H39"/>
    <mergeCell ref="G40:H40"/>
    <mergeCell ref="G43:H43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42:H42"/>
    <mergeCell ref="G41:H4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41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350</v>
      </c>
      <c r="O1" t="s">
        <v>20</v>
      </c>
      <c r="T1" t="s">
        <v>67</v>
      </c>
      <c r="U1">
        <v>365.83000000000004</v>
      </c>
    </row>
    <row r="2" spans="1:21" ht="15.75">
      <c r="A2" s="102"/>
      <c r="B2" s="148" t="s">
        <v>11</v>
      </c>
      <c r="C2" s="142"/>
      <c r="D2" s="142"/>
      <c r="E2" s="142"/>
      <c r="F2" s="142"/>
      <c r="G2" s="142"/>
      <c r="H2" s="142"/>
      <c r="I2" s="149" t="s">
        <v>17</v>
      </c>
      <c r="J2" s="103"/>
    </row>
    <row r="3" spans="1:21">
      <c r="A3" s="102"/>
      <c r="B3" s="143" t="s">
        <v>12</v>
      </c>
      <c r="C3" s="142"/>
      <c r="D3" s="142"/>
      <c r="E3" s="142"/>
      <c r="F3" s="142"/>
      <c r="G3" s="142"/>
      <c r="H3" s="142"/>
      <c r="I3" s="142"/>
      <c r="J3" s="103"/>
    </row>
    <row r="4" spans="1:21">
      <c r="A4" s="102"/>
      <c r="B4" s="143" t="s">
        <v>13</v>
      </c>
      <c r="C4" s="142"/>
      <c r="D4" s="142"/>
      <c r="E4" s="142"/>
      <c r="F4" s="142"/>
      <c r="G4" s="142"/>
      <c r="H4" s="142"/>
      <c r="I4" s="142"/>
      <c r="J4" s="103"/>
    </row>
    <row r="5" spans="1:21">
      <c r="A5" s="102"/>
      <c r="B5" s="143" t="s">
        <v>14</v>
      </c>
      <c r="C5" s="142"/>
      <c r="D5" s="142"/>
      <c r="E5" s="142"/>
      <c r="F5" s="142"/>
      <c r="G5" s="142"/>
      <c r="H5" s="142"/>
      <c r="I5" s="94" t="s">
        <v>61</v>
      </c>
      <c r="J5" s="103"/>
    </row>
    <row r="6" spans="1:21">
      <c r="A6" s="102"/>
      <c r="B6" s="143" t="s">
        <v>15</v>
      </c>
      <c r="C6" s="142"/>
      <c r="D6" s="142"/>
      <c r="E6" s="142"/>
      <c r="F6" s="142"/>
      <c r="G6" s="142"/>
      <c r="H6" s="142"/>
      <c r="I6" s="187"/>
      <c r="J6" s="103"/>
    </row>
    <row r="7" spans="1:21">
      <c r="A7" s="102"/>
      <c r="B7" s="143" t="s">
        <v>16</v>
      </c>
      <c r="C7" s="142"/>
      <c r="D7" s="142"/>
      <c r="E7" s="142"/>
      <c r="F7" s="142"/>
      <c r="G7" s="142"/>
      <c r="H7" s="142"/>
      <c r="I7" s="196"/>
      <c r="J7" s="103"/>
    </row>
    <row r="8" spans="1:21">
      <c r="A8" s="102"/>
      <c r="B8" s="142"/>
      <c r="C8" s="142"/>
      <c r="D8" s="142"/>
      <c r="E8" s="142"/>
      <c r="F8" s="142"/>
      <c r="G8" s="142"/>
      <c r="H8" s="142"/>
      <c r="I8" s="142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2"/>
      <c r="I9" s="94" t="s">
        <v>75</v>
      </c>
      <c r="J9" s="103"/>
    </row>
    <row r="10" spans="1:21">
      <c r="A10" s="102"/>
      <c r="B10" s="102" t="s">
        <v>93</v>
      </c>
      <c r="C10" s="142"/>
      <c r="D10" s="142"/>
      <c r="E10" s="103"/>
      <c r="F10" s="104"/>
      <c r="G10" s="104" t="s">
        <v>93</v>
      </c>
      <c r="H10" s="142"/>
      <c r="I10" s="184"/>
      <c r="J10" s="103"/>
    </row>
    <row r="11" spans="1:21">
      <c r="A11" s="102"/>
      <c r="B11" s="102" t="s">
        <v>94</v>
      </c>
      <c r="C11" s="142"/>
      <c r="D11" s="142"/>
      <c r="E11" s="103"/>
      <c r="F11" s="104"/>
      <c r="G11" s="104" t="s">
        <v>94</v>
      </c>
      <c r="H11" s="142"/>
      <c r="I11" s="185"/>
      <c r="J11" s="103"/>
    </row>
    <row r="12" spans="1:21">
      <c r="A12" s="102"/>
      <c r="B12" s="102" t="s">
        <v>95</v>
      </c>
      <c r="C12" s="142"/>
      <c r="D12" s="142"/>
      <c r="E12" s="103"/>
      <c r="F12" s="104"/>
      <c r="G12" s="104" t="s">
        <v>95</v>
      </c>
      <c r="H12" s="142"/>
      <c r="I12" s="142"/>
      <c r="J12" s="103"/>
    </row>
    <row r="13" spans="1:21">
      <c r="A13" s="102"/>
      <c r="B13" s="102" t="s">
        <v>96</v>
      </c>
      <c r="C13" s="142"/>
      <c r="D13" s="142"/>
      <c r="E13" s="103"/>
      <c r="F13" s="104"/>
      <c r="G13" s="104" t="s">
        <v>96</v>
      </c>
      <c r="H13" s="142"/>
      <c r="I13" s="94" t="s">
        <v>8</v>
      </c>
      <c r="J13" s="103"/>
    </row>
    <row r="14" spans="1:21">
      <c r="A14" s="102"/>
      <c r="B14" s="102"/>
      <c r="C14" s="142"/>
      <c r="D14" s="142"/>
      <c r="E14" s="103"/>
      <c r="F14" s="104"/>
      <c r="G14" s="104" t="s">
        <v>6</v>
      </c>
      <c r="H14" s="142"/>
      <c r="I14" s="184">
        <v>45582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/>
      <c r="H15" s="142"/>
      <c r="I15" s="186"/>
      <c r="J15" s="103"/>
    </row>
    <row r="16" spans="1:21">
      <c r="A16" s="102"/>
      <c r="B16" s="142"/>
      <c r="C16" s="142"/>
      <c r="D16" s="142"/>
      <c r="E16" s="142"/>
      <c r="F16" s="142"/>
      <c r="G16" s="142"/>
      <c r="H16" s="145" t="s">
        <v>76</v>
      </c>
      <c r="I16" s="151">
        <v>44596</v>
      </c>
      <c r="J16" s="103"/>
    </row>
    <row r="17" spans="1:10">
      <c r="A17" s="102"/>
      <c r="B17" s="142" t="s">
        <v>97</v>
      </c>
      <c r="C17" s="142"/>
      <c r="D17" s="142"/>
      <c r="E17" s="142"/>
      <c r="F17" s="142"/>
      <c r="G17" s="142"/>
      <c r="H17" s="145" t="s">
        <v>19</v>
      </c>
      <c r="I17" s="151" t="s">
        <v>86</v>
      </c>
      <c r="J17" s="103"/>
    </row>
    <row r="18" spans="1:10" ht="18">
      <c r="A18" s="102"/>
      <c r="B18" s="142" t="s">
        <v>98</v>
      </c>
      <c r="C18" s="142"/>
      <c r="D18" s="142"/>
      <c r="E18" s="142"/>
      <c r="F18" s="142"/>
      <c r="G18" s="142"/>
      <c r="H18" s="144" t="s">
        <v>69</v>
      </c>
      <c r="I18" s="99" t="s">
        <v>38</v>
      </c>
      <c r="J18" s="103"/>
    </row>
    <row r="19" spans="1:10">
      <c r="A19" s="102"/>
      <c r="B19" s="142"/>
      <c r="C19" s="142"/>
      <c r="D19" s="142"/>
      <c r="E19" s="142"/>
      <c r="F19" s="142"/>
      <c r="G19" s="142"/>
      <c r="H19" s="142"/>
      <c r="I19" s="142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9" t="s">
        <v>65</v>
      </c>
      <c r="F20" s="190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91"/>
      <c r="F21" s="192"/>
      <c r="G21" s="107" t="s">
        <v>18</v>
      </c>
      <c r="H21" s="107"/>
      <c r="I21" s="107"/>
      <c r="J21" s="103"/>
    </row>
    <row r="22" spans="1:10" ht="156">
      <c r="A22" s="102"/>
      <c r="B22" s="109">
        <v>3</v>
      </c>
      <c r="C22" s="119" t="s">
        <v>99</v>
      </c>
      <c r="D22" s="115" t="s">
        <v>101</v>
      </c>
      <c r="E22" s="181"/>
      <c r="F22" s="182"/>
      <c r="G22" s="116" t="s">
        <v>155</v>
      </c>
      <c r="H22" s="111">
        <v>0.47</v>
      </c>
      <c r="I22" s="113">
        <f t="shared" ref="I22:I41" si="0">H22*B22</f>
        <v>1.41</v>
      </c>
      <c r="J22" s="106"/>
    </row>
    <row r="23" spans="1:10" ht="156">
      <c r="A23" s="102"/>
      <c r="B23" s="109">
        <v>80</v>
      </c>
      <c r="C23" s="119" t="s">
        <v>99</v>
      </c>
      <c r="D23" s="115" t="s">
        <v>103</v>
      </c>
      <c r="E23" s="181"/>
      <c r="F23" s="182"/>
      <c r="G23" s="116" t="s">
        <v>155</v>
      </c>
      <c r="H23" s="111">
        <v>0.59</v>
      </c>
      <c r="I23" s="113">
        <f t="shared" si="0"/>
        <v>47.199999999999996</v>
      </c>
      <c r="J23" s="106"/>
    </row>
    <row r="24" spans="1:10" ht="156">
      <c r="A24" s="102"/>
      <c r="B24" s="109">
        <v>4</v>
      </c>
      <c r="C24" s="119" t="s">
        <v>99</v>
      </c>
      <c r="D24" s="115" t="s">
        <v>105</v>
      </c>
      <c r="E24" s="181"/>
      <c r="F24" s="182"/>
      <c r="G24" s="116" t="s">
        <v>155</v>
      </c>
      <c r="H24" s="111">
        <v>1.58</v>
      </c>
      <c r="I24" s="113">
        <f t="shared" si="0"/>
        <v>6.32</v>
      </c>
      <c r="J24" s="106"/>
    </row>
    <row r="25" spans="1:10" ht="156">
      <c r="A25" s="102"/>
      <c r="B25" s="109">
        <v>3</v>
      </c>
      <c r="C25" s="119" t="s">
        <v>106</v>
      </c>
      <c r="D25" s="115" t="s">
        <v>101</v>
      </c>
      <c r="E25" s="181" t="s">
        <v>108</v>
      </c>
      <c r="F25" s="182"/>
      <c r="G25" s="116" t="s">
        <v>156</v>
      </c>
      <c r="H25" s="111">
        <v>0.94</v>
      </c>
      <c r="I25" s="113">
        <f t="shared" si="0"/>
        <v>2.82</v>
      </c>
      <c r="J25" s="106"/>
    </row>
    <row r="26" spans="1:10" ht="156">
      <c r="A26" s="102"/>
      <c r="B26" s="109">
        <v>20</v>
      </c>
      <c r="C26" s="119" t="s">
        <v>106</v>
      </c>
      <c r="D26" s="115" t="s">
        <v>110</v>
      </c>
      <c r="E26" s="181" t="s">
        <v>111</v>
      </c>
      <c r="F26" s="182"/>
      <c r="G26" s="116" t="s">
        <v>156</v>
      </c>
      <c r="H26" s="111">
        <v>1.04</v>
      </c>
      <c r="I26" s="113">
        <f t="shared" si="0"/>
        <v>20.8</v>
      </c>
      <c r="J26" s="106"/>
    </row>
    <row r="27" spans="1:10" ht="156">
      <c r="A27" s="102"/>
      <c r="B27" s="109">
        <v>20</v>
      </c>
      <c r="C27" s="119" t="s">
        <v>106</v>
      </c>
      <c r="D27" s="115" t="s">
        <v>103</v>
      </c>
      <c r="E27" s="181" t="s">
        <v>111</v>
      </c>
      <c r="F27" s="182"/>
      <c r="G27" s="116" t="s">
        <v>156</v>
      </c>
      <c r="H27" s="111">
        <v>1.1100000000000001</v>
      </c>
      <c r="I27" s="113">
        <f t="shared" si="0"/>
        <v>22.200000000000003</v>
      </c>
      <c r="J27" s="106"/>
    </row>
    <row r="28" spans="1:10" ht="156">
      <c r="A28" s="102"/>
      <c r="B28" s="109">
        <v>20</v>
      </c>
      <c r="C28" s="119" t="s">
        <v>106</v>
      </c>
      <c r="D28" s="115" t="s">
        <v>114</v>
      </c>
      <c r="E28" s="181" t="s">
        <v>111</v>
      </c>
      <c r="F28" s="182"/>
      <c r="G28" s="116" t="s">
        <v>156</v>
      </c>
      <c r="H28" s="111">
        <v>1.33</v>
      </c>
      <c r="I28" s="113">
        <f t="shared" si="0"/>
        <v>26.6</v>
      </c>
      <c r="J28" s="106"/>
    </row>
    <row r="29" spans="1:10" ht="156">
      <c r="A29" s="102"/>
      <c r="B29" s="109">
        <v>20</v>
      </c>
      <c r="C29" s="119" t="s">
        <v>106</v>
      </c>
      <c r="D29" s="115" t="s">
        <v>116</v>
      </c>
      <c r="E29" s="181" t="s">
        <v>111</v>
      </c>
      <c r="F29" s="182"/>
      <c r="G29" s="116" t="s">
        <v>156</v>
      </c>
      <c r="H29" s="111">
        <v>1.42</v>
      </c>
      <c r="I29" s="113">
        <f t="shared" si="0"/>
        <v>28.4</v>
      </c>
      <c r="J29" s="106"/>
    </row>
    <row r="30" spans="1:10" ht="156">
      <c r="A30" s="102"/>
      <c r="B30" s="109">
        <v>8</v>
      </c>
      <c r="C30" s="119" t="s">
        <v>106</v>
      </c>
      <c r="D30" s="115" t="s">
        <v>116</v>
      </c>
      <c r="E30" s="181" t="s">
        <v>118</v>
      </c>
      <c r="F30" s="182"/>
      <c r="G30" s="116" t="s">
        <v>156</v>
      </c>
      <c r="H30" s="111">
        <v>1.42</v>
      </c>
      <c r="I30" s="113">
        <f t="shared" si="0"/>
        <v>11.36</v>
      </c>
      <c r="J30" s="106"/>
    </row>
    <row r="31" spans="1:10" ht="156">
      <c r="A31" s="102"/>
      <c r="B31" s="109">
        <v>4</v>
      </c>
      <c r="C31" s="119" t="s">
        <v>106</v>
      </c>
      <c r="D31" s="115" t="s">
        <v>120</v>
      </c>
      <c r="E31" s="181" t="s">
        <v>108</v>
      </c>
      <c r="F31" s="182"/>
      <c r="G31" s="116" t="s">
        <v>156</v>
      </c>
      <c r="H31" s="111">
        <v>1.84</v>
      </c>
      <c r="I31" s="113">
        <f t="shared" si="0"/>
        <v>7.36</v>
      </c>
      <c r="J31" s="106"/>
    </row>
    <row r="32" spans="1:10" ht="156">
      <c r="A32" s="102"/>
      <c r="B32" s="109">
        <v>2</v>
      </c>
      <c r="C32" s="119" t="s">
        <v>106</v>
      </c>
      <c r="D32" s="115" t="s">
        <v>105</v>
      </c>
      <c r="E32" s="181" t="s">
        <v>111</v>
      </c>
      <c r="F32" s="182"/>
      <c r="G32" s="116" t="s">
        <v>156</v>
      </c>
      <c r="H32" s="111">
        <v>2.2999999999999998</v>
      </c>
      <c r="I32" s="113">
        <f t="shared" si="0"/>
        <v>4.5999999999999996</v>
      </c>
      <c r="J32" s="106"/>
    </row>
    <row r="33" spans="1:10" ht="144">
      <c r="A33" s="102"/>
      <c r="B33" s="109">
        <v>4</v>
      </c>
      <c r="C33" s="119" t="s">
        <v>122</v>
      </c>
      <c r="D33" s="115" t="s">
        <v>101</v>
      </c>
      <c r="E33" s="181" t="s">
        <v>108</v>
      </c>
      <c r="F33" s="182"/>
      <c r="G33" s="116" t="s">
        <v>124</v>
      </c>
      <c r="H33" s="111">
        <v>0.96</v>
      </c>
      <c r="I33" s="113">
        <f t="shared" si="0"/>
        <v>3.84</v>
      </c>
      <c r="J33" s="106"/>
    </row>
    <row r="34" spans="1:10" ht="144">
      <c r="A34" s="102"/>
      <c r="B34" s="109">
        <v>40</v>
      </c>
      <c r="C34" s="119" t="s">
        <v>122</v>
      </c>
      <c r="D34" s="115" t="s">
        <v>101</v>
      </c>
      <c r="E34" s="181" t="s">
        <v>111</v>
      </c>
      <c r="F34" s="182"/>
      <c r="G34" s="116" t="s">
        <v>124</v>
      </c>
      <c r="H34" s="111">
        <v>0.96</v>
      </c>
      <c r="I34" s="113">
        <f t="shared" si="0"/>
        <v>38.4</v>
      </c>
      <c r="J34" s="106"/>
    </row>
    <row r="35" spans="1:10" ht="144">
      <c r="A35" s="102"/>
      <c r="B35" s="109">
        <v>30</v>
      </c>
      <c r="C35" s="119" t="s">
        <v>122</v>
      </c>
      <c r="D35" s="115" t="s">
        <v>110</v>
      </c>
      <c r="E35" s="181" t="s">
        <v>111</v>
      </c>
      <c r="F35" s="182"/>
      <c r="G35" s="116" t="s">
        <v>124</v>
      </c>
      <c r="H35" s="111">
        <v>1.04</v>
      </c>
      <c r="I35" s="113">
        <f t="shared" si="0"/>
        <v>31.200000000000003</v>
      </c>
      <c r="J35" s="106"/>
    </row>
    <row r="36" spans="1:10" ht="144">
      <c r="A36" s="102"/>
      <c r="B36" s="109">
        <v>10</v>
      </c>
      <c r="C36" s="119" t="s">
        <v>122</v>
      </c>
      <c r="D36" s="115" t="s">
        <v>103</v>
      </c>
      <c r="E36" s="181" t="s">
        <v>111</v>
      </c>
      <c r="F36" s="182"/>
      <c r="G36" s="116" t="s">
        <v>124</v>
      </c>
      <c r="H36" s="111">
        <v>1.1200000000000001</v>
      </c>
      <c r="I36" s="113">
        <f t="shared" si="0"/>
        <v>11.200000000000001</v>
      </c>
      <c r="J36" s="106"/>
    </row>
    <row r="37" spans="1:10" ht="144">
      <c r="A37" s="102"/>
      <c r="B37" s="109">
        <v>20</v>
      </c>
      <c r="C37" s="119" t="s">
        <v>122</v>
      </c>
      <c r="D37" s="115" t="s">
        <v>114</v>
      </c>
      <c r="E37" s="181" t="s">
        <v>111</v>
      </c>
      <c r="F37" s="182"/>
      <c r="G37" s="116" t="s">
        <v>124</v>
      </c>
      <c r="H37" s="111">
        <v>1.29</v>
      </c>
      <c r="I37" s="113">
        <f t="shared" si="0"/>
        <v>25.8</v>
      </c>
      <c r="J37" s="106"/>
    </row>
    <row r="38" spans="1:10" ht="144">
      <c r="A38" s="102"/>
      <c r="B38" s="109">
        <v>30</v>
      </c>
      <c r="C38" s="119" t="s">
        <v>122</v>
      </c>
      <c r="D38" s="115" t="s">
        <v>130</v>
      </c>
      <c r="E38" s="181" t="s">
        <v>111</v>
      </c>
      <c r="F38" s="182"/>
      <c r="G38" s="116" t="s">
        <v>124</v>
      </c>
      <c r="H38" s="111">
        <v>1.37</v>
      </c>
      <c r="I38" s="113">
        <f t="shared" si="0"/>
        <v>41.1</v>
      </c>
      <c r="J38" s="106"/>
    </row>
    <row r="39" spans="1:10" ht="144">
      <c r="A39" s="102"/>
      <c r="B39" s="109">
        <v>10</v>
      </c>
      <c r="C39" s="119" t="s">
        <v>122</v>
      </c>
      <c r="D39" s="115" t="s">
        <v>116</v>
      </c>
      <c r="E39" s="181" t="s">
        <v>111</v>
      </c>
      <c r="F39" s="182"/>
      <c r="G39" s="116" t="s">
        <v>124</v>
      </c>
      <c r="H39" s="111">
        <v>1.49</v>
      </c>
      <c r="I39" s="113">
        <f t="shared" si="0"/>
        <v>14.9</v>
      </c>
      <c r="J39" s="106"/>
    </row>
    <row r="40" spans="1:10" ht="144">
      <c r="A40" s="102"/>
      <c r="B40" s="109">
        <v>20</v>
      </c>
      <c r="C40" s="119" t="s">
        <v>122</v>
      </c>
      <c r="D40" s="115" t="s">
        <v>133</v>
      </c>
      <c r="E40" s="181" t="s">
        <v>111</v>
      </c>
      <c r="F40" s="182"/>
      <c r="G40" s="116" t="s">
        <v>124</v>
      </c>
      <c r="H40" s="111">
        <v>1</v>
      </c>
      <c r="I40" s="113">
        <f t="shared" si="0"/>
        <v>20</v>
      </c>
      <c r="J40" s="106"/>
    </row>
    <row r="41" spans="1:10" ht="216">
      <c r="A41" s="102"/>
      <c r="B41" s="110">
        <v>2</v>
      </c>
      <c r="C41" s="120" t="s">
        <v>134</v>
      </c>
      <c r="D41" s="117" t="s">
        <v>136</v>
      </c>
      <c r="E41" s="197"/>
      <c r="F41" s="198"/>
      <c r="G41" s="118" t="s">
        <v>137</v>
      </c>
      <c r="H41" s="112">
        <v>0.16</v>
      </c>
      <c r="I41" s="114">
        <f t="shared" si="0"/>
        <v>0.32</v>
      </c>
      <c r="J41" s="106"/>
    </row>
  </sheetData>
  <mergeCells count="25">
    <mergeCell ref="E41:F41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I6:I7"/>
    <mergeCell ref="E24:F24"/>
    <mergeCell ref="I10:I11"/>
    <mergeCell ref="I14:I15"/>
    <mergeCell ref="E20:F20"/>
    <mergeCell ref="E21:F21"/>
    <mergeCell ref="E22:F22"/>
    <mergeCell ref="E23:F23"/>
    <mergeCell ref="E30:F30"/>
    <mergeCell ref="E25:F25"/>
    <mergeCell ref="E26:F26"/>
    <mergeCell ref="E27:F27"/>
    <mergeCell ref="E28:F28"/>
    <mergeCell ref="E29:F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55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9.140625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v>0.25</v>
      </c>
      <c r="P1" t="s">
        <v>56</v>
      </c>
    </row>
    <row r="2" spans="1:16" ht="15.75" customHeight="1">
      <c r="A2" s="102"/>
      <c r="B2" s="148" t="s">
        <v>11</v>
      </c>
      <c r="C2" s="142"/>
      <c r="D2" s="142"/>
      <c r="E2" s="142"/>
      <c r="F2" s="142"/>
      <c r="G2" s="142"/>
      <c r="H2" s="142"/>
      <c r="I2" s="142"/>
      <c r="J2" s="142"/>
      <c r="K2" s="142"/>
      <c r="L2" s="149" t="s">
        <v>17</v>
      </c>
      <c r="M2" s="103"/>
      <c r="O2">
        <v>365.83000000000004</v>
      </c>
      <c r="P2" t="s">
        <v>57</v>
      </c>
    </row>
    <row r="3" spans="1:16" ht="12.75" customHeight="1">
      <c r="A3" s="102"/>
      <c r="B3" s="143" t="s">
        <v>12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03"/>
      <c r="O3">
        <v>365.83000000000004</v>
      </c>
      <c r="P3" t="s">
        <v>58</v>
      </c>
    </row>
    <row r="4" spans="1:16" ht="12.75" customHeight="1">
      <c r="A4" s="102"/>
      <c r="B4" s="143" t="s">
        <v>13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03"/>
    </row>
    <row r="5" spans="1:16" ht="12.75" customHeight="1">
      <c r="A5" s="102"/>
      <c r="B5" s="143" t="s">
        <v>14</v>
      </c>
      <c r="C5" s="142"/>
      <c r="D5" s="142"/>
      <c r="E5" s="142"/>
      <c r="F5" s="142"/>
      <c r="G5" s="142"/>
      <c r="H5" s="142"/>
      <c r="I5" s="142"/>
      <c r="J5" s="142"/>
      <c r="K5" s="142"/>
      <c r="L5" s="94" t="s">
        <v>61</v>
      </c>
      <c r="M5" s="103"/>
    </row>
    <row r="6" spans="1:16" ht="12.75" customHeight="1">
      <c r="A6" s="102"/>
      <c r="B6" s="143" t="s">
        <v>15</v>
      </c>
      <c r="C6" s="142"/>
      <c r="D6" s="142"/>
      <c r="E6" s="142"/>
      <c r="F6" s="142"/>
      <c r="G6" s="142"/>
      <c r="H6" s="142"/>
      <c r="I6" s="142"/>
      <c r="J6" s="142"/>
      <c r="K6" s="142"/>
      <c r="L6" s="199" t="str">
        <f>IF(Invoice!K6&lt;&gt;"", Invoice!K6, "")</f>
        <v>56287</v>
      </c>
      <c r="M6" s="103"/>
    </row>
    <row r="7" spans="1:16" ht="12.75" customHeight="1">
      <c r="A7" s="102"/>
      <c r="B7" s="143"/>
      <c r="C7" s="142"/>
      <c r="D7" s="142"/>
      <c r="E7" s="142"/>
      <c r="F7" s="142"/>
      <c r="G7" s="142"/>
      <c r="H7" s="142"/>
      <c r="I7" s="142"/>
      <c r="J7" s="142"/>
      <c r="K7" s="142"/>
      <c r="L7" s="196"/>
      <c r="M7" s="103"/>
    </row>
    <row r="8" spans="1:16" ht="12.75" customHeight="1">
      <c r="A8" s="10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2"/>
      <c r="K9" s="142"/>
      <c r="L9" s="94" t="s">
        <v>75</v>
      </c>
      <c r="M9" s="103"/>
    </row>
    <row r="10" spans="1:16" ht="15" customHeight="1">
      <c r="A10" s="102"/>
      <c r="B10" s="102" t="s">
        <v>93</v>
      </c>
      <c r="C10" s="142"/>
      <c r="D10" s="142"/>
      <c r="E10" s="103"/>
      <c r="F10" s="142"/>
      <c r="G10" s="103"/>
      <c r="H10" s="104"/>
      <c r="I10" s="104" t="s">
        <v>93</v>
      </c>
      <c r="J10" s="142"/>
      <c r="K10" s="142"/>
      <c r="L10" s="184">
        <f>IF(Invoice!K10&lt;&gt;"",Invoice!K10,"")</f>
        <v>45582</v>
      </c>
      <c r="M10" s="103"/>
    </row>
    <row r="11" spans="1:16" ht="12.75" customHeight="1">
      <c r="A11" s="102"/>
      <c r="B11" s="102" t="s">
        <v>94</v>
      </c>
      <c r="C11" s="142"/>
      <c r="D11" s="142"/>
      <c r="E11" s="103"/>
      <c r="F11" s="142"/>
      <c r="G11" s="103"/>
      <c r="H11" s="104"/>
      <c r="I11" s="104" t="s">
        <v>94</v>
      </c>
      <c r="J11" s="142"/>
      <c r="K11" s="142"/>
      <c r="L11" s="185"/>
      <c r="M11" s="103"/>
    </row>
    <row r="12" spans="1:16" ht="12.75" customHeight="1">
      <c r="A12" s="102"/>
      <c r="B12" s="102" t="s">
        <v>95</v>
      </c>
      <c r="C12" s="142"/>
      <c r="D12" s="142"/>
      <c r="E12" s="103"/>
      <c r="F12" s="142"/>
      <c r="G12" s="103"/>
      <c r="H12" s="104"/>
      <c r="I12" s="104" t="s">
        <v>95</v>
      </c>
      <c r="J12" s="142"/>
      <c r="K12" s="142"/>
      <c r="L12" s="142"/>
      <c r="M12" s="103"/>
    </row>
    <row r="13" spans="1:16" ht="12.75" customHeight="1">
      <c r="A13" s="102"/>
      <c r="B13" s="102" t="s">
        <v>96</v>
      </c>
      <c r="C13" s="142"/>
      <c r="D13" s="142"/>
      <c r="E13" s="103"/>
      <c r="F13" s="142"/>
      <c r="G13" s="103"/>
      <c r="H13" s="104"/>
      <c r="I13" s="104" t="s">
        <v>96</v>
      </c>
      <c r="J13" s="142"/>
      <c r="K13" s="142"/>
      <c r="L13" s="94" t="s">
        <v>8</v>
      </c>
      <c r="M13" s="103"/>
    </row>
    <row r="14" spans="1:16" ht="15" customHeight="1">
      <c r="A14" s="102"/>
      <c r="B14" s="102"/>
      <c r="C14" s="142"/>
      <c r="D14" s="142"/>
      <c r="E14" s="103"/>
      <c r="F14" s="142"/>
      <c r="G14" s="103"/>
      <c r="H14" s="104"/>
      <c r="I14" s="104" t="s">
        <v>6</v>
      </c>
      <c r="J14" s="142"/>
      <c r="K14" s="142"/>
      <c r="L14" s="184">
        <v>45582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/>
      <c r="J15" s="142"/>
      <c r="K15" s="142"/>
      <c r="L15" s="186"/>
      <c r="M15" s="103"/>
    </row>
    <row r="16" spans="1:16" ht="15" customHeight="1">
      <c r="A16" s="102"/>
      <c r="B16" s="142"/>
      <c r="C16" s="142"/>
      <c r="D16" s="142"/>
      <c r="E16" s="142"/>
      <c r="F16" s="142"/>
      <c r="G16" s="142"/>
      <c r="H16" s="142"/>
      <c r="I16" s="142"/>
      <c r="J16" s="145" t="s">
        <v>76</v>
      </c>
      <c r="K16" s="145" t="s">
        <v>76</v>
      </c>
      <c r="L16" s="151">
        <v>44596</v>
      </c>
      <c r="M16" s="103"/>
    </row>
    <row r="17" spans="1:13" ht="12.75" customHeight="1">
      <c r="A17" s="102"/>
      <c r="B17" s="142" t="s">
        <v>97</v>
      </c>
      <c r="C17" s="142"/>
      <c r="D17" s="142"/>
      <c r="E17" s="142"/>
      <c r="F17" s="142"/>
      <c r="G17" s="142"/>
      <c r="H17" s="142"/>
      <c r="I17" s="142"/>
      <c r="J17" s="145" t="s">
        <v>19</v>
      </c>
      <c r="K17" s="145" t="s">
        <v>19</v>
      </c>
      <c r="L17" s="151" t="str">
        <f>IF(Invoice!K17&lt;&gt;"",Invoice!K17,"")</f>
        <v>Didi</v>
      </c>
      <c r="M17" s="103"/>
    </row>
    <row r="18" spans="1:13" ht="18" customHeight="1">
      <c r="A18" s="102"/>
      <c r="B18" s="142" t="s">
        <v>98</v>
      </c>
      <c r="C18" s="142"/>
      <c r="D18" s="142"/>
      <c r="E18" s="142"/>
      <c r="F18" s="142"/>
      <c r="G18" s="142"/>
      <c r="H18" s="142"/>
      <c r="I18" s="142"/>
      <c r="J18" s="144" t="s">
        <v>69</v>
      </c>
      <c r="K18" s="144" t="s">
        <v>69</v>
      </c>
      <c r="L18" s="99" t="s">
        <v>38</v>
      </c>
      <c r="M18" s="103"/>
    </row>
    <row r="19" spans="1:13" ht="12.75" customHeight="1">
      <c r="A19" s="10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9" t="s">
        <v>65</v>
      </c>
      <c r="H20" s="190"/>
      <c r="I20" s="95" t="s">
        <v>45</v>
      </c>
      <c r="J20" s="139" t="s">
        <v>66</v>
      </c>
      <c r="K20" s="95" t="s">
        <v>66</v>
      </c>
      <c r="L20" s="95" t="s">
        <v>9</v>
      </c>
      <c r="M20" s="103"/>
    </row>
    <row r="21" spans="1:13" ht="25.5">
      <c r="A21" s="102"/>
      <c r="B21" s="107"/>
      <c r="C21" s="107"/>
      <c r="D21" s="108"/>
      <c r="E21" s="108"/>
      <c r="F21" s="108"/>
      <c r="G21" s="191"/>
      <c r="H21" s="192"/>
      <c r="I21" s="157" t="s">
        <v>162</v>
      </c>
      <c r="J21" s="140"/>
      <c r="K21" s="107"/>
      <c r="L21" s="107"/>
      <c r="M21" s="103"/>
    </row>
    <row r="22" spans="1:13" ht="24" customHeight="1">
      <c r="A22" s="102"/>
      <c r="B22" s="109">
        <f>'Tax Invoice'!D18</f>
        <v>3</v>
      </c>
      <c r="C22" s="119" t="s">
        <v>99</v>
      </c>
      <c r="D22" s="115" t="s">
        <v>138</v>
      </c>
      <c r="E22" s="123" t="s">
        <v>100</v>
      </c>
      <c r="F22" s="115" t="s">
        <v>101</v>
      </c>
      <c r="G22" s="181"/>
      <c r="H22" s="182"/>
      <c r="I22" s="116" t="s">
        <v>155</v>
      </c>
      <c r="J22" s="141">
        <f t="shared" ref="J22:J43" si="0">ROUNDUP(K22*$O$1,2)</f>
        <v>0.12</v>
      </c>
      <c r="K22" s="111">
        <v>0.47</v>
      </c>
      <c r="L22" s="113">
        <f t="shared" ref="L22:L43" si="1">J22*B22</f>
        <v>0.36</v>
      </c>
      <c r="M22" s="106"/>
    </row>
    <row r="23" spans="1:13" ht="24" customHeight="1">
      <c r="A23" s="102"/>
      <c r="B23" s="109">
        <f>'Tax Invoice'!D19</f>
        <v>80</v>
      </c>
      <c r="C23" s="119" t="s">
        <v>99</v>
      </c>
      <c r="D23" s="115" t="s">
        <v>139</v>
      </c>
      <c r="E23" s="123" t="s">
        <v>102</v>
      </c>
      <c r="F23" s="115" t="s">
        <v>103</v>
      </c>
      <c r="G23" s="181"/>
      <c r="H23" s="182"/>
      <c r="I23" s="116" t="s">
        <v>155</v>
      </c>
      <c r="J23" s="141">
        <f t="shared" si="0"/>
        <v>0.15000000000000002</v>
      </c>
      <c r="K23" s="111">
        <v>0.59</v>
      </c>
      <c r="L23" s="113">
        <f t="shared" si="1"/>
        <v>12.000000000000002</v>
      </c>
      <c r="M23" s="106"/>
    </row>
    <row r="24" spans="1:13" ht="24" customHeight="1">
      <c r="A24" s="102"/>
      <c r="B24" s="109">
        <f>'Tax Invoice'!D20</f>
        <v>4</v>
      </c>
      <c r="C24" s="119" t="s">
        <v>99</v>
      </c>
      <c r="D24" s="115" t="s">
        <v>140</v>
      </c>
      <c r="E24" s="123" t="s">
        <v>104</v>
      </c>
      <c r="F24" s="115" t="s">
        <v>105</v>
      </c>
      <c r="G24" s="181"/>
      <c r="H24" s="182"/>
      <c r="I24" s="116" t="s">
        <v>155</v>
      </c>
      <c r="J24" s="141">
        <f t="shared" si="0"/>
        <v>0.4</v>
      </c>
      <c r="K24" s="111">
        <v>1.58</v>
      </c>
      <c r="L24" s="113">
        <f t="shared" si="1"/>
        <v>1.6</v>
      </c>
      <c r="M24" s="106"/>
    </row>
    <row r="25" spans="1:13" ht="24" customHeight="1">
      <c r="A25" s="102"/>
      <c r="B25" s="109">
        <f>'Tax Invoice'!D21</f>
        <v>3</v>
      </c>
      <c r="C25" s="119" t="s">
        <v>106</v>
      </c>
      <c r="D25" s="115" t="s">
        <v>141</v>
      </c>
      <c r="E25" s="123" t="s">
        <v>107</v>
      </c>
      <c r="F25" s="115" t="s">
        <v>101</v>
      </c>
      <c r="G25" s="181" t="s">
        <v>108</v>
      </c>
      <c r="H25" s="182"/>
      <c r="I25" s="116" t="s">
        <v>156</v>
      </c>
      <c r="J25" s="141">
        <f t="shared" si="0"/>
        <v>0.24000000000000002</v>
      </c>
      <c r="K25" s="111">
        <v>0.94</v>
      </c>
      <c r="L25" s="113">
        <f t="shared" si="1"/>
        <v>0.72000000000000008</v>
      </c>
      <c r="M25" s="106"/>
    </row>
    <row r="26" spans="1:13" ht="24" customHeight="1">
      <c r="A26" s="102"/>
      <c r="B26" s="109">
        <f>'Tax Invoice'!D22</f>
        <v>20</v>
      </c>
      <c r="C26" s="119" t="s">
        <v>106</v>
      </c>
      <c r="D26" s="115" t="s">
        <v>142</v>
      </c>
      <c r="E26" s="123" t="s">
        <v>109</v>
      </c>
      <c r="F26" s="115" t="s">
        <v>110</v>
      </c>
      <c r="G26" s="181" t="s">
        <v>111</v>
      </c>
      <c r="H26" s="182"/>
      <c r="I26" s="116" t="s">
        <v>156</v>
      </c>
      <c r="J26" s="141">
        <f t="shared" si="0"/>
        <v>0.26</v>
      </c>
      <c r="K26" s="111">
        <v>1.04</v>
      </c>
      <c r="L26" s="113">
        <f t="shared" si="1"/>
        <v>5.2</v>
      </c>
      <c r="M26" s="106"/>
    </row>
    <row r="27" spans="1:13" ht="24" customHeight="1">
      <c r="A27" s="102"/>
      <c r="B27" s="109">
        <f>'Tax Invoice'!D23</f>
        <v>20</v>
      </c>
      <c r="C27" s="119" t="s">
        <v>106</v>
      </c>
      <c r="D27" s="115" t="s">
        <v>143</v>
      </c>
      <c r="E27" s="123" t="s">
        <v>112</v>
      </c>
      <c r="F27" s="115" t="s">
        <v>103</v>
      </c>
      <c r="G27" s="181" t="s">
        <v>111</v>
      </c>
      <c r="H27" s="182"/>
      <c r="I27" s="116" t="s">
        <v>156</v>
      </c>
      <c r="J27" s="141">
        <f t="shared" si="0"/>
        <v>0.28000000000000003</v>
      </c>
      <c r="K27" s="111">
        <v>1.1100000000000001</v>
      </c>
      <c r="L27" s="113">
        <f t="shared" si="1"/>
        <v>5.6000000000000005</v>
      </c>
      <c r="M27" s="106"/>
    </row>
    <row r="28" spans="1:13" ht="24" customHeight="1">
      <c r="A28" s="102"/>
      <c r="B28" s="109">
        <f>'Tax Invoice'!D24</f>
        <v>20</v>
      </c>
      <c r="C28" s="119" t="s">
        <v>106</v>
      </c>
      <c r="D28" s="115" t="s">
        <v>144</v>
      </c>
      <c r="E28" s="123" t="s">
        <v>113</v>
      </c>
      <c r="F28" s="115" t="s">
        <v>114</v>
      </c>
      <c r="G28" s="181" t="s">
        <v>111</v>
      </c>
      <c r="H28" s="182"/>
      <c r="I28" s="116" t="s">
        <v>156</v>
      </c>
      <c r="J28" s="141">
        <f t="shared" si="0"/>
        <v>0.34</v>
      </c>
      <c r="K28" s="111">
        <v>1.33</v>
      </c>
      <c r="L28" s="113">
        <f t="shared" si="1"/>
        <v>6.8000000000000007</v>
      </c>
      <c r="M28" s="106"/>
    </row>
    <row r="29" spans="1:13" ht="24" customHeight="1">
      <c r="A29" s="102"/>
      <c r="B29" s="109">
        <f>'Tax Invoice'!D25</f>
        <v>20</v>
      </c>
      <c r="C29" s="119" t="s">
        <v>106</v>
      </c>
      <c r="D29" s="115" t="s">
        <v>145</v>
      </c>
      <c r="E29" s="123" t="s">
        <v>115</v>
      </c>
      <c r="F29" s="115" t="s">
        <v>116</v>
      </c>
      <c r="G29" s="181" t="s">
        <v>111</v>
      </c>
      <c r="H29" s="182"/>
      <c r="I29" s="116" t="s">
        <v>156</v>
      </c>
      <c r="J29" s="141">
        <f t="shared" si="0"/>
        <v>0.36</v>
      </c>
      <c r="K29" s="111">
        <v>1.42</v>
      </c>
      <c r="L29" s="113">
        <f t="shared" si="1"/>
        <v>7.1999999999999993</v>
      </c>
      <c r="M29" s="106"/>
    </row>
    <row r="30" spans="1:13" ht="24" customHeight="1">
      <c r="A30" s="102"/>
      <c r="B30" s="109">
        <f>'Tax Invoice'!D26</f>
        <v>8</v>
      </c>
      <c r="C30" s="119" t="s">
        <v>106</v>
      </c>
      <c r="D30" s="115" t="s">
        <v>145</v>
      </c>
      <c r="E30" s="123" t="s">
        <v>117</v>
      </c>
      <c r="F30" s="115" t="s">
        <v>116</v>
      </c>
      <c r="G30" s="181" t="s">
        <v>118</v>
      </c>
      <c r="H30" s="182"/>
      <c r="I30" s="116" t="s">
        <v>156</v>
      </c>
      <c r="J30" s="141">
        <f t="shared" si="0"/>
        <v>0.36</v>
      </c>
      <c r="K30" s="111">
        <v>1.42</v>
      </c>
      <c r="L30" s="113">
        <f t="shared" si="1"/>
        <v>2.88</v>
      </c>
      <c r="M30" s="106"/>
    </row>
    <row r="31" spans="1:13" ht="24" customHeight="1">
      <c r="A31" s="102"/>
      <c r="B31" s="109">
        <f>'Tax Invoice'!D27</f>
        <v>4</v>
      </c>
      <c r="C31" s="119" t="s">
        <v>106</v>
      </c>
      <c r="D31" s="115" t="s">
        <v>146</v>
      </c>
      <c r="E31" s="123" t="s">
        <v>119</v>
      </c>
      <c r="F31" s="115" t="s">
        <v>120</v>
      </c>
      <c r="G31" s="181" t="s">
        <v>108</v>
      </c>
      <c r="H31" s="182"/>
      <c r="I31" s="116" t="s">
        <v>156</v>
      </c>
      <c r="J31" s="141">
        <f t="shared" si="0"/>
        <v>0.46</v>
      </c>
      <c r="K31" s="111">
        <v>1.84</v>
      </c>
      <c r="L31" s="113">
        <f t="shared" si="1"/>
        <v>1.84</v>
      </c>
      <c r="M31" s="106"/>
    </row>
    <row r="32" spans="1:13" ht="24" customHeight="1">
      <c r="A32" s="102"/>
      <c r="B32" s="109">
        <f>'Tax Invoice'!D28</f>
        <v>2</v>
      </c>
      <c r="C32" s="119" t="s">
        <v>106</v>
      </c>
      <c r="D32" s="115" t="s">
        <v>147</v>
      </c>
      <c r="E32" s="123" t="s">
        <v>121</v>
      </c>
      <c r="F32" s="115" t="s">
        <v>105</v>
      </c>
      <c r="G32" s="181" t="s">
        <v>111</v>
      </c>
      <c r="H32" s="182"/>
      <c r="I32" s="116" t="s">
        <v>156</v>
      </c>
      <c r="J32" s="141">
        <f t="shared" si="0"/>
        <v>0.57999999999999996</v>
      </c>
      <c r="K32" s="111">
        <v>2.2999999999999998</v>
      </c>
      <c r="L32" s="113">
        <f t="shared" si="1"/>
        <v>1.1599999999999999</v>
      </c>
      <c r="M32" s="106"/>
    </row>
    <row r="33" spans="1:13" ht="24" customHeight="1">
      <c r="A33" s="102"/>
      <c r="B33" s="109">
        <f>'Tax Invoice'!D29</f>
        <v>4</v>
      </c>
      <c r="C33" s="119" t="s">
        <v>122</v>
      </c>
      <c r="D33" s="115" t="s">
        <v>148</v>
      </c>
      <c r="E33" s="123" t="s">
        <v>123</v>
      </c>
      <c r="F33" s="115" t="s">
        <v>101</v>
      </c>
      <c r="G33" s="181" t="s">
        <v>108</v>
      </c>
      <c r="H33" s="182"/>
      <c r="I33" s="116" t="s">
        <v>124</v>
      </c>
      <c r="J33" s="141">
        <f t="shared" si="0"/>
        <v>0.24</v>
      </c>
      <c r="K33" s="111">
        <v>0.96</v>
      </c>
      <c r="L33" s="113">
        <f t="shared" si="1"/>
        <v>0.96</v>
      </c>
      <c r="M33" s="106"/>
    </row>
    <row r="34" spans="1:13" ht="24" customHeight="1">
      <c r="A34" s="102"/>
      <c r="B34" s="109">
        <f>'Tax Invoice'!D30</f>
        <v>40</v>
      </c>
      <c r="C34" s="119" t="s">
        <v>122</v>
      </c>
      <c r="D34" s="115" t="s">
        <v>148</v>
      </c>
      <c r="E34" s="123" t="s">
        <v>125</v>
      </c>
      <c r="F34" s="115" t="s">
        <v>101</v>
      </c>
      <c r="G34" s="181" t="s">
        <v>111</v>
      </c>
      <c r="H34" s="182"/>
      <c r="I34" s="116" t="s">
        <v>124</v>
      </c>
      <c r="J34" s="141">
        <f t="shared" si="0"/>
        <v>0.24</v>
      </c>
      <c r="K34" s="111">
        <v>0.96</v>
      </c>
      <c r="L34" s="113">
        <f t="shared" si="1"/>
        <v>9.6</v>
      </c>
      <c r="M34" s="106"/>
    </row>
    <row r="35" spans="1:13" ht="24" customHeight="1">
      <c r="A35" s="102"/>
      <c r="B35" s="109">
        <f>'Tax Invoice'!D31</f>
        <v>30</v>
      </c>
      <c r="C35" s="119" t="s">
        <v>122</v>
      </c>
      <c r="D35" s="115" t="s">
        <v>149</v>
      </c>
      <c r="E35" s="123" t="s">
        <v>126</v>
      </c>
      <c r="F35" s="115" t="s">
        <v>110</v>
      </c>
      <c r="G35" s="181" t="s">
        <v>111</v>
      </c>
      <c r="H35" s="182"/>
      <c r="I35" s="116" t="s">
        <v>124</v>
      </c>
      <c r="J35" s="141">
        <f t="shared" si="0"/>
        <v>0.26</v>
      </c>
      <c r="K35" s="111">
        <v>1.04</v>
      </c>
      <c r="L35" s="113">
        <f t="shared" si="1"/>
        <v>7.8000000000000007</v>
      </c>
      <c r="M35" s="106"/>
    </row>
    <row r="36" spans="1:13" ht="24" customHeight="1">
      <c r="A36" s="102"/>
      <c r="B36" s="109">
        <f>'Tax Invoice'!D32</f>
        <v>10</v>
      </c>
      <c r="C36" s="119" t="s">
        <v>122</v>
      </c>
      <c r="D36" s="115" t="s">
        <v>150</v>
      </c>
      <c r="E36" s="123" t="s">
        <v>127</v>
      </c>
      <c r="F36" s="115" t="s">
        <v>103</v>
      </c>
      <c r="G36" s="181" t="s">
        <v>111</v>
      </c>
      <c r="H36" s="182"/>
      <c r="I36" s="116" t="s">
        <v>124</v>
      </c>
      <c r="J36" s="141">
        <f t="shared" si="0"/>
        <v>0.28000000000000003</v>
      </c>
      <c r="K36" s="111">
        <v>1.1200000000000001</v>
      </c>
      <c r="L36" s="113">
        <f t="shared" si="1"/>
        <v>2.8000000000000003</v>
      </c>
      <c r="M36" s="106"/>
    </row>
    <row r="37" spans="1:13" ht="24" customHeight="1">
      <c r="A37" s="102"/>
      <c r="B37" s="109">
        <f>'Tax Invoice'!D33</f>
        <v>20</v>
      </c>
      <c r="C37" s="119" t="s">
        <v>122</v>
      </c>
      <c r="D37" s="115" t="s">
        <v>151</v>
      </c>
      <c r="E37" s="123" t="s">
        <v>128</v>
      </c>
      <c r="F37" s="115" t="s">
        <v>114</v>
      </c>
      <c r="G37" s="181" t="s">
        <v>111</v>
      </c>
      <c r="H37" s="182"/>
      <c r="I37" s="116" t="s">
        <v>124</v>
      </c>
      <c r="J37" s="141">
        <f t="shared" si="0"/>
        <v>0.33</v>
      </c>
      <c r="K37" s="111">
        <v>1.29</v>
      </c>
      <c r="L37" s="113">
        <f t="shared" si="1"/>
        <v>6.6000000000000005</v>
      </c>
      <c r="M37" s="106"/>
    </row>
    <row r="38" spans="1:13" ht="24" customHeight="1">
      <c r="A38" s="102"/>
      <c r="B38" s="109">
        <f>'Tax Invoice'!D34</f>
        <v>30</v>
      </c>
      <c r="C38" s="119" t="s">
        <v>122</v>
      </c>
      <c r="D38" s="115" t="s">
        <v>152</v>
      </c>
      <c r="E38" s="123" t="s">
        <v>129</v>
      </c>
      <c r="F38" s="115" t="s">
        <v>130</v>
      </c>
      <c r="G38" s="181" t="s">
        <v>111</v>
      </c>
      <c r="H38" s="182"/>
      <c r="I38" s="116" t="s">
        <v>124</v>
      </c>
      <c r="J38" s="141">
        <f t="shared" si="0"/>
        <v>0.35000000000000003</v>
      </c>
      <c r="K38" s="111">
        <v>1.37</v>
      </c>
      <c r="L38" s="113">
        <f t="shared" si="1"/>
        <v>10.500000000000002</v>
      </c>
      <c r="M38" s="106"/>
    </row>
    <row r="39" spans="1:13" ht="24" customHeight="1">
      <c r="A39" s="102"/>
      <c r="B39" s="109">
        <f>'Tax Invoice'!D35</f>
        <v>10</v>
      </c>
      <c r="C39" s="119" t="s">
        <v>122</v>
      </c>
      <c r="D39" s="115" t="s">
        <v>153</v>
      </c>
      <c r="E39" s="123" t="s">
        <v>131</v>
      </c>
      <c r="F39" s="115" t="s">
        <v>116</v>
      </c>
      <c r="G39" s="181" t="s">
        <v>111</v>
      </c>
      <c r="H39" s="182"/>
      <c r="I39" s="116" t="s">
        <v>124</v>
      </c>
      <c r="J39" s="141">
        <f t="shared" si="0"/>
        <v>0.38</v>
      </c>
      <c r="K39" s="111">
        <v>1.49</v>
      </c>
      <c r="L39" s="113">
        <f t="shared" si="1"/>
        <v>3.8</v>
      </c>
      <c r="M39" s="106"/>
    </row>
    <row r="40" spans="1:13" ht="24" customHeight="1">
      <c r="A40" s="102"/>
      <c r="B40" s="109">
        <f>'Tax Invoice'!D36</f>
        <v>20</v>
      </c>
      <c r="C40" s="119" t="s">
        <v>122</v>
      </c>
      <c r="D40" s="115" t="s">
        <v>154</v>
      </c>
      <c r="E40" s="123" t="s">
        <v>132</v>
      </c>
      <c r="F40" s="115" t="s">
        <v>133</v>
      </c>
      <c r="G40" s="181" t="s">
        <v>111</v>
      </c>
      <c r="H40" s="182"/>
      <c r="I40" s="116" t="s">
        <v>124</v>
      </c>
      <c r="J40" s="141">
        <f t="shared" si="0"/>
        <v>0.25</v>
      </c>
      <c r="K40" s="111">
        <v>1</v>
      </c>
      <c r="L40" s="113">
        <f t="shared" si="1"/>
        <v>5</v>
      </c>
      <c r="M40" s="106"/>
    </row>
    <row r="41" spans="1:13" ht="36" customHeight="1" thickBot="1">
      <c r="A41" s="102"/>
      <c r="B41" s="109">
        <f>'Tax Invoice'!D37</f>
        <v>2</v>
      </c>
      <c r="C41" s="119" t="s">
        <v>134</v>
      </c>
      <c r="D41" s="115" t="s">
        <v>134</v>
      </c>
      <c r="E41" s="123" t="s">
        <v>135</v>
      </c>
      <c r="F41" s="115" t="s">
        <v>136</v>
      </c>
      <c r="G41" s="181"/>
      <c r="H41" s="182"/>
      <c r="I41" s="116" t="s">
        <v>137</v>
      </c>
      <c r="J41" s="141">
        <f t="shared" si="0"/>
        <v>0.04</v>
      </c>
      <c r="K41" s="111">
        <v>0.16</v>
      </c>
      <c r="L41" s="113">
        <f t="shared" si="1"/>
        <v>0.08</v>
      </c>
      <c r="M41" s="106"/>
    </row>
    <row r="42" spans="1:13" ht="12" customHeight="1" thickTop="1" thickBot="1">
      <c r="A42" s="102"/>
      <c r="B42" s="160"/>
      <c r="C42" s="161"/>
      <c r="D42" s="161"/>
      <c r="E42" s="161"/>
      <c r="F42" s="161"/>
      <c r="G42" s="183"/>
      <c r="H42" s="183"/>
      <c r="I42" s="174" t="s">
        <v>165</v>
      </c>
      <c r="J42" s="162"/>
      <c r="K42" s="161"/>
      <c r="L42" s="163"/>
      <c r="M42" s="103"/>
    </row>
    <row r="43" spans="1:13" ht="15" customHeight="1" thickTop="1">
      <c r="A43" s="102"/>
      <c r="B43" s="164">
        <v>3</v>
      </c>
      <c r="C43" s="165" t="s">
        <v>166</v>
      </c>
      <c r="D43" s="166"/>
      <c r="E43" s="167"/>
      <c r="F43" s="166"/>
      <c r="G43" s="194"/>
      <c r="H43" s="195"/>
      <c r="I43" s="168" t="s">
        <v>167</v>
      </c>
      <c r="J43" s="169">
        <f t="shared" si="0"/>
        <v>7.0000000000000007E-2</v>
      </c>
      <c r="K43" s="175">
        <v>0.28000000000000003</v>
      </c>
      <c r="L43" s="170">
        <f t="shared" si="1"/>
        <v>0.21000000000000002</v>
      </c>
      <c r="M43" s="106"/>
    </row>
    <row r="44" spans="1:13" ht="12.75" customHeight="1">
      <c r="A44" s="102"/>
      <c r="B44" s="152"/>
      <c r="C44" s="142"/>
      <c r="D44" s="142"/>
      <c r="E44" s="142"/>
      <c r="F44" s="142"/>
      <c r="G44" s="142"/>
      <c r="H44" s="142"/>
      <c r="I44" s="142"/>
      <c r="J44" s="155" t="s">
        <v>67</v>
      </c>
      <c r="K44" s="147" t="s">
        <v>67</v>
      </c>
      <c r="L44" s="150">
        <f>SUM(L22:L43)</f>
        <v>92.71</v>
      </c>
      <c r="M44" s="106"/>
    </row>
    <row r="45" spans="1:13" ht="12.75" customHeight="1">
      <c r="A45" s="102"/>
      <c r="B45" s="142"/>
      <c r="C45" s="142"/>
      <c r="D45" s="142"/>
      <c r="E45" s="142"/>
      <c r="F45" s="142"/>
      <c r="G45" s="142"/>
      <c r="H45" s="142"/>
      <c r="I45" s="142"/>
      <c r="J45" s="158" t="s">
        <v>163</v>
      </c>
      <c r="K45" s="146" t="s">
        <v>59</v>
      </c>
      <c r="L45" s="150">
        <f>Invoice!K45</f>
        <v>0</v>
      </c>
      <c r="M45" s="106"/>
    </row>
    <row r="46" spans="1:13" ht="12.75" hidden="1" customHeight="1" outlineLevel="1">
      <c r="A46" s="102"/>
      <c r="B46" s="142"/>
      <c r="C46" s="142"/>
      <c r="D46" s="142"/>
      <c r="E46" s="142"/>
      <c r="F46" s="142"/>
      <c r="G46" s="142"/>
      <c r="H46" s="142"/>
      <c r="I46" s="142"/>
      <c r="J46" s="147" t="s">
        <v>60</v>
      </c>
      <c r="K46" s="147" t="s">
        <v>60</v>
      </c>
      <c r="L46" s="150">
        <f>Invoice!K46</f>
        <v>0</v>
      </c>
      <c r="M46" s="106"/>
    </row>
    <row r="47" spans="1:13" ht="12.75" customHeight="1" collapsed="1">
      <c r="A47" s="102"/>
      <c r="B47" s="159" t="s">
        <v>164</v>
      </c>
      <c r="C47" s="142"/>
      <c r="D47" s="142"/>
      <c r="E47" s="142"/>
      <c r="F47" s="142"/>
      <c r="G47" s="142"/>
      <c r="H47" s="142"/>
      <c r="I47" s="142"/>
      <c r="J47" s="147" t="s">
        <v>68</v>
      </c>
      <c r="K47" s="147" t="s">
        <v>68</v>
      </c>
      <c r="L47" s="150">
        <f>SUM(L44:L46)</f>
        <v>92.71</v>
      </c>
      <c r="M47" s="106"/>
    </row>
    <row r="48" spans="1:13" ht="12.75" customHeight="1">
      <c r="A48" s="6"/>
      <c r="B48" s="193" t="s">
        <v>170</v>
      </c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8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mergeCells count="28">
    <mergeCell ref="B48:L48"/>
    <mergeCell ref="G37:H37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L6:L7"/>
    <mergeCell ref="L10:L11"/>
    <mergeCell ref="L14:L15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365.83000000000004</v>
      </c>
      <c r="O2" s="15" t="s">
        <v>70</v>
      </c>
    </row>
    <row r="3" spans="1:15" s="15" customFormat="1" ht="13.5" thickBot="1">
      <c r="A3" s="16" t="s">
        <v>27</v>
      </c>
      <c r="F3" s="124"/>
      <c r="G3" s="154">
        <f>Invoice!K10</f>
        <v>45582</v>
      </c>
      <c r="H3" s="153"/>
      <c r="N3" s="15">
        <v>365.83000000000004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GBP</v>
      </c>
    </row>
    <row r="10" spans="1:15" s="15" customFormat="1" ht="13.5" thickBot="1">
      <c r="A10" s="28" t="str">
        <f>'Copy paste to Here'!G10</f>
        <v>Hannah Mitchell</v>
      </c>
      <c r="B10" s="29"/>
      <c r="C10" s="29"/>
      <c r="D10" s="29"/>
      <c r="F10" s="30" t="str">
        <f>'Copy paste to Here'!B10</f>
        <v>Hannah Mitchell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14A Bramble Dene</v>
      </c>
      <c r="B11" s="34"/>
      <c r="C11" s="34"/>
      <c r="D11" s="34"/>
      <c r="F11" s="35" t="str">
        <f>'Copy paste to Here'!B11</f>
        <v>14A Bramble Dene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33.06</v>
      </c>
    </row>
    <row r="12" spans="1:15" s="15" customFormat="1" ht="15.75" thickBot="1">
      <c r="A12" s="33" t="str">
        <f>'Copy paste to Here'!G12</f>
        <v>YO24 2RH York</v>
      </c>
      <c r="B12" s="34"/>
      <c r="C12" s="34"/>
      <c r="D12" s="34"/>
      <c r="E12" s="77"/>
      <c r="F12" s="35" t="str">
        <f>'Copy paste to Here'!B12</f>
        <v>YO24 2RH York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35.729999999999997</v>
      </c>
    </row>
    <row r="13" spans="1:15" s="15" customFormat="1" ht="15.75" thickBot="1">
      <c r="A13" s="33" t="str">
        <f>'Copy paste to Here'!G13</f>
        <v>United Kingdom</v>
      </c>
      <c r="B13" s="34"/>
      <c r="C13" s="34"/>
      <c r="D13" s="34"/>
      <c r="E13" s="100" t="s">
        <v>38</v>
      </c>
      <c r="F13" s="35" t="str">
        <f>'Copy paste to Here'!B13</f>
        <v>United Kingdom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42.74</v>
      </c>
    </row>
    <row r="14" spans="1:15" s="15" customFormat="1" ht="15.75" thickBot="1">
      <c r="A14" s="33" t="str">
        <f>'Copy paste to Here'!G14</f>
        <v xml:space="preserve"> </v>
      </c>
      <c r="B14" s="34"/>
      <c r="C14" s="34"/>
      <c r="D14" s="34"/>
      <c r="E14" s="100">
        <f>VLOOKUP(J9,$L$10:$M$17,2,FALSE)</f>
        <v>42.74</v>
      </c>
      <c r="F14" s="35">
        <f>'Copy paste to Here'!B14</f>
        <v>0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21.78</v>
      </c>
    </row>
    <row r="15" spans="1:15" s="15" customFormat="1" ht="15.75" thickBot="1">
      <c r="A15" s="39">
        <f>'Copy paste to Here'!G15</f>
        <v>0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23.85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19.8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GBP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High polished 316L surgical steel double flared flesh tunnel - size 12g to 2'' (2mm - 52mm)Gauge: 6mm</v>
      </c>
      <c r="B18" s="49" t="str">
        <f>'Copy paste to Here'!C22</f>
        <v>DPG</v>
      </c>
      <c r="C18" s="50" t="s">
        <v>138</v>
      </c>
      <c r="D18" s="50">
        <f>Invoice!B22</f>
        <v>3</v>
      </c>
      <c r="E18" s="51">
        <f>'Shipping Invoice'!K22*$N$1</f>
        <v>0.47</v>
      </c>
      <c r="F18" s="51">
        <f>D18*E18</f>
        <v>1.41</v>
      </c>
      <c r="G18" s="52">
        <f>E18*$E$14</f>
        <v>20.087800000000001</v>
      </c>
      <c r="H18" s="53">
        <f>D18*G18</f>
        <v>60.263400000000004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High polished 316L surgical steel double flared flesh tunnel - size 12g to 2'' (2mm - 52mm)Gauge: 10mm</v>
      </c>
      <c r="B19" s="49" t="str">
        <f>'Copy paste to Here'!C23</f>
        <v>DPG</v>
      </c>
      <c r="C19" s="50" t="s">
        <v>139</v>
      </c>
      <c r="D19" s="50">
        <f>Invoice!B23</f>
        <v>80</v>
      </c>
      <c r="E19" s="51">
        <f>'Shipping Invoice'!K23*$N$1</f>
        <v>0.59</v>
      </c>
      <c r="F19" s="51">
        <f t="shared" ref="F19:F82" si="0">D19*E19</f>
        <v>47.199999999999996</v>
      </c>
      <c r="G19" s="52">
        <f t="shared" ref="G19:G82" si="1">E19*$E$14</f>
        <v>25.2166</v>
      </c>
      <c r="H19" s="55">
        <f t="shared" ref="H19:H82" si="2">D19*G19</f>
        <v>2017.328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High polished 316L surgical steel double flared flesh tunnel - size 12g to 2'' (2mm - 52mm)Gauge: 25mm</v>
      </c>
      <c r="B20" s="49" t="str">
        <f>'Copy paste to Here'!C24</f>
        <v>DPG</v>
      </c>
      <c r="C20" s="50" t="s">
        <v>140</v>
      </c>
      <c r="D20" s="50">
        <f>Invoice!B24</f>
        <v>4</v>
      </c>
      <c r="E20" s="51">
        <f>'Shipping Invoice'!K24*$N$1</f>
        <v>1.58</v>
      </c>
      <c r="F20" s="51">
        <f t="shared" si="0"/>
        <v>6.32</v>
      </c>
      <c r="G20" s="52">
        <f t="shared" si="1"/>
        <v>67.529200000000003</v>
      </c>
      <c r="H20" s="55">
        <f t="shared" si="2"/>
        <v>270.11680000000001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PVD plated 316L surgical steel double flared flesh tunnel - 2mm (12g) to 52mm (2'')Gauge: 6mmColor: Black</v>
      </c>
      <c r="B21" s="49" t="str">
        <f>'Copy paste to Here'!C25</f>
        <v>DTPG</v>
      </c>
      <c r="C21" s="50" t="s">
        <v>141</v>
      </c>
      <c r="D21" s="50">
        <f>Invoice!B25</f>
        <v>3</v>
      </c>
      <c r="E21" s="51">
        <f>'Shipping Invoice'!K25*$N$1</f>
        <v>0.94</v>
      </c>
      <c r="F21" s="51">
        <f t="shared" si="0"/>
        <v>2.82</v>
      </c>
      <c r="G21" s="52">
        <f t="shared" si="1"/>
        <v>40.175600000000003</v>
      </c>
      <c r="H21" s="55">
        <f t="shared" si="2"/>
        <v>120.52680000000001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PVD plated 316L surgical steel double flared flesh tunnel - 2mm (12g) to 52mm (2'')Gauge: 8mmColor: Gold</v>
      </c>
      <c r="B22" s="49" t="str">
        <f>'Copy paste to Here'!C26</f>
        <v>DTPG</v>
      </c>
      <c r="C22" s="50" t="s">
        <v>142</v>
      </c>
      <c r="D22" s="50">
        <f>Invoice!B26</f>
        <v>20</v>
      </c>
      <c r="E22" s="51">
        <f>'Shipping Invoice'!K26*$N$1</f>
        <v>1.04</v>
      </c>
      <c r="F22" s="51">
        <f t="shared" si="0"/>
        <v>20.8</v>
      </c>
      <c r="G22" s="52">
        <f t="shared" si="1"/>
        <v>44.449600000000004</v>
      </c>
      <c r="H22" s="55">
        <f t="shared" si="2"/>
        <v>888.99200000000008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PVD plated 316L surgical steel double flared flesh tunnel - 2mm (12g) to 52mm (2'')Gauge: 10mmColor: Gold</v>
      </c>
      <c r="B23" s="49" t="str">
        <f>'Copy paste to Here'!C27</f>
        <v>DTPG</v>
      </c>
      <c r="C23" s="50" t="s">
        <v>143</v>
      </c>
      <c r="D23" s="50">
        <f>Invoice!B27</f>
        <v>20</v>
      </c>
      <c r="E23" s="51">
        <f>'Shipping Invoice'!K27*$N$1</f>
        <v>1.1100000000000001</v>
      </c>
      <c r="F23" s="51">
        <f t="shared" si="0"/>
        <v>22.200000000000003</v>
      </c>
      <c r="G23" s="52">
        <f t="shared" si="1"/>
        <v>47.441400000000009</v>
      </c>
      <c r="H23" s="55">
        <f t="shared" si="2"/>
        <v>948.8280000000002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PVD plated 316L surgical steel double flared flesh tunnel - 2mm (12g) to 52mm (2'')Gauge: 12mmColor: Gold</v>
      </c>
      <c r="B24" s="49" t="str">
        <f>'Copy paste to Here'!C28</f>
        <v>DTPG</v>
      </c>
      <c r="C24" s="50" t="s">
        <v>144</v>
      </c>
      <c r="D24" s="50">
        <f>Invoice!B28</f>
        <v>20</v>
      </c>
      <c r="E24" s="51">
        <f>'Shipping Invoice'!K28*$N$1</f>
        <v>1.33</v>
      </c>
      <c r="F24" s="51">
        <f t="shared" si="0"/>
        <v>26.6</v>
      </c>
      <c r="G24" s="52">
        <f t="shared" si="1"/>
        <v>56.844200000000008</v>
      </c>
      <c r="H24" s="55">
        <f t="shared" si="2"/>
        <v>1136.8840000000002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PVD plated 316L surgical steel double flared flesh tunnel - 2mm (12g) to 52mm (2'')Gauge: 16mmColor: Gold</v>
      </c>
      <c r="B25" s="49" t="str">
        <f>'Copy paste to Here'!C29</f>
        <v>DTPG</v>
      </c>
      <c r="C25" s="50" t="s">
        <v>145</v>
      </c>
      <c r="D25" s="50">
        <f>Invoice!B29</f>
        <v>20</v>
      </c>
      <c r="E25" s="51">
        <f>'Shipping Invoice'!K29*$N$1</f>
        <v>1.42</v>
      </c>
      <c r="F25" s="51">
        <f t="shared" si="0"/>
        <v>28.4</v>
      </c>
      <c r="G25" s="52">
        <f t="shared" si="1"/>
        <v>60.690800000000003</v>
      </c>
      <c r="H25" s="55">
        <f t="shared" si="2"/>
        <v>1213.816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PVD plated 316L surgical steel double flared flesh tunnel - 2mm (12g) to 52mm (2'')Gauge: 16mmColor: Rose-gold</v>
      </c>
      <c r="B26" s="49" t="str">
        <f>'Copy paste to Here'!C30</f>
        <v>DTPG</v>
      </c>
      <c r="C26" s="50" t="s">
        <v>145</v>
      </c>
      <c r="D26" s="50">
        <f>Invoice!B30</f>
        <v>8</v>
      </c>
      <c r="E26" s="51">
        <f>'Shipping Invoice'!K30*$N$1</f>
        <v>1.42</v>
      </c>
      <c r="F26" s="51">
        <f t="shared" si="0"/>
        <v>11.36</v>
      </c>
      <c r="G26" s="52">
        <f t="shared" si="1"/>
        <v>60.690800000000003</v>
      </c>
      <c r="H26" s="55">
        <f t="shared" si="2"/>
        <v>485.52640000000002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PVD plated 316L surgical steel double flared flesh tunnel - 2mm (12g) to 52mm (2'')Gauge: 19mmColor: Black</v>
      </c>
      <c r="B27" s="49" t="str">
        <f>'Copy paste to Here'!C31</f>
        <v>DTPG</v>
      </c>
      <c r="C27" s="50" t="s">
        <v>146</v>
      </c>
      <c r="D27" s="50">
        <f>Invoice!B31</f>
        <v>4</v>
      </c>
      <c r="E27" s="51">
        <f>'Shipping Invoice'!K31*$N$1</f>
        <v>1.84</v>
      </c>
      <c r="F27" s="51">
        <f t="shared" si="0"/>
        <v>7.36</v>
      </c>
      <c r="G27" s="52">
        <f t="shared" si="1"/>
        <v>78.641600000000011</v>
      </c>
      <c r="H27" s="55">
        <f t="shared" si="2"/>
        <v>314.56640000000004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PVD plated 316L surgical steel double flared flesh tunnel - 2mm (12g) to 52mm (2'')Gauge: 25mmColor: Gold</v>
      </c>
      <c r="B28" s="49" t="str">
        <f>'Copy paste to Here'!C32</f>
        <v>DTPG</v>
      </c>
      <c r="C28" s="50" t="s">
        <v>147</v>
      </c>
      <c r="D28" s="50">
        <f>Invoice!B32</f>
        <v>2</v>
      </c>
      <c r="E28" s="51">
        <f>'Shipping Invoice'!K32*$N$1</f>
        <v>2.2999999999999998</v>
      </c>
      <c r="F28" s="51">
        <f t="shared" si="0"/>
        <v>4.5999999999999996</v>
      </c>
      <c r="G28" s="52">
        <f t="shared" si="1"/>
        <v>98.301999999999992</v>
      </c>
      <c r="H28" s="55">
        <f t="shared" si="2"/>
        <v>196.60399999999998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PVD plated 316L surgical steel single flared flesh tunnel with rubber O-ringGauge: 6mmColor: Black</v>
      </c>
      <c r="B29" s="49" t="str">
        <f>'Copy paste to Here'!C33</f>
        <v>STPG</v>
      </c>
      <c r="C29" s="50" t="s">
        <v>148</v>
      </c>
      <c r="D29" s="50">
        <f>Invoice!B33</f>
        <v>4</v>
      </c>
      <c r="E29" s="51">
        <f>'Shipping Invoice'!K33*$N$1</f>
        <v>0.96</v>
      </c>
      <c r="F29" s="51">
        <f t="shared" si="0"/>
        <v>3.84</v>
      </c>
      <c r="G29" s="52">
        <f t="shared" si="1"/>
        <v>41.0304</v>
      </c>
      <c r="H29" s="55">
        <f t="shared" si="2"/>
        <v>164.1216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PVD plated 316L surgical steel single flared flesh tunnel with rubber O-ringGauge: 6mmColor: Gold</v>
      </c>
      <c r="B30" s="49" t="str">
        <f>'Copy paste to Here'!C34</f>
        <v>STPG</v>
      </c>
      <c r="C30" s="50" t="s">
        <v>148</v>
      </c>
      <c r="D30" s="50">
        <f>Invoice!B34</f>
        <v>40</v>
      </c>
      <c r="E30" s="51">
        <f>'Shipping Invoice'!K34*$N$1</f>
        <v>0.96</v>
      </c>
      <c r="F30" s="51">
        <f t="shared" si="0"/>
        <v>38.4</v>
      </c>
      <c r="G30" s="52">
        <f t="shared" si="1"/>
        <v>41.0304</v>
      </c>
      <c r="H30" s="55">
        <f t="shared" si="2"/>
        <v>1641.2159999999999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PVD plated 316L surgical steel single flared flesh tunnel with rubber O-ringGauge: 8mmColor: Gold</v>
      </c>
      <c r="B31" s="49" t="str">
        <f>'Copy paste to Here'!C35</f>
        <v>STPG</v>
      </c>
      <c r="C31" s="50" t="s">
        <v>149</v>
      </c>
      <c r="D31" s="50">
        <f>Invoice!B35</f>
        <v>30</v>
      </c>
      <c r="E31" s="51">
        <f>'Shipping Invoice'!K35*$N$1</f>
        <v>1.04</v>
      </c>
      <c r="F31" s="51">
        <f t="shared" si="0"/>
        <v>31.200000000000003</v>
      </c>
      <c r="G31" s="52">
        <f t="shared" si="1"/>
        <v>44.449600000000004</v>
      </c>
      <c r="H31" s="55">
        <f t="shared" si="2"/>
        <v>1333.4880000000001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PVD plated 316L surgical steel single flared flesh tunnel with rubber O-ringGauge: 10mmColor: Gold</v>
      </c>
      <c r="B32" s="49" t="str">
        <f>'Copy paste to Here'!C36</f>
        <v>STPG</v>
      </c>
      <c r="C32" s="50" t="s">
        <v>150</v>
      </c>
      <c r="D32" s="50">
        <f>Invoice!B36</f>
        <v>10</v>
      </c>
      <c r="E32" s="51">
        <f>'Shipping Invoice'!K36*$N$1</f>
        <v>1.1200000000000001</v>
      </c>
      <c r="F32" s="51">
        <f t="shared" si="0"/>
        <v>11.200000000000001</v>
      </c>
      <c r="G32" s="52">
        <f t="shared" si="1"/>
        <v>47.868800000000007</v>
      </c>
      <c r="H32" s="55">
        <f t="shared" si="2"/>
        <v>478.6880000000001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PVD plated 316L surgical steel single flared flesh tunnel with rubber O-ringGauge: 12mmColor: Gold</v>
      </c>
      <c r="B33" s="49" t="str">
        <f>'Copy paste to Here'!C37</f>
        <v>STPG</v>
      </c>
      <c r="C33" s="50" t="s">
        <v>151</v>
      </c>
      <c r="D33" s="50">
        <f>Invoice!B37</f>
        <v>20</v>
      </c>
      <c r="E33" s="51">
        <f>'Shipping Invoice'!K37*$N$1</f>
        <v>1.29</v>
      </c>
      <c r="F33" s="51">
        <f t="shared" si="0"/>
        <v>25.8</v>
      </c>
      <c r="G33" s="52">
        <f t="shared" si="1"/>
        <v>55.134600000000006</v>
      </c>
      <c r="H33" s="55">
        <f t="shared" si="2"/>
        <v>1102.692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PVD plated 316L surgical steel single flared flesh tunnel with rubber O-ringGauge: 14mmColor: Gold</v>
      </c>
      <c r="B34" s="49" t="str">
        <f>'Copy paste to Here'!C38</f>
        <v>STPG</v>
      </c>
      <c r="C34" s="50" t="s">
        <v>152</v>
      </c>
      <c r="D34" s="50">
        <f>Invoice!B38</f>
        <v>30</v>
      </c>
      <c r="E34" s="51">
        <f>'Shipping Invoice'!K38*$N$1</f>
        <v>1.37</v>
      </c>
      <c r="F34" s="51">
        <f t="shared" si="0"/>
        <v>41.1</v>
      </c>
      <c r="G34" s="52">
        <f t="shared" si="1"/>
        <v>58.55380000000001</v>
      </c>
      <c r="H34" s="55">
        <f t="shared" si="2"/>
        <v>1756.6140000000003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PVD plated 316L surgical steel single flared flesh tunnel with rubber O-ringGauge: 16mmColor: Gold</v>
      </c>
      <c r="B35" s="49" t="str">
        <f>'Copy paste to Here'!C39</f>
        <v>STPG</v>
      </c>
      <c r="C35" s="50" t="s">
        <v>153</v>
      </c>
      <c r="D35" s="50">
        <f>Invoice!B39</f>
        <v>10</v>
      </c>
      <c r="E35" s="51">
        <f>'Shipping Invoice'!K39*$N$1</f>
        <v>1.49</v>
      </c>
      <c r="F35" s="51">
        <f t="shared" si="0"/>
        <v>14.9</v>
      </c>
      <c r="G35" s="52">
        <f t="shared" si="1"/>
        <v>63.682600000000001</v>
      </c>
      <c r="H35" s="55">
        <f t="shared" si="2"/>
        <v>636.82600000000002</v>
      </c>
    </row>
    <row r="36" spans="1:8" s="54" customFormat="1" ht="38.25">
      <c r="A36" s="48" t="str">
        <f>IF(LEN('Copy paste to Here'!G40) &gt; 5, CONCATENATE('Copy paste to Here'!G40, 'Copy paste to Here'!D40, 'Copy paste to Here'!E40), "Empty Cell")</f>
        <v>PVD plated 316L surgical steel single flared flesh tunnel with rubber O-ringGauge: 7mmColor: Gold</v>
      </c>
      <c r="B36" s="49" t="str">
        <f>'Copy paste to Here'!C40</f>
        <v>STPG</v>
      </c>
      <c r="C36" s="50" t="s">
        <v>154</v>
      </c>
      <c r="D36" s="50">
        <f>Invoice!B40</f>
        <v>20</v>
      </c>
      <c r="E36" s="51">
        <f>'Shipping Invoice'!K40*$N$1</f>
        <v>1</v>
      </c>
      <c r="F36" s="51">
        <f t="shared" si="0"/>
        <v>20</v>
      </c>
      <c r="G36" s="52">
        <f t="shared" si="1"/>
        <v>42.74</v>
      </c>
      <c r="H36" s="55">
        <f t="shared" si="2"/>
        <v>854.80000000000007</v>
      </c>
    </row>
    <row r="37" spans="1:8" s="54" customFormat="1" ht="36">
      <c r="A37" s="48" t="str">
        <f>IF(LEN('Copy paste to Here'!G41) &gt; 5, CONCATENATE('Copy paste to Here'!G41, 'Copy paste to Here'!D41, 'Copy paste to Here'!E41), "Empty Cell")</f>
        <v>316L surgical steel Tragus Labret, 1.2mm (16g) with a tiny 2.5mm round base plate suitable for tragus piercings and a 2mm coneLength: 7mm</v>
      </c>
      <c r="B37" s="49" t="str">
        <f>'Copy paste to Here'!C41</f>
        <v>TLBCN2</v>
      </c>
      <c r="C37" s="50" t="s">
        <v>134</v>
      </c>
      <c r="D37" s="50">
        <f>Invoice!B41</f>
        <v>2</v>
      </c>
      <c r="E37" s="51">
        <f>'Shipping Invoice'!K41*$N$1</f>
        <v>0.16</v>
      </c>
      <c r="F37" s="51">
        <f t="shared" si="0"/>
        <v>0.32</v>
      </c>
      <c r="G37" s="52">
        <f t="shared" si="1"/>
        <v>6.8384</v>
      </c>
      <c r="H37" s="55">
        <f t="shared" si="2"/>
        <v>13.6768</v>
      </c>
    </row>
    <row r="38" spans="1:8" s="54" customFormat="1">
      <c r="A38" s="48" t="str">
        <f>Invoice!I42</f>
        <v>Items added via email on 19-10-24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>
      <c r="A39" s="48" t="str">
        <f>Invoice!I43</f>
        <v>Silver prongset 3mm round CZ dangling</v>
      </c>
      <c r="B39" s="49" t="str">
        <f>Invoice!C43</f>
        <v>DVPZ1</v>
      </c>
      <c r="C39" s="50"/>
      <c r="D39" s="50">
        <f>Invoice!B43</f>
        <v>3</v>
      </c>
      <c r="E39" s="51">
        <f>Invoice!J43</f>
        <v>0.28000000000000003</v>
      </c>
      <c r="F39" s="51">
        <f t="shared" si="0"/>
        <v>0.84000000000000008</v>
      </c>
      <c r="G39" s="52">
        <f t="shared" si="1"/>
        <v>11.967200000000002</v>
      </c>
      <c r="H39" s="55">
        <f t="shared" si="2"/>
        <v>35.901600000000002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366.67</v>
      </c>
      <c r="G1000" s="52"/>
      <c r="H1000" s="53">
        <f t="shared" ref="H1000:H1007" si="49">F1000*$E$14</f>
        <v>15671.475800000002</v>
      </c>
    </row>
    <row r="1001" spans="1:14" s="54" customFormat="1">
      <c r="A1001" s="48" t="str">
        <f>Invoice!J45</f>
        <v>Free Shipping to UK via DHL due to order over 350USD:</v>
      </c>
      <c r="B1001" s="67"/>
      <c r="C1001" s="68"/>
      <c r="D1001" s="68"/>
      <c r="E1001" s="125"/>
      <c r="F1001" s="51">
        <f>Invoice!K45</f>
        <v>0</v>
      </c>
      <c r="G1001" s="52"/>
      <c r="H1001" s="53">
        <f t="shared" si="49"/>
        <v>0</v>
      </c>
    </row>
    <row r="1002" spans="1:14" s="54" customFormat="1" hidden="1" outlineLevel="1">
      <c r="A1002" s="48" t="s">
        <v>60</v>
      </c>
      <c r="B1002" s="67"/>
      <c r="C1002" s="68"/>
      <c r="D1002" s="68"/>
      <c r="E1002" s="125"/>
      <c r="F1002" s="51">
        <f>Invoice!K46</f>
        <v>0</v>
      </c>
      <c r="G1002" s="52"/>
      <c r="H1002" s="53">
        <f t="shared" si="49"/>
        <v>0</v>
      </c>
      <c r="N1002" s="54" t="s">
        <v>77</v>
      </c>
    </row>
    <row r="1003" spans="1:14" s="54" customFormat="1" collapsed="1">
      <c r="A1003" s="48" t="s">
        <v>68</v>
      </c>
      <c r="B1003" s="67"/>
      <c r="C1003" s="68"/>
      <c r="D1003" s="68"/>
      <c r="E1003" s="59"/>
      <c r="F1003" s="51">
        <f>SUM(F1000:F1002)</f>
        <v>366.67</v>
      </c>
      <c r="G1003" s="52"/>
      <c r="H1003" s="53">
        <f t="shared" si="49"/>
        <v>15671.475800000002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6">
        <f>(SUM(H18:H999))</f>
        <v>15671.475799999997</v>
      </c>
    </row>
    <row r="1010" spans="1:8" s="15" customFormat="1">
      <c r="A1010" s="16"/>
      <c r="E1010" s="15" t="s">
        <v>52</v>
      </c>
      <c r="H1010" s="127">
        <f>(SUMIF($A$1000:$A$1008,"Total:",$H$1000:$H$1008))</f>
        <v>15671.475800000002</v>
      </c>
    </row>
    <row r="1011" spans="1:8" s="15" customFormat="1">
      <c r="E1011" s="15" t="s">
        <v>53</v>
      </c>
      <c r="H1011" s="128">
        <f>H1013-H1012</f>
        <v>14646.24</v>
      </c>
    </row>
    <row r="1012" spans="1:8" s="15" customFormat="1">
      <c r="E1012" s="15" t="s">
        <v>54</v>
      </c>
      <c r="H1012" s="128">
        <f>ROUND((H1013*7)/107,2)</f>
        <v>1025.24</v>
      </c>
    </row>
    <row r="1013" spans="1:8" s="15" customFormat="1">
      <c r="E1013" s="16" t="s">
        <v>55</v>
      </c>
      <c r="H1013" s="129">
        <f>ROUND((SUMIF($A$1000:$A$1008,"Total:",$H$1000:$H$1008)),2)</f>
        <v>15671.48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20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138</v>
      </c>
      <c r="B1" s="2" t="s">
        <v>100</v>
      </c>
    </row>
    <row r="2" spans="1:2">
      <c r="A2" s="2" t="s">
        <v>139</v>
      </c>
      <c r="B2" s="2" t="s">
        <v>102</v>
      </c>
    </row>
    <row r="3" spans="1:2">
      <c r="A3" s="2" t="s">
        <v>140</v>
      </c>
      <c r="B3" s="2" t="s">
        <v>104</v>
      </c>
    </row>
    <row r="4" spans="1:2">
      <c r="A4" s="2" t="s">
        <v>141</v>
      </c>
      <c r="B4" s="2" t="s">
        <v>107</v>
      </c>
    </row>
    <row r="5" spans="1:2">
      <c r="A5" s="2" t="s">
        <v>142</v>
      </c>
      <c r="B5" s="2" t="s">
        <v>109</v>
      </c>
    </row>
    <row r="6" spans="1:2">
      <c r="A6" s="2" t="s">
        <v>143</v>
      </c>
      <c r="B6" s="2" t="s">
        <v>112</v>
      </c>
    </row>
    <row r="7" spans="1:2">
      <c r="A7" s="2" t="s">
        <v>144</v>
      </c>
      <c r="B7" s="2" t="s">
        <v>113</v>
      </c>
    </row>
    <row r="8" spans="1:2">
      <c r="A8" s="2" t="s">
        <v>145</v>
      </c>
      <c r="B8" s="2" t="s">
        <v>115</v>
      </c>
    </row>
    <row r="9" spans="1:2">
      <c r="A9" s="2" t="s">
        <v>145</v>
      </c>
      <c r="B9" s="2" t="s">
        <v>117</v>
      </c>
    </row>
    <row r="10" spans="1:2">
      <c r="A10" s="2" t="s">
        <v>146</v>
      </c>
      <c r="B10" s="2" t="s">
        <v>119</v>
      </c>
    </row>
    <row r="11" spans="1:2">
      <c r="A11" s="2" t="s">
        <v>147</v>
      </c>
      <c r="B11" s="2" t="s">
        <v>121</v>
      </c>
    </row>
    <row r="12" spans="1:2">
      <c r="A12" s="2" t="s">
        <v>148</v>
      </c>
      <c r="B12" s="2" t="s">
        <v>123</v>
      </c>
    </row>
    <row r="13" spans="1:2">
      <c r="A13" s="2" t="s">
        <v>148</v>
      </c>
      <c r="B13" s="2" t="s">
        <v>125</v>
      </c>
    </row>
    <row r="14" spans="1:2">
      <c r="A14" s="2" t="s">
        <v>149</v>
      </c>
      <c r="B14" s="2" t="s">
        <v>126</v>
      </c>
    </row>
    <row r="15" spans="1:2">
      <c r="A15" s="2" t="s">
        <v>150</v>
      </c>
      <c r="B15" s="2" t="s">
        <v>127</v>
      </c>
    </row>
    <row r="16" spans="1:2">
      <c r="A16" s="2" t="s">
        <v>151</v>
      </c>
      <c r="B16" s="2" t="s">
        <v>128</v>
      </c>
    </row>
    <row r="17" spans="1:2">
      <c r="A17" s="2" t="s">
        <v>152</v>
      </c>
      <c r="B17" s="2" t="s">
        <v>129</v>
      </c>
    </row>
    <row r="18" spans="1:2">
      <c r="A18" s="2" t="s">
        <v>153</v>
      </c>
      <c r="B18" s="2" t="s">
        <v>131</v>
      </c>
    </row>
    <row r="19" spans="1:2">
      <c r="A19" s="2" t="s">
        <v>154</v>
      </c>
      <c r="B19" s="2" t="s">
        <v>132</v>
      </c>
    </row>
    <row r="20" spans="1:2">
      <c r="A20" s="2" t="s">
        <v>134</v>
      </c>
      <c r="B20" s="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2024-10-19T02:58:05Z</cp:lastPrinted>
  <dcterms:created xsi:type="dcterms:W3CDTF">2009-06-02T18:56:54Z</dcterms:created>
  <dcterms:modified xsi:type="dcterms:W3CDTF">2024-10-30T10:19:06Z</dcterms:modified>
</cp:coreProperties>
</file>