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B4FE9FD-A201-47ED-B4FE-0BFED64DE7EB}"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Invoice!$A$1:$K$239</definedName>
    <definedName name="_xlnm.Print_Area" localSheetId="2">'Shipping Invoice'!$A$1:$L$232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9" i="2" l="1"/>
  <c r="K230" i="7" l="1"/>
  <c r="E221" i="6"/>
  <c r="E205" i="6"/>
  <c r="E189" i="6"/>
  <c r="E173" i="6"/>
  <c r="E157" i="6"/>
  <c r="E141" i="6"/>
  <c r="E125" i="6"/>
  <c r="E109" i="6"/>
  <c r="E93" i="6"/>
  <c r="E77" i="6"/>
  <c r="E61" i="6"/>
  <c r="E45" i="6"/>
  <c r="E29" i="6"/>
  <c r="K14" i="7"/>
  <c r="K17" i="7"/>
  <c r="K10" i="7"/>
  <c r="I226" i="7"/>
  <c r="I225" i="7"/>
  <c r="I222" i="7"/>
  <c r="I220" i="7"/>
  <c r="I218" i="7"/>
  <c r="I217" i="7"/>
  <c r="I216" i="7"/>
  <c r="I210" i="7"/>
  <c r="I209" i="7"/>
  <c r="I206" i="7"/>
  <c r="B205" i="7"/>
  <c r="I205" i="7"/>
  <c r="I203" i="7"/>
  <c r="I202" i="7"/>
  <c r="B201" i="7"/>
  <c r="I196" i="7"/>
  <c r="I195" i="7"/>
  <c r="I192" i="7"/>
  <c r="B191" i="7"/>
  <c r="I191" i="7"/>
  <c r="I189" i="7"/>
  <c r="I188" i="7"/>
  <c r="I187" i="7"/>
  <c r="B185" i="7"/>
  <c r="I182" i="7"/>
  <c r="I181" i="7"/>
  <c r="I178" i="7"/>
  <c r="I176" i="7"/>
  <c r="I174" i="7"/>
  <c r="I173" i="7"/>
  <c r="I172" i="7"/>
  <c r="B170" i="7"/>
  <c r="B169" i="7"/>
  <c r="I168" i="7"/>
  <c r="I167" i="7"/>
  <c r="I164" i="7"/>
  <c r="I162" i="7"/>
  <c r="I160" i="7"/>
  <c r="I159" i="7"/>
  <c r="I158" i="7"/>
  <c r="I152" i="7"/>
  <c r="I151" i="7"/>
  <c r="I148" i="7"/>
  <c r="B147" i="7"/>
  <c r="I147" i="7"/>
  <c r="I145" i="7"/>
  <c r="I144" i="7"/>
  <c r="I143" i="7"/>
  <c r="B137" i="7"/>
  <c r="I137" i="7"/>
  <c r="I134" i="7"/>
  <c r="I133" i="7"/>
  <c r="I132" i="7"/>
  <c r="B131" i="7"/>
  <c r="I131" i="7"/>
  <c r="I130" i="7"/>
  <c r="I129" i="7"/>
  <c r="B125" i="7"/>
  <c r="I124" i="7"/>
  <c r="I123" i="7"/>
  <c r="B121" i="7"/>
  <c r="I121" i="7"/>
  <c r="I120" i="7"/>
  <c r="I119" i="7"/>
  <c r="I117" i="7"/>
  <c r="I116" i="7"/>
  <c r="I115" i="7"/>
  <c r="B111" i="7"/>
  <c r="I110" i="7"/>
  <c r="I109" i="7"/>
  <c r="I106" i="7"/>
  <c r="I105" i="7"/>
  <c r="I104" i="7"/>
  <c r="I102" i="7"/>
  <c r="I101" i="7"/>
  <c r="I100" i="7"/>
  <c r="I94" i="7"/>
  <c r="I93" i="7"/>
  <c r="I90" i="7"/>
  <c r="I89" i="7"/>
  <c r="I88" i="7"/>
  <c r="I86" i="7"/>
  <c r="I85" i="7"/>
  <c r="I84" i="7"/>
  <c r="I78" i="7"/>
  <c r="I77" i="7"/>
  <c r="I74" i="7"/>
  <c r="B73" i="7"/>
  <c r="I73" i="7"/>
  <c r="I71" i="7"/>
  <c r="I70" i="7"/>
  <c r="I69" i="7"/>
  <c r="B67" i="7"/>
  <c r="I64" i="7"/>
  <c r="I63" i="7"/>
  <c r="I60" i="7"/>
  <c r="B59" i="7"/>
  <c r="I59" i="7"/>
  <c r="I57" i="7"/>
  <c r="I56" i="7"/>
  <c r="I55" i="7"/>
  <c r="I52" i="7"/>
  <c r="I49" i="7"/>
  <c r="I48" i="7"/>
  <c r="I45" i="7"/>
  <c r="I44" i="7"/>
  <c r="I43" i="7"/>
  <c r="B41" i="7"/>
  <c r="I41" i="7"/>
  <c r="I40" i="7"/>
  <c r="I37" i="7"/>
  <c r="B35" i="7"/>
  <c r="I35" i="7"/>
  <c r="I34" i="7"/>
  <c r="I31" i="7"/>
  <c r="I30" i="7"/>
  <c r="I29" i="7"/>
  <c r="B27" i="7"/>
  <c r="I27" i="7"/>
  <c r="I26" i="7"/>
  <c r="I23" i="7"/>
  <c r="I212" i="7"/>
  <c r="N1" i="6"/>
  <c r="E214" i="6" s="1"/>
  <c r="F1002" i="6"/>
  <c r="F1001" i="6"/>
  <c r="D223" i="6"/>
  <c r="B227" i="7" s="1"/>
  <c r="D222" i="6"/>
  <c r="B226" i="7" s="1"/>
  <c r="D221" i="6"/>
  <c r="B225" i="7" s="1"/>
  <c r="D220" i="6"/>
  <c r="B224" i="7" s="1"/>
  <c r="D219" i="6"/>
  <c r="B223" i="7" s="1"/>
  <c r="D218" i="6"/>
  <c r="B222" i="7" s="1"/>
  <c r="K222" i="7" s="1"/>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K206" i="7" s="1"/>
  <c r="D201" i="6"/>
  <c r="D200" i="6"/>
  <c r="B204" i="7" s="1"/>
  <c r="D199" i="6"/>
  <c r="B203" i="7" s="1"/>
  <c r="D198" i="6"/>
  <c r="B202" i="7" s="1"/>
  <c r="D197" i="6"/>
  <c r="D196" i="6"/>
  <c r="B200" i="7" s="1"/>
  <c r="D195" i="6"/>
  <c r="B199" i="7" s="1"/>
  <c r="D194" i="6"/>
  <c r="B198" i="7" s="1"/>
  <c r="D193" i="6"/>
  <c r="B197" i="7" s="1"/>
  <c r="D192" i="6"/>
  <c r="B196" i="7" s="1"/>
  <c r="D191" i="6"/>
  <c r="B195" i="7" s="1"/>
  <c r="D190" i="6"/>
  <c r="B194" i="7" s="1"/>
  <c r="D189" i="6"/>
  <c r="B193" i="7" s="1"/>
  <c r="D188" i="6"/>
  <c r="B192" i="7" s="1"/>
  <c r="K192" i="7" s="1"/>
  <c r="D187" i="6"/>
  <c r="D186" i="6"/>
  <c r="B190" i="7" s="1"/>
  <c r="D185" i="6"/>
  <c r="B189" i="7" s="1"/>
  <c r="K189" i="7" s="1"/>
  <c r="D184" i="6"/>
  <c r="B188" i="7" s="1"/>
  <c r="K188" i="7" s="1"/>
  <c r="D183" i="6"/>
  <c r="B187" i="7" s="1"/>
  <c r="D182" i="6"/>
  <c r="B186" i="7" s="1"/>
  <c r="D181" i="6"/>
  <c r="D180" i="6"/>
  <c r="B184" i="7" s="1"/>
  <c r="D179" i="6"/>
  <c r="B183" i="7" s="1"/>
  <c r="D178" i="6"/>
  <c r="B182" i="7" s="1"/>
  <c r="K182" i="7" s="1"/>
  <c r="D177" i="6"/>
  <c r="B181" i="7" s="1"/>
  <c r="K181" i="7" s="1"/>
  <c r="D176" i="6"/>
  <c r="B180" i="7" s="1"/>
  <c r="D175" i="6"/>
  <c r="B179" i="7" s="1"/>
  <c r="D174" i="6"/>
  <c r="B178" i="7" s="1"/>
  <c r="K178" i="7" s="1"/>
  <c r="D173" i="6"/>
  <c r="B177" i="7" s="1"/>
  <c r="D172" i="6"/>
  <c r="B176" i="7" s="1"/>
  <c r="D171" i="6"/>
  <c r="B175" i="7" s="1"/>
  <c r="D170" i="6"/>
  <c r="B174" i="7" s="1"/>
  <c r="D169" i="6"/>
  <c r="B173" i="7" s="1"/>
  <c r="K173" i="7" s="1"/>
  <c r="D168" i="6"/>
  <c r="B172" i="7" s="1"/>
  <c r="K172" i="7" s="1"/>
  <c r="D167" i="6"/>
  <c r="B171" i="7" s="1"/>
  <c r="D166" i="6"/>
  <c r="D165" i="6"/>
  <c r="D164" i="6"/>
  <c r="B168" i="7" s="1"/>
  <c r="D163" i="6"/>
  <c r="B167" i="7" s="1"/>
  <c r="D162" i="6"/>
  <c r="B166" i="7" s="1"/>
  <c r="D161" i="6"/>
  <c r="B165" i="7" s="1"/>
  <c r="D160" i="6"/>
  <c r="B164" i="7" s="1"/>
  <c r="D159" i="6"/>
  <c r="B163" i="7" s="1"/>
  <c r="D158" i="6"/>
  <c r="B162" i="7" s="1"/>
  <c r="D157" i="6"/>
  <c r="B161" i="7" s="1"/>
  <c r="D156" i="6"/>
  <c r="B160" i="7" s="1"/>
  <c r="K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D142" i="6"/>
  <c r="B146" i="7" s="1"/>
  <c r="D141" i="6"/>
  <c r="B145" i="7" s="1"/>
  <c r="K145" i="7" s="1"/>
  <c r="D140" i="6"/>
  <c r="B144" i="7" s="1"/>
  <c r="K144" i="7" s="1"/>
  <c r="D139" i="6"/>
  <c r="B143" i="7" s="1"/>
  <c r="D138" i="6"/>
  <c r="B142" i="7" s="1"/>
  <c r="D137" i="6"/>
  <c r="B141" i="7" s="1"/>
  <c r="D136" i="6"/>
  <c r="B140" i="7" s="1"/>
  <c r="D135" i="6"/>
  <c r="B139" i="7" s="1"/>
  <c r="D134" i="6"/>
  <c r="B138" i="7" s="1"/>
  <c r="D133" i="6"/>
  <c r="D132" i="6"/>
  <c r="B136" i="7" s="1"/>
  <c r="D131" i="6"/>
  <c r="B135" i="7" s="1"/>
  <c r="D130" i="6"/>
  <c r="B134" i="7" s="1"/>
  <c r="K134" i="7" s="1"/>
  <c r="D129" i="6"/>
  <c r="B133" i="7" s="1"/>
  <c r="D128" i="6"/>
  <c r="B132" i="7" s="1"/>
  <c r="D127" i="6"/>
  <c r="D126" i="6"/>
  <c r="B130" i="7" s="1"/>
  <c r="D125" i="6"/>
  <c r="B129" i="7" s="1"/>
  <c r="D124" i="6"/>
  <c r="B128" i="7" s="1"/>
  <c r="D123" i="6"/>
  <c r="B127" i="7" s="1"/>
  <c r="D122" i="6"/>
  <c r="B126" i="7" s="1"/>
  <c r="D121" i="6"/>
  <c r="D120" i="6"/>
  <c r="B124" i="7" s="1"/>
  <c r="K124" i="7" s="1"/>
  <c r="D119" i="6"/>
  <c r="B123" i="7" s="1"/>
  <c r="D118" i="6"/>
  <c r="B122" i="7" s="1"/>
  <c r="D117" i="6"/>
  <c r="D116" i="6"/>
  <c r="B120" i="7" s="1"/>
  <c r="D115" i="6"/>
  <c r="B119" i="7" s="1"/>
  <c r="D114" i="6"/>
  <c r="B118" i="7" s="1"/>
  <c r="D113" i="6"/>
  <c r="B117" i="7" s="1"/>
  <c r="K117" i="7" s="1"/>
  <c r="D112" i="6"/>
  <c r="B116" i="7" s="1"/>
  <c r="D111" i="6"/>
  <c r="B115" i="7" s="1"/>
  <c r="D110" i="6"/>
  <c r="B114" i="7" s="1"/>
  <c r="D109" i="6"/>
  <c r="B113" i="7" s="1"/>
  <c r="D108" i="6"/>
  <c r="B112" i="7" s="1"/>
  <c r="D107" i="6"/>
  <c r="D106" i="6"/>
  <c r="B110" i="7" s="1"/>
  <c r="K110" i="7" s="1"/>
  <c r="D105" i="6"/>
  <c r="B109" i="7" s="1"/>
  <c r="K109" i="7" s="1"/>
  <c r="D104" i="6"/>
  <c r="B108" i="7" s="1"/>
  <c r="D103" i="6"/>
  <c r="B107" i="7" s="1"/>
  <c r="D102" i="6"/>
  <c r="B106" i="7" s="1"/>
  <c r="D101" i="6"/>
  <c r="B105" i="7" s="1"/>
  <c r="K105" i="7" s="1"/>
  <c r="D100" i="6"/>
  <c r="B104" i="7" s="1"/>
  <c r="D99" i="6"/>
  <c r="B103" i="7" s="1"/>
  <c r="D98" i="6"/>
  <c r="B102" i="7" s="1"/>
  <c r="K102" i="7" s="1"/>
  <c r="D97" i="6"/>
  <c r="B101" i="7" s="1"/>
  <c r="D96" i="6"/>
  <c r="B100" i="7" s="1"/>
  <c r="D95" i="6"/>
  <c r="B99" i="7" s="1"/>
  <c r="D94" i="6"/>
  <c r="B98" i="7" s="1"/>
  <c r="D93" i="6"/>
  <c r="B97" i="7" s="1"/>
  <c r="D92" i="6"/>
  <c r="B96" i="7" s="1"/>
  <c r="D91" i="6"/>
  <c r="B95" i="7" s="1"/>
  <c r="D90" i="6"/>
  <c r="B94" i="7" s="1"/>
  <c r="D89" i="6"/>
  <c r="B93" i="7" s="1"/>
  <c r="K93" i="7" s="1"/>
  <c r="D88" i="6"/>
  <c r="B92" i="7" s="1"/>
  <c r="D87" i="6"/>
  <c r="B91" i="7" s="1"/>
  <c r="D86" i="6"/>
  <c r="B90" i="7" s="1"/>
  <c r="D85" i="6"/>
  <c r="B89" i="7" s="1"/>
  <c r="K89" i="7" s="1"/>
  <c r="D84" i="6"/>
  <c r="B88" i="7" s="1"/>
  <c r="D83" i="6"/>
  <c r="B87" i="7" s="1"/>
  <c r="D82" i="6"/>
  <c r="B86" i="7" s="1"/>
  <c r="K86" i="7" s="1"/>
  <c r="D81" i="6"/>
  <c r="B85" i="7" s="1"/>
  <c r="D80" i="6"/>
  <c r="B84" i="7" s="1"/>
  <c r="D79" i="6"/>
  <c r="B83" i="7" s="1"/>
  <c r="D78" i="6"/>
  <c r="B82" i="7" s="1"/>
  <c r="D77" i="6"/>
  <c r="B81" i="7" s="1"/>
  <c r="D76" i="6"/>
  <c r="B80" i="7" s="1"/>
  <c r="D75" i="6"/>
  <c r="B79" i="7" s="1"/>
  <c r="D74" i="6"/>
  <c r="B78" i="7" s="1"/>
  <c r="K78" i="7" s="1"/>
  <c r="D73" i="6"/>
  <c r="B77" i="7" s="1"/>
  <c r="K77" i="7" s="1"/>
  <c r="D72" i="6"/>
  <c r="B76" i="7" s="1"/>
  <c r="D71" i="6"/>
  <c r="B75" i="7" s="1"/>
  <c r="D70" i="6"/>
  <c r="B74" i="7" s="1"/>
  <c r="D69" i="6"/>
  <c r="D68" i="6"/>
  <c r="B72" i="7" s="1"/>
  <c r="D67" i="6"/>
  <c r="B71" i="7" s="1"/>
  <c r="D66" i="6"/>
  <c r="B70" i="7" s="1"/>
  <c r="D65" i="6"/>
  <c r="B69" i="7" s="1"/>
  <c r="D64" i="6"/>
  <c r="B68" i="7" s="1"/>
  <c r="D63" i="6"/>
  <c r="D62" i="6"/>
  <c r="B66" i="7" s="1"/>
  <c r="D61" i="6"/>
  <c r="B65" i="7" s="1"/>
  <c r="D60" i="6"/>
  <c r="B64" i="7" s="1"/>
  <c r="K64" i="7" s="1"/>
  <c r="D59" i="6"/>
  <c r="B63" i="7" s="1"/>
  <c r="D58" i="6"/>
  <c r="B62" i="7" s="1"/>
  <c r="D57" i="6"/>
  <c r="B61" i="7" s="1"/>
  <c r="D56" i="6"/>
  <c r="B60" i="7" s="1"/>
  <c r="K60" i="7" s="1"/>
  <c r="D55" i="6"/>
  <c r="D54" i="6"/>
  <c r="B58" i="7" s="1"/>
  <c r="D53" i="6"/>
  <c r="B57" i="7" s="1"/>
  <c r="D52" i="6"/>
  <c r="B56" i="7" s="1"/>
  <c r="D51" i="6"/>
  <c r="B55" i="7" s="1"/>
  <c r="D50" i="6"/>
  <c r="B54" i="7" s="1"/>
  <c r="D49" i="6"/>
  <c r="B53" i="7" s="1"/>
  <c r="D48" i="6"/>
  <c r="B52" i="7" s="1"/>
  <c r="D47" i="6"/>
  <c r="B51" i="7" s="1"/>
  <c r="D46" i="6"/>
  <c r="B50" i="7" s="1"/>
  <c r="D45" i="6"/>
  <c r="B49" i="7" s="1"/>
  <c r="D44" i="6"/>
  <c r="B48" i="7" s="1"/>
  <c r="K48" i="7" s="1"/>
  <c r="D43" i="6"/>
  <c r="B47" i="7" s="1"/>
  <c r="D42" i="6"/>
  <c r="B46" i="7" s="1"/>
  <c r="D41" i="6"/>
  <c r="B45" i="7" s="1"/>
  <c r="K45" i="7" s="1"/>
  <c r="D40" i="6"/>
  <c r="B44" i="7" s="1"/>
  <c r="K44" i="7" s="1"/>
  <c r="D39" i="6"/>
  <c r="B43" i="7" s="1"/>
  <c r="D38" i="6"/>
  <c r="B42" i="7" s="1"/>
  <c r="D37" i="6"/>
  <c r="D36" i="6"/>
  <c r="B40" i="7" s="1"/>
  <c r="D35" i="6"/>
  <c r="B39" i="7" s="1"/>
  <c r="D34" i="6"/>
  <c r="B38" i="7" s="1"/>
  <c r="D33" i="6"/>
  <c r="B37" i="7" s="1"/>
  <c r="K37" i="7" s="1"/>
  <c r="D32" i="6"/>
  <c r="B36" i="7" s="1"/>
  <c r="D31" i="6"/>
  <c r="D30" i="6"/>
  <c r="B34" i="7" s="1"/>
  <c r="D29" i="6"/>
  <c r="B33" i="7" s="1"/>
  <c r="D28" i="6"/>
  <c r="B32" i="7" s="1"/>
  <c r="D27" i="6"/>
  <c r="B31" i="7" s="1"/>
  <c r="D26" i="6"/>
  <c r="B30" i="7" s="1"/>
  <c r="D25" i="6"/>
  <c r="B29" i="7" s="1"/>
  <c r="K29" i="7" s="1"/>
  <c r="D24" i="6"/>
  <c r="B28" i="7" s="1"/>
  <c r="D23" i="6"/>
  <c r="D22" i="6"/>
  <c r="B26" i="7" s="1"/>
  <c r="D21" i="6"/>
  <c r="B25" i="7" s="1"/>
  <c r="D20" i="6"/>
  <c r="B24" i="7" s="1"/>
  <c r="D19" i="6"/>
  <c r="B23" i="7" s="1"/>
  <c r="D18" i="6"/>
  <c r="B22" i="7" s="1"/>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28" i="2" s="1"/>
  <c r="J26" i="2"/>
  <c r="J25" i="2"/>
  <c r="J24" i="2"/>
  <c r="J23" i="2"/>
  <c r="J22" i="2"/>
  <c r="A1007" i="6"/>
  <c r="A1006" i="6"/>
  <c r="A1005" i="6"/>
  <c r="F1004" i="6"/>
  <c r="A1004" i="6"/>
  <c r="A1003" i="6"/>
  <c r="K23" i="7" l="1"/>
  <c r="K133" i="7"/>
  <c r="K220" i="7"/>
  <c r="K30" i="7"/>
  <c r="K94" i="7"/>
  <c r="K174" i="7"/>
  <c r="K176" i="7"/>
  <c r="K49" i="7"/>
  <c r="K85" i="7"/>
  <c r="K70" i="7"/>
  <c r="K57" i="7"/>
  <c r="I140" i="7"/>
  <c r="K140" i="7" s="1"/>
  <c r="I185" i="7"/>
  <c r="K185" i="7" s="1"/>
  <c r="I213" i="7"/>
  <c r="K213" i="7" s="1"/>
  <c r="K26" i="7"/>
  <c r="K74" i="7"/>
  <c r="K90" i="7"/>
  <c r="K106" i="7"/>
  <c r="K202" i="7"/>
  <c r="K218" i="7"/>
  <c r="I24" i="7"/>
  <c r="K24" i="7" s="1"/>
  <c r="I38" i="7"/>
  <c r="K38" i="7" s="1"/>
  <c r="I53" i="7"/>
  <c r="K53" i="7" s="1"/>
  <c r="I82" i="7"/>
  <c r="K82" i="7" s="1"/>
  <c r="I98" i="7"/>
  <c r="K98" i="7" s="1"/>
  <c r="I113" i="7"/>
  <c r="K113" i="7" s="1"/>
  <c r="I127" i="7"/>
  <c r="I141" i="7"/>
  <c r="I156" i="7"/>
  <c r="K156" i="7" s="1"/>
  <c r="I200" i="7"/>
  <c r="K200" i="7" s="1"/>
  <c r="I214" i="7"/>
  <c r="K101" i="7"/>
  <c r="K166" i="7"/>
  <c r="K137" i="7"/>
  <c r="K217" i="7"/>
  <c r="I67" i="7"/>
  <c r="K67" i="7" s="1"/>
  <c r="I81" i="7"/>
  <c r="K81" i="7" s="1"/>
  <c r="I97" i="7"/>
  <c r="K97" i="7" s="1"/>
  <c r="I112" i="7"/>
  <c r="K112" i="7" s="1"/>
  <c r="I126" i="7"/>
  <c r="K126" i="7" s="1"/>
  <c r="I155" i="7"/>
  <c r="K155" i="7" s="1"/>
  <c r="I170" i="7"/>
  <c r="K170" i="7" s="1"/>
  <c r="I199" i="7"/>
  <c r="K199" i="7" s="1"/>
  <c r="K43" i="7"/>
  <c r="K123" i="7"/>
  <c r="K171" i="7"/>
  <c r="K187" i="7"/>
  <c r="K203" i="7"/>
  <c r="K219" i="7"/>
  <c r="I25" i="7"/>
  <c r="K25" i="7" s="1"/>
  <c r="I39" i="7"/>
  <c r="K39" i="7" s="1"/>
  <c r="I54" i="7"/>
  <c r="K54" i="7" s="1"/>
  <c r="I68" i="7"/>
  <c r="K68" i="7" s="1"/>
  <c r="I83" i="7"/>
  <c r="K83" i="7" s="1"/>
  <c r="I99" i="7"/>
  <c r="I114" i="7"/>
  <c r="I128" i="7"/>
  <c r="I142" i="7"/>
  <c r="I157" i="7"/>
  <c r="I171" i="7"/>
  <c r="I186" i="7"/>
  <c r="K186" i="7" s="1"/>
  <c r="I201" i="7"/>
  <c r="K201" i="7" s="1"/>
  <c r="I215" i="7"/>
  <c r="K215" i="7" s="1"/>
  <c r="K141" i="7"/>
  <c r="K157" i="7"/>
  <c r="K221" i="7"/>
  <c r="K142" i="7"/>
  <c r="K158" i="7"/>
  <c r="K27" i="7"/>
  <c r="K41" i="7"/>
  <c r="K31" i="7"/>
  <c r="K63" i="7"/>
  <c r="K127" i="7"/>
  <c r="K143" i="7"/>
  <c r="K159" i="7"/>
  <c r="I28" i="7"/>
  <c r="K28" i="7" s="1"/>
  <c r="I42" i="7"/>
  <c r="K42" i="7" s="1"/>
  <c r="I58" i="7"/>
  <c r="K58" i="7" s="1"/>
  <c r="I72" i="7"/>
  <c r="K72" i="7" s="1"/>
  <c r="I87" i="7"/>
  <c r="K87" i="7" s="1"/>
  <c r="I103" i="7"/>
  <c r="K103" i="7" s="1"/>
  <c r="I118" i="7"/>
  <c r="K118" i="7" s="1"/>
  <c r="K131" i="7"/>
  <c r="I146" i="7"/>
  <c r="K146" i="7" s="1"/>
  <c r="I161" i="7"/>
  <c r="K161" i="7" s="1"/>
  <c r="I175" i="7"/>
  <c r="K175" i="7" s="1"/>
  <c r="I190" i="7"/>
  <c r="K190" i="7" s="1"/>
  <c r="I204" i="7"/>
  <c r="K204" i="7" s="1"/>
  <c r="I219" i="7"/>
  <c r="K128" i="7"/>
  <c r="K129" i="7"/>
  <c r="K209" i="7"/>
  <c r="K225" i="7"/>
  <c r="K59" i="7"/>
  <c r="K73" i="7"/>
  <c r="K147" i="7"/>
  <c r="I163" i="7"/>
  <c r="I177" i="7"/>
  <c r="K177" i="7" s="1"/>
  <c r="K191" i="7"/>
  <c r="K205" i="7"/>
  <c r="I221" i="7"/>
  <c r="K34" i="7"/>
  <c r="K114" i="7"/>
  <c r="K130" i="7"/>
  <c r="K162" i="7"/>
  <c r="K210" i="7"/>
  <c r="K226" i="7"/>
  <c r="K99" i="7"/>
  <c r="K115" i="7"/>
  <c r="K163" i="7"/>
  <c r="K195" i="7"/>
  <c r="I32" i="7"/>
  <c r="K32" i="7" s="1"/>
  <c r="I46" i="7"/>
  <c r="K46" i="7" s="1"/>
  <c r="I61" i="7"/>
  <c r="K61" i="7" s="1"/>
  <c r="I75" i="7"/>
  <c r="K75" i="7" s="1"/>
  <c r="I91" i="7"/>
  <c r="K91" i="7" s="1"/>
  <c r="I107" i="7"/>
  <c r="K107" i="7" s="1"/>
  <c r="K121" i="7"/>
  <c r="I135" i="7"/>
  <c r="K135" i="7" s="1"/>
  <c r="I149" i="7"/>
  <c r="K149" i="7" s="1"/>
  <c r="I165" i="7"/>
  <c r="K165" i="7" s="1"/>
  <c r="I179" i="7"/>
  <c r="K179" i="7" s="1"/>
  <c r="I193" i="7"/>
  <c r="K193" i="7" s="1"/>
  <c r="I207" i="7"/>
  <c r="K207" i="7" s="1"/>
  <c r="I223" i="7"/>
  <c r="K223" i="7" s="1"/>
  <c r="K52" i="7"/>
  <c r="K84" i="7"/>
  <c r="K100" i="7"/>
  <c r="K116" i="7"/>
  <c r="K132" i="7"/>
  <c r="K148" i="7"/>
  <c r="K164" i="7"/>
  <c r="K196" i="7"/>
  <c r="K212" i="7"/>
  <c r="I33" i="7"/>
  <c r="K33" i="7" s="1"/>
  <c r="I47" i="7"/>
  <c r="K47" i="7" s="1"/>
  <c r="I62" i="7"/>
  <c r="K62" i="7" s="1"/>
  <c r="I76" i="7"/>
  <c r="K76" i="7" s="1"/>
  <c r="I92" i="7"/>
  <c r="K92" i="7" s="1"/>
  <c r="I108" i="7"/>
  <c r="K108" i="7" s="1"/>
  <c r="I122" i="7"/>
  <c r="K122" i="7" s="1"/>
  <c r="I136" i="7"/>
  <c r="K136" i="7" s="1"/>
  <c r="I150" i="7"/>
  <c r="K150" i="7" s="1"/>
  <c r="I166" i="7"/>
  <c r="I180" i="7"/>
  <c r="K180" i="7" s="1"/>
  <c r="I194" i="7"/>
  <c r="K194" i="7" s="1"/>
  <c r="I208" i="7"/>
  <c r="K208" i="7" s="1"/>
  <c r="I224" i="7"/>
  <c r="K224" i="7" s="1"/>
  <c r="K69" i="7"/>
  <c r="K214" i="7"/>
  <c r="K55" i="7"/>
  <c r="K71" i="7"/>
  <c r="K119" i="7"/>
  <c r="K151" i="7"/>
  <c r="K167" i="7"/>
  <c r="K35" i="7"/>
  <c r="I50" i="7"/>
  <c r="K50" i="7" s="1"/>
  <c r="I65" i="7"/>
  <c r="K65" i="7" s="1"/>
  <c r="I79" i="7"/>
  <c r="K79" i="7" s="1"/>
  <c r="I95" i="7"/>
  <c r="K95" i="7" s="1"/>
  <c r="I111" i="7"/>
  <c r="K111" i="7" s="1"/>
  <c r="I125" i="7"/>
  <c r="K125" i="7" s="1"/>
  <c r="I138" i="7"/>
  <c r="K138" i="7" s="1"/>
  <c r="I153" i="7"/>
  <c r="K153" i="7" s="1"/>
  <c r="I169" i="7"/>
  <c r="K169" i="7" s="1"/>
  <c r="I183" i="7"/>
  <c r="K183" i="7" s="1"/>
  <c r="I197" i="7"/>
  <c r="K197" i="7" s="1"/>
  <c r="I211" i="7"/>
  <c r="K211" i="7" s="1"/>
  <c r="I227" i="7"/>
  <c r="K227" i="7" s="1"/>
  <c r="K40" i="7"/>
  <c r="K56" i="7"/>
  <c r="K88" i="7"/>
  <c r="K104" i="7"/>
  <c r="K120" i="7"/>
  <c r="K152" i="7"/>
  <c r="K168" i="7"/>
  <c r="K184" i="7"/>
  <c r="K216" i="7"/>
  <c r="I22" i="7"/>
  <c r="K22" i="7" s="1"/>
  <c r="I36" i="7"/>
  <c r="K36" i="7" s="1"/>
  <c r="I51" i="7"/>
  <c r="K51" i="7" s="1"/>
  <c r="I66" i="7"/>
  <c r="K66" i="7" s="1"/>
  <c r="I80" i="7"/>
  <c r="K80" i="7" s="1"/>
  <c r="I96" i="7"/>
  <c r="K96" i="7" s="1"/>
  <c r="I139" i="7"/>
  <c r="K139" i="7" s="1"/>
  <c r="I154" i="7"/>
  <c r="K154" i="7" s="1"/>
  <c r="I184" i="7"/>
  <c r="I198" i="7"/>
  <c r="K198" i="7" s="1"/>
  <c r="E23" i="6"/>
  <c r="E39" i="6"/>
  <c r="E55" i="6"/>
  <c r="E71" i="6"/>
  <c r="E87" i="6"/>
  <c r="E103" i="6"/>
  <c r="E119" i="6"/>
  <c r="E135" i="6"/>
  <c r="E151" i="6"/>
  <c r="E167" i="6"/>
  <c r="E183" i="6"/>
  <c r="E199" i="6"/>
  <c r="E215" i="6"/>
  <c r="E24" i="6"/>
  <c r="E40" i="6"/>
  <c r="E56" i="6"/>
  <c r="E72" i="6"/>
  <c r="E88" i="6"/>
  <c r="E104" i="6"/>
  <c r="E120" i="6"/>
  <c r="E136" i="6"/>
  <c r="E152" i="6"/>
  <c r="E168" i="6"/>
  <c r="E184" i="6"/>
  <c r="E200" i="6"/>
  <c r="E216" i="6"/>
  <c r="E25" i="6"/>
  <c r="E41" i="6"/>
  <c r="E57" i="6"/>
  <c r="E73" i="6"/>
  <c r="E89" i="6"/>
  <c r="E105" i="6"/>
  <c r="E121" i="6"/>
  <c r="E137" i="6"/>
  <c r="E153" i="6"/>
  <c r="E169" i="6"/>
  <c r="E185" i="6"/>
  <c r="E201" i="6"/>
  <c r="E217" i="6"/>
  <c r="E26" i="6"/>
  <c r="E42" i="6"/>
  <c r="E58" i="6"/>
  <c r="E74" i="6"/>
  <c r="E90" i="6"/>
  <c r="E106" i="6"/>
  <c r="E122" i="6"/>
  <c r="E138" i="6"/>
  <c r="E154" i="6"/>
  <c r="E170" i="6"/>
  <c r="E186" i="6"/>
  <c r="E202" i="6"/>
  <c r="E218" i="6"/>
  <c r="E27" i="6"/>
  <c r="E43" i="6"/>
  <c r="E59" i="6"/>
  <c r="E75" i="6"/>
  <c r="E91" i="6"/>
  <c r="E107" i="6"/>
  <c r="E123" i="6"/>
  <c r="E139" i="6"/>
  <c r="E155" i="6"/>
  <c r="E171" i="6"/>
  <c r="E187" i="6"/>
  <c r="E203" i="6"/>
  <c r="E219" i="6"/>
  <c r="E28" i="6"/>
  <c r="E44" i="6"/>
  <c r="E60" i="6"/>
  <c r="E76" i="6"/>
  <c r="E92" i="6"/>
  <c r="E108" i="6"/>
  <c r="E124" i="6"/>
  <c r="E140" i="6"/>
  <c r="E156" i="6"/>
  <c r="E172" i="6"/>
  <c r="E188" i="6"/>
  <c r="E204" i="6"/>
  <c r="E220" i="6"/>
  <c r="E30" i="6"/>
  <c r="E46" i="6"/>
  <c r="E62" i="6"/>
  <c r="E78" i="6"/>
  <c r="E94" i="6"/>
  <c r="E110" i="6"/>
  <c r="E126" i="6"/>
  <c r="E142" i="6"/>
  <c r="E158" i="6"/>
  <c r="E174" i="6"/>
  <c r="E190" i="6"/>
  <c r="E206" i="6"/>
  <c r="E222" i="6"/>
  <c r="E31" i="6"/>
  <c r="E47" i="6"/>
  <c r="E63" i="6"/>
  <c r="E79" i="6"/>
  <c r="E95" i="6"/>
  <c r="E111" i="6"/>
  <c r="E127" i="6"/>
  <c r="E143" i="6"/>
  <c r="E159" i="6"/>
  <c r="E175" i="6"/>
  <c r="E191" i="6"/>
  <c r="E207" i="6"/>
  <c r="E223" i="6"/>
  <c r="E32" i="6"/>
  <c r="E48" i="6"/>
  <c r="E64" i="6"/>
  <c r="E80" i="6"/>
  <c r="E96" i="6"/>
  <c r="E112" i="6"/>
  <c r="E128" i="6"/>
  <c r="E144" i="6"/>
  <c r="E160" i="6"/>
  <c r="E176" i="6"/>
  <c r="E192" i="6"/>
  <c r="E208" i="6"/>
  <c r="E33" i="6"/>
  <c r="E49" i="6"/>
  <c r="E65" i="6"/>
  <c r="E81" i="6"/>
  <c r="E97" i="6"/>
  <c r="E113" i="6"/>
  <c r="E129" i="6"/>
  <c r="E145" i="6"/>
  <c r="E161" i="6"/>
  <c r="E177" i="6"/>
  <c r="E193" i="6"/>
  <c r="E209" i="6"/>
  <c r="E18" i="6"/>
  <c r="E34" i="6"/>
  <c r="E50" i="6"/>
  <c r="E66" i="6"/>
  <c r="E82" i="6"/>
  <c r="E98" i="6"/>
  <c r="E114" i="6"/>
  <c r="E130" i="6"/>
  <c r="E146" i="6"/>
  <c r="E162" i="6"/>
  <c r="E178" i="6"/>
  <c r="E194" i="6"/>
  <c r="E210" i="6"/>
  <c r="E19" i="6"/>
  <c r="E35" i="6"/>
  <c r="E51" i="6"/>
  <c r="E67" i="6"/>
  <c r="E83" i="6"/>
  <c r="E99" i="6"/>
  <c r="E115" i="6"/>
  <c r="E131" i="6"/>
  <c r="E147" i="6"/>
  <c r="E163" i="6"/>
  <c r="E179" i="6"/>
  <c r="E195" i="6"/>
  <c r="E211" i="6"/>
  <c r="E20" i="6"/>
  <c r="E36" i="6"/>
  <c r="E52" i="6"/>
  <c r="E68" i="6"/>
  <c r="E84" i="6"/>
  <c r="E100" i="6"/>
  <c r="E116" i="6"/>
  <c r="E132" i="6"/>
  <c r="E148" i="6"/>
  <c r="E164" i="6"/>
  <c r="E180" i="6"/>
  <c r="E196" i="6"/>
  <c r="E212" i="6"/>
  <c r="E21" i="6"/>
  <c r="E37" i="6"/>
  <c r="E53" i="6"/>
  <c r="E69" i="6"/>
  <c r="E85" i="6"/>
  <c r="E101" i="6"/>
  <c r="E117" i="6"/>
  <c r="E133" i="6"/>
  <c r="E149" i="6"/>
  <c r="E165" i="6"/>
  <c r="E181" i="6"/>
  <c r="E197" i="6"/>
  <c r="E213" i="6"/>
  <c r="E22" i="6"/>
  <c r="E38" i="6"/>
  <c r="E54" i="6"/>
  <c r="E70" i="6"/>
  <c r="E86" i="6"/>
  <c r="E102" i="6"/>
  <c r="E118" i="6"/>
  <c r="E134" i="6"/>
  <c r="E150" i="6"/>
  <c r="E166" i="6"/>
  <c r="E182" i="6"/>
  <c r="E198" i="6"/>
  <c r="J231" i="2"/>
  <c r="M11" i="6"/>
  <c r="I235" i="2" s="1"/>
  <c r="K228" i="7" l="1"/>
  <c r="K231"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34" i="2" s="1"/>
  <c r="I238" i="2" l="1"/>
  <c r="I236" i="2" s="1"/>
  <c r="I239" i="2"/>
  <c r="I23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<sst xmlns="http://schemas.openxmlformats.org/spreadsheetml/2006/main" count="4979" uniqueCount="875">
  <si>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</si>
  <si>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</si>
  <si>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</si>
  <si>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</si>
  <si>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</si>
  <si>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</si>
  <si>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</si>
  <si>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</si>
  <si>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</si>
  <si>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</si>
  <si>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</si>
  <si>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</si>
  <si>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</si>
  <si>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</si>
  <si>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</si>
  <si>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</si>
  <si>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</si>
  <si>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</si>
  <si>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</si>
  <si>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</si>
  <si>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</si>
  <si>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</si>
  <si>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</si>
  <si>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</si>
  <si>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</si>
  <si>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</si>
  <si>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</si>
  <si>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</si>
  <si>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</si>
  <si>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</si>
  <si>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</si>
  <si>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</si>
  <si>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</si>
  <si>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</si>
  <si>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</si>
  <si>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</si>
  <si>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</si>
  <si>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</si>
  <si>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</si>
  <si>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</si>
  <si>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</si>
  <si>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</si>
  <si>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</si>
  <si>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</si>
  <si>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</si>
  <si>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</si>
  <si>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</si>
  <si>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</si>
  <si>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</si>
  <si>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</si>
  <si>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</si>
  <si>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</si>
  <si>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</si>
  <si>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</si>
  <si>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</si>
  <si>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</si>
  <si>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</si>
  <si>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</si>
  <si>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</si>
  <si>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</si>
  <si>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</si>
  <si>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</si>
  <si>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</si>
  <si>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</si>
  <si>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</si>
  <si>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</si>
  <si>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</si>
  <si>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</si>
  <si>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</si>
  <si>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</si>
  <si>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</si>
  <si>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</si>
  <si>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</si>
  <si>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</si>
  <si>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</si>
  <si>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</si>
  <si>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</si>
  <si>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</si>
  <si>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</si>
  <si>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</si>
  <si>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</si>
  <si>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</si>
  <si>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</si>
  <si>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</si>
  <si>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</si>
  <si>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</si>
  <si>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</si>
  <si>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</si>
  <si>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</si>
  <si>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</si>
  <si>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</si>
  <si>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</si>
  <si>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</si>
  <si>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</si>
  <si>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</si>
  <si>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</si>
  <si>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</si>
  <si>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</si>
  <si>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</si>
  <si>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</si>
  <si>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</si>
  <si>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</si>
  <si>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</si>
  <si>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</si>
  <si>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</si>
  <si>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</si>
  <si>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</si>
  <si>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</si>
  <si>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</si>
  <si>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</si>
  <si>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</si>
  <si>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</si>
  <si>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</si>
  <si>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</si>
  <si>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</si>
  <si>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</si>
  <si>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</si>
  <si>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</si>
  <si>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</si>
  <si>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</si>
  <si>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</si>
  <si>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</si>
  <si>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</si>
  <si>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</si>
  <si>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</si>
  <si>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</si>
  <si>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</si>
  <si>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</si>
  <si>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</si>
  <si>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</si>
  <si>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</si>
  <si>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</si>
  <si>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</si>
  <si>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</si>
  <si>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</si>
  <si>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</si>
  <si>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</si>
  <si>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</si>
  <si>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</si>
  <si>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</si>
  <si>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</si>
  <si>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</si>
  <si>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</si>
  <si>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</si>
  <si>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</si>
  <si>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</si>
  <si>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</si>
  <si>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</si>
  <si>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</si>
  <si>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</si>
  <si>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</si>
  <si>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</si>
  <si>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</si>
  <si>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</si>
  <si>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</si>
  <si>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</si>
  <si>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</si>
  <si>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</si>
  <si>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</si>
  <si>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</si>
  <si>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</si>
  <si>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</si>
  <si>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</si>
  <si>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</si>
  <si>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</si>
  <si>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</si>
  <si>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</si>
  <si>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</si>
  <si>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</si>
  <si>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</si>
  <si>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</si>
  <si>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</si>
  <si>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</si>
  <si>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</si>
  <si>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</si>
  <si>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</si>
  <si>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</si>
  <si>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</si>
  <si>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</si>
  <si>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</si>
  <si>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</si>
  <si>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</si>
  <si>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</si>
  <si>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</si>
  <si>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</si>
  <si>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</si>
  <si>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</si>
  <si>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</si>
  <si>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</si>
  <si>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</si>
  <si>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</si>
  <si>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</si>
  <si>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</si>
  <si>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</si>
  <si>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</si>
  <si>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</si>
  <si>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</si>
  <si>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</si>
  <si>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</si>
  <si>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</si>
  <si>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</si>
  <si>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</si>
  <si>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</si>
  <si>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</si>
  <si>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</si>
  <si>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</si>
  <si>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</si>
  <si>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</si>
  <si>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</si>
  <si>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</si>
  <si>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</si>
  <si>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</si>
  <si>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</si>
  <si>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</si>
  <si>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</si>
  <si>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</si>
  <si>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</si>
  <si>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</si>
  <si>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</si>
  <si>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</si>
  <si>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</si>
  <si>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</si>
  <si>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</si>
  <si>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</si>
  <si>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</si>
  <si>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</si>
  <si>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</si>
  <si>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</si>
  <si>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</si>
  <si>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</si>
  <si>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</si>
  <si>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</si>
  <si>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</si>
  <si>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</si>
  <si>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</si>
  <si>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</si>
  <si>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</si>
  <si>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</si>
  <si>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</si>
  <si>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</si>
  <si>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</si>
  <si>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</si>
  <si>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</si>
  <si>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</si>
  <si>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</si>
  <si>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</si>
  <si>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</si>
  <si>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</si>
  <si>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</si>
  <si>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</si>
  <si>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</si>
  <si>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</si>
  <si>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</si>
  <si>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</si>
  <si>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</si>
  <si>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</si>
  <si>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</si>
  <si>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</si>
  <si>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</si>
  <si>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</si>
  <si>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</si>
  <si>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</si>
  <si>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</si>
  <si>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</si>
  <si>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</si>
  <si>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</si>
  <si>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</si>
  <si>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</si>
  <si>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</si>
  <si>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</si>
  <si>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</si>
  <si>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</si>
  <si>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</si>
  <si>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</si>
  <si>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</si>
  <si>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</si>
  <si>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</si>
  <si>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</si>
  <si>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</si>
  <si>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</si>
  <si>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</si>
  <si>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</si>
  <si>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</si>
  <si>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</si>
  <si>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</si>
  <si>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</si>
  <si>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</si>
  <si>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</si>
  <si>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</si>
  <si>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</si>
  <si>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</si>
  <si>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</si>
  <si>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</si>
  <si>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</si>
  <si>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</si>
  <si>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</si>
  <si>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</si>
  <si>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</si>
  <si>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</si>
  <si>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</si>
  <si>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</si>
  <si>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</si>
  <si>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</si>
  <si>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</si>
  <si>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</si>
  <si>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</si>
  <si>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</si>
  <si>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</si>
  <si>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</si>
  <si>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</si>
  <si>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</si>
  <si>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</si>
  <si>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</si>
  <si>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</si>
  <si>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</si>
  <si>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</si>
  <si>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</si>
  <si>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</si>
  <si>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</si>
  <si>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</si>
  <si>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</si>
  <si>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</si>
  <si>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</si>
  <si>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</si>
  <si>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</si>
  <si>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</si>
  <si>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</si>
  <si>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</si>
  <si>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</si>
  <si>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</si>
  <si>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</si>
  <si>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</si>
  <si>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</si>
  <si>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</si>
  <si>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</si>
  <si>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</si>
  <si>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</si>
  <si>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</si>
  <si>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</si>
  <si>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</si>
  <si>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</si>
  <si>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</si>
  <si>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</si>
  <si>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</si>
  <si>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</si>
  <si>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</si>
  <si>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</si>
  <si>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</si>
  <si>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</si>
  <si>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</si>
  <si>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</si>
  <si>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</si>
  <si>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</si>
  <si>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</si>
  <si>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</si>
  <si>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</si>
  <si>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</si>
  <si>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</si>
  <si>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</si>
  <si>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</si>
  <si>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</si>
  <si>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</si>
  <si>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</si>
  <si>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</si>
  <si>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</si>
  <si>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</si>
  <si>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</si>
  <si>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</si>
  <si>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</si>
  <si>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</si>
  <si>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</si>
  <si>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</si>
  <si>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</si>
  <si>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</si>
  <si>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</si>
  <si>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</si>
  <si>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</si>
  <si>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</si>
  <si>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</si>
  <si>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</si>
  <si>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</si>
  <si>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</si>
  <si>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</si>
  <si>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</si>
  <si>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</si>
  <si>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</si>
  <si>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</si>
  <si>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</si>
  <si>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</si>
  <si>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</si>
  <si>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</si>
  <si>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</si>
  <si>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</si>
  <si>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</si>
  <si>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</si>
  <si>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</si>
  <si>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</si>
  <si>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</si>
  <si>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</si>
  <si>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</si>
  <si>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</si>
  <si>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</si>
  <si>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</si>
  <si>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</si>
  <si>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</si>
  <si>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</si>
  <si>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</si>
  <si>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</si>
  <si>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</si>
  <si>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</si>
  <si>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</si>
  <si>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</si>
  <si>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</si>
  <si>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</si>
  <si>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</si>
  <si>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</si>
  <si>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</si>
  <si>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</si>
  <si>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</si>
  <si>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</si>
  <si>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</si>
  <si>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</si>
  <si>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</si>
  <si>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</si>
  <si>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</si>
  <si>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</si>
  <si>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</si>
  <si>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</si>
  <si>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</si>
  <si>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</si>
  <si>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</si>
  <si>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</si>
  <si>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</si>
  <si>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</si>
  <si>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</si>
  <si>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</si>
  <si>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</si>
  <si>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</si>
  <si>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</si>
  <si>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</si>
  <si>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</si>
  <si>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</si>
  <si>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</si>
  <si>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</si>
  <si>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</si>
  <si>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</si>
  <si>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</si>
  <si>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</si>
  <si>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</si>
  <si>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</si>
  <si>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</si>
  <si>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</si>
  <si>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</si>
  <si>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</si>
  <si>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</si>
  <si>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</si>
  <si>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</si>
  <si>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</si>
  <si>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</si>
  <si>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</si>
  <si>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</si>
  <si>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</si>
  <si>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</si>
  <si>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</si>
  <si>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</si>
  <si>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</si>
  <si>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</si>
  <si>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</si>
  <si>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</si>
  <si>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</si>
  <si>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</si>
  <si>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</si>
  <si>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</si>
  <si>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</si>
  <si>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</si>
  <si>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</si>
  <si>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</si>
  <si>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</si>
  <si>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</si>
  <si>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</si>
  <si>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</si>
  <si>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</si>
  <si>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</si>
  <si>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</si>
  <si>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</si>
  <si>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</si>
  <si>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</si>
  <si>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</si>
  <si>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</si>
  <si>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</si>
  <si>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</si>
  <si>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</si>
  <si>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</si>
  <si>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</si>
  <si>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</si>
  <si>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</si>
  <si>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</si>
  <si>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</si>
  <si>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</si>
  <si>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</si>
  <si>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</si>
  <si>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</si>
  <si>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</si>
  <si>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</si>
  <si>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</si>
  <si>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</si>
  <si>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</si>
  <si>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</si>
  <si>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</si>
  <si>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</si>
  <si>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</si>
  <si>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</si>
  <si>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</si>
  <si>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</si>
  <si>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</si>
  <si>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</si>
  <si>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</si>
  <si>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</si>
  <si>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</si>
  <si>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</si>
  <si>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</si>
  <si>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</si>
  <si>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</si>
  <si>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</si>
  <si>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</si>
  <si>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</si>
  <si>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</si>
  <si>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</si>
  <si>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</si>
  <si>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</si>
  <si>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</si>
  <si>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</si>
  <si>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</si>
  <si>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</si>
  <si>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</si>
  <si>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</si>
  <si>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</si>
  <si>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</si>
  <si>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</si>
  <si>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</si>
  <si>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</si>
  <si>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</si>
  <si>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</si>
  <si>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</si>
  <si>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</si>
  <si>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</si>
  <si>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</si>
  <si>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</si>
  <si>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</si>
  <si>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</si>
  <si>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</si>
  <si>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</si>
  <si>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</si>
  <si>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</si>
  <si>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</si>
  <si>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</si>
  <si>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</si>
  <si>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</si>
  <si>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</si>
  <si>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</si>
  <si>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</si>
  <si>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</si>
  <si>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</si>
  <si>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</si>
  <si>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</si>
  <si>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</si>
  <si>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</si>
  <si>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</si>
  <si>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</si>
  <si>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</si>
  <si>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</si>
  <si>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</si>
  <si>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</si>
  <si>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</si>
  <si>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</si>
  <si>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</si>
  <si>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</si>
  <si>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</si>
  <si>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</si>
  <si>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</si>
  <si>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</si>
  <si>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</si>
  <si>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</si>
  <si>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</si>
  <si>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</si>
  <si>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</si>
  <si>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</si>
  <si>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</si>
  <si>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</si>
  <si>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</si>
  <si>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</si>
  <si>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</si>
  <si>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</si>
  <si>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</si>
  <si>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</si>
  <si>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</si>
  <si>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</si>
  <si>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</si>
  <si>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</si>
  <si>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</si>
  <si>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</si>
  <si>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</si>
  <si>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</si>
  <si>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</si>
  <si>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</si>
  <si>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</si>
  <si>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</si>
  <si>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</si>
  <si>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</si>
  <si>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</si>
  <si>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</si>
  <si>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</si>
  <si>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</si>
  <si>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</si>
  <si>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</si>
  <si>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</si>
  <si>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</si>
  <si>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</si>
  <si>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</si>
  <si>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</si>
  <si>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</si>
  <si>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</si>
  <si>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</si>
  <si>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</si>
  <si>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</si>
  <si>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</si>
  <si>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</si>
  <si>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</si>
  <si>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</si>
  <si>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</si>
  <si>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</si>
  <si>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</si>
  <si>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</si>
  <si>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</si>
  <si>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</si>
  <si>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</si>
  <si>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</si>
  <si>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</si>
  <si>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</si>
  <si>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</si>
  <si>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</si>
  <si>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</si>
  <si>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</si>
  <si>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</si>
  <si>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</si>
  <si>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</si>
  <si>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</si>
  <si>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</si>
  <si>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</si>
  <si>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</si>
  <si>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</si>
  <si>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</si>
  <si>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</si>
  <si>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</si>
  <si>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</si>
  <si>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</si>
  <si>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</si>
  <si>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</si>
  <si>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</si>
  <si>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</si>
  <si>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</si>
  <si>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</si>
  <si>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</si>
  <si>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</si>
  <si>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</si>
  <si>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</si>
  <si>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</si>
  <si>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</si>
  <si>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</si>
  <si>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</si>
  <si>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</si>
  <si>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</si>
  <si>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</si>
  <si>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</si>
  <si>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</si>
  <si>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</si>
  <si>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</si>
  <si>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</si>
  <si>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</si>
  <si>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</si>
  <si>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</si>
  <si>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</si>
  <si>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</si>
  <si>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</si>
  <si>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</si>
  <si>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</si>
  <si>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</si>
  <si>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</si>
  <si>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</si>
  <si>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</si>
  <si>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</si>
  <si>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</si>
  <si>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</si>
  <si>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</si>
  <si>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</si>
  <si>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</si>
  <si>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</si>
  <si>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</si>
  <si>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</si>
  <si>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</si>
  <si>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</si>
  <si>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</si>
  <si>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</si>
  <si>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</si>
  <si>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</si>
  <si>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</si>
  <si>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</si>
  <si>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</si>
  <si>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</si>
  <si>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</si>
  <si>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New Zealand</t>
  </si>
  <si>
    <t>Exchange Rate NZD-THB</t>
  </si>
  <si>
    <t>Hipsta Palmy</t>
  </si>
  <si>
    <t>Morgan Allanson</t>
  </si>
  <si>
    <t>55 George Street Palmerston North</t>
  </si>
  <si>
    <t>4410 Central</t>
  </si>
  <si>
    <t>Tel: 068336169</t>
  </si>
  <si>
    <t>Email: debbie@hipsta.co.nz</t>
  </si>
  <si>
    <t>Color: # 11 in picture</t>
  </si>
  <si>
    <t>BBDXA</t>
  </si>
  <si>
    <t>Color: # 7 in picture</t>
  </si>
  <si>
    <t>BBDXB</t>
  </si>
  <si>
    <t>BBDXF</t>
  </si>
  <si>
    <t>BBDXQ</t>
  </si>
  <si>
    <t>BBEITB</t>
  </si>
  <si>
    <t>Anodized 316L steel industrial barbell, 16g (1.2mm) with two 4mm balls</t>
  </si>
  <si>
    <t>BBFC2X</t>
  </si>
  <si>
    <t>Length: 12mm with 5mm jewel balls</t>
  </si>
  <si>
    <t>316L steel nipple barbell, 1.6mm (14g) with two forward facing 5mm or 6mm jewel balls</t>
  </si>
  <si>
    <t>Length: 14mm with 5mm jewel balls</t>
  </si>
  <si>
    <t>Length: 16mm with 5mm jewel balls</t>
  </si>
  <si>
    <t>BBNPHZ</t>
  </si>
  <si>
    <t>316L steel nipple barbell, 14g (1.6mm) with two forward facing 5mm heart shaped CZs in prong set (prong sets made from 925 Silver plated brass)</t>
  </si>
  <si>
    <t>Size: 14mm</t>
  </si>
  <si>
    <t>Size: 16mm</t>
  </si>
  <si>
    <t>BBTB5</t>
  </si>
  <si>
    <t>Anodized surgical steel nipple or tongue barbell, 14g (1.6mm) with two 5mm balls</t>
  </si>
  <si>
    <t>BBUV5</t>
  </si>
  <si>
    <t>Color: Purple</t>
  </si>
  <si>
    <t>316L steel belly banana, 14g (1.6m) with a 8mm and a 5mm bezel set jewel ball using original Czech Preciosa crystals.</t>
  </si>
  <si>
    <t>BNE2CZIN</t>
  </si>
  <si>
    <t>Internally threaded 316L steel eyebrow banana, 16g (1.2mm) with two prong set round CZ stones on both ends (attachments are made from surgical steel)</t>
  </si>
  <si>
    <t>BNETB</t>
  </si>
  <si>
    <t>Premium PVD plated surgical steel eyebrow banana, 16g (1.2mm) with two 3mm balls</t>
  </si>
  <si>
    <t>Color: Rose-gold</t>
  </si>
  <si>
    <t>BNETB25</t>
  </si>
  <si>
    <t>Anodized surgical steel eyebrow banana, 16g (1.2mm) with two 2.5mm balls</t>
  </si>
  <si>
    <t>BNRDO</t>
  </si>
  <si>
    <t>Surgical steel belly banana, 14g (1.6mm) with an 7mm prong set round synthetic opal</t>
  </si>
  <si>
    <t>BNRDZ8JB</t>
  </si>
  <si>
    <t>Surgical steel casting belly banana, 14g (1.6mm) with 8mm prong set cubic zirconia (CZ) stone and upper 5mm bezel set jewel ball</t>
  </si>
  <si>
    <t>BNT2CG</t>
  </si>
  <si>
    <t>Color: Gold Anodized w/ Clear crystal</t>
  </si>
  <si>
    <t>BNTG</t>
  </si>
  <si>
    <t>Anodized 316L steel belly banana, 14g (1.6mm) with 5 &amp; 8mm balls</t>
  </si>
  <si>
    <t>BNTRDO</t>
  </si>
  <si>
    <t>Gold plated surgical steel belly banana, 14g (1.6mm) with an 7mm prong set round synthetic opal</t>
  </si>
  <si>
    <t>CBETB</t>
  </si>
  <si>
    <t>Premium PVD plated surgical steel circular barbell, 16g (1.2mm) with two 3mm balls</t>
  </si>
  <si>
    <t>HR17</t>
  </si>
  <si>
    <t>HR17RG</t>
  </si>
  <si>
    <t>HR27RG</t>
  </si>
  <si>
    <t>LBC3</t>
  </si>
  <si>
    <t>316L steel labret, 16g (1.2mm) with a 3mm bezel set jewel ball</t>
  </si>
  <si>
    <t>LBCZIN</t>
  </si>
  <si>
    <t>Internally threaded 316L steel labret, 16g (1.2mm) with a upper 2 -5mm prong set round CZ stone (attachments are made from surgical steel)</t>
  </si>
  <si>
    <t>Cz Color: Jet</t>
  </si>
  <si>
    <t>Cz Color: Garnet</t>
  </si>
  <si>
    <t>Cz Color: AB</t>
  </si>
  <si>
    <t>LBIO</t>
  </si>
  <si>
    <t>Surgical steel internally threaded labret, 16g (1.2mm) with synthetic opal flat head sized 3mm to 5mm, in a surgical steel cup, for triple tragus piercings</t>
  </si>
  <si>
    <t>Color: Green</t>
  </si>
  <si>
    <t>Color: Pink</t>
  </si>
  <si>
    <t>Length: 8mm with 5mm top part</t>
  </si>
  <si>
    <t>LBTB3</t>
  </si>
  <si>
    <t>Premium PVD plated surgical steel labret, 16g (1.2mm) with a 3mm ball</t>
  </si>
  <si>
    <t>LBTC25</t>
  </si>
  <si>
    <t>Crystal Color: Clear / Gold Anodized</t>
  </si>
  <si>
    <t>Anodized 316L steel labret, 16g (1.2mm) with an internally threaded 2.5mm crystal top</t>
  </si>
  <si>
    <t>MCD568</t>
  </si>
  <si>
    <t>MCD724</t>
  </si>
  <si>
    <t>316L steel belly banana, 14g (1.6mm) with a lower 8mm bezel set jewel ball and a dangling snake with crystals</t>
  </si>
  <si>
    <t>Cz Color: Aquamarine</t>
  </si>
  <si>
    <t>Cz Color: Peridot</t>
  </si>
  <si>
    <t>MCDZ529</t>
  </si>
  <si>
    <t>Surgical steel belly banana, 14g (1.6mm) with a 7mm prong set CZ stone and a dangling 9mm heart shaped CZ stone</t>
  </si>
  <si>
    <t>MDGZ527</t>
  </si>
  <si>
    <t>Gold anodized 316L steel belly banana, 14g (1.6mm) with a 7mm round prong set CZ stone</t>
  </si>
  <si>
    <t>NPSH11</t>
  </si>
  <si>
    <t>Heart shaped nipple shield with 316l steel barbell, 14g (1.6mm) with two 5mm balls (shield is made from 925 Silver plated brass) - inner diameter 15mm</t>
  </si>
  <si>
    <t>NPSH15</t>
  </si>
  <si>
    <t>316L steel nipple barbell, 14g (1.6mm) with two wings (wings are made from 925 Silver plated brass)</t>
  </si>
  <si>
    <t>NSC18</t>
  </si>
  <si>
    <t>Surgical steel nose screw, 18g (1mm) with a 2mm round crystal top</t>
  </si>
  <si>
    <t>High polished surgical steel hinged segment ring, 16g (1.2mm)</t>
  </si>
  <si>
    <t>SEGH16E</t>
  </si>
  <si>
    <t>High polished surgical steel hinged segment ring, 16g (1.2mm) with 3 small crystals</t>
  </si>
  <si>
    <t>SEGH18</t>
  </si>
  <si>
    <t>High polished surgical steel hinged segment ring, 18g (1.0mm)</t>
  </si>
  <si>
    <t>SEGH20</t>
  </si>
  <si>
    <t>High polished surgical steel hinged segment ring, 20g (0.8mm)</t>
  </si>
  <si>
    <t>PVD plated surgical steel hinged segment ring, 16g (1.2mm)</t>
  </si>
  <si>
    <t>SEGHT16E</t>
  </si>
  <si>
    <t>Anodized surgical steel hinged segment ring, 16g (1.2mm) with small crystals</t>
  </si>
  <si>
    <t>SEGHT18</t>
  </si>
  <si>
    <t xml:space="preserve">PVD plated surgical steel hinged segment ring, 18g (1.0mm) </t>
  </si>
  <si>
    <t>SEPN</t>
  </si>
  <si>
    <t>Annealed 316L steel septum ring, 16g (1.2mm)</t>
  </si>
  <si>
    <t>SGSH12</t>
  </si>
  <si>
    <t>316L steel hinged segment ring, 1.2mm (16g) with plain ring and twisted wire ring design, inner diameter from 8mm to 12mm</t>
  </si>
  <si>
    <t>SGSH2</t>
  </si>
  <si>
    <t>316L steel hinged segment ring, 1.2mm (16g) with moon shape design and inner diameter from 8mm to 10mm</t>
  </si>
  <si>
    <t>SGSH8</t>
  </si>
  <si>
    <t>316L steel hinged segment ring, 1.2mm (16g) with double rings design and inner diameter from 8mm to 12mm</t>
  </si>
  <si>
    <t>SGTSH2</t>
  </si>
  <si>
    <t>Gold PVD plated 316L steel hinged segment ring, 1.2mm (16g) with moon shape design and inner diameter from 8mm to 10mm</t>
  </si>
  <si>
    <t>SGTSH20</t>
  </si>
  <si>
    <t>Anodized 316L steel hinged segment ring, 1.2mm (16g) with twisted wire design and inner diameter from 8mm to 12mm</t>
  </si>
  <si>
    <t>SGTSH6</t>
  </si>
  <si>
    <t>PVD plated 316L steel hinged segment ring, 1.2mm (16g) with triple rings design and inner diameter from 8mm to 12mm</t>
  </si>
  <si>
    <t>UBBBS</t>
  </si>
  <si>
    <t>Titanium G23 tongue barbell, 14g (1.6mm) with two 5mm balls</t>
  </si>
  <si>
    <t>UBBNPS</t>
  </si>
  <si>
    <t>Titanium G23 barbell, 14g (1.6mm) with two 4mm balls</t>
  </si>
  <si>
    <t>UBLK470</t>
  </si>
  <si>
    <t>Piercing supplies: Assortment of 250 to 12 pcs. of EO gas sterilized piercing: Titanium G23 labret, 16g (1.2mm) with a 3mm ball</t>
  </si>
  <si>
    <t>UCBEB</t>
  </si>
  <si>
    <t>Titanium G23 circular barbell, 16g (1.2mm) with two 3mm balls</t>
  </si>
  <si>
    <t>ULBIN52</t>
  </si>
  <si>
    <t>Titanium G23 internally threaded labret, 1.2mm (16g) with four descending bead balls design top</t>
  </si>
  <si>
    <t>ULBIN53</t>
  </si>
  <si>
    <t>Titanium G23 internally threaded labret, 1.2mm (16g) with three 2mm balls design top</t>
  </si>
  <si>
    <t>XBT2</t>
  </si>
  <si>
    <t>Pack of 10 pcs. of 2mm anodized surgical steel balls with threading 1.2mm (16g)</t>
  </si>
  <si>
    <t>XJBT3S</t>
  </si>
  <si>
    <t>Pack of 10 pcs. of 3mm anodized surgical steel balls with bezel set crystal and with 1.2mm threading (16g)</t>
  </si>
  <si>
    <t>BNE2CZIN3</t>
  </si>
  <si>
    <t>LBCZIN3</t>
  </si>
  <si>
    <t>LBIO3</t>
  </si>
  <si>
    <t>LBIO5</t>
  </si>
  <si>
    <t>SGSH12A</t>
  </si>
  <si>
    <t>SGSH12B</t>
  </si>
  <si>
    <t>SGSH2B</t>
  </si>
  <si>
    <t>SGSH8A</t>
  </si>
  <si>
    <t>SGTSH2B</t>
  </si>
  <si>
    <t>SGTSH20A</t>
  </si>
  <si>
    <t>SGTSH20B</t>
  </si>
  <si>
    <t>SGTSH6A</t>
  </si>
  <si>
    <t>SGTSH6C</t>
  </si>
  <si>
    <t>UBLK470D</t>
  </si>
  <si>
    <t>One Thousand One Hundred Six and 81 cents NZD</t>
  </si>
  <si>
    <t>Flexible acrylic belly banana, 14g (1.6mm) with 5 &amp; 8mm acrylic UV balls - length 3/8'' (10mm)</t>
  </si>
  <si>
    <t>316L steel tongue barbell, 14g (1.6mm) with 6mm acrylic balls in a color checker design - length 5/8'' (16mm)</t>
  </si>
  <si>
    <t>316L steel tongue barbell, 14g (1.6mm) with 6mm acrylic balls with a marbel swirl pattern - length 5/8'' (16mm)</t>
  </si>
  <si>
    <t>316L steel tongue barbell, 14g (1.6mm) with 6mm acrylic balls with spider web design - length 5/8'' (16mm)</t>
  </si>
  <si>
    <t>316L steel tongue barbell, 14g (1.6mm) with 6mm acrylic balls with a ying yang logo - length 5/8'' (16mm)</t>
  </si>
  <si>
    <t>Surgical steel tongue barbell, 14g (1.6mm) with a lower 5mm steel ball and with 6.2mm flat top with ferido glued crystal and resin cover - length 5/8'' (16mm)</t>
  </si>
  <si>
    <t>316L steel tongue barbell, 14g (1.6mm) with 5mm acrylic UV balls - length 5/8'' (16mm)</t>
  </si>
  <si>
    <t>PVD plated surgical steel belly banana, 14g (1.6mm) with 5 &amp; 8mm bezel set jewel balls - length 3/8'' (10mm)</t>
  </si>
  <si>
    <t>925 silver seamless nose hoop, 22g (0.6mm) with a Balinese wire design and a 3mm center ball - outer diameter of 3/8'' (10mm)</t>
  </si>
  <si>
    <t>18k gold plated 925 silver seamless nose hoops, 22g (0.6mm) with a Balinese wire design and a 3mm center ball - outer diameter of 3/8'' (10mm)</t>
  </si>
  <si>
    <t>18k gold plated 925 silver seamless nose hoops, 22g (0.6mm) with a triple twisted wire design - outer diameter of 3/8'' (10mm)</t>
  </si>
  <si>
    <t>Surgical steel belly banana, 14g (1.6mm) with an 8mm bezel set jewel ball and a dangling bird wing design with crystals on the edge - length 3/8'' (10mm)</t>
  </si>
  <si>
    <t>Didi</t>
  </si>
  <si>
    <t>Hipsta Paraparaumu</t>
  </si>
  <si>
    <t>Demi-Jade Spiers</t>
  </si>
  <si>
    <t>44 Marine Parade, Paraparaumu Beach</t>
  </si>
  <si>
    <t>5032 Wellington</t>
  </si>
  <si>
    <t>4414 Central, Manawatu</t>
  </si>
  <si>
    <t xml:space="preserve">DHL Account No: 962784987 </t>
  </si>
  <si>
    <t>5% discount for order over NZD1,000:</t>
  </si>
  <si>
    <t>Free Shipping to New Zealand via DHL due to order over 350USD:</t>
  </si>
  <si>
    <t>One Thousand Fifty One and 47 cents NZD</t>
  </si>
  <si>
    <t>Free Shipping to New Zealand via DHL due to order over 250 NZD:</t>
  </si>
  <si>
    <t>Two Hundred Seventy Eight and 57 cents NZD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</si>
</sst>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5" fillId="0" borderId="0"/>
    <xf numFmtId="0" fontId="5" fillId="0" borderId="0"/>
  </cellStyleXfs>
  <cellXfs count="14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20" xfId="0"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3">
    <cellStyle name="Comma 2" xfId="7" xr:uid="{3E780049-6E9B-4317-87BD-D4CACA87F3A9}"/>
    <cellStyle name="Comma 2 2" xfId="4430" xr:uid="{9789B1FA-DDBA-4412-8DE5-163942804493}"/>
    <cellStyle name="Comma 2 2 2" xfId="4755" xr:uid="{7ABEC273-A4F6-4E4F-9E2E-D8006356672C}"/>
    <cellStyle name="Comma 2 2 2 2" xfId="5326" xr:uid="{CE2F2110-75AF-4BFE-A7BA-889A458FFEBC}"/>
    <cellStyle name="Comma 2 2 3" xfId="4591" xr:uid="{65DE6680-5259-4D63-910E-3004C87629BD}"/>
    <cellStyle name="Comma 3" xfId="4318" xr:uid="{2FB17568-DAF9-43C1-8A2F-14FFA05A66CC}"/>
    <cellStyle name="Comma 3 2" xfId="4432" xr:uid="{E1123A50-7882-412F-B934-925AC2E272B0}"/>
    <cellStyle name="Comma 3 2 2" xfId="4756" xr:uid="{62A9E717-6E7D-428A-A6CC-D2C482CC626A}"/>
    <cellStyle name="Comma 3 2 2 2" xfId="5327" xr:uid="{5ADA7AAD-06C0-4B71-A83C-0EFB6BDB71A9}"/>
    <cellStyle name="Comma 3 2 3" xfId="5325" xr:uid="{59DF55E7-F033-4DBB-B46C-0D6F2C9A91C3}"/>
    <cellStyle name="Currency 10" xfId="8" xr:uid="{7C79050E-FA68-43FE-8115-F989209B97BA}"/>
    <cellStyle name="Currency 10 2" xfId="9" xr:uid="{305DD577-EDBF-4079-941B-963741ACCB24}"/>
    <cellStyle name="Currency 10 2 2" xfId="203" xr:uid="{DD04E684-13AF-4C58-A1C2-1E5937549D8D}"/>
    <cellStyle name="Currency 10 2 2 2" xfId="4616" xr:uid="{CA0F22A3-D833-437E-9537-0D0313DDE9C5}"/>
    <cellStyle name="Currency 10 2 3" xfId="4511" xr:uid="{20A46979-C1DE-4A21-9258-114BDFA041BB}"/>
    <cellStyle name="Currency 10 3" xfId="10" xr:uid="{8C02515E-3FD8-4166-97FD-88DBEEE455DC}"/>
    <cellStyle name="Currency 10 3 2" xfId="204" xr:uid="{7AEED145-5791-4ECF-B090-D52A804266B5}"/>
    <cellStyle name="Currency 10 3 2 2" xfId="4617" xr:uid="{19849049-A9E7-482D-B27D-4F3A781E6089}"/>
    <cellStyle name="Currency 10 3 3" xfId="4512" xr:uid="{CC8A40D7-56E2-4259-AA40-494DC1F8F470}"/>
    <cellStyle name="Currency 10 4" xfId="205" xr:uid="{A891C222-5001-4A26-8E24-BEE0A489FB94}"/>
    <cellStyle name="Currency 10 4 2" xfId="4618" xr:uid="{752200D3-1821-4567-B8F5-23F38F59AE51}"/>
    <cellStyle name="Currency 10 5" xfId="4437" xr:uid="{31D47DF3-7C9C-4738-8A22-294788A88AF2}"/>
    <cellStyle name="Currency 10 6" xfId="4510" xr:uid="{8337356B-4332-488A-B2C7-4374A6D08C72}"/>
    <cellStyle name="Currency 11" xfId="11" xr:uid="{DE1B5C5C-4119-401D-9389-C72B16BEE833}"/>
    <cellStyle name="Currency 11 2" xfId="12" xr:uid="{73D49A27-4559-4D86-86EF-83D5FE8E83A2}"/>
    <cellStyle name="Currency 11 2 2" xfId="206" xr:uid="{6AE3E9C4-1B13-4646-8037-FAB9214CA43E}"/>
    <cellStyle name="Currency 11 2 2 2" xfId="4619" xr:uid="{DA5321F2-AA2A-48D3-93DF-597E50602174}"/>
    <cellStyle name="Currency 11 2 3" xfId="4514" xr:uid="{B4C6E0D8-6D1C-4EDD-83B6-9377B3774C64}"/>
    <cellStyle name="Currency 11 3" xfId="13" xr:uid="{48419301-443A-445C-8AF0-C81B9045EF67}"/>
    <cellStyle name="Currency 11 3 2" xfId="207" xr:uid="{268ADD77-B1A2-4072-B986-2BA82DB5C029}"/>
    <cellStyle name="Currency 11 3 2 2" xfId="4620" xr:uid="{A0D9BC1B-7FB0-4A56-BAA1-D90A96A76225}"/>
    <cellStyle name="Currency 11 3 3" xfId="4515" xr:uid="{F6F0334B-5E75-4E52-AD14-257F004C38E6}"/>
    <cellStyle name="Currency 11 4" xfId="208" xr:uid="{2524D8C0-5F1E-47C5-8127-0106BEA9917E}"/>
    <cellStyle name="Currency 11 4 2" xfId="4621" xr:uid="{1FCD5F22-F485-49EC-B669-9BE21B594989}"/>
    <cellStyle name="Currency 11 5" xfId="4319" xr:uid="{233B3AF1-43FA-4B86-BE77-6048DE0EA392}"/>
    <cellStyle name="Currency 11 5 2" xfId="4438" xr:uid="{F54E7FB6-F4D0-47CA-A883-C64B6562E48E}"/>
    <cellStyle name="Currency 11 5 3" xfId="4720" xr:uid="{8AA3247E-31E0-468C-92F9-C2B6E1B97944}"/>
    <cellStyle name="Currency 11 5 3 2" xfId="5315" xr:uid="{938BB9D3-C0A0-46A4-B0CC-95EC7E66D859}"/>
    <cellStyle name="Currency 11 5 3 3" xfId="4757" xr:uid="{ADBF3712-7AC0-4F4E-8E7D-F9A24E3E1F17}"/>
    <cellStyle name="Currency 11 5 4" xfId="4697" xr:uid="{53D1AA9B-2644-480C-A280-3A56C71034B3}"/>
    <cellStyle name="Currency 11 6" xfId="4513" xr:uid="{AE33689E-010A-44F7-9BFD-1D12F0C05B74}"/>
    <cellStyle name="Currency 12" xfId="14" xr:uid="{8C02CADC-1171-46AE-9A3A-FCCA952F4754}"/>
    <cellStyle name="Currency 12 2" xfId="15" xr:uid="{682C1432-B2CE-4F3A-81D6-B643007EE309}"/>
    <cellStyle name="Currency 12 2 2" xfId="209" xr:uid="{5AB013DE-1D1A-44ED-AD7F-07EB1BD17811}"/>
    <cellStyle name="Currency 12 2 2 2" xfId="4622" xr:uid="{A0B97DC6-E157-45C0-B1E9-9C093EDF1CCB}"/>
    <cellStyle name="Currency 12 2 3" xfId="4517" xr:uid="{4118C449-9606-4EB9-9426-326216B6DD82}"/>
    <cellStyle name="Currency 12 3" xfId="210" xr:uid="{6F2F20A2-92FD-4AF0-9D64-EF843211FDB8}"/>
    <cellStyle name="Currency 12 3 2" xfId="4623" xr:uid="{D85DEB64-0512-490D-9227-E800658CDDA8}"/>
    <cellStyle name="Currency 12 4" xfId="4516" xr:uid="{490E6B63-D09A-40ED-B8D7-18809550D09A}"/>
    <cellStyle name="Currency 13" xfId="16" xr:uid="{EE59C6D7-BF9E-4F5E-A18F-252CF8847167}"/>
    <cellStyle name="Currency 13 2" xfId="4321" xr:uid="{7459127E-90A2-44AD-A41F-0FF6E547003B}"/>
    <cellStyle name="Currency 13 3" xfId="4322" xr:uid="{BC07C6E3-BA54-472F-9DD1-7F48ED9539F1}"/>
    <cellStyle name="Currency 13 3 2" xfId="4759" xr:uid="{0274532B-9CF9-47B7-8CBD-0C64D7837C14}"/>
    <cellStyle name="Currency 13 4" xfId="4320" xr:uid="{2E1F5842-A531-4CB1-8481-84ADA7DFF4F9}"/>
    <cellStyle name="Currency 13 5" xfId="4758" xr:uid="{D23A3A50-0D65-42F5-AFA6-8C002E9FE57E}"/>
    <cellStyle name="Currency 14" xfId="17" xr:uid="{32AAA995-B661-42E6-BC36-C53BDF3A537E}"/>
    <cellStyle name="Currency 14 2" xfId="211" xr:uid="{72AC41F5-C3C2-4B02-BA74-EBC6E95318AE}"/>
    <cellStyle name="Currency 14 2 2" xfId="4624" xr:uid="{0AC5B839-3FFA-496A-B5E9-349E13B8D11A}"/>
    <cellStyle name="Currency 14 3" xfId="4518" xr:uid="{7966DD3B-A228-4207-915B-2B78843E304B}"/>
    <cellStyle name="Currency 15" xfId="4414" xr:uid="{BD92AB4E-5238-4824-8D09-4461AEA4131A}"/>
    <cellStyle name="Currency 17" xfId="4323" xr:uid="{1CF1B1C9-2EA1-4E02-8D17-6CBE81F60742}"/>
    <cellStyle name="Currency 2" xfId="18" xr:uid="{844FF7AF-7EF5-4BA6-AF47-0C6436141289}"/>
    <cellStyle name="Currency 2 2" xfId="19" xr:uid="{093416C6-DFE6-421F-8C64-70AB2268D0FA}"/>
    <cellStyle name="Currency 2 2 2" xfId="20" xr:uid="{BD57161E-8BF6-4273-AEC6-903FCF0E7DB3}"/>
    <cellStyle name="Currency 2 2 2 2" xfId="21" xr:uid="{1BD38FD7-BAC3-46D0-AF38-9C3EC0D178A5}"/>
    <cellStyle name="Currency 2 2 2 2 2" xfId="4760" xr:uid="{AC3DFC69-8349-48FC-930E-ACB401AF6245}"/>
    <cellStyle name="Currency 2 2 2 3" xfId="22" xr:uid="{4F1DE28C-9BD1-4C56-A847-BDF90DFE5A68}"/>
    <cellStyle name="Currency 2 2 2 3 2" xfId="212" xr:uid="{38A0CF2B-8DE5-40C6-B157-0A52B4E8D585}"/>
    <cellStyle name="Currency 2 2 2 3 2 2" xfId="4625" xr:uid="{2046943A-78EE-4464-AB72-636A8F23C805}"/>
    <cellStyle name="Currency 2 2 2 3 3" xfId="4521" xr:uid="{572BD846-50E0-46FC-B47B-9163B1F5AD9C}"/>
    <cellStyle name="Currency 2 2 2 4" xfId="213" xr:uid="{AFE35353-D3D6-48EA-BB73-117A0474245A}"/>
    <cellStyle name="Currency 2 2 2 4 2" xfId="4626" xr:uid="{5E8E30F3-03B3-4D8B-A23C-77A2151C2804}"/>
    <cellStyle name="Currency 2 2 2 5" xfId="4520" xr:uid="{155468BE-4974-416A-9B5B-202102FA94B8}"/>
    <cellStyle name="Currency 2 2 3" xfId="214" xr:uid="{A826D548-2FFC-45DB-A0E7-A473E8E3B052}"/>
    <cellStyle name="Currency 2 2 3 2" xfId="4627" xr:uid="{A0576E06-DA33-4E50-BA0C-39EF99ABFC8F}"/>
    <cellStyle name="Currency 2 2 4" xfId="4519" xr:uid="{5E3DC836-7BCD-4DA4-BBAF-2BEE0CE9D2B8}"/>
    <cellStyle name="Currency 2 3" xfId="23" xr:uid="{D4C16FC3-A917-4615-8677-567D9C10B47E}"/>
    <cellStyle name="Currency 2 3 2" xfId="215" xr:uid="{62C394A3-C85E-4574-8ABA-8F4FF72752C0}"/>
    <cellStyle name="Currency 2 3 2 2" xfId="4628" xr:uid="{24BF81CB-3F10-4978-AEC1-A44AE68C97BF}"/>
    <cellStyle name="Currency 2 3 3" xfId="4522" xr:uid="{00FD1D72-85D1-486B-8EF7-D561C65C9304}"/>
    <cellStyle name="Currency 2 4" xfId="216" xr:uid="{E64C50B1-5207-44EA-921C-F33DB93220C0}"/>
    <cellStyle name="Currency 2 4 2" xfId="217" xr:uid="{420F0547-D50F-406C-9BCF-68A19D1C1F45}"/>
    <cellStyle name="Currency 2 5" xfId="218" xr:uid="{C74B0D9D-D278-4C02-ADBD-25B7E6E4042B}"/>
    <cellStyle name="Currency 2 5 2" xfId="219" xr:uid="{20475779-6F5A-4F10-804A-1DAFEC212723}"/>
    <cellStyle name="Currency 2 6" xfId="220" xr:uid="{19DADC68-71E4-4B8F-B351-4B403787DF68}"/>
    <cellStyle name="Currency 3" xfId="24" xr:uid="{3E034B9F-0EF0-471F-AD83-9EF59F1C4B8B}"/>
    <cellStyle name="Currency 3 2" xfId="25" xr:uid="{0DA9D613-F052-453A-9D2D-4145AD41FFA6}"/>
    <cellStyle name="Currency 3 2 2" xfId="221" xr:uid="{9A1E6384-2D58-4ECE-8C94-45E769B5C600}"/>
    <cellStyle name="Currency 3 2 2 2" xfId="4629" xr:uid="{4EBDF882-2E42-428D-B521-78B19B4821F8}"/>
    <cellStyle name="Currency 3 2 3" xfId="4524" xr:uid="{2C6FA667-A3F6-49F3-8B2F-0CED6141FEB5}"/>
    <cellStyle name="Currency 3 3" xfId="26" xr:uid="{360826DA-93DC-4D80-A61E-80FEB2DF58F0}"/>
    <cellStyle name="Currency 3 3 2" xfId="222" xr:uid="{A83BC66A-3D05-4FC2-87A2-03B48F1A8975}"/>
    <cellStyle name="Currency 3 3 2 2" xfId="4630" xr:uid="{6A4DD260-D6F0-455A-99C8-D65BE94B76E7}"/>
    <cellStyle name="Currency 3 3 3" xfId="4525" xr:uid="{FA013763-2742-490E-AF4E-EA850BE6B916}"/>
    <cellStyle name="Currency 3 4" xfId="27" xr:uid="{7ACFCD6F-D768-490F-8090-B318C7FD68AA}"/>
    <cellStyle name="Currency 3 4 2" xfId="223" xr:uid="{F999DC1B-E8B8-4DE8-A18B-DEE4C2352110}"/>
    <cellStyle name="Currency 3 4 2 2" xfId="4631" xr:uid="{C736BD84-74C1-460C-9E33-AC886B0480C1}"/>
    <cellStyle name="Currency 3 4 3" xfId="4526" xr:uid="{A0A8AE08-F432-4B05-A81F-B53737F77968}"/>
    <cellStyle name="Currency 3 5" xfId="224" xr:uid="{A2192E72-F923-4C1A-9B0C-205AA47C392D}"/>
    <cellStyle name="Currency 3 5 2" xfId="4632" xr:uid="{A633130A-E24F-4158-9B6B-DBB5CE8E9F0F}"/>
    <cellStyle name="Currency 3 6" xfId="4523" xr:uid="{0AC4C177-FAF2-4270-BA34-038E72C73E4F}"/>
    <cellStyle name="Currency 4" xfId="28" xr:uid="{FE70F457-0531-402F-B282-914EA7DADCFD}"/>
    <cellStyle name="Currency 4 2" xfId="29" xr:uid="{0217A5A4-ACA1-4CF0-A55F-334CC1E4C84B}"/>
    <cellStyle name="Currency 4 2 2" xfId="225" xr:uid="{1AD9B6C3-A1E3-40C3-BEE6-038CAF6A4DDF}"/>
    <cellStyle name="Currency 4 2 2 2" xfId="4633" xr:uid="{27789AAE-5F39-4DC1-8D7D-1F950A2C83C9}"/>
    <cellStyle name="Currency 4 2 3" xfId="4528" xr:uid="{7A671AE3-9749-4C70-8C28-7ED75A683BC1}"/>
    <cellStyle name="Currency 4 3" xfId="30" xr:uid="{CD044C0D-C737-45CF-B1F3-6411BEC2ADA2}"/>
    <cellStyle name="Currency 4 3 2" xfId="226" xr:uid="{94D23B28-399C-44CA-83A9-C0552DE613D5}"/>
    <cellStyle name="Currency 4 3 2 2" xfId="4634" xr:uid="{4519B966-E951-476E-8D31-E7C6536AB0BA}"/>
    <cellStyle name="Currency 4 3 3" xfId="4529" xr:uid="{224C4112-7E3F-4A64-9764-C9764BC02903}"/>
    <cellStyle name="Currency 4 4" xfId="227" xr:uid="{307EC152-E6AE-4DE3-BD25-A22E58F3E740}"/>
    <cellStyle name="Currency 4 4 2" xfId="4635" xr:uid="{9740BA44-FC5D-4275-B32B-F34D24B72C6E}"/>
    <cellStyle name="Currency 4 5" xfId="4324" xr:uid="{CCAA52D0-D67E-4A15-8269-8BE98EE240C3}"/>
    <cellStyle name="Currency 4 5 2" xfId="4439" xr:uid="{593AC22A-C185-480B-A500-26A52E993B73}"/>
    <cellStyle name="Currency 4 5 3" xfId="4721" xr:uid="{59777D9A-B12E-47FD-A217-284D41EF8559}"/>
    <cellStyle name="Currency 4 5 3 2" xfId="5316" xr:uid="{99C26EED-D9E0-4C59-AE0F-2F63B4FD533B}"/>
    <cellStyle name="Currency 4 5 3 3" xfId="4761" xr:uid="{6A61E109-943F-4ED9-A74D-ED40E079BB7F}"/>
    <cellStyle name="Currency 4 5 4" xfId="4698" xr:uid="{5D1868F0-4030-4328-A06A-D059038AEE30}"/>
    <cellStyle name="Currency 4 6" xfId="4527" xr:uid="{FED1D4AD-0812-432C-A580-7B922CC6A452}"/>
    <cellStyle name="Currency 5" xfId="31" xr:uid="{C3BF256D-2D62-4BCD-AA9B-9C1EEA3ACDB7}"/>
    <cellStyle name="Currency 5 2" xfId="32" xr:uid="{48DB17F0-BC60-40BB-B0D0-3DF0ED516A4D}"/>
    <cellStyle name="Currency 5 2 2" xfId="228" xr:uid="{AFE9580B-2A23-45AB-A8ED-01A873DEE50E}"/>
    <cellStyle name="Currency 5 2 2 2" xfId="4636" xr:uid="{1EE57DCB-28F6-416A-861C-577DEF033275}"/>
    <cellStyle name="Currency 5 2 3" xfId="4530" xr:uid="{1181E82D-6C06-4DDA-A240-7BC49425C655}"/>
    <cellStyle name="Currency 5 3" xfId="4325" xr:uid="{8BFEB8D4-6C78-4554-A567-0506C5A26C8D}"/>
    <cellStyle name="Currency 5 3 2" xfId="4440" xr:uid="{68EE78A5-F07F-4540-93A4-AF4584B1797F}"/>
    <cellStyle name="Currency 5 3 2 2" xfId="5306" xr:uid="{1CA37C8A-AD6F-4995-BBA3-2FF5DCD07325}"/>
    <cellStyle name="Currency 5 3 2 3" xfId="4763" xr:uid="{34C51D8B-5BDA-4780-A0B5-BE43E9FD53B6}"/>
    <cellStyle name="Currency 5 4" xfId="4762" xr:uid="{C1560F33-5ACE-4291-94B2-409677934AD5}"/>
    <cellStyle name="Currency 6" xfId="33" xr:uid="{68102447-7E14-4243-87F0-D230B4CDB418}"/>
    <cellStyle name="Currency 6 2" xfId="229" xr:uid="{4B09F4F2-97FF-4891-B38E-FDE8B6478883}"/>
    <cellStyle name="Currency 6 2 2" xfId="4637" xr:uid="{F75F35CB-65D7-4040-AA64-FCE364A64255}"/>
    <cellStyle name="Currency 6 3" xfId="4326" xr:uid="{C57F37A8-FBE9-4BDD-9D22-E9F5A9A83EC8}"/>
    <cellStyle name="Currency 6 3 2" xfId="4441" xr:uid="{37E9C3C2-C899-46CD-BD37-B5F7E03CDF6F}"/>
    <cellStyle name="Currency 6 3 3" xfId="4722" xr:uid="{4E7DDB3E-1394-484A-8341-D92FB08B0E5E}"/>
    <cellStyle name="Currency 6 3 3 2" xfId="5317" xr:uid="{40F3A724-B0F1-40AD-82C8-ED6DB1E441DE}"/>
    <cellStyle name="Currency 6 3 3 3" xfId="4764" xr:uid="{4AC1314D-D13C-4BE6-800D-B919454970BD}"/>
    <cellStyle name="Currency 6 3 4" xfId="4699" xr:uid="{F23A9523-C3C5-4B8E-9740-F432523ECF0B}"/>
    <cellStyle name="Currency 6 4" xfId="4531" xr:uid="{66F62642-D630-41CF-A2AE-5A2876FBCF6E}"/>
    <cellStyle name="Currency 7" xfId="34" xr:uid="{1B4881F7-6B23-46E8-ABC1-685F51CCE7D8}"/>
    <cellStyle name="Currency 7 2" xfId="35" xr:uid="{11108653-D7DE-48F2-8058-680115B6DA52}"/>
    <cellStyle name="Currency 7 2 2" xfId="250" xr:uid="{0DBD8561-F491-4748-8930-DFF83FA73624}"/>
    <cellStyle name="Currency 7 2 2 2" xfId="4638" xr:uid="{57B8F680-8CA0-4839-AFA6-4969B298973C}"/>
    <cellStyle name="Currency 7 2 3" xfId="4533" xr:uid="{BFF5279B-27FD-4BE1-9B29-5BF42876B477}"/>
    <cellStyle name="Currency 7 3" xfId="230" xr:uid="{6F19CADB-3D7D-451E-9864-749F4316BFA4}"/>
    <cellStyle name="Currency 7 3 2" xfId="4639" xr:uid="{92CBCCC9-C895-4FE2-ABE2-8D1CC9BE8404}"/>
    <cellStyle name="Currency 7 4" xfId="4442" xr:uid="{2BFDC8A4-596F-41C7-BB2D-C30BBE703D74}"/>
    <cellStyle name="Currency 7 5" xfId="4532" xr:uid="{F777E774-F622-40E1-9053-ACDC912CD851}"/>
    <cellStyle name="Currency 8" xfId="36" xr:uid="{F01A91CC-DE3E-438E-B0B7-0A5832CED676}"/>
    <cellStyle name="Currency 8 2" xfId="37" xr:uid="{3F736149-A349-4931-89DC-FFD9063853A6}"/>
    <cellStyle name="Currency 8 2 2" xfId="231" xr:uid="{E4A6DBFB-B7BE-49AA-A368-096E56BFCD89}"/>
    <cellStyle name="Currency 8 2 2 2" xfId="4640" xr:uid="{646D5750-D732-4EE7-A40A-0A08F07C3720}"/>
    <cellStyle name="Currency 8 2 3" xfId="4535" xr:uid="{45971652-3182-47E8-A494-DDF8A1D75B14}"/>
    <cellStyle name="Currency 8 3" xfId="38" xr:uid="{9B833B8A-3FCC-4C47-A90B-7B8BEB384127}"/>
    <cellStyle name="Currency 8 3 2" xfId="232" xr:uid="{422B4032-CDE5-4274-9372-D7DE33748F9F}"/>
    <cellStyle name="Currency 8 3 2 2" xfId="4641" xr:uid="{FF0FDB12-F5F2-4380-A62C-F3EA4CB062FF}"/>
    <cellStyle name="Currency 8 3 3" xfId="4536" xr:uid="{38F8E1BE-8F1B-4E32-A30F-794B087660C9}"/>
    <cellStyle name="Currency 8 4" xfId="39" xr:uid="{9AA3A11A-51EC-46C3-9526-DB0F8D131DF7}"/>
    <cellStyle name="Currency 8 4 2" xfId="233" xr:uid="{A885EED7-A9E6-4075-97F3-BF5C0574C253}"/>
    <cellStyle name="Currency 8 4 2 2" xfId="4642" xr:uid="{F42DF0CE-6AE4-4E71-84F5-2D662B24CD00}"/>
    <cellStyle name="Currency 8 4 3" xfId="4537" xr:uid="{E21EBA9F-1FFB-4729-957A-78BE71FBB3D7}"/>
    <cellStyle name="Currency 8 5" xfId="234" xr:uid="{F6F32D3D-A864-47C2-A445-34AC5E794218}"/>
    <cellStyle name="Currency 8 5 2" xfId="4643" xr:uid="{464941E9-25D9-41E3-A7B3-BA3FEC1E2C4F}"/>
    <cellStyle name="Currency 8 6" xfId="4443" xr:uid="{AB5850D2-AC5E-43B5-886D-3E891C8176A3}"/>
    <cellStyle name="Currency 8 7" xfId="4534" xr:uid="{5B6E17C1-201F-4ACB-BF4A-AF251532BE64}"/>
    <cellStyle name="Currency 9" xfId="40" xr:uid="{FF7064AF-E60A-418A-BAF6-3DF2DFEBE58B}"/>
    <cellStyle name="Currency 9 2" xfId="41" xr:uid="{9706A006-B3F5-424F-813C-D1F5F3BBD7BD}"/>
    <cellStyle name="Currency 9 2 2" xfId="235" xr:uid="{1A01E34E-4C24-48F0-A67E-0ECC7112E743}"/>
    <cellStyle name="Currency 9 2 2 2" xfId="4644" xr:uid="{138EC5C8-C692-4264-A33D-5D4878311C91}"/>
    <cellStyle name="Currency 9 2 3" xfId="4539" xr:uid="{E5E5A9F3-4EBD-4E53-A57D-B2BB32092112}"/>
    <cellStyle name="Currency 9 3" xfId="42" xr:uid="{C8F9C0E9-88E5-41F2-BB8E-B67A0E579FC8}"/>
    <cellStyle name="Currency 9 3 2" xfId="236" xr:uid="{B8517A76-7C83-40E5-8AE6-219BC01C1E5A}"/>
    <cellStyle name="Currency 9 3 2 2" xfId="4645" xr:uid="{CE68B779-BB04-4A21-A18E-BB0B8762031C}"/>
    <cellStyle name="Currency 9 3 3" xfId="4540" xr:uid="{EEA3CB8D-7389-478C-B70E-9877DC877DFE}"/>
    <cellStyle name="Currency 9 4" xfId="237" xr:uid="{B42AC842-02BD-4DD4-9111-DE6138A3E46C}"/>
    <cellStyle name="Currency 9 4 2" xfId="4646" xr:uid="{18283312-4D80-4C85-B9DF-A4A9B08754C3}"/>
    <cellStyle name="Currency 9 5" xfId="4327" xr:uid="{0D446D03-C421-4479-9970-97E0C01B443B}"/>
    <cellStyle name="Currency 9 5 2" xfId="4444" xr:uid="{E601F4B1-04E8-4A37-998D-B02773CD7208}"/>
    <cellStyle name="Currency 9 5 3" xfId="4723" xr:uid="{9C5AE711-092E-4DBD-96D4-7D0D04D6204F}"/>
    <cellStyle name="Currency 9 5 4" xfId="4700" xr:uid="{0BFF2DA4-992D-410C-8623-13D855A1482E}"/>
    <cellStyle name="Currency 9 6" xfId="4538" xr:uid="{05CE922B-FBDA-4551-B70B-52E664140EFF}"/>
    <cellStyle name="Hyperlink 2" xfId="6" xr:uid="{6CFFD761-E1C4-4FFC-9C82-FDD569F38491}"/>
    <cellStyle name="Hyperlink 3" xfId="202" xr:uid="{094B33B9-05A6-4107-B497-8DA6618E5382}"/>
    <cellStyle name="Hyperlink 3 2" xfId="4415" xr:uid="{DD4D36DC-B263-4DD3-A521-E132151011FA}"/>
    <cellStyle name="Hyperlink 3 3" xfId="4328" xr:uid="{C3DB6C4D-2E0E-4A26-8FEF-DF2BA82CB32D}"/>
    <cellStyle name="Hyperlink 4" xfId="4329" xr:uid="{E527632F-F42D-47C4-8162-92B5D5A5A33F}"/>
    <cellStyle name="Normal" xfId="0" builtinId="0"/>
    <cellStyle name="Normal 10" xfId="43" xr:uid="{7FC313B9-4545-4DBE-8FB3-BC141592B2A1}"/>
    <cellStyle name="Normal 10 10" xfId="903" xr:uid="{F8573378-6D3A-4818-94E3-88369D0560FE}"/>
    <cellStyle name="Normal 10 10 2" xfId="2508" xr:uid="{36C3B91C-AB0D-4B5B-B525-33A59D57F690}"/>
    <cellStyle name="Normal 10 10 2 2" xfId="4331" xr:uid="{35D3DBFF-BFC3-45FE-A209-0A5671F44843}"/>
    <cellStyle name="Normal 10 10 2 3" xfId="4675" xr:uid="{E3105275-E926-478A-AD83-1504A0AF2A35}"/>
    <cellStyle name="Normal 10 10 3" xfId="2509" xr:uid="{83ABB2A2-4071-435A-8620-5023D38498D0}"/>
    <cellStyle name="Normal 10 10 4" xfId="2510" xr:uid="{14DAB723-0F86-45DA-A0F8-DB2A20B61CD3}"/>
    <cellStyle name="Normal 10 11" xfId="2511" xr:uid="{786172CD-9AA3-4451-ABAF-D4B9E1C1E1C6}"/>
    <cellStyle name="Normal 10 11 2" xfId="2512" xr:uid="{06A50C6E-756D-4FC2-A67F-31E0DB05F214}"/>
    <cellStyle name="Normal 10 11 3" xfId="2513" xr:uid="{1AF2434F-6062-46B1-98FC-3577E475A606}"/>
    <cellStyle name="Normal 10 11 4" xfId="2514" xr:uid="{1DFEE250-CF6E-4585-A9C6-B0C2FE25C733}"/>
    <cellStyle name="Normal 10 12" xfId="2515" xr:uid="{CE4ACE92-8AA5-42DB-97AC-B017C7F92736}"/>
    <cellStyle name="Normal 10 12 2" xfId="2516" xr:uid="{47080A97-0AA7-4440-A23F-7FD9B6344714}"/>
    <cellStyle name="Normal 10 13" xfId="2517" xr:uid="{D40DBCF9-0A15-411B-BF3B-FA94F8DFE2EF}"/>
    <cellStyle name="Normal 10 14" xfId="2518" xr:uid="{7655CE7B-7EA7-44AF-BAC2-BBF0F2D35617}"/>
    <cellStyle name="Normal 10 15" xfId="2519" xr:uid="{50DA5BBA-233E-4B5F-B03E-F47069AA8E3A}"/>
    <cellStyle name="Normal 10 2" xfId="44" xr:uid="{E18AA260-E80F-4414-B57B-F9EDC0DDFC9E}"/>
    <cellStyle name="Normal 10 2 10" xfId="2520" xr:uid="{00B1813F-9081-44BB-845E-2D641F2F3062}"/>
    <cellStyle name="Normal 10 2 11" xfId="2521" xr:uid="{77FC7080-FEEA-4513-81F4-49340949C8F4}"/>
    <cellStyle name="Normal 10 2 2" xfId="45" xr:uid="{4A2F70C9-1027-44E9-B517-FEC21033D096}"/>
    <cellStyle name="Normal 10 2 2 2" xfId="46" xr:uid="{F8DD3063-833A-4A53-BC03-09CD9A747E61}"/>
    <cellStyle name="Normal 10 2 2 2 2" xfId="238" xr:uid="{98363582-2252-46FA-AC20-347FCC1E49FA}"/>
    <cellStyle name="Normal 10 2 2 2 2 2" xfId="454" xr:uid="{BB6F014F-8FC7-4822-96A5-9A4B4067450E}"/>
    <cellStyle name="Normal 10 2 2 2 2 2 2" xfId="455" xr:uid="{C59A0174-715E-4A5F-9DD5-4FD62F1D8B8F}"/>
    <cellStyle name="Normal 10 2 2 2 2 2 2 2" xfId="904" xr:uid="{36839A1E-9C7B-4D3E-BE90-8B301CACE87B}"/>
    <cellStyle name="Normal 10 2 2 2 2 2 2 2 2" xfId="905" xr:uid="{4E0D764C-4C4F-4376-8002-0DDDAF9E657D}"/>
    <cellStyle name="Normal 10 2 2 2 2 2 2 3" xfId="906" xr:uid="{FF1B6460-8AAA-4A0F-B991-EA80D87ECC0D}"/>
    <cellStyle name="Normal 10 2 2 2 2 2 3" xfId="907" xr:uid="{396ECFF3-347F-4261-B374-76757D99D445}"/>
    <cellStyle name="Normal 10 2 2 2 2 2 3 2" xfId="908" xr:uid="{8207A1CC-DA85-45C4-9396-89928F23202E}"/>
    <cellStyle name="Normal 10 2 2 2 2 2 4" xfId="909" xr:uid="{29A92E04-BB3C-4F6A-B223-ACB3B5CA3231}"/>
    <cellStyle name="Normal 10 2 2 2 2 3" xfId="456" xr:uid="{598D36D4-41ED-4702-AF9B-7306D3C968FB}"/>
    <cellStyle name="Normal 10 2 2 2 2 3 2" xfId="910" xr:uid="{F9A175DB-7888-4C3A-8207-940F0929C552}"/>
    <cellStyle name="Normal 10 2 2 2 2 3 2 2" xfId="911" xr:uid="{B60C6BF0-DC03-49D3-B6E3-A579D63C112D}"/>
    <cellStyle name="Normal 10 2 2 2 2 3 3" xfId="912" xr:uid="{AA9E1F5B-7AF4-4922-BA48-87AB2B799E02}"/>
    <cellStyle name="Normal 10 2 2 2 2 3 4" xfId="2522" xr:uid="{16D7F9DF-7116-48B8-AC53-2FC7B8066715}"/>
    <cellStyle name="Normal 10 2 2 2 2 4" xfId="913" xr:uid="{20D3ED28-0857-4274-9ADC-8A8306AEEB82}"/>
    <cellStyle name="Normal 10 2 2 2 2 4 2" xfId="914" xr:uid="{2B52C9CB-56E5-469F-8AED-AAED36307DD7}"/>
    <cellStyle name="Normal 10 2 2 2 2 5" xfId="915" xr:uid="{F2570E89-FB3C-4AE0-89B8-95273E40780A}"/>
    <cellStyle name="Normal 10 2 2 2 2 6" xfId="2523" xr:uid="{E7D056F8-981B-4486-8D30-82FB0F906C5F}"/>
    <cellStyle name="Normal 10 2 2 2 3" xfId="239" xr:uid="{8BBA7B5B-668D-4D29-AFB3-101ADE126A5D}"/>
    <cellStyle name="Normal 10 2 2 2 3 2" xfId="457" xr:uid="{15CFBD9D-1BBE-4D52-8DD0-B35BAC330FC4}"/>
    <cellStyle name="Normal 10 2 2 2 3 2 2" xfId="458" xr:uid="{2A23CDFA-CDD6-42F4-965C-550025292D4F}"/>
    <cellStyle name="Normal 10 2 2 2 3 2 2 2" xfId="916" xr:uid="{C5FCFFD5-783B-43D3-A00A-2A17DE66DF6B}"/>
    <cellStyle name="Normal 10 2 2 2 3 2 2 2 2" xfId="917" xr:uid="{7CD1B675-6C86-4EC3-A995-10650A4FEC8D}"/>
    <cellStyle name="Normal 10 2 2 2 3 2 2 3" xfId="918" xr:uid="{D5E59AD3-983D-4F2A-A959-083326678175}"/>
    <cellStyle name="Normal 10 2 2 2 3 2 3" xfId="919" xr:uid="{31D5CDE6-3698-4036-B8E7-B37D3F8BDDD5}"/>
    <cellStyle name="Normal 10 2 2 2 3 2 3 2" xfId="920" xr:uid="{05E54E07-0BAB-40FC-B5C7-DEDC927F03F8}"/>
    <cellStyle name="Normal 10 2 2 2 3 2 4" xfId="921" xr:uid="{60DEBBBF-1F76-4465-A9E1-EBACA6F216C9}"/>
    <cellStyle name="Normal 10 2 2 2 3 3" xfId="459" xr:uid="{26574203-E98D-4543-B75D-6551A4B4CD52}"/>
    <cellStyle name="Normal 10 2 2 2 3 3 2" xfId="922" xr:uid="{3269F704-C68B-4477-8272-01E985C201F5}"/>
    <cellStyle name="Normal 10 2 2 2 3 3 2 2" xfId="923" xr:uid="{B98ACA0D-8A70-44DC-8558-AC1397230E68}"/>
    <cellStyle name="Normal 10 2 2 2 3 3 3" xfId="924" xr:uid="{21D24E86-A7A8-4EDC-A5F5-383E05872244}"/>
    <cellStyle name="Normal 10 2 2 2 3 4" xfId="925" xr:uid="{D58ED508-3C94-4D7F-B299-434DD7E6AB9A}"/>
    <cellStyle name="Normal 10 2 2 2 3 4 2" xfId="926" xr:uid="{251DF8B7-F739-4C6C-A579-B4930B9DCF0A}"/>
    <cellStyle name="Normal 10 2 2 2 3 5" xfId="927" xr:uid="{79DCA9BF-849A-4165-998E-0CDBAA015C08}"/>
    <cellStyle name="Normal 10 2 2 2 4" xfId="460" xr:uid="{87E9AFAF-628C-4E4D-BFC5-5F2A628A85C8}"/>
    <cellStyle name="Normal 10 2 2 2 4 2" xfId="461" xr:uid="{E8B24538-C1F7-4B6A-ABD5-7C55E159335A}"/>
    <cellStyle name="Normal 10 2 2 2 4 2 2" xfId="928" xr:uid="{78D813A4-3BFD-4467-8668-5553B28D3831}"/>
    <cellStyle name="Normal 10 2 2 2 4 2 2 2" xfId="929" xr:uid="{DFF0F397-AE71-4AE3-92A7-A0DD137E50C9}"/>
    <cellStyle name="Normal 10 2 2 2 4 2 3" xfId="930" xr:uid="{AB988563-F7A8-46D5-9D25-233D0F09D421}"/>
    <cellStyle name="Normal 10 2 2 2 4 3" xfId="931" xr:uid="{0DE860C0-0696-4DA4-961E-6C48874AE98C}"/>
    <cellStyle name="Normal 10 2 2 2 4 3 2" xfId="932" xr:uid="{DF4F134F-2149-4F31-AE44-D490BCDEA372}"/>
    <cellStyle name="Normal 10 2 2 2 4 4" xfId="933" xr:uid="{FF22AD4C-CE22-4632-A1E0-4FCE76C7CBB8}"/>
    <cellStyle name="Normal 10 2 2 2 5" xfId="462" xr:uid="{693B9C33-8AB7-4E4C-93CE-20FC1CDAF380}"/>
    <cellStyle name="Normal 10 2 2 2 5 2" xfId="934" xr:uid="{095AFFEE-5C16-4878-BE90-88F53AEF53FE}"/>
    <cellStyle name="Normal 10 2 2 2 5 2 2" xfId="935" xr:uid="{5C083816-A0B8-4960-A0B8-B75CEFE55730}"/>
    <cellStyle name="Normal 10 2 2 2 5 3" xfId="936" xr:uid="{8523F950-839D-48EE-B9B8-CBB6BA344652}"/>
    <cellStyle name="Normal 10 2 2 2 5 4" xfId="2524" xr:uid="{00EAF528-2598-4F5F-A4B0-5ED16C2599D4}"/>
    <cellStyle name="Normal 10 2 2 2 6" xfId="937" xr:uid="{856CE54B-7B3E-4E15-BF2D-2035E4E552D0}"/>
    <cellStyle name="Normal 10 2 2 2 6 2" xfId="938" xr:uid="{256773C1-6548-4BD9-965A-08FB87E3E122}"/>
    <cellStyle name="Normal 10 2 2 2 7" xfId="939" xr:uid="{D04181A0-D22C-40F2-A15F-AB209291C4E6}"/>
    <cellStyle name="Normal 10 2 2 2 8" xfId="2525" xr:uid="{6CAEF3FF-E5ED-4FE8-AA54-C10E28083709}"/>
    <cellStyle name="Normal 10 2 2 3" xfId="240" xr:uid="{10B031C6-24A5-42B4-A68B-D8B36B9A2667}"/>
    <cellStyle name="Normal 10 2 2 3 2" xfId="463" xr:uid="{F909561C-356E-4D18-BDAE-05FF35993D52}"/>
    <cellStyle name="Normal 10 2 2 3 2 2" xfId="464" xr:uid="{056F07C0-4AC7-451B-B5C5-8C1A54D4CA75}"/>
    <cellStyle name="Normal 10 2 2 3 2 2 2" xfId="940" xr:uid="{8371BE14-F979-4DFA-8EA4-3DEDAC7543AE}"/>
    <cellStyle name="Normal 10 2 2 3 2 2 2 2" xfId="941" xr:uid="{4FB1C93B-190D-45BA-9FF6-9915ED009EFD}"/>
    <cellStyle name="Normal 10 2 2 3 2 2 3" xfId="942" xr:uid="{5CB5827D-6F31-4950-B1EF-52FD0C420AC0}"/>
    <cellStyle name="Normal 10 2 2 3 2 3" xfId="943" xr:uid="{26F5FB22-555F-4DB6-9F51-939EC60CEA78}"/>
    <cellStyle name="Normal 10 2 2 3 2 3 2" xfId="944" xr:uid="{3509427B-FD31-417F-BB05-9A07EEA7CDBA}"/>
    <cellStyle name="Normal 10 2 2 3 2 4" xfId="945" xr:uid="{A0103BC3-CA08-45DB-B2F5-6ADD7A01553D}"/>
    <cellStyle name="Normal 10 2 2 3 3" xfId="465" xr:uid="{B9E3F256-A8B0-4821-86B5-867028AFD9E1}"/>
    <cellStyle name="Normal 10 2 2 3 3 2" xfId="946" xr:uid="{DF5BA771-EF39-478F-BF11-7A9447B9E7AC}"/>
    <cellStyle name="Normal 10 2 2 3 3 2 2" xfId="947" xr:uid="{F3C81E07-614F-48C2-BEF7-713C64136185}"/>
    <cellStyle name="Normal 10 2 2 3 3 3" xfId="948" xr:uid="{3D2DCAFF-79F1-4A94-868B-FF46DA690052}"/>
    <cellStyle name="Normal 10 2 2 3 3 4" xfId="2526" xr:uid="{3CC9ACBD-16A2-4C65-A162-69F0351A3B54}"/>
    <cellStyle name="Normal 10 2 2 3 4" xfId="949" xr:uid="{7A02DB1A-8D2A-4481-B688-9DEE4D1B776F}"/>
    <cellStyle name="Normal 10 2 2 3 4 2" xfId="950" xr:uid="{C0D73A5E-DD5E-4ECC-8AB6-DE798E8513DA}"/>
    <cellStyle name="Normal 10 2 2 3 5" xfId="951" xr:uid="{94D68112-D28D-4BFB-8A68-8755334B8E66}"/>
    <cellStyle name="Normal 10 2 2 3 6" xfId="2527" xr:uid="{DB4C531A-C103-4ABF-8158-63729C675C8C}"/>
    <cellStyle name="Normal 10 2 2 4" xfId="241" xr:uid="{B5D009B6-A6A8-47E9-B6BF-EA261C545A28}"/>
    <cellStyle name="Normal 10 2 2 4 2" xfId="466" xr:uid="{C0055EDF-8D32-4AA8-81A1-34141CAE6370}"/>
    <cellStyle name="Normal 10 2 2 4 2 2" xfId="467" xr:uid="{C25062D8-6A74-49E0-8BB4-8700D0C5FAB4}"/>
    <cellStyle name="Normal 10 2 2 4 2 2 2" xfId="952" xr:uid="{B04B6901-FFE0-4F2A-9D1E-D4CD46A4A0BE}"/>
    <cellStyle name="Normal 10 2 2 4 2 2 2 2" xfId="953" xr:uid="{B1081F84-04A5-4507-B688-F83DB223AAC3}"/>
    <cellStyle name="Normal 10 2 2 4 2 2 3" xfId="954" xr:uid="{5D62A806-26DF-40B2-858B-360EA5B8F233}"/>
    <cellStyle name="Normal 10 2 2 4 2 3" xfId="955" xr:uid="{AEF7C394-E4B4-453D-97BD-FC48406C9817}"/>
    <cellStyle name="Normal 10 2 2 4 2 3 2" xfId="956" xr:uid="{EEEF5D99-2791-46B2-880A-93D2F544D2E9}"/>
    <cellStyle name="Normal 10 2 2 4 2 4" xfId="957" xr:uid="{D2B039B0-9829-4EA1-A60C-1A2119019026}"/>
    <cellStyle name="Normal 10 2 2 4 3" xfId="468" xr:uid="{141913A6-0C13-4300-93A7-3C9C9D2A8EA9}"/>
    <cellStyle name="Normal 10 2 2 4 3 2" xfId="958" xr:uid="{C75BC85A-9FBC-4983-B6BE-3F0F4D0C9F4D}"/>
    <cellStyle name="Normal 10 2 2 4 3 2 2" xfId="959" xr:uid="{A5F83B64-46D1-45E9-9F38-A98B5EB74050}"/>
    <cellStyle name="Normal 10 2 2 4 3 3" xfId="960" xr:uid="{5A018003-A1AE-4AC4-B699-1B2358209428}"/>
    <cellStyle name="Normal 10 2 2 4 4" xfId="961" xr:uid="{B370553D-A81C-46FE-A142-ABC49C368335}"/>
    <cellStyle name="Normal 10 2 2 4 4 2" xfId="962" xr:uid="{2EBC33AC-1A18-4A78-8205-64D8B3443305}"/>
    <cellStyle name="Normal 10 2 2 4 5" xfId="963" xr:uid="{F6125804-9ADA-4261-90F4-E56082E66D37}"/>
    <cellStyle name="Normal 10 2 2 5" xfId="242" xr:uid="{348A8952-A883-4A8E-85E5-3BB3B8E52032}"/>
    <cellStyle name="Normal 10 2 2 5 2" xfId="469" xr:uid="{22B5737C-0DF7-46AC-AF8A-9292629E1E7F}"/>
    <cellStyle name="Normal 10 2 2 5 2 2" xfId="964" xr:uid="{92FB72DB-884C-4971-99A8-1D6480D3D1B0}"/>
    <cellStyle name="Normal 10 2 2 5 2 2 2" xfId="965" xr:uid="{564A966F-A97E-41C0-8B69-2EE472EE0884}"/>
    <cellStyle name="Normal 10 2 2 5 2 3" xfId="966" xr:uid="{8CD5A9F7-7CCF-4541-8977-AB30261A84F3}"/>
    <cellStyle name="Normal 10 2 2 5 3" xfId="967" xr:uid="{5928BFC9-F0F4-48DB-A503-4AD9D35BE34A}"/>
    <cellStyle name="Normal 10 2 2 5 3 2" xfId="968" xr:uid="{B426A90C-2034-4418-98F7-8BAB698FA3FE}"/>
    <cellStyle name="Normal 10 2 2 5 4" xfId="969" xr:uid="{E32CE558-32C8-41D2-8EC7-9B393345F115}"/>
    <cellStyle name="Normal 10 2 2 6" xfId="470" xr:uid="{D0F0D7D5-45F1-4844-BBF9-D15496E03BEC}"/>
    <cellStyle name="Normal 10 2 2 6 2" xfId="970" xr:uid="{C10DED62-5DE9-4E53-B111-6755AE949720}"/>
    <cellStyle name="Normal 10 2 2 6 2 2" xfId="971" xr:uid="{72786396-17EC-4DFE-80D8-73F648358E3E}"/>
    <cellStyle name="Normal 10 2 2 6 2 3" xfId="4333" xr:uid="{FFA879E0-93C0-48B9-9A49-B9917E75D828}"/>
    <cellStyle name="Normal 10 2 2 6 3" xfId="972" xr:uid="{C4D40CFC-024D-4971-973A-34E298BFD58D}"/>
    <cellStyle name="Normal 10 2 2 6 4" xfId="2528" xr:uid="{74ECD8EC-0D24-47E7-9D07-38D07DB645D7}"/>
    <cellStyle name="Normal 10 2 2 6 4 2" xfId="4564" xr:uid="{C7D37E43-1B4E-4053-95CC-12343501B88D}"/>
    <cellStyle name="Normal 10 2 2 6 4 3" xfId="4676" xr:uid="{E16FBFF5-3D8F-4BAA-99FB-FDAB79689CA2}"/>
    <cellStyle name="Normal 10 2 2 6 4 4" xfId="4602" xr:uid="{47A5168B-BC51-4642-B3D9-F710EC211033}"/>
    <cellStyle name="Normal 10 2 2 7" xfId="973" xr:uid="{0D6EB4CA-2B9F-4755-857C-B05CA0E5EAB1}"/>
    <cellStyle name="Normal 10 2 2 7 2" xfId="974" xr:uid="{C66CBCFF-1081-46AF-9778-F2283E70F40C}"/>
    <cellStyle name="Normal 10 2 2 8" xfId="975" xr:uid="{ECFD4DB3-CBD5-4A60-A439-19D5C83A49DB}"/>
    <cellStyle name="Normal 10 2 2 9" xfId="2529" xr:uid="{88B1E923-8200-411A-B1C4-1D9059107E4E}"/>
    <cellStyle name="Normal 10 2 3" xfId="47" xr:uid="{5A8506E5-DEED-4095-9C27-0D3FC41ABC5F}"/>
    <cellStyle name="Normal 10 2 3 2" xfId="48" xr:uid="{0BEA00C8-B48B-4826-AB3A-1316F5AB219D}"/>
    <cellStyle name="Normal 10 2 3 2 2" xfId="471" xr:uid="{BFA2B433-3438-4529-B670-C5C1242B3601}"/>
    <cellStyle name="Normal 10 2 3 2 2 2" xfId="472" xr:uid="{5E2DE54D-E1CE-4901-A339-B379F753ECA8}"/>
    <cellStyle name="Normal 10 2 3 2 2 2 2" xfId="976" xr:uid="{7673153D-3DA9-4302-BA39-50C9B9E2E385}"/>
    <cellStyle name="Normal 10 2 3 2 2 2 2 2" xfId="977" xr:uid="{79458D8D-A498-491B-9DD2-4E31E27D2CB1}"/>
    <cellStyle name="Normal 10 2 3 2 2 2 3" xfId="978" xr:uid="{A709BEF8-4250-45FE-A24C-ABC6B4872D7F}"/>
    <cellStyle name="Normal 10 2 3 2 2 3" xfId="979" xr:uid="{EE023711-C701-46F5-A6AB-BF8056D75444}"/>
    <cellStyle name="Normal 10 2 3 2 2 3 2" xfId="980" xr:uid="{2CE4D44C-B540-4F0D-B8EC-EB4BB8CC2443}"/>
    <cellStyle name="Normal 10 2 3 2 2 4" xfId="981" xr:uid="{865BEF6B-10E2-4A0A-ADFC-F277C9A71D95}"/>
    <cellStyle name="Normal 10 2 3 2 3" xfId="473" xr:uid="{431032B0-43E2-4FC3-AFF7-11813C741699}"/>
    <cellStyle name="Normal 10 2 3 2 3 2" xfId="982" xr:uid="{BA111EC2-9CBF-4938-9C2B-BA7FE04E50A7}"/>
    <cellStyle name="Normal 10 2 3 2 3 2 2" xfId="983" xr:uid="{94B87C15-8572-4485-9D5D-5AD1A63433FB}"/>
    <cellStyle name="Normal 10 2 3 2 3 3" xfId="984" xr:uid="{6B0A5368-51C5-4C70-8130-20E41020C9B9}"/>
    <cellStyle name="Normal 10 2 3 2 3 4" xfId="2530" xr:uid="{71F0C233-002F-4788-8A26-7ADE89010E14}"/>
    <cellStyle name="Normal 10 2 3 2 4" xfId="985" xr:uid="{AE50F3E2-CDE0-4CF5-8D2E-465F6606C801}"/>
    <cellStyle name="Normal 10 2 3 2 4 2" xfId="986" xr:uid="{EC9AF3D2-EB8C-478F-9F78-2CA4A709DE97}"/>
    <cellStyle name="Normal 10 2 3 2 5" xfId="987" xr:uid="{E2806795-EBAE-4749-8BBA-6627EEC26C0F}"/>
    <cellStyle name="Normal 10 2 3 2 6" xfId="2531" xr:uid="{7491A3C9-D864-4345-9CCE-8717BAAE67B4}"/>
    <cellStyle name="Normal 10 2 3 3" xfId="243" xr:uid="{33FFA3E7-50FF-4229-891C-8E52CB9CD540}"/>
    <cellStyle name="Normal 10 2 3 3 2" xfId="474" xr:uid="{9ECFAB6A-219B-4032-888E-F50F2CC18323}"/>
    <cellStyle name="Normal 10 2 3 3 2 2" xfId="475" xr:uid="{DAB22E19-CE82-4410-9FED-CAFD838AE061}"/>
    <cellStyle name="Normal 10 2 3 3 2 2 2" xfId="988" xr:uid="{7A176FEB-DCC0-40E4-B920-7636C2D0C4B1}"/>
    <cellStyle name="Normal 10 2 3 3 2 2 2 2" xfId="989" xr:uid="{D7E1C7A8-C4F4-43D6-AF93-F10280651C40}"/>
    <cellStyle name="Normal 10 2 3 3 2 2 3" xfId="990" xr:uid="{46611761-D318-465A-A8B1-3F396CCC2D5F}"/>
    <cellStyle name="Normal 10 2 3 3 2 3" xfId="991" xr:uid="{BA117E30-161E-4B5C-9837-2DB5DE855D27}"/>
    <cellStyle name="Normal 10 2 3 3 2 3 2" xfId="992" xr:uid="{C2AC16BC-3496-4B64-9534-00EAA65156FB}"/>
    <cellStyle name="Normal 10 2 3 3 2 4" xfId="993" xr:uid="{4DC622F0-771B-49CF-8C23-CB82269124C2}"/>
    <cellStyle name="Normal 10 2 3 3 3" xfId="476" xr:uid="{F5A96AE5-AFE9-4B40-B183-1F7A516186AF}"/>
    <cellStyle name="Normal 10 2 3 3 3 2" xfId="994" xr:uid="{88C4055D-704E-49EF-B691-8BCF13CEDEEA}"/>
    <cellStyle name="Normal 10 2 3 3 3 2 2" xfId="995" xr:uid="{05DE0D09-E854-443A-8BD8-5881B37AE1B6}"/>
    <cellStyle name="Normal 10 2 3 3 3 3" xfId="996" xr:uid="{0DC188CC-7C4B-4C7E-8A54-35AD18A45A9E}"/>
    <cellStyle name="Normal 10 2 3 3 4" xfId="997" xr:uid="{13650A36-8532-43E5-BAF5-797053564A56}"/>
    <cellStyle name="Normal 10 2 3 3 4 2" xfId="998" xr:uid="{090B8C24-B781-4909-8A69-24801EA9D16A}"/>
    <cellStyle name="Normal 10 2 3 3 5" xfId="999" xr:uid="{58BA2AF4-DE27-49A7-B03B-F916A4427FAE}"/>
    <cellStyle name="Normal 10 2 3 4" xfId="244" xr:uid="{DFDD3C64-F43F-476E-87D1-D63FB58FB34C}"/>
    <cellStyle name="Normal 10 2 3 4 2" xfId="477" xr:uid="{E8C3BA76-88F1-4481-B819-D7249D85D62D}"/>
    <cellStyle name="Normal 10 2 3 4 2 2" xfId="1000" xr:uid="{85AA61C0-62D1-4F5A-B738-4AF9C604B36A}"/>
    <cellStyle name="Normal 10 2 3 4 2 2 2" xfId="1001" xr:uid="{6546349F-11A2-4636-B406-E1C66C2B7BA6}"/>
    <cellStyle name="Normal 10 2 3 4 2 3" xfId="1002" xr:uid="{5B33DE94-6D49-4898-A969-F59C3B777E63}"/>
    <cellStyle name="Normal 10 2 3 4 3" xfId="1003" xr:uid="{AF234C2C-85D9-465F-8A06-36A99BB39449}"/>
    <cellStyle name="Normal 10 2 3 4 3 2" xfId="1004" xr:uid="{E4611F98-5834-4DE3-A907-F6A817804502}"/>
    <cellStyle name="Normal 10 2 3 4 4" xfId="1005" xr:uid="{76B8CF85-11CE-479D-853D-147D9C318229}"/>
    <cellStyle name="Normal 10 2 3 5" xfId="478" xr:uid="{60688CE8-350D-40D5-8296-23EE21F22A05}"/>
    <cellStyle name="Normal 10 2 3 5 2" xfId="1006" xr:uid="{7C04A3A3-3F39-42C4-BC92-6890A4FDE2EE}"/>
    <cellStyle name="Normal 10 2 3 5 2 2" xfId="1007" xr:uid="{193A48F4-E407-4820-9251-5A5322A34850}"/>
    <cellStyle name="Normal 10 2 3 5 2 3" xfId="4334" xr:uid="{FBF5E665-6E81-43A0-974A-AD194E65D319}"/>
    <cellStyle name="Normal 10 2 3 5 3" xfId="1008" xr:uid="{5AB83F29-3C39-4BE8-B03E-D9DFC7A56536}"/>
    <cellStyle name="Normal 10 2 3 5 4" xfId="2532" xr:uid="{7E0FFDF5-B0B3-4A0B-ADD3-5185A42A24D4}"/>
    <cellStyle name="Normal 10 2 3 5 4 2" xfId="4565" xr:uid="{FEAB5E22-0971-4C65-8929-345155DF6B2A}"/>
    <cellStyle name="Normal 10 2 3 5 4 3" xfId="4677" xr:uid="{EA72B3CD-B093-40C2-93AB-8625501A357B}"/>
    <cellStyle name="Normal 10 2 3 5 4 4" xfId="4603" xr:uid="{185CD41B-B5FB-481E-83C1-44CA1F146454}"/>
    <cellStyle name="Normal 10 2 3 6" xfId="1009" xr:uid="{8341044F-5B8A-4432-B750-53E231A48AFF}"/>
    <cellStyle name="Normal 10 2 3 6 2" xfId="1010" xr:uid="{9C72D067-6365-49EA-8AA3-ADD3849FC8B7}"/>
    <cellStyle name="Normal 10 2 3 7" xfId="1011" xr:uid="{BD3EE372-A00B-4F4D-851C-3FB98F6D746C}"/>
    <cellStyle name="Normal 10 2 3 8" xfId="2533" xr:uid="{30E7136D-1959-41D0-B814-FC12133079D0}"/>
    <cellStyle name="Normal 10 2 4" xfId="49" xr:uid="{17E75ED3-8C4E-4A43-92D0-AA0D8CB7BB11}"/>
    <cellStyle name="Normal 10 2 4 2" xfId="429" xr:uid="{C14FA619-D6FA-4EDD-82D8-ED8D610B0FF9}"/>
    <cellStyle name="Normal 10 2 4 2 2" xfId="479" xr:uid="{1ED929AF-7846-4AF3-9A6B-79C7579968F6}"/>
    <cellStyle name="Normal 10 2 4 2 2 2" xfId="1012" xr:uid="{9160109F-DFF6-44EF-BD59-4E7C4A315AF9}"/>
    <cellStyle name="Normal 10 2 4 2 2 2 2" xfId="1013" xr:uid="{6B962A5F-D848-4341-99EF-893FB52F10DF}"/>
    <cellStyle name="Normal 10 2 4 2 2 3" xfId="1014" xr:uid="{B8E0453C-4F9C-41E4-9AB1-E26A8D8F9EE3}"/>
    <cellStyle name="Normal 10 2 4 2 2 4" xfId="2534" xr:uid="{92477995-2AB8-4786-9552-9F0913A784FE}"/>
    <cellStyle name="Normal 10 2 4 2 3" xfId="1015" xr:uid="{1918E356-9E86-45F4-BD39-C57EF5695C5C}"/>
    <cellStyle name="Normal 10 2 4 2 3 2" xfId="1016" xr:uid="{6EC8F4E4-18A0-4589-AE67-FB50DF94E36B}"/>
    <cellStyle name="Normal 10 2 4 2 4" xfId="1017" xr:uid="{3F5A743E-1EC3-434B-86EA-4551E82C67D8}"/>
    <cellStyle name="Normal 10 2 4 2 5" xfId="2535" xr:uid="{8465A871-E569-44DC-A3A0-711492ECD400}"/>
    <cellStyle name="Normal 10 2 4 3" xfId="480" xr:uid="{B476C761-ABBB-47F1-9A9A-8651D5CD6D90}"/>
    <cellStyle name="Normal 10 2 4 3 2" xfId="1018" xr:uid="{BDC37A0C-6A62-4677-AF60-FE3C5EDB10B5}"/>
    <cellStyle name="Normal 10 2 4 3 2 2" xfId="1019" xr:uid="{4AF69C11-8F41-4A05-A05A-F50B04532924}"/>
    <cellStyle name="Normal 10 2 4 3 3" xfId="1020" xr:uid="{203ED5D4-905A-45DC-B0B9-FE48C28CC566}"/>
    <cellStyle name="Normal 10 2 4 3 4" xfId="2536" xr:uid="{2C91C6EA-344C-41FF-B795-3056D9BDA27B}"/>
    <cellStyle name="Normal 10 2 4 4" xfId="1021" xr:uid="{8F4201A0-2BD4-4B02-B896-B5E0AEBE18F7}"/>
    <cellStyle name="Normal 10 2 4 4 2" xfId="1022" xr:uid="{93F7361C-E2CC-4E6B-A31C-A4828BEE14B0}"/>
    <cellStyle name="Normal 10 2 4 4 3" xfId="2537" xr:uid="{CBF9E71C-513C-45B1-B9E7-40D1F4753E17}"/>
    <cellStyle name="Normal 10 2 4 4 4" xfId="2538" xr:uid="{CED449CD-FCCE-444A-BFCE-6DAC7036CA63}"/>
    <cellStyle name="Normal 10 2 4 5" xfId="1023" xr:uid="{9DD9D268-710D-4743-AF0C-DEE6081CD139}"/>
    <cellStyle name="Normal 10 2 4 6" xfId="2539" xr:uid="{938B3041-3964-4D21-B576-E546AC5EF54C}"/>
    <cellStyle name="Normal 10 2 4 7" xfId="2540" xr:uid="{83F97463-72A1-4492-BEFB-8D12D11A6738}"/>
    <cellStyle name="Normal 10 2 5" xfId="245" xr:uid="{F4B8ED68-B59C-48B1-A16C-C0D4CAD5422B}"/>
    <cellStyle name="Normal 10 2 5 2" xfId="481" xr:uid="{15F37512-4088-4BCE-BA81-272D912B319C}"/>
    <cellStyle name="Normal 10 2 5 2 2" xfId="482" xr:uid="{D9B8E9F0-28B7-4F8A-86AB-B9585328B1AC}"/>
    <cellStyle name="Normal 10 2 5 2 2 2" xfId="1024" xr:uid="{9C3644FF-C7DC-4DB8-B1CF-5D806ADBB2A1}"/>
    <cellStyle name="Normal 10 2 5 2 2 2 2" xfId="1025" xr:uid="{7CFA4604-04DA-43DF-A39B-51409ADFCEC9}"/>
    <cellStyle name="Normal 10 2 5 2 2 3" xfId="1026" xr:uid="{3BE90028-F954-4354-8EA8-2BE8EE55DB36}"/>
    <cellStyle name="Normal 10 2 5 2 3" xfId="1027" xr:uid="{A53B3CBC-5249-4308-A576-182580AFE9C3}"/>
    <cellStyle name="Normal 10 2 5 2 3 2" xfId="1028" xr:uid="{8850C61F-4F7C-4D07-A42E-33907219F330}"/>
    <cellStyle name="Normal 10 2 5 2 4" xfId="1029" xr:uid="{FED65C85-1613-4561-8440-A3B80E065EA1}"/>
    <cellStyle name="Normal 10 2 5 3" xfId="483" xr:uid="{A1C2B9B2-36C6-4AC4-994A-FF3A4022F466}"/>
    <cellStyle name="Normal 10 2 5 3 2" xfId="1030" xr:uid="{C75D1C48-DA49-4D31-BA81-98D6BC34544E}"/>
    <cellStyle name="Normal 10 2 5 3 2 2" xfId="1031" xr:uid="{02547BC1-BD96-4C4B-87B4-BE8FD9753ED3}"/>
    <cellStyle name="Normal 10 2 5 3 3" xfId="1032" xr:uid="{9CB62168-43DC-4D9F-8F96-FF3D172E6460}"/>
    <cellStyle name="Normal 10 2 5 3 4" xfId="2541" xr:uid="{FA9E902F-D6C7-4B0C-9253-BCD1E3A7A41B}"/>
    <cellStyle name="Normal 10 2 5 4" xfId="1033" xr:uid="{9D82AF13-8D4D-440A-8F89-23AFBC9F9F79}"/>
    <cellStyle name="Normal 10 2 5 4 2" xfId="1034" xr:uid="{322FC65B-9929-4018-AB9C-BFE41AB29275}"/>
    <cellStyle name="Normal 10 2 5 5" xfId="1035" xr:uid="{58D52F93-4467-402E-B0BE-96D786D967EB}"/>
    <cellStyle name="Normal 10 2 5 6" xfId="2542" xr:uid="{03D7C0A2-0307-44B7-A38D-75A51FED299E}"/>
    <cellStyle name="Normal 10 2 6" xfId="246" xr:uid="{9D2157C3-AD2E-4C73-BC2B-E42DE78A67C9}"/>
    <cellStyle name="Normal 10 2 6 2" xfId="484" xr:uid="{2C958934-F027-4060-B3F0-A5F6CE349F8E}"/>
    <cellStyle name="Normal 10 2 6 2 2" xfId="1036" xr:uid="{01CD6742-2EB2-4544-91A2-3DFB81387D91}"/>
    <cellStyle name="Normal 10 2 6 2 2 2" xfId="1037" xr:uid="{FDD76872-3B25-46FC-9CB4-958CB299DC0A}"/>
    <cellStyle name="Normal 10 2 6 2 3" xfId="1038" xr:uid="{67283754-B167-4B1F-9311-09F8D1679DB5}"/>
    <cellStyle name="Normal 10 2 6 2 4" xfId="2543" xr:uid="{6A4097F9-4C40-4E85-9064-2E7105AD88C8}"/>
    <cellStyle name="Normal 10 2 6 3" xfId="1039" xr:uid="{95193FDC-998F-4D08-9BAA-80AFAA3DBAF4}"/>
    <cellStyle name="Normal 10 2 6 3 2" xfId="1040" xr:uid="{D23A42F7-91B4-4514-B11C-7089E3463578}"/>
    <cellStyle name="Normal 10 2 6 4" xfId="1041" xr:uid="{A2D83F08-E25C-4952-9DB4-6EF37217D980}"/>
    <cellStyle name="Normal 10 2 6 5" xfId="2544" xr:uid="{E2CE0833-D8A0-49F8-8DA3-186C4A547DE1}"/>
    <cellStyle name="Normal 10 2 7" xfId="485" xr:uid="{4397BF61-EA24-4276-8D7F-17747A42F9F6}"/>
    <cellStyle name="Normal 10 2 7 2" xfId="1042" xr:uid="{497DBC3E-FE15-40DB-AB2C-845B9B20643C}"/>
    <cellStyle name="Normal 10 2 7 2 2" xfId="1043" xr:uid="{86507E74-CE17-4532-BB99-12532FEFDA65}"/>
    <cellStyle name="Normal 10 2 7 2 3" xfId="4332" xr:uid="{2AC2C8D8-8690-430D-B079-EC346AE3522A}"/>
    <cellStyle name="Normal 10 2 7 3" xfId="1044" xr:uid="{051A7C89-49A2-4112-9E53-527BBD909522}"/>
    <cellStyle name="Normal 10 2 7 4" xfId="2545" xr:uid="{E533962F-6FB3-4EC7-A634-89D9EAE4EB52}"/>
    <cellStyle name="Normal 10 2 7 4 2" xfId="4563" xr:uid="{006D8E55-BB93-4084-90CD-8B5BE03FA88B}"/>
    <cellStyle name="Normal 10 2 7 4 3" xfId="4678" xr:uid="{6BB7D4B6-0E34-4023-98D1-BC2947BE8EAE}"/>
    <cellStyle name="Normal 10 2 7 4 4" xfId="4601" xr:uid="{0562577A-EED5-4E8A-9D30-2D0BD8ED37CD}"/>
    <cellStyle name="Normal 10 2 8" xfId="1045" xr:uid="{5BBCF0F0-0ADA-436B-A9B0-B4C810331A7E}"/>
    <cellStyle name="Normal 10 2 8 2" xfId="1046" xr:uid="{9F558B9D-7363-4147-BDC9-6702232D771E}"/>
    <cellStyle name="Normal 10 2 8 3" xfId="2546" xr:uid="{0C63B359-5D24-468E-A3E5-4BA6281CE9C5}"/>
    <cellStyle name="Normal 10 2 8 4" xfId="2547" xr:uid="{0EA50DD9-E0BA-4C44-88E1-9D2E1AA2E4D5}"/>
    <cellStyle name="Normal 10 2 9" xfId="1047" xr:uid="{B23E8E08-4695-4B40-9FD6-607736CD4C32}"/>
    <cellStyle name="Normal 10 3" xfId="50" xr:uid="{FAB3B37F-142A-4F69-BFC9-FC9C6FE8D80C}"/>
    <cellStyle name="Normal 10 3 10" xfId="2548" xr:uid="{29392A8F-AC24-4997-8DEE-CECE336E6A7F}"/>
    <cellStyle name="Normal 10 3 11" xfId="2549" xr:uid="{C31704AF-D766-4A99-8AB3-E2768200A4FB}"/>
    <cellStyle name="Normal 10 3 2" xfId="51" xr:uid="{96C84E79-8E5E-439A-A800-2E1245B6F804}"/>
    <cellStyle name="Normal 10 3 2 2" xfId="52" xr:uid="{7362C068-8AC3-48D8-B5E6-023814FFCB01}"/>
    <cellStyle name="Normal 10 3 2 2 2" xfId="247" xr:uid="{76668072-568F-45CD-85F6-2807E5B55170}"/>
    <cellStyle name="Normal 10 3 2 2 2 2" xfId="486" xr:uid="{7096DE04-82B8-4FF3-A3C9-546A8C1352A0}"/>
    <cellStyle name="Normal 10 3 2 2 2 2 2" xfId="1048" xr:uid="{7CF855DB-C78E-41CE-B7AD-9E2EA30444B9}"/>
    <cellStyle name="Normal 10 3 2 2 2 2 2 2" xfId="1049" xr:uid="{3913DC71-FC28-4950-88E2-E756C350983A}"/>
    <cellStyle name="Normal 10 3 2 2 2 2 3" xfId="1050" xr:uid="{B617F8EF-D3F6-49C9-A348-B6B31F5F5F78}"/>
    <cellStyle name="Normal 10 3 2 2 2 2 4" xfId="2550" xr:uid="{393B16C7-1F0B-4B42-8580-C74A95EFC4FC}"/>
    <cellStyle name="Normal 10 3 2 2 2 3" xfId="1051" xr:uid="{8405349A-5DD5-48FF-B84A-9F16AA831782}"/>
    <cellStyle name="Normal 10 3 2 2 2 3 2" xfId="1052" xr:uid="{3464D4C1-3845-41B3-8061-674160C4A207}"/>
    <cellStyle name="Normal 10 3 2 2 2 3 3" xfId="2551" xr:uid="{6FF97DD6-BB38-4E38-833B-D1AD4972F077}"/>
    <cellStyle name="Normal 10 3 2 2 2 3 4" xfId="2552" xr:uid="{28B9BCE9-3077-42B3-AFC9-A39233BC3652}"/>
    <cellStyle name="Normal 10 3 2 2 2 4" xfId="1053" xr:uid="{B6355B33-C50D-44D5-84A2-00F8CB557B79}"/>
    <cellStyle name="Normal 10 3 2 2 2 5" xfId="2553" xr:uid="{752DD0E3-C41D-4DE6-B651-1D716F8579AD}"/>
    <cellStyle name="Normal 10 3 2 2 2 6" xfId="2554" xr:uid="{B77609D9-117B-4B73-BBBF-2E6F939753D1}"/>
    <cellStyle name="Normal 10 3 2 2 3" xfId="487" xr:uid="{51832BAF-1890-4993-BFD6-A08F56817EFF}"/>
    <cellStyle name="Normal 10 3 2 2 3 2" xfId="1054" xr:uid="{0219DC2E-4C64-420E-87D4-080040DF24BD}"/>
    <cellStyle name="Normal 10 3 2 2 3 2 2" xfId="1055" xr:uid="{964C1523-A12F-451E-8C84-EAD715258850}"/>
    <cellStyle name="Normal 10 3 2 2 3 2 3" xfId="2555" xr:uid="{661F7D0A-75A2-479A-BFF1-20C4FAA707BE}"/>
    <cellStyle name="Normal 10 3 2 2 3 2 4" xfId="2556" xr:uid="{341C92AC-6994-4BBF-AF3C-3F58C00A543A}"/>
    <cellStyle name="Normal 10 3 2 2 3 3" xfId="1056" xr:uid="{38DE948A-0624-4327-AAD2-9F9A288A09B1}"/>
    <cellStyle name="Normal 10 3 2 2 3 4" xfId="2557" xr:uid="{CB17341B-D2EF-405C-A4F8-3DD62E75F40D}"/>
    <cellStyle name="Normal 10 3 2 2 3 5" xfId="2558" xr:uid="{E4052806-6A63-43E9-81B2-760B9DF558C0}"/>
    <cellStyle name="Normal 10 3 2 2 4" xfId="1057" xr:uid="{3443BCCC-668B-4E43-B280-E0996B10A3DA}"/>
    <cellStyle name="Normal 10 3 2 2 4 2" xfId="1058" xr:uid="{024E59BC-98E9-46BF-A058-D5E549093446}"/>
    <cellStyle name="Normal 10 3 2 2 4 3" xfId="2559" xr:uid="{84E3170A-95BB-4D99-9E12-89EEB7DADEC8}"/>
    <cellStyle name="Normal 10 3 2 2 4 4" xfId="2560" xr:uid="{F979FB56-4ACD-4505-AEEA-15C76EF83F15}"/>
    <cellStyle name="Normal 10 3 2 2 5" xfId="1059" xr:uid="{22022FDB-E7CC-4EB5-9FE3-1385E7176EC0}"/>
    <cellStyle name="Normal 10 3 2 2 5 2" xfId="2561" xr:uid="{9E0C824F-3CD3-468E-951B-310203498331}"/>
    <cellStyle name="Normal 10 3 2 2 5 3" xfId="2562" xr:uid="{6331EFDD-D363-4144-A0D1-3572DF4FFDE0}"/>
    <cellStyle name="Normal 10 3 2 2 5 4" xfId="2563" xr:uid="{25782803-8EC4-4AA8-8C1A-81A31C1FBFFC}"/>
    <cellStyle name="Normal 10 3 2 2 6" xfId="2564" xr:uid="{C332C300-761A-4C17-8C9B-DA274B1E3809}"/>
    <cellStyle name="Normal 10 3 2 2 7" xfId="2565" xr:uid="{A71F43CD-FA74-4BB0-AF26-FFE29C777C8D}"/>
    <cellStyle name="Normal 10 3 2 2 8" xfId="2566" xr:uid="{A4655B50-730C-4FAF-BB1E-8F03CCB35D9A}"/>
    <cellStyle name="Normal 10 3 2 3" xfId="248" xr:uid="{2FF044D9-6EAE-406C-B84F-50489E7263A8}"/>
    <cellStyle name="Normal 10 3 2 3 2" xfId="488" xr:uid="{0483D49A-883A-4B9F-A683-46547572B2F3}"/>
    <cellStyle name="Normal 10 3 2 3 2 2" xfId="489" xr:uid="{AF3F31C5-6289-4F80-95D2-47A5AFE90AF0}"/>
    <cellStyle name="Normal 10 3 2 3 2 2 2" xfId="1060" xr:uid="{784BA123-E831-46CA-A036-3A89C3AB09E6}"/>
    <cellStyle name="Normal 10 3 2 3 2 2 2 2" xfId="1061" xr:uid="{30CA63DD-7993-4782-BC0E-7BC5A06CF2BD}"/>
    <cellStyle name="Normal 10 3 2 3 2 2 3" xfId="1062" xr:uid="{09642705-CA03-4AEB-A36C-AE95463583A7}"/>
    <cellStyle name="Normal 10 3 2 3 2 3" xfId="1063" xr:uid="{EFC6B00A-C197-4C74-BB83-644AB4714FEC}"/>
    <cellStyle name="Normal 10 3 2 3 2 3 2" xfId="1064" xr:uid="{2DD15547-79C1-4316-8042-C6B4E7BB3F63}"/>
    <cellStyle name="Normal 10 3 2 3 2 4" xfId="1065" xr:uid="{47C390D5-0158-48CC-97B8-57962893C3D8}"/>
    <cellStyle name="Normal 10 3 2 3 3" xfId="490" xr:uid="{8C8B533E-B08A-4726-8B99-A6E9BA846F28}"/>
    <cellStyle name="Normal 10 3 2 3 3 2" xfId="1066" xr:uid="{BF3E5402-D7A7-4A76-BF78-DE244DE43CE7}"/>
    <cellStyle name="Normal 10 3 2 3 3 2 2" xfId="1067" xr:uid="{51BB063A-CE28-40F0-8402-9BF9B8BDD15F}"/>
    <cellStyle name="Normal 10 3 2 3 3 3" xfId="1068" xr:uid="{5B8132D4-0D4B-4535-9ABA-25FD3391ACF7}"/>
    <cellStyle name="Normal 10 3 2 3 3 4" xfId="2567" xr:uid="{E5CDF4D3-E4CD-47EA-98E9-570B5E492E14}"/>
    <cellStyle name="Normal 10 3 2 3 4" xfId="1069" xr:uid="{74F103BC-DE9B-4F2E-AECA-1955F6E8A63D}"/>
    <cellStyle name="Normal 10 3 2 3 4 2" xfId="1070" xr:uid="{910ED43E-3807-48C8-A003-847DF7DD664C}"/>
    <cellStyle name="Normal 10 3 2 3 5" xfId="1071" xr:uid="{DA10BAA1-E505-42EB-BA60-DF079205E827}"/>
    <cellStyle name="Normal 10 3 2 3 6" xfId="2568" xr:uid="{8EFD3378-68D0-4D61-B21B-45314B6D92B8}"/>
    <cellStyle name="Normal 10 3 2 4" xfId="249" xr:uid="{CFAC60BD-0810-4146-BBCB-157C84601B1E}"/>
    <cellStyle name="Normal 10 3 2 4 2" xfId="491" xr:uid="{055B9111-21E8-47CC-9647-D16A05680E68}"/>
    <cellStyle name="Normal 10 3 2 4 2 2" xfId="1072" xr:uid="{5457AA53-1E03-4B6E-97D7-DA0A28BD40BA}"/>
    <cellStyle name="Normal 10 3 2 4 2 2 2" xfId="1073" xr:uid="{5499925E-CC93-48DE-9FF3-017E9466481E}"/>
    <cellStyle name="Normal 10 3 2 4 2 3" xfId="1074" xr:uid="{133DF109-9008-4AF1-9F77-2C68CA63C5B7}"/>
    <cellStyle name="Normal 10 3 2 4 2 4" xfId="2569" xr:uid="{BCCB815D-4FEE-4B2A-A158-80A1AE79918E}"/>
    <cellStyle name="Normal 10 3 2 4 3" xfId="1075" xr:uid="{B8D742E3-7F81-446D-AF51-2596B0D65033}"/>
    <cellStyle name="Normal 10 3 2 4 3 2" xfId="1076" xr:uid="{0C8EF039-A241-440B-965D-81FCD545A498}"/>
    <cellStyle name="Normal 10 3 2 4 4" xfId="1077" xr:uid="{0B707E70-B2DB-45E3-8D3F-8AC49438E4C0}"/>
    <cellStyle name="Normal 10 3 2 4 5" xfId="2570" xr:uid="{E3B265C8-D8F3-4124-B72C-E1BD871B9118}"/>
    <cellStyle name="Normal 10 3 2 5" xfId="251" xr:uid="{7ABCAA30-1C55-4AD3-B947-ED7C3ACDB012}"/>
    <cellStyle name="Normal 10 3 2 5 2" xfId="1078" xr:uid="{E65A85B6-02FF-41D3-8E07-62FEED7638B5}"/>
    <cellStyle name="Normal 10 3 2 5 2 2" xfId="1079" xr:uid="{5E49C75F-8909-4FCD-94F1-079A656D627E}"/>
    <cellStyle name="Normal 10 3 2 5 3" xfId="1080" xr:uid="{E39CD780-B125-4DCF-8C9D-F9169AB488EC}"/>
    <cellStyle name="Normal 10 3 2 5 4" xfId="2571" xr:uid="{72E6858F-3248-44FF-946F-E245DE5A4D2D}"/>
    <cellStyle name="Normal 10 3 2 6" xfId="1081" xr:uid="{C41EE972-FBAF-4A23-BB8B-0E5DAEC939DA}"/>
    <cellStyle name="Normal 10 3 2 6 2" xfId="1082" xr:uid="{BA0F1756-5B6E-4922-BB9F-6BEAC7EEB494}"/>
    <cellStyle name="Normal 10 3 2 6 3" xfId="2572" xr:uid="{DBF4977C-2AA6-4F53-A2ED-C6D8303B7BAC}"/>
    <cellStyle name="Normal 10 3 2 6 4" xfId="2573" xr:uid="{1E10D5F4-E36B-454B-8396-81741317FB8F}"/>
    <cellStyle name="Normal 10 3 2 7" xfId="1083" xr:uid="{64209534-C600-4E09-A64B-4015BBFBE645}"/>
    <cellStyle name="Normal 10 3 2 8" xfId="2574" xr:uid="{92E86155-03F3-4C66-A3EB-DBA829F99322}"/>
    <cellStyle name="Normal 10 3 2 9" xfId="2575" xr:uid="{4AE78D61-22EC-43EB-8B28-1F670EE24E0A}"/>
    <cellStyle name="Normal 10 3 3" xfId="53" xr:uid="{6CC02D28-D3AC-4C66-AAAD-216627E4CC8E}"/>
    <cellStyle name="Normal 10 3 3 2" xfId="54" xr:uid="{E9A2647E-8A9F-4196-BFCF-4FDB4CE49920}"/>
    <cellStyle name="Normal 10 3 3 2 2" xfId="492" xr:uid="{A6F5DA56-03D1-4020-AC17-CCA11027A7E8}"/>
    <cellStyle name="Normal 10 3 3 2 2 2" xfId="1084" xr:uid="{B5F2BEA3-C9D1-4218-AA70-A2E2615F4EF0}"/>
    <cellStyle name="Normal 10 3 3 2 2 2 2" xfId="1085" xr:uid="{AD449C50-4F30-4C67-8B30-CA5201CBEB0B}"/>
    <cellStyle name="Normal 10 3 3 2 2 2 2 2" xfId="4445" xr:uid="{9675155A-A8BF-4893-9858-F95B45C53E48}"/>
    <cellStyle name="Normal 10 3 3 2 2 2 3" xfId="4446" xr:uid="{4AF757CD-D7FD-4C68-95B5-DFFD1C8BED7C}"/>
    <cellStyle name="Normal 10 3 3 2 2 3" xfId="1086" xr:uid="{E73BE5D1-894B-40C3-98FB-DF79C72B7FDF}"/>
    <cellStyle name="Normal 10 3 3 2 2 3 2" xfId="4447" xr:uid="{1122C557-EFDB-4B81-8A51-C1CF6A1C722A}"/>
    <cellStyle name="Normal 10 3 3 2 2 4" xfId="2576" xr:uid="{90AE039B-F711-40A6-A51D-14067111D9EE}"/>
    <cellStyle name="Normal 10 3 3 2 3" xfId="1087" xr:uid="{BD842D74-7247-4D4C-847B-668C03B0E9D3}"/>
    <cellStyle name="Normal 10 3 3 2 3 2" xfId="1088" xr:uid="{7565BFDE-B20D-477B-B22B-3CDB0974EF76}"/>
    <cellStyle name="Normal 10 3 3 2 3 2 2" xfId="4448" xr:uid="{33EA349B-D830-43C1-AE5D-EDB64C579259}"/>
    <cellStyle name="Normal 10 3 3 2 3 3" xfId="2577" xr:uid="{5E706711-32F2-446A-967B-A1FCD3A0AAEA}"/>
    <cellStyle name="Normal 10 3 3 2 3 4" xfId="2578" xr:uid="{F0775B63-3A2A-4FDA-B74C-51DAB9B7FFF6}"/>
    <cellStyle name="Normal 10 3 3 2 4" xfId="1089" xr:uid="{D122C013-B1CC-4033-AB0E-3A04FCC6960E}"/>
    <cellStyle name="Normal 10 3 3 2 4 2" xfId="4449" xr:uid="{D14579C0-B688-41D1-8B89-6D2B9A965CE0}"/>
    <cellStyle name="Normal 10 3 3 2 5" xfId="2579" xr:uid="{4E41D06B-721C-4FB5-B22C-A0AE2C1E97EA}"/>
    <cellStyle name="Normal 10 3 3 2 6" xfId="2580" xr:uid="{292E9D0F-DE96-4C0D-BE07-33CC4735F2D8}"/>
    <cellStyle name="Normal 10 3 3 3" xfId="252" xr:uid="{79B00F40-DC99-4C29-A020-03768BDA03F7}"/>
    <cellStyle name="Normal 10 3 3 3 2" xfId="1090" xr:uid="{04F2073F-C36A-4E9B-93BB-1548FE8B1478}"/>
    <cellStyle name="Normal 10 3 3 3 2 2" xfId="1091" xr:uid="{2894F5D3-6D50-4D62-BB67-82F259815E75}"/>
    <cellStyle name="Normal 10 3 3 3 2 2 2" xfId="4450" xr:uid="{75F534A6-F197-4922-A32C-46AE7532CF48}"/>
    <cellStyle name="Normal 10 3 3 3 2 3" xfId="2581" xr:uid="{D16E2F1D-E580-48A7-8C82-527DBC69530A}"/>
    <cellStyle name="Normal 10 3 3 3 2 4" xfId="2582" xr:uid="{D0B34C45-10A8-4992-BD76-B6B54F7F9647}"/>
    <cellStyle name="Normal 10 3 3 3 3" xfId="1092" xr:uid="{D89B321E-F893-47C4-B297-0E76C71AD4E3}"/>
    <cellStyle name="Normal 10 3 3 3 3 2" xfId="4451" xr:uid="{8E51218F-0238-47DA-A7CF-AC1816B3E649}"/>
    <cellStyle name="Normal 10 3 3 3 4" xfId="2583" xr:uid="{29623D43-4ED1-4118-88C2-AF658230F4C5}"/>
    <cellStyle name="Normal 10 3 3 3 5" xfId="2584" xr:uid="{26568BF4-294A-4C80-978F-B2A96D4E0D67}"/>
    <cellStyle name="Normal 10 3 3 4" xfId="1093" xr:uid="{F9EFE5E2-F026-456E-88CD-15C6939CE714}"/>
    <cellStyle name="Normal 10 3 3 4 2" xfId="1094" xr:uid="{7AEE631F-B6C4-41AC-AD2E-B41A458E76B1}"/>
    <cellStyle name="Normal 10 3 3 4 2 2" xfId="4452" xr:uid="{B9F985E7-57D1-49B3-A415-D8F19EF63FF9}"/>
    <cellStyle name="Normal 10 3 3 4 3" xfId="2585" xr:uid="{252A40C8-501E-4DBF-92F1-9F4621F20B9F}"/>
    <cellStyle name="Normal 10 3 3 4 4" xfId="2586" xr:uid="{EAA56026-B1E5-4D81-A58A-1672CF56E1CE}"/>
    <cellStyle name="Normal 10 3 3 5" xfId="1095" xr:uid="{8E695797-3908-42CA-9526-800197ADF3B3}"/>
    <cellStyle name="Normal 10 3 3 5 2" xfId="2587" xr:uid="{2A3599DA-A179-471C-B05F-730DAE9C2B5A}"/>
    <cellStyle name="Normal 10 3 3 5 3" xfId="2588" xr:uid="{05885B8E-2449-4A89-B93C-C8067E0AAD9C}"/>
    <cellStyle name="Normal 10 3 3 5 4" xfId="2589" xr:uid="{FCDBF6D0-2546-4745-91C6-6A0EAB788E4A}"/>
    <cellStyle name="Normal 10 3 3 6" xfId="2590" xr:uid="{F1944915-E64B-4BC9-8063-2CB3FF4261BD}"/>
    <cellStyle name="Normal 10 3 3 7" xfId="2591" xr:uid="{9B68A6E3-F8AB-4F26-A04F-95CEEA362213}"/>
    <cellStyle name="Normal 10 3 3 8" xfId="2592" xr:uid="{953E94E1-2E70-4905-98A4-05BA41337097}"/>
    <cellStyle name="Normal 10 3 4" xfId="55" xr:uid="{9DBE87B3-A747-4D66-B7DF-51FBB3A4FA2F}"/>
    <cellStyle name="Normal 10 3 4 2" xfId="493" xr:uid="{4967C5BE-C08B-4C06-8AA6-8F0852D97E35}"/>
    <cellStyle name="Normal 10 3 4 2 2" xfId="494" xr:uid="{2204014D-F4AB-4F43-AEF3-8B03E7A90A1F}"/>
    <cellStyle name="Normal 10 3 4 2 2 2" xfId="1096" xr:uid="{CCC432A1-74A8-448C-B9DF-EE58727C5ADA}"/>
    <cellStyle name="Normal 10 3 4 2 2 2 2" xfId="1097" xr:uid="{8702458B-AB96-449F-8C4D-1A9B4800F3ED}"/>
    <cellStyle name="Normal 10 3 4 2 2 3" xfId="1098" xr:uid="{8C5A5A28-5558-4984-9866-0717486A1B54}"/>
    <cellStyle name="Normal 10 3 4 2 2 4" xfId="2593" xr:uid="{B02463AB-2C1C-44D9-B2DD-E9A71867A29E}"/>
    <cellStyle name="Normal 10 3 4 2 3" xfId="1099" xr:uid="{0E1BF54A-F622-46B1-A43F-AE97CA518CEF}"/>
    <cellStyle name="Normal 10 3 4 2 3 2" xfId="1100" xr:uid="{3A034A5B-3061-408A-B51D-3164AF7234E2}"/>
    <cellStyle name="Normal 10 3 4 2 4" xfId="1101" xr:uid="{F16DC0B8-A8CB-4FF2-BEE6-C101FF1DBFB5}"/>
    <cellStyle name="Normal 10 3 4 2 5" xfId="2594" xr:uid="{6BF6AA38-1EEE-4065-BE09-008EF0749138}"/>
    <cellStyle name="Normal 10 3 4 3" xfId="495" xr:uid="{EAC07199-645F-41BE-B372-A083D99DD8A0}"/>
    <cellStyle name="Normal 10 3 4 3 2" xfId="1102" xr:uid="{EBCD9A75-D809-469F-8502-13A458F40A84}"/>
    <cellStyle name="Normal 10 3 4 3 2 2" xfId="1103" xr:uid="{42CA9F26-AF6B-430A-BDBA-0E8264617789}"/>
    <cellStyle name="Normal 10 3 4 3 3" xfId="1104" xr:uid="{41C6D215-EA42-4308-80A1-6F694C2CEF58}"/>
    <cellStyle name="Normal 10 3 4 3 4" xfId="2595" xr:uid="{E6E130E6-A110-4F5A-B605-F20F7882C0C7}"/>
    <cellStyle name="Normal 10 3 4 4" xfId="1105" xr:uid="{915FCF59-DBD2-49FF-88E3-200192FAF074}"/>
    <cellStyle name="Normal 10 3 4 4 2" xfId="1106" xr:uid="{B027DD64-DBDF-4CA9-A6EC-38C09CA32D2A}"/>
    <cellStyle name="Normal 10 3 4 4 3" xfId="2596" xr:uid="{99C8B553-191A-49CF-A712-DAD346FE05A4}"/>
    <cellStyle name="Normal 10 3 4 4 4" xfId="2597" xr:uid="{F54C5EC3-29B6-4802-95CD-4FBEACD30514}"/>
    <cellStyle name="Normal 10 3 4 5" xfId="1107" xr:uid="{2391306C-611F-4C22-A5E3-725D6567697C}"/>
    <cellStyle name="Normal 10 3 4 6" xfId="2598" xr:uid="{FD361BAC-9F42-45D2-931D-C3671777D292}"/>
    <cellStyle name="Normal 10 3 4 7" xfId="2599" xr:uid="{A22CCCB9-C530-4A80-87A3-680E1C7F377C}"/>
    <cellStyle name="Normal 10 3 5" xfId="253" xr:uid="{1100648F-48BB-46F5-82F5-4AB0BF35025C}"/>
    <cellStyle name="Normal 10 3 5 2" xfId="496" xr:uid="{17BC3616-2B85-4A2A-82FB-1EEE3585E121}"/>
    <cellStyle name="Normal 10 3 5 2 2" xfId="1108" xr:uid="{1787E803-36D5-4470-ABF4-08D9DB7C9062}"/>
    <cellStyle name="Normal 10 3 5 2 2 2" xfId="1109" xr:uid="{0F1C655A-31A4-490D-B175-501A72B3B172}"/>
    <cellStyle name="Normal 10 3 5 2 3" xfId="1110" xr:uid="{93A7E307-514E-4AEA-AB21-00C7E2C4B3DA}"/>
    <cellStyle name="Normal 10 3 5 2 4" xfId="2600" xr:uid="{B872CEEB-A065-4285-9351-403D9BC9D01A}"/>
    <cellStyle name="Normal 10 3 5 3" xfId="1111" xr:uid="{A405EF9E-A4E2-4B1A-9301-97D5B9884C9D}"/>
    <cellStyle name="Normal 10 3 5 3 2" xfId="1112" xr:uid="{CC3C08CF-AB6C-4349-8C64-0BC24911479A}"/>
    <cellStyle name="Normal 10 3 5 3 3" xfId="2601" xr:uid="{0F0CF7CC-A9FF-4167-943B-95BDBB65F716}"/>
    <cellStyle name="Normal 10 3 5 3 4" xfId="2602" xr:uid="{228E1DCC-DB5F-4DEC-96C6-AF89F37BE44B}"/>
    <cellStyle name="Normal 10 3 5 4" xfId="1113" xr:uid="{65DE9F14-C9B8-47A1-AD3D-97388C2B2810}"/>
    <cellStyle name="Normal 10 3 5 5" xfId="2603" xr:uid="{5EF21CC8-7FE7-4B02-9E3F-1249268173F4}"/>
    <cellStyle name="Normal 10 3 5 6" xfId="2604" xr:uid="{6F0F05E5-2EEA-4541-BAEC-5CF52D8EF70A}"/>
    <cellStyle name="Normal 10 3 6" xfId="254" xr:uid="{36816F78-916A-43BB-8450-27CCA556FC2F}"/>
    <cellStyle name="Normal 10 3 6 2" xfId="1114" xr:uid="{90C092F5-C50B-4656-A6FD-BED2A1826026}"/>
    <cellStyle name="Normal 10 3 6 2 2" xfId="1115" xr:uid="{A13F8A73-CFDB-4F5D-8B13-47E77208C3D6}"/>
    <cellStyle name="Normal 10 3 6 2 3" xfId="2605" xr:uid="{0142246B-09CF-418F-9890-146B6A9F8F47}"/>
    <cellStyle name="Normal 10 3 6 2 4" xfId="2606" xr:uid="{52A03280-16C6-4D01-8B76-8F2E0F473FD3}"/>
    <cellStyle name="Normal 10 3 6 3" xfId="1116" xr:uid="{AE5CC7C6-6876-4284-B971-60FD18A8C870}"/>
    <cellStyle name="Normal 10 3 6 4" xfId="2607" xr:uid="{141DB9D5-6BFF-493F-A254-836ABEA7666C}"/>
    <cellStyle name="Normal 10 3 6 5" xfId="2608" xr:uid="{C9EC6027-55B9-4E15-97E5-2BB8F71A8853}"/>
    <cellStyle name="Normal 10 3 7" xfId="1117" xr:uid="{70A65DD0-6450-46BA-8063-C3B557A7C545}"/>
    <cellStyle name="Normal 10 3 7 2" xfId="1118" xr:uid="{4EFA79BE-ECA6-43C7-8D4A-11400A943307}"/>
    <cellStyle name="Normal 10 3 7 3" xfId="2609" xr:uid="{03BC0983-A6D8-486A-A88B-64294DD20512}"/>
    <cellStyle name="Normal 10 3 7 4" xfId="2610" xr:uid="{F500792F-EAF3-443A-AD1D-2D7114EFCD15}"/>
    <cellStyle name="Normal 10 3 8" xfId="1119" xr:uid="{165FE49D-E62C-4D6E-96AC-7C061DEA8A16}"/>
    <cellStyle name="Normal 10 3 8 2" xfId="2611" xr:uid="{91547061-F13C-42A5-AFC5-1561E9FD2067}"/>
    <cellStyle name="Normal 10 3 8 3" xfId="2612" xr:uid="{A0D926A0-0DA2-44E6-A555-7D34A306CCD7}"/>
    <cellStyle name="Normal 10 3 8 4" xfId="2613" xr:uid="{E41543EB-FA29-448D-B96F-21F31B3F53BE}"/>
    <cellStyle name="Normal 10 3 9" xfId="2614" xr:uid="{0CC4C803-4EC6-40A2-B955-6BDA4B293124}"/>
    <cellStyle name="Normal 10 4" xfId="56" xr:uid="{C257396D-63EF-4DDA-A58F-931FA92CD5E4}"/>
    <cellStyle name="Normal 10 4 10" xfId="2615" xr:uid="{0151C741-81CD-4B36-B90C-47BF49FC5F62}"/>
    <cellStyle name="Normal 10 4 11" xfId="2616" xr:uid="{6292755D-0BD2-409B-88F4-69765BE64C58}"/>
    <cellStyle name="Normal 10 4 2" xfId="57" xr:uid="{3A11C761-DDB6-44EE-9E17-EBAD990C4A78}"/>
    <cellStyle name="Normal 10 4 2 2" xfId="255" xr:uid="{2922BD8A-CBF7-4DF1-AA00-70F24B90A2D7}"/>
    <cellStyle name="Normal 10 4 2 2 2" xfId="497" xr:uid="{F6839C68-A865-48B5-A3B0-6D9C9125FF1B}"/>
    <cellStyle name="Normal 10 4 2 2 2 2" xfId="498" xr:uid="{BBD5E6BD-27C1-44D8-95AB-FD14917976B4}"/>
    <cellStyle name="Normal 10 4 2 2 2 2 2" xfId="1120" xr:uid="{C224C66F-E605-4174-921C-36FC316DC8D6}"/>
    <cellStyle name="Normal 10 4 2 2 2 2 3" xfId="2617" xr:uid="{E75EA2D7-A062-4EEA-AB10-338FC76394B2}"/>
    <cellStyle name="Normal 10 4 2 2 2 2 4" xfId="2618" xr:uid="{8A71D4C3-E910-4F3B-94AC-50CBEFD1B277}"/>
    <cellStyle name="Normal 10 4 2 2 2 3" xfId="1121" xr:uid="{1B706751-DE85-45F8-B1FC-F7EC6BE27717}"/>
    <cellStyle name="Normal 10 4 2 2 2 3 2" xfId="2619" xr:uid="{DC8BA909-8F1A-426F-80F3-67965E25A7F5}"/>
    <cellStyle name="Normal 10 4 2 2 2 3 3" xfId="2620" xr:uid="{00F0E97E-CD16-4C52-AC94-4C5AB6B66070}"/>
    <cellStyle name="Normal 10 4 2 2 2 3 4" xfId="2621" xr:uid="{ABD110B8-0C4B-41CB-9F03-BA22545992E3}"/>
    <cellStyle name="Normal 10 4 2 2 2 4" xfId="2622" xr:uid="{DFEE6DFB-C628-46DC-9822-65CA68EBB198}"/>
    <cellStyle name="Normal 10 4 2 2 2 5" xfId="2623" xr:uid="{A4E4956B-323D-47F8-AAF2-DC6B3453203F}"/>
    <cellStyle name="Normal 10 4 2 2 2 6" xfId="2624" xr:uid="{ACCD3EBC-CD03-41D5-B30C-75906B70BB55}"/>
    <cellStyle name="Normal 10 4 2 2 3" xfId="499" xr:uid="{9E7DB682-950E-40BF-9406-A77F0C4EAF60}"/>
    <cellStyle name="Normal 10 4 2 2 3 2" xfId="1122" xr:uid="{B508259F-2943-4CFE-820E-2C2271C495A3}"/>
    <cellStyle name="Normal 10 4 2 2 3 2 2" xfId="2625" xr:uid="{41EDA256-FF41-4271-A978-AA0AFD4461D8}"/>
    <cellStyle name="Normal 10 4 2 2 3 2 3" xfId="2626" xr:uid="{3B7677E3-6C9E-4AF2-8C71-68BAACF90077}"/>
    <cellStyle name="Normal 10 4 2 2 3 2 4" xfId="2627" xr:uid="{0835398D-2CB8-4D45-A9B0-3D910842163E}"/>
    <cellStyle name="Normal 10 4 2 2 3 3" xfId="2628" xr:uid="{7DD45749-22DA-48B9-91A5-433476A85EEA}"/>
    <cellStyle name="Normal 10 4 2 2 3 4" xfId="2629" xr:uid="{806D8F09-EC6C-4B5D-938F-FA9DC2EBBD15}"/>
    <cellStyle name="Normal 10 4 2 2 3 5" xfId="2630" xr:uid="{AA897415-774A-4271-883B-6C5A31516158}"/>
    <cellStyle name="Normal 10 4 2 2 4" xfId="1123" xr:uid="{D43DACB4-C5CC-43BF-9616-3CCD96FE0409}"/>
    <cellStyle name="Normal 10 4 2 2 4 2" xfId="2631" xr:uid="{4F6F24B6-4CC6-4811-B046-7D51068E17F7}"/>
    <cellStyle name="Normal 10 4 2 2 4 3" xfId="2632" xr:uid="{97D7FA7B-0F70-4E37-8809-97EA4B0B4458}"/>
    <cellStyle name="Normal 10 4 2 2 4 4" xfId="2633" xr:uid="{2EF6E87F-F02C-4655-8762-D73A4EBB4337}"/>
    <cellStyle name="Normal 10 4 2 2 5" xfId="2634" xr:uid="{EFC012BB-85F3-4363-981D-FDD8317D6B30}"/>
    <cellStyle name="Normal 10 4 2 2 5 2" xfId="2635" xr:uid="{778320B9-B35E-44FC-9D8F-15DA31607DD4}"/>
    <cellStyle name="Normal 10 4 2 2 5 3" xfId="2636" xr:uid="{F40D5C3B-4953-4834-AAF9-13490BCC00AB}"/>
    <cellStyle name="Normal 10 4 2 2 5 4" xfId="2637" xr:uid="{57D69250-3D4F-43DE-BA3A-B8266E66AE2B}"/>
    <cellStyle name="Normal 10 4 2 2 6" xfId="2638" xr:uid="{66B07266-B3D3-42DF-8737-21153E6BEA44}"/>
    <cellStyle name="Normal 10 4 2 2 7" xfId="2639" xr:uid="{30563D27-54EF-4D62-B367-1D3A4C360F9A}"/>
    <cellStyle name="Normal 10 4 2 2 8" xfId="2640" xr:uid="{E50583AB-3578-41B7-AC00-11AE69F4534C}"/>
    <cellStyle name="Normal 10 4 2 3" xfId="500" xr:uid="{9F73B20F-ECAA-4DCF-98F7-4D2D740BEDAE}"/>
    <cellStyle name="Normal 10 4 2 3 2" xfId="501" xr:uid="{5ADFD05E-A3BD-4EBB-84EC-20A52C0E5644}"/>
    <cellStyle name="Normal 10 4 2 3 2 2" xfId="502" xr:uid="{DFA5DF97-7DA8-4E45-A043-F49663B380A5}"/>
    <cellStyle name="Normal 10 4 2 3 2 3" xfId="2641" xr:uid="{CFBBC89F-E2F2-4623-BAC2-FA82B8BA745F}"/>
    <cellStyle name="Normal 10 4 2 3 2 4" xfId="2642" xr:uid="{DEFF1E5E-F914-4955-902F-5792419F051A}"/>
    <cellStyle name="Normal 10 4 2 3 3" xfId="503" xr:uid="{1BA946FF-42CD-4338-A2AD-D617F5E37EC4}"/>
    <cellStyle name="Normal 10 4 2 3 3 2" xfId="2643" xr:uid="{E0D62D53-D363-438D-9916-67E953EF08B6}"/>
    <cellStyle name="Normal 10 4 2 3 3 3" xfId="2644" xr:uid="{9E473ECC-B1AE-4DAE-884C-81BE10168C2F}"/>
    <cellStyle name="Normal 10 4 2 3 3 4" xfId="2645" xr:uid="{7B052788-DFF3-484F-A4CF-2ED1E35CBC52}"/>
    <cellStyle name="Normal 10 4 2 3 4" xfId="2646" xr:uid="{56F9C15B-2C06-4DCD-9DD2-BB27AE8C8A92}"/>
    <cellStyle name="Normal 10 4 2 3 5" xfId="2647" xr:uid="{28277014-6708-4C16-8436-9C90FC4452ED}"/>
    <cellStyle name="Normal 10 4 2 3 6" xfId="2648" xr:uid="{AECE1785-F69D-44FA-A170-1F1D3211EE84}"/>
    <cellStyle name="Normal 10 4 2 4" xfId="504" xr:uid="{BA2BB94B-D707-4D1A-AAB2-E5DD56A3C2D0}"/>
    <cellStyle name="Normal 10 4 2 4 2" xfId="505" xr:uid="{B0E2FBEF-BF4B-4D5C-A7B8-DEF2B4A8C813}"/>
    <cellStyle name="Normal 10 4 2 4 2 2" xfId="2649" xr:uid="{3C131034-FD5B-49D8-ACD4-97D8B5C3753C}"/>
    <cellStyle name="Normal 10 4 2 4 2 3" xfId="2650" xr:uid="{3C82E1CB-2BA5-4F47-9302-9154EDD32A1B}"/>
    <cellStyle name="Normal 10 4 2 4 2 4" xfId="2651" xr:uid="{E7C58989-2EEB-4396-A9E7-DEEC9600F39B}"/>
    <cellStyle name="Normal 10 4 2 4 3" xfId="2652" xr:uid="{893B64DF-4C53-4C18-8ECE-44E72C1115F8}"/>
    <cellStyle name="Normal 10 4 2 4 4" xfId="2653" xr:uid="{5D9C0E84-30B8-410D-9C02-C037898F931F}"/>
    <cellStyle name="Normal 10 4 2 4 5" xfId="2654" xr:uid="{B5EFED71-914D-495F-8BE5-3356190ED0B7}"/>
    <cellStyle name="Normal 10 4 2 5" xfId="506" xr:uid="{8FB92D92-99FC-48C1-8516-F1CFAB9700B0}"/>
    <cellStyle name="Normal 10 4 2 5 2" xfId="2655" xr:uid="{F0E1177E-FFC6-441E-87D5-0F03393BFA96}"/>
    <cellStyle name="Normal 10 4 2 5 3" xfId="2656" xr:uid="{71B09955-7B64-4AAC-A5E0-82DA7D764A0F}"/>
    <cellStyle name="Normal 10 4 2 5 4" xfId="2657" xr:uid="{F05BA320-8F0B-4705-AB0D-456038809BF6}"/>
    <cellStyle name="Normal 10 4 2 6" xfId="2658" xr:uid="{82A2771D-082B-4538-AB2B-E7572D1C5430}"/>
    <cellStyle name="Normal 10 4 2 6 2" xfId="2659" xr:uid="{D628A1E7-EA36-49A6-90E7-38976ABECB67}"/>
    <cellStyle name="Normal 10 4 2 6 3" xfId="2660" xr:uid="{A95264E9-B2A3-4C48-B332-5BDF25C3AF4F}"/>
    <cellStyle name="Normal 10 4 2 6 4" xfId="2661" xr:uid="{6A41BFA9-B4C7-4A6E-9FF1-1F8663A6E90A}"/>
    <cellStyle name="Normal 10 4 2 7" xfId="2662" xr:uid="{82115019-57BE-4023-AA26-F4A646E142A3}"/>
    <cellStyle name="Normal 10 4 2 8" xfId="2663" xr:uid="{B80147F4-5594-4E8F-9A91-83A19B31648F}"/>
    <cellStyle name="Normal 10 4 2 9" xfId="2664" xr:uid="{14884D77-CA14-40CC-9350-3BE0AFA13521}"/>
    <cellStyle name="Normal 10 4 3" xfId="256" xr:uid="{63F6DAC8-3C86-4E4A-A010-C9F2E6365B44}"/>
    <cellStyle name="Normal 10 4 3 2" xfId="507" xr:uid="{B48C36EC-5FDE-431A-9B9A-349B9FB4602D}"/>
    <cellStyle name="Normal 10 4 3 2 2" xfId="508" xr:uid="{40EDDE42-CEF2-44AF-944B-CF4BA6797C85}"/>
    <cellStyle name="Normal 10 4 3 2 2 2" xfId="1124" xr:uid="{A141C273-2C1F-4B84-B3F5-073EC1154128}"/>
    <cellStyle name="Normal 10 4 3 2 2 2 2" xfId="1125" xr:uid="{A3ED4F6F-2A52-47B6-B4CC-A6FCCE9983FC}"/>
    <cellStyle name="Normal 10 4 3 2 2 3" xfId="1126" xr:uid="{99E2AAAF-9CFD-44BF-8F9D-3303DBAA020F}"/>
    <cellStyle name="Normal 10 4 3 2 2 4" xfId="2665" xr:uid="{AF987F53-EFD1-4EBA-831C-1A73AB926C80}"/>
    <cellStyle name="Normal 10 4 3 2 3" xfId="1127" xr:uid="{EA58CDB9-E8C1-4327-AF59-97C44ACC678A}"/>
    <cellStyle name="Normal 10 4 3 2 3 2" xfId="1128" xr:uid="{CC1A9318-E5A6-4D5D-B44E-AEB19C201C6C}"/>
    <cellStyle name="Normal 10 4 3 2 3 3" xfId="2666" xr:uid="{A1F985E0-2C4B-4977-8A26-40226F6A49FE}"/>
    <cellStyle name="Normal 10 4 3 2 3 4" xfId="2667" xr:uid="{C82C2BC5-8AD0-41AF-9D94-8F7A45FD0DD6}"/>
    <cellStyle name="Normal 10 4 3 2 4" xfId="1129" xr:uid="{B4263846-4A6D-45B6-A068-597B134AAC05}"/>
    <cellStyle name="Normal 10 4 3 2 5" xfId="2668" xr:uid="{522FD38A-07CA-4EE7-8004-D18F16FEAF80}"/>
    <cellStyle name="Normal 10 4 3 2 6" xfId="2669" xr:uid="{54490B94-8B57-4D8E-8744-1CF140D7C21E}"/>
    <cellStyle name="Normal 10 4 3 3" xfId="509" xr:uid="{87A7DBED-EA48-4D4A-8D1A-C9607910143D}"/>
    <cellStyle name="Normal 10 4 3 3 2" xfId="1130" xr:uid="{1B600EFB-0C38-4F22-AE45-3B0F1B7374A5}"/>
    <cellStyle name="Normal 10 4 3 3 2 2" xfId="1131" xr:uid="{5850F8E1-A4DC-4AC0-ADCC-427E0AF87C5C}"/>
    <cellStyle name="Normal 10 4 3 3 2 3" xfId="2670" xr:uid="{E5E3D040-C35E-4CE7-A8CF-360C949F81D7}"/>
    <cellStyle name="Normal 10 4 3 3 2 4" xfId="2671" xr:uid="{E165E01D-B3FE-4712-8110-BDB92AF26CE0}"/>
    <cellStyle name="Normal 10 4 3 3 3" xfId="1132" xr:uid="{3C8230D5-C17A-4E4F-BE46-554AFF14F4B6}"/>
    <cellStyle name="Normal 10 4 3 3 4" xfId="2672" xr:uid="{B5EA6BE2-FF5C-46A2-941A-766A4857C437}"/>
    <cellStyle name="Normal 10 4 3 3 5" xfId="2673" xr:uid="{B8363E46-5D96-4D25-B8C4-A5361B38A4B2}"/>
    <cellStyle name="Normal 10 4 3 4" xfId="1133" xr:uid="{2A057C93-3B60-4CE8-824A-1ECCA09D6473}"/>
    <cellStyle name="Normal 10 4 3 4 2" xfId="1134" xr:uid="{5B3BEFE4-D3BE-453F-90B5-BA8612D97244}"/>
    <cellStyle name="Normal 10 4 3 4 3" xfId="2674" xr:uid="{8D1F3F42-6D9F-41D7-93E8-F0C9E4F2ADA2}"/>
    <cellStyle name="Normal 10 4 3 4 4" xfId="2675" xr:uid="{03CF34DD-DBEF-4F5C-ADB3-BC791E0B0590}"/>
    <cellStyle name="Normal 10 4 3 5" xfId="1135" xr:uid="{2ADFC4DF-89A8-419C-BFC9-1D9C7AF05797}"/>
    <cellStyle name="Normal 10 4 3 5 2" xfId="2676" xr:uid="{7FD244A3-132E-439F-9ED1-D1ACFDA5C44E}"/>
    <cellStyle name="Normal 10 4 3 5 3" xfId="2677" xr:uid="{6BD2FC88-88D9-45D2-9C6B-21721180D11E}"/>
    <cellStyle name="Normal 10 4 3 5 4" xfId="2678" xr:uid="{E9E8105B-E745-4AF9-8F04-49E29A9881D8}"/>
    <cellStyle name="Normal 10 4 3 6" xfId="2679" xr:uid="{8C7B84B8-FF59-487A-A4ED-74C724225A42}"/>
    <cellStyle name="Normal 10 4 3 7" xfId="2680" xr:uid="{FA6CF35E-AF30-4A30-9231-D73C6742FD2D}"/>
    <cellStyle name="Normal 10 4 3 8" xfId="2681" xr:uid="{6F7EF06A-A5E5-499B-99FE-49ED7CDB364D}"/>
    <cellStyle name="Normal 10 4 4" xfId="257" xr:uid="{3958430F-42FC-4AD8-87CE-85C21A5E6207}"/>
    <cellStyle name="Normal 10 4 4 2" xfId="510" xr:uid="{23718394-E4DE-4AFF-8288-A210194CF3BA}"/>
    <cellStyle name="Normal 10 4 4 2 2" xfId="511" xr:uid="{E8CE7122-0E0A-4414-8C6A-0CD00C14AFAA}"/>
    <cellStyle name="Normal 10 4 4 2 2 2" xfId="1136" xr:uid="{C5C14BD4-76CA-4711-95BA-6A728055F5BA}"/>
    <cellStyle name="Normal 10 4 4 2 2 3" xfId="2682" xr:uid="{AAEB48C2-7224-4188-B86E-B9F65D61DA93}"/>
    <cellStyle name="Normal 10 4 4 2 2 4" xfId="2683" xr:uid="{1649BBCE-46F1-49B0-8A04-2E207CE80418}"/>
    <cellStyle name="Normal 10 4 4 2 3" xfId="1137" xr:uid="{846A0CB3-EDC7-408D-B052-C914E688DD51}"/>
    <cellStyle name="Normal 10 4 4 2 4" xfId="2684" xr:uid="{02B4750D-7AB8-4566-BE3D-645B031961D1}"/>
    <cellStyle name="Normal 10 4 4 2 5" xfId="2685" xr:uid="{3C685C15-A075-4C93-9A98-FBB9F001270C}"/>
    <cellStyle name="Normal 10 4 4 3" xfId="512" xr:uid="{59A48F78-462F-4847-8EEF-48B44699A777}"/>
    <cellStyle name="Normal 10 4 4 3 2" xfId="1138" xr:uid="{696C8F9F-22CC-403D-967D-929306B15D6A}"/>
    <cellStyle name="Normal 10 4 4 3 3" xfId="2686" xr:uid="{ACFFDCAD-D454-4664-BDBF-1490D82517AD}"/>
    <cellStyle name="Normal 10 4 4 3 4" xfId="2687" xr:uid="{2700B6B3-6ACF-474D-BB26-8F7A513DD9E4}"/>
    <cellStyle name="Normal 10 4 4 4" xfId="1139" xr:uid="{4B19B575-3FC5-443D-9944-96ED109CDB09}"/>
    <cellStyle name="Normal 10 4 4 4 2" xfId="2688" xr:uid="{8C971B2B-6191-4EA2-8561-2363EA9D287B}"/>
    <cellStyle name="Normal 10 4 4 4 3" xfId="2689" xr:uid="{F8FB5A22-4338-404E-99B4-7F1A1AC963D7}"/>
    <cellStyle name="Normal 10 4 4 4 4" xfId="2690" xr:uid="{FC03F596-F7BF-4AA8-9858-4E52B97A6E91}"/>
    <cellStyle name="Normal 10 4 4 5" xfId="2691" xr:uid="{23CE301A-4875-46F6-BBD2-358A94879967}"/>
    <cellStyle name="Normal 10 4 4 6" xfId="2692" xr:uid="{106B5C85-241F-4D6D-83DE-B783EF71C8A9}"/>
    <cellStyle name="Normal 10 4 4 7" xfId="2693" xr:uid="{CACBD778-3056-4B33-93A0-0615034C9C12}"/>
    <cellStyle name="Normal 10 4 5" xfId="258" xr:uid="{5DCC0817-C307-42F4-A528-EDF3FFF1F876}"/>
    <cellStyle name="Normal 10 4 5 2" xfId="513" xr:uid="{A3A7E687-B6CD-4223-9F35-580C6B60EB44}"/>
    <cellStyle name="Normal 10 4 5 2 2" xfId="1140" xr:uid="{3047E81F-0CCA-4667-A6CC-891D89C8DC0C}"/>
    <cellStyle name="Normal 10 4 5 2 3" xfId="2694" xr:uid="{A69E79C9-78A4-469B-AAFA-0BACB49D7B57}"/>
    <cellStyle name="Normal 10 4 5 2 4" xfId="2695" xr:uid="{9B04D27F-3F91-44BC-BC52-8DE34B09A8F1}"/>
    <cellStyle name="Normal 10 4 5 3" xfId="1141" xr:uid="{EB0303DE-7D10-4354-80F0-4411855DA2B3}"/>
    <cellStyle name="Normal 10 4 5 3 2" xfId="2696" xr:uid="{B6E7A2C6-754C-4CFB-91F4-96A5D8E2E987}"/>
    <cellStyle name="Normal 10 4 5 3 3" xfId="2697" xr:uid="{9473D1A5-10F5-402E-9BD3-B5AC3C0B9AB9}"/>
    <cellStyle name="Normal 10 4 5 3 4" xfId="2698" xr:uid="{32F6CE50-1A02-4584-96AA-DFB7E3C051F5}"/>
    <cellStyle name="Normal 10 4 5 4" xfId="2699" xr:uid="{8714F1B3-41A7-4437-B5B0-9CCA068EAC46}"/>
    <cellStyle name="Normal 10 4 5 5" xfId="2700" xr:uid="{EAC27991-8A62-4B92-AA96-DC6CF583CAA3}"/>
    <cellStyle name="Normal 10 4 5 6" xfId="2701" xr:uid="{F46ECD12-BA3A-44B9-9C6C-5524821BF2F7}"/>
    <cellStyle name="Normal 10 4 6" xfId="514" xr:uid="{AFD67BD8-42E8-4FB9-B5EC-F39AF4C5A9A4}"/>
    <cellStyle name="Normal 10 4 6 2" xfId="1142" xr:uid="{01950204-7EE1-4583-892C-4D4A662ACD92}"/>
    <cellStyle name="Normal 10 4 6 2 2" xfId="2702" xr:uid="{CFBF281D-E15E-4646-96F5-738D3BDBA09D}"/>
    <cellStyle name="Normal 10 4 6 2 3" xfId="2703" xr:uid="{6C9FEF1C-C39C-46BB-AB03-0CEB0721B505}"/>
    <cellStyle name="Normal 10 4 6 2 4" xfId="2704" xr:uid="{14618045-D4DD-4BF7-BD17-FC6BB2A937C7}"/>
    <cellStyle name="Normal 10 4 6 3" xfId="2705" xr:uid="{378274E6-A529-49AB-AE6E-5D1DED35D452}"/>
    <cellStyle name="Normal 10 4 6 4" xfId="2706" xr:uid="{CE79A0AA-D57B-4D96-9224-C62597487125}"/>
    <cellStyle name="Normal 10 4 6 5" xfId="2707" xr:uid="{BB4F28AB-D34B-4311-BCC0-8F72BEA662FB}"/>
    <cellStyle name="Normal 10 4 7" xfId="1143" xr:uid="{EEA87172-D2BD-4655-BC70-0E930DDA9051}"/>
    <cellStyle name="Normal 10 4 7 2" xfId="2708" xr:uid="{94819BED-932E-498D-BE49-0C0F6BBFE417}"/>
    <cellStyle name="Normal 10 4 7 3" xfId="2709" xr:uid="{89595AE2-93C5-4F98-A2CC-2D003E7F9E7F}"/>
    <cellStyle name="Normal 10 4 7 4" xfId="2710" xr:uid="{B4CC4746-0E9A-4AB4-B2D5-51801FF61013}"/>
    <cellStyle name="Normal 10 4 8" xfId="2711" xr:uid="{0AF59725-09A6-4B72-A012-3921E06BC80A}"/>
    <cellStyle name="Normal 10 4 8 2" xfId="2712" xr:uid="{A772C1BA-584F-4330-A74A-1EDCD38DC41E}"/>
    <cellStyle name="Normal 10 4 8 3" xfId="2713" xr:uid="{19FE3395-55EF-4BC4-9818-987BD63D7F3E}"/>
    <cellStyle name="Normal 10 4 8 4" xfId="2714" xr:uid="{B8B22A1D-95FD-470E-B76E-CED42D074A1F}"/>
    <cellStyle name="Normal 10 4 9" xfId="2715" xr:uid="{D638FAEC-9108-44AF-9613-70B7BA26F741}"/>
    <cellStyle name="Normal 10 5" xfId="58" xr:uid="{A8AF3B86-8696-482C-A720-9BCACB0077AA}"/>
    <cellStyle name="Normal 10 5 2" xfId="59" xr:uid="{B286A4AC-AB08-4CB6-9245-77DE9799D323}"/>
    <cellStyle name="Normal 10 5 2 2" xfId="259" xr:uid="{217D5732-7DF9-4219-9415-E3CA0DA8BC8D}"/>
    <cellStyle name="Normal 10 5 2 2 2" xfId="515" xr:uid="{C4887FC2-8EDF-450E-AE90-23C892CDC8DB}"/>
    <cellStyle name="Normal 10 5 2 2 2 2" xfId="1144" xr:uid="{E6CAE8AB-2CD2-4518-B362-E3BC4BF328AC}"/>
    <cellStyle name="Normal 10 5 2 2 2 3" xfId="2716" xr:uid="{C81B3891-0D77-4191-908A-09A6B7DAC079}"/>
    <cellStyle name="Normal 10 5 2 2 2 4" xfId="2717" xr:uid="{EE1FAB94-BC1F-4D1D-A07E-73B76A85FFFB}"/>
    <cellStyle name="Normal 10 5 2 2 3" xfId="1145" xr:uid="{36BCADF4-1AED-4544-8EBB-35B9A564ACB4}"/>
    <cellStyle name="Normal 10 5 2 2 3 2" xfId="2718" xr:uid="{87014394-F0CC-435D-81F2-3F129FAE64E6}"/>
    <cellStyle name="Normal 10 5 2 2 3 3" xfId="2719" xr:uid="{2D637D4A-F558-49D7-A36E-4060F9808619}"/>
    <cellStyle name="Normal 10 5 2 2 3 4" xfId="2720" xr:uid="{E057FA04-536B-4A3C-A120-7196E51FB952}"/>
    <cellStyle name="Normal 10 5 2 2 4" xfId="2721" xr:uid="{B7ACA89C-3C18-4F2E-A800-78DE81E4C54C}"/>
    <cellStyle name="Normal 10 5 2 2 5" xfId="2722" xr:uid="{5803F75D-8536-4012-9337-451B435456E2}"/>
    <cellStyle name="Normal 10 5 2 2 6" xfId="2723" xr:uid="{0AEC5678-9717-42CE-AB3E-126C9115BFB2}"/>
    <cellStyle name="Normal 10 5 2 3" xfId="516" xr:uid="{7EB7560D-7D8B-4F85-994F-75BAC6601DFD}"/>
    <cellStyle name="Normal 10 5 2 3 2" xfId="1146" xr:uid="{AB27C9C7-41FD-42AF-BFF1-8C9BD7E4D59E}"/>
    <cellStyle name="Normal 10 5 2 3 2 2" xfId="2724" xr:uid="{2AA5A6EC-A97B-40A5-9111-C2F3B880B188}"/>
    <cellStyle name="Normal 10 5 2 3 2 3" xfId="2725" xr:uid="{5110F417-3011-46EB-AEA2-1A38F64B5BE1}"/>
    <cellStyle name="Normal 10 5 2 3 2 4" xfId="2726" xr:uid="{09C9EDFD-43D5-4734-A8A2-A04C3A80ED88}"/>
    <cellStyle name="Normal 10 5 2 3 3" xfId="2727" xr:uid="{43A6DE13-07E7-4550-A04D-17C51A5D6077}"/>
    <cellStyle name="Normal 10 5 2 3 4" xfId="2728" xr:uid="{68A383F9-002B-43EE-8156-8D39868DE5D6}"/>
    <cellStyle name="Normal 10 5 2 3 5" xfId="2729" xr:uid="{9E5882BF-4176-46CD-8DDD-EDD566C7F8CF}"/>
    <cellStyle name="Normal 10 5 2 4" xfId="1147" xr:uid="{1901312A-8652-4A96-834B-CEB48FBF7E28}"/>
    <cellStyle name="Normal 10 5 2 4 2" xfId="2730" xr:uid="{6A3F78E5-4064-4FF9-A65C-A00AB4187091}"/>
    <cellStyle name="Normal 10 5 2 4 3" xfId="2731" xr:uid="{084370F2-3CEF-43BA-BF3E-DB87B570C084}"/>
    <cellStyle name="Normal 10 5 2 4 4" xfId="2732" xr:uid="{75676088-E448-4F3A-8CB3-32C0974F53A8}"/>
    <cellStyle name="Normal 10 5 2 5" xfId="2733" xr:uid="{3CEB0FA8-E3A7-4B80-AF32-31480390FCD2}"/>
    <cellStyle name="Normal 10 5 2 5 2" xfId="2734" xr:uid="{C05E4D59-65B2-4BA3-A39B-9D7B75ABE5FE}"/>
    <cellStyle name="Normal 10 5 2 5 3" xfId="2735" xr:uid="{1D49B986-D056-48FF-BDB3-C4E4F718B1DA}"/>
    <cellStyle name="Normal 10 5 2 5 4" xfId="2736" xr:uid="{DD383AC2-FF50-4340-A88D-550ACB08EA2C}"/>
    <cellStyle name="Normal 10 5 2 6" xfId="2737" xr:uid="{A0C74DDD-270F-42D1-8D5B-778FC7183B59}"/>
    <cellStyle name="Normal 10 5 2 7" xfId="2738" xr:uid="{9B32EB9C-3CF6-4168-AD8C-01EBFFDF10B6}"/>
    <cellStyle name="Normal 10 5 2 8" xfId="2739" xr:uid="{BA28A572-7FC8-4EE0-913B-533B91CCD3F3}"/>
    <cellStyle name="Normal 10 5 3" xfId="260" xr:uid="{3B6180DC-2EFD-414A-A65A-2FAB0ABD7C54}"/>
    <cellStyle name="Normal 10 5 3 2" xfId="517" xr:uid="{B502AFAA-8B0B-4384-84E6-6C785C0BDF6A}"/>
    <cellStyle name="Normal 10 5 3 2 2" xfId="518" xr:uid="{AF4DA4BA-1ED4-4B4D-98EA-36951064904B}"/>
    <cellStyle name="Normal 10 5 3 2 3" xfId="2740" xr:uid="{BA5880A0-138C-4274-A9AB-6E9277BF9F30}"/>
    <cellStyle name="Normal 10 5 3 2 4" xfId="2741" xr:uid="{E5C06A53-D002-42FF-8DBF-A135CC661068}"/>
    <cellStyle name="Normal 10 5 3 3" xfId="519" xr:uid="{FCBAF7EF-7E63-4978-BE8F-AA47A635B8F9}"/>
    <cellStyle name="Normal 10 5 3 3 2" xfId="2742" xr:uid="{9427E56E-F99B-4ABB-A4CD-788C0C165F0B}"/>
    <cellStyle name="Normal 10 5 3 3 3" xfId="2743" xr:uid="{2F92F5F1-57B0-4A65-B121-091AF950E109}"/>
    <cellStyle name="Normal 10 5 3 3 4" xfId="2744" xr:uid="{6D7CD454-F05D-411D-8F82-0422934A3A10}"/>
    <cellStyle name="Normal 10 5 3 4" xfId="2745" xr:uid="{4B44604B-BCD1-4AB0-98BE-1B64F4FABB9D}"/>
    <cellStyle name="Normal 10 5 3 5" xfId="2746" xr:uid="{C6260ACA-F2F8-41F4-8ED7-4577C183FB9C}"/>
    <cellStyle name="Normal 10 5 3 6" xfId="2747" xr:uid="{D9F3F954-216A-4F58-9D3C-AF422C921A38}"/>
    <cellStyle name="Normal 10 5 4" xfId="261" xr:uid="{DB4F2909-7D59-42EC-ADA8-B5AC405E255C}"/>
    <cellStyle name="Normal 10 5 4 2" xfId="520" xr:uid="{466FE07E-CC79-47E2-A09E-1A13460D85A7}"/>
    <cellStyle name="Normal 10 5 4 2 2" xfId="2748" xr:uid="{8F3D5C59-5AF9-400D-981D-BDD85F463EFA}"/>
    <cellStyle name="Normal 10 5 4 2 3" xfId="2749" xr:uid="{02EC1C97-2B5A-4AA4-9937-73B3CAE97758}"/>
    <cellStyle name="Normal 10 5 4 2 4" xfId="2750" xr:uid="{22B5C4ED-785F-4245-A7CC-BF24A216C60E}"/>
    <cellStyle name="Normal 10 5 4 3" xfId="2751" xr:uid="{2B3B8EF4-D58E-4D95-9A6E-E344EEDBE281}"/>
    <cellStyle name="Normal 10 5 4 4" xfId="2752" xr:uid="{7B3A7A6E-3422-4832-BD28-9E3DCE440C15}"/>
    <cellStyle name="Normal 10 5 4 5" xfId="2753" xr:uid="{D2201348-BC28-4889-AA43-956381F5E8B6}"/>
    <cellStyle name="Normal 10 5 5" xfId="521" xr:uid="{CF3D9044-125B-49B3-BF14-DC8B303D774D}"/>
    <cellStyle name="Normal 10 5 5 2" xfId="2754" xr:uid="{0997D9B9-E5FB-4BA0-B9D4-1976A3996A20}"/>
    <cellStyle name="Normal 10 5 5 3" xfId="2755" xr:uid="{036D9BF1-41F9-4D20-B0AD-09E34A19F512}"/>
    <cellStyle name="Normal 10 5 5 4" xfId="2756" xr:uid="{EB923F3C-5277-48D0-92C3-9DD5B34A2045}"/>
    <cellStyle name="Normal 10 5 6" xfId="2757" xr:uid="{999BE552-FF48-43B3-9C67-04D7690BBCDC}"/>
    <cellStyle name="Normal 10 5 6 2" xfId="2758" xr:uid="{87D022CA-DBBC-4C39-920D-3648E310BECD}"/>
    <cellStyle name="Normal 10 5 6 3" xfId="2759" xr:uid="{8EA5BFE1-8396-4FCF-AA1B-E5D29257CF09}"/>
    <cellStyle name="Normal 10 5 6 4" xfId="2760" xr:uid="{575920C0-2FCF-427B-9BC3-D507EF1FA6F4}"/>
    <cellStyle name="Normal 10 5 7" xfId="2761" xr:uid="{F9A67777-75DE-404C-B11E-62E6606EA4A2}"/>
    <cellStyle name="Normal 10 5 8" xfId="2762" xr:uid="{EF85F820-412D-4B4B-A3EC-35B808144AAD}"/>
    <cellStyle name="Normal 10 5 9" xfId="2763" xr:uid="{F49DCE34-8064-4DE1-B5E4-68171A676259}"/>
    <cellStyle name="Normal 10 6" xfId="60" xr:uid="{FB9241C6-2255-48E5-8462-6336B78D920B}"/>
    <cellStyle name="Normal 10 6 2" xfId="262" xr:uid="{A4022100-DC1A-4E41-BBED-48DB40210380}"/>
    <cellStyle name="Normal 10 6 2 2" xfId="522" xr:uid="{0280D525-289D-48CB-BEC8-3C3499101366}"/>
    <cellStyle name="Normal 10 6 2 2 2" xfId="1148" xr:uid="{BA18C8A9-9F09-4A41-951E-99B9C536EB34}"/>
    <cellStyle name="Normal 10 6 2 2 2 2" xfId="1149" xr:uid="{320AD0BC-327A-4694-85CC-B6BD6D32F3D3}"/>
    <cellStyle name="Normal 10 6 2 2 3" xfId="1150" xr:uid="{F48F857B-AF3E-42AF-B55C-A05B5315303A}"/>
    <cellStyle name="Normal 10 6 2 2 4" xfId="2764" xr:uid="{914FF258-765A-425B-9ECB-95AD552941C1}"/>
    <cellStyle name="Normal 10 6 2 3" xfId="1151" xr:uid="{D3D66B31-8E7D-4941-9D2C-FCA535E38E59}"/>
    <cellStyle name="Normal 10 6 2 3 2" xfId="1152" xr:uid="{EBC54141-57B9-45F8-9A8D-1B0C879B75C1}"/>
    <cellStyle name="Normal 10 6 2 3 3" xfId="2765" xr:uid="{701B0A9E-98B1-438B-A579-37D30E40A46D}"/>
    <cellStyle name="Normal 10 6 2 3 4" xfId="2766" xr:uid="{B0EF43F9-CCE7-4AF9-B6B1-536C500EC97E}"/>
    <cellStyle name="Normal 10 6 2 4" xfId="1153" xr:uid="{4E41AF40-3445-40FC-A630-875EDBAC64E8}"/>
    <cellStyle name="Normal 10 6 2 5" xfId="2767" xr:uid="{F710C59E-0D5B-4375-8D25-376F89AA79D6}"/>
    <cellStyle name="Normal 10 6 2 6" xfId="2768" xr:uid="{F39ABAE8-A826-440B-A14F-86D368F7B9A1}"/>
    <cellStyle name="Normal 10 6 3" xfId="523" xr:uid="{A4290664-144F-4F57-B042-CDA647BDB1FC}"/>
    <cellStyle name="Normal 10 6 3 2" xfId="1154" xr:uid="{8DA899C4-E09C-45BC-962C-3B1E33701649}"/>
    <cellStyle name="Normal 10 6 3 2 2" xfId="1155" xr:uid="{8516439F-16E5-4761-924E-F1B6F818DAB1}"/>
    <cellStyle name="Normal 10 6 3 2 3" xfId="2769" xr:uid="{6C7CB495-EB4E-4735-A332-4FCC45159A62}"/>
    <cellStyle name="Normal 10 6 3 2 4" xfId="2770" xr:uid="{F29872EE-B344-4EB3-A4DC-7A0148226AEF}"/>
    <cellStyle name="Normal 10 6 3 3" xfId="1156" xr:uid="{66B4E033-FCBF-4C75-98F3-D05437549A1E}"/>
    <cellStyle name="Normal 10 6 3 4" xfId="2771" xr:uid="{3AD85772-AA17-48B9-AFCA-E8A2D8F8CC04}"/>
    <cellStyle name="Normal 10 6 3 5" xfId="2772" xr:uid="{9AAFBF0E-EC78-4858-AAD3-61421461D241}"/>
    <cellStyle name="Normal 10 6 4" xfId="1157" xr:uid="{CBEB43BC-114E-4F3C-AA4F-31F1B4966445}"/>
    <cellStyle name="Normal 10 6 4 2" xfId="1158" xr:uid="{9905AA5F-500D-4071-968B-2A32177F0C42}"/>
    <cellStyle name="Normal 10 6 4 3" xfId="2773" xr:uid="{1A1DB0E6-A5B7-49BB-BF7C-153F7B4ED069}"/>
    <cellStyle name="Normal 10 6 4 4" xfId="2774" xr:uid="{3B3AB1DC-4720-463A-9D8F-0E3AACDD9B98}"/>
    <cellStyle name="Normal 10 6 5" xfId="1159" xr:uid="{1C8F2900-9EBF-4902-BB4E-A9598CC2B1DF}"/>
    <cellStyle name="Normal 10 6 5 2" xfId="2775" xr:uid="{402DA68C-EDD0-46BD-9FCE-80BBA2DB025E}"/>
    <cellStyle name="Normal 10 6 5 3" xfId="2776" xr:uid="{0B288C1E-569B-423F-BAF8-4A23FDB25B12}"/>
    <cellStyle name="Normal 10 6 5 4" xfId="2777" xr:uid="{E76BC857-E009-49ED-ADC1-21A13E0207C5}"/>
    <cellStyle name="Normal 10 6 6" xfId="2778" xr:uid="{66BE53E0-05A7-42BA-9790-83AED001DC4C}"/>
    <cellStyle name="Normal 10 6 7" xfId="2779" xr:uid="{8FACB647-C2F6-429D-BBA4-2160713F4F23}"/>
    <cellStyle name="Normal 10 6 8" xfId="2780" xr:uid="{75856BCD-5EC8-48C1-A065-EF13D75E7CF9}"/>
    <cellStyle name="Normal 10 7" xfId="263" xr:uid="{E1D68C16-0C08-4D42-A8DC-E209415DD578}"/>
    <cellStyle name="Normal 10 7 2" xfId="524" xr:uid="{4DE1A219-094B-418D-B338-FAAB28AF224D}"/>
    <cellStyle name="Normal 10 7 2 2" xfId="525" xr:uid="{44EBE3DA-FDD7-4115-866A-B446E2DA0727}"/>
    <cellStyle name="Normal 10 7 2 2 2" xfId="1160" xr:uid="{7441B48B-0024-4A49-8AE5-0A09EFF20242}"/>
    <cellStyle name="Normal 10 7 2 2 3" xfId="2781" xr:uid="{0654BB84-8456-4364-BFD3-2B9314207442}"/>
    <cellStyle name="Normal 10 7 2 2 4" xfId="2782" xr:uid="{80B58418-A988-4895-9BA8-9B24AB6AF01C}"/>
    <cellStyle name="Normal 10 7 2 3" xfId="1161" xr:uid="{6AEF0FA6-0C3F-44C1-AF8E-F58961B377C9}"/>
    <cellStyle name="Normal 10 7 2 4" xfId="2783" xr:uid="{75426675-2ED5-41AC-8F79-FEB2EA5DB4B6}"/>
    <cellStyle name="Normal 10 7 2 5" xfId="2784" xr:uid="{4A2DD313-2A02-40E6-AC98-51EECD57AE17}"/>
    <cellStyle name="Normal 10 7 3" xfId="526" xr:uid="{20113355-D47A-4F6F-84B5-CFB6AF4056C4}"/>
    <cellStyle name="Normal 10 7 3 2" xfId="1162" xr:uid="{CAB0D27B-529C-4518-B9CF-C8214E6B3EAB}"/>
    <cellStyle name="Normal 10 7 3 3" xfId="2785" xr:uid="{7BF7564B-4DD2-4131-A756-7B13F489084A}"/>
    <cellStyle name="Normal 10 7 3 4" xfId="2786" xr:uid="{AA2807E4-67E3-4A19-B375-BF2E4A5983C6}"/>
    <cellStyle name="Normal 10 7 4" xfId="1163" xr:uid="{76176102-F346-4F2A-AD4A-7E3E414EA2A5}"/>
    <cellStyle name="Normal 10 7 4 2" xfId="2787" xr:uid="{17954696-5F13-4EFA-A090-DEF7297AADCE}"/>
    <cellStyle name="Normal 10 7 4 3" xfId="2788" xr:uid="{D63539E5-4BA4-4A0C-8724-E40D9AB74510}"/>
    <cellStyle name="Normal 10 7 4 4" xfId="2789" xr:uid="{0049A26A-2627-412E-9ED9-90EB26BD0C10}"/>
    <cellStyle name="Normal 10 7 5" xfId="2790" xr:uid="{5E009FE9-BAC5-43F0-9764-4BDF6BDC0897}"/>
    <cellStyle name="Normal 10 7 6" xfId="2791" xr:uid="{62A3237B-3F0B-4505-AEF1-52A8FD3B665A}"/>
    <cellStyle name="Normal 10 7 7" xfId="2792" xr:uid="{6A1264B2-D8E4-489A-814F-FD70D9969F30}"/>
    <cellStyle name="Normal 10 8" xfId="264" xr:uid="{EABBCD99-565F-4439-AABF-4B96864856C6}"/>
    <cellStyle name="Normal 10 8 2" xfId="527" xr:uid="{7931ADBA-5B29-4D39-BD37-4BD1367BAF8C}"/>
    <cellStyle name="Normal 10 8 2 2" xfId="1164" xr:uid="{00025D03-6858-40B3-A6DF-EC14333953D2}"/>
    <cellStyle name="Normal 10 8 2 3" xfId="2793" xr:uid="{C96F7EA2-1F04-4096-91F6-5B2C633B9D80}"/>
    <cellStyle name="Normal 10 8 2 4" xfId="2794" xr:uid="{0367CE21-5BF9-4D61-A7B1-A2FBC19E687D}"/>
    <cellStyle name="Normal 10 8 3" xfId="1165" xr:uid="{32520931-25BF-4EBC-99F2-C458A243CBE7}"/>
    <cellStyle name="Normal 10 8 3 2" xfId="2795" xr:uid="{E3C128F1-4CBD-41CE-8165-73E9C1A8CF1A}"/>
    <cellStyle name="Normal 10 8 3 3" xfId="2796" xr:uid="{CF262A89-6C8A-47BF-8EBD-3ABABEE78D0F}"/>
    <cellStyle name="Normal 10 8 3 4" xfId="2797" xr:uid="{712CAFA5-97E3-4940-88F4-576C3A502DE7}"/>
    <cellStyle name="Normal 10 8 4" xfId="2798" xr:uid="{EA9A8DA8-593D-41AD-BFC9-C738B778B1BB}"/>
    <cellStyle name="Normal 10 8 5" xfId="2799" xr:uid="{1A93AF0E-1B9A-4DA6-B139-6F62BF3796C5}"/>
    <cellStyle name="Normal 10 8 6" xfId="2800" xr:uid="{F4E5C2F6-1EA7-4A14-8412-567D2C91DF52}"/>
    <cellStyle name="Normal 10 9" xfId="265" xr:uid="{29A9D3BF-599D-4248-B0F5-31B6D0EB6E13}"/>
    <cellStyle name="Normal 10 9 2" xfId="1166" xr:uid="{2439116C-D9FF-4175-B4DC-898A284F9940}"/>
    <cellStyle name="Normal 10 9 2 2" xfId="2801" xr:uid="{BBFBCC43-84DF-4131-BAEC-55A16A9BBF59}"/>
    <cellStyle name="Normal 10 9 2 2 2" xfId="4330" xr:uid="{7EF26468-DA81-41EA-9D0A-0C17D690311A}"/>
    <cellStyle name="Normal 10 9 2 2 3" xfId="4679" xr:uid="{40D4A511-1EBC-429B-B55D-7B24CFE27444}"/>
    <cellStyle name="Normal 10 9 2 3" xfId="2802" xr:uid="{FBF8BA71-7F81-44E6-BB14-620D20150808}"/>
    <cellStyle name="Normal 10 9 2 4" xfId="2803" xr:uid="{E5E2CAA3-FBEC-4863-A303-D371727769C0}"/>
    <cellStyle name="Normal 10 9 3" xfId="2804" xr:uid="{A3C0A558-9648-4213-9A8F-14880F9E27EA}"/>
    <cellStyle name="Normal 10 9 4" xfId="2805" xr:uid="{2AA605A5-2614-4A0B-B43F-546F97D6A352}"/>
    <cellStyle name="Normal 10 9 4 2" xfId="4562" xr:uid="{84255F51-DE0E-4AA6-858D-636165D77B5E}"/>
    <cellStyle name="Normal 10 9 4 3" xfId="4680" xr:uid="{EAC5AEB1-EC63-4CD6-B078-2009FED80767}"/>
    <cellStyle name="Normal 10 9 4 4" xfId="4600" xr:uid="{BD7506CA-A837-4AFA-B6FB-B7C8C7A76179}"/>
    <cellStyle name="Normal 10 9 5" xfId="2806" xr:uid="{E7CFE797-2B8C-4C08-854C-324D964501DB}"/>
    <cellStyle name="Normal 11" xfId="61" xr:uid="{9241FA6A-195D-403C-9067-A994AE7C6E71}"/>
    <cellStyle name="Normal 11 2" xfId="266" xr:uid="{D935750D-8D45-4674-BB4A-513473AFAA79}"/>
    <cellStyle name="Normal 11 2 2" xfId="4647" xr:uid="{1C763C1E-0105-4BD9-B13E-D068966EF603}"/>
    <cellStyle name="Normal 11 3" xfId="4335" xr:uid="{D6C4B504-97A6-44CA-9DF3-0BBD4CDEA252}"/>
    <cellStyle name="Normal 11 3 2" xfId="4541" xr:uid="{EBC14C4D-C8BC-42E8-B696-78E14FD54C2A}"/>
    <cellStyle name="Normal 11 3 3" xfId="4724" xr:uid="{3EFFBD56-5249-4FD7-A1BE-A54CF5459810}"/>
    <cellStyle name="Normal 11 3 4" xfId="4701" xr:uid="{02D8335B-503B-4479-A107-0B71AC99A697}"/>
    <cellStyle name="Normal 12" xfId="62" xr:uid="{E46F8A70-E233-4691-95D4-AC64C5E734A3}"/>
    <cellStyle name="Normal 12 2" xfId="267" xr:uid="{30CA07BF-151F-4F4D-9EFF-E03008B9E000}"/>
    <cellStyle name="Normal 12 2 2" xfId="4648" xr:uid="{6F61EAAA-427D-4799-81FB-7749F99B2052}"/>
    <cellStyle name="Normal 12 3" xfId="4542" xr:uid="{72792049-1A1D-44AE-AB0E-7879501C0A2D}"/>
    <cellStyle name="Normal 13" xfId="63" xr:uid="{AABD80D1-3900-4F35-894A-4D534B7E1AF0}"/>
    <cellStyle name="Normal 13 2" xfId="64" xr:uid="{68F34DD3-754E-4013-B51D-A3478C5E9783}"/>
    <cellStyle name="Normal 13 2 2" xfId="268" xr:uid="{7DC6BA1A-61A1-4C24-9283-B9DD11FB2463}"/>
    <cellStyle name="Normal 13 2 2 2" xfId="4649" xr:uid="{6C8DB9D1-24BE-439B-9793-FB27949B3875}"/>
    <cellStyle name="Normal 13 2 3" xfId="4337" xr:uid="{E37FEEF3-0580-41BE-83B5-839DD20FFA0A}"/>
    <cellStyle name="Normal 13 2 3 2" xfId="4543" xr:uid="{64E2EE4B-4870-460A-9F38-2A31F19E4E79}"/>
    <cellStyle name="Normal 13 2 3 3" xfId="4725" xr:uid="{EE715F70-B94E-4F93-95AC-6FDF931D10CB}"/>
    <cellStyle name="Normal 13 2 3 4" xfId="4702" xr:uid="{B8F0E6CE-A729-4489-803F-0DE0EAE4F2C8}"/>
    <cellStyle name="Normal 13 3" xfId="269" xr:uid="{A076ECC1-0759-4978-AB89-E2CCFE244B8F}"/>
    <cellStyle name="Normal 13 3 2" xfId="4421" xr:uid="{3943123D-4818-48B6-B1F5-E4F0E161BAD4}"/>
    <cellStyle name="Normal 13 3 3" xfId="4338" xr:uid="{5D2EC4D6-D497-4AD5-91F9-157A887D7DBC}"/>
    <cellStyle name="Normal 13 3 4" xfId="4566" xr:uid="{C67840C8-5041-4B90-A157-A23BE5119C3B}"/>
    <cellStyle name="Normal 13 3 5" xfId="4726" xr:uid="{3884D26E-B3BE-4195-B28D-75403F05E61C}"/>
    <cellStyle name="Normal 13 4" xfId="4339" xr:uid="{0DBB609F-C99E-4523-896E-8F401D2A41AE}"/>
    <cellStyle name="Normal 13 5" xfId="4336" xr:uid="{3C05FFC9-6463-4F7E-8752-BCB72A9B7B9C}"/>
    <cellStyle name="Normal 14" xfId="65" xr:uid="{2ADBCCA0-1A62-4D48-90C2-6FFEFF66BD9C}"/>
    <cellStyle name="Normal 14 18" xfId="4341" xr:uid="{6FBD2F6C-3FC5-4D12-BCFF-1FD2D34129A0}"/>
    <cellStyle name="Normal 14 2" xfId="270" xr:uid="{81643736-6396-4D8A-BD77-3E2AC3E4C29E}"/>
    <cellStyle name="Normal 14 2 2" xfId="430" xr:uid="{B1DD01A3-4155-4B99-ADA1-CEF5AB89A773}"/>
    <cellStyle name="Normal 14 2 2 2" xfId="431" xr:uid="{A7116BE8-4380-491B-997C-636419273375}"/>
    <cellStyle name="Normal 14 2 3" xfId="432" xr:uid="{3158D79D-18C7-494A-B96F-268006D2B616}"/>
    <cellStyle name="Normal 14 3" xfId="433" xr:uid="{5C74B6D6-834F-4E2C-A435-18B43DC8B8D0}"/>
    <cellStyle name="Normal 14 3 2" xfId="4650" xr:uid="{FE4BBFC2-02CD-41E3-81B4-36145DF4AADB}"/>
    <cellStyle name="Normal 14 4" xfId="4340" xr:uid="{87471593-A4A0-4090-A603-6C4B541989CF}"/>
    <cellStyle name="Normal 14 4 2" xfId="4544" xr:uid="{731C269E-B7AF-4E0A-8530-B16D5226CB57}"/>
    <cellStyle name="Normal 14 4 3" xfId="4727" xr:uid="{BD54509D-7B6D-47EE-9B33-39AF51B06968}"/>
    <cellStyle name="Normal 14 4 4" xfId="4703" xr:uid="{392E7EC4-E3DF-4335-B977-3A04E275A70F}"/>
    <cellStyle name="Normal 15" xfId="66" xr:uid="{3A3BADC3-A98F-491D-B2D8-98F2A5D02079}"/>
    <cellStyle name="Normal 15 2" xfId="67" xr:uid="{98926CC5-C831-4B04-820D-98AE981C11E1}"/>
    <cellStyle name="Normal 15 2 2" xfId="271" xr:uid="{CB608E03-DFAC-488A-94CE-75F803499847}"/>
    <cellStyle name="Normal 15 2 2 2" xfId="4453" xr:uid="{B3CD641E-E22F-45EA-AA9D-86EB94BE2171}"/>
    <cellStyle name="Normal 15 2 3" xfId="4546" xr:uid="{F94F95DD-1B63-4F19-BEE6-470FF14FEB31}"/>
    <cellStyle name="Normal 15 3" xfId="272" xr:uid="{FFE66CB3-23F0-4810-BDC7-2A7A0DBC1C14}"/>
    <cellStyle name="Normal 15 3 2" xfId="4422" xr:uid="{6CFCA7B4-33D3-4FB5-9FBD-BC5F785A1241}"/>
    <cellStyle name="Normal 15 3 3" xfId="4343" xr:uid="{6322C786-CAB8-4E7E-9DD1-9265DE964DD3}"/>
    <cellStyle name="Normal 15 3 4" xfId="4567" xr:uid="{DC41981B-D945-4C04-81D7-CE3FB7207A04}"/>
    <cellStyle name="Normal 15 3 5" xfId="4729" xr:uid="{14A1DE84-69BA-4F58-AB0A-4E41B50B9D46}"/>
    <cellStyle name="Normal 15 4" xfId="4342" xr:uid="{466FB72E-4B8E-4A1E-A42A-0F7F84BE9E23}"/>
    <cellStyle name="Normal 15 4 2" xfId="4545" xr:uid="{490D82EF-DC23-4F29-928C-67C524B4EA01}"/>
    <cellStyle name="Normal 15 4 3" xfId="4728" xr:uid="{38C75465-601F-4B6D-88C7-678C8E9F81CB}"/>
    <cellStyle name="Normal 15 4 4" xfId="4704" xr:uid="{6086EB80-65CA-4949-8334-FF668A2A34CE}"/>
    <cellStyle name="Normal 16" xfId="68" xr:uid="{009B2A5F-D112-4150-B156-9B22961E8225}"/>
    <cellStyle name="Normal 16 2" xfId="273" xr:uid="{700026D6-4312-4106-A2D7-643E217F8E70}"/>
    <cellStyle name="Normal 16 2 2" xfId="4423" xr:uid="{36A28871-0462-4E59-B4F9-37D138B9E043}"/>
    <cellStyle name="Normal 16 2 3" xfId="4344" xr:uid="{AB1ED2B0-58BE-4834-A980-92A2471F778D}"/>
    <cellStyle name="Normal 16 2 4" xfId="4568" xr:uid="{3AC5EA89-6044-4CAD-BDC3-3EB9748F48F8}"/>
    <cellStyle name="Normal 16 2 5" xfId="4730" xr:uid="{3A367495-6C19-4628-968A-5D97A985EBCD}"/>
    <cellStyle name="Normal 16 3" xfId="274" xr:uid="{43156962-106F-4174-999E-30DAA36DA7D6}"/>
    <cellStyle name="Normal 17" xfId="69" xr:uid="{F0640E45-EACE-4278-9FEB-80F22F9E527A}"/>
    <cellStyle name="Normal 17 2" xfId="275" xr:uid="{B8DD4506-E81D-49DD-82E0-EFAD589C721D}"/>
    <cellStyle name="Normal 17 2 2" xfId="4424" xr:uid="{89A8DBA2-546F-4E11-B3A8-B449EBDAF51C}"/>
    <cellStyle name="Normal 17 2 3" xfId="4346" xr:uid="{7EC616A5-C02C-4449-881C-7ADF7E3F2F56}"/>
    <cellStyle name="Normal 17 2 4" xfId="4569" xr:uid="{5AFC1380-E640-4B3E-B040-70F3FB2D212E}"/>
    <cellStyle name="Normal 17 2 5" xfId="4731" xr:uid="{95C42ED1-59D2-4DC9-A351-F0B7A71D9F34}"/>
    <cellStyle name="Normal 17 3" xfId="4347" xr:uid="{27B913E0-D3E3-4483-9421-2B3EA7884BEC}"/>
    <cellStyle name="Normal 17 4" xfId="4345" xr:uid="{3507A8C2-0780-4463-93A8-CC4F6E839040}"/>
    <cellStyle name="Normal 18" xfId="70" xr:uid="{D16BB126-71B5-4312-B711-8C34C2DD0E18}"/>
    <cellStyle name="Normal 18 2" xfId="276" xr:uid="{41CE87E5-1E0B-4AC1-9614-78E9BFF0387C}"/>
    <cellStyle name="Normal 18 2 2" xfId="4454" xr:uid="{4DBE8B36-CEB1-4A43-B90D-40120E6680A3}"/>
    <cellStyle name="Normal 18 3" xfId="4348" xr:uid="{7BC7A281-CCD4-4069-8485-11A561737F7D}"/>
    <cellStyle name="Normal 18 3 2" xfId="4547" xr:uid="{D5D3250E-FD52-4D82-A143-3B0BA0B8B5CE}"/>
    <cellStyle name="Normal 18 3 3" xfId="4732" xr:uid="{E57B301A-ED39-4DCF-961D-62AEC518AC9C}"/>
    <cellStyle name="Normal 18 3 4" xfId="4705" xr:uid="{283216D5-3F48-484A-87E6-7CF35EA472F1}"/>
    <cellStyle name="Normal 19" xfId="71" xr:uid="{31E30B18-1C87-40C5-9412-EF22D0B7A838}"/>
    <cellStyle name="Normal 19 2" xfId="72" xr:uid="{DB296A43-5671-4712-8979-6FCBDF48FDF8}"/>
    <cellStyle name="Normal 19 2 2" xfId="277" xr:uid="{5242ABD3-E265-4986-9891-50C4239011BA}"/>
    <cellStyle name="Normal 19 2 2 2" xfId="4651" xr:uid="{1505E957-875F-4E91-9F12-D791CFA692CA}"/>
    <cellStyle name="Normal 19 2 3" xfId="4549" xr:uid="{260F2240-E01F-486A-A64A-38A951296449}"/>
    <cellStyle name="Normal 19 3" xfId="278" xr:uid="{09D550A6-AD4A-41E2-85B2-F3CF6F62DE78}"/>
    <cellStyle name="Normal 19 3 2" xfId="4652" xr:uid="{8F2BF89C-B986-43F9-B74B-93B8F396FB7B}"/>
    <cellStyle name="Normal 19 4" xfId="4548" xr:uid="{871D8F71-2120-437A-A425-35733083F4CF}"/>
    <cellStyle name="Normal 2" xfId="3" xr:uid="{0035700C-F3A5-4A6F-B63A-5CE25669DEE2}"/>
    <cellStyle name="Normal 2 2" xfId="73" xr:uid="{A1050A84-AA26-4974-8155-698AA2746152}"/>
    <cellStyle name="Normal 2 2 2" xfId="74" xr:uid="{BD098DC1-0891-45B4-A29F-D1DC6943A84F}"/>
    <cellStyle name="Normal 2 2 2 2" xfId="279" xr:uid="{2C551598-B9A2-489A-968A-679957996630}"/>
    <cellStyle name="Normal 2 2 2 2 2" xfId="4655" xr:uid="{5DC5D4C4-5D11-41F1-894B-F6E4E08797D1}"/>
    <cellStyle name="Normal 2 2 2 3" xfId="4551" xr:uid="{02255079-2C73-4537-9A1E-04FAF67F9335}"/>
    <cellStyle name="Normal 2 2 3" xfId="280" xr:uid="{27676DB7-0EAA-493A-859B-A241CB6F534E}"/>
    <cellStyle name="Normal 2 2 3 2" xfId="4455" xr:uid="{D063FAAD-2CF1-4FB7-9964-60F0DB89CFC7}"/>
    <cellStyle name="Normal 2 2 3 2 2" xfId="4585" xr:uid="{605A567E-FDD1-453B-B961-7E7151790C07}"/>
    <cellStyle name="Normal 2 2 3 2 2 2" xfId="4656" xr:uid="{A31D765C-89C3-41E0-A08B-C074B4CB18E3}"/>
    <cellStyle name="Normal 2 2 3 2 3" xfId="4750" xr:uid="{34A12CDF-B5AD-4625-BB9D-2097CB1C8D64}"/>
    <cellStyle name="Normal 2 2 3 2 4" xfId="5305" xr:uid="{E95FB46A-21FB-4ECC-BFFB-35700BB52519}"/>
    <cellStyle name="Normal 2 2 3 3" xfId="4435" xr:uid="{88E1AEC4-AA9F-4096-A322-CB1EEAFB786D}"/>
    <cellStyle name="Normal 2 2 3 4" xfId="4706" xr:uid="{024C7EA9-A25E-47D1-8B2A-77FCF1487EAB}"/>
    <cellStyle name="Normal 2 2 3 5" xfId="4695" xr:uid="{3E1BBCA0-7D3E-4672-BB3D-C7B43D2DE144}"/>
    <cellStyle name="Normal 2 2 4" xfId="4349" xr:uid="{AFCB4FFD-E27C-4674-87C2-777293DB8A81}"/>
    <cellStyle name="Normal 2 2 4 2" xfId="4550" xr:uid="{7E139133-D71E-40AC-8760-B87965EAA8A5}"/>
    <cellStyle name="Normal 2 2 4 3" xfId="4733" xr:uid="{4F233F7C-E2B6-49A5-92AF-689D9908FAAB}"/>
    <cellStyle name="Normal 2 2 4 4" xfId="4707" xr:uid="{6DCBB466-6673-47F1-9F01-633C82690C99}"/>
    <cellStyle name="Normal 2 2 5" xfId="4654" xr:uid="{109058B3-2802-4EC0-8E5F-922593E05B75}"/>
    <cellStyle name="Normal 2 2 6" xfId="4753" xr:uid="{6B5E83F9-CFFD-4954-A65E-F7EE69CD085F}"/>
    <cellStyle name="Normal 2 3" xfId="75" xr:uid="{7C4DD242-F362-431A-8CFA-5701A8545E3B}"/>
    <cellStyle name="Normal 2 3 2" xfId="76" xr:uid="{B579BC61-C739-4818-883B-09F2CE22644B}"/>
    <cellStyle name="Normal 2 3 2 2" xfId="281" xr:uid="{86D1F932-6CAA-4BE6-A2BB-01EFBB8327B8}"/>
    <cellStyle name="Normal 2 3 2 2 2" xfId="4657" xr:uid="{9F60DB45-4E7F-4896-AA3F-CA4C956DF50A}"/>
    <cellStyle name="Normal 2 3 2 3" xfId="4351" xr:uid="{B2080589-6E58-4701-B4E6-C7D9A7CEC418}"/>
    <cellStyle name="Normal 2 3 2 3 2" xfId="4553" xr:uid="{E39440BB-4043-4AB1-A835-82EE0AF7D375}"/>
    <cellStyle name="Normal 2 3 2 3 3" xfId="4735" xr:uid="{A0E28A46-425F-4BFF-B4E7-9F8A0BC61263}"/>
    <cellStyle name="Normal 2 3 2 3 4" xfId="4708" xr:uid="{8C534195-96A6-4A3D-977E-1D27A4F42EF3}"/>
    <cellStyle name="Normal 2 3 3" xfId="77" xr:uid="{D0B91D3E-212F-4B2F-AE81-EE2E9921AD02}"/>
    <cellStyle name="Normal 2 3 4" xfId="78" xr:uid="{17752439-533E-4655-87D2-1FE29B9A096F}"/>
    <cellStyle name="Normal 2 3 5" xfId="185" xr:uid="{0FC41921-7C72-4F40-BFA9-5F7FEDEBB606}"/>
    <cellStyle name="Normal 2 3 5 2" xfId="4658" xr:uid="{B5B0B98D-5A93-48E3-86DE-9CE3FC6E9DD5}"/>
    <cellStyle name="Normal 2 3 6" xfId="4350" xr:uid="{D1140A54-96B6-4116-8785-D4FFF260D031}"/>
    <cellStyle name="Normal 2 3 6 2" xfId="4552" xr:uid="{636D8B8B-0833-4992-A3B7-C4235AFE46DA}"/>
    <cellStyle name="Normal 2 3 6 3" xfId="4734" xr:uid="{3D90F304-BFDB-44F1-B2F0-BEF3E2E36F0C}"/>
    <cellStyle name="Normal 2 3 6 4" xfId="4709" xr:uid="{6211D54F-8650-439D-9393-0C45C86941E3}"/>
    <cellStyle name="Normal 2 3 7" xfId="5318" xr:uid="{F7749792-9B82-4D32-858D-27F1D2ACC9CD}"/>
    <cellStyle name="Normal 2 4" xfId="79" xr:uid="{1F754AD5-5F56-4143-A27E-1EAFDEAD4125}"/>
    <cellStyle name="Normal 2 4 2" xfId="80" xr:uid="{5ACCC3C1-7F86-4694-98E8-744413BC1C78}"/>
    <cellStyle name="Normal 2 4 3" xfId="282" xr:uid="{521C705C-3903-4FD8-85AD-CFAED19CD95E}"/>
    <cellStyle name="Normal 2 4 3 2" xfId="4659" xr:uid="{07FA9E4C-2F78-49D7-8ADE-F7A613985A72}"/>
    <cellStyle name="Normal 2 4 3 3" xfId="4673" xr:uid="{F7A69637-5508-4FDC-99B0-FE65CEDFAA0B}"/>
    <cellStyle name="Normal 2 4 4" xfId="4554" xr:uid="{F3285520-D6AF-4B92-AB43-9C392DCD414C}"/>
    <cellStyle name="Normal 2 4 5" xfId="4754" xr:uid="{CD6EA2C2-DF35-4EE4-8C8F-6B6D6A63A9CA}"/>
    <cellStyle name="Normal 2 4 6" xfId="4752" xr:uid="{82BD3FD7-93E9-4922-9DAD-925A85E8BF5D}"/>
    <cellStyle name="Normal 2 5" xfId="184" xr:uid="{C48BD18D-E3E9-449C-AF95-E3E8CA585512}"/>
    <cellStyle name="Normal 2 5 2" xfId="284" xr:uid="{70F67846-AE2F-43A5-9124-BD8C527B2D2E}"/>
    <cellStyle name="Normal 2 5 2 2" xfId="2505" xr:uid="{169568B1-3B8C-411A-9360-DDD9CB74AB57}"/>
    <cellStyle name="Normal 2 5 3" xfId="283" xr:uid="{C1FE4F95-396A-4931-A836-C783EE708DA2}"/>
    <cellStyle name="Normal 2 5 3 2" xfId="4586" xr:uid="{FAEDD8BC-0CCA-4FA4-BE64-E586BF26A175}"/>
    <cellStyle name="Normal 2 5 3 3" xfId="4746" xr:uid="{CC3C491C-A5FD-471B-890C-F6A4C0B2D6E3}"/>
    <cellStyle name="Normal 2 5 3 4" xfId="5302" xr:uid="{2D86A263-906A-40FD-A0B4-96188F6F03E7}"/>
    <cellStyle name="Normal 2 5 4" xfId="4660" xr:uid="{7BBFAC40-DD0B-4E61-8114-36D9C8136CDE}"/>
    <cellStyle name="Normal 2 5 5" xfId="4615" xr:uid="{FAB8A191-6799-4479-BC3F-DC20D255C2FE}"/>
    <cellStyle name="Normal 2 5 6" xfId="4614" xr:uid="{83FED639-E2AF-446E-83DD-2714E6D53479}"/>
    <cellStyle name="Normal 2 5 7" xfId="4749" xr:uid="{97F0A215-DCE8-491D-804A-595579C4CCDF}"/>
    <cellStyle name="Normal 2 5 8" xfId="4719" xr:uid="{F584627E-FB7A-498D-AECD-C6F0E4274CEE}"/>
    <cellStyle name="Normal 2 6" xfId="285" xr:uid="{DB1CC8EC-F730-49E6-B956-5689DF366F1F}"/>
    <cellStyle name="Normal 2 6 2" xfId="286" xr:uid="{5B00014E-259E-4618-B55A-CE4F6E7F5F22}"/>
    <cellStyle name="Normal 2 6 3" xfId="452" xr:uid="{BB3CFAD3-B374-41FA-8552-9352BDC2A509}"/>
    <cellStyle name="Normal 2 6 3 2" xfId="5335" xr:uid="{8D7D00DA-9B93-4FED-BD6D-CE5577952ECF}"/>
    <cellStyle name="Normal 2 6 4" xfId="4661" xr:uid="{84CB8E1B-079D-49BA-A230-702F2776F8A7}"/>
    <cellStyle name="Normal 2 6 5" xfId="4612" xr:uid="{2D31EA3E-8AA0-4954-B09E-3CD020697DB4}"/>
    <cellStyle name="Normal 2 6 5 2" xfId="4710" xr:uid="{920D523F-6223-4162-B9EE-66438C6EA5F2}"/>
    <cellStyle name="Normal 2 6 6" xfId="4598" xr:uid="{819E35FD-C9D4-4BFC-BAA4-A88E09922ED4}"/>
    <cellStyle name="Normal 2 6 7" xfId="5322" xr:uid="{A887B9DA-8473-458A-A4EF-5B32F8703879}"/>
    <cellStyle name="Normal 2 6 8" xfId="5331" xr:uid="{7C1CBD27-3188-4C86-AC1A-5E4FDCE494D3}"/>
    <cellStyle name="Normal 2 7" xfId="287" xr:uid="{5E9876F2-2451-42E2-A094-CE4152CEA857}"/>
    <cellStyle name="Normal 2 7 2" xfId="4456" xr:uid="{1C485F75-3976-4B25-A1DF-2B93CC463440}"/>
    <cellStyle name="Normal 2 7 3" xfId="4662" xr:uid="{54B46A93-4341-4F2C-BBA9-5E8F60796138}"/>
    <cellStyle name="Normal 2 7 4" xfId="5303" xr:uid="{7091053F-65A6-48B4-8712-4B734C05C99A}"/>
    <cellStyle name="Normal 2 8" xfId="4508" xr:uid="{30DF87E0-014F-461F-A4E5-F66CD83FA233}"/>
    <cellStyle name="Normal 2 9" xfId="4653" xr:uid="{060D1894-7239-4BFE-8D1D-201E6DA11121}"/>
    <cellStyle name="Normal 20" xfId="434" xr:uid="{7522E457-9720-4964-B998-6AEE02834010}"/>
    <cellStyle name="Normal 20 2" xfId="435" xr:uid="{947D01CF-47FA-4278-B706-042C14D3F412}"/>
    <cellStyle name="Normal 20 2 2" xfId="436" xr:uid="{3AEA8D66-244C-4E6E-8EC9-E7D199027DDF}"/>
    <cellStyle name="Normal 20 2 2 2" xfId="4425" xr:uid="{B4BD12DA-3FD9-4540-83FE-3528AE19DA79}"/>
    <cellStyle name="Normal 20 2 2 3" xfId="4417" xr:uid="{02CEE64A-2A77-4600-B4AF-56F48CC2AFC6}"/>
    <cellStyle name="Normal 20 2 2 4" xfId="4582" xr:uid="{C5C91635-3D79-46AA-BCBD-413A37ADE939}"/>
    <cellStyle name="Normal 20 2 2 5" xfId="4744" xr:uid="{F192E242-9D85-4A12-BF7D-B1C4C86B0C6D}"/>
    <cellStyle name="Normal 20 2 3" xfId="4420" xr:uid="{1624FDC9-31E4-48D7-BBB9-AC665F3F3C5E}"/>
    <cellStyle name="Normal 20 2 4" xfId="4416" xr:uid="{EE1E1E4D-D1F9-4649-9C22-92E0737F2C07}"/>
    <cellStyle name="Normal 20 2 5" xfId="4581" xr:uid="{9E3C1FB5-4DA7-4E3E-9DB9-B78246B9BFED}"/>
    <cellStyle name="Normal 20 2 6" xfId="4743" xr:uid="{E74D2939-2140-4929-A2A7-ED8A9A1E07E0}"/>
    <cellStyle name="Normal 20 3" xfId="1167" xr:uid="{27BD15E1-EFA8-4B0D-BEFC-CB9C5EE92A1F}"/>
    <cellStyle name="Normal 20 3 2" xfId="4457" xr:uid="{D9CA903A-81E0-4DA0-964B-07A03EAD54F2}"/>
    <cellStyle name="Normal 20 4" xfId="4352" xr:uid="{FDE819F2-3F18-4358-AA77-DA045E9E5718}"/>
    <cellStyle name="Normal 20 4 2" xfId="4555" xr:uid="{53EBB290-F07A-4861-9E8E-3FFE254B0B78}"/>
    <cellStyle name="Normal 20 4 3" xfId="4736" xr:uid="{AB8CF785-5495-41CF-ADA6-229ADA492EB1}"/>
    <cellStyle name="Normal 20 4 4" xfId="4711" xr:uid="{704F1818-5B99-4C37-A0CD-449E28FD23DB}"/>
    <cellStyle name="Normal 20 5" xfId="4433" xr:uid="{2BFA825C-2645-4B3B-845B-46BC5B0A3F89}"/>
    <cellStyle name="Normal 20 5 2" xfId="5328" xr:uid="{ACBD11AC-039A-458D-A69A-B4BCE397D97F}"/>
    <cellStyle name="Normal 20 6" xfId="4587" xr:uid="{946E0318-9176-4D98-B531-0F1BDF2AF1F0}"/>
    <cellStyle name="Normal 20 7" xfId="4696" xr:uid="{C30740CC-5A02-454C-A883-FCD02865D225}"/>
    <cellStyle name="Normal 20 8" xfId="4717" xr:uid="{F150CA57-E54D-425A-85ED-81A251E428E8}"/>
    <cellStyle name="Normal 20 9" xfId="4716" xr:uid="{6595CBF3-CC2F-41C6-B206-B1B0B80A9A3C}"/>
    <cellStyle name="Normal 21" xfId="437" xr:uid="{07492EE5-C8C5-453D-AF14-E18F8A06FAF1}"/>
    <cellStyle name="Normal 21 2" xfId="438" xr:uid="{CD5EEC57-583E-48FF-90F0-4B3175EAF779}"/>
    <cellStyle name="Normal 21 2 2" xfId="439" xr:uid="{4EA0117D-CEBF-41C6-A3F3-B48729982CC2}"/>
    <cellStyle name="Normal 21 3" xfId="4353" xr:uid="{7827480C-1772-406B-AC16-EF229B1A0371}"/>
    <cellStyle name="Normal 21 3 2" xfId="4459" xr:uid="{B82FEE28-AE3B-41A9-87E6-2C8D33336911}"/>
    <cellStyle name="Normal 21 3 3" xfId="4458" xr:uid="{253C1BF4-1E1D-4092-BA0D-511989E00556}"/>
    <cellStyle name="Normal 21 4" xfId="4570" xr:uid="{806555E8-0B63-4C9F-8CB1-7AC719BFB9AD}"/>
    <cellStyle name="Normal 21 5" xfId="4737" xr:uid="{40AB3E65-D8AF-4F67-BAA4-4017DC90D50A}"/>
    <cellStyle name="Normal 22" xfId="440" xr:uid="{0331B32B-0552-494A-8DCB-98ABAFDF6940}"/>
    <cellStyle name="Normal 22 2" xfId="441" xr:uid="{EA207A4D-A784-4490-A915-949A268D3226}"/>
    <cellStyle name="Normal 22 3" xfId="4310" xr:uid="{CC5CA1C7-6865-4D36-82CC-1A1CE5F906B2}"/>
    <cellStyle name="Normal 22 3 2" xfId="4354" xr:uid="{7123F437-C4AB-4DE6-AB6A-F262CF9AF193}"/>
    <cellStyle name="Normal 22 3 2 2" xfId="4461" xr:uid="{8B2E423F-7CE9-48FA-AA92-E5FE5EE22BB7}"/>
    <cellStyle name="Normal 22 3 3" xfId="4460" xr:uid="{21204259-6930-4AA6-B2B0-43A206DADD52}"/>
    <cellStyle name="Normal 22 3 4" xfId="4691" xr:uid="{8E183935-3801-4D15-A10E-782ED7E81638}"/>
    <cellStyle name="Normal 22 4" xfId="4313" xr:uid="{44A46136-84E2-43C6-87B8-D51A99778443}"/>
    <cellStyle name="Normal 22 4 2" xfId="4431" xr:uid="{4E6E9578-70E8-47CA-AC2F-162CF1554C60}"/>
    <cellStyle name="Normal 22 4 3" xfId="4571" xr:uid="{B9CCD409-BA49-4C45-87DE-6C84495F44B5}"/>
    <cellStyle name="Normal 22 4 3 2" xfId="4590" xr:uid="{CAF90955-BA9B-4B95-A849-3477F1CEF009}"/>
    <cellStyle name="Normal 22 4 3 2 2" xfId="5342" xr:uid="{269DC8D6-170B-4EB0-8191-1C1971CF6CA4}"/>
    <cellStyle name="Normal 22 4 3 3" xfId="4748" xr:uid="{5889049C-A645-4EEE-A9E5-6E8343B8B1FD}"/>
    <cellStyle name="Normal 22 4 3 4" xfId="5338" xr:uid="{6CEA2B5F-4C13-42CC-9134-CAB1C5E05299}"/>
    <cellStyle name="Normal 22 4 3 5" xfId="5334" xr:uid="{56721E36-BF49-418F-B521-D48F2799CE30}"/>
    <cellStyle name="Normal 22 4 4" xfId="4692" xr:uid="{DD3CE08E-F96E-49EC-87BC-72ABF14ABD91}"/>
    <cellStyle name="Normal 22 4 5" xfId="4604" xr:uid="{9E4427D1-FA3F-4CC8-9AE1-772C3E007731}"/>
    <cellStyle name="Normal 22 4 6" xfId="4595" xr:uid="{009CF787-9758-4502-9669-5D894291F810}"/>
    <cellStyle name="Normal 22 4 7" xfId="4594" xr:uid="{38F2315C-8D5B-4186-B957-3F8131127751}"/>
    <cellStyle name="Normal 22 4 8" xfId="4593" xr:uid="{89D87287-FECD-4919-9B4F-4EDA9F13FB42}"/>
    <cellStyle name="Normal 22 4 9" xfId="4592" xr:uid="{B876A596-9BFB-41D7-BE03-902F6FEB4D0B}"/>
    <cellStyle name="Normal 22 5" xfId="4738" xr:uid="{38D85780-7DC2-4333-AB6E-3D2AF5AD9A45}"/>
    <cellStyle name="Normal 23" xfId="442" xr:uid="{F27CA2E0-F7EF-45FD-BC86-3F5008CD67D3}"/>
    <cellStyle name="Normal 23 2" xfId="2500" xr:uid="{7DB3BF17-0E04-45C4-8713-8CE195C56CDC}"/>
    <cellStyle name="Normal 23 2 2" xfId="4356" xr:uid="{DCCBBD5F-625F-4889-BC70-3E1F6CA1D880}"/>
    <cellStyle name="Normal 23 2 2 2" xfId="4751" xr:uid="{8E28C5C0-221E-40FF-A5F0-6BB452C3AC47}"/>
    <cellStyle name="Normal 23 2 2 3" xfId="4693" xr:uid="{ACC2F18D-B410-4E75-ADAF-C5924784CC04}"/>
    <cellStyle name="Normal 23 2 2 4" xfId="4663" xr:uid="{700D53AC-4EE6-4979-B42E-CAB31FA7F123}"/>
    <cellStyle name="Normal 23 2 3" xfId="4605" xr:uid="{B287565D-4EA1-4D9A-ABA9-3A884454457C}"/>
    <cellStyle name="Normal 23 2 4" xfId="4712" xr:uid="{3ED84B9F-2C86-4624-B40E-38499D05A11A}"/>
    <cellStyle name="Normal 23 3" xfId="4426" xr:uid="{71C5F06B-B229-4CFB-BFB7-A88C4BC26303}"/>
    <cellStyle name="Normal 23 4" xfId="4355" xr:uid="{130DF136-491D-49C9-BCBF-C0F14442DC58}"/>
    <cellStyle name="Normal 23 5" xfId="4572" xr:uid="{8CAEF8E4-CEC1-4D2B-AB38-54E70461D50F}"/>
    <cellStyle name="Normal 23 6" xfId="4739" xr:uid="{D01642EE-456E-4639-906B-84EB29BBCB8B}"/>
    <cellStyle name="Normal 24" xfId="443" xr:uid="{5BC569F0-AF5F-487F-8368-1CE7DD72BE70}"/>
    <cellStyle name="Normal 24 2" xfId="444" xr:uid="{0A3D1B75-320D-4686-BCCF-16B1CF937EBA}"/>
    <cellStyle name="Normal 24 2 2" xfId="4428" xr:uid="{0F6F05D3-1ED0-4E26-A785-429D015C228D}"/>
    <cellStyle name="Normal 24 2 3" xfId="4358" xr:uid="{EC95F605-6D3C-4F18-98DA-23007E0BF6F3}"/>
    <cellStyle name="Normal 24 2 4" xfId="4574" xr:uid="{F6235C6D-4614-4264-A778-07836EABA582}"/>
    <cellStyle name="Normal 24 2 5" xfId="4741" xr:uid="{056170B6-CBC0-4BBE-AC27-CA0963B25DED}"/>
    <cellStyle name="Normal 24 3" xfId="4427" xr:uid="{5138521F-0B14-45A2-A5FB-63DEAE6D2F36}"/>
    <cellStyle name="Normal 24 4" xfId="4357" xr:uid="{B475FE36-44D2-4CBE-B63E-75A4142A19CD}"/>
    <cellStyle name="Normal 24 5" xfId="4573" xr:uid="{864957AF-E64C-459D-8152-3A5B814A171F}"/>
    <cellStyle name="Normal 24 6" xfId="4740" xr:uid="{A9366C58-8C0B-4794-B9F6-58D63521B9C3}"/>
    <cellStyle name="Normal 25" xfId="451" xr:uid="{9E91CDF2-DF22-4835-B204-2D13DBF1CE4C}"/>
    <cellStyle name="Normal 25 2" xfId="4360" xr:uid="{5D4A8165-CE8A-403B-A813-F1390713E502}"/>
    <cellStyle name="Normal 25 2 2" xfId="5337" xr:uid="{57E12321-D181-4205-9D0D-40323DA9FD60}"/>
    <cellStyle name="Normal 25 3" xfId="4429" xr:uid="{2A871E39-3B62-454E-8D87-CC34E56813C6}"/>
    <cellStyle name="Normal 25 4" xfId="4359" xr:uid="{5D52F7DA-0FD5-45D0-A9B2-5D4C23877618}"/>
    <cellStyle name="Normal 25 5" xfId="4575" xr:uid="{80374FE3-BDD2-462E-A559-657873B194FC}"/>
    <cellStyle name="Normal 26" xfId="2498" xr:uid="{3BDB975F-D3F4-443B-B385-D9F626631FE2}"/>
    <cellStyle name="Normal 26 2" xfId="2499" xr:uid="{C4A9321B-D2D4-42E0-AE6F-AD3CC8F1B60E}"/>
    <cellStyle name="Normal 26 2 2" xfId="4362" xr:uid="{F76B8851-5464-4457-ADC0-681D0370AB01}"/>
    <cellStyle name="Normal 26 3" xfId="4361" xr:uid="{A20DF013-B168-4D46-8D6C-81462E99A24C}"/>
    <cellStyle name="Normal 26 3 2" xfId="4436" xr:uid="{DE062413-38D6-4C98-BCD2-454D4BF46B81}"/>
    <cellStyle name="Normal 27" xfId="2507" xr:uid="{23CAC4DC-B9BE-4FFB-82E6-B571C29D0F10}"/>
    <cellStyle name="Normal 27 2" xfId="4364" xr:uid="{B335098C-0708-429C-B502-66EC386E2CEB}"/>
    <cellStyle name="Normal 27 3" xfId="4363" xr:uid="{1DC1663D-47B9-41E0-89CB-38662869E673}"/>
    <cellStyle name="Normal 27 4" xfId="4599" xr:uid="{7EA835B6-9BAF-4D23-90AA-2AA18E748542}"/>
    <cellStyle name="Normal 27 5" xfId="5320" xr:uid="{996612E9-F201-4A43-85C3-D1B875EE1BE3}"/>
    <cellStyle name="Normal 27 6" xfId="4589" xr:uid="{9513860B-BDA8-4433-8FD8-1C8715704102}"/>
    <cellStyle name="Normal 27 7" xfId="5332" xr:uid="{405614FD-6755-4D86-BB76-DF826A5EB651}"/>
    <cellStyle name="Normal 28" xfId="4365" xr:uid="{B1F00FDD-E94E-44B8-810D-0F96B30ACEC0}"/>
    <cellStyle name="Normal 28 2" xfId="4366" xr:uid="{0B7C6D38-A6A4-4B6A-8B00-E43B04ACE745}"/>
    <cellStyle name="Normal 28 3" xfId="4367" xr:uid="{BE051716-9B59-4FC3-8E36-8CDA1C88E5EF}"/>
    <cellStyle name="Normal 29" xfId="4368" xr:uid="{E4B742A3-620E-47BF-BB70-0FB9A565947E}"/>
    <cellStyle name="Normal 29 2" xfId="4369" xr:uid="{8B1F6E04-D420-4C94-9826-2D5D04DD28DA}"/>
    <cellStyle name="Normal 3" xfId="2" xr:uid="{665067A7-73F8-4B7E-BFD2-7BB3B9468366}"/>
    <cellStyle name="Normal 3 2" xfId="81" xr:uid="{7991EC0E-DA31-488C-BEC5-DDB7B11E6EB6}"/>
    <cellStyle name="Normal 3 2 2" xfId="82" xr:uid="{48C7E1A2-342E-45BD-818A-3EA93568025D}"/>
    <cellStyle name="Normal 3 2 2 2" xfId="288" xr:uid="{A31616D5-4434-4100-9ECC-155CA09FFDA5}"/>
    <cellStyle name="Normal 3 2 2 2 2" xfId="4665" xr:uid="{AE91C44C-651E-4A26-ADF3-086621E88E15}"/>
    <cellStyle name="Normal 3 2 2 3" xfId="4556" xr:uid="{78FEE964-F938-40F2-86AF-264C10852FA8}"/>
    <cellStyle name="Normal 3 2 3" xfId="83" xr:uid="{33B5132B-16C5-49E1-B8D0-EFB08D89BD90}"/>
    <cellStyle name="Normal 3 2 4" xfId="289" xr:uid="{EE927052-B265-4EAC-98A2-09F2EB1A3A4A}"/>
    <cellStyle name="Normal 3 2 4 2" xfId="4666" xr:uid="{B7DA15FC-00BD-47B9-AD63-F4F4C27FBE72}"/>
    <cellStyle name="Normal 3 2 5" xfId="2506" xr:uid="{1C148923-C6A4-453B-81F8-37613B36831F}"/>
    <cellStyle name="Normal 3 2 5 2" xfId="4509" xr:uid="{463002B3-7D98-4B61-A316-91FB76B85ED8}"/>
    <cellStyle name="Normal 3 2 5 3" xfId="5304" xr:uid="{D03DEE92-CC67-42A9-9697-1EAF92C43B3E}"/>
    <cellStyle name="Normal 3 3" xfId="84" xr:uid="{10CA8408-5E3A-46C3-933B-1FF5227159A3}"/>
    <cellStyle name="Normal 3 3 2" xfId="290" xr:uid="{48AE8C9E-0423-4C4B-9656-EF9496AB60DD}"/>
    <cellStyle name="Normal 3 3 2 2" xfId="4667" xr:uid="{85232768-2CD9-4FA1-A641-56B36EA6FB46}"/>
    <cellStyle name="Normal 3 3 3" xfId="4557" xr:uid="{7C659E79-B9CF-488D-821E-56434C27624D}"/>
    <cellStyle name="Normal 3 4" xfId="85" xr:uid="{D2EBDAB6-5589-4667-B923-9B2E96FE0818}"/>
    <cellStyle name="Normal 3 4 2" xfId="2502" xr:uid="{63A11CED-7E2B-4C34-9FB8-7EAF6C489D2F}"/>
    <cellStyle name="Normal 3 4 2 2" xfId="4668" xr:uid="{73473B2F-2401-4FDF-9FAC-CEB41294F33C}"/>
    <cellStyle name="Normal 3 5" xfId="2501" xr:uid="{1DC229EF-64BE-425F-B552-CFC19EEAC37F}"/>
    <cellStyle name="Normal 3 5 2" xfId="4669" xr:uid="{2F14FD10-3790-4598-8F7C-827C2E1DA880}"/>
    <cellStyle name="Normal 3 5 3" xfId="4745" xr:uid="{2D2E8970-39F1-48FA-B14C-F7C3F58165E7}"/>
    <cellStyle name="Normal 3 5 4" xfId="4713" xr:uid="{A60331FA-E0E7-4AD0-AA39-EC3C8FC93802}"/>
    <cellStyle name="Normal 3 6" xfId="4664" xr:uid="{600C0329-F752-46EC-A07A-91F1CFB8197E}"/>
    <cellStyle name="Normal 3 6 2" xfId="5336" xr:uid="{D3464C3E-374E-4D98-8C3E-739DB772F3D3}"/>
    <cellStyle name="Normal 3 6 2 2" xfId="5333" xr:uid="{F224A788-78A6-45CC-9901-41FF22462A74}"/>
    <cellStyle name="Normal 30" xfId="4370" xr:uid="{BD42C8B1-0D6E-4F1D-A506-8853874AD8AE}"/>
    <cellStyle name="Normal 30 2" xfId="4371" xr:uid="{2A06066F-9C19-4259-8F5D-BE5176440DE6}"/>
    <cellStyle name="Normal 31" xfId="4372" xr:uid="{5FC10337-7AA8-459C-8A8D-5761E77A1DD8}"/>
    <cellStyle name="Normal 31 2" xfId="4373" xr:uid="{68FA3EE3-43B5-4607-BAF7-110D2C706E0A}"/>
    <cellStyle name="Normal 32" xfId="4374" xr:uid="{F5CDDC37-FF20-454C-A511-864792AA935B}"/>
    <cellStyle name="Normal 33" xfId="4375" xr:uid="{A8CDC4EF-2CFC-4CD1-A239-15BE1DF6E429}"/>
    <cellStyle name="Normal 33 2" xfId="4376" xr:uid="{1C39CEF6-5ACA-4218-8F1F-97B9BDED25F8}"/>
    <cellStyle name="Normal 34" xfId="4377" xr:uid="{523FD287-302B-4B98-AB9A-400495031EF4}"/>
    <cellStyle name="Normal 34 2" xfId="4378" xr:uid="{8EF395B8-079B-4A38-92A4-47AFD1C95A27}"/>
    <cellStyle name="Normal 35" xfId="4379" xr:uid="{81ADF28A-C8E6-4938-BB10-AB1B729D1540}"/>
    <cellStyle name="Normal 35 2" xfId="4380" xr:uid="{807D6A88-5B7C-45A9-B1FC-1D467ACF56D8}"/>
    <cellStyle name="Normal 36" xfId="4381" xr:uid="{ECA04DF8-4C8F-4337-AA7E-D19C527AA2DF}"/>
    <cellStyle name="Normal 36 2" xfId="4382" xr:uid="{A865F005-5C37-4B48-BB80-C49C5D55E522}"/>
    <cellStyle name="Normal 37" xfId="4383" xr:uid="{FA6739FE-35D3-4A06-A229-E7D60C192C9D}"/>
    <cellStyle name="Normal 37 2" xfId="4384" xr:uid="{24FE4F66-7FE4-4941-974B-8C1C4BB01983}"/>
    <cellStyle name="Normal 38" xfId="4385" xr:uid="{F815A8CD-A297-425E-8BD5-D886EF127CB6}"/>
    <cellStyle name="Normal 38 2" xfId="4386" xr:uid="{F86C3A80-378D-4046-BF70-EC637CA245DB}"/>
    <cellStyle name="Normal 39" xfId="4387" xr:uid="{5820022C-6D4C-4B8E-AAF5-194290080CE1}"/>
    <cellStyle name="Normal 39 2" xfId="4388" xr:uid="{749163C3-DC38-4FB9-BC50-EF8A524879AB}"/>
    <cellStyle name="Normal 39 2 2" xfId="4389" xr:uid="{C32D82AF-19C2-4027-8E2B-539C61EF3F1A}"/>
    <cellStyle name="Normal 39 3" xfId="4390" xr:uid="{6A5CB8A8-6EA1-4935-ABC5-780EB9DF5E2C}"/>
    <cellStyle name="Normal 4" xfId="86" xr:uid="{5585D0F0-AEE5-44BE-94E7-071B681F037E}"/>
    <cellStyle name="Normal 4 2" xfId="87" xr:uid="{C8E796E3-17B2-4666-A756-A2B4B2385CB7}"/>
    <cellStyle name="Normal 4 2 2" xfId="88" xr:uid="{863B5B08-E540-4B5A-8320-36BC58AE359F}"/>
    <cellStyle name="Normal 4 2 2 2" xfId="445" xr:uid="{41622D1F-40E5-4C6C-8D9E-DDC9451B1CD6}"/>
    <cellStyle name="Normal 4 2 2 3" xfId="2807" xr:uid="{DD4EE991-7F7E-4A19-A784-A69ADC5A1086}"/>
    <cellStyle name="Normal 4 2 2 4" xfId="2808" xr:uid="{10D7C480-5CF7-44F3-AF2B-601B4F1AC357}"/>
    <cellStyle name="Normal 4 2 2 4 2" xfId="2809" xr:uid="{ACA35C12-EE2A-4839-B236-86D8B2012661}"/>
    <cellStyle name="Normal 4 2 2 4 3" xfId="2810" xr:uid="{0DC6343A-4967-4ED1-AE69-CB492CF42C01}"/>
    <cellStyle name="Normal 4 2 2 4 3 2" xfId="2811" xr:uid="{73B79469-3871-4225-AA1F-4208BF531B32}"/>
    <cellStyle name="Normal 4 2 2 4 3 3" xfId="4312" xr:uid="{CA271AB1-4C13-4308-8B5C-92ACB3B30C21}"/>
    <cellStyle name="Normal 4 2 3" xfId="2493" xr:uid="{71B02075-CBD6-4ACF-999F-E5161A3711FC}"/>
    <cellStyle name="Normal 4 2 3 2" xfId="2504" xr:uid="{CCD4E15E-61C0-474F-829C-2C8B9140A7D4}"/>
    <cellStyle name="Normal 4 2 3 2 2" xfId="4462" xr:uid="{4D23CB34-A9C2-42C3-8979-AE0FBB14D4A0}"/>
    <cellStyle name="Normal 4 2 3 3" xfId="4463" xr:uid="{09B133BC-34D3-4F99-BC1D-6A59A11F823D}"/>
    <cellStyle name="Normal 4 2 3 3 2" xfId="4464" xr:uid="{61F32BA5-6C89-4293-8FA4-5D716AC2106A}"/>
    <cellStyle name="Normal 4 2 3 4" xfId="4465" xr:uid="{09CA233C-4334-4A22-82CA-6001E2166362}"/>
    <cellStyle name="Normal 4 2 3 5" xfId="4466" xr:uid="{5D2D7FE7-EF8D-4AB6-B4CD-4920CD7C3098}"/>
    <cellStyle name="Normal 4 2 4" xfId="2494" xr:uid="{510144A4-F400-424F-9F35-BFBC993C81E8}"/>
    <cellStyle name="Normal 4 2 4 2" xfId="4392" xr:uid="{82182ADC-4155-4804-9E1B-ADD33FFE35FA}"/>
    <cellStyle name="Normal 4 2 4 2 2" xfId="4467" xr:uid="{0B5CBD48-2AB6-4DEC-93BB-2C1D69D63BD3}"/>
    <cellStyle name="Normal 4 2 4 2 3" xfId="4694" xr:uid="{BEB11B02-5D14-4A65-8794-1756E83FE1EB}"/>
    <cellStyle name="Normal 4 2 4 2 4" xfId="4613" xr:uid="{8CAEC07F-B75E-41E7-A276-42E4A79C3B0E}"/>
    <cellStyle name="Normal 4 2 4 3" xfId="4576" xr:uid="{0D430C11-F9FE-46FF-86C6-12035CF74A84}"/>
    <cellStyle name="Normal 4 2 4 4" xfId="4714" xr:uid="{BC4B20EC-6BE0-489A-BB92-51898056933A}"/>
    <cellStyle name="Normal 4 2 5" xfId="1168" xr:uid="{192622CD-843E-43BA-AC75-10C163DDD24B}"/>
    <cellStyle name="Normal 4 2 6" xfId="4558" xr:uid="{9CA0CBA1-6A33-4F85-8475-3075EAE40C2E}"/>
    <cellStyle name="Normal 4 2 7" xfId="5341" xr:uid="{F27DAD09-4E48-490D-B35C-987CAC735C35}"/>
    <cellStyle name="Normal 4 3" xfId="528" xr:uid="{F865A1E1-BF0C-4623-9636-97E76D64DECF}"/>
    <cellStyle name="Normal 4 3 2" xfId="1170" xr:uid="{D0FC42D0-B340-4544-BB3C-CB94F13F254C}"/>
    <cellStyle name="Normal 4 3 2 2" xfId="1171" xr:uid="{6B6A33B3-D879-4A42-B37B-A618FEB526A6}"/>
    <cellStyle name="Normal 4 3 2 3" xfId="1172" xr:uid="{D7D94677-4A41-4EC0-A4BF-05AFAEE694D6}"/>
    <cellStyle name="Normal 4 3 3" xfId="1169" xr:uid="{69D55826-5B26-4C89-BDCC-BA281F0465CA}"/>
    <cellStyle name="Normal 4 3 3 2" xfId="4434" xr:uid="{BB3B8CE8-EDF8-4AEB-9614-27C5FAD8757D}"/>
    <cellStyle name="Normal 4 3 4" xfId="2812" xr:uid="{8A9B216F-74C5-42B1-AA14-5911BB70592A}"/>
    <cellStyle name="Normal 4 3 5" xfId="2813" xr:uid="{7EB80B00-1988-4161-9486-2960530A4B75}"/>
    <cellStyle name="Normal 4 3 5 2" xfId="2814" xr:uid="{C6A85A15-4ABD-4F8C-BC91-F67E7E166749}"/>
    <cellStyle name="Normal 4 3 5 3" xfId="2815" xr:uid="{A53DF7A0-094A-4A73-97B5-4CEAFBFB1A6B}"/>
    <cellStyle name="Normal 4 3 5 3 2" xfId="2816" xr:uid="{63A4A272-6997-46EB-9817-35CAC6E99EF1}"/>
    <cellStyle name="Normal 4 3 5 3 3" xfId="4311" xr:uid="{551CE584-05C4-4D43-88B5-CD8A95F38F9E}"/>
    <cellStyle name="Normal 4 3 6" xfId="4314" xr:uid="{01218504-AADA-4997-AC3A-4998AA8DA5AB}"/>
    <cellStyle name="Normal 4 4" xfId="453" xr:uid="{CBEF3F10-A842-4184-8270-95FAE1BCC447}"/>
    <cellStyle name="Normal 4 4 2" xfId="2495" xr:uid="{8B38A92A-9018-42F5-9C6B-C7299EEC909B}"/>
    <cellStyle name="Normal 4 4 2 2" xfId="5339" xr:uid="{856CFFFD-E173-46E5-9799-721DA1053ED6}"/>
    <cellStyle name="Normal 4 4 3" xfId="2503" xr:uid="{F7FA0B24-D409-4991-81A5-B9218A4FAB9D}"/>
    <cellStyle name="Normal 4 4 3 2" xfId="4317" xr:uid="{DDC7E132-381D-4E98-A5E8-222BE941C9A3}"/>
    <cellStyle name="Normal 4 4 3 3" xfId="4316" xr:uid="{DADD4375-BBAF-49C1-A33E-6F3C04DC88F2}"/>
    <cellStyle name="Normal 4 4 4" xfId="4747" xr:uid="{5ABBDA0F-F434-48A0-A0C0-0A436E3C229E}"/>
    <cellStyle name="Normal 4 5" xfId="2496" xr:uid="{48B915BD-6EEB-450D-85D7-F32BA768EBF1}"/>
    <cellStyle name="Normal 4 5 2" xfId="4391" xr:uid="{B5AE62F3-9869-4F7B-B51C-9A170F9E8A79}"/>
    <cellStyle name="Normal 4 6" xfId="2497" xr:uid="{073EDE8D-FF8A-48CD-BDE0-DD62D3D3C74C}"/>
    <cellStyle name="Normal 4 7" xfId="900" xr:uid="{54ACA94C-477B-437A-ABBD-D088E7D02D3C}"/>
    <cellStyle name="Normal 4 8" xfId="5340" xr:uid="{EF07258C-1461-4747-91C6-26F81CEE43EB}"/>
    <cellStyle name="Normal 40" xfId="4393" xr:uid="{58059C70-10F7-46FF-BFF2-26CB5A5CC728}"/>
    <cellStyle name="Normal 40 2" xfId="4394" xr:uid="{D44E6538-7A9D-4EE5-985F-B4DBEF744AB8}"/>
    <cellStyle name="Normal 40 2 2" xfId="4395" xr:uid="{8D8D6FCE-A869-431C-ADF1-56C058F8B268}"/>
    <cellStyle name="Normal 40 3" xfId="4396" xr:uid="{C3AF3942-D30D-4064-B30F-2F9D9B894AA4}"/>
    <cellStyle name="Normal 41" xfId="4397" xr:uid="{E349D970-57E9-44F4-8990-658DE7366F1C}"/>
    <cellStyle name="Normal 41 2" xfId="4398" xr:uid="{EBD4CB20-34AC-416E-8F3E-BE6E19CD2EB0}"/>
    <cellStyle name="Normal 42" xfId="4399" xr:uid="{1C1FE1AD-EEDD-4B45-9778-FADF22F6F269}"/>
    <cellStyle name="Normal 42 2" xfId="4400" xr:uid="{B5DA7538-3105-4FD4-BAEE-5C55E9255E4C}"/>
    <cellStyle name="Normal 43" xfId="4401" xr:uid="{696B8BDD-4C8A-4036-AE0C-34DAD6A0D202}"/>
    <cellStyle name="Normal 43 2" xfId="4402" xr:uid="{8759014E-CFE2-4143-A85E-5EFB2BABEB93}"/>
    <cellStyle name="Normal 44" xfId="4412" xr:uid="{2C433DBB-CA8B-4873-81FD-7D056B2DA81F}"/>
    <cellStyle name="Normal 44 2" xfId="4413" xr:uid="{F469C3BE-4BF7-47C9-B1C3-EF0F09378E96}"/>
    <cellStyle name="Normal 45" xfId="4674" xr:uid="{8C57B6B6-D2C8-4507-BCF3-859717DF9E7C}"/>
    <cellStyle name="Normal 45 2" xfId="5324" xr:uid="{A363FF36-D187-4489-B7C4-698EAB5A9FF3}"/>
    <cellStyle name="Normal 45 3" xfId="5323" xr:uid="{13660F81-9DBD-4B54-8B92-80B156B11282}"/>
    <cellStyle name="Normal 5" xfId="89" xr:uid="{44253EB0-5903-47BE-BFF3-F4AFFDBD6056}"/>
    <cellStyle name="Normal 5 10" xfId="291" xr:uid="{A916AF27-742B-4169-8405-55DBACD25894}"/>
    <cellStyle name="Normal 5 10 2" xfId="529" xr:uid="{48E71FE0-F093-4C0D-B5BC-44C2B559D124}"/>
    <cellStyle name="Normal 5 10 2 2" xfId="1173" xr:uid="{42448E28-78D5-45EB-8B38-52F13AF2926D}"/>
    <cellStyle name="Normal 5 10 2 3" xfId="2817" xr:uid="{B14BFB9D-6737-44A5-821B-9C46DF5D7EC4}"/>
    <cellStyle name="Normal 5 10 2 4" xfId="2818" xr:uid="{D476450F-52B1-4EE2-B377-495AA16E1CBD}"/>
    <cellStyle name="Normal 5 10 3" xfId="1174" xr:uid="{18E7E2ED-2124-4BF0-BF65-3A2CE9C0D7D9}"/>
    <cellStyle name="Normal 5 10 3 2" xfId="2819" xr:uid="{80BD2934-B620-4463-A4B7-44374F79E98D}"/>
    <cellStyle name="Normal 5 10 3 3" xfId="2820" xr:uid="{620BB795-14D7-4A0D-8CAC-3BEF3495CCE1}"/>
    <cellStyle name="Normal 5 10 3 4" xfId="2821" xr:uid="{7A02AC35-18D6-41E1-B23B-84CBD0F65306}"/>
    <cellStyle name="Normal 5 10 4" xfId="2822" xr:uid="{2430104A-7881-4116-AB0E-CB4F63C3EA5F}"/>
    <cellStyle name="Normal 5 10 5" xfId="2823" xr:uid="{8AD8C0B1-3D30-4DBA-A690-C1B588F061C1}"/>
    <cellStyle name="Normal 5 10 6" xfId="2824" xr:uid="{E08DD272-4F5B-4C96-ADAC-C9F217E33BA9}"/>
    <cellStyle name="Normal 5 11" xfId="292" xr:uid="{E7298E9F-B107-4F49-9139-2EA2F851A16A}"/>
    <cellStyle name="Normal 5 11 2" xfId="1175" xr:uid="{11C706E0-B38E-42B3-AA6A-5F5EEE626CD9}"/>
    <cellStyle name="Normal 5 11 2 2" xfId="2825" xr:uid="{B93CEC3D-88BD-40E1-AC8E-358BD6CC75D8}"/>
    <cellStyle name="Normal 5 11 2 2 2" xfId="4403" xr:uid="{CA6E3E8B-70E0-4F6D-AABF-157D5AF01421}"/>
    <cellStyle name="Normal 5 11 2 2 3" xfId="4681" xr:uid="{C9D31BEF-49A7-46F9-AF13-97D007DD8763}"/>
    <cellStyle name="Normal 5 11 2 3" xfId="2826" xr:uid="{5A4E64AD-75ED-4B29-A01D-DDD16358A961}"/>
    <cellStyle name="Normal 5 11 2 4" xfId="2827" xr:uid="{49A8CE77-AEB0-49F4-979A-FD43A97A4AFE}"/>
    <cellStyle name="Normal 5 11 3" xfId="2828" xr:uid="{9AC10A67-8886-4E4A-9404-D8FF18D4672E}"/>
    <cellStyle name="Normal 5 11 4" xfId="2829" xr:uid="{592FDA2A-6A7C-41AA-A2E4-B1803404074E}"/>
    <cellStyle name="Normal 5 11 4 2" xfId="4577" xr:uid="{92E32DA9-8950-44CA-83AE-9A0F7E01D314}"/>
    <cellStyle name="Normal 5 11 4 3" xfId="4682" xr:uid="{1EDC6EC3-442F-43D0-94A7-C232AEB22367}"/>
    <cellStyle name="Normal 5 11 4 4" xfId="4606" xr:uid="{2EB6B572-102D-4520-99BE-7045A1A67B5A}"/>
    <cellStyle name="Normal 5 11 5" xfId="2830" xr:uid="{30949124-0513-4B57-83A1-01CD28274CD5}"/>
    <cellStyle name="Normal 5 12" xfId="1176" xr:uid="{0F6F2D3A-55B6-48CC-89ED-856AA0EE1AE4}"/>
    <cellStyle name="Normal 5 12 2" xfId="2831" xr:uid="{04C9300B-6204-4318-9F77-A166808A28DB}"/>
    <cellStyle name="Normal 5 12 3" xfId="2832" xr:uid="{CA3C7816-CB0A-4C86-9E2E-378682C21364}"/>
    <cellStyle name="Normal 5 12 4" xfId="2833" xr:uid="{68E7D7D0-EB30-4D96-8D5A-3BF01922591F}"/>
    <cellStyle name="Normal 5 13" xfId="901" xr:uid="{8DC2094C-43B5-47ED-9629-7C2E35175087}"/>
    <cellStyle name="Normal 5 13 2" xfId="2834" xr:uid="{A7F6DEA3-C439-4D20-B93A-455E204DE529}"/>
    <cellStyle name="Normal 5 13 3" xfId="2835" xr:uid="{DE52A950-6F17-4377-B6B3-4D4ADDDFFF77}"/>
    <cellStyle name="Normal 5 13 4" xfId="2836" xr:uid="{9BB890EC-00BA-4A6A-866F-B53CADC3BC11}"/>
    <cellStyle name="Normal 5 14" xfId="2837" xr:uid="{7BDEE858-803B-4EED-9A00-3F78DC5DFFB8}"/>
    <cellStyle name="Normal 5 14 2" xfId="2838" xr:uid="{082A5A62-18D4-4661-9918-0E0B87BDCCEC}"/>
    <cellStyle name="Normal 5 15" xfId="2839" xr:uid="{D9B52D99-D05D-4631-9ED0-85E2446D33A9}"/>
    <cellStyle name="Normal 5 16" xfId="2840" xr:uid="{6DFABDB3-77EA-48DA-ABF8-4B36163E0693}"/>
    <cellStyle name="Normal 5 17" xfId="2841" xr:uid="{4B36E4B9-CEC2-434E-97BE-46D014CD09FB}"/>
    <cellStyle name="Normal 5 2" xfId="90" xr:uid="{095E734B-542E-492B-932D-7421A0DCB2E1}"/>
    <cellStyle name="Normal 5 2 2" xfId="187" xr:uid="{B8C7B406-20C4-422E-8AE0-22B0572BDBC8}"/>
    <cellStyle name="Normal 5 2 2 2" xfId="188" xr:uid="{8B7A875E-1A26-4678-98AF-D4F1B0544F9B}"/>
    <cellStyle name="Normal 5 2 2 2 2" xfId="189" xr:uid="{9F8BE256-2661-4EBF-B136-D6E9B28678DA}"/>
    <cellStyle name="Normal 5 2 2 2 2 2" xfId="190" xr:uid="{4FE9630D-7A08-4CEE-BBDE-04FAB2A808D2}"/>
    <cellStyle name="Normal 5 2 2 2 3" xfId="191" xr:uid="{4A92E81D-89F5-476E-987F-DED16135D390}"/>
    <cellStyle name="Normal 5 2 2 2 4" xfId="4670" xr:uid="{6682ED01-8674-4B18-A1ED-93BC8951BF08}"/>
    <cellStyle name="Normal 5 2 2 2 5" xfId="5300" xr:uid="{AF5DC366-9169-40D6-A5A8-105A47E7A399}"/>
    <cellStyle name="Normal 5 2 2 3" xfId="192" xr:uid="{AAD114BA-56E0-4802-B759-346D4A27F19A}"/>
    <cellStyle name="Normal 5 2 2 3 2" xfId="193" xr:uid="{C5240832-E8A0-4908-93D9-74205DA8E2D6}"/>
    <cellStyle name="Normal 5 2 2 4" xfId="194" xr:uid="{DF898914-166F-4E4C-B75D-DC6EE11588ED}"/>
    <cellStyle name="Normal 5 2 2 5" xfId="293" xr:uid="{A2658A6B-84B1-421A-8FC8-F74425EC637C}"/>
    <cellStyle name="Normal 5 2 2 6" xfId="4596" xr:uid="{ADEBEA2E-083A-469F-BF87-3EB6690E7AB4}"/>
    <cellStyle name="Normal 5 2 2 7" xfId="5329" xr:uid="{AA984EDC-E8D9-4FFB-AA7A-C5522FA3B144}"/>
    <cellStyle name="Normal 5 2 3" xfId="195" xr:uid="{406E72CC-87E0-4E70-A92D-854A1CCDAAEF}"/>
    <cellStyle name="Normal 5 2 3 2" xfId="196" xr:uid="{EF73EB63-636B-42DB-9E4A-61780D01B9A1}"/>
    <cellStyle name="Normal 5 2 3 2 2" xfId="197" xr:uid="{C431E783-AA6F-4E97-AACF-770604903A45}"/>
    <cellStyle name="Normal 5 2 3 2 3" xfId="4559" xr:uid="{37FBE8F1-9388-45EB-A52D-EACA16F4A354}"/>
    <cellStyle name="Normal 5 2 3 2 4" xfId="5301" xr:uid="{FCC3EB3F-C892-46E3-853A-6536C6C2F717}"/>
    <cellStyle name="Normal 5 2 3 3" xfId="198" xr:uid="{0A490724-B33C-472E-AD4C-A406EC06E6EC}"/>
    <cellStyle name="Normal 5 2 3 3 2" xfId="4742" xr:uid="{07656B8E-17F8-4CD1-8A20-AC25F93B3058}"/>
    <cellStyle name="Normal 5 2 3 4" xfId="4404" xr:uid="{CE1D015C-1C2B-42F6-B769-46C6EF3BD25A}"/>
    <cellStyle name="Normal 5 2 3 4 2" xfId="4715" xr:uid="{A81DF532-AFFA-47B0-9468-A6BE35130B7E}"/>
    <cellStyle name="Normal 5 2 3 5" xfId="4597" xr:uid="{8F6D9632-5635-4205-A1AF-F850A6659659}"/>
    <cellStyle name="Normal 5 2 3 6" xfId="5321" xr:uid="{7979447B-CCFA-4BB1-B0FB-D7C3A5F34F70}"/>
    <cellStyle name="Normal 5 2 3 7" xfId="5330" xr:uid="{1278D6ED-56D0-4DBF-A65A-796005DD0F64}"/>
    <cellStyle name="Normal 5 2 4" xfId="199" xr:uid="{05E27432-6204-4138-B9ED-3CE511179365}"/>
    <cellStyle name="Normal 5 2 4 2" xfId="200" xr:uid="{A73CEC97-8C75-4970-9EE2-054A8EB683AC}"/>
    <cellStyle name="Normal 5 2 5" xfId="201" xr:uid="{2604004B-F50E-4984-AAD4-AC2FF03A3032}"/>
    <cellStyle name="Normal 5 2 6" xfId="186" xr:uid="{5C74E258-6C8B-4138-996D-4F81810A0B97}"/>
    <cellStyle name="Normal 5 3" xfId="91" xr:uid="{A142F299-A80C-4311-9582-46FC96FD2FCD}"/>
    <cellStyle name="Normal 5 3 2" xfId="4406" xr:uid="{BD7952D0-B5D2-4740-B397-9DC45B86C578}"/>
    <cellStyle name="Normal 5 3 3" xfId="4405" xr:uid="{0DCF8709-4E2B-41D5-9831-65CF3DDC6705}"/>
    <cellStyle name="Normal 5 4" xfId="92" xr:uid="{5BA569D9-93AE-4873-A3D7-6C6025B2D190}"/>
    <cellStyle name="Normal 5 4 10" xfId="2842" xr:uid="{758CD19E-C1A2-4CB6-BBCF-56CCCE7C01C1}"/>
    <cellStyle name="Normal 5 4 11" xfId="2843" xr:uid="{99C96223-A739-40A2-AACB-8DD6D8619658}"/>
    <cellStyle name="Normal 5 4 2" xfId="93" xr:uid="{3FB00329-4075-4EFA-9A6A-1B847EECB5FD}"/>
    <cellStyle name="Normal 5 4 2 2" xfId="94" xr:uid="{ED414ADA-F9B0-4F73-993C-EF9AE2BDA252}"/>
    <cellStyle name="Normal 5 4 2 2 2" xfId="294" xr:uid="{5C9E1D83-F6A2-400E-B133-B27338385DBF}"/>
    <cellStyle name="Normal 5 4 2 2 2 2" xfId="530" xr:uid="{C67540C5-57D8-40E4-9203-BB5B3325ABC9}"/>
    <cellStyle name="Normal 5 4 2 2 2 2 2" xfId="531" xr:uid="{299C338D-7EDF-4F16-ADAD-1D33B8EB5F1B}"/>
    <cellStyle name="Normal 5 4 2 2 2 2 2 2" xfId="1177" xr:uid="{1E2787BA-26C3-4363-948A-1CA06E57E21E}"/>
    <cellStyle name="Normal 5 4 2 2 2 2 2 2 2" xfId="1178" xr:uid="{CB5DF7D3-D884-4C04-A93D-624EEC13CE7F}"/>
    <cellStyle name="Normal 5 4 2 2 2 2 2 3" xfId="1179" xr:uid="{A72421BA-E622-4920-B8C5-952D681BC73D}"/>
    <cellStyle name="Normal 5 4 2 2 2 2 3" xfId="1180" xr:uid="{91906379-11BA-43EC-9521-F17D45066070}"/>
    <cellStyle name="Normal 5 4 2 2 2 2 3 2" xfId="1181" xr:uid="{ADB7B6D9-AA57-4862-A464-9DFCD57805F4}"/>
    <cellStyle name="Normal 5 4 2 2 2 2 4" xfId="1182" xr:uid="{73E9AFCA-44F4-43A3-8170-E930C0EF00AF}"/>
    <cellStyle name="Normal 5 4 2 2 2 3" xfId="532" xr:uid="{742A2CF4-391D-4541-9D25-A4825E21BDED}"/>
    <cellStyle name="Normal 5 4 2 2 2 3 2" xfId="1183" xr:uid="{7A49B3B6-CDA7-4F59-A2F2-47EB8A066735}"/>
    <cellStyle name="Normal 5 4 2 2 2 3 2 2" xfId="1184" xr:uid="{046D086B-A821-4D35-BEFE-075B8B3920ED}"/>
    <cellStyle name="Normal 5 4 2 2 2 3 3" xfId="1185" xr:uid="{8C78E6DD-F1B6-4BE1-AEFD-F7612F452946}"/>
    <cellStyle name="Normal 5 4 2 2 2 3 4" xfId="2844" xr:uid="{CFE033C9-4B81-412B-8D6E-1D5255C8E04A}"/>
    <cellStyle name="Normal 5 4 2 2 2 4" xfId="1186" xr:uid="{CAC20FDF-7F39-44AA-BA33-E3F5BC5FE24D}"/>
    <cellStyle name="Normal 5 4 2 2 2 4 2" xfId="1187" xr:uid="{C317C40B-716C-43F5-A7BB-E4975B9E81FA}"/>
    <cellStyle name="Normal 5 4 2 2 2 5" xfId="1188" xr:uid="{160AEEB1-74B2-4B0D-BEA5-F4C859ABCDCB}"/>
    <cellStyle name="Normal 5 4 2 2 2 6" xfId="2845" xr:uid="{AB550EA8-F55B-42DA-927E-D1BD44E9E9E1}"/>
    <cellStyle name="Normal 5 4 2 2 3" xfId="295" xr:uid="{FEB3DAAA-AF60-4380-B65F-7A9F42C4D301}"/>
    <cellStyle name="Normal 5 4 2 2 3 2" xfId="533" xr:uid="{26CB9544-76DF-42F5-B9FD-D507C624A4C2}"/>
    <cellStyle name="Normal 5 4 2 2 3 2 2" xfId="534" xr:uid="{9CC32120-8C55-4BEB-84D9-6C6B5658CE40}"/>
    <cellStyle name="Normal 5 4 2 2 3 2 2 2" xfId="1189" xr:uid="{C18DE60E-1F16-4FA5-B93E-D01DB90BE12A}"/>
    <cellStyle name="Normal 5 4 2 2 3 2 2 2 2" xfId="1190" xr:uid="{BF7908E0-B399-4A45-8D77-E249DB313D3F}"/>
    <cellStyle name="Normal 5 4 2 2 3 2 2 3" xfId="1191" xr:uid="{A61E0930-D902-4386-9488-A34EFE7C6652}"/>
    <cellStyle name="Normal 5 4 2 2 3 2 3" xfId="1192" xr:uid="{6CE292E2-DE93-4056-B311-C5BA48FEFE89}"/>
    <cellStyle name="Normal 5 4 2 2 3 2 3 2" xfId="1193" xr:uid="{82FD1307-56AD-459C-9650-81EDAC66DDAD}"/>
    <cellStyle name="Normal 5 4 2 2 3 2 4" xfId="1194" xr:uid="{A14E6488-657F-4402-9E1A-37F060D53F84}"/>
    <cellStyle name="Normal 5 4 2 2 3 3" xfId="535" xr:uid="{6FD114B3-17B5-47AE-AB22-F08EADD17575}"/>
    <cellStyle name="Normal 5 4 2 2 3 3 2" xfId="1195" xr:uid="{053FB30F-7CD6-44EF-9EFC-B17D758B9C17}"/>
    <cellStyle name="Normal 5 4 2 2 3 3 2 2" xfId="1196" xr:uid="{6B947B4D-8CE7-4DDD-91A5-422E8AC48ECE}"/>
    <cellStyle name="Normal 5 4 2 2 3 3 3" xfId="1197" xr:uid="{1A752E0E-C799-4959-9BD5-7E0A87C683B1}"/>
    <cellStyle name="Normal 5 4 2 2 3 4" xfId="1198" xr:uid="{B3943B1A-C002-40D6-8D3D-E84DBF82DAEE}"/>
    <cellStyle name="Normal 5 4 2 2 3 4 2" xfId="1199" xr:uid="{83CBD78B-0017-45FD-BEC1-DC41D80421DA}"/>
    <cellStyle name="Normal 5 4 2 2 3 5" xfId="1200" xr:uid="{15B8323D-AB71-4B94-8FFF-00865D065873}"/>
    <cellStyle name="Normal 5 4 2 2 4" xfId="536" xr:uid="{5F5D1D7D-499A-4E47-888C-95415A25F733}"/>
    <cellStyle name="Normal 5 4 2 2 4 2" xfId="537" xr:uid="{D9139638-3865-4475-8CBB-E2571FF92B28}"/>
    <cellStyle name="Normal 5 4 2 2 4 2 2" xfId="1201" xr:uid="{FDED11C6-2688-410A-A372-5BA085D22A88}"/>
    <cellStyle name="Normal 5 4 2 2 4 2 2 2" xfId="1202" xr:uid="{00F0B9D7-0541-46AC-888A-B4975143FC73}"/>
    <cellStyle name="Normal 5 4 2 2 4 2 3" xfId="1203" xr:uid="{E42D7B6D-5978-4FD1-8BC2-DA0B5CD3886A}"/>
    <cellStyle name="Normal 5 4 2 2 4 3" xfId="1204" xr:uid="{FDDBA0FB-9935-47C3-9A90-AF0C7B15D6C8}"/>
    <cellStyle name="Normal 5 4 2 2 4 3 2" xfId="1205" xr:uid="{E0D1BB8E-9484-426B-BF5D-D4C98D0CBC09}"/>
    <cellStyle name="Normal 5 4 2 2 4 4" xfId="1206" xr:uid="{1076F84F-B862-4588-9B71-C099CC9C2C21}"/>
    <cellStyle name="Normal 5 4 2 2 5" xfId="538" xr:uid="{911CA3BB-E721-4F34-B471-55FB6268336C}"/>
    <cellStyle name="Normal 5 4 2 2 5 2" xfId="1207" xr:uid="{B1C5FF75-164A-4F0D-9692-42019440003F}"/>
    <cellStyle name="Normal 5 4 2 2 5 2 2" xfId="1208" xr:uid="{1A1BD324-FBC3-45C3-97E0-645C0FBC7373}"/>
    <cellStyle name="Normal 5 4 2 2 5 3" xfId="1209" xr:uid="{E9312C1B-EE9A-4615-9FF2-CFA2E041D1C4}"/>
    <cellStyle name="Normal 5 4 2 2 5 4" xfId="2846" xr:uid="{86290B3E-CFC5-41EB-B01A-622590D82F60}"/>
    <cellStyle name="Normal 5 4 2 2 6" xfId="1210" xr:uid="{C163980B-7C4F-41F9-9F5E-B42B117F51B1}"/>
    <cellStyle name="Normal 5 4 2 2 6 2" xfId="1211" xr:uid="{16641546-B169-4171-911D-DF460CB38257}"/>
    <cellStyle name="Normal 5 4 2 2 7" xfId="1212" xr:uid="{8BC7FB77-09C7-43DE-B51D-8DCF9EE3F7FC}"/>
    <cellStyle name="Normal 5 4 2 2 8" xfId="2847" xr:uid="{07420325-D6CC-4B43-A186-FBDC45FDAD21}"/>
    <cellStyle name="Normal 5 4 2 3" xfId="296" xr:uid="{033A99BB-F411-464B-88D5-F4B6121CB16E}"/>
    <cellStyle name="Normal 5 4 2 3 2" xfId="539" xr:uid="{E97DABFF-1408-4A76-8CD6-A8C54A1D17D0}"/>
    <cellStyle name="Normal 5 4 2 3 2 2" xfId="540" xr:uid="{5FAC28F9-E25A-4971-8B3C-F8720DC17171}"/>
    <cellStyle name="Normal 5 4 2 3 2 2 2" xfId="1213" xr:uid="{5ABC228C-4935-4090-A6FF-6F816E896E9B}"/>
    <cellStyle name="Normal 5 4 2 3 2 2 2 2" xfId="1214" xr:uid="{3FE0AB17-0C6D-4CF5-A51C-B71C1F5662BB}"/>
    <cellStyle name="Normal 5 4 2 3 2 2 3" xfId="1215" xr:uid="{4EFB8570-719D-4FCB-959B-01E2B0546D26}"/>
    <cellStyle name="Normal 5 4 2 3 2 3" xfId="1216" xr:uid="{53309B66-0957-41B5-A1DB-76A7E2D6EA00}"/>
    <cellStyle name="Normal 5 4 2 3 2 3 2" xfId="1217" xr:uid="{97075C89-3184-44DF-B1DA-36066C5275BE}"/>
    <cellStyle name="Normal 5 4 2 3 2 4" xfId="1218" xr:uid="{82FB8342-8085-4FEE-B02E-BD50ECF065A9}"/>
    <cellStyle name="Normal 5 4 2 3 3" xfId="541" xr:uid="{3FC30C86-7C9E-4999-81D4-13466A90CD2A}"/>
    <cellStyle name="Normal 5 4 2 3 3 2" xfId="1219" xr:uid="{D444D1B3-700D-4F78-8B1E-A48EBA26D44F}"/>
    <cellStyle name="Normal 5 4 2 3 3 2 2" xfId="1220" xr:uid="{9589E62D-534F-41BE-972F-0B45CE537A8B}"/>
    <cellStyle name="Normal 5 4 2 3 3 3" xfId="1221" xr:uid="{DCC264F6-B21D-4B9C-B1C7-5D6588990BB5}"/>
    <cellStyle name="Normal 5 4 2 3 3 4" xfId="2848" xr:uid="{DDA501C6-A995-47B5-9B2A-95845D6AB5EE}"/>
    <cellStyle name="Normal 5 4 2 3 4" xfId="1222" xr:uid="{B7FE9CBE-C38E-4183-A63E-29383388208F}"/>
    <cellStyle name="Normal 5 4 2 3 4 2" xfId="1223" xr:uid="{E654B213-4EDF-41A3-AC63-53AC88A8DA7B}"/>
    <cellStyle name="Normal 5 4 2 3 5" xfId="1224" xr:uid="{4FB89D3E-E467-4077-A91E-B5EBEB600443}"/>
    <cellStyle name="Normal 5 4 2 3 6" xfId="2849" xr:uid="{FA9CC723-5E78-4F84-B05C-8DCC0DAECD08}"/>
    <cellStyle name="Normal 5 4 2 4" xfId="297" xr:uid="{201A102E-112A-4F09-99B3-77C43495ACAC}"/>
    <cellStyle name="Normal 5 4 2 4 2" xfId="542" xr:uid="{4E32828F-83CF-475F-A7FA-91EF968CE90D}"/>
    <cellStyle name="Normal 5 4 2 4 2 2" xfId="543" xr:uid="{1982BDEE-97D9-4A0D-AFAD-324E48241BCA}"/>
    <cellStyle name="Normal 5 4 2 4 2 2 2" xfId="1225" xr:uid="{C26F2E68-9994-4BAD-AFFD-01FD7110E6C6}"/>
    <cellStyle name="Normal 5 4 2 4 2 2 2 2" xfId="1226" xr:uid="{ADB473AA-0446-4C4C-B38C-03369197DD6E}"/>
    <cellStyle name="Normal 5 4 2 4 2 2 3" xfId="1227" xr:uid="{489B0CD9-DE64-4F33-932C-C0071EBA26AB}"/>
    <cellStyle name="Normal 5 4 2 4 2 3" xfId="1228" xr:uid="{CA42E944-365B-4584-A9A1-F16B9428EA67}"/>
    <cellStyle name="Normal 5 4 2 4 2 3 2" xfId="1229" xr:uid="{85FCF10E-BA7D-4285-82F8-40916962D8A9}"/>
    <cellStyle name="Normal 5 4 2 4 2 4" xfId="1230" xr:uid="{5983C69A-6A1F-4585-BF06-896313160BBD}"/>
    <cellStyle name="Normal 5 4 2 4 3" xfId="544" xr:uid="{AA1BE90E-9F77-4662-B081-88E87087E2C2}"/>
    <cellStyle name="Normal 5 4 2 4 3 2" xfId="1231" xr:uid="{E01BDCA1-375C-4FB1-99F0-6944ED5C7F1E}"/>
    <cellStyle name="Normal 5 4 2 4 3 2 2" xfId="1232" xr:uid="{4651675F-6F15-44D1-B636-9123637661F9}"/>
    <cellStyle name="Normal 5 4 2 4 3 3" xfId="1233" xr:uid="{E9632961-4C78-4A8C-BAB2-03D19020635C}"/>
    <cellStyle name="Normal 5 4 2 4 4" xfId="1234" xr:uid="{7ADE28C7-C4C4-46FC-9E3A-9093897778CD}"/>
    <cellStyle name="Normal 5 4 2 4 4 2" xfId="1235" xr:uid="{9040928B-A43C-4AD8-A15D-B51110EE3A77}"/>
    <cellStyle name="Normal 5 4 2 4 5" xfId="1236" xr:uid="{8537955A-BF22-485D-B73E-C0202131EFD0}"/>
    <cellStyle name="Normal 5 4 2 5" xfId="298" xr:uid="{C269516A-5AB6-440A-8D98-27EA07B1393B}"/>
    <cellStyle name="Normal 5 4 2 5 2" xfId="545" xr:uid="{1CB08604-3E3E-4C9E-B9B0-E64FD8B8317F}"/>
    <cellStyle name="Normal 5 4 2 5 2 2" xfId="1237" xr:uid="{16E6D461-C12C-4804-826A-146E3E0B34FC}"/>
    <cellStyle name="Normal 5 4 2 5 2 2 2" xfId="1238" xr:uid="{FB4542B8-3ECF-4AA4-A228-3843525752DD}"/>
    <cellStyle name="Normal 5 4 2 5 2 3" xfId="1239" xr:uid="{B0429E90-24DA-43F1-8792-FF1267DEF090}"/>
    <cellStyle name="Normal 5 4 2 5 3" xfId="1240" xr:uid="{8920BAB4-6280-4531-B912-517535CE86AE}"/>
    <cellStyle name="Normal 5 4 2 5 3 2" xfId="1241" xr:uid="{EA6A1568-A7AF-4718-9CBE-FFB694A9DCBC}"/>
    <cellStyle name="Normal 5 4 2 5 4" xfId="1242" xr:uid="{3DB5A4DC-5071-44E8-9636-74E9B1A796D4}"/>
    <cellStyle name="Normal 5 4 2 6" xfId="546" xr:uid="{CF7B0445-9C8A-4ABC-ADCE-1C5A00A09539}"/>
    <cellStyle name="Normal 5 4 2 6 2" xfId="1243" xr:uid="{78CC505B-AD0B-43EF-99DF-D002F4740588}"/>
    <cellStyle name="Normal 5 4 2 6 2 2" xfId="1244" xr:uid="{A1489463-4AC2-4861-88C4-CAEE0C718BD7}"/>
    <cellStyle name="Normal 5 4 2 6 2 3" xfId="4419" xr:uid="{4A8ABA37-4D88-4E78-8A67-127EE3163A5D}"/>
    <cellStyle name="Normal 5 4 2 6 3" xfId="1245" xr:uid="{6D91ED82-A084-4E74-A3AC-190EFD3A3427}"/>
    <cellStyle name="Normal 5 4 2 6 4" xfId="2850" xr:uid="{047F6A05-B864-4CFC-9AF5-DE65A1B2722F}"/>
    <cellStyle name="Normal 5 4 2 6 4 2" xfId="4584" xr:uid="{293AB717-01DF-44B4-AAAD-1DD6369A7593}"/>
    <cellStyle name="Normal 5 4 2 6 4 3" xfId="4683" xr:uid="{AF4C2443-C218-4FEF-93E9-D075E7175023}"/>
    <cellStyle name="Normal 5 4 2 6 4 4" xfId="4611" xr:uid="{B7176381-5703-43F1-80D8-B043066B1FF8}"/>
    <cellStyle name="Normal 5 4 2 7" xfId="1246" xr:uid="{78267B1C-F9C0-49C2-8110-0F8BAB064C60}"/>
    <cellStyle name="Normal 5 4 2 7 2" xfId="1247" xr:uid="{067C7AA4-2EE5-4CAD-B74E-4FF2C7B49488}"/>
    <cellStyle name="Normal 5 4 2 8" xfId="1248" xr:uid="{8FC3288F-F07B-430A-934D-79706E40AF25}"/>
    <cellStyle name="Normal 5 4 2 9" xfId="2851" xr:uid="{ABB0495C-6947-4B31-9AFF-C3DB84BCC215}"/>
    <cellStyle name="Normal 5 4 3" xfId="95" xr:uid="{C0136B53-3150-4A83-BEE2-C2DB54C904A2}"/>
    <cellStyle name="Normal 5 4 3 2" xfId="96" xr:uid="{F8E2D710-09AC-4E0F-B1AD-2C3727C4B70A}"/>
    <cellStyle name="Normal 5 4 3 2 2" xfId="547" xr:uid="{C681FD4E-D57E-4BD8-B552-602A4DF53762}"/>
    <cellStyle name="Normal 5 4 3 2 2 2" xfId="548" xr:uid="{55124A57-22AB-4E95-9DD4-C074DA7EC6F4}"/>
    <cellStyle name="Normal 5 4 3 2 2 2 2" xfId="1249" xr:uid="{C70BC778-E065-4288-B47E-FC8253828079}"/>
    <cellStyle name="Normal 5 4 3 2 2 2 2 2" xfId="1250" xr:uid="{47313313-6792-4BEE-BF41-BD9D13FCCE66}"/>
    <cellStyle name="Normal 5 4 3 2 2 2 3" xfId="1251" xr:uid="{0FEEBACF-91CD-44C3-9987-FB61C9934803}"/>
    <cellStyle name="Normal 5 4 3 2 2 3" xfId="1252" xr:uid="{DAC30D04-8656-4AB9-83F8-CFCD065B6537}"/>
    <cellStyle name="Normal 5 4 3 2 2 3 2" xfId="1253" xr:uid="{B013E1BC-7C58-42BC-BB1E-CE51B4DAABC6}"/>
    <cellStyle name="Normal 5 4 3 2 2 4" xfId="1254" xr:uid="{2E152292-5AF5-4A5C-92D3-96442035544D}"/>
    <cellStyle name="Normal 5 4 3 2 3" xfId="549" xr:uid="{77A61B40-9345-43BD-B0F3-0BC8C8646A3C}"/>
    <cellStyle name="Normal 5 4 3 2 3 2" xfId="1255" xr:uid="{E6CF012A-5561-426A-86F5-BD21040395FC}"/>
    <cellStyle name="Normal 5 4 3 2 3 2 2" xfId="1256" xr:uid="{CA1BEB13-FE8D-4DA2-903F-6288E62C09EB}"/>
    <cellStyle name="Normal 5 4 3 2 3 3" xfId="1257" xr:uid="{2BFABC9C-FBFA-4BBC-8F95-3A4B656A6598}"/>
    <cellStyle name="Normal 5 4 3 2 3 4" xfId="2852" xr:uid="{1F02559B-B544-4B7C-A664-F6B3E54B1E80}"/>
    <cellStyle name="Normal 5 4 3 2 4" xfId="1258" xr:uid="{C7C0BF7C-2D4B-4538-B188-779FBC7F2AD7}"/>
    <cellStyle name="Normal 5 4 3 2 4 2" xfId="1259" xr:uid="{F6F448C6-BF3B-4640-AF8E-5D0263D573A6}"/>
    <cellStyle name="Normal 5 4 3 2 5" xfId="1260" xr:uid="{E0884266-BAB1-41F2-BABC-00B9F3BFEC74}"/>
    <cellStyle name="Normal 5 4 3 2 6" xfId="2853" xr:uid="{84006DE7-F48B-4A98-BB97-A5A4E6ABF5A2}"/>
    <cellStyle name="Normal 5 4 3 3" xfId="299" xr:uid="{9A1A8B4B-D351-4BD9-BDCD-3F03D8A4116D}"/>
    <cellStyle name="Normal 5 4 3 3 2" xfId="550" xr:uid="{3C4B48AD-2EC2-424A-A81B-754C300AF50F}"/>
    <cellStyle name="Normal 5 4 3 3 2 2" xfId="551" xr:uid="{A922D78B-D577-4B0A-A2AF-02465EE8BA0E}"/>
    <cellStyle name="Normal 5 4 3 3 2 2 2" xfId="1261" xr:uid="{0719908B-6625-41D5-BCF9-E57165E34AAC}"/>
    <cellStyle name="Normal 5 4 3 3 2 2 2 2" xfId="1262" xr:uid="{1769F215-FFE0-4BB6-92E7-B8A1ED5B81B9}"/>
    <cellStyle name="Normal 5 4 3 3 2 2 3" xfId="1263" xr:uid="{A4B3266F-43A9-42FA-89BE-01058B528DD5}"/>
    <cellStyle name="Normal 5 4 3 3 2 3" xfId="1264" xr:uid="{3F4BF052-CE48-4A8A-A4F9-2294070711A0}"/>
    <cellStyle name="Normal 5 4 3 3 2 3 2" xfId="1265" xr:uid="{3642D312-9BD9-40F3-B9DF-569BBF130EBF}"/>
    <cellStyle name="Normal 5 4 3 3 2 4" xfId="1266" xr:uid="{CCB56141-A561-49D9-B0C4-D38A386B54F6}"/>
    <cellStyle name="Normal 5 4 3 3 3" xfId="552" xr:uid="{D5977DF8-C467-4E23-A8C9-C658C5A8F2B7}"/>
    <cellStyle name="Normal 5 4 3 3 3 2" xfId="1267" xr:uid="{CD4005EF-D2A4-409C-8568-F92844F8BFB9}"/>
    <cellStyle name="Normal 5 4 3 3 3 2 2" xfId="1268" xr:uid="{4193319F-058C-4892-B525-B743C3B3D04C}"/>
    <cellStyle name="Normal 5 4 3 3 3 3" xfId="1269" xr:uid="{2B8E1E5A-FB10-4F54-B77D-6DEF7E0F2333}"/>
    <cellStyle name="Normal 5 4 3 3 4" xfId="1270" xr:uid="{9EEE9D24-A4FE-47D0-9F04-AF4E39E5B352}"/>
    <cellStyle name="Normal 5 4 3 3 4 2" xfId="1271" xr:uid="{B7DBA9FE-B49C-4240-85D0-D07763265220}"/>
    <cellStyle name="Normal 5 4 3 3 5" xfId="1272" xr:uid="{0A8BEA0A-44EE-44E8-81D5-D3F2208463ED}"/>
    <cellStyle name="Normal 5 4 3 4" xfId="300" xr:uid="{A48D3AE8-1EFC-4265-835D-1760F828347A}"/>
    <cellStyle name="Normal 5 4 3 4 2" xfId="553" xr:uid="{96A1091D-2DC4-4BBD-A70F-DF89FC75BA0D}"/>
    <cellStyle name="Normal 5 4 3 4 2 2" xfId="1273" xr:uid="{22CD86B0-6FEF-4BE3-9FBD-DCC7B27EE723}"/>
    <cellStyle name="Normal 5 4 3 4 2 2 2" xfId="1274" xr:uid="{E2EA72E9-A201-4443-B9BD-A1DF39D8CDF6}"/>
    <cellStyle name="Normal 5 4 3 4 2 3" xfId="1275" xr:uid="{256803A4-5830-4125-817E-A831D7E0E346}"/>
    <cellStyle name="Normal 5 4 3 4 3" xfId="1276" xr:uid="{733C9AF9-CA5D-4E81-A47A-AE56C6170DD8}"/>
    <cellStyle name="Normal 5 4 3 4 3 2" xfId="1277" xr:uid="{03312CD5-F009-4969-BDC0-53386F32B10A}"/>
    <cellStyle name="Normal 5 4 3 4 4" xfId="1278" xr:uid="{511C6AA9-BB2C-46EB-B047-887D65B39603}"/>
    <cellStyle name="Normal 5 4 3 5" xfId="554" xr:uid="{64EAB016-6753-416D-8CC8-48663CFF832C}"/>
    <cellStyle name="Normal 5 4 3 5 2" xfId="1279" xr:uid="{FB55D99F-1B0A-478D-A223-164EBD004B6A}"/>
    <cellStyle name="Normal 5 4 3 5 2 2" xfId="1280" xr:uid="{37CE4AAF-E3E1-4E2C-8B63-70777529FBED}"/>
    <cellStyle name="Normal 5 4 3 5 3" xfId="1281" xr:uid="{49ED40E1-2270-406F-9D18-C458E06BCB67}"/>
    <cellStyle name="Normal 5 4 3 5 4" xfId="2854" xr:uid="{3E6DD807-66EA-4B9D-A02C-06170B2B784A}"/>
    <cellStyle name="Normal 5 4 3 6" xfId="1282" xr:uid="{6920676A-0EA0-4539-B0A0-E71A80570D12}"/>
    <cellStyle name="Normal 5 4 3 6 2" xfId="1283" xr:uid="{F2FA8240-BC6C-4654-BF52-CD9E62C57A32}"/>
    <cellStyle name="Normal 5 4 3 7" xfId="1284" xr:uid="{32FF46FB-A7AC-48DF-B123-D2B000B60ADB}"/>
    <cellStyle name="Normal 5 4 3 8" xfId="2855" xr:uid="{D6FA3071-DDCB-4D61-9DBC-0E8567EFC333}"/>
    <cellStyle name="Normal 5 4 4" xfId="97" xr:uid="{DCD25F2B-523B-46DD-A2D7-CA3906280FC4}"/>
    <cellStyle name="Normal 5 4 4 2" xfId="446" xr:uid="{713E2017-0377-47EE-9CB7-CD96D8F61372}"/>
    <cellStyle name="Normal 5 4 4 2 2" xfId="555" xr:uid="{E65533B0-57EE-4516-BD5D-3FA25449CDEB}"/>
    <cellStyle name="Normal 5 4 4 2 2 2" xfId="1285" xr:uid="{F8E1FB7F-3382-43E8-B119-C263AEFC5F2A}"/>
    <cellStyle name="Normal 5 4 4 2 2 2 2" xfId="1286" xr:uid="{99127371-130F-45C6-9A0A-ECAD65759342}"/>
    <cellStyle name="Normal 5 4 4 2 2 3" xfId="1287" xr:uid="{28A29A57-8982-4A71-AF9D-9D96360A24F2}"/>
    <cellStyle name="Normal 5 4 4 2 2 4" xfId="2856" xr:uid="{993CF4B8-A769-434F-A05B-E6ECCB485AA7}"/>
    <cellStyle name="Normal 5 4 4 2 3" xfId="1288" xr:uid="{EAE69E53-DA40-4862-922D-39ADBD9DCDFB}"/>
    <cellStyle name="Normal 5 4 4 2 3 2" xfId="1289" xr:uid="{A3C13758-7442-4C9F-8AED-ABD943D29B19}"/>
    <cellStyle name="Normal 5 4 4 2 4" xfId="1290" xr:uid="{62A84C89-5ECA-4615-8435-E07DE96E31F6}"/>
    <cellStyle name="Normal 5 4 4 2 5" xfId="2857" xr:uid="{0D54A911-949E-4B7D-ABD0-33AC3E77E7BA}"/>
    <cellStyle name="Normal 5 4 4 3" xfId="556" xr:uid="{B0970B7F-BFA3-4FB1-BB07-BEA7A6ADF742}"/>
    <cellStyle name="Normal 5 4 4 3 2" xfId="1291" xr:uid="{6CDE3F19-CD9D-4830-978B-6241249DB74C}"/>
    <cellStyle name="Normal 5 4 4 3 2 2" xfId="1292" xr:uid="{8840BBB5-EA30-42A5-B450-8B4C3D845C2D}"/>
    <cellStyle name="Normal 5 4 4 3 3" xfId="1293" xr:uid="{1F4B1C95-02BF-472D-BB0B-98D78CF9FD00}"/>
    <cellStyle name="Normal 5 4 4 3 4" xfId="2858" xr:uid="{2E24C32D-CB39-48F9-B746-EC47EF984DD0}"/>
    <cellStyle name="Normal 5 4 4 4" xfId="1294" xr:uid="{716E0AF3-1C0C-46E0-9FA1-094E155FBD87}"/>
    <cellStyle name="Normal 5 4 4 4 2" xfId="1295" xr:uid="{D3F4D42D-E42D-4CA5-BD07-E595F09BCB71}"/>
    <cellStyle name="Normal 5 4 4 4 3" xfId="2859" xr:uid="{609A4DED-C9C4-4E07-B87B-6C6E20E25244}"/>
    <cellStyle name="Normal 5 4 4 4 4" xfId="2860" xr:uid="{3D947E28-99CE-49B2-96F4-358F2FB59B4D}"/>
    <cellStyle name="Normal 5 4 4 5" xfId="1296" xr:uid="{4D77943B-EA34-4B24-AF79-EB00E3023ACF}"/>
    <cellStyle name="Normal 5 4 4 6" xfId="2861" xr:uid="{A29A0D7F-8456-4D5A-9998-6A4D0B5BF6ED}"/>
    <cellStyle name="Normal 5 4 4 7" xfId="2862" xr:uid="{E578BEC0-25D6-4691-A64A-01B9625C8814}"/>
    <cellStyle name="Normal 5 4 5" xfId="301" xr:uid="{D1530D6D-8289-44C8-A09A-40F3A645A571}"/>
    <cellStyle name="Normal 5 4 5 2" xfId="557" xr:uid="{07F8B17B-F97D-4F9E-A8D7-76067F6BF591}"/>
    <cellStyle name="Normal 5 4 5 2 2" xfId="558" xr:uid="{DC74C325-E909-457C-92CC-4911C53893F1}"/>
    <cellStyle name="Normal 5 4 5 2 2 2" xfId="1297" xr:uid="{ED51E223-E6A2-476F-8B7E-1A1210A8C48F}"/>
    <cellStyle name="Normal 5 4 5 2 2 2 2" xfId="1298" xr:uid="{EE2D69A7-9D7C-4C90-ADAF-BEB7E2A6FDCD}"/>
    <cellStyle name="Normal 5 4 5 2 2 3" xfId="1299" xr:uid="{F3CAF48B-9BEE-46BD-9486-5CDEEFA74732}"/>
    <cellStyle name="Normal 5 4 5 2 3" xfId="1300" xr:uid="{743E74E1-7778-4B35-8F15-E3243F644297}"/>
    <cellStyle name="Normal 5 4 5 2 3 2" xfId="1301" xr:uid="{205C42E9-7A3B-4B09-9DD7-C6867991E949}"/>
    <cellStyle name="Normal 5 4 5 2 4" xfId="1302" xr:uid="{3396BABD-5336-414A-B6E4-62E24E7B1A61}"/>
    <cellStyle name="Normal 5 4 5 3" xfId="559" xr:uid="{2A3830D2-BFA1-4BD5-B727-FB5392ED090A}"/>
    <cellStyle name="Normal 5 4 5 3 2" xfId="1303" xr:uid="{F412E878-BD26-4437-B812-062BAB961A2C}"/>
    <cellStyle name="Normal 5 4 5 3 2 2" xfId="1304" xr:uid="{047C8E15-3FB8-4E7B-BD39-EB3BD9F7EE69}"/>
    <cellStyle name="Normal 5 4 5 3 3" xfId="1305" xr:uid="{FDCBEE73-4EA0-46FF-B7D1-99C0D79B092E}"/>
    <cellStyle name="Normal 5 4 5 3 4" xfId="2863" xr:uid="{6F1A0CCF-3E5A-48A0-ACAB-8B1F7C633686}"/>
    <cellStyle name="Normal 5 4 5 4" xfId="1306" xr:uid="{17CF243A-3CC4-43F7-B019-75A01909350D}"/>
    <cellStyle name="Normal 5 4 5 4 2" xfId="1307" xr:uid="{151F515D-03DB-402D-99D1-F34452F3AF2B}"/>
    <cellStyle name="Normal 5 4 5 5" xfId="1308" xr:uid="{66BFE2B0-A2B1-45BC-B75A-DD6701731372}"/>
    <cellStyle name="Normal 5 4 5 6" xfId="2864" xr:uid="{AEDFFA3D-012F-4992-B402-EE9C7A393A97}"/>
    <cellStyle name="Normal 5 4 6" xfId="302" xr:uid="{AABD5C02-D673-4B23-A803-0B1E41F0A0CC}"/>
    <cellStyle name="Normal 5 4 6 2" xfId="560" xr:uid="{F415FC41-0161-4FE0-9736-20F0CFD1C4F5}"/>
    <cellStyle name="Normal 5 4 6 2 2" xfId="1309" xr:uid="{D8876ADE-B2DB-4862-BE56-201630D31588}"/>
    <cellStyle name="Normal 5 4 6 2 2 2" xfId="1310" xr:uid="{CF90A1CD-CDBC-41F2-82CD-8CDFB67E8D61}"/>
    <cellStyle name="Normal 5 4 6 2 3" xfId="1311" xr:uid="{E683D39D-C3AC-4CCF-9465-FB7B62C6F741}"/>
    <cellStyle name="Normal 5 4 6 2 4" xfId="2865" xr:uid="{9854E3B7-D76D-434D-A0B9-18DF59D2B878}"/>
    <cellStyle name="Normal 5 4 6 3" xfId="1312" xr:uid="{818B7AD7-59B8-4608-97DD-42E1F871F12D}"/>
    <cellStyle name="Normal 5 4 6 3 2" xfId="1313" xr:uid="{AF757D8B-F7ED-4EEB-A427-8DF7D0899D17}"/>
    <cellStyle name="Normal 5 4 6 4" xfId="1314" xr:uid="{EC5ECB49-7B15-4026-9237-300AE3E0CDE9}"/>
    <cellStyle name="Normal 5 4 6 5" xfId="2866" xr:uid="{14EC2C67-6C29-4500-82F3-4929BD6D8CB3}"/>
    <cellStyle name="Normal 5 4 7" xfId="561" xr:uid="{6FBD25BF-AF38-444A-886B-90F9381F7715}"/>
    <cellStyle name="Normal 5 4 7 2" xfId="1315" xr:uid="{0A4F50CF-964A-4639-82C3-FC432CF169CF}"/>
    <cellStyle name="Normal 5 4 7 2 2" xfId="1316" xr:uid="{497D46E0-981D-46E3-B543-82D07706B943}"/>
    <cellStyle name="Normal 5 4 7 2 3" xfId="4418" xr:uid="{4CB2E4A7-E8AF-4431-B178-14438E1A4B61}"/>
    <cellStyle name="Normal 5 4 7 3" xfId="1317" xr:uid="{80CE894C-98ED-4129-B131-3F661F882110}"/>
    <cellStyle name="Normal 5 4 7 4" xfId="2867" xr:uid="{B25938B5-A787-43A8-94DB-B9E1621073B5}"/>
    <cellStyle name="Normal 5 4 7 4 2" xfId="4583" xr:uid="{7DD4599A-1604-4D11-8652-A566492436B3}"/>
    <cellStyle name="Normal 5 4 7 4 3" xfId="4684" xr:uid="{42E4D227-5CF6-4309-AAF9-A09144CC73F4}"/>
    <cellStyle name="Normal 5 4 7 4 4" xfId="4610" xr:uid="{0A23E5C2-DFAF-4139-BEF3-B5E6711C3F60}"/>
    <cellStyle name="Normal 5 4 8" xfId="1318" xr:uid="{0BB8E1D5-D3DA-4E28-9CA5-B3FDE1618836}"/>
    <cellStyle name="Normal 5 4 8 2" xfId="1319" xr:uid="{3A38E2D1-788A-4511-A1D7-78113E699F3D}"/>
    <cellStyle name="Normal 5 4 8 3" xfId="2868" xr:uid="{A5399ED7-C0BB-41C6-A5D6-2949E8708599}"/>
    <cellStyle name="Normal 5 4 8 4" xfId="2869" xr:uid="{3ACC8C85-C1C9-4594-A53F-19A9B42AB8CC}"/>
    <cellStyle name="Normal 5 4 9" xfId="1320" xr:uid="{7EBC8CAD-4146-4926-89C0-393AA2A60C8D}"/>
    <cellStyle name="Normal 5 5" xfId="98" xr:uid="{025A105A-1B83-46BB-8620-407FC35333ED}"/>
    <cellStyle name="Normal 5 5 10" xfId="2870" xr:uid="{3C3DE715-CB9D-4A50-88EC-0954F1FCA992}"/>
    <cellStyle name="Normal 5 5 11" xfId="2871" xr:uid="{3D50801B-4B28-47BE-8A12-216287245CB6}"/>
    <cellStyle name="Normal 5 5 2" xfId="99" xr:uid="{7C7A471A-F72A-4AB3-B9B6-004851BB73EC}"/>
    <cellStyle name="Normal 5 5 2 2" xfId="100" xr:uid="{8D1E76F7-973F-4630-96C1-879F7684B8D9}"/>
    <cellStyle name="Normal 5 5 2 2 2" xfId="303" xr:uid="{1082B29D-5857-42F6-979C-FBB5F6D3705B}"/>
    <cellStyle name="Normal 5 5 2 2 2 2" xfId="562" xr:uid="{E021482E-9B52-4F1F-8EC3-B40EDCA11817}"/>
    <cellStyle name="Normal 5 5 2 2 2 2 2" xfId="1321" xr:uid="{36A5BC1A-7025-46B7-815C-B6EA1DB37BFD}"/>
    <cellStyle name="Normal 5 5 2 2 2 2 2 2" xfId="1322" xr:uid="{DA42A07D-2EC7-4419-BEC0-5CFB456D1321}"/>
    <cellStyle name="Normal 5 5 2 2 2 2 3" xfId="1323" xr:uid="{338BEAF1-7F64-48A8-80D5-4F5DE9E9C523}"/>
    <cellStyle name="Normal 5 5 2 2 2 2 4" xfId="2872" xr:uid="{0A0FB81E-FCDC-4B4E-A110-F268B2B8D816}"/>
    <cellStyle name="Normal 5 5 2 2 2 3" xfId="1324" xr:uid="{65CF6BC6-49ED-4A86-95C7-717C5667CA6E}"/>
    <cellStyle name="Normal 5 5 2 2 2 3 2" xfId="1325" xr:uid="{6AD37DA6-8892-4698-9E9B-5BE27EFF7724}"/>
    <cellStyle name="Normal 5 5 2 2 2 3 3" xfId="2873" xr:uid="{B2C64759-0126-4125-A8EA-ADBE207A6C42}"/>
    <cellStyle name="Normal 5 5 2 2 2 3 4" xfId="2874" xr:uid="{2A227489-DEFD-4747-AEA8-C7BE6A8C4D0D}"/>
    <cellStyle name="Normal 5 5 2 2 2 4" xfId="1326" xr:uid="{36CF7751-6904-41EA-B226-491C9D27CCF6}"/>
    <cellStyle name="Normal 5 5 2 2 2 5" xfId="2875" xr:uid="{9264637C-2CC2-4075-84F1-AE38888C8008}"/>
    <cellStyle name="Normal 5 5 2 2 2 6" xfId="2876" xr:uid="{EB3549A9-4533-4B67-9907-A6C726919577}"/>
    <cellStyle name="Normal 5 5 2 2 3" xfId="563" xr:uid="{B098DC97-2158-48EA-9874-1508F2A48C36}"/>
    <cellStyle name="Normal 5 5 2 2 3 2" xfId="1327" xr:uid="{18B8CE0A-E465-44AF-80C1-27A2E87576A8}"/>
    <cellStyle name="Normal 5 5 2 2 3 2 2" xfId="1328" xr:uid="{01781DCA-0BC0-4E32-8BFE-C2330ED09ECA}"/>
    <cellStyle name="Normal 5 5 2 2 3 2 3" xfId="2877" xr:uid="{84AA989A-83A7-4D46-9673-D4FF9FFC4999}"/>
    <cellStyle name="Normal 5 5 2 2 3 2 4" xfId="2878" xr:uid="{2AFA91E9-5A80-4648-BC2C-742133C4C4DD}"/>
    <cellStyle name="Normal 5 5 2 2 3 3" xfId="1329" xr:uid="{337AF512-CA23-4C4B-A7BD-3368FD8296DC}"/>
    <cellStyle name="Normal 5 5 2 2 3 4" xfId="2879" xr:uid="{DD9778AF-AB3D-4754-8F0B-A793203CE774}"/>
    <cellStyle name="Normal 5 5 2 2 3 5" xfId="2880" xr:uid="{F90FE8CB-906A-4312-A75F-C5DBA6A8DA32}"/>
    <cellStyle name="Normal 5 5 2 2 4" xfId="1330" xr:uid="{9EBBAD75-3482-4232-A9E4-5A57B769E79E}"/>
    <cellStyle name="Normal 5 5 2 2 4 2" xfId="1331" xr:uid="{E31E8C13-ED85-4613-B6EE-EC0B62E09837}"/>
    <cellStyle name="Normal 5 5 2 2 4 3" xfId="2881" xr:uid="{DB4BE58A-D889-4AC9-AA4D-729E54363301}"/>
    <cellStyle name="Normal 5 5 2 2 4 4" xfId="2882" xr:uid="{8B60B29C-26A6-4B84-807B-F92286FBE402}"/>
    <cellStyle name="Normal 5 5 2 2 5" xfId="1332" xr:uid="{A6B3E773-1DBC-40BC-B2EC-A56E8F30C4A1}"/>
    <cellStyle name="Normal 5 5 2 2 5 2" xfId="2883" xr:uid="{322088AF-A5A6-4F32-B4CA-849ADD1F7637}"/>
    <cellStyle name="Normal 5 5 2 2 5 3" xfId="2884" xr:uid="{A7922D1E-EE66-46ED-ADF9-5CE5327F3A97}"/>
    <cellStyle name="Normal 5 5 2 2 5 4" xfId="2885" xr:uid="{91D76B0D-85CA-45A6-BB4B-A02AF7EADCC5}"/>
    <cellStyle name="Normal 5 5 2 2 6" xfId="2886" xr:uid="{B0351BBA-8FD8-46B9-8F17-F57595F53AC8}"/>
    <cellStyle name="Normal 5 5 2 2 7" xfId="2887" xr:uid="{A8969303-2E7C-414C-A5B2-88C79B277B15}"/>
    <cellStyle name="Normal 5 5 2 2 8" xfId="2888" xr:uid="{9B309C63-7BEA-4AAA-8A00-2985B81671F0}"/>
    <cellStyle name="Normal 5 5 2 3" xfId="304" xr:uid="{3D4562F3-0C2A-4781-8BC8-AAABD51078B2}"/>
    <cellStyle name="Normal 5 5 2 3 2" xfId="564" xr:uid="{47BB5094-769B-4D2A-91F1-F8BFE830B052}"/>
    <cellStyle name="Normal 5 5 2 3 2 2" xfId="565" xr:uid="{8B545163-1B79-4C3A-82E2-E0037443BD13}"/>
    <cellStyle name="Normal 5 5 2 3 2 2 2" xfId="1333" xr:uid="{B3B9D0A1-C435-411A-A69F-6E4371D1C1F1}"/>
    <cellStyle name="Normal 5 5 2 3 2 2 2 2" xfId="1334" xr:uid="{7E7774F6-2856-42E6-A2E8-7ECF0A910583}"/>
    <cellStyle name="Normal 5 5 2 3 2 2 3" xfId="1335" xr:uid="{6CA26A11-8DBF-45E9-BF37-BAD77E13F4FB}"/>
    <cellStyle name="Normal 5 5 2 3 2 3" xfId="1336" xr:uid="{5C75BF4D-301A-4AE4-8837-5D6DDD577313}"/>
    <cellStyle name="Normal 5 5 2 3 2 3 2" xfId="1337" xr:uid="{E60716F4-95B5-4F51-9FF2-6A1E0E17A15D}"/>
    <cellStyle name="Normal 5 5 2 3 2 4" xfId="1338" xr:uid="{0FEFC941-3713-4E02-88ED-ADA1B228C2C4}"/>
    <cellStyle name="Normal 5 5 2 3 3" xfId="566" xr:uid="{10A4BA4C-1D93-4E5A-9BF3-642A2C9A12D7}"/>
    <cellStyle name="Normal 5 5 2 3 3 2" xfId="1339" xr:uid="{7016183D-F9BE-4220-B872-F229FC38CF2B}"/>
    <cellStyle name="Normal 5 5 2 3 3 2 2" xfId="1340" xr:uid="{294B6F46-F15D-444E-92AC-929F8934816B}"/>
    <cellStyle name="Normal 5 5 2 3 3 3" xfId="1341" xr:uid="{5106A93C-685D-4546-AEBD-D7EBAB391241}"/>
    <cellStyle name="Normal 5 5 2 3 3 4" xfId="2889" xr:uid="{5BAC2ED3-A55F-44FD-AB46-1F0B5E1F234D}"/>
    <cellStyle name="Normal 5 5 2 3 4" xfId="1342" xr:uid="{CAAA621C-9C9B-46FA-B972-D6955D5B0B1D}"/>
    <cellStyle name="Normal 5 5 2 3 4 2" xfId="1343" xr:uid="{2A8F37C5-671E-49F7-B8BD-0511B7317AA8}"/>
    <cellStyle name="Normal 5 5 2 3 5" xfId="1344" xr:uid="{BD862772-955A-4B74-949C-12117840DDDA}"/>
    <cellStyle name="Normal 5 5 2 3 6" xfId="2890" xr:uid="{CB289831-D876-41C5-B14A-71AF91CA7C3C}"/>
    <cellStyle name="Normal 5 5 2 4" xfId="305" xr:uid="{67286873-DDF0-4DBF-B3DE-D958D44C4DA0}"/>
    <cellStyle name="Normal 5 5 2 4 2" xfId="567" xr:uid="{F991C4EC-782F-45D8-BCDF-FF75F7006439}"/>
    <cellStyle name="Normal 5 5 2 4 2 2" xfId="1345" xr:uid="{5C191D24-48FF-4E8E-9038-8C3BCFA8EAB5}"/>
    <cellStyle name="Normal 5 5 2 4 2 2 2" xfId="1346" xr:uid="{925A38B4-5671-4F81-950D-819C496F1E6A}"/>
    <cellStyle name="Normal 5 5 2 4 2 3" xfId="1347" xr:uid="{30E699A3-6C56-4B8A-86AD-9BD406526E67}"/>
    <cellStyle name="Normal 5 5 2 4 2 4" xfId="2891" xr:uid="{C3F01DF5-809A-4710-92C4-87CC506ACD3A}"/>
    <cellStyle name="Normal 5 5 2 4 3" xfId="1348" xr:uid="{CFBEC975-6809-44D2-BB2D-688F148605D4}"/>
    <cellStyle name="Normal 5 5 2 4 3 2" xfId="1349" xr:uid="{D669AA74-D906-49B1-83CB-A3BF5CB32576}"/>
    <cellStyle name="Normal 5 5 2 4 4" xfId="1350" xr:uid="{DBD8046F-C090-4A57-A5BA-5693E4E031AE}"/>
    <cellStyle name="Normal 5 5 2 4 5" xfId="2892" xr:uid="{8E2D9BAF-4677-4AA9-8DFD-579F07E8CC7B}"/>
    <cellStyle name="Normal 5 5 2 5" xfId="306" xr:uid="{EFB1EB56-2767-4FB4-95C2-7B61F3D04A64}"/>
    <cellStyle name="Normal 5 5 2 5 2" xfId="1351" xr:uid="{69B8AB20-D341-46B5-84BA-A4C24981087C}"/>
    <cellStyle name="Normal 5 5 2 5 2 2" xfId="1352" xr:uid="{5C6E3459-7FBF-4637-9BDC-CF6F9ACD4EF1}"/>
    <cellStyle name="Normal 5 5 2 5 3" xfId="1353" xr:uid="{37F7DC9B-E9D5-471A-844E-92BE3958EB96}"/>
    <cellStyle name="Normal 5 5 2 5 4" xfId="2893" xr:uid="{D7BB4660-8B0E-471C-B794-8E4AAB3EC03C}"/>
    <cellStyle name="Normal 5 5 2 6" xfId="1354" xr:uid="{4869F2A6-BEE0-4B42-9DC9-6DCB868DE044}"/>
    <cellStyle name="Normal 5 5 2 6 2" xfId="1355" xr:uid="{46641FE1-EF7A-4359-97EA-6F0A3BFF80E2}"/>
    <cellStyle name="Normal 5 5 2 6 3" xfId="2894" xr:uid="{E916D7B9-E33E-4B70-8923-B8B4CDB44CE9}"/>
    <cellStyle name="Normal 5 5 2 6 4" xfId="2895" xr:uid="{1E2136B6-CFB1-4E4D-BA33-9DA6EBB02C95}"/>
    <cellStyle name="Normal 5 5 2 7" xfId="1356" xr:uid="{377CABAD-AF47-4E0C-9BB4-83E40C0125E4}"/>
    <cellStyle name="Normal 5 5 2 8" xfId="2896" xr:uid="{BABAA527-FCED-4AA7-AA37-564CCF21A221}"/>
    <cellStyle name="Normal 5 5 2 9" xfId="2897" xr:uid="{8FA7CEB4-CFAD-426D-BFED-10BA26DDF43F}"/>
    <cellStyle name="Normal 5 5 3" xfId="101" xr:uid="{65E07E2A-E918-4711-A828-7E74B12E83C9}"/>
    <cellStyle name="Normal 5 5 3 2" xfId="102" xr:uid="{A15CA5C5-79ED-4E61-B5E6-2784C408930B}"/>
    <cellStyle name="Normal 5 5 3 2 2" xfId="568" xr:uid="{73B5C65F-0EE2-4549-8AA4-BDD62C31DC34}"/>
    <cellStyle name="Normal 5 5 3 2 2 2" xfId="1357" xr:uid="{30C19CED-3B74-47A6-828C-A8E6D769D167}"/>
    <cellStyle name="Normal 5 5 3 2 2 2 2" xfId="1358" xr:uid="{7075E46E-05DC-44F3-BC0A-EE797F8BAC5E}"/>
    <cellStyle name="Normal 5 5 3 2 2 2 2 2" xfId="4468" xr:uid="{0B660A29-3EBD-44FB-A023-2B9617320AE9}"/>
    <cellStyle name="Normal 5 5 3 2 2 2 3" xfId="4469" xr:uid="{90A96CBE-CE00-4C93-B917-6C977C65E530}"/>
    <cellStyle name="Normal 5 5 3 2 2 3" xfId="1359" xr:uid="{8097AC97-2C42-42DD-A3EB-43ACE13E7CE0}"/>
    <cellStyle name="Normal 5 5 3 2 2 3 2" xfId="4470" xr:uid="{A3A9AC06-D5DE-4B81-860E-AE77E41D395A}"/>
    <cellStyle name="Normal 5 5 3 2 2 4" xfId="2898" xr:uid="{B7ABB1DE-27BD-476C-A5AF-75ACFA233AEB}"/>
    <cellStyle name="Normal 5 5 3 2 3" xfId="1360" xr:uid="{83A60D29-88FF-4D4A-94E6-117E9E04EAF6}"/>
    <cellStyle name="Normal 5 5 3 2 3 2" xfId="1361" xr:uid="{00CCFA0A-8BD0-4EEC-972A-BE15E1380C0A}"/>
    <cellStyle name="Normal 5 5 3 2 3 2 2" xfId="4471" xr:uid="{5E5D7678-53F3-4DF5-9BF0-D760F7620711}"/>
    <cellStyle name="Normal 5 5 3 2 3 3" xfId="2899" xr:uid="{B496684E-1D8A-4AA7-BDD9-010657DC8CE0}"/>
    <cellStyle name="Normal 5 5 3 2 3 4" xfId="2900" xr:uid="{8539E8E8-23F8-4CDB-B419-14EEA292C3D3}"/>
    <cellStyle name="Normal 5 5 3 2 4" xfId="1362" xr:uid="{3D8EEF16-3F9E-4176-A1AC-4844642604C0}"/>
    <cellStyle name="Normal 5 5 3 2 4 2" xfId="4472" xr:uid="{5CCC19F6-B932-4189-BCE8-9A107E5921E7}"/>
    <cellStyle name="Normal 5 5 3 2 5" xfId="2901" xr:uid="{6BE7DACD-2B8F-4477-A2AD-CF469094DEBF}"/>
    <cellStyle name="Normal 5 5 3 2 6" xfId="2902" xr:uid="{A41E7B44-E083-4BB6-AF78-EC2CBAC6F52C}"/>
    <cellStyle name="Normal 5 5 3 3" xfId="307" xr:uid="{34A77FAA-E1F5-46F3-BBAC-5279A4FC8CA5}"/>
    <cellStyle name="Normal 5 5 3 3 2" xfId="1363" xr:uid="{AE78BA17-C025-4F1C-A562-159D9287D28B}"/>
    <cellStyle name="Normal 5 5 3 3 2 2" xfId="1364" xr:uid="{193D17AF-0140-4175-93A3-FAC2164F3944}"/>
    <cellStyle name="Normal 5 5 3 3 2 2 2" xfId="4473" xr:uid="{FC67B430-0BBB-4BE8-8D34-87B82B1FFDB0}"/>
    <cellStyle name="Normal 5 5 3 3 2 3" xfId="2903" xr:uid="{802D0695-D2F9-4058-BFD9-AB11567AEEBE}"/>
    <cellStyle name="Normal 5 5 3 3 2 4" xfId="2904" xr:uid="{2157188B-E36A-4323-8924-16B53A1341EC}"/>
    <cellStyle name="Normal 5 5 3 3 3" xfId="1365" xr:uid="{B41BAA4D-7BAD-449F-9BF8-085D652B72A4}"/>
    <cellStyle name="Normal 5 5 3 3 3 2" xfId="4474" xr:uid="{A62A0288-35DE-4696-B424-555837709FDC}"/>
    <cellStyle name="Normal 5 5 3 3 4" xfId="2905" xr:uid="{3B368424-400D-4EDC-8D58-107EE1BA22A9}"/>
    <cellStyle name="Normal 5 5 3 3 5" xfId="2906" xr:uid="{43707606-0E97-47F9-8B92-B1A93BA1F695}"/>
    <cellStyle name="Normal 5 5 3 4" xfId="1366" xr:uid="{6A1C9C13-0E0C-403C-B79B-8DF07B7DDC02}"/>
    <cellStyle name="Normal 5 5 3 4 2" xfId="1367" xr:uid="{D74496C9-A5E7-441C-9AFF-F87C9C880D5B}"/>
    <cellStyle name="Normal 5 5 3 4 2 2" xfId="4475" xr:uid="{A7782D41-136C-4C13-ABBC-2E2E87E38A60}"/>
    <cellStyle name="Normal 5 5 3 4 3" xfId="2907" xr:uid="{27BC2C70-2325-4A44-9CAD-E86914D3B67F}"/>
    <cellStyle name="Normal 5 5 3 4 4" xfId="2908" xr:uid="{6552DCFA-8DDE-48BD-B4FA-B3AB5E35106D}"/>
    <cellStyle name="Normal 5 5 3 5" xfId="1368" xr:uid="{06C01B76-D24A-467B-BAD0-DBE8D2D05BDE}"/>
    <cellStyle name="Normal 5 5 3 5 2" xfId="2909" xr:uid="{05507779-CB8B-41A6-8681-217641D4C2E0}"/>
    <cellStyle name="Normal 5 5 3 5 3" xfId="2910" xr:uid="{26496AF0-37F7-408B-8400-5257A9F7DDA8}"/>
    <cellStyle name="Normal 5 5 3 5 4" xfId="2911" xr:uid="{387C4982-2030-48D0-AB0A-062947D3B335}"/>
    <cellStyle name="Normal 5 5 3 6" xfId="2912" xr:uid="{F4779336-12A4-4CD5-BD12-E9296BADDD5C}"/>
    <cellStyle name="Normal 5 5 3 7" xfId="2913" xr:uid="{35FC3BB6-41B6-4BEC-8DE9-C9730EABAE3D}"/>
    <cellStyle name="Normal 5 5 3 8" xfId="2914" xr:uid="{04BCDA51-9B56-44E1-857D-EB3653D8EBCD}"/>
    <cellStyle name="Normal 5 5 4" xfId="103" xr:uid="{1B1D14BE-F466-4524-A669-9478797E1410}"/>
    <cellStyle name="Normal 5 5 4 2" xfId="569" xr:uid="{30741DCF-16A0-4F34-A650-7E4477C8E6B3}"/>
    <cellStyle name="Normal 5 5 4 2 2" xfId="570" xr:uid="{9ED2200D-485C-44CA-B1CC-98A70B29F833}"/>
    <cellStyle name="Normal 5 5 4 2 2 2" xfId="1369" xr:uid="{AF71A483-3BA0-43C3-AAE4-3FD07E120B9E}"/>
    <cellStyle name="Normal 5 5 4 2 2 2 2" xfId="1370" xr:uid="{A66F2123-9863-4E12-A4F0-E3720A637E3A}"/>
    <cellStyle name="Normal 5 5 4 2 2 3" xfId="1371" xr:uid="{D400C0BF-60A4-44A8-BF12-3E51886ECCA5}"/>
    <cellStyle name="Normal 5 5 4 2 2 4" xfId="2915" xr:uid="{541FB523-FC4B-4558-AA41-A408F35A63C7}"/>
    <cellStyle name="Normal 5 5 4 2 3" xfId="1372" xr:uid="{BD684056-DD43-4859-8A7D-74F0A147262C}"/>
    <cellStyle name="Normal 5 5 4 2 3 2" xfId="1373" xr:uid="{BA47B73D-CEBF-4598-BFF4-B0D11B3A1A86}"/>
    <cellStyle name="Normal 5 5 4 2 4" xfId="1374" xr:uid="{E1D2BC65-4E7D-4379-A077-72BBB4FC38BB}"/>
    <cellStyle name="Normal 5 5 4 2 5" xfId="2916" xr:uid="{40E7520B-5191-4C7C-9B78-293BB55DC116}"/>
    <cellStyle name="Normal 5 5 4 3" xfId="571" xr:uid="{8A984EAB-2A26-48CF-92E8-101B78733F80}"/>
    <cellStyle name="Normal 5 5 4 3 2" xfId="1375" xr:uid="{D0BB74D4-8206-4F1A-909B-0D83839E6BF3}"/>
    <cellStyle name="Normal 5 5 4 3 2 2" xfId="1376" xr:uid="{71BF152E-AFB1-4A63-8AF5-95DCFED3668C}"/>
    <cellStyle name="Normal 5 5 4 3 3" xfId="1377" xr:uid="{981EA3B0-D6D5-42C9-8E29-1B8217AE706F}"/>
    <cellStyle name="Normal 5 5 4 3 4" xfId="2917" xr:uid="{59FF1BBF-1136-4F79-9D3F-54A2A13F9E09}"/>
    <cellStyle name="Normal 5 5 4 4" xfId="1378" xr:uid="{B6ECFF02-269A-41D8-9194-C83AC60E1FE4}"/>
    <cellStyle name="Normal 5 5 4 4 2" xfId="1379" xr:uid="{66E565C1-CD80-4F60-87C6-B286D936AB73}"/>
    <cellStyle name="Normal 5 5 4 4 3" xfId="2918" xr:uid="{72F90905-C836-4C94-B9A4-B4B46F0E6B03}"/>
    <cellStyle name="Normal 5 5 4 4 4" xfId="2919" xr:uid="{F95A899A-595B-41B2-980A-DCC61314C538}"/>
    <cellStyle name="Normal 5 5 4 5" xfId="1380" xr:uid="{7D0FB86B-73A6-48E0-8277-AACFC5146383}"/>
    <cellStyle name="Normal 5 5 4 6" xfId="2920" xr:uid="{C52C1D1F-1E25-439F-A6E3-247885361987}"/>
    <cellStyle name="Normal 5 5 4 7" xfId="2921" xr:uid="{8FA4D06C-E160-4D43-9626-E8DD530EF500}"/>
    <cellStyle name="Normal 5 5 5" xfId="308" xr:uid="{35F881A0-B346-4944-8B7D-9FE05EF87D2F}"/>
    <cellStyle name="Normal 5 5 5 2" xfId="572" xr:uid="{A44F9D23-FD43-455C-A721-23F14A61EECB}"/>
    <cellStyle name="Normal 5 5 5 2 2" xfId="1381" xr:uid="{E66EC6F4-170E-4875-9F4A-50012ABB8EBB}"/>
    <cellStyle name="Normal 5 5 5 2 2 2" xfId="1382" xr:uid="{95C7FA1A-C0A1-46F1-8E77-AB116D9710F2}"/>
    <cellStyle name="Normal 5 5 5 2 3" xfId="1383" xr:uid="{26017D95-0FEC-4A42-A620-2019A4452572}"/>
    <cellStyle name="Normal 5 5 5 2 4" xfId="2922" xr:uid="{547CC90D-96ED-4531-ADFE-7C0609B54CF6}"/>
    <cellStyle name="Normal 5 5 5 3" xfId="1384" xr:uid="{2FFA2EC1-C67B-4437-8CFD-18A789952430}"/>
    <cellStyle name="Normal 5 5 5 3 2" xfId="1385" xr:uid="{7D2A0749-3FDF-43D1-AD9B-2A3EBF47F2EA}"/>
    <cellStyle name="Normal 5 5 5 3 3" xfId="2923" xr:uid="{EF6A4DCE-AA50-4550-8C92-AD3E915204A6}"/>
    <cellStyle name="Normal 5 5 5 3 4" xfId="2924" xr:uid="{4DFA56EC-045F-46F6-883E-5232D3A51912}"/>
    <cellStyle name="Normal 5 5 5 4" xfId="1386" xr:uid="{1447AB5E-0075-4325-914C-1138B7A4E8D6}"/>
    <cellStyle name="Normal 5 5 5 5" xfId="2925" xr:uid="{7E2624A5-6D85-4A8D-99B5-C5AFB642497B}"/>
    <cellStyle name="Normal 5 5 5 6" xfId="2926" xr:uid="{BB502AAC-1CC5-4620-A54B-63A0BA5B8353}"/>
    <cellStyle name="Normal 5 5 6" xfId="309" xr:uid="{DF719161-75E9-40DB-8B58-F5715E2F8003}"/>
    <cellStyle name="Normal 5 5 6 2" xfId="1387" xr:uid="{A3850D3F-7C22-4230-9560-9B3A2B3A11F4}"/>
    <cellStyle name="Normal 5 5 6 2 2" xfId="1388" xr:uid="{C9066CBE-E396-4936-8F0B-8F7E8F63FBA3}"/>
    <cellStyle name="Normal 5 5 6 2 3" xfId="2927" xr:uid="{F63AB921-5C41-4BB2-A2AA-189A2CC4E23C}"/>
    <cellStyle name="Normal 5 5 6 2 4" xfId="2928" xr:uid="{065164EF-B32F-49E6-B99E-14CC835B7704}"/>
    <cellStyle name="Normal 5 5 6 3" xfId="1389" xr:uid="{9A7170FA-FC90-4CE6-AC67-9EA299B2A765}"/>
    <cellStyle name="Normal 5 5 6 4" xfId="2929" xr:uid="{416961F0-6FCA-4F15-8FF1-9DC07042497A}"/>
    <cellStyle name="Normal 5 5 6 5" xfId="2930" xr:uid="{98EAD317-C24C-493A-9A48-DCE6AEAC3CC9}"/>
    <cellStyle name="Normal 5 5 7" xfId="1390" xr:uid="{D94B4049-F274-44C7-B03D-FF3C1F7F2E1C}"/>
    <cellStyle name="Normal 5 5 7 2" xfId="1391" xr:uid="{45A1F12B-640A-4F92-9C87-2972A96ACBAF}"/>
    <cellStyle name="Normal 5 5 7 3" xfId="2931" xr:uid="{6072DAD6-5394-4D7D-A881-359F570F5735}"/>
    <cellStyle name="Normal 5 5 7 4" xfId="2932" xr:uid="{9E05E913-7FBD-40AF-AA80-8EF608EA26E5}"/>
    <cellStyle name="Normal 5 5 8" xfId="1392" xr:uid="{32681E13-4FBD-49C1-85E0-6B4858B3EE67}"/>
    <cellStyle name="Normal 5 5 8 2" xfId="2933" xr:uid="{BA2A6BB3-36DA-4C75-A757-4EB12C39E2DF}"/>
    <cellStyle name="Normal 5 5 8 3" xfId="2934" xr:uid="{219BC910-0BAA-4811-A03B-005B6A3C6C59}"/>
    <cellStyle name="Normal 5 5 8 4" xfId="2935" xr:uid="{56448B7E-DFAC-4E5A-9EA1-41A33F487C17}"/>
    <cellStyle name="Normal 5 5 9" xfId="2936" xr:uid="{8B128C39-58FA-41C4-ADF8-620D44D07176}"/>
    <cellStyle name="Normal 5 6" xfId="104" xr:uid="{2899B137-753A-45B7-B5A5-3089E9257B7D}"/>
    <cellStyle name="Normal 5 6 10" xfId="2937" xr:uid="{81485182-AD06-405D-B279-B503B2C58151}"/>
    <cellStyle name="Normal 5 6 11" xfId="2938" xr:uid="{3EC7DC0C-DBBC-42E1-8023-47D26A144439}"/>
    <cellStyle name="Normal 5 6 2" xfId="105" xr:uid="{BC7DD5DC-3BD6-4161-9EAA-55519D503974}"/>
    <cellStyle name="Normal 5 6 2 2" xfId="310" xr:uid="{A7F4CDFE-8E1E-498B-B44B-A79F7A6EF316}"/>
    <cellStyle name="Normal 5 6 2 2 2" xfId="573" xr:uid="{D023E8D7-AA58-49ED-9D8B-D9633C9883B7}"/>
    <cellStyle name="Normal 5 6 2 2 2 2" xfId="574" xr:uid="{38D064B5-5256-46B8-AAF0-4F1416889A3F}"/>
    <cellStyle name="Normal 5 6 2 2 2 2 2" xfId="1393" xr:uid="{70FCFD20-1718-47FD-84ED-E4EE024B3EC1}"/>
    <cellStyle name="Normal 5 6 2 2 2 2 3" xfId="2939" xr:uid="{711AC637-550F-4ED9-9384-499A7F849D57}"/>
    <cellStyle name="Normal 5 6 2 2 2 2 4" xfId="2940" xr:uid="{965E71D5-8EBB-426D-8EEE-33DBB0E62830}"/>
    <cellStyle name="Normal 5 6 2 2 2 3" xfId="1394" xr:uid="{4120B905-7E98-4075-A2DD-B90F1D349444}"/>
    <cellStyle name="Normal 5 6 2 2 2 3 2" xfId="2941" xr:uid="{05B0B6C5-C289-440E-90C1-1A299B5A52E3}"/>
    <cellStyle name="Normal 5 6 2 2 2 3 3" xfId="2942" xr:uid="{006552FF-D427-4F3E-889C-88A4815CB11B}"/>
    <cellStyle name="Normal 5 6 2 2 2 3 4" xfId="2943" xr:uid="{FAAD20CA-F5CC-410B-BBB9-EAB906E50EB4}"/>
    <cellStyle name="Normal 5 6 2 2 2 4" xfId="2944" xr:uid="{1C23770A-7617-4DA2-AB3F-00B05AE005C6}"/>
    <cellStyle name="Normal 5 6 2 2 2 5" xfId="2945" xr:uid="{50B6673A-4AA0-47D6-A8B3-07783141352C}"/>
    <cellStyle name="Normal 5 6 2 2 2 6" xfId="2946" xr:uid="{399885E6-6AEA-40C7-A132-E3CE21DBB7FC}"/>
    <cellStyle name="Normal 5 6 2 2 3" xfId="575" xr:uid="{2F9BFA44-66D1-48BD-8D49-CD697722FFE2}"/>
    <cellStyle name="Normal 5 6 2 2 3 2" xfId="1395" xr:uid="{DCCE90AB-8426-4103-A090-91F1873D2896}"/>
    <cellStyle name="Normal 5 6 2 2 3 2 2" xfId="2947" xr:uid="{7FBA8935-6A6F-4BF3-A1CE-3A729B05284D}"/>
    <cellStyle name="Normal 5 6 2 2 3 2 3" xfId="2948" xr:uid="{512D5059-732A-4A24-867B-D48266ABE6DC}"/>
    <cellStyle name="Normal 5 6 2 2 3 2 4" xfId="2949" xr:uid="{5B1E990B-7C5A-413C-84CD-79C20065B2EC}"/>
    <cellStyle name="Normal 5 6 2 2 3 3" xfId="2950" xr:uid="{28CC92BB-7AC8-42E2-81FC-0CAC7E622C59}"/>
    <cellStyle name="Normal 5 6 2 2 3 4" xfId="2951" xr:uid="{425C8CF8-D099-4B78-BC14-E06238F6F298}"/>
    <cellStyle name="Normal 5 6 2 2 3 5" xfId="2952" xr:uid="{11611361-5BAA-46F8-BBD0-B48787FDD8C1}"/>
    <cellStyle name="Normal 5 6 2 2 4" xfId="1396" xr:uid="{E35F8887-9E23-4D1E-80B6-6C3F0A88E8E8}"/>
    <cellStyle name="Normal 5 6 2 2 4 2" xfId="2953" xr:uid="{AB758B94-2091-46CC-B6D1-D68EEC35A429}"/>
    <cellStyle name="Normal 5 6 2 2 4 3" xfId="2954" xr:uid="{A7E25304-4E4D-4015-A362-0DE80A7C7C11}"/>
    <cellStyle name="Normal 5 6 2 2 4 4" xfId="2955" xr:uid="{48847769-68CA-40DA-8ED0-655A232F487F}"/>
    <cellStyle name="Normal 5 6 2 2 5" xfId="2956" xr:uid="{CB817F62-A974-4A3B-825C-176B00EAF15F}"/>
    <cellStyle name="Normal 5 6 2 2 5 2" xfId="2957" xr:uid="{4C4A8F7E-CC78-4E16-A6C2-DA0E93E7298E}"/>
    <cellStyle name="Normal 5 6 2 2 5 3" xfId="2958" xr:uid="{252056A7-D9B8-431A-B66A-4A9A38592B9F}"/>
    <cellStyle name="Normal 5 6 2 2 5 4" xfId="2959" xr:uid="{2580B955-98EE-4D68-9AD4-313E1C7D62F1}"/>
    <cellStyle name="Normal 5 6 2 2 6" xfId="2960" xr:uid="{1B2FDC45-1E07-4829-A0FA-EB2B62A07929}"/>
    <cellStyle name="Normal 5 6 2 2 7" xfId="2961" xr:uid="{60C598A7-0022-4D14-AF8D-EF581E20674F}"/>
    <cellStyle name="Normal 5 6 2 2 8" xfId="2962" xr:uid="{BE7E5882-3796-42D1-9E03-2BDFBFC82615}"/>
    <cellStyle name="Normal 5 6 2 3" xfId="576" xr:uid="{CE016E7D-C308-4515-AC93-7E3489B8B7C0}"/>
    <cellStyle name="Normal 5 6 2 3 2" xfId="577" xr:uid="{0515CA9A-746D-41AD-812D-EB02158EDE41}"/>
    <cellStyle name="Normal 5 6 2 3 2 2" xfId="578" xr:uid="{A11EDB2D-B4B7-4E46-8AD0-881502FB1B38}"/>
    <cellStyle name="Normal 5 6 2 3 2 3" xfId="2963" xr:uid="{B7CA23A7-77B3-4B5A-B6C7-9D46E36674D1}"/>
    <cellStyle name="Normal 5 6 2 3 2 4" xfId="2964" xr:uid="{F2868079-5D6A-468D-962E-CD2543574414}"/>
    <cellStyle name="Normal 5 6 2 3 3" xfId="579" xr:uid="{AA44732A-F2CE-4B7E-AF81-BC6579974DE1}"/>
    <cellStyle name="Normal 5 6 2 3 3 2" xfId="2965" xr:uid="{EDF2F850-BCA2-47B3-8BB1-A387A43462F7}"/>
    <cellStyle name="Normal 5 6 2 3 3 3" xfId="2966" xr:uid="{C7AD6660-DAAF-46FD-A4D0-E9CC17B691A9}"/>
    <cellStyle name="Normal 5 6 2 3 3 4" xfId="2967" xr:uid="{8182EAE0-B52A-48AC-A85E-77BDC6D6DDA9}"/>
    <cellStyle name="Normal 5 6 2 3 4" xfId="2968" xr:uid="{8CFC75D5-711B-440A-81B7-AE117F36CE9C}"/>
    <cellStyle name="Normal 5 6 2 3 5" xfId="2969" xr:uid="{680DC26F-8DB7-4527-9B94-B4626B2ADF9B}"/>
    <cellStyle name="Normal 5 6 2 3 6" xfId="2970" xr:uid="{D51E71FB-D7CC-4A66-8A06-6AA1F7560411}"/>
    <cellStyle name="Normal 5 6 2 4" xfId="580" xr:uid="{5D7E4081-A996-4BC5-A5DB-DEE7375EEF86}"/>
    <cellStyle name="Normal 5 6 2 4 2" xfId="581" xr:uid="{977EF8C5-810F-4E24-B58B-F4AE6AF23A7D}"/>
    <cellStyle name="Normal 5 6 2 4 2 2" xfId="2971" xr:uid="{2C442978-F1F6-4BE4-A369-1CCCB1EDA11D}"/>
    <cellStyle name="Normal 5 6 2 4 2 3" xfId="2972" xr:uid="{CCA44BBD-6352-4D22-82CF-B9E1A91C4C4F}"/>
    <cellStyle name="Normal 5 6 2 4 2 4" xfId="2973" xr:uid="{B0F63822-DD79-4C78-B600-0F99A4ADA793}"/>
    <cellStyle name="Normal 5 6 2 4 3" xfId="2974" xr:uid="{D047A3B2-7A80-4AA8-AA11-84159162866D}"/>
    <cellStyle name="Normal 5 6 2 4 4" xfId="2975" xr:uid="{BBBA0E3F-4D57-4A3F-B32C-D7948F170CFA}"/>
    <cellStyle name="Normal 5 6 2 4 5" xfId="2976" xr:uid="{A5022C67-83B8-48E7-B924-9AD075152CB4}"/>
    <cellStyle name="Normal 5 6 2 5" xfId="582" xr:uid="{906CE1BC-7571-41FF-B9D7-46762204D139}"/>
    <cellStyle name="Normal 5 6 2 5 2" xfId="2977" xr:uid="{5CF24AC5-3E9C-4E79-8A2F-884C961A4E13}"/>
    <cellStyle name="Normal 5 6 2 5 3" xfId="2978" xr:uid="{C984F37C-8AF0-4B41-8484-DC027C47334B}"/>
    <cellStyle name="Normal 5 6 2 5 4" xfId="2979" xr:uid="{2A482251-CF3E-4FE0-9BFE-DC281F919918}"/>
    <cellStyle name="Normal 5 6 2 6" xfId="2980" xr:uid="{377B4ED8-A4BD-47C3-AEE2-03D7D5C8A4F6}"/>
    <cellStyle name="Normal 5 6 2 6 2" xfId="2981" xr:uid="{579E16FF-6CDB-4F42-B8CE-29F9C27B7712}"/>
    <cellStyle name="Normal 5 6 2 6 3" xfId="2982" xr:uid="{7FD2F5A5-6D90-4DDF-9846-813D90E7769B}"/>
    <cellStyle name="Normal 5 6 2 6 4" xfId="2983" xr:uid="{160F320E-6B16-4D2C-9200-8CA1653D4D71}"/>
    <cellStyle name="Normal 5 6 2 7" xfId="2984" xr:uid="{647E5D7D-BA6C-43F4-8EB3-108AA16C1226}"/>
    <cellStyle name="Normal 5 6 2 8" xfId="2985" xr:uid="{6F9707F4-4896-487B-B191-4D2D736F5543}"/>
    <cellStyle name="Normal 5 6 2 9" xfId="2986" xr:uid="{44E73744-81C8-4AC7-8263-1C428C58B9CD}"/>
    <cellStyle name="Normal 5 6 3" xfId="311" xr:uid="{92386EA3-53E1-460A-A29C-DECB5673412A}"/>
    <cellStyle name="Normal 5 6 3 2" xfId="583" xr:uid="{887830FA-0F97-446E-B165-F5C877EEEB21}"/>
    <cellStyle name="Normal 5 6 3 2 2" xfId="584" xr:uid="{657D21C8-9FD7-4BC4-87B2-5C010969AF5C}"/>
    <cellStyle name="Normal 5 6 3 2 2 2" xfId="1397" xr:uid="{55364426-1C77-4A7E-9BF9-35513748EE4D}"/>
    <cellStyle name="Normal 5 6 3 2 2 2 2" xfId="1398" xr:uid="{C3E442BF-A9DA-41AD-BD14-0143D146C803}"/>
    <cellStyle name="Normal 5 6 3 2 2 3" xfId="1399" xr:uid="{D1586DAE-45F2-46A7-9F64-E9AC20953648}"/>
    <cellStyle name="Normal 5 6 3 2 2 4" xfId="2987" xr:uid="{A6172D95-02C0-4D06-925A-13A478F694C5}"/>
    <cellStyle name="Normal 5 6 3 2 3" xfId="1400" xr:uid="{1C77865E-A2DB-4E41-A31D-5A7E00B24704}"/>
    <cellStyle name="Normal 5 6 3 2 3 2" xfId="1401" xr:uid="{52C07FB5-FD58-4111-BFED-FE59A4C4FA52}"/>
    <cellStyle name="Normal 5 6 3 2 3 3" xfId="2988" xr:uid="{6234F8DE-B097-4335-8875-479ED67C6810}"/>
    <cellStyle name="Normal 5 6 3 2 3 4" xfId="2989" xr:uid="{F25D039A-A2C8-456C-8F1A-479919FEF58C}"/>
    <cellStyle name="Normal 5 6 3 2 4" xfId="1402" xr:uid="{127FE281-6CF5-423A-84B6-7C52A8A53708}"/>
    <cellStyle name="Normal 5 6 3 2 5" xfId="2990" xr:uid="{36B4C326-705E-44ED-A732-B3657FF67B6B}"/>
    <cellStyle name="Normal 5 6 3 2 6" xfId="2991" xr:uid="{C441C7D4-3C89-405B-8FED-B8D4CA1CC757}"/>
    <cellStyle name="Normal 5 6 3 3" xfId="585" xr:uid="{5D4AFD27-72AF-406F-B9DD-67A6B2B4A81D}"/>
    <cellStyle name="Normal 5 6 3 3 2" xfId="1403" xr:uid="{055B6A18-3C51-40F3-9AC0-BD70B7D8EC16}"/>
    <cellStyle name="Normal 5 6 3 3 2 2" xfId="1404" xr:uid="{21FBF07A-6775-466E-917B-CA6892872873}"/>
    <cellStyle name="Normal 5 6 3 3 2 3" xfId="2992" xr:uid="{9DC6454D-BCA6-4A2F-BF2F-D7F022B9244F}"/>
    <cellStyle name="Normal 5 6 3 3 2 4" xfId="2993" xr:uid="{E7B96109-43D9-4D59-9055-477CF31B9E4B}"/>
    <cellStyle name="Normal 5 6 3 3 3" xfId="1405" xr:uid="{7A2D5C10-87AA-4F39-800B-BF052FE30B94}"/>
    <cellStyle name="Normal 5 6 3 3 4" xfId="2994" xr:uid="{F2EF6CF3-476C-4ED7-95FA-513678CD72A6}"/>
    <cellStyle name="Normal 5 6 3 3 5" xfId="2995" xr:uid="{2DAA7E9E-B438-439B-A644-1F8D49D3B0D3}"/>
    <cellStyle name="Normal 5 6 3 4" xfId="1406" xr:uid="{085BE8A0-9FF2-40EE-B7BA-CE5447F5CB7B}"/>
    <cellStyle name="Normal 5 6 3 4 2" xfId="1407" xr:uid="{2F93DE73-5BA8-4E76-B883-CA054352DEE0}"/>
    <cellStyle name="Normal 5 6 3 4 3" xfId="2996" xr:uid="{65A6F65D-6397-4954-85C9-39EA3F68D56E}"/>
    <cellStyle name="Normal 5 6 3 4 4" xfId="2997" xr:uid="{E957CF53-7493-47FC-A922-5C2AF01AE947}"/>
    <cellStyle name="Normal 5 6 3 5" xfId="1408" xr:uid="{D30EA59D-9C5E-4145-935C-A86F9E3AB5DB}"/>
    <cellStyle name="Normal 5 6 3 5 2" xfId="2998" xr:uid="{F7B21BB6-18C6-401F-B85B-4F34B4373969}"/>
    <cellStyle name="Normal 5 6 3 5 3" xfId="2999" xr:uid="{6B3B528E-D6E9-470A-9D6E-BDF9938233DA}"/>
    <cellStyle name="Normal 5 6 3 5 4" xfId="3000" xr:uid="{86EF48BA-799C-4356-BE71-810ACA16810B}"/>
    <cellStyle name="Normal 5 6 3 6" xfId="3001" xr:uid="{E3991940-3A80-441D-9878-8DE1C1490F2B}"/>
    <cellStyle name="Normal 5 6 3 7" xfId="3002" xr:uid="{C9E10F80-38B6-4419-B8B2-28DC13CE605E}"/>
    <cellStyle name="Normal 5 6 3 8" xfId="3003" xr:uid="{3A62B1FC-BBB1-4D3C-807E-DAC532964F23}"/>
    <cellStyle name="Normal 5 6 4" xfId="312" xr:uid="{D2CB0489-CBE6-448D-B89B-EA91D052EB44}"/>
    <cellStyle name="Normal 5 6 4 2" xfId="586" xr:uid="{33F779BC-B5EC-4486-BB57-B1F8B85894B5}"/>
    <cellStyle name="Normal 5 6 4 2 2" xfId="587" xr:uid="{873D96D7-098E-46DE-8A1F-AEE284559439}"/>
    <cellStyle name="Normal 5 6 4 2 2 2" xfId="1409" xr:uid="{68F88F4E-CCFC-4E7D-9A5E-CA1BA0379CBF}"/>
    <cellStyle name="Normal 5 6 4 2 2 3" xfId="3004" xr:uid="{0EF76515-A024-499A-B926-0BF0D3D2857F}"/>
    <cellStyle name="Normal 5 6 4 2 2 4" xfId="3005" xr:uid="{4099CC60-8F62-401E-AEAD-63ACAF8FC708}"/>
    <cellStyle name="Normal 5 6 4 2 3" xfId="1410" xr:uid="{435E8D60-981E-4044-86DD-17AE9DF39F4B}"/>
    <cellStyle name="Normal 5 6 4 2 4" xfId="3006" xr:uid="{BBBF38C5-3E0F-4686-883D-5534326EBC03}"/>
    <cellStyle name="Normal 5 6 4 2 5" xfId="3007" xr:uid="{ECE19A15-5027-4442-BED4-DD765D58B338}"/>
    <cellStyle name="Normal 5 6 4 3" xfId="588" xr:uid="{648D14EC-0E21-4FC2-A28C-D296AB08682A}"/>
    <cellStyle name="Normal 5 6 4 3 2" xfId="1411" xr:uid="{F4D6C89E-AF2B-4602-81A0-F0F3D1ADA414}"/>
    <cellStyle name="Normal 5 6 4 3 3" xfId="3008" xr:uid="{CD4CA3D3-2878-4579-905D-94C4DD0AF0AD}"/>
    <cellStyle name="Normal 5 6 4 3 4" xfId="3009" xr:uid="{087D2AA3-A81B-4142-8058-89879CCB6EC8}"/>
    <cellStyle name="Normal 5 6 4 4" xfId="1412" xr:uid="{1ED5AB7F-95A1-43F7-B8DE-3F70EF4CD330}"/>
    <cellStyle name="Normal 5 6 4 4 2" xfId="3010" xr:uid="{B27BA44C-B211-4081-9D5C-C2101D480D44}"/>
    <cellStyle name="Normal 5 6 4 4 3" xfId="3011" xr:uid="{37BC75AD-9F39-4DCA-B791-70F676EFDAD4}"/>
    <cellStyle name="Normal 5 6 4 4 4" xfId="3012" xr:uid="{E704A1D0-F23C-40E6-955B-7A6841871C8B}"/>
    <cellStyle name="Normal 5 6 4 5" xfId="3013" xr:uid="{5AD0D191-5091-4F94-BB42-740940179BB8}"/>
    <cellStyle name="Normal 5 6 4 6" xfId="3014" xr:uid="{28BDE008-86EF-4D4B-8190-484C2A6B368D}"/>
    <cellStyle name="Normal 5 6 4 7" xfId="3015" xr:uid="{DA586917-8441-4E65-9C7E-469F93CD18A9}"/>
    <cellStyle name="Normal 5 6 5" xfId="313" xr:uid="{B35C4E77-7C7A-4C5D-B16A-A24AF1D5448C}"/>
    <cellStyle name="Normal 5 6 5 2" xfId="589" xr:uid="{E5004D47-B071-4BC2-855F-6EF57B369F2C}"/>
    <cellStyle name="Normal 5 6 5 2 2" xfId="1413" xr:uid="{B8A71388-6E75-40AC-90DE-6AFD943666EC}"/>
    <cellStyle name="Normal 5 6 5 2 3" xfId="3016" xr:uid="{799A68A1-D3B9-4429-A439-B1AD7BFEF05E}"/>
    <cellStyle name="Normal 5 6 5 2 4" xfId="3017" xr:uid="{CDE5A600-9316-4DE6-B75F-EFA6C6159836}"/>
    <cellStyle name="Normal 5 6 5 3" xfId="1414" xr:uid="{23B0B8AA-436C-4B28-9E0E-3F55D4C75578}"/>
    <cellStyle name="Normal 5 6 5 3 2" xfId="3018" xr:uid="{40E7F5D0-30DA-4499-BF1F-755E67BED4B4}"/>
    <cellStyle name="Normal 5 6 5 3 3" xfId="3019" xr:uid="{172D777D-832B-4797-B06E-AF06A234E295}"/>
    <cellStyle name="Normal 5 6 5 3 4" xfId="3020" xr:uid="{11DC2B13-1744-4FA7-B974-4E3F61663623}"/>
    <cellStyle name="Normal 5 6 5 4" xfId="3021" xr:uid="{FDA65CBD-C3F8-47FA-8AD6-FDAAA5363EE2}"/>
    <cellStyle name="Normal 5 6 5 5" xfId="3022" xr:uid="{B9D44670-AB03-45C3-95E2-D2F345380176}"/>
    <cellStyle name="Normal 5 6 5 6" xfId="3023" xr:uid="{067F91ED-0F26-4D2F-889E-CEFD64F0F3E8}"/>
    <cellStyle name="Normal 5 6 6" xfId="590" xr:uid="{929E3FF4-6411-441B-952D-83E3E8C6EC97}"/>
    <cellStyle name="Normal 5 6 6 2" xfId="1415" xr:uid="{1776ECE7-B205-4D7F-90B7-DA5C3635430E}"/>
    <cellStyle name="Normal 5 6 6 2 2" xfId="3024" xr:uid="{BC679B3F-406F-4800-B802-E28FAC0624D2}"/>
    <cellStyle name="Normal 5 6 6 2 3" xfId="3025" xr:uid="{498650A0-FB3D-46FB-A6B7-CD93B4247D35}"/>
    <cellStyle name="Normal 5 6 6 2 4" xfId="3026" xr:uid="{62EA1110-A471-48C8-9C33-BBC6F934209E}"/>
    <cellStyle name="Normal 5 6 6 3" xfId="3027" xr:uid="{BFD7E40B-73B7-4892-91D5-A1EAA16098B4}"/>
    <cellStyle name="Normal 5 6 6 4" xfId="3028" xr:uid="{C8A69B68-D188-4068-AEDE-BF844320EB08}"/>
    <cellStyle name="Normal 5 6 6 5" xfId="3029" xr:uid="{4E162366-54F2-4019-AFC6-6D1578AA8E21}"/>
    <cellStyle name="Normal 5 6 7" xfId="1416" xr:uid="{048D5B02-77B2-4238-AC41-D610C0CAFC85}"/>
    <cellStyle name="Normal 5 6 7 2" xfId="3030" xr:uid="{83315B80-072A-461F-B61B-CBC8F26F22DF}"/>
    <cellStyle name="Normal 5 6 7 3" xfId="3031" xr:uid="{D69FA92C-FF33-4B7F-8091-274671EAACD5}"/>
    <cellStyle name="Normal 5 6 7 4" xfId="3032" xr:uid="{5C682D72-B7F9-462C-AE44-60B8E3B1643D}"/>
    <cellStyle name="Normal 5 6 8" xfId="3033" xr:uid="{CABC9A8E-9C25-4C8A-B4F5-2F4ECF0C8F43}"/>
    <cellStyle name="Normal 5 6 8 2" xfId="3034" xr:uid="{DD4CC823-E5F3-4CBD-96A0-D2755AA993D8}"/>
    <cellStyle name="Normal 5 6 8 3" xfId="3035" xr:uid="{F466E654-CC85-4DFF-97C7-B0D13CE349AB}"/>
    <cellStyle name="Normal 5 6 8 4" xfId="3036" xr:uid="{4BA6A845-3BDC-4AB2-A9C0-301488D0A4FE}"/>
    <cellStyle name="Normal 5 6 9" xfId="3037" xr:uid="{239AB1D5-1997-4680-BAA5-7A735CE4D5B2}"/>
    <cellStyle name="Normal 5 7" xfId="106" xr:uid="{E8EE379D-F6A2-4836-A62A-0CEC750DD62A}"/>
    <cellStyle name="Normal 5 7 2" xfId="107" xr:uid="{2150BCCB-E875-45B6-A976-5D418D08233B}"/>
    <cellStyle name="Normal 5 7 2 2" xfId="314" xr:uid="{52346ED4-DA72-4F5E-8683-942816844001}"/>
    <cellStyle name="Normal 5 7 2 2 2" xfId="591" xr:uid="{D9C0F4A7-F1C3-4731-B2DB-189EE8EA8284}"/>
    <cellStyle name="Normal 5 7 2 2 2 2" xfId="1417" xr:uid="{EA2568B9-2F48-4261-8F9A-D063B3C033D1}"/>
    <cellStyle name="Normal 5 7 2 2 2 3" xfId="3038" xr:uid="{29808B59-EDCE-420E-98A0-CEF9B563E968}"/>
    <cellStyle name="Normal 5 7 2 2 2 4" xfId="3039" xr:uid="{1B63F202-6CDA-4F16-8736-C7D8E8038E33}"/>
    <cellStyle name="Normal 5 7 2 2 3" xfId="1418" xr:uid="{6A9705F8-5485-490C-952C-C378F1D1DE53}"/>
    <cellStyle name="Normal 5 7 2 2 3 2" xfId="3040" xr:uid="{BD7003C0-8795-4E4E-B22D-A4EFAEE909B2}"/>
    <cellStyle name="Normal 5 7 2 2 3 3" xfId="3041" xr:uid="{6A695D87-C86D-41B3-9F84-EDAAF7DDB2DA}"/>
    <cellStyle name="Normal 5 7 2 2 3 4" xfId="3042" xr:uid="{3178A1EA-E6FA-4A1C-BD11-02AA9262D80D}"/>
    <cellStyle name="Normal 5 7 2 2 4" xfId="3043" xr:uid="{80335EFC-C499-4018-A846-5000A4935E4C}"/>
    <cellStyle name="Normal 5 7 2 2 5" xfId="3044" xr:uid="{6EF740D6-374D-4D57-966A-10F63C929845}"/>
    <cellStyle name="Normal 5 7 2 2 6" xfId="3045" xr:uid="{7D619B47-EB55-4D1A-9011-21EED8C3055F}"/>
    <cellStyle name="Normal 5 7 2 3" xfId="592" xr:uid="{37C97602-5BD2-454A-8A7C-7C34BF6ED579}"/>
    <cellStyle name="Normal 5 7 2 3 2" xfId="1419" xr:uid="{4B051020-89E0-4094-B06E-A87D5835E092}"/>
    <cellStyle name="Normal 5 7 2 3 2 2" xfId="3046" xr:uid="{A398DBCA-9780-4295-9CFF-E184C1BC708E}"/>
    <cellStyle name="Normal 5 7 2 3 2 3" xfId="3047" xr:uid="{94ED960C-CB67-4A4D-AECF-8D6E91515B4D}"/>
    <cellStyle name="Normal 5 7 2 3 2 4" xfId="3048" xr:uid="{2C0DFD9A-B59D-4DD3-9E6A-594B698C8B16}"/>
    <cellStyle name="Normal 5 7 2 3 3" xfId="3049" xr:uid="{CEF96C45-15A3-4DB4-AEC3-13F2F86EF5E8}"/>
    <cellStyle name="Normal 5 7 2 3 4" xfId="3050" xr:uid="{FA4A1DFB-ACF1-4955-9440-4010D205CDDB}"/>
    <cellStyle name="Normal 5 7 2 3 5" xfId="3051" xr:uid="{2DF99CE8-15B9-47C7-92D1-3D10266E5708}"/>
    <cellStyle name="Normal 5 7 2 4" xfId="1420" xr:uid="{3239130B-2CC9-47ED-A3ED-1F84AD615B22}"/>
    <cellStyle name="Normal 5 7 2 4 2" xfId="3052" xr:uid="{9AB317A1-DE7C-4ECE-A910-1C420E4DD685}"/>
    <cellStyle name="Normal 5 7 2 4 3" xfId="3053" xr:uid="{6BF67E78-EDCE-48AC-926B-BA76C2B88EC7}"/>
    <cellStyle name="Normal 5 7 2 4 4" xfId="3054" xr:uid="{D882F1F6-B528-4A7A-9A2A-0A1149C9AD93}"/>
    <cellStyle name="Normal 5 7 2 5" xfId="3055" xr:uid="{06ADEEE8-FA15-43E5-ADC4-E47E6EEE94BC}"/>
    <cellStyle name="Normal 5 7 2 5 2" xfId="3056" xr:uid="{B0E640DC-0945-420F-B9F8-14D8A94E88FA}"/>
    <cellStyle name="Normal 5 7 2 5 3" xfId="3057" xr:uid="{B09EBF41-688D-4E07-90E6-6A64E1C17550}"/>
    <cellStyle name="Normal 5 7 2 5 4" xfId="3058" xr:uid="{12A144C7-2B8F-45A5-9422-71FC2009F35C}"/>
    <cellStyle name="Normal 5 7 2 6" xfId="3059" xr:uid="{DA6C6884-931C-4DEC-B2B8-8D0E7B318FE4}"/>
    <cellStyle name="Normal 5 7 2 7" xfId="3060" xr:uid="{C0751695-B071-447A-8E16-BC65F4E2C5C7}"/>
    <cellStyle name="Normal 5 7 2 8" xfId="3061" xr:uid="{BD972071-0EE8-4E61-A3BC-2A09BEB82303}"/>
    <cellStyle name="Normal 5 7 3" xfId="315" xr:uid="{07AAF06B-AECE-4B77-BBAB-5897124FBD85}"/>
    <cellStyle name="Normal 5 7 3 2" xfId="593" xr:uid="{4698229D-807F-4FE8-A390-F57BD6141764}"/>
    <cellStyle name="Normal 5 7 3 2 2" xfId="594" xr:uid="{B5BEA1BC-BE6A-4626-AE3E-8A181262D762}"/>
    <cellStyle name="Normal 5 7 3 2 3" xfId="3062" xr:uid="{3A1C0300-0B39-4611-846F-B8080A16808B}"/>
    <cellStyle name="Normal 5 7 3 2 4" xfId="3063" xr:uid="{5EECD744-9FDF-4017-86D9-79A7272FA3CF}"/>
    <cellStyle name="Normal 5 7 3 3" xfId="595" xr:uid="{D3A3EAFD-CE3F-43B6-B7F3-385B86989067}"/>
    <cellStyle name="Normal 5 7 3 3 2" xfId="3064" xr:uid="{51218140-AEF7-4124-960C-70547F1F8F58}"/>
    <cellStyle name="Normal 5 7 3 3 3" xfId="3065" xr:uid="{6E321774-191C-45B8-AC43-F5291E0DA79C}"/>
    <cellStyle name="Normal 5 7 3 3 4" xfId="3066" xr:uid="{5B7E5486-5524-405A-8C79-5A2DEB4A59F7}"/>
    <cellStyle name="Normal 5 7 3 4" xfId="3067" xr:uid="{9AB4D531-5E54-4C30-9FA7-9347C13220AE}"/>
    <cellStyle name="Normal 5 7 3 5" xfId="3068" xr:uid="{F63B3BF8-24EF-4180-BBE1-8B70F0E41441}"/>
    <cellStyle name="Normal 5 7 3 6" xfId="3069" xr:uid="{D8B01ECC-9944-4342-BA81-3AEE0A3F2CD9}"/>
    <cellStyle name="Normal 5 7 4" xfId="316" xr:uid="{474D57EB-276A-43B6-9373-C4C2E0BEDD88}"/>
    <cellStyle name="Normal 5 7 4 2" xfId="596" xr:uid="{1E6E990C-A61A-43F8-B4AA-74F7A2542DE4}"/>
    <cellStyle name="Normal 5 7 4 2 2" xfId="3070" xr:uid="{5DB0EB54-47D3-4724-96CA-5569ECEA039E}"/>
    <cellStyle name="Normal 5 7 4 2 3" xfId="3071" xr:uid="{02A95B2F-F1AE-4FED-9C43-7C878201DB57}"/>
    <cellStyle name="Normal 5 7 4 2 4" xfId="3072" xr:uid="{CC855C42-25E4-4E68-8A34-E1C2A8EC93B4}"/>
    <cellStyle name="Normal 5 7 4 3" xfId="3073" xr:uid="{591F58A6-ADBD-4A4E-998F-3C092E440CBD}"/>
    <cellStyle name="Normal 5 7 4 4" xfId="3074" xr:uid="{8B08BBB8-0776-417F-A033-B26E63AB2F2C}"/>
    <cellStyle name="Normal 5 7 4 5" xfId="3075" xr:uid="{38C2F509-9E02-421C-82BC-5B625B71F417}"/>
    <cellStyle name="Normal 5 7 5" xfId="597" xr:uid="{C1735DC6-C84A-4FEA-8090-79272152B6AC}"/>
    <cellStyle name="Normal 5 7 5 2" xfId="3076" xr:uid="{F450740C-A81B-4F28-A69A-E8874CAED929}"/>
    <cellStyle name="Normal 5 7 5 3" xfId="3077" xr:uid="{2C4049A8-82D1-4BD9-8287-EE82198B0BDE}"/>
    <cellStyle name="Normal 5 7 5 4" xfId="3078" xr:uid="{05965907-CDE4-4210-AE31-465AFC6A859F}"/>
    <cellStyle name="Normal 5 7 6" xfId="3079" xr:uid="{DBCF6BDB-4E33-4222-A631-D98CD30C0F19}"/>
    <cellStyle name="Normal 5 7 6 2" xfId="3080" xr:uid="{F43CBCD5-09E4-4927-88CA-B88092162814}"/>
    <cellStyle name="Normal 5 7 6 3" xfId="3081" xr:uid="{0A08C737-55DE-45E5-9B48-ECC6D342932D}"/>
    <cellStyle name="Normal 5 7 6 4" xfId="3082" xr:uid="{3761242B-96D3-4FF7-A3AE-48863DF33790}"/>
    <cellStyle name="Normal 5 7 7" xfId="3083" xr:uid="{26779902-A2FD-46AD-8455-3F68048C0799}"/>
    <cellStyle name="Normal 5 7 8" xfId="3084" xr:uid="{8CDA5E5A-6D01-41CC-B9D4-3818C2CDE814}"/>
    <cellStyle name="Normal 5 7 9" xfId="3085" xr:uid="{10921A6B-E27D-4762-8103-A4B21DE04176}"/>
    <cellStyle name="Normal 5 8" xfId="108" xr:uid="{E299C2FD-E41E-4B50-9521-409F011CF4C1}"/>
    <cellStyle name="Normal 5 8 2" xfId="317" xr:uid="{56DB05E4-2689-4182-8439-1F5513C44D93}"/>
    <cellStyle name="Normal 5 8 2 2" xfId="598" xr:uid="{4BC834F3-D66C-4CEE-B93E-4B2D8A7A6305}"/>
    <cellStyle name="Normal 5 8 2 2 2" xfId="1421" xr:uid="{4E6CE5EC-9060-4419-88CE-B9397D0C2D43}"/>
    <cellStyle name="Normal 5 8 2 2 2 2" xfId="1422" xr:uid="{0413E843-1C8A-4635-9AF7-05A95C227D4C}"/>
    <cellStyle name="Normal 5 8 2 2 3" xfId="1423" xr:uid="{0F898929-2825-45A3-B2F1-79AE362B572D}"/>
    <cellStyle name="Normal 5 8 2 2 4" xfId="3086" xr:uid="{E9F9F190-4A2C-4B17-A0DF-91DEB71A1B0B}"/>
    <cellStyle name="Normal 5 8 2 3" xfId="1424" xr:uid="{5ACA3A62-C7E6-4566-9DD0-786205BC05A6}"/>
    <cellStyle name="Normal 5 8 2 3 2" xfId="1425" xr:uid="{C89C0E8C-9B8F-4569-AC85-95C887776B1A}"/>
    <cellStyle name="Normal 5 8 2 3 3" xfId="3087" xr:uid="{645F85D3-76AE-4442-B1B3-1F05BE004E2E}"/>
    <cellStyle name="Normal 5 8 2 3 4" xfId="3088" xr:uid="{5C382B2C-90F1-4725-8C68-8618737D065D}"/>
    <cellStyle name="Normal 5 8 2 4" xfId="1426" xr:uid="{77237BE3-ACDD-4A3A-AF15-80DAC55D7A7E}"/>
    <cellStyle name="Normal 5 8 2 5" xfId="3089" xr:uid="{F0967185-732F-46AF-A7BB-F75C4D5AA043}"/>
    <cellStyle name="Normal 5 8 2 6" xfId="3090" xr:uid="{AF6203F7-3BAB-42D4-BB20-C6973346E542}"/>
    <cellStyle name="Normal 5 8 3" xfId="599" xr:uid="{630B0336-370A-4755-AE66-998F8646127E}"/>
    <cellStyle name="Normal 5 8 3 2" xfId="1427" xr:uid="{C53A5172-C41F-40A8-8598-C03098DF544D}"/>
    <cellStyle name="Normal 5 8 3 2 2" xfId="1428" xr:uid="{6D0E48CC-6934-49E9-A7FB-CF56F904F893}"/>
    <cellStyle name="Normal 5 8 3 2 3" xfId="3091" xr:uid="{1FFB264D-2880-41C7-AEFF-63697F0C96A0}"/>
    <cellStyle name="Normal 5 8 3 2 4" xfId="3092" xr:uid="{41A58BE9-878B-4D9D-AC6E-4E31035EFC9C}"/>
    <cellStyle name="Normal 5 8 3 3" xfId="1429" xr:uid="{C9107D57-B9A1-40A2-AEA8-65364A0111A0}"/>
    <cellStyle name="Normal 5 8 3 4" xfId="3093" xr:uid="{B9EABDFE-215A-4E1E-93DA-89ECD6CB8A70}"/>
    <cellStyle name="Normal 5 8 3 5" xfId="3094" xr:uid="{78B38B66-A4F5-44A8-A1F9-3C2A4F22E863}"/>
    <cellStyle name="Normal 5 8 4" xfId="1430" xr:uid="{CAA1AEBA-EB44-42E5-AEAD-24467A558F24}"/>
    <cellStyle name="Normal 5 8 4 2" xfId="1431" xr:uid="{D7F9FC9C-2B78-40BE-9D02-D34ADB3932CC}"/>
    <cellStyle name="Normal 5 8 4 3" xfId="3095" xr:uid="{A9E4F91C-2887-404E-9DB0-CBA1B31B85F7}"/>
    <cellStyle name="Normal 5 8 4 4" xfId="3096" xr:uid="{59D4DD91-DCFA-4C7C-8B30-10B5C4920B32}"/>
    <cellStyle name="Normal 5 8 5" xfId="1432" xr:uid="{9DFCC371-5E7E-444F-8465-26E08AC80BAB}"/>
    <cellStyle name="Normal 5 8 5 2" xfId="3097" xr:uid="{1C3EF277-1936-49CE-A104-08627CCC511B}"/>
    <cellStyle name="Normal 5 8 5 3" xfId="3098" xr:uid="{D5D9391A-E08F-4CDF-9F84-466F7B865EF9}"/>
    <cellStyle name="Normal 5 8 5 4" xfId="3099" xr:uid="{0F6C0052-F5A2-4CDB-A239-487EFDC654BA}"/>
    <cellStyle name="Normal 5 8 6" xfId="3100" xr:uid="{8B4E6308-6018-4A3A-AFBA-7BF09B0CC1D4}"/>
    <cellStyle name="Normal 5 8 7" xfId="3101" xr:uid="{9EAF6BC8-0930-4535-9321-CE659B37CE7D}"/>
    <cellStyle name="Normal 5 8 8" xfId="3102" xr:uid="{7127FB30-D805-4597-8CA6-66880EC2404C}"/>
    <cellStyle name="Normal 5 9" xfId="318" xr:uid="{50E4DAB8-D217-400A-A72E-60E18AEA7E42}"/>
    <cellStyle name="Normal 5 9 2" xfId="600" xr:uid="{D78E318A-58BF-40B2-9E71-E0E2FCF500ED}"/>
    <cellStyle name="Normal 5 9 2 2" xfId="601" xr:uid="{7DA640B4-9EC0-47D7-A806-DF53A7A01703}"/>
    <cellStyle name="Normal 5 9 2 2 2" xfId="1433" xr:uid="{A0B4AE69-F6E8-45F6-B2DE-696F3D490417}"/>
    <cellStyle name="Normal 5 9 2 2 3" xfId="3103" xr:uid="{F860EEBB-FF51-4135-BC79-C4DB4B8CCA19}"/>
    <cellStyle name="Normal 5 9 2 2 4" xfId="3104" xr:uid="{EF066E27-7445-4D6A-902D-1A5594AD348E}"/>
    <cellStyle name="Normal 5 9 2 3" xfId="1434" xr:uid="{8DCEE9E5-8AAA-490A-A3DB-759847A0CA77}"/>
    <cellStyle name="Normal 5 9 2 4" xfId="3105" xr:uid="{E01363FA-4022-4BED-B33D-11469E206B5C}"/>
    <cellStyle name="Normal 5 9 2 5" xfId="3106" xr:uid="{D73B66E4-491B-424F-9EFE-DEEDE22F464C}"/>
    <cellStyle name="Normal 5 9 3" xfId="602" xr:uid="{947649A1-E776-4F98-B8E8-F64F0DA09016}"/>
    <cellStyle name="Normal 5 9 3 2" xfId="1435" xr:uid="{59533538-0FDA-4C39-A86A-79848EC6D8B2}"/>
    <cellStyle name="Normal 5 9 3 3" xfId="3107" xr:uid="{46B4421B-329E-4536-9220-6A060EA575B8}"/>
    <cellStyle name="Normal 5 9 3 4" xfId="3108" xr:uid="{089E4739-8A19-4E7B-8F3C-6A14B1A245FF}"/>
    <cellStyle name="Normal 5 9 4" xfId="1436" xr:uid="{D5FE6ECF-2385-48A2-B10F-90920D72D016}"/>
    <cellStyle name="Normal 5 9 4 2" xfId="3109" xr:uid="{477F9AD8-BBB1-4B4E-B8ED-7D3CEC4B7F0B}"/>
    <cellStyle name="Normal 5 9 4 3" xfId="3110" xr:uid="{885EBB6F-D93C-4312-84C3-C2F1903FCACB}"/>
    <cellStyle name="Normal 5 9 4 4" xfId="3111" xr:uid="{C074A9FB-49A5-4A0F-BC68-AD1E4EA3C90C}"/>
    <cellStyle name="Normal 5 9 5" xfId="3112" xr:uid="{F20E3253-38D7-4F6D-B29E-C0EED47CBCFA}"/>
    <cellStyle name="Normal 5 9 6" xfId="3113" xr:uid="{C5804754-A836-40E9-B0F7-648F9177CEC3}"/>
    <cellStyle name="Normal 5 9 7" xfId="3114" xr:uid="{0ED991B7-FF5A-493C-8258-69AA57BA7924}"/>
    <cellStyle name="Normal 6" xfId="109" xr:uid="{3E218D04-B3D6-4AD5-ADE6-7BFEC87D4544}"/>
    <cellStyle name="Normal 6 10" xfId="319" xr:uid="{645D62D0-AA21-45A4-BAF7-7846B7854A33}"/>
    <cellStyle name="Normal 6 10 2" xfId="1437" xr:uid="{E74AB680-93BD-47D3-8EEF-2C148295473E}"/>
    <cellStyle name="Normal 6 10 2 2" xfId="3115" xr:uid="{5AD1F199-BD46-46D6-9548-BD958E1F16AD}"/>
    <cellStyle name="Normal 6 10 2 2 2" xfId="4588" xr:uid="{630E4E94-0AA4-4BE8-B339-D372F7199154}"/>
    <cellStyle name="Normal 6 10 2 3" xfId="3116" xr:uid="{86AF8867-92D2-42C6-8A34-76399511285C}"/>
    <cellStyle name="Normal 6 10 2 4" xfId="3117" xr:uid="{7FBEC3F5-96FD-47F9-AE34-78EEB0A143A0}"/>
    <cellStyle name="Normal 6 10 3" xfId="3118" xr:uid="{368DD9ED-B1DD-4EEA-B07D-084AB5A74299}"/>
    <cellStyle name="Normal 6 10 4" xfId="3119" xr:uid="{793433E0-7452-450D-A903-7F0B0144CCA3}"/>
    <cellStyle name="Normal 6 10 5" xfId="3120" xr:uid="{31C989D2-C451-405E-AEF5-F2184D526755}"/>
    <cellStyle name="Normal 6 11" xfId="1438" xr:uid="{08996155-CF1E-47F5-938A-AD9F372A6530}"/>
    <cellStyle name="Normal 6 11 2" xfId="3121" xr:uid="{C0238029-36C6-4438-B07B-B72F9C7D6046}"/>
    <cellStyle name="Normal 6 11 3" xfId="3122" xr:uid="{9B70BBAD-86F7-4B8F-918B-B8171B49CF2F}"/>
    <cellStyle name="Normal 6 11 4" xfId="3123" xr:uid="{0E695566-7E0B-4D4F-8CFE-E49450102DC1}"/>
    <cellStyle name="Normal 6 12" xfId="902" xr:uid="{1085FB40-5922-492F-A186-8AC3F312D349}"/>
    <cellStyle name="Normal 6 12 2" xfId="3124" xr:uid="{E3938BD2-A8B3-44B1-8613-1E010C07E843}"/>
    <cellStyle name="Normal 6 12 3" xfId="3125" xr:uid="{DE75D39C-F221-4FED-9763-28AAB0245924}"/>
    <cellStyle name="Normal 6 12 4" xfId="3126" xr:uid="{B1166D35-0F4E-408C-B12B-17130BF8C643}"/>
    <cellStyle name="Normal 6 13" xfId="899" xr:uid="{3FFD421B-7832-4F66-BF9D-F2B1C043C59F}"/>
    <cellStyle name="Normal 6 13 2" xfId="3128" xr:uid="{0133AD95-D7C3-4070-8513-A9B4FC664FBA}"/>
    <cellStyle name="Normal 6 13 3" xfId="4315" xr:uid="{75F54299-2430-4FCD-9998-9AB9701FE2C7}"/>
    <cellStyle name="Normal 6 13 4" xfId="3127" xr:uid="{6C15FE1F-436D-40A4-8F77-41425C0C15E8}"/>
    <cellStyle name="Normal 6 13 5" xfId="5319" xr:uid="{8CF87C4E-7FDF-4177-A019-F679CE8ADCCD}"/>
    <cellStyle name="Normal 6 14" xfId="3129" xr:uid="{4E5FB7C1-161E-4DCC-9AAD-2018DDC577AF}"/>
    <cellStyle name="Normal 6 15" xfId="3130" xr:uid="{88EB8B25-3D95-48FF-B4EC-C7E1F7FC0C71}"/>
    <cellStyle name="Normal 6 16" xfId="3131" xr:uid="{2BF8D758-FA3C-4839-B033-65D738A30211}"/>
    <cellStyle name="Normal 6 2" xfId="110" xr:uid="{9C48FF27-18A9-45DC-B7A5-075AC04284FF}"/>
    <cellStyle name="Normal 6 2 2" xfId="320" xr:uid="{092D5173-5F26-4332-B28D-51FA30A5298E}"/>
    <cellStyle name="Normal 6 2 2 2" xfId="4671" xr:uid="{4E69826E-6BFD-4694-BAD0-00906099A18A}"/>
    <cellStyle name="Normal 6 2 3" xfId="4560" xr:uid="{73202AA2-83CC-4ECC-93D5-E560B9445F9F}"/>
    <cellStyle name="Normal 6 3" xfId="111" xr:uid="{52F37DE2-7DDC-4EA4-BB1F-258D56DB0C72}"/>
    <cellStyle name="Normal 6 3 10" xfId="3132" xr:uid="{FE67EE1D-F7E1-48FC-A527-4C2E08E07D5E}"/>
    <cellStyle name="Normal 6 3 11" xfId="3133" xr:uid="{3FDD0077-F843-43DB-B1AD-A3A52B03DEDB}"/>
    <cellStyle name="Normal 6 3 2" xfId="112" xr:uid="{E9B91AED-0334-41B3-BA9D-9EBE40316F0E}"/>
    <cellStyle name="Normal 6 3 2 2" xfId="113" xr:uid="{6E4B199C-4D5B-4910-B4BE-1D2F7C5D3F9B}"/>
    <cellStyle name="Normal 6 3 2 2 2" xfId="321" xr:uid="{3FE09D93-26F1-40D0-9D9A-EA0701F6CDFB}"/>
    <cellStyle name="Normal 6 3 2 2 2 2" xfId="603" xr:uid="{528C6EFC-38E0-4DC9-9652-EE959B36F056}"/>
    <cellStyle name="Normal 6 3 2 2 2 2 2" xfId="604" xr:uid="{035F892E-505B-427B-B55C-15F8B0C59F26}"/>
    <cellStyle name="Normal 6 3 2 2 2 2 2 2" xfId="1439" xr:uid="{87C2FE7F-34E7-4459-AF71-90572FC1EC50}"/>
    <cellStyle name="Normal 6 3 2 2 2 2 2 2 2" xfId="1440" xr:uid="{80D0A5B2-0F7B-4918-B63B-B52963B4C447}"/>
    <cellStyle name="Normal 6 3 2 2 2 2 2 3" xfId="1441" xr:uid="{3E620403-07AE-4F56-9941-2DDC8D73B81B}"/>
    <cellStyle name="Normal 6 3 2 2 2 2 3" xfId="1442" xr:uid="{81995103-7026-4F0E-B670-D45FA1A46516}"/>
    <cellStyle name="Normal 6 3 2 2 2 2 3 2" xfId="1443" xr:uid="{F3FF0195-6D80-419F-AB48-D76FA16B5B0F}"/>
    <cellStyle name="Normal 6 3 2 2 2 2 4" xfId="1444" xr:uid="{8964D25F-5120-49D2-B9F3-36F5D2276DB6}"/>
    <cellStyle name="Normal 6 3 2 2 2 3" xfId="605" xr:uid="{B6D2072F-4CF7-48F4-9FD6-1B567399B7A5}"/>
    <cellStyle name="Normal 6 3 2 2 2 3 2" xfId="1445" xr:uid="{067F9684-2536-434A-B607-A2802261ABB0}"/>
    <cellStyle name="Normal 6 3 2 2 2 3 2 2" xfId="1446" xr:uid="{E900CF72-1D1A-4470-8B0D-0ADD423B604D}"/>
    <cellStyle name="Normal 6 3 2 2 2 3 3" xfId="1447" xr:uid="{92CC83A5-425F-4D2A-B4B1-EDAE0CDDE541}"/>
    <cellStyle name="Normal 6 3 2 2 2 3 4" xfId="3134" xr:uid="{A8EAE233-0D61-4116-B4A4-FD822C2B0D86}"/>
    <cellStyle name="Normal 6 3 2 2 2 4" xfId="1448" xr:uid="{43B6C52E-4A77-4D2C-9063-BDAC8BD15CF0}"/>
    <cellStyle name="Normal 6 3 2 2 2 4 2" xfId="1449" xr:uid="{CF434F23-2642-46DA-B4C9-A95A8E7F4E53}"/>
    <cellStyle name="Normal 6 3 2 2 2 5" xfId="1450" xr:uid="{7521A579-D4C1-49A5-A2DC-4F0E62BBFA16}"/>
    <cellStyle name="Normal 6 3 2 2 2 6" xfId="3135" xr:uid="{6BF314F0-04D6-4ED5-9B74-7D9481275793}"/>
    <cellStyle name="Normal 6 3 2 2 3" xfId="322" xr:uid="{6C969945-6F8B-4312-A088-08D508175741}"/>
    <cellStyle name="Normal 6 3 2 2 3 2" xfId="606" xr:uid="{5BCABB31-9DC1-4C10-82E3-A8B3F04A176C}"/>
    <cellStyle name="Normal 6 3 2 2 3 2 2" xfId="607" xr:uid="{30FDBEC9-5A6E-4DE8-8CB9-8DFD84015B0A}"/>
    <cellStyle name="Normal 6 3 2 2 3 2 2 2" xfId="1451" xr:uid="{C3FCBABC-C844-45BB-8484-6F2BF65CB5BF}"/>
    <cellStyle name="Normal 6 3 2 2 3 2 2 2 2" xfId="1452" xr:uid="{7B8DCDB2-C033-47AF-8C77-271B663588F2}"/>
    <cellStyle name="Normal 6 3 2 2 3 2 2 3" xfId="1453" xr:uid="{EA7B9C64-DF1D-49D5-BA42-22A9FCFAD68B}"/>
    <cellStyle name="Normal 6 3 2 2 3 2 3" xfId="1454" xr:uid="{633EC2C0-57AC-4358-9092-FF390C6392FE}"/>
    <cellStyle name="Normal 6 3 2 2 3 2 3 2" xfId="1455" xr:uid="{763A69C5-ED4E-4D4B-B4F8-B02A23D91599}"/>
    <cellStyle name="Normal 6 3 2 2 3 2 4" xfId="1456" xr:uid="{9D3A0C22-F1F5-4A44-A9E6-812B34608D80}"/>
    <cellStyle name="Normal 6 3 2 2 3 3" xfId="608" xr:uid="{98A1C873-DE5C-4E7F-B040-E083E224E580}"/>
    <cellStyle name="Normal 6 3 2 2 3 3 2" xfId="1457" xr:uid="{494D3A6E-302E-449C-AB66-730045B1DF9D}"/>
    <cellStyle name="Normal 6 3 2 2 3 3 2 2" xfId="1458" xr:uid="{636D0FC6-652D-4A69-8C3C-40D32B0CB97B}"/>
    <cellStyle name="Normal 6 3 2 2 3 3 3" xfId="1459" xr:uid="{AC25FE9F-7C13-4A2E-81D1-42EA94827F0D}"/>
    <cellStyle name="Normal 6 3 2 2 3 4" xfId="1460" xr:uid="{CBEE50B6-8B38-4518-9DE9-44F61EAAB092}"/>
    <cellStyle name="Normal 6 3 2 2 3 4 2" xfId="1461" xr:uid="{1A50B100-954C-497D-B0ED-9A245A48BF1C}"/>
    <cellStyle name="Normal 6 3 2 2 3 5" xfId="1462" xr:uid="{DB5A8BC0-2028-4D8F-91DC-4DCCE704BC75}"/>
    <cellStyle name="Normal 6 3 2 2 4" xfId="609" xr:uid="{6C4FC42F-07B6-40AC-97C0-47CA30386591}"/>
    <cellStyle name="Normal 6 3 2 2 4 2" xfId="610" xr:uid="{0AB53D4E-4FF4-4C9C-96F4-B249BAE02A72}"/>
    <cellStyle name="Normal 6 3 2 2 4 2 2" xfId="1463" xr:uid="{FD60C200-A17C-48EE-8E05-E1506C230487}"/>
    <cellStyle name="Normal 6 3 2 2 4 2 2 2" xfId="1464" xr:uid="{5A8F65F0-3BB5-4729-8FDB-1829EED2FAEA}"/>
    <cellStyle name="Normal 6 3 2 2 4 2 3" xfId="1465" xr:uid="{708D38D2-8CC0-4EC7-B04B-79967BD20D2A}"/>
    <cellStyle name="Normal 6 3 2 2 4 3" xfId="1466" xr:uid="{CC0B63C3-F0FE-4B26-8D9B-D998C6FBF595}"/>
    <cellStyle name="Normal 6 3 2 2 4 3 2" xfId="1467" xr:uid="{DD338AE3-FEF6-4926-A83D-0C3C3166F703}"/>
    <cellStyle name="Normal 6 3 2 2 4 4" xfId="1468" xr:uid="{0E86CA93-A6D6-43AB-A425-A8C91FA1A223}"/>
    <cellStyle name="Normal 6 3 2 2 5" xfId="611" xr:uid="{665F9FB4-424B-435C-94AF-A25E60288FA7}"/>
    <cellStyle name="Normal 6 3 2 2 5 2" xfId="1469" xr:uid="{EED766E5-EB06-4454-8B03-5735D943DF78}"/>
    <cellStyle name="Normal 6 3 2 2 5 2 2" xfId="1470" xr:uid="{DA385FF7-E36F-4493-8F05-A82EE0D00E99}"/>
    <cellStyle name="Normal 6 3 2 2 5 3" xfId="1471" xr:uid="{54C89333-083B-46B5-95A8-B2EB25BBDCE1}"/>
    <cellStyle name="Normal 6 3 2 2 5 4" xfId="3136" xr:uid="{95420B01-F7CA-44F6-AEB4-36D2B7DEE658}"/>
    <cellStyle name="Normal 6 3 2 2 6" xfId="1472" xr:uid="{4187AD14-6E22-4471-A5E4-073D801B6F2D}"/>
    <cellStyle name="Normal 6 3 2 2 6 2" xfId="1473" xr:uid="{81F7BDE0-27E9-4514-8314-0DF9CC5D770D}"/>
    <cellStyle name="Normal 6 3 2 2 7" xfId="1474" xr:uid="{E7F49B25-85D5-4EC2-A01E-0618B7E1F27B}"/>
    <cellStyle name="Normal 6 3 2 2 8" xfId="3137" xr:uid="{8237ADF3-9EB9-44C3-B147-5987EEE2E8CE}"/>
    <cellStyle name="Normal 6 3 2 3" xfId="323" xr:uid="{ACA08857-39D5-4EE4-BF8B-B61BB2153AF0}"/>
    <cellStyle name="Normal 6 3 2 3 2" xfId="612" xr:uid="{37060CC0-EB58-4611-8E63-6D07B60CE5D5}"/>
    <cellStyle name="Normal 6 3 2 3 2 2" xfId="613" xr:uid="{5D1743C6-F76A-4454-9337-B24151706410}"/>
    <cellStyle name="Normal 6 3 2 3 2 2 2" xfId="1475" xr:uid="{236D98FA-8FD4-416A-81AE-AEE9A0C1EFE7}"/>
    <cellStyle name="Normal 6 3 2 3 2 2 2 2" xfId="1476" xr:uid="{03CF6562-26EA-4336-867F-011440B4E993}"/>
    <cellStyle name="Normal 6 3 2 3 2 2 3" xfId="1477" xr:uid="{0526F4D1-000D-4FEA-B107-602DE0B55AB2}"/>
    <cellStyle name="Normal 6 3 2 3 2 3" xfId="1478" xr:uid="{8754A86E-DD34-40B7-9AD7-587B162FD37D}"/>
    <cellStyle name="Normal 6 3 2 3 2 3 2" xfId="1479" xr:uid="{8E6741DB-A99D-4E7B-B55C-BDB8BAC66603}"/>
    <cellStyle name="Normal 6 3 2 3 2 4" xfId="1480" xr:uid="{80C26057-1D98-4397-85B6-A6B5A3B5F38C}"/>
    <cellStyle name="Normal 6 3 2 3 3" xfId="614" xr:uid="{6F138321-BCE4-441B-A0C5-3B3147C4B020}"/>
    <cellStyle name="Normal 6 3 2 3 3 2" xfId="1481" xr:uid="{034DB792-0958-4545-A30B-30EE1F4BD083}"/>
    <cellStyle name="Normal 6 3 2 3 3 2 2" xfId="1482" xr:uid="{DE2256CF-7BE8-4F7C-BEED-8528F313AFBF}"/>
    <cellStyle name="Normal 6 3 2 3 3 3" xfId="1483" xr:uid="{7DCE684E-5FD9-44C4-97B4-03BCA00973A4}"/>
    <cellStyle name="Normal 6 3 2 3 3 4" xfId="3138" xr:uid="{A409B87D-8673-4239-9E26-B795F6AA5887}"/>
    <cellStyle name="Normal 6 3 2 3 4" xfId="1484" xr:uid="{46B3FCA9-5572-4DE9-BEB1-DA442B95D273}"/>
    <cellStyle name="Normal 6 3 2 3 4 2" xfId="1485" xr:uid="{66BE6EE5-8962-45F5-9896-ECE4585B4C9C}"/>
    <cellStyle name="Normal 6 3 2 3 5" xfId="1486" xr:uid="{C1E29B09-705A-419D-8CE9-C3BC101CC89A}"/>
    <cellStyle name="Normal 6 3 2 3 6" xfId="3139" xr:uid="{2E000E0D-D2AA-4D25-9DB1-127D44717FE8}"/>
    <cellStyle name="Normal 6 3 2 4" xfId="324" xr:uid="{5A0E3DD1-2C1D-481E-BA31-989069DA77DA}"/>
    <cellStyle name="Normal 6 3 2 4 2" xfId="615" xr:uid="{F391ED3F-4842-4021-81D6-3443ED487A3A}"/>
    <cellStyle name="Normal 6 3 2 4 2 2" xfId="616" xr:uid="{60B27DD1-DCB7-4B6E-B2AC-64E2AD8B3159}"/>
    <cellStyle name="Normal 6 3 2 4 2 2 2" xfId="1487" xr:uid="{71FE86D7-6456-4680-9812-992BAFA4D95C}"/>
    <cellStyle name="Normal 6 3 2 4 2 2 2 2" xfId="1488" xr:uid="{6F9A4765-7E4D-4C90-8245-68963E30409F}"/>
    <cellStyle name="Normal 6 3 2 4 2 2 3" xfId="1489" xr:uid="{A068D5E1-696C-469D-9A23-0688B7B3BFA5}"/>
    <cellStyle name="Normal 6 3 2 4 2 3" xfId="1490" xr:uid="{8A981834-8C75-4F40-B3AB-0CC41D354161}"/>
    <cellStyle name="Normal 6 3 2 4 2 3 2" xfId="1491" xr:uid="{3BDD0D44-819C-4655-A5AA-5CA0E12B4ED7}"/>
    <cellStyle name="Normal 6 3 2 4 2 4" xfId="1492" xr:uid="{3B6C99D3-33C6-4FFC-8A9D-A44ECE160851}"/>
    <cellStyle name="Normal 6 3 2 4 3" xfId="617" xr:uid="{68DAAB47-6832-4318-96D5-0AAE5D3FBDCE}"/>
    <cellStyle name="Normal 6 3 2 4 3 2" xfId="1493" xr:uid="{04C40810-C3A6-48BA-A093-021A93629D33}"/>
    <cellStyle name="Normal 6 3 2 4 3 2 2" xfId="1494" xr:uid="{84F4EA7A-981E-43E5-81DD-ADAC1E9DF704}"/>
    <cellStyle name="Normal 6 3 2 4 3 3" xfId="1495" xr:uid="{74DC1AC4-7F18-4511-940C-F0E566E93AF9}"/>
    <cellStyle name="Normal 6 3 2 4 4" xfId="1496" xr:uid="{D354C7A2-18C2-4299-90DE-EC5C1CAA015E}"/>
    <cellStyle name="Normal 6 3 2 4 4 2" xfId="1497" xr:uid="{C24ECABD-941E-42FE-8CFA-366A484B7313}"/>
    <cellStyle name="Normal 6 3 2 4 5" xfId="1498" xr:uid="{FF8AAC13-C92B-4BEF-82F6-2B40E68F97D6}"/>
    <cellStyle name="Normal 6 3 2 5" xfId="325" xr:uid="{3B877BA4-A50F-4D32-90DA-D6C6728460FE}"/>
    <cellStyle name="Normal 6 3 2 5 2" xfId="618" xr:uid="{C72784B4-6438-4409-B0DD-03D9E2A8E504}"/>
    <cellStyle name="Normal 6 3 2 5 2 2" xfId="1499" xr:uid="{08D03B89-BD94-4278-BE3F-81D964EBDCD3}"/>
    <cellStyle name="Normal 6 3 2 5 2 2 2" xfId="1500" xr:uid="{C1D06399-9672-4D5F-8AEB-311BB4175ABE}"/>
    <cellStyle name="Normal 6 3 2 5 2 3" xfId="1501" xr:uid="{D79D7D8B-2B5F-4D7A-BAEF-D4B74FF94A92}"/>
    <cellStyle name="Normal 6 3 2 5 3" xfId="1502" xr:uid="{565C5768-E269-4AD6-B769-CEF2B4A89F6E}"/>
    <cellStyle name="Normal 6 3 2 5 3 2" xfId="1503" xr:uid="{6BE165EF-D4DC-488E-AC0F-DDA3C345366F}"/>
    <cellStyle name="Normal 6 3 2 5 4" xfId="1504" xr:uid="{701C668A-B2DD-4ACC-BFE8-05A4B31EC1D1}"/>
    <cellStyle name="Normal 6 3 2 6" xfId="619" xr:uid="{DE30B258-248D-449F-A6CF-2C9CDE4245D9}"/>
    <cellStyle name="Normal 6 3 2 6 2" xfId="1505" xr:uid="{619A0FD8-5FDD-435C-977D-6FB34417FBB1}"/>
    <cellStyle name="Normal 6 3 2 6 2 2" xfId="1506" xr:uid="{08F9DF7D-4FDE-47CF-945A-FD9F7638DEA8}"/>
    <cellStyle name="Normal 6 3 2 6 3" xfId="1507" xr:uid="{6DF575A8-FE22-47C4-956D-E65B04599C28}"/>
    <cellStyle name="Normal 6 3 2 6 4" xfId="3140" xr:uid="{7DE99062-ED79-424D-AC42-F06C0D7BEB10}"/>
    <cellStyle name="Normal 6 3 2 7" xfId="1508" xr:uid="{D0DA27C0-E147-4375-BC39-6A03DA110CD2}"/>
    <cellStyle name="Normal 6 3 2 7 2" xfId="1509" xr:uid="{D70B1A0B-B345-4DF9-8C65-86E73D12B3AD}"/>
    <cellStyle name="Normal 6 3 2 8" xfId="1510" xr:uid="{FAA91951-96D5-4A2E-977E-C2CABCFD638D}"/>
    <cellStyle name="Normal 6 3 2 9" xfId="3141" xr:uid="{6BE74956-C6C5-4C2C-8DFF-C64C25E2B47B}"/>
    <cellStyle name="Normal 6 3 3" xfId="114" xr:uid="{F41EEA23-0CA4-4508-872F-3F6E0ABBD5AC}"/>
    <cellStyle name="Normal 6 3 3 2" xfId="115" xr:uid="{2D29AEF4-3D3F-46E5-990C-6740ADF9A7EF}"/>
    <cellStyle name="Normal 6 3 3 2 2" xfId="620" xr:uid="{062B0EF2-D4A9-4DD0-B560-89B896F3DD29}"/>
    <cellStyle name="Normal 6 3 3 2 2 2" xfId="621" xr:uid="{6747199C-0C20-441C-B945-1552A607F05E}"/>
    <cellStyle name="Normal 6 3 3 2 2 2 2" xfId="1511" xr:uid="{F0E8562A-4987-4F84-B770-63D277A95A64}"/>
    <cellStyle name="Normal 6 3 3 2 2 2 2 2" xfId="1512" xr:uid="{74DC7B37-D612-495D-824F-89F7B9078BF2}"/>
    <cellStyle name="Normal 6 3 3 2 2 2 3" xfId="1513" xr:uid="{AA256642-91DB-42BC-A1B9-4366E66C3A9A}"/>
    <cellStyle name="Normal 6 3 3 2 2 3" xfId="1514" xr:uid="{CCAACC1B-A381-4C99-9FE6-6BE211AC7C34}"/>
    <cellStyle name="Normal 6 3 3 2 2 3 2" xfId="1515" xr:uid="{239FDFAE-538D-42E3-AD22-F9942F5B2F0A}"/>
    <cellStyle name="Normal 6 3 3 2 2 4" xfId="1516" xr:uid="{AD0FD81D-AC25-4F84-8E9C-C392E57785A7}"/>
    <cellStyle name="Normal 6 3 3 2 3" xfId="622" xr:uid="{C653EFF1-709E-4AFA-A25D-6E08DD0487F0}"/>
    <cellStyle name="Normal 6 3 3 2 3 2" xfId="1517" xr:uid="{C55C4188-AA42-4B09-9D15-DB18C9739DF1}"/>
    <cellStyle name="Normal 6 3 3 2 3 2 2" xfId="1518" xr:uid="{676BC82F-E843-411F-8020-54466DCB6557}"/>
    <cellStyle name="Normal 6 3 3 2 3 3" xfId="1519" xr:uid="{F52BE2ED-ED88-4001-BB0A-F2E2A93B520F}"/>
    <cellStyle name="Normal 6 3 3 2 3 4" xfId="3142" xr:uid="{EAB42B71-0B3B-4241-938A-149EF7C7EF84}"/>
    <cellStyle name="Normal 6 3 3 2 4" xfId="1520" xr:uid="{F733AB75-2410-49B3-9F52-7481695280D3}"/>
    <cellStyle name="Normal 6 3 3 2 4 2" xfId="1521" xr:uid="{9C193D85-9A6A-4453-A7F4-066CFCAF431E}"/>
    <cellStyle name="Normal 6 3 3 2 5" xfId="1522" xr:uid="{458D5031-37EF-49C9-90CC-16239065C371}"/>
    <cellStyle name="Normal 6 3 3 2 6" xfId="3143" xr:uid="{F867F820-B96A-4460-BA4C-0A813F9415DD}"/>
    <cellStyle name="Normal 6 3 3 3" xfId="326" xr:uid="{F7E514AA-31EE-4C9C-A701-1466F008BD4D}"/>
    <cellStyle name="Normal 6 3 3 3 2" xfId="623" xr:uid="{BA33A633-0F0D-4526-8430-1399AC8220FD}"/>
    <cellStyle name="Normal 6 3 3 3 2 2" xfId="624" xr:uid="{77D6AFA6-DC70-4299-BBDF-F561385D0D0A}"/>
    <cellStyle name="Normal 6 3 3 3 2 2 2" xfId="1523" xr:uid="{1C47C876-9C3D-465F-936E-44C37AE896FA}"/>
    <cellStyle name="Normal 6 3 3 3 2 2 2 2" xfId="1524" xr:uid="{3EC6E8ED-0F2F-4FF1-8FB8-971C394A2D5D}"/>
    <cellStyle name="Normal 6 3 3 3 2 2 3" xfId="1525" xr:uid="{880E6AAE-2DD5-4685-83A9-F8E1E725932B}"/>
    <cellStyle name="Normal 6 3 3 3 2 3" xfId="1526" xr:uid="{F5C67EB9-18C8-474B-9C1B-F5AA06C1D0BF}"/>
    <cellStyle name="Normal 6 3 3 3 2 3 2" xfId="1527" xr:uid="{885B40E1-745F-436D-8E4A-2D044F7117DC}"/>
    <cellStyle name="Normal 6 3 3 3 2 4" xfId="1528" xr:uid="{554FB5D1-C07D-4667-BFEC-3378685911A5}"/>
    <cellStyle name="Normal 6 3 3 3 3" xfId="625" xr:uid="{379B0DAE-61F8-4C4F-85EA-EED79EA2F0F2}"/>
    <cellStyle name="Normal 6 3 3 3 3 2" xfId="1529" xr:uid="{900B49C6-BCAF-4734-B14C-FAF9F22D0E90}"/>
    <cellStyle name="Normal 6 3 3 3 3 2 2" xfId="1530" xr:uid="{7E0357DB-D88A-4B62-852B-A9E0D459908F}"/>
    <cellStyle name="Normal 6 3 3 3 3 3" xfId="1531" xr:uid="{91C2146A-143A-44A5-A391-13930FA4B236}"/>
    <cellStyle name="Normal 6 3 3 3 4" xfId="1532" xr:uid="{BE1E81E1-BD58-46BE-BF4A-38CC8235B6FC}"/>
    <cellStyle name="Normal 6 3 3 3 4 2" xfId="1533" xr:uid="{ACE78987-5C59-40FB-926D-7EA8BD768D0C}"/>
    <cellStyle name="Normal 6 3 3 3 5" xfId="1534" xr:uid="{200106B7-9F19-416D-899E-1F86D20B08C2}"/>
    <cellStyle name="Normal 6 3 3 4" xfId="327" xr:uid="{3610B5EE-CC0C-4909-87C1-00E4531E6A73}"/>
    <cellStyle name="Normal 6 3 3 4 2" xfId="626" xr:uid="{7E40C970-3B64-4409-B23B-E232E42D2F7F}"/>
    <cellStyle name="Normal 6 3 3 4 2 2" xfId="1535" xr:uid="{0EF3CD64-6ED2-415B-BD11-FC16FFD72D00}"/>
    <cellStyle name="Normal 6 3 3 4 2 2 2" xfId="1536" xr:uid="{A4BF6669-6D81-4FAB-B1B3-7E209E84EECF}"/>
    <cellStyle name="Normal 6 3 3 4 2 3" xfId="1537" xr:uid="{B09FC796-6976-4D41-AE1C-62F4EF9ED25B}"/>
    <cellStyle name="Normal 6 3 3 4 3" xfId="1538" xr:uid="{B82C7AD4-C3F6-4826-BF18-14234E31EE5B}"/>
    <cellStyle name="Normal 6 3 3 4 3 2" xfId="1539" xr:uid="{AE465E30-5A52-4345-8A1C-B5142430A0EC}"/>
    <cellStyle name="Normal 6 3 3 4 4" xfId="1540" xr:uid="{074BEBDC-7961-4587-9564-249FDA384009}"/>
    <cellStyle name="Normal 6 3 3 5" xfId="627" xr:uid="{B0B2C01E-B95A-464C-8B3E-720A9499AFAF}"/>
    <cellStyle name="Normal 6 3 3 5 2" xfId="1541" xr:uid="{C70F8B6E-EE3E-40CB-9CB4-8A63813A6D7C}"/>
    <cellStyle name="Normal 6 3 3 5 2 2" xfId="1542" xr:uid="{D9DA4CB8-BAB6-416E-9BEC-C7FC8E3B23BC}"/>
    <cellStyle name="Normal 6 3 3 5 3" xfId="1543" xr:uid="{72754C0C-0906-4B8C-B8D1-813B3B55A162}"/>
    <cellStyle name="Normal 6 3 3 5 4" xfId="3144" xr:uid="{AE2B0382-1283-490D-A258-E36DC9404F34}"/>
    <cellStyle name="Normal 6 3 3 6" xfId="1544" xr:uid="{A0C8875F-5C0D-4DF5-B168-63C4557AFEED}"/>
    <cellStyle name="Normal 6 3 3 6 2" xfId="1545" xr:uid="{098DDD47-C0A5-460B-A9DE-282A6853AC96}"/>
    <cellStyle name="Normal 6 3 3 7" xfId="1546" xr:uid="{6ABC96FD-E31E-4C83-8BBB-0CEDA227878D}"/>
    <cellStyle name="Normal 6 3 3 8" xfId="3145" xr:uid="{7BDB2BF9-64FA-455B-ABFA-08365423EA26}"/>
    <cellStyle name="Normal 6 3 4" xfId="116" xr:uid="{7BE32604-3457-4A88-A7AA-96194C4AEE00}"/>
    <cellStyle name="Normal 6 3 4 2" xfId="447" xr:uid="{55D2EE02-B916-46A0-B037-F0933DC67747}"/>
    <cellStyle name="Normal 6 3 4 2 2" xfId="628" xr:uid="{015CE611-DA20-4B98-8DF5-D7FAE94FDCF1}"/>
    <cellStyle name="Normal 6 3 4 2 2 2" xfId="1547" xr:uid="{8705F23D-E781-4D6A-9669-2C5103B02A3D}"/>
    <cellStyle name="Normal 6 3 4 2 2 2 2" xfId="1548" xr:uid="{CA3B913F-6E94-4E50-9346-E773B7A22824}"/>
    <cellStyle name="Normal 6 3 4 2 2 3" xfId="1549" xr:uid="{49FB640B-5BF3-4D20-9CC4-18195504C7FC}"/>
    <cellStyle name="Normal 6 3 4 2 2 4" xfId="3146" xr:uid="{267A5354-B79B-4C19-AF65-36865A4C2DF3}"/>
    <cellStyle name="Normal 6 3 4 2 3" xfId="1550" xr:uid="{68C669B7-B62E-470E-8931-4D1DA50A9EE3}"/>
    <cellStyle name="Normal 6 3 4 2 3 2" xfId="1551" xr:uid="{099C9CC9-65B5-4E79-8AB4-CAB603F1FC4F}"/>
    <cellStyle name="Normal 6 3 4 2 4" xfId="1552" xr:uid="{C9AFBD3A-2A67-4098-ADEC-4AF694374217}"/>
    <cellStyle name="Normal 6 3 4 2 5" xfId="3147" xr:uid="{AE678D81-7218-447A-932F-5AD6A085CC83}"/>
    <cellStyle name="Normal 6 3 4 3" xfId="629" xr:uid="{81F8EE7D-EFE7-4CD5-8BA8-56B298DF90EA}"/>
    <cellStyle name="Normal 6 3 4 3 2" xfId="1553" xr:uid="{199B507F-4DA2-45FE-827C-6D6ACF34B4BD}"/>
    <cellStyle name="Normal 6 3 4 3 2 2" xfId="1554" xr:uid="{1CAE6488-7764-460F-8C20-B003C1C72E50}"/>
    <cellStyle name="Normal 6 3 4 3 3" xfId="1555" xr:uid="{45C9D7E5-6BAC-4438-9242-3F34F37BAA2E}"/>
    <cellStyle name="Normal 6 3 4 3 4" xfId="3148" xr:uid="{C8BC31E8-A0A4-4CA5-9BC3-BF09B69DF19C}"/>
    <cellStyle name="Normal 6 3 4 4" xfId="1556" xr:uid="{8EB49B0B-8A8A-4A11-8DD8-ADF657A93B85}"/>
    <cellStyle name="Normal 6 3 4 4 2" xfId="1557" xr:uid="{399290F8-E621-49B2-9428-2E6D14C6E83B}"/>
    <cellStyle name="Normal 6 3 4 4 3" xfId="3149" xr:uid="{6DFB979F-AA07-4311-8207-7B90040882A3}"/>
    <cellStyle name="Normal 6 3 4 4 4" xfId="3150" xr:uid="{84F169E6-D235-4BED-99A0-FF07A5EC4BB1}"/>
    <cellStyle name="Normal 6 3 4 5" xfId="1558" xr:uid="{ABB1849D-8E99-479B-A533-4EC7AECEDE6C}"/>
    <cellStyle name="Normal 6 3 4 6" xfId="3151" xr:uid="{433B6AF0-4FDF-439F-BD81-81F02BF4D388}"/>
    <cellStyle name="Normal 6 3 4 7" xfId="3152" xr:uid="{0742CA41-274E-40FB-8BCA-F7C096B68C9E}"/>
    <cellStyle name="Normal 6 3 5" xfId="328" xr:uid="{B3E86820-6E61-468F-864B-71026D7336B2}"/>
    <cellStyle name="Normal 6 3 5 2" xfId="630" xr:uid="{5A177F2E-4FBD-425D-BC33-F1E6F3488C18}"/>
    <cellStyle name="Normal 6 3 5 2 2" xfId="631" xr:uid="{7EE4738A-A259-4738-B4FB-4B1CF5B13C3D}"/>
    <cellStyle name="Normal 6 3 5 2 2 2" xfId="1559" xr:uid="{8B30C94B-A751-4DB9-8E2D-AFD66791D4F2}"/>
    <cellStyle name="Normal 6 3 5 2 2 2 2" xfId="1560" xr:uid="{96F53CC9-0092-4BB6-88EC-8605D0CC1D3B}"/>
    <cellStyle name="Normal 6 3 5 2 2 3" xfId="1561" xr:uid="{7419E62C-D10D-4D31-A151-E91C8F6D2B5E}"/>
    <cellStyle name="Normal 6 3 5 2 3" xfId="1562" xr:uid="{5271D070-3D8D-455C-BD20-89382D6B6437}"/>
    <cellStyle name="Normal 6 3 5 2 3 2" xfId="1563" xr:uid="{2B2BF5B2-CA17-4589-B680-39F8CD721F8F}"/>
    <cellStyle name="Normal 6 3 5 2 4" xfId="1564" xr:uid="{F36C0764-AAA2-4CE7-8973-66CDFD48B480}"/>
    <cellStyle name="Normal 6 3 5 3" xfId="632" xr:uid="{5A18DE00-518D-40C0-9C23-D647CC1C77D8}"/>
    <cellStyle name="Normal 6 3 5 3 2" xfId="1565" xr:uid="{882B97B1-864F-46DD-8CFB-1647BAF215A8}"/>
    <cellStyle name="Normal 6 3 5 3 2 2" xfId="1566" xr:uid="{263BB1F6-545D-4D08-89EC-5FE4D5038636}"/>
    <cellStyle name="Normal 6 3 5 3 3" xfId="1567" xr:uid="{3AFB6A09-8A5E-41BE-B4E5-51A39B535E47}"/>
    <cellStyle name="Normal 6 3 5 3 4" xfId="3153" xr:uid="{0979ED66-4BD7-4E78-890D-AC206DC718EA}"/>
    <cellStyle name="Normal 6 3 5 4" xfId="1568" xr:uid="{4667CB4D-5BB4-454F-8392-3D8C30780C35}"/>
    <cellStyle name="Normal 6 3 5 4 2" xfId="1569" xr:uid="{2D9E3E47-C8F6-4936-9D76-C2F686207E79}"/>
    <cellStyle name="Normal 6 3 5 5" xfId="1570" xr:uid="{03CD1F03-7175-4EA8-9C82-069F9A22A19B}"/>
    <cellStyle name="Normal 6 3 5 6" xfId="3154" xr:uid="{526711B0-1D2D-49A5-8A56-D64D4F416390}"/>
    <cellStyle name="Normal 6 3 6" xfId="329" xr:uid="{A52B78B4-937C-4571-8751-1B1AF3C53E55}"/>
    <cellStyle name="Normal 6 3 6 2" xfId="633" xr:uid="{53CFDBA5-1158-49C5-9FDF-5817A03CE24E}"/>
    <cellStyle name="Normal 6 3 6 2 2" xfId="1571" xr:uid="{44A299AD-A4D1-4B77-AF87-62C9DC6CE587}"/>
    <cellStyle name="Normal 6 3 6 2 2 2" xfId="1572" xr:uid="{9B0CCFCF-1015-4BF6-A35C-79EBE7022AED}"/>
    <cellStyle name="Normal 6 3 6 2 3" xfId="1573" xr:uid="{3C8C5098-D8A8-4840-885F-6FEC98DCF499}"/>
    <cellStyle name="Normal 6 3 6 2 4" xfId="3155" xr:uid="{D6F4CDF7-8959-454A-825B-DFE949AE32B7}"/>
    <cellStyle name="Normal 6 3 6 3" xfId="1574" xr:uid="{7069D90E-8090-477F-B224-79C47D76529E}"/>
    <cellStyle name="Normal 6 3 6 3 2" xfId="1575" xr:uid="{785CC1E4-0FD1-43C8-8517-0E2BF7DDF0F9}"/>
    <cellStyle name="Normal 6 3 6 4" xfId="1576" xr:uid="{06CDE30B-6C57-4668-9629-1DC0FAE8C147}"/>
    <cellStyle name="Normal 6 3 6 5" xfId="3156" xr:uid="{5A1FBBB7-8D78-4AF5-9D80-0482E501E449}"/>
    <cellStyle name="Normal 6 3 7" xfId="634" xr:uid="{C285B921-EAD0-4A00-BEB0-106047B79034}"/>
    <cellStyle name="Normal 6 3 7 2" xfId="1577" xr:uid="{33256B21-9D70-4578-BA10-C2D978AF6359}"/>
    <cellStyle name="Normal 6 3 7 2 2" xfId="1578" xr:uid="{A75AAFD8-19A7-40C5-B403-A994071D4DFD}"/>
    <cellStyle name="Normal 6 3 7 3" xfId="1579" xr:uid="{136E7B35-E635-408E-8D7A-78673A4C47E1}"/>
    <cellStyle name="Normal 6 3 7 4" xfId="3157" xr:uid="{1B07688E-8BD8-4B32-B910-D5710E8EDEE9}"/>
    <cellStyle name="Normal 6 3 8" xfId="1580" xr:uid="{292D9970-67C7-4875-BFDB-CFBC7B6B1059}"/>
    <cellStyle name="Normal 6 3 8 2" xfId="1581" xr:uid="{9C047970-7AC8-4AA4-B4F3-5F558AE3E39F}"/>
    <cellStyle name="Normal 6 3 8 3" xfId="3158" xr:uid="{33E98942-68F0-47D8-A77D-60C5E2C20915}"/>
    <cellStyle name="Normal 6 3 8 4" xfId="3159" xr:uid="{88DB3C3E-3634-4DA0-B6DD-6131811CBDA1}"/>
    <cellStyle name="Normal 6 3 9" xfId="1582" xr:uid="{DA6F6954-01E2-465B-83E0-C55DC82A5BB7}"/>
    <cellStyle name="Normal 6 3 9 2" xfId="4718" xr:uid="{4B5D2A6A-3F04-49D7-9CF0-08C826A03D0E}"/>
    <cellStyle name="Normal 6 4" xfId="117" xr:uid="{5F1C8534-D9F8-43B9-B9AB-515C61295307}"/>
    <cellStyle name="Normal 6 4 10" xfId="3160" xr:uid="{C8647689-5A35-49E5-89A3-DA4357798E3C}"/>
    <cellStyle name="Normal 6 4 11" xfId="3161" xr:uid="{2361860A-0655-4C83-A4D7-2878AB533F7C}"/>
    <cellStyle name="Normal 6 4 2" xfId="118" xr:uid="{C30E32BD-2D51-40E6-9D68-15CB5649D1A0}"/>
    <cellStyle name="Normal 6 4 2 2" xfId="119" xr:uid="{E652DE01-A0E2-4BB3-B76F-49ABCD5A0872}"/>
    <cellStyle name="Normal 6 4 2 2 2" xfId="330" xr:uid="{0B2559D6-A3FD-4651-8180-DCD60F7CA1A1}"/>
    <cellStyle name="Normal 6 4 2 2 2 2" xfId="635" xr:uid="{830C6F58-1CD6-49D1-B0F6-692BE98B5DFA}"/>
    <cellStyle name="Normal 6 4 2 2 2 2 2" xfId="1583" xr:uid="{D4DB371E-0CB2-4D09-BB07-FA4AF45E1950}"/>
    <cellStyle name="Normal 6 4 2 2 2 2 2 2" xfId="1584" xr:uid="{CABCB233-3932-4CDE-8656-51DE3D600B38}"/>
    <cellStyle name="Normal 6 4 2 2 2 2 3" xfId="1585" xr:uid="{094C180D-BCAF-43D8-BC24-07D8A6993777}"/>
    <cellStyle name="Normal 6 4 2 2 2 2 4" xfId="3162" xr:uid="{6349C5BE-683B-4CCB-8AB7-066B1322D034}"/>
    <cellStyle name="Normal 6 4 2 2 2 3" xfId="1586" xr:uid="{1F9751BD-10B5-4A88-8E21-307831D90734}"/>
    <cellStyle name="Normal 6 4 2 2 2 3 2" xfId="1587" xr:uid="{102D5F3B-EA6E-4A3A-A0A6-F7F5A421F827}"/>
    <cellStyle name="Normal 6 4 2 2 2 3 3" xfId="3163" xr:uid="{71FB4FE5-79C5-46A5-AC3C-D99FA416B7D4}"/>
    <cellStyle name="Normal 6 4 2 2 2 3 4" xfId="3164" xr:uid="{7FF61124-0876-4166-9CD9-4B5A98527507}"/>
    <cellStyle name="Normal 6 4 2 2 2 4" xfId="1588" xr:uid="{ADDB9EEA-48FB-43C3-ADD4-151D726A75C4}"/>
    <cellStyle name="Normal 6 4 2 2 2 5" xfId="3165" xr:uid="{2D646C87-0643-40FC-845C-D9D5C4525547}"/>
    <cellStyle name="Normal 6 4 2 2 2 6" xfId="3166" xr:uid="{39A97140-3C33-4B5A-AE3A-2A550D478A68}"/>
    <cellStyle name="Normal 6 4 2 2 3" xfId="636" xr:uid="{686D57FB-D707-47AC-BEF1-C6B72BB3B444}"/>
    <cellStyle name="Normal 6 4 2 2 3 2" xfId="1589" xr:uid="{36A857B2-49A0-4670-8382-E3C95317546C}"/>
    <cellStyle name="Normal 6 4 2 2 3 2 2" xfId="1590" xr:uid="{7E89A6DC-256D-4442-BA66-99D63F9ADFC6}"/>
    <cellStyle name="Normal 6 4 2 2 3 2 3" xfId="3167" xr:uid="{4056CFAE-3290-4D73-A37A-57A9CE5B7312}"/>
    <cellStyle name="Normal 6 4 2 2 3 2 4" xfId="3168" xr:uid="{56E32B50-7343-4841-8880-EA8D17031A95}"/>
    <cellStyle name="Normal 6 4 2 2 3 3" xfId="1591" xr:uid="{3008F11B-1165-4C3C-992B-BFB4ABAAA297}"/>
    <cellStyle name="Normal 6 4 2 2 3 4" xfId="3169" xr:uid="{0D57A8BC-6AFD-48D2-9647-77D02DE5BD36}"/>
    <cellStyle name="Normal 6 4 2 2 3 5" xfId="3170" xr:uid="{C5ED1E7A-1C1F-41C9-B4BD-8BD039747F93}"/>
    <cellStyle name="Normal 6 4 2 2 4" xfId="1592" xr:uid="{006A2310-F205-46F0-BBAA-678FBC19B5BD}"/>
    <cellStyle name="Normal 6 4 2 2 4 2" xfId="1593" xr:uid="{479F0767-27ED-4FE3-828E-D594F4FEF4AA}"/>
    <cellStyle name="Normal 6 4 2 2 4 3" xfId="3171" xr:uid="{B55AE7B6-315B-4354-B88E-4489E16DADEA}"/>
    <cellStyle name="Normal 6 4 2 2 4 4" xfId="3172" xr:uid="{0E59CECA-9BDE-43DA-A2E0-5426D0460497}"/>
    <cellStyle name="Normal 6 4 2 2 5" xfId="1594" xr:uid="{9A152D97-EB26-4C3F-B37F-3616BC9FC7ED}"/>
    <cellStyle name="Normal 6 4 2 2 5 2" xfId="3173" xr:uid="{25A6EA38-63BF-4370-93A7-6382E43F35E2}"/>
    <cellStyle name="Normal 6 4 2 2 5 3" xfId="3174" xr:uid="{E4757EE6-658A-4CA7-93DF-9815F0EA4A5F}"/>
    <cellStyle name="Normal 6 4 2 2 5 4" xfId="3175" xr:uid="{3DD91B6B-02BB-4BFE-B9AF-E900780B410B}"/>
    <cellStyle name="Normal 6 4 2 2 6" xfId="3176" xr:uid="{4E02BE9C-69E8-4B78-9EDC-A76C57F215DB}"/>
    <cellStyle name="Normal 6 4 2 2 7" xfId="3177" xr:uid="{3E148A8F-2FB5-4756-B171-0280D7F066AE}"/>
    <cellStyle name="Normal 6 4 2 2 8" xfId="3178" xr:uid="{8480F643-0C7E-40B6-9974-0E8D7A6205B0}"/>
    <cellStyle name="Normal 6 4 2 3" xfId="331" xr:uid="{C793B033-A67E-4595-98B3-19E054FAA3D2}"/>
    <cellStyle name="Normal 6 4 2 3 2" xfId="637" xr:uid="{1C09181B-AF46-4629-9C16-7B93495D0001}"/>
    <cellStyle name="Normal 6 4 2 3 2 2" xfId="638" xr:uid="{9D042690-EAD7-43FE-A4F1-99C82D37925A}"/>
    <cellStyle name="Normal 6 4 2 3 2 2 2" xfId="1595" xr:uid="{B3BA4072-068A-4CF4-B909-8FBBAD418DB0}"/>
    <cellStyle name="Normal 6 4 2 3 2 2 2 2" xfId="1596" xr:uid="{D4B6C7FD-AC8D-487D-8A03-A78F5E46D34F}"/>
    <cellStyle name="Normal 6 4 2 3 2 2 3" xfId="1597" xr:uid="{63CBD4CD-9BA1-4583-8045-7DCACE27F886}"/>
    <cellStyle name="Normal 6 4 2 3 2 3" xfId="1598" xr:uid="{1D486A12-A967-44C5-BC78-5A1B0F82C1EE}"/>
    <cellStyle name="Normal 6 4 2 3 2 3 2" xfId="1599" xr:uid="{63023AD1-0197-47F3-83CA-C7014FC71DE3}"/>
    <cellStyle name="Normal 6 4 2 3 2 4" xfId="1600" xr:uid="{F658EE8C-2B93-468E-8DDB-EEA58A8FEC79}"/>
    <cellStyle name="Normal 6 4 2 3 3" xfId="639" xr:uid="{C4E9B6C4-3BC6-4FE9-B2D5-7153A79837E2}"/>
    <cellStyle name="Normal 6 4 2 3 3 2" xfId="1601" xr:uid="{74A30628-AD0F-4DB5-A249-2785389A5EC9}"/>
    <cellStyle name="Normal 6 4 2 3 3 2 2" xfId="1602" xr:uid="{8C5A2F1E-57CA-49E3-BCB6-EAE6E73D1261}"/>
    <cellStyle name="Normal 6 4 2 3 3 3" xfId="1603" xr:uid="{A9E3C545-4E9D-4480-9A30-DE5C65A0CED1}"/>
    <cellStyle name="Normal 6 4 2 3 3 4" xfId="3179" xr:uid="{84AE74DF-9E2D-4396-AA51-F9AA28316A67}"/>
    <cellStyle name="Normal 6 4 2 3 4" xfId="1604" xr:uid="{8BAF3ED7-D0C9-45B6-913E-2FB65032CCDF}"/>
    <cellStyle name="Normal 6 4 2 3 4 2" xfId="1605" xr:uid="{94536120-15F4-430B-88CF-0B2A6ECD64F1}"/>
    <cellStyle name="Normal 6 4 2 3 5" xfId="1606" xr:uid="{CFA31162-1854-4F8E-984B-059CC4E27BB9}"/>
    <cellStyle name="Normal 6 4 2 3 6" xfId="3180" xr:uid="{E07F4C95-37BF-4AFA-B2D4-870399454D23}"/>
    <cellStyle name="Normal 6 4 2 4" xfId="332" xr:uid="{4C05213A-6102-48BA-BB5B-177C7075FB47}"/>
    <cellStyle name="Normal 6 4 2 4 2" xfId="640" xr:uid="{DE303C91-0B22-4A36-BB5D-7D29E0ED5C79}"/>
    <cellStyle name="Normal 6 4 2 4 2 2" xfId="1607" xr:uid="{BA99BEB7-71D2-4E4D-A11E-AB64C3DE74A6}"/>
    <cellStyle name="Normal 6 4 2 4 2 2 2" xfId="1608" xr:uid="{DAC87C15-BA52-475C-AA6E-9DC2C7142164}"/>
    <cellStyle name="Normal 6 4 2 4 2 3" xfId="1609" xr:uid="{4AFD37FC-DAEC-4EC1-A89A-09B8E6EAC2EE}"/>
    <cellStyle name="Normal 6 4 2 4 2 4" xfId="3181" xr:uid="{E8472DA3-41EB-46D4-80FA-3FDD58114D20}"/>
    <cellStyle name="Normal 6 4 2 4 3" xfId="1610" xr:uid="{33AEEAAC-C1A7-4598-A89F-82B54F0D7189}"/>
    <cellStyle name="Normal 6 4 2 4 3 2" xfId="1611" xr:uid="{CC64A390-E314-4F4A-8D77-D0233EFE87B9}"/>
    <cellStyle name="Normal 6 4 2 4 4" xfId="1612" xr:uid="{8302D388-B50D-4960-9440-31A5A01C5542}"/>
    <cellStyle name="Normal 6 4 2 4 5" xfId="3182" xr:uid="{D16BD6FF-F4E5-4715-B490-95C8392421BF}"/>
    <cellStyle name="Normal 6 4 2 5" xfId="333" xr:uid="{CBCFDFD2-C75E-42E3-9B40-0F20B8F0277C}"/>
    <cellStyle name="Normal 6 4 2 5 2" xfId="1613" xr:uid="{EB4AB88C-FD98-4409-914A-578200E61466}"/>
    <cellStyle name="Normal 6 4 2 5 2 2" xfId="1614" xr:uid="{8DE1C1A2-E62D-41ED-AF6D-E3E07E4BE010}"/>
    <cellStyle name="Normal 6 4 2 5 3" xfId="1615" xr:uid="{20A6DEE4-34F8-41FA-A053-E357882CD622}"/>
    <cellStyle name="Normal 6 4 2 5 4" xfId="3183" xr:uid="{B79848A9-C479-4631-955A-8E1996324B75}"/>
    <cellStyle name="Normal 6 4 2 6" xfId="1616" xr:uid="{915C64F0-32FF-4CB5-9DD9-8F94FA0EE7F0}"/>
    <cellStyle name="Normal 6 4 2 6 2" xfId="1617" xr:uid="{2550BB7C-4DEF-4898-A7D1-BD8BC958EF12}"/>
    <cellStyle name="Normal 6 4 2 6 3" xfId="3184" xr:uid="{352979D9-383E-424F-AB94-275B935ADF97}"/>
    <cellStyle name="Normal 6 4 2 6 4" xfId="3185" xr:uid="{8CC18297-4BDC-40CA-83C6-1D1C96143849}"/>
    <cellStyle name="Normal 6 4 2 7" xfId="1618" xr:uid="{2B2566EE-2C5C-447C-9F6B-011BBD98A28A}"/>
    <cellStyle name="Normal 6 4 2 8" xfId="3186" xr:uid="{AAB1F927-99BA-4533-A2A4-AE41B76339BC}"/>
    <cellStyle name="Normal 6 4 2 9" xfId="3187" xr:uid="{80EF9C73-C7BA-4D83-A8FC-06B947F19FA6}"/>
    <cellStyle name="Normal 6 4 3" xfId="120" xr:uid="{BAFE0694-4462-436E-9783-B4817B8D8A08}"/>
    <cellStyle name="Normal 6 4 3 2" xfId="121" xr:uid="{96E45F22-5DE3-4BBB-8CA9-8339C0536527}"/>
    <cellStyle name="Normal 6 4 3 2 2" xfId="641" xr:uid="{16DFA65B-698E-4B3B-84C9-F05A51E8C50B}"/>
    <cellStyle name="Normal 6 4 3 2 2 2" xfId="1619" xr:uid="{09FA3A1F-6448-44A0-BD00-D351F4006882}"/>
    <cellStyle name="Normal 6 4 3 2 2 2 2" xfId="1620" xr:uid="{15C6A400-BBDD-4930-8CCC-204370DB6A09}"/>
    <cellStyle name="Normal 6 4 3 2 2 2 2 2" xfId="4476" xr:uid="{8E8E603E-A8B7-4977-80AE-91EEE2F20E45}"/>
    <cellStyle name="Normal 6 4 3 2 2 2 3" xfId="4477" xr:uid="{8E6874CB-B2C2-4DD4-B00E-8A37CBCF0799}"/>
    <cellStyle name="Normal 6 4 3 2 2 3" xfId="1621" xr:uid="{A72DAB37-5148-45F6-98F9-E1B19190D3FF}"/>
    <cellStyle name="Normal 6 4 3 2 2 3 2" xfId="4478" xr:uid="{7AC6F22B-FC5D-4702-9876-B84B1703C48D}"/>
    <cellStyle name="Normal 6 4 3 2 2 4" xfId="3188" xr:uid="{5B435883-1CC7-41CA-BC9D-3E308BF9F04D}"/>
    <cellStyle name="Normal 6 4 3 2 3" xfId="1622" xr:uid="{CC912B10-792D-484D-BCB7-3F6EF7F5A1F8}"/>
    <cellStyle name="Normal 6 4 3 2 3 2" xfId="1623" xr:uid="{28870DA7-4B10-4FBC-88AB-8F3B4B1D2487}"/>
    <cellStyle name="Normal 6 4 3 2 3 2 2" xfId="4479" xr:uid="{7D2D633C-8978-4BB0-AB7E-3B9B7F6FDED6}"/>
    <cellStyle name="Normal 6 4 3 2 3 3" xfId="3189" xr:uid="{A2B506C4-31AB-487A-9465-83366B2391DE}"/>
    <cellStyle name="Normal 6 4 3 2 3 4" xfId="3190" xr:uid="{E1F33784-F836-4EA5-95D1-75AF7BE879CD}"/>
    <cellStyle name="Normal 6 4 3 2 4" xfId="1624" xr:uid="{F8ACBBC0-9BC0-4CDE-A9F2-93522067A905}"/>
    <cellStyle name="Normal 6 4 3 2 4 2" xfId="4480" xr:uid="{D64D37C9-85D3-4632-807D-BB8104E9FE05}"/>
    <cellStyle name="Normal 6 4 3 2 5" xfId="3191" xr:uid="{39BD9C25-2B16-4846-83D0-06898F48A624}"/>
    <cellStyle name="Normal 6 4 3 2 6" xfId="3192" xr:uid="{1DD232C6-3972-4E64-B96E-C540F62D36D5}"/>
    <cellStyle name="Normal 6 4 3 3" xfId="334" xr:uid="{B1D7B171-4B00-456F-8E19-7EC51380DA2F}"/>
    <cellStyle name="Normal 6 4 3 3 2" xfId="1625" xr:uid="{53BCEDDB-20C1-4814-B058-3B2125F3AD3D}"/>
    <cellStyle name="Normal 6 4 3 3 2 2" xfId="1626" xr:uid="{2D8275E3-62FC-4B53-AFF2-E66D232F76EB}"/>
    <cellStyle name="Normal 6 4 3 3 2 2 2" xfId="4481" xr:uid="{3747AD0A-7A64-4A1F-8EBB-9A13ABCE5C9B}"/>
    <cellStyle name="Normal 6 4 3 3 2 3" xfId="3193" xr:uid="{978171D8-5E80-44D4-A6D1-AA573EE5F8AE}"/>
    <cellStyle name="Normal 6 4 3 3 2 4" xfId="3194" xr:uid="{990D0A27-8EEB-415E-ADD0-9431D61D6D52}"/>
    <cellStyle name="Normal 6 4 3 3 3" xfId="1627" xr:uid="{103DE26A-A753-4D20-8F27-B8AC7F2E873D}"/>
    <cellStyle name="Normal 6 4 3 3 3 2" xfId="4482" xr:uid="{A4C2CC05-B408-4180-8CAD-4C4DFE2A9689}"/>
    <cellStyle name="Normal 6 4 3 3 4" xfId="3195" xr:uid="{A65F970F-F7B1-4946-A35E-50A7E6D3666E}"/>
    <cellStyle name="Normal 6 4 3 3 5" xfId="3196" xr:uid="{83369656-9FB1-4458-99F1-A292D5E44F6E}"/>
    <cellStyle name="Normal 6 4 3 4" xfId="1628" xr:uid="{C89E32B9-0824-4EDE-84AF-F9BA409F87EE}"/>
    <cellStyle name="Normal 6 4 3 4 2" xfId="1629" xr:uid="{6C0227A7-C778-42A1-A02F-6A81EB4ADBEB}"/>
    <cellStyle name="Normal 6 4 3 4 2 2" xfId="4483" xr:uid="{F53C6CB7-7B77-4A6F-B595-5092299697A3}"/>
    <cellStyle name="Normal 6 4 3 4 3" xfId="3197" xr:uid="{3312AE96-9A63-4DD8-A020-866CE29D5D67}"/>
    <cellStyle name="Normal 6 4 3 4 4" xfId="3198" xr:uid="{5E287499-6A6D-4923-B983-15DC57417FC6}"/>
    <cellStyle name="Normal 6 4 3 5" xfId="1630" xr:uid="{DDCA6AEF-9C9B-4FF4-BDA4-EA0AA0413753}"/>
    <cellStyle name="Normal 6 4 3 5 2" xfId="3199" xr:uid="{A364EE7B-4344-4297-A5B0-C7F9B4E622C7}"/>
    <cellStyle name="Normal 6 4 3 5 3" xfId="3200" xr:uid="{D6643BFC-D379-4798-9D91-89B7DD09F7D4}"/>
    <cellStyle name="Normal 6 4 3 5 4" xfId="3201" xr:uid="{900473A7-DC1F-4A8F-852F-9A88A48431DA}"/>
    <cellStyle name="Normal 6 4 3 6" xfId="3202" xr:uid="{2B81C75B-5625-45C6-A7B0-25CCB331D814}"/>
    <cellStyle name="Normal 6 4 3 7" xfId="3203" xr:uid="{4847DE98-96D3-49D0-BA04-D06AE14087C1}"/>
    <cellStyle name="Normal 6 4 3 8" xfId="3204" xr:uid="{1EC14A72-3488-4C23-9D68-E172ABAE382F}"/>
    <cellStyle name="Normal 6 4 4" xfId="122" xr:uid="{F8935CEB-AF4B-472B-86BE-96BDF2962843}"/>
    <cellStyle name="Normal 6 4 4 2" xfId="642" xr:uid="{DF0E3306-620D-4B91-BF31-06703AE20319}"/>
    <cellStyle name="Normal 6 4 4 2 2" xfId="643" xr:uid="{98F999B2-4B45-47F7-89B2-E71FB800A561}"/>
    <cellStyle name="Normal 6 4 4 2 2 2" xfId="1631" xr:uid="{F1BAF1AB-FC1A-4F46-825C-46B630C73881}"/>
    <cellStyle name="Normal 6 4 4 2 2 2 2" xfId="1632" xr:uid="{A21B3C9A-4110-4195-8C2E-F12939A03FAA}"/>
    <cellStyle name="Normal 6 4 4 2 2 3" xfId="1633" xr:uid="{8A33CA00-2E8E-4444-A7C2-596A08D47116}"/>
    <cellStyle name="Normal 6 4 4 2 2 4" xfId="3205" xr:uid="{6B6EC7C6-72BB-44A8-8F9B-CCBCD3501530}"/>
    <cellStyle name="Normal 6 4 4 2 3" xfId="1634" xr:uid="{C7601110-A15A-483F-A324-1F77407972EE}"/>
    <cellStyle name="Normal 6 4 4 2 3 2" xfId="1635" xr:uid="{FB7AFFF7-BCD1-4C58-A586-926BD79C796B}"/>
    <cellStyle name="Normal 6 4 4 2 4" xfId="1636" xr:uid="{43D57C92-80CC-4B57-8B59-6EF226111C45}"/>
    <cellStyle name="Normal 6 4 4 2 5" xfId="3206" xr:uid="{1FCD1105-8910-4CE1-BB37-B8C53CEA7F4F}"/>
    <cellStyle name="Normal 6 4 4 3" xfId="644" xr:uid="{78670B7C-BCDC-44DA-8D3A-15320AE08A6E}"/>
    <cellStyle name="Normal 6 4 4 3 2" xfId="1637" xr:uid="{D7B6B4AB-268A-4F15-A41D-CE70BE59772D}"/>
    <cellStyle name="Normal 6 4 4 3 2 2" xfId="1638" xr:uid="{5DD5A7CC-1165-4EDD-910E-C0F3635131EB}"/>
    <cellStyle name="Normal 6 4 4 3 3" xfId="1639" xr:uid="{4038587C-A766-4D9B-9966-7E41728F14C2}"/>
    <cellStyle name="Normal 6 4 4 3 4" xfId="3207" xr:uid="{2CA19CD2-E92F-4F60-9718-7998CE71BA62}"/>
    <cellStyle name="Normal 6 4 4 4" xfId="1640" xr:uid="{92F4CD85-0BD0-4FF0-AD0A-227F5C7F6A1D}"/>
    <cellStyle name="Normal 6 4 4 4 2" xfId="1641" xr:uid="{8E5A6CD6-7D08-4BC4-B46E-7B6FA6DE21CB}"/>
    <cellStyle name="Normal 6 4 4 4 3" xfId="3208" xr:uid="{91229C18-779C-4F59-9F4E-DFD49B8288D8}"/>
    <cellStyle name="Normal 6 4 4 4 4" xfId="3209" xr:uid="{08120360-3FEC-4386-89D0-85FF320294F0}"/>
    <cellStyle name="Normal 6 4 4 5" xfId="1642" xr:uid="{91F20326-339E-4520-A9C8-5013BE5A3610}"/>
    <cellStyle name="Normal 6 4 4 6" xfId="3210" xr:uid="{6888AD3D-189E-4C6C-873B-C1F27A021D54}"/>
    <cellStyle name="Normal 6 4 4 7" xfId="3211" xr:uid="{BD09FD50-FB6D-4D58-A2D1-CADFCAB481B6}"/>
    <cellStyle name="Normal 6 4 5" xfId="335" xr:uid="{83D83EEF-A5B1-4E21-900F-B539474956D6}"/>
    <cellStyle name="Normal 6 4 5 2" xfId="645" xr:uid="{607C81FC-4421-4382-939E-EA51D429967F}"/>
    <cellStyle name="Normal 6 4 5 2 2" xfId="1643" xr:uid="{92824066-8785-48DC-9AF3-2AEA0CDE702E}"/>
    <cellStyle name="Normal 6 4 5 2 2 2" xfId="1644" xr:uid="{88724A28-A063-4FC6-954E-A7AA320EA7D9}"/>
    <cellStyle name="Normal 6 4 5 2 3" xfId="1645" xr:uid="{206414AF-BA40-4EB7-8363-D15C5A55C6CC}"/>
    <cellStyle name="Normal 6 4 5 2 4" xfId="3212" xr:uid="{4390D127-4710-417B-8030-1D81D44542A0}"/>
    <cellStyle name="Normal 6 4 5 3" xfId="1646" xr:uid="{6B075CF2-CD72-4538-88FE-27E67908DE54}"/>
    <cellStyle name="Normal 6 4 5 3 2" xfId="1647" xr:uid="{DFAFEE18-9E1C-4DC8-8DDC-B766F382DD57}"/>
    <cellStyle name="Normal 6 4 5 3 3" xfId="3213" xr:uid="{392A22F0-DF5B-4EDF-AD5A-E5B1376ACD8C}"/>
    <cellStyle name="Normal 6 4 5 3 4" xfId="3214" xr:uid="{D6E3A05F-1000-44A3-8020-7CF3B8F92689}"/>
    <cellStyle name="Normal 6 4 5 4" xfId="1648" xr:uid="{ABD2C500-8DA5-449C-B85F-8B6AF61ABF6C}"/>
    <cellStyle name="Normal 6 4 5 5" xfId="3215" xr:uid="{46E00307-9C9B-40F1-8A1D-1D7AA6709972}"/>
    <cellStyle name="Normal 6 4 5 6" xfId="3216" xr:uid="{D4B9DF23-72B2-462A-A7D2-F3858E5AD17F}"/>
    <cellStyle name="Normal 6 4 6" xfId="336" xr:uid="{0B78A1F1-DEFD-4F71-909C-3EC82E654E9F}"/>
    <cellStyle name="Normal 6 4 6 2" xfId="1649" xr:uid="{D39AAF18-B8F2-4761-8AA4-E6523E10AC63}"/>
    <cellStyle name="Normal 6 4 6 2 2" xfId="1650" xr:uid="{F993F658-D8F5-4DC6-AF0F-EC2D9B560D56}"/>
    <cellStyle name="Normal 6 4 6 2 3" xfId="3217" xr:uid="{14A13FC8-1C01-49F0-AA37-E48D81B6EDBE}"/>
    <cellStyle name="Normal 6 4 6 2 4" xfId="3218" xr:uid="{5B2DDAE3-5470-4036-873E-00D265E616D2}"/>
    <cellStyle name="Normal 6 4 6 3" xfId="1651" xr:uid="{4E001633-A719-4839-8E9B-89C7814DE6C1}"/>
    <cellStyle name="Normal 6 4 6 4" xfId="3219" xr:uid="{5F024726-7AFE-4CE6-98EB-7D6A98894A4F}"/>
    <cellStyle name="Normal 6 4 6 5" xfId="3220" xr:uid="{F2A500A6-FA6B-463F-B4D3-654988C3D27A}"/>
    <cellStyle name="Normal 6 4 7" xfId="1652" xr:uid="{BDCAB490-2A37-49E4-90AA-87CC4AEFC92C}"/>
    <cellStyle name="Normal 6 4 7 2" xfId="1653" xr:uid="{265264B5-EC38-43B2-80E8-B93B5C08DAC4}"/>
    <cellStyle name="Normal 6 4 7 3" xfId="3221" xr:uid="{870552DD-87D4-4AAE-8CAF-04489E7F1017}"/>
    <cellStyle name="Normal 6 4 7 3 2" xfId="4407" xr:uid="{90202119-9394-41BC-AAEB-F502C3F25555}"/>
    <cellStyle name="Normal 6 4 7 3 3" xfId="4685" xr:uid="{4CB50061-0CC7-4A31-B3E7-AE51C5F9C239}"/>
    <cellStyle name="Normal 6 4 7 4" xfId="3222" xr:uid="{F707823F-A02F-4920-AE1D-2A6F422F86E7}"/>
    <cellStyle name="Normal 6 4 8" xfId="1654" xr:uid="{E7AC8F9D-44F5-4489-B270-643A59B5E592}"/>
    <cellStyle name="Normal 6 4 8 2" xfId="3223" xr:uid="{584797A2-B700-4A64-85A2-F2221AFE563D}"/>
    <cellStyle name="Normal 6 4 8 3" xfId="3224" xr:uid="{61D618F0-DAB6-4E57-B7EA-30F60626BF76}"/>
    <cellStyle name="Normal 6 4 8 4" xfId="3225" xr:uid="{AF4723F4-E43E-4371-B57F-4E18C5A8AEDD}"/>
    <cellStyle name="Normal 6 4 9" xfId="3226" xr:uid="{E4CD3653-E74B-4A71-9F8F-9E179645FE9B}"/>
    <cellStyle name="Normal 6 5" xfId="123" xr:uid="{CD2FF16A-BBF3-4239-B45E-C84ABA3737BB}"/>
    <cellStyle name="Normal 6 5 10" xfId="3227" xr:uid="{F3E5E29B-394E-4BAE-98A7-142E658A554F}"/>
    <cellStyle name="Normal 6 5 11" xfId="3228" xr:uid="{29E4B85B-AB83-4BF1-93BC-F2B38E769D3B}"/>
    <cellStyle name="Normal 6 5 2" xfId="124" xr:uid="{B65B7275-1D21-44FB-9323-460B8212A706}"/>
    <cellStyle name="Normal 6 5 2 2" xfId="337" xr:uid="{B26CAFE4-E37A-473F-935C-6A7D5169D1BD}"/>
    <cellStyle name="Normal 6 5 2 2 2" xfId="646" xr:uid="{53977869-9087-410B-B2A9-DB22E799BF40}"/>
    <cellStyle name="Normal 6 5 2 2 2 2" xfId="647" xr:uid="{90EA2A84-755B-4BE4-BF18-8D20AE46A6AC}"/>
    <cellStyle name="Normal 6 5 2 2 2 2 2" xfId="1655" xr:uid="{15731134-AE03-4DC4-A5AE-8A9BCA2D60F5}"/>
    <cellStyle name="Normal 6 5 2 2 2 2 3" xfId="3229" xr:uid="{4CFF3E9E-DDAF-49AE-A1F3-B8105A3BB362}"/>
    <cellStyle name="Normal 6 5 2 2 2 2 4" xfId="3230" xr:uid="{1BC3E7E0-149C-4A6B-AF58-7C7ED2275456}"/>
    <cellStyle name="Normal 6 5 2 2 2 3" xfId="1656" xr:uid="{CC01EB50-A8ED-4004-974B-C59DCF2B93D5}"/>
    <cellStyle name="Normal 6 5 2 2 2 3 2" xfId="3231" xr:uid="{8605EFBA-BBB8-4AA9-B022-A6E91A17AF0B}"/>
    <cellStyle name="Normal 6 5 2 2 2 3 3" xfId="3232" xr:uid="{4BD81CD7-ECF3-48C9-8F43-FAA12BE5B0DB}"/>
    <cellStyle name="Normal 6 5 2 2 2 3 4" xfId="3233" xr:uid="{7773541E-430F-405E-9508-C81D8821D1B3}"/>
    <cellStyle name="Normal 6 5 2 2 2 4" xfId="3234" xr:uid="{14B22EE4-695F-497E-9F24-9FCC90E8DFA5}"/>
    <cellStyle name="Normal 6 5 2 2 2 5" xfId="3235" xr:uid="{FD0C5A28-CF0A-403E-A3C5-DF83834A4EF7}"/>
    <cellStyle name="Normal 6 5 2 2 2 6" xfId="3236" xr:uid="{23AF3E13-5B1B-45D2-819D-4B9A20FC03C5}"/>
    <cellStyle name="Normal 6 5 2 2 3" xfId="648" xr:uid="{2511368C-1A6F-42E6-85BB-C3DD441CA0D4}"/>
    <cellStyle name="Normal 6 5 2 2 3 2" xfId="1657" xr:uid="{0CB53522-E8C7-4BB2-B1AE-637A7E7F39D0}"/>
    <cellStyle name="Normal 6 5 2 2 3 2 2" xfId="3237" xr:uid="{F334D246-FC8B-450A-8DD6-32213B7DF3B9}"/>
    <cellStyle name="Normal 6 5 2 2 3 2 3" xfId="3238" xr:uid="{96C9C56A-CB07-4AEF-BF19-563E69CC813B}"/>
    <cellStyle name="Normal 6 5 2 2 3 2 4" xfId="3239" xr:uid="{BE57CB2B-A406-4EDE-927C-3E2FEA4DE4C7}"/>
    <cellStyle name="Normal 6 5 2 2 3 3" xfId="3240" xr:uid="{E11DC426-2F4D-45EC-BD18-77EC24C28D06}"/>
    <cellStyle name="Normal 6 5 2 2 3 4" xfId="3241" xr:uid="{0A73480D-E7CD-4825-AE92-710F179A9E17}"/>
    <cellStyle name="Normal 6 5 2 2 3 5" xfId="3242" xr:uid="{8C186ACF-EFEE-4D53-9993-08240438F41F}"/>
    <cellStyle name="Normal 6 5 2 2 4" xfId="1658" xr:uid="{DE9059C6-A3B1-4AB8-903F-0E50AE652DE0}"/>
    <cellStyle name="Normal 6 5 2 2 4 2" xfId="3243" xr:uid="{8F0BFFF0-2FD8-4FF5-B0DE-1836E7145AC0}"/>
    <cellStyle name="Normal 6 5 2 2 4 3" xfId="3244" xr:uid="{F703BF95-AE57-4943-996B-A4D3324A71D5}"/>
    <cellStyle name="Normal 6 5 2 2 4 4" xfId="3245" xr:uid="{1E2784AD-1A54-48C5-8937-CB3CA57E4276}"/>
    <cellStyle name="Normal 6 5 2 2 5" xfId="3246" xr:uid="{90115718-86FA-4400-9F2C-84245C20F046}"/>
    <cellStyle name="Normal 6 5 2 2 5 2" xfId="3247" xr:uid="{589EB843-4A79-42F0-8DA7-321D93CE725A}"/>
    <cellStyle name="Normal 6 5 2 2 5 3" xfId="3248" xr:uid="{BC5D91EA-462B-4F23-AAC6-383F40C6FD87}"/>
    <cellStyle name="Normal 6 5 2 2 5 4" xfId="3249" xr:uid="{60C36C3B-AFAF-4D8B-BEED-98BF87C1D877}"/>
    <cellStyle name="Normal 6 5 2 2 6" xfId="3250" xr:uid="{AE7BB1CB-4329-4F9E-BEC6-546A89D07E73}"/>
    <cellStyle name="Normal 6 5 2 2 7" xfId="3251" xr:uid="{26EAC476-9C56-4622-84BF-F6E39FF31659}"/>
    <cellStyle name="Normal 6 5 2 2 8" xfId="3252" xr:uid="{E02843A4-F0C0-4A65-A17F-6DCF3E041915}"/>
    <cellStyle name="Normal 6 5 2 3" xfId="649" xr:uid="{574A385D-C55A-4437-BF6E-93A364A0D6B6}"/>
    <cellStyle name="Normal 6 5 2 3 2" xfId="650" xr:uid="{268C230C-0804-454D-9316-5A33D42B106C}"/>
    <cellStyle name="Normal 6 5 2 3 2 2" xfId="651" xr:uid="{68630895-F979-44E7-9BA1-0E987C404121}"/>
    <cellStyle name="Normal 6 5 2 3 2 3" xfId="3253" xr:uid="{C5193718-7D55-4289-B093-CBC27424FCFC}"/>
    <cellStyle name="Normal 6 5 2 3 2 4" xfId="3254" xr:uid="{FA1D9BDF-3B8A-4492-B90D-0AC8AD425652}"/>
    <cellStyle name="Normal 6 5 2 3 3" xfId="652" xr:uid="{B844CBA6-A1B0-48F2-825D-9BBB323118FB}"/>
    <cellStyle name="Normal 6 5 2 3 3 2" xfId="3255" xr:uid="{93D1E41E-DE05-4AFF-A06B-EB5E2E8ED6C2}"/>
    <cellStyle name="Normal 6 5 2 3 3 3" xfId="3256" xr:uid="{308EA5FD-153B-464F-8A4D-82158E3B7D7E}"/>
    <cellStyle name="Normal 6 5 2 3 3 4" xfId="3257" xr:uid="{65A0352C-0026-4C35-9880-6F3C1739C57C}"/>
    <cellStyle name="Normal 6 5 2 3 4" xfId="3258" xr:uid="{896DF8A0-AD06-4B2B-842F-96B7E8ADC13A}"/>
    <cellStyle name="Normal 6 5 2 3 5" xfId="3259" xr:uid="{E4B981ED-6798-4952-A716-11C7788FC62E}"/>
    <cellStyle name="Normal 6 5 2 3 6" xfId="3260" xr:uid="{DC136836-825F-435D-86E0-F417D5FB5CC5}"/>
    <cellStyle name="Normal 6 5 2 4" xfId="653" xr:uid="{5041EAAE-059D-46CC-AE72-EA472D89EC08}"/>
    <cellStyle name="Normal 6 5 2 4 2" xfId="654" xr:uid="{D7A5DCC1-2BA6-42EA-84E0-EEE55495A133}"/>
    <cellStyle name="Normal 6 5 2 4 2 2" xfId="3261" xr:uid="{CFAAC3FA-70A6-4E51-A9E5-B63DD1FD8CCC}"/>
    <cellStyle name="Normal 6 5 2 4 2 3" xfId="3262" xr:uid="{3301FC6B-B273-4BE0-A6E4-CA5D10B040FE}"/>
    <cellStyle name="Normal 6 5 2 4 2 4" xfId="3263" xr:uid="{F8831DD5-0EB0-4C74-9934-348701368BEB}"/>
    <cellStyle name="Normal 6 5 2 4 3" xfId="3264" xr:uid="{816AF22B-9689-4B01-A5B4-DD9117E4D102}"/>
    <cellStyle name="Normal 6 5 2 4 4" xfId="3265" xr:uid="{D4684338-EA1B-44BC-8926-D17CA97ADDC9}"/>
    <cellStyle name="Normal 6 5 2 4 5" xfId="3266" xr:uid="{5EC39135-02E5-468F-9932-A619E2C5EADF}"/>
    <cellStyle name="Normal 6 5 2 5" xfId="655" xr:uid="{BF320353-6F35-4E1C-9022-619316452C2D}"/>
    <cellStyle name="Normal 6 5 2 5 2" xfId="3267" xr:uid="{034459BE-B756-4771-B990-06B8FDCF1DCF}"/>
    <cellStyle name="Normal 6 5 2 5 3" xfId="3268" xr:uid="{8236C8D3-20CE-4368-A51E-A36BB9B79EDA}"/>
    <cellStyle name="Normal 6 5 2 5 4" xfId="3269" xr:uid="{E6A3583A-3E95-4650-B5C4-191895B91ECF}"/>
    <cellStyle name="Normal 6 5 2 6" xfId="3270" xr:uid="{F6DEF9AE-A4D6-4DA9-85D3-4DC44D632129}"/>
    <cellStyle name="Normal 6 5 2 6 2" xfId="3271" xr:uid="{62E562DA-21FA-428B-8006-BB6609DF2AE1}"/>
    <cellStyle name="Normal 6 5 2 6 3" xfId="3272" xr:uid="{E85A7526-CDF4-438E-B009-CA0C8881A5F8}"/>
    <cellStyle name="Normal 6 5 2 6 4" xfId="3273" xr:uid="{26D14701-6216-4EFD-A04B-B6943E7C6005}"/>
    <cellStyle name="Normal 6 5 2 7" xfId="3274" xr:uid="{371CAE79-3CA5-4AC5-878C-5BA2AC0B14ED}"/>
    <cellStyle name="Normal 6 5 2 8" xfId="3275" xr:uid="{5C84DCE6-93C2-4CC5-9FFC-A77B493797AD}"/>
    <cellStyle name="Normal 6 5 2 9" xfId="3276" xr:uid="{D12EE9A8-2720-4F82-8428-D64096AF8DA9}"/>
    <cellStyle name="Normal 6 5 3" xfId="338" xr:uid="{2607C134-ED9C-475D-B6E6-99068F7085E3}"/>
    <cellStyle name="Normal 6 5 3 2" xfId="656" xr:uid="{EE58A237-19F0-4E90-AC40-1523B26D2670}"/>
    <cellStyle name="Normal 6 5 3 2 2" xfId="657" xr:uid="{18F14107-A0BB-4E92-BB29-222F2F3D9790}"/>
    <cellStyle name="Normal 6 5 3 2 2 2" xfId="1659" xr:uid="{41F4B36F-5609-4071-AB3D-17D8ABEE4D48}"/>
    <cellStyle name="Normal 6 5 3 2 2 2 2" xfId="1660" xr:uid="{ED3D01E3-9A22-4F9B-A0E8-F0516C1E4286}"/>
    <cellStyle name="Normal 6 5 3 2 2 3" xfId="1661" xr:uid="{01B70DC8-0AE7-4528-9DB8-52C643ECFEC2}"/>
    <cellStyle name="Normal 6 5 3 2 2 4" xfId="3277" xr:uid="{1CBF5672-D1BD-428D-8EFE-B4EBF753C7A4}"/>
    <cellStyle name="Normal 6 5 3 2 3" xfId="1662" xr:uid="{646B20ED-9669-45F6-856A-815DFD17A5C7}"/>
    <cellStyle name="Normal 6 5 3 2 3 2" xfId="1663" xr:uid="{77B48F46-0203-4916-AD8B-0F2238F20806}"/>
    <cellStyle name="Normal 6 5 3 2 3 3" xfId="3278" xr:uid="{88FAF3B8-5D16-4770-84FE-6FE7C0841D01}"/>
    <cellStyle name="Normal 6 5 3 2 3 4" xfId="3279" xr:uid="{07660FF7-B43F-4C95-B726-3E12B02B2D53}"/>
    <cellStyle name="Normal 6 5 3 2 4" xfId="1664" xr:uid="{570624D8-76D2-4437-A7FB-E46323AC6EE1}"/>
    <cellStyle name="Normal 6 5 3 2 5" xfId="3280" xr:uid="{1B22B134-E1D3-4BDA-AE94-0201D5A3D1FD}"/>
    <cellStyle name="Normal 6 5 3 2 6" xfId="3281" xr:uid="{EC5D78CF-CFC0-4F3B-AC41-536685756262}"/>
    <cellStyle name="Normal 6 5 3 3" xfId="658" xr:uid="{533D9DDA-EBFD-41F7-863C-1181E92A6000}"/>
    <cellStyle name="Normal 6 5 3 3 2" xfId="1665" xr:uid="{E0F1288E-C934-477F-8C45-21FDCD869B41}"/>
    <cellStyle name="Normal 6 5 3 3 2 2" xfId="1666" xr:uid="{C659BB35-BA3B-4673-9D52-33993988602A}"/>
    <cellStyle name="Normal 6 5 3 3 2 3" xfId="3282" xr:uid="{BBC1533B-20B4-413D-B803-54CEDC3DFB42}"/>
    <cellStyle name="Normal 6 5 3 3 2 4" xfId="3283" xr:uid="{A008BF43-5447-4759-AA52-2175DCC17563}"/>
    <cellStyle name="Normal 6 5 3 3 3" xfId="1667" xr:uid="{DB87FAAF-89B4-4939-A13E-C583E3366428}"/>
    <cellStyle name="Normal 6 5 3 3 4" xfId="3284" xr:uid="{6082B8E1-9963-4151-A4AD-13F337C32F6F}"/>
    <cellStyle name="Normal 6 5 3 3 5" xfId="3285" xr:uid="{E79F12AD-B5EF-4A3F-9530-2B1847FB2F49}"/>
    <cellStyle name="Normal 6 5 3 4" xfId="1668" xr:uid="{318E6DAA-9609-4F4A-A9BC-98CC4E3EDDE1}"/>
    <cellStyle name="Normal 6 5 3 4 2" xfId="1669" xr:uid="{706BA9DB-FB1C-4381-B8FE-E4873F760F56}"/>
    <cellStyle name="Normal 6 5 3 4 3" xfId="3286" xr:uid="{4482EE7C-C1F6-4774-94AE-EA1C38DCD5AD}"/>
    <cellStyle name="Normal 6 5 3 4 4" xfId="3287" xr:uid="{70B4B886-3C4E-45A1-8615-E52517AB6F6F}"/>
    <cellStyle name="Normal 6 5 3 5" xfId="1670" xr:uid="{67025776-4D1F-4750-8082-C9C7162161D7}"/>
    <cellStyle name="Normal 6 5 3 5 2" xfId="3288" xr:uid="{2BB2ACFE-3A6B-4E89-BD2F-7C7AE7E21F12}"/>
    <cellStyle name="Normal 6 5 3 5 3" xfId="3289" xr:uid="{99C44AE5-2DA1-4F8C-8C81-EDF50CDF7E97}"/>
    <cellStyle name="Normal 6 5 3 5 4" xfId="3290" xr:uid="{BFDA12BF-7276-43FB-BB9E-675DF2EAD954}"/>
    <cellStyle name="Normal 6 5 3 6" xfId="3291" xr:uid="{C42D9224-16CD-4483-9238-DF3CDFBE9311}"/>
    <cellStyle name="Normal 6 5 3 7" xfId="3292" xr:uid="{1E2462B6-C08B-4B19-ABE8-16C04814DDAF}"/>
    <cellStyle name="Normal 6 5 3 8" xfId="3293" xr:uid="{3B6B89C5-3F12-48A1-A7CD-308491A16320}"/>
    <cellStyle name="Normal 6 5 4" xfId="339" xr:uid="{02B0C0D2-69BF-43F4-9B1C-4661338DCF73}"/>
    <cellStyle name="Normal 6 5 4 2" xfId="659" xr:uid="{118F3F21-5F69-447E-8FFA-F2C6B7CD52A7}"/>
    <cellStyle name="Normal 6 5 4 2 2" xfId="660" xr:uid="{0B88D333-8ECB-4937-82FE-5E3AE4A81C00}"/>
    <cellStyle name="Normal 6 5 4 2 2 2" xfId="1671" xr:uid="{E9E492F7-09DD-495E-A949-340521E5A071}"/>
    <cellStyle name="Normal 6 5 4 2 2 3" xfId="3294" xr:uid="{78C74627-488D-4802-9F58-B4ECF3E162E9}"/>
    <cellStyle name="Normal 6 5 4 2 2 4" xfId="3295" xr:uid="{9D1D080F-9A3D-49D7-9FDB-A95FB4A256FC}"/>
    <cellStyle name="Normal 6 5 4 2 3" xfId="1672" xr:uid="{E09E6886-E635-4CB6-8B2C-D0F39BC04409}"/>
    <cellStyle name="Normal 6 5 4 2 4" xfId="3296" xr:uid="{F82F4A56-1892-4431-8CDC-A3326411055E}"/>
    <cellStyle name="Normal 6 5 4 2 5" xfId="3297" xr:uid="{CF24DA06-CBF8-431E-A733-954C8587C6D6}"/>
    <cellStyle name="Normal 6 5 4 3" xfId="661" xr:uid="{0596E11E-9FD3-43CB-9813-2FF250ACBFA3}"/>
    <cellStyle name="Normal 6 5 4 3 2" xfId="1673" xr:uid="{C5A0A7A7-3A45-498C-B3DE-6309CDF9ED10}"/>
    <cellStyle name="Normal 6 5 4 3 3" xfId="3298" xr:uid="{B6AA9F71-9532-4F1E-8A79-2CBA10D55C4A}"/>
    <cellStyle name="Normal 6 5 4 3 4" xfId="3299" xr:uid="{473836B0-A98D-4EC9-AC8C-CBD5EE7A914F}"/>
    <cellStyle name="Normal 6 5 4 4" xfId="1674" xr:uid="{F0A0EE4A-F048-425C-9B7F-CDB0BE0C3213}"/>
    <cellStyle name="Normal 6 5 4 4 2" xfId="3300" xr:uid="{4A0271FE-902C-490C-80FD-193A64C7F057}"/>
    <cellStyle name="Normal 6 5 4 4 3" xfId="3301" xr:uid="{5AF602B2-C0EE-4875-9EA3-453FDAA32C5D}"/>
    <cellStyle name="Normal 6 5 4 4 4" xfId="3302" xr:uid="{FDC26E67-BBD6-4312-8AD4-91ADD7D5E2ED}"/>
    <cellStyle name="Normal 6 5 4 5" xfId="3303" xr:uid="{12E15A58-BC38-47B7-8609-CF8F3A76C59A}"/>
    <cellStyle name="Normal 6 5 4 6" xfId="3304" xr:uid="{B0318A2B-4958-4AEE-B9BA-A2D6978198A0}"/>
    <cellStyle name="Normal 6 5 4 7" xfId="3305" xr:uid="{5FE3B73E-FA57-4CF2-A7B9-83EA23E8EA4C}"/>
    <cellStyle name="Normal 6 5 5" xfId="340" xr:uid="{CDF9A76D-A74F-493A-8411-504D67076993}"/>
    <cellStyle name="Normal 6 5 5 2" xfId="662" xr:uid="{85FE4A53-BA30-4EB5-834D-C4E68BDC32BA}"/>
    <cellStyle name="Normal 6 5 5 2 2" xfId="1675" xr:uid="{193E9213-D4EA-4C4B-9264-8294272DE927}"/>
    <cellStyle name="Normal 6 5 5 2 3" xfId="3306" xr:uid="{1B030A0F-24D4-48D6-89A0-BEADF4EE7BBC}"/>
    <cellStyle name="Normal 6 5 5 2 4" xfId="3307" xr:uid="{DA94C09B-9BB9-4646-9924-768231C0B8FF}"/>
    <cellStyle name="Normal 6 5 5 3" xfId="1676" xr:uid="{16B5852D-5875-4A3F-AA90-8837D3336E90}"/>
    <cellStyle name="Normal 6 5 5 3 2" xfId="3308" xr:uid="{4E58AD71-AD3D-458D-81AB-918518F600A5}"/>
    <cellStyle name="Normal 6 5 5 3 3" xfId="3309" xr:uid="{A2A0A81E-AA76-4F02-A50A-A9CE22670049}"/>
    <cellStyle name="Normal 6 5 5 3 4" xfId="3310" xr:uid="{0878D672-8D70-4FF4-9899-A0C17E911F43}"/>
    <cellStyle name="Normal 6 5 5 4" xfId="3311" xr:uid="{5122237A-D58E-4E63-8C5B-3F405752ED11}"/>
    <cellStyle name="Normal 6 5 5 5" xfId="3312" xr:uid="{48DF4554-C931-444B-903A-F517E6CA7D36}"/>
    <cellStyle name="Normal 6 5 5 6" xfId="3313" xr:uid="{6B0BBA72-7A2E-48DE-861E-2B2438D07AF2}"/>
    <cellStyle name="Normal 6 5 6" xfId="663" xr:uid="{221134BF-F84B-48F9-878D-0FD3A548DFAB}"/>
    <cellStyle name="Normal 6 5 6 2" xfId="1677" xr:uid="{CD774DF3-6134-482C-85C3-27F0AD69F9E5}"/>
    <cellStyle name="Normal 6 5 6 2 2" xfId="3314" xr:uid="{7B92E4FB-2818-4EF7-B28F-7AAD56425EB0}"/>
    <cellStyle name="Normal 6 5 6 2 3" xfId="3315" xr:uid="{767078D6-5ABA-48D7-B6FC-28A03B17A6C5}"/>
    <cellStyle name="Normal 6 5 6 2 4" xfId="3316" xr:uid="{F05870D2-B93B-4F44-B9DA-C21B182D285F}"/>
    <cellStyle name="Normal 6 5 6 3" xfId="3317" xr:uid="{CE72FB40-3D1C-4BB4-B5C4-0F7D4D777B22}"/>
    <cellStyle name="Normal 6 5 6 4" xfId="3318" xr:uid="{CE078D18-4D7C-446F-B655-50AFD34DE66C}"/>
    <cellStyle name="Normal 6 5 6 5" xfId="3319" xr:uid="{FBB93797-73C2-4EDF-964B-F56C5CBA883C}"/>
    <cellStyle name="Normal 6 5 7" xfId="1678" xr:uid="{A7035439-163E-49CD-8777-344288EBD429}"/>
    <cellStyle name="Normal 6 5 7 2" xfId="3320" xr:uid="{66552FD3-97B1-4990-9F42-A7612E886F5C}"/>
    <cellStyle name="Normal 6 5 7 3" xfId="3321" xr:uid="{B0DBF506-DF50-4FE9-87E0-96228E1ACBA6}"/>
    <cellStyle name="Normal 6 5 7 4" xfId="3322" xr:uid="{0F6137AF-E1E7-474F-898F-2A3EE5050E15}"/>
    <cellStyle name="Normal 6 5 8" xfId="3323" xr:uid="{EE2CAA9C-7A00-4E9B-BFAC-8474DA9FFAD5}"/>
    <cellStyle name="Normal 6 5 8 2" xfId="3324" xr:uid="{1B7FDF95-0885-451B-913F-6F040318FF20}"/>
    <cellStyle name="Normal 6 5 8 3" xfId="3325" xr:uid="{A4429296-4CDE-4A43-9C11-C10375F6DED3}"/>
    <cellStyle name="Normal 6 5 8 4" xfId="3326" xr:uid="{56784E59-7A2C-47BF-9E8B-E0D04DA51998}"/>
    <cellStyle name="Normal 6 5 9" xfId="3327" xr:uid="{BA0B8FD8-C55D-48E9-941D-7AC8226FD8A2}"/>
    <cellStyle name="Normal 6 6" xfId="125" xr:uid="{2D7CE251-F093-4B66-B824-F143B2A6C40F}"/>
    <cellStyle name="Normal 6 6 2" xfId="126" xr:uid="{1A092279-FE53-4434-870C-0C2D20286F67}"/>
    <cellStyle name="Normal 6 6 2 2" xfId="341" xr:uid="{3A04DD25-E46A-4EB3-A944-D230B462DD26}"/>
    <cellStyle name="Normal 6 6 2 2 2" xfId="664" xr:uid="{31FEA10D-2155-465E-9C9E-E399A5778CB3}"/>
    <cellStyle name="Normal 6 6 2 2 2 2" xfId="1679" xr:uid="{F6156391-25B2-48B9-8ED2-29DBD3C7C2F6}"/>
    <cellStyle name="Normal 6 6 2 2 2 3" xfId="3328" xr:uid="{D2367621-BE11-404D-9657-B1A5FF76BAF0}"/>
    <cellStyle name="Normal 6 6 2 2 2 4" xfId="3329" xr:uid="{F1AB0DD8-F5A4-4B42-B8D5-417D97F3714A}"/>
    <cellStyle name="Normal 6 6 2 2 3" xfId="1680" xr:uid="{FD398809-30DA-42E6-9FE5-A6445D68E988}"/>
    <cellStyle name="Normal 6 6 2 2 3 2" xfId="3330" xr:uid="{037EC79C-7B38-4A5E-972C-1776FD99B8D5}"/>
    <cellStyle name="Normal 6 6 2 2 3 3" xfId="3331" xr:uid="{02D55953-0416-4560-9A68-EE145E942C8B}"/>
    <cellStyle name="Normal 6 6 2 2 3 4" xfId="3332" xr:uid="{C405CC5B-61D7-41E0-A89F-1A5B941CD219}"/>
    <cellStyle name="Normal 6 6 2 2 4" xfId="3333" xr:uid="{A6032395-3A6D-4D49-B3AD-600AB70828F9}"/>
    <cellStyle name="Normal 6 6 2 2 5" xfId="3334" xr:uid="{B69B79CF-E773-4431-9094-EA4B3C4CB0D2}"/>
    <cellStyle name="Normal 6 6 2 2 6" xfId="3335" xr:uid="{64622785-0E49-4E32-AA3B-A9266C116134}"/>
    <cellStyle name="Normal 6 6 2 3" xfId="665" xr:uid="{D03990E4-C40E-4CBF-9F3D-C9B872D66749}"/>
    <cellStyle name="Normal 6 6 2 3 2" xfId="1681" xr:uid="{FA7D4799-80E3-4F9E-96EE-D6963D4689E8}"/>
    <cellStyle name="Normal 6 6 2 3 2 2" xfId="3336" xr:uid="{4F0DCFC8-165C-4926-981B-00E190342D0F}"/>
    <cellStyle name="Normal 6 6 2 3 2 3" xfId="3337" xr:uid="{88ED9525-C080-42B3-86B5-9641472A016E}"/>
    <cellStyle name="Normal 6 6 2 3 2 4" xfId="3338" xr:uid="{D915F908-E664-463C-A2EB-DB3764E7ABC7}"/>
    <cellStyle name="Normal 6 6 2 3 3" xfId="3339" xr:uid="{36BA6CB6-910F-40DC-A03B-EAEE6296A5BD}"/>
    <cellStyle name="Normal 6 6 2 3 4" xfId="3340" xr:uid="{4AABF8CA-496B-4C7D-8362-572AD52EAFFA}"/>
    <cellStyle name="Normal 6 6 2 3 5" xfId="3341" xr:uid="{54CCC945-F17A-43AD-8CB4-B7EEA23FD816}"/>
    <cellStyle name="Normal 6 6 2 4" xfId="1682" xr:uid="{7D464A49-598E-45AC-8B99-466159A5BDF6}"/>
    <cellStyle name="Normal 6 6 2 4 2" xfId="3342" xr:uid="{1A1EA1C7-0EAD-4495-9EB7-F6C9CF56A456}"/>
    <cellStyle name="Normal 6 6 2 4 3" xfId="3343" xr:uid="{A8CA64FA-F6D4-4EAC-B7F2-B08EE4DCBF94}"/>
    <cellStyle name="Normal 6 6 2 4 4" xfId="3344" xr:uid="{73F56A6D-222B-4E70-824F-A06B501E2395}"/>
    <cellStyle name="Normal 6 6 2 5" xfId="3345" xr:uid="{815DD680-D1E8-4FC6-A469-72FC7B98C3AD}"/>
    <cellStyle name="Normal 6 6 2 5 2" xfId="3346" xr:uid="{7040A89B-6D85-48C3-A483-B7965658CFC9}"/>
    <cellStyle name="Normal 6 6 2 5 3" xfId="3347" xr:uid="{0BD0E651-2BDD-4528-A795-59901D8557A6}"/>
    <cellStyle name="Normal 6 6 2 5 4" xfId="3348" xr:uid="{CBA683F4-F761-445D-92E9-624F89C40717}"/>
    <cellStyle name="Normal 6 6 2 6" xfId="3349" xr:uid="{1DEDE493-BF8E-4C5C-91A8-EFAFB04A0D2A}"/>
    <cellStyle name="Normal 6 6 2 7" xfId="3350" xr:uid="{656D5C7A-F0A2-4BB6-9E5B-70FBFC431338}"/>
    <cellStyle name="Normal 6 6 2 8" xfId="3351" xr:uid="{13FBD50F-533E-43EC-AAF2-C505DD195068}"/>
    <cellStyle name="Normal 6 6 3" xfId="342" xr:uid="{E9994351-62A7-4F5B-BFBA-F2B30CFA2689}"/>
    <cellStyle name="Normal 6 6 3 2" xfId="666" xr:uid="{0047F868-A4D5-4924-907F-1FF6CCA2A1B0}"/>
    <cellStyle name="Normal 6 6 3 2 2" xfId="667" xr:uid="{34F43DE4-4B12-4E77-98EA-CF760C34376C}"/>
    <cellStyle name="Normal 6 6 3 2 3" xfId="3352" xr:uid="{23E7B649-FB2B-43E8-92A5-E8C699894725}"/>
    <cellStyle name="Normal 6 6 3 2 4" xfId="3353" xr:uid="{231A8F38-04E2-4590-A159-0C67129F4BA4}"/>
    <cellStyle name="Normal 6 6 3 3" xfId="668" xr:uid="{A12E0352-EFA7-4CCE-BCA4-48D6A8D2AC89}"/>
    <cellStyle name="Normal 6 6 3 3 2" xfId="3354" xr:uid="{9C60A97E-9ED0-43ED-A7AF-C55D9814CCA0}"/>
    <cellStyle name="Normal 6 6 3 3 3" xfId="3355" xr:uid="{51E9D9AD-EE9E-461D-A1E0-DDE773D54080}"/>
    <cellStyle name="Normal 6 6 3 3 4" xfId="3356" xr:uid="{9ED47BF1-8DE9-4314-8040-3659343048A4}"/>
    <cellStyle name="Normal 6 6 3 4" xfId="3357" xr:uid="{FB4820EB-A87A-4BC3-BEFE-98152A952DF7}"/>
    <cellStyle name="Normal 6 6 3 5" xfId="3358" xr:uid="{AD390A58-6BA0-441A-9731-1089B4FC4FD0}"/>
    <cellStyle name="Normal 6 6 3 6" xfId="3359" xr:uid="{64B96410-081E-4710-9E02-A048078A31DC}"/>
    <cellStyle name="Normal 6 6 4" xfId="343" xr:uid="{1D30AB27-4D48-42DB-A4BC-FFFC9C746610}"/>
    <cellStyle name="Normal 6 6 4 2" xfId="669" xr:uid="{B52F1760-9E4C-46BC-8087-BE0C9E5D25E2}"/>
    <cellStyle name="Normal 6 6 4 2 2" xfId="3360" xr:uid="{2C0E23D4-7549-42D2-9553-20ECA24463E8}"/>
    <cellStyle name="Normal 6 6 4 2 3" xfId="3361" xr:uid="{EC8471C5-F8AA-4C4B-9142-F883716E0F15}"/>
    <cellStyle name="Normal 6 6 4 2 4" xfId="3362" xr:uid="{001F9293-4CC9-4CD8-BF1D-76140DBAC74E}"/>
    <cellStyle name="Normal 6 6 4 3" xfId="3363" xr:uid="{54ABB938-193A-4C12-863C-93082DCBC1E1}"/>
    <cellStyle name="Normal 6 6 4 4" xfId="3364" xr:uid="{4D6DDADB-7272-47E6-B5F0-7A18CA47F39D}"/>
    <cellStyle name="Normal 6 6 4 5" xfId="3365" xr:uid="{364BE090-A084-4319-920F-C7A4C5A01F64}"/>
    <cellStyle name="Normal 6 6 5" xfId="670" xr:uid="{EFF2ABD6-FF13-4EE8-9732-E2E73476A1DA}"/>
    <cellStyle name="Normal 6 6 5 2" xfId="3366" xr:uid="{ED2A2EBB-18F4-4476-A849-B0B6A24FBB51}"/>
    <cellStyle name="Normal 6 6 5 3" xfId="3367" xr:uid="{8E0CBF52-A970-4D99-8973-5FA5DDD2EFD2}"/>
    <cellStyle name="Normal 6 6 5 4" xfId="3368" xr:uid="{643D9616-A403-495F-AA9E-A3CC31DA44ED}"/>
    <cellStyle name="Normal 6 6 6" xfId="3369" xr:uid="{DFA9E56C-CF99-49CA-8794-3223BED69747}"/>
    <cellStyle name="Normal 6 6 6 2" xfId="3370" xr:uid="{50F7DD88-3C4D-48B8-BEFF-3936E795C5E0}"/>
    <cellStyle name="Normal 6 6 6 3" xfId="3371" xr:uid="{76A0374C-866E-4949-ACED-C568F0ED38E5}"/>
    <cellStyle name="Normal 6 6 6 4" xfId="3372" xr:uid="{94FABEFA-0020-40CF-96F5-BC0452D38543}"/>
    <cellStyle name="Normal 6 6 7" xfId="3373" xr:uid="{A30E4D0F-D768-4A06-8FD2-EC5DF51C08C3}"/>
    <cellStyle name="Normal 6 6 8" xfId="3374" xr:uid="{6AD5AA4D-DB1A-485F-AE3C-8A3BC2280C9E}"/>
    <cellStyle name="Normal 6 6 9" xfId="3375" xr:uid="{6B3E4934-1544-4FB0-B7BD-FEF3C7F653F9}"/>
    <cellStyle name="Normal 6 7" xfId="127" xr:uid="{1FDC985E-3F52-4E00-9129-69B7DA151B2C}"/>
    <cellStyle name="Normal 6 7 2" xfId="344" xr:uid="{990B398C-A126-478E-9CD3-86FE5B7E303B}"/>
    <cellStyle name="Normal 6 7 2 2" xfId="671" xr:uid="{7804611B-71EB-4B65-BFAE-B8B79EC63668}"/>
    <cellStyle name="Normal 6 7 2 2 2" xfId="1683" xr:uid="{607A58B8-F705-44AE-8776-D71831D74BEA}"/>
    <cellStyle name="Normal 6 7 2 2 2 2" xfId="1684" xr:uid="{C190A372-845D-4917-8310-BF463D975FC2}"/>
    <cellStyle name="Normal 6 7 2 2 3" xfId="1685" xr:uid="{392E63D5-70AF-4BCD-9EF5-9A3A501342E9}"/>
    <cellStyle name="Normal 6 7 2 2 4" xfId="3376" xr:uid="{98F94D5A-D653-4FE2-B7A2-8A34AB089304}"/>
    <cellStyle name="Normal 6 7 2 3" xfId="1686" xr:uid="{11407BCF-5BD1-47E7-A8B9-7C868877AE96}"/>
    <cellStyle name="Normal 6 7 2 3 2" xfId="1687" xr:uid="{76361A8E-0EA7-4AC9-BABC-4CBBC428BF48}"/>
    <cellStyle name="Normal 6 7 2 3 3" xfId="3377" xr:uid="{290051F8-3174-4079-854D-11AA91881854}"/>
    <cellStyle name="Normal 6 7 2 3 4" xfId="3378" xr:uid="{3D11C691-D7DD-40D5-8E11-9B1CC6C89EB8}"/>
    <cellStyle name="Normal 6 7 2 4" xfId="1688" xr:uid="{AA9080A5-C523-4D25-A786-5FE7658E55E6}"/>
    <cellStyle name="Normal 6 7 2 5" xfId="3379" xr:uid="{8A0D2BF6-8106-4D90-A358-F2DF40D58332}"/>
    <cellStyle name="Normal 6 7 2 6" xfId="3380" xr:uid="{48FE6422-5A86-4875-B97B-725C778E1F5D}"/>
    <cellStyle name="Normal 6 7 3" xfId="672" xr:uid="{2F029C9B-ABED-403F-A2D8-4116CE96B5AA}"/>
    <cellStyle name="Normal 6 7 3 2" xfId="1689" xr:uid="{2D4C5736-E825-41AB-A588-E76423935510}"/>
    <cellStyle name="Normal 6 7 3 2 2" xfId="1690" xr:uid="{81B9ED22-7B85-4CE9-867E-3E2AE5C1E028}"/>
    <cellStyle name="Normal 6 7 3 2 3" xfId="3381" xr:uid="{9D8DAAAB-2C44-4434-98AC-012E79C645BA}"/>
    <cellStyle name="Normal 6 7 3 2 4" xfId="3382" xr:uid="{8FE8981B-70A9-42F2-9514-DADE859E7CFB}"/>
    <cellStyle name="Normal 6 7 3 3" xfId="1691" xr:uid="{8660385C-FBED-48E5-8228-08AD13B44E55}"/>
    <cellStyle name="Normal 6 7 3 4" xfId="3383" xr:uid="{4AFCFACC-9494-43C9-A9D7-971729630659}"/>
    <cellStyle name="Normal 6 7 3 5" xfId="3384" xr:uid="{27C09FB6-EAE7-48C0-B590-68AE96230E92}"/>
    <cellStyle name="Normal 6 7 4" xfId="1692" xr:uid="{251BAB90-5A8A-451B-8A77-8FD2BEC7BC2A}"/>
    <cellStyle name="Normal 6 7 4 2" xfId="1693" xr:uid="{FF3FF8B7-CA7C-41DC-A37E-BB1C4E9BA37F}"/>
    <cellStyle name="Normal 6 7 4 3" xfId="3385" xr:uid="{91B91615-D0FB-4C76-B098-95ECDA6A8F4E}"/>
    <cellStyle name="Normal 6 7 4 4" xfId="3386" xr:uid="{C8C5EAFB-52DA-447C-A692-3AA5CB6CB615}"/>
    <cellStyle name="Normal 6 7 5" xfId="1694" xr:uid="{CD42C3D4-F37E-47EB-9C58-3FCDC8FA756C}"/>
    <cellStyle name="Normal 6 7 5 2" xfId="3387" xr:uid="{3591C172-F626-410C-9BE1-6D1AD3AF3D66}"/>
    <cellStyle name="Normal 6 7 5 3" xfId="3388" xr:uid="{2016503E-319E-46C7-A0EA-B96963830CF2}"/>
    <cellStyle name="Normal 6 7 5 4" xfId="3389" xr:uid="{C330B616-3E40-42C4-904F-CE741D53C9C8}"/>
    <cellStyle name="Normal 6 7 6" xfId="3390" xr:uid="{A3FE8C60-6033-4D6C-AC8F-2F5520B24D3D}"/>
    <cellStyle name="Normal 6 7 7" xfId="3391" xr:uid="{59D299DE-D698-4AAA-A10B-5CBFB5E9B5A9}"/>
    <cellStyle name="Normal 6 7 8" xfId="3392" xr:uid="{35058D9F-635D-4C62-8469-6DBC11A29391}"/>
    <cellStyle name="Normal 6 8" xfId="345" xr:uid="{22F3EC09-1AEA-4EFE-BC36-D49D0E273E18}"/>
    <cellStyle name="Normal 6 8 2" xfId="673" xr:uid="{36CD51E2-BAAF-4332-BB45-AEB81F5DC642}"/>
    <cellStyle name="Normal 6 8 2 2" xfId="674" xr:uid="{DF481EB0-FFA9-4FDB-BD86-031FA8D8CD6B}"/>
    <cellStyle name="Normal 6 8 2 2 2" xfId="1695" xr:uid="{86634C1B-8FB0-40A0-BFA8-537CD5D02F47}"/>
    <cellStyle name="Normal 6 8 2 2 3" xfId="3393" xr:uid="{BB177267-E318-4A61-8E0C-495C1EEE1413}"/>
    <cellStyle name="Normal 6 8 2 2 4" xfId="3394" xr:uid="{239BBC04-FA9B-4CB0-9353-F067A1FAB5FA}"/>
    <cellStyle name="Normal 6 8 2 3" xfId="1696" xr:uid="{521B411F-E2C2-46E8-9C09-08AE2A386042}"/>
    <cellStyle name="Normal 6 8 2 4" xfId="3395" xr:uid="{5A1C12A4-A404-48A9-A9C7-0A7CAABD7F62}"/>
    <cellStyle name="Normal 6 8 2 5" xfId="3396" xr:uid="{FDCAEB95-A921-4A06-B633-D8A27D1DCA28}"/>
    <cellStyle name="Normal 6 8 3" xfId="675" xr:uid="{BD37E232-E022-445B-85F2-12FB050D9456}"/>
    <cellStyle name="Normal 6 8 3 2" xfId="1697" xr:uid="{1E30A03E-E89C-434C-A673-306A167097E9}"/>
    <cellStyle name="Normal 6 8 3 3" xfId="3397" xr:uid="{092A2728-6F9A-4735-B01D-1963D452A397}"/>
    <cellStyle name="Normal 6 8 3 4" xfId="3398" xr:uid="{9CD0A602-E3E0-4F4A-889E-E5B20B631443}"/>
    <cellStyle name="Normal 6 8 4" xfId="1698" xr:uid="{C624BEC1-ECCF-4166-9774-A41F476CC818}"/>
    <cellStyle name="Normal 6 8 4 2" xfId="3399" xr:uid="{6883F133-34EE-438F-9780-D211B1904AEA}"/>
    <cellStyle name="Normal 6 8 4 3" xfId="3400" xr:uid="{8A2D5CA4-0443-4799-B7EA-1ECF11500D45}"/>
    <cellStyle name="Normal 6 8 4 4" xfId="3401" xr:uid="{780546B6-4F5E-42A1-BA74-BF7B6B7C850E}"/>
    <cellStyle name="Normal 6 8 5" xfId="3402" xr:uid="{B064ACC4-A047-4D52-BECA-5D277ECCA63B}"/>
    <cellStyle name="Normal 6 8 6" xfId="3403" xr:uid="{A83725F0-D840-43F4-9642-F53F11FAB2FA}"/>
    <cellStyle name="Normal 6 8 7" xfId="3404" xr:uid="{6AD239A3-750E-4A90-9BA0-362E41EF60AA}"/>
    <cellStyle name="Normal 6 9" xfId="346" xr:uid="{A72C98F4-F59A-4788-8E03-FD2E02E02D19}"/>
    <cellStyle name="Normal 6 9 2" xfId="676" xr:uid="{ACA2A45E-12C1-4C42-805D-889D52052C12}"/>
    <cellStyle name="Normal 6 9 2 2" xfId="1699" xr:uid="{62F05F6D-30F9-4443-8616-6C4F26E00FCE}"/>
    <cellStyle name="Normal 6 9 2 3" xfId="3405" xr:uid="{6551E076-2293-4A62-9D44-5E5FDE39901D}"/>
    <cellStyle name="Normal 6 9 2 4" xfId="3406" xr:uid="{C47656E2-34F4-4F76-8F10-D3EC5A4E2893}"/>
    <cellStyle name="Normal 6 9 3" xfId="1700" xr:uid="{972A5C79-C236-4C8A-B832-BCCD77095CA5}"/>
    <cellStyle name="Normal 6 9 3 2" xfId="3407" xr:uid="{F5508781-A7BC-4CEB-974B-DDECC08E153F}"/>
    <cellStyle name="Normal 6 9 3 3" xfId="3408" xr:uid="{D59682B3-931B-4131-90ED-77F515875348}"/>
    <cellStyle name="Normal 6 9 3 4" xfId="3409" xr:uid="{5A7847CA-DE0A-4698-8727-883A1D4BBB08}"/>
    <cellStyle name="Normal 6 9 4" xfId="3410" xr:uid="{9FCB8195-E587-4FF0-832E-DB79E3F4CE08}"/>
    <cellStyle name="Normal 6 9 5" xfId="3411" xr:uid="{54A1F2DD-83DD-442E-B20E-19EA192DF5FF}"/>
    <cellStyle name="Normal 6 9 6" xfId="3412" xr:uid="{8F166830-9F82-48B9-B110-1FD142110762}"/>
    <cellStyle name="Normal 7" xfId="128" xr:uid="{FA401294-1BB5-403C-B2D4-5BB856CAAC59}"/>
    <cellStyle name="Normal 7 10" xfId="1701" xr:uid="{A8B62B5F-653D-4C15-8AF7-AB9DBF2564E5}"/>
    <cellStyle name="Normal 7 10 2" xfId="3413" xr:uid="{9D227210-FAF2-4107-AF41-BC3D6D487BFB}"/>
    <cellStyle name="Normal 7 10 3" xfId="3414" xr:uid="{1DF36B28-6E64-468E-9C80-CA61FBE96FD8}"/>
    <cellStyle name="Normal 7 10 4" xfId="3415" xr:uid="{E1C53522-F955-4660-B06D-3FEB62AC481E}"/>
    <cellStyle name="Normal 7 11" xfId="3416" xr:uid="{14276836-9FE9-4EBA-BE70-6E91D539C246}"/>
    <cellStyle name="Normal 7 11 2" xfId="3417" xr:uid="{C3065B95-34AE-40A5-90D1-9F3D10EDF6C2}"/>
    <cellStyle name="Normal 7 11 3" xfId="3418" xr:uid="{7FDC7841-263B-4ADC-A235-AB779D5BD32D}"/>
    <cellStyle name="Normal 7 11 4" xfId="3419" xr:uid="{7BC7B740-D48B-46B0-A754-F95500DBC87B}"/>
    <cellStyle name="Normal 7 12" xfId="3420" xr:uid="{A1706BCC-3D2F-4698-9352-A8A3C5E07A81}"/>
    <cellStyle name="Normal 7 12 2" xfId="3421" xr:uid="{DD6E8D03-BE80-4CA0-A9A8-8027B6864E2F}"/>
    <cellStyle name="Normal 7 13" xfId="3422" xr:uid="{BF181433-5664-4FCC-8704-27B9FAB6732C}"/>
    <cellStyle name="Normal 7 14" xfId="3423" xr:uid="{2D24ED0E-D5B7-4004-A783-D7FF6D4EBC22}"/>
    <cellStyle name="Normal 7 15" xfId="3424" xr:uid="{9D20710A-34DC-4971-82F2-2320B7C95FE9}"/>
    <cellStyle name="Normal 7 2" xfId="129" xr:uid="{CD6A9E89-C946-489D-8E0E-840E452D26C0}"/>
    <cellStyle name="Normal 7 2 10" xfId="3425" xr:uid="{438B8014-4EFD-4CAD-AC72-5427B0EF922F}"/>
    <cellStyle name="Normal 7 2 11" xfId="3426" xr:uid="{2ABB0553-40F6-4672-AD6A-33234929FA79}"/>
    <cellStyle name="Normal 7 2 2" xfId="130" xr:uid="{0EE4C4ED-899D-45B9-8788-AB12A623A1A6}"/>
    <cellStyle name="Normal 7 2 2 2" xfId="131" xr:uid="{AD6C8743-3537-4DDD-9FAB-8E1F5D521EF4}"/>
    <cellStyle name="Normal 7 2 2 2 2" xfId="347" xr:uid="{56108E45-213B-4CFD-BBE5-EB0793E7583D}"/>
    <cellStyle name="Normal 7 2 2 2 2 2" xfId="677" xr:uid="{64614C22-0EF5-403E-9ED3-D100668697CA}"/>
    <cellStyle name="Normal 7 2 2 2 2 2 2" xfId="678" xr:uid="{3D378222-5D84-4C9D-AC20-F069A7A33841}"/>
    <cellStyle name="Normal 7 2 2 2 2 2 2 2" xfId="1702" xr:uid="{4C8B67A2-4A04-4A1F-AF01-4F3E1F7C9390}"/>
    <cellStyle name="Normal 7 2 2 2 2 2 2 2 2" xfId="1703" xr:uid="{092DA143-32C5-4386-AF84-13F3B6C54EC5}"/>
    <cellStyle name="Normal 7 2 2 2 2 2 2 3" xfId="1704" xr:uid="{03D85301-ECBA-49AF-B742-0CEE6D3872A4}"/>
    <cellStyle name="Normal 7 2 2 2 2 2 3" xfId="1705" xr:uid="{05334F05-F1DF-4858-B0BB-FFE330A160B3}"/>
    <cellStyle name="Normal 7 2 2 2 2 2 3 2" xfId="1706" xr:uid="{46B1FDAA-8936-4F37-8D29-8C2F5D85BA13}"/>
    <cellStyle name="Normal 7 2 2 2 2 2 4" xfId="1707" xr:uid="{BABA88D2-4B85-4720-BFB3-4429D7CB8198}"/>
    <cellStyle name="Normal 7 2 2 2 2 3" xfId="679" xr:uid="{2EA6CFCC-6F4C-404E-A95C-DE66FE71BB9F}"/>
    <cellStyle name="Normal 7 2 2 2 2 3 2" xfId="1708" xr:uid="{BB99DDF9-EB1E-4353-B3DA-1C3F7A60EABE}"/>
    <cellStyle name="Normal 7 2 2 2 2 3 2 2" xfId="1709" xr:uid="{A0DE5FFF-EB88-45CD-9811-1687980B35EA}"/>
    <cellStyle name="Normal 7 2 2 2 2 3 3" xfId="1710" xr:uid="{2E45A533-0079-44E3-ABC4-E0C9E6033988}"/>
    <cellStyle name="Normal 7 2 2 2 2 3 4" xfId="3427" xr:uid="{63566223-E081-4613-B506-1DBA3B363EB6}"/>
    <cellStyle name="Normal 7 2 2 2 2 4" xfId="1711" xr:uid="{ABC8C973-F8E4-4671-B235-95F00B5658DD}"/>
    <cellStyle name="Normal 7 2 2 2 2 4 2" xfId="1712" xr:uid="{56698B70-8E23-4775-AE91-F3DAA524242E}"/>
    <cellStyle name="Normal 7 2 2 2 2 5" xfId="1713" xr:uid="{F3CC1AC0-105D-409B-98A7-67189398D206}"/>
    <cellStyle name="Normal 7 2 2 2 2 6" xfId="3428" xr:uid="{ADF681F8-BDDD-4461-877E-E4AC2C84327D}"/>
    <cellStyle name="Normal 7 2 2 2 3" xfId="348" xr:uid="{D5464070-C240-464D-890A-C70005350052}"/>
    <cellStyle name="Normal 7 2 2 2 3 2" xfId="680" xr:uid="{B1831D99-DC24-4593-8AE3-20348B942F7E}"/>
    <cellStyle name="Normal 7 2 2 2 3 2 2" xfId="681" xr:uid="{99CA0476-1AD9-4954-8C87-94446E55D01C}"/>
    <cellStyle name="Normal 7 2 2 2 3 2 2 2" xfId="1714" xr:uid="{46E756CF-5BD1-4B01-B225-DFCBA6A69B8B}"/>
    <cellStyle name="Normal 7 2 2 2 3 2 2 2 2" xfId="1715" xr:uid="{B2BE42FC-6EBB-4A33-89A5-1F6AEC4D5DC5}"/>
    <cellStyle name="Normal 7 2 2 2 3 2 2 3" xfId="1716" xr:uid="{3F23069E-7540-4FB8-BF7C-86DBE4C6B1D8}"/>
    <cellStyle name="Normal 7 2 2 2 3 2 3" xfId="1717" xr:uid="{CF7B76BB-CB34-44D9-AA43-3F5063E89C72}"/>
    <cellStyle name="Normal 7 2 2 2 3 2 3 2" xfId="1718" xr:uid="{D11A050B-DA64-4A6B-B36A-186570FF72CC}"/>
    <cellStyle name="Normal 7 2 2 2 3 2 4" xfId="1719" xr:uid="{64B42E79-6EFC-4371-B5AC-4737AA704C1C}"/>
    <cellStyle name="Normal 7 2 2 2 3 3" xfId="682" xr:uid="{8E6567D8-6D58-42D5-9545-967D1ECA27AA}"/>
    <cellStyle name="Normal 7 2 2 2 3 3 2" xfId="1720" xr:uid="{31DA03B9-6181-4563-84CE-50CD17BAFA01}"/>
    <cellStyle name="Normal 7 2 2 2 3 3 2 2" xfId="1721" xr:uid="{9DDC46AE-1067-4F8F-84A7-DF30F4B72D43}"/>
    <cellStyle name="Normal 7 2 2 2 3 3 3" xfId="1722" xr:uid="{125925EF-08AE-45C4-A8F2-282C587B062F}"/>
    <cellStyle name="Normal 7 2 2 2 3 4" xfId="1723" xr:uid="{C3F107B6-7C55-440D-ABD3-242A5CEDA51A}"/>
    <cellStyle name="Normal 7 2 2 2 3 4 2" xfId="1724" xr:uid="{05EE8F8D-61B6-4CB4-8ED9-C9E38320B55B}"/>
    <cellStyle name="Normal 7 2 2 2 3 5" xfId="1725" xr:uid="{AE3BF19E-6BD3-4993-8896-BAD1039BFFB6}"/>
    <cellStyle name="Normal 7 2 2 2 4" xfId="683" xr:uid="{242868A6-683A-4557-AF71-B4866DD5E10E}"/>
    <cellStyle name="Normal 7 2 2 2 4 2" xfId="684" xr:uid="{7C0373A0-0A78-4B36-BFD0-C3DB702E59F9}"/>
    <cellStyle name="Normal 7 2 2 2 4 2 2" xfId="1726" xr:uid="{339A58F8-31CB-4331-AC71-B6618F6D151C}"/>
    <cellStyle name="Normal 7 2 2 2 4 2 2 2" xfId="1727" xr:uid="{7FEFD5D0-29FA-4524-A255-02A0644940C4}"/>
    <cellStyle name="Normal 7 2 2 2 4 2 3" xfId="1728" xr:uid="{A9C24BEE-34C7-4CE8-97C2-2E1E0AA994FA}"/>
    <cellStyle name="Normal 7 2 2 2 4 3" xfId="1729" xr:uid="{EDA39F38-0FB0-4C00-84E6-A2768FC3B4C8}"/>
    <cellStyle name="Normal 7 2 2 2 4 3 2" xfId="1730" xr:uid="{EF745E02-0715-49FA-B0D8-839ABC224DE6}"/>
    <cellStyle name="Normal 7 2 2 2 4 4" xfId="1731" xr:uid="{F6450778-229A-47FA-A624-8002053D473C}"/>
    <cellStyle name="Normal 7 2 2 2 5" xfId="685" xr:uid="{2E43FBAE-6945-4E1F-97D3-2727CB0E5496}"/>
    <cellStyle name="Normal 7 2 2 2 5 2" xfId="1732" xr:uid="{4294D76C-C975-4390-9FCF-BE010ECBA14C}"/>
    <cellStyle name="Normal 7 2 2 2 5 2 2" xfId="1733" xr:uid="{280A5E1F-A635-4670-A467-2BC25F25B3DA}"/>
    <cellStyle name="Normal 7 2 2 2 5 3" xfId="1734" xr:uid="{62F53EBB-3E64-4FBD-8908-FDA2BFCEB108}"/>
    <cellStyle name="Normal 7 2 2 2 5 4" xfId="3429" xr:uid="{A3EE0404-201C-4899-9378-F17100A5DFD5}"/>
    <cellStyle name="Normal 7 2 2 2 6" xfId="1735" xr:uid="{A13FD6C6-94B0-4155-AE41-8696B7B5DCF4}"/>
    <cellStyle name="Normal 7 2 2 2 6 2" xfId="1736" xr:uid="{3BD0801E-00B0-42F6-8318-0181D15A22DE}"/>
    <cellStyle name="Normal 7 2 2 2 7" xfId="1737" xr:uid="{7B520C42-B19E-4F9B-A091-FFA067335C76}"/>
    <cellStyle name="Normal 7 2 2 2 8" xfId="3430" xr:uid="{364C9E91-9814-4A10-9574-6ABA8332C422}"/>
    <cellStyle name="Normal 7 2 2 3" xfId="349" xr:uid="{B34E2629-A6F5-4282-ACFF-AC7CC15E434E}"/>
    <cellStyle name="Normal 7 2 2 3 2" xfId="686" xr:uid="{66045765-9090-4A5D-922E-6285E1B073D4}"/>
    <cellStyle name="Normal 7 2 2 3 2 2" xfId="687" xr:uid="{41FB6E1A-47DC-4427-9570-DC3EACE3A11F}"/>
    <cellStyle name="Normal 7 2 2 3 2 2 2" xfId="1738" xr:uid="{2A0F151B-D419-4D64-B058-EAB8164A4ED1}"/>
    <cellStyle name="Normal 7 2 2 3 2 2 2 2" xfId="1739" xr:uid="{FBF7453C-4B4D-449B-981D-1E5523CD7663}"/>
    <cellStyle name="Normal 7 2 2 3 2 2 3" xfId="1740" xr:uid="{3A07FE32-5D78-45E4-B1AA-82E4B58BC9B4}"/>
    <cellStyle name="Normal 7 2 2 3 2 3" xfId="1741" xr:uid="{2B259794-2636-44DB-B868-E2C74EB7B6BC}"/>
    <cellStyle name="Normal 7 2 2 3 2 3 2" xfId="1742" xr:uid="{2CE3FA5A-80DB-496D-BD0E-A72E6E17B171}"/>
    <cellStyle name="Normal 7 2 2 3 2 4" xfId="1743" xr:uid="{004D7FD7-3F68-46DC-961E-ECA40C652C41}"/>
    <cellStyle name="Normal 7 2 2 3 3" xfId="688" xr:uid="{15056211-10FF-4C1E-9730-5C7B4C158A0B}"/>
    <cellStyle name="Normal 7 2 2 3 3 2" xfId="1744" xr:uid="{40C50AA0-EEE7-4CFD-BBB3-73D3F3A88B91}"/>
    <cellStyle name="Normal 7 2 2 3 3 2 2" xfId="1745" xr:uid="{B95D2632-9B89-4E56-A671-6CB8AAFBAD5F}"/>
    <cellStyle name="Normal 7 2 2 3 3 3" xfId="1746" xr:uid="{892CE2F4-AFCD-44C9-86FF-ABAC1550EB37}"/>
    <cellStyle name="Normal 7 2 2 3 3 4" xfId="3431" xr:uid="{B2EBE1DC-F124-48F4-B8D9-A7ABA1B43865}"/>
    <cellStyle name="Normal 7 2 2 3 4" xfId="1747" xr:uid="{5D3562E5-6D56-4E2F-83D0-A2B704416F2E}"/>
    <cellStyle name="Normal 7 2 2 3 4 2" xfId="1748" xr:uid="{7F8F85E6-C512-471E-924E-9C6C9F38BEA2}"/>
    <cellStyle name="Normal 7 2 2 3 5" xfId="1749" xr:uid="{EB03EDB6-0A2A-4D51-BA94-890E8C412A90}"/>
    <cellStyle name="Normal 7 2 2 3 6" xfId="3432" xr:uid="{E27F1C15-BBA3-4D6B-A64D-ABD637BCCAC7}"/>
    <cellStyle name="Normal 7 2 2 4" xfId="350" xr:uid="{9D73EC20-8BB8-4714-9DDA-A4CCA3D6A5A3}"/>
    <cellStyle name="Normal 7 2 2 4 2" xfId="689" xr:uid="{10BE144F-8C64-4D48-9FE0-B34203A10191}"/>
    <cellStyle name="Normal 7 2 2 4 2 2" xfId="690" xr:uid="{AC498B73-60AF-4132-A2E9-E5A5691D48A5}"/>
    <cellStyle name="Normal 7 2 2 4 2 2 2" xfId="1750" xr:uid="{70DBECEE-BA3A-4B28-A26E-463C8F4398F7}"/>
    <cellStyle name="Normal 7 2 2 4 2 2 2 2" xfId="1751" xr:uid="{3686FD43-9F20-4472-914A-13A63E6F2A7C}"/>
    <cellStyle name="Normal 7 2 2 4 2 2 3" xfId="1752" xr:uid="{B7F6DD86-194D-4911-9612-764582770F8E}"/>
    <cellStyle name="Normal 7 2 2 4 2 3" xfId="1753" xr:uid="{4933F3F4-8ED9-4F81-9B8F-ECFF5D070C86}"/>
    <cellStyle name="Normal 7 2 2 4 2 3 2" xfId="1754" xr:uid="{434F98FC-A296-4418-ACFE-FDEF18C0CE5A}"/>
    <cellStyle name="Normal 7 2 2 4 2 4" xfId="1755" xr:uid="{7E0BF6AF-040E-47E0-A81C-FD7B8B9A2807}"/>
    <cellStyle name="Normal 7 2 2 4 3" xfId="691" xr:uid="{FB37891C-6DA4-4722-861D-E6C7F3FF7784}"/>
    <cellStyle name="Normal 7 2 2 4 3 2" xfId="1756" xr:uid="{5E00B343-BD99-4DA1-86C9-6A23C4C141E7}"/>
    <cellStyle name="Normal 7 2 2 4 3 2 2" xfId="1757" xr:uid="{DF00A19F-1FA5-42E8-8956-4694C3877496}"/>
    <cellStyle name="Normal 7 2 2 4 3 3" xfId="1758" xr:uid="{0A40920F-32DD-4336-9249-D728F952B17C}"/>
    <cellStyle name="Normal 7 2 2 4 4" xfId="1759" xr:uid="{664D465A-1D57-49A7-B468-607B3C69681C}"/>
    <cellStyle name="Normal 7 2 2 4 4 2" xfId="1760" xr:uid="{2E323D95-CFFB-487D-BF15-591E9A0D5DD7}"/>
    <cellStyle name="Normal 7 2 2 4 5" xfId="1761" xr:uid="{D2E73A34-69CB-4102-ADE1-A881207C01D1}"/>
    <cellStyle name="Normal 7 2 2 5" xfId="351" xr:uid="{79000253-24DC-47DB-A178-13B22E926310}"/>
    <cellStyle name="Normal 7 2 2 5 2" xfId="692" xr:uid="{78F19CF4-1BD5-432F-9CB3-9B38601CD8EF}"/>
    <cellStyle name="Normal 7 2 2 5 2 2" xfId="1762" xr:uid="{17029C6A-0D6E-409B-B520-7B3D8C083080}"/>
    <cellStyle name="Normal 7 2 2 5 2 2 2" xfId="1763" xr:uid="{FE43C44F-BC55-43C2-8B3D-9DFA7E1909C0}"/>
    <cellStyle name="Normal 7 2 2 5 2 3" xfId="1764" xr:uid="{4FC8A891-F83E-4D17-8F15-CA8D0B4322CF}"/>
    <cellStyle name="Normal 7 2 2 5 3" xfId="1765" xr:uid="{855B3172-B6F3-4127-94C9-91C0A0B105F2}"/>
    <cellStyle name="Normal 7 2 2 5 3 2" xfId="1766" xr:uid="{FEA4B7B9-5B8C-4EF3-B4D6-1BE637110F80}"/>
    <cellStyle name="Normal 7 2 2 5 4" xfId="1767" xr:uid="{08983433-80F1-4793-9E3B-7A39E5FF225A}"/>
    <cellStyle name="Normal 7 2 2 6" xfId="693" xr:uid="{8B8F7482-851A-4C6E-9A51-17E7F66F532F}"/>
    <cellStyle name="Normal 7 2 2 6 2" xfId="1768" xr:uid="{DEFF72B1-6B67-4DBD-8944-8833A7818A4D}"/>
    <cellStyle name="Normal 7 2 2 6 2 2" xfId="1769" xr:uid="{95BC48EB-8511-4032-830D-B67348126474}"/>
    <cellStyle name="Normal 7 2 2 6 3" xfId="1770" xr:uid="{7B2B9660-F715-4AD3-A0DC-69C514A9D719}"/>
    <cellStyle name="Normal 7 2 2 6 4" xfId="3433" xr:uid="{AB6244FF-17A2-459D-BDE5-10E49AF3AA87}"/>
    <cellStyle name="Normal 7 2 2 7" xfId="1771" xr:uid="{1A56E963-0A16-40C3-BBD5-38792758C258}"/>
    <cellStyle name="Normal 7 2 2 7 2" xfId="1772" xr:uid="{CD907C9A-47EA-4428-82A7-B3B72755C9F9}"/>
    <cellStyle name="Normal 7 2 2 8" xfId="1773" xr:uid="{2C9D8BFD-BB40-4A82-A76C-8F8CD2A94F2B}"/>
    <cellStyle name="Normal 7 2 2 9" xfId="3434" xr:uid="{AD2FA1C5-4FA8-407C-A623-00AE175D6E3D}"/>
    <cellStyle name="Normal 7 2 3" xfId="132" xr:uid="{BB8B018F-ABCE-4A72-AC2B-5CE1F7FEDFB3}"/>
    <cellStyle name="Normal 7 2 3 2" xfId="133" xr:uid="{502ED62B-807D-441C-AA0C-1077533F17CF}"/>
    <cellStyle name="Normal 7 2 3 2 2" xfId="694" xr:uid="{75915A0E-BC5F-4CF5-94DB-D4489BBD7875}"/>
    <cellStyle name="Normal 7 2 3 2 2 2" xfId="695" xr:uid="{70A01A0F-E4C7-4897-8C73-36F35A2E007A}"/>
    <cellStyle name="Normal 7 2 3 2 2 2 2" xfId="1774" xr:uid="{24F233B6-E3CC-4B6F-8354-38D471336256}"/>
    <cellStyle name="Normal 7 2 3 2 2 2 2 2" xfId="1775" xr:uid="{8ECBA381-430D-44F6-AFB7-0005D2E29C73}"/>
    <cellStyle name="Normal 7 2 3 2 2 2 3" xfId="1776" xr:uid="{4EE4DC42-2FA6-4F00-ADDB-8DF2AC46359C}"/>
    <cellStyle name="Normal 7 2 3 2 2 3" xfId="1777" xr:uid="{81DD5A07-1733-4767-961E-972219F70214}"/>
    <cellStyle name="Normal 7 2 3 2 2 3 2" xfId="1778" xr:uid="{EE8B3638-0706-4EDD-AEC9-5B735D06C721}"/>
    <cellStyle name="Normal 7 2 3 2 2 4" xfId="1779" xr:uid="{466DE34B-F229-4912-B1E0-D4E404FE9633}"/>
    <cellStyle name="Normal 7 2 3 2 3" xfId="696" xr:uid="{B9538B14-3D9E-4108-AB85-ADC8C744216C}"/>
    <cellStyle name="Normal 7 2 3 2 3 2" xfId="1780" xr:uid="{E5F9544F-8417-4FEE-89CE-7EFD312FBBDB}"/>
    <cellStyle name="Normal 7 2 3 2 3 2 2" xfId="1781" xr:uid="{4416FECE-BD99-417D-AAE3-C7953482B79C}"/>
    <cellStyle name="Normal 7 2 3 2 3 3" xfId="1782" xr:uid="{6E38D0C2-E4AF-40D3-A920-6946E2D177B8}"/>
    <cellStyle name="Normal 7 2 3 2 3 4" xfId="3435" xr:uid="{E5CE42F2-89BC-4B69-B4AD-9756E6882007}"/>
    <cellStyle name="Normal 7 2 3 2 4" xfId="1783" xr:uid="{A0538E9A-C60F-4507-9980-A2B02ECD9D56}"/>
    <cellStyle name="Normal 7 2 3 2 4 2" xfId="1784" xr:uid="{E8D775C9-104B-42E0-9A75-D778ABF212C6}"/>
    <cellStyle name="Normal 7 2 3 2 5" xfId="1785" xr:uid="{D98DAF0E-A91C-41D6-BC14-13A7421AF1B7}"/>
    <cellStyle name="Normal 7 2 3 2 6" xfId="3436" xr:uid="{D35CBF23-D60D-459E-B501-7D7F8C0CC72F}"/>
    <cellStyle name="Normal 7 2 3 3" xfId="352" xr:uid="{5D8185B1-42F4-4C75-91DE-93DF7AA27A09}"/>
    <cellStyle name="Normal 7 2 3 3 2" xfId="697" xr:uid="{5EF87FF2-149B-4440-A159-663ABFC93133}"/>
    <cellStyle name="Normal 7 2 3 3 2 2" xfId="698" xr:uid="{D9ED8E03-D885-4FE2-ACD0-6AFB2F3CD2E6}"/>
    <cellStyle name="Normal 7 2 3 3 2 2 2" xfId="1786" xr:uid="{2BB2DE8D-5487-4018-88F6-47228456345E}"/>
    <cellStyle name="Normal 7 2 3 3 2 2 2 2" xfId="1787" xr:uid="{05A55E73-6490-401B-8628-A65C577C146F}"/>
    <cellStyle name="Normal 7 2 3 3 2 2 3" xfId="1788" xr:uid="{7389EEBA-06C2-4F5A-8AA4-815E18A5E109}"/>
    <cellStyle name="Normal 7 2 3 3 2 3" xfId="1789" xr:uid="{F7FCC3B9-9F90-4028-B6F6-D8590177B88E}"/>
    <cellStyle name="Normal 7 2 3 3 2 3 2" xfId="1790" xr:uid="{8F2B6592-F922-41E0-BC43-12780D0A5A62}"/>
    <cellStyle name="Normal 7 2 3 3 2 4" xfId="1791" xr:uid="{18CD8C1C-98EB-429A-8CE8-750B4DA358E9}"/>
    <cellStyle name="Normal 7 2 3 3 3" xfId="699" xr:uid="{9BD95069-6264-4949-B63F-5297B1C7BD43}"/>
    <cellStyle name="Normal 7 2 3 3 3 2" xfId="1792" xr:uid="{29C170B1-DEEB-482A-9C55-B9BDFD6451A0}"/>
    <cellStyle name="Normal 7 2 3 3 3 2 2" xfId="1793" xr:uid="{A39A50A2-4574-4DF4-A289-2FB3DEB7AD85}"/>
    <cellStyle name="Normal 7 2 3 3 3 3" xfId="1794" xr:uid="{42547A39-1754-4E5E-8504-4692D8D70442}"/>
    <cellStyle name="Normal 7 2 3 3 4" xfId="1795" xr:uid="{8F8145D3-D3BB-4866-8499-681B9BBA4BFB}"/>
    <cellStyle name="Normal 7 2 3 3 4 2" xfId="1796" xr:uid="{FAF3C4B3-76B2-453F-8A81-698FD99BA5AC}"/>
    <cellStyle name="Normal 7 2 3 3 5" xfId="1797" xr:uid="{5497CE26-8BCF-462E-8FB9-486A0A517A7D}"/>
    <cellStyle name="Normal 7 2 3 4" xfId="353" xr:uid="{A03D9130-B397-4200-ACFA-F38AF0E220E9}"/>
    <cellStyle name="Normal 7 2 3 4 2" xfId="700" xr:uid="{CD3C284F-BE20-4A3C-87B2-7C2E0D470ECA}"/>
    <cellStyle name="Normal 7 2 3 4 2 2" xfId="1798" xr:uid="{439DAF3C-3823-4A2C-BC00-915CA792DA60}"/>
    <cellStyle name="Normal 7 2 3 4 2 2 2" xfId="1799" xr:uid="{8D217081-4500-4865-8274-A4C18B40D8E6}"/>
    <cellStyle name="Normal 7 2 3 4 2 3" xfId="1800" xr:uid="{5933AF91-98A5-4E33-B524-E412E52916D0}"/>
    <cellStyle name="Normal 7 2 3 4 3" xfId="1801" xr:uid="{40AC31E1-FB09-4C73-8192-33FB17659916}"/>
    <cellStyle name="Normal 7 2 3 4 3 2" xfId="1802" xr:uid="{669C3E04-69F7-4C0C-BB5D-2F3F8DC32D55}"/>
    <cellStyle name="Normal 7 2 3 4 4" xfId="1803" xr:uid="{5E599E71-0921-4689-9C37-4DB5F2A22752}"/>
    <cellStyle name="Normal 7 2 3 5" xfId="701" xr:uid="{7F5CCA14-B700-46A3-B997-EC48FF978B45}"/>
    <cellStyle name="Normal 7 2 3 5 2" xfId="1804" xr:uid="{C550A3DA-D8F4-4048-A359-4208C3FC67CA}"/>
    <cellStyle name="Normal 7 2 3 5 2 2" xfId="1805" xr:uid="{1824FD14-AB05-45E6-B050-F47CCAB2F45F}"/>
    <cellStyle name="Normal 7 2 3 5 3" xfId="1806" xr:uid="{37F684D2-9E61-4935-8755-10C03B22F04F}"/>
    <cellStyle name="Normal 7 2 3 5 4" xfId="3437" xr:uid="{0D89F8C4-FC10-4FB8-BDCA-39AE309188B3}"/>
    <cellStyle name="Normal 7 2 3 6" xfId="1807" xr:uid="{B0817335-9B05-4BAF-9824-8CE76165D97B}"/>
    <cellStyle name="Normal 7 2 3 6 2" xfId="1808" xr:uid="{57ABDBB6-BF30-4330-AB99-63AF73BF19B5}"/>
    <cellStyle name="Normal 7 2 3 7" xfId="1809" xr:uid="{22D0AD10-283E-4264-80AC-2FBDC0891308}"/>
    <cellStyle name="Normal 7 2 3 8" xfId="3438" xr:uid="{F9923B29-DDEE-4EDB-85DA-C4A218D69E09}"/>
    <cellStyle name="Normal 7 2 4" xfId="134" xr:uid="{237DA256-BDAA-45D1-B894-1215347437DC}"/>
    <cellStyle name="Normal 7 2 4 2" xfId="448" xr:uid="{5E90B0BE-2F2A-4E64-A527-FE7A8669AEFC}"/>
    <cellStyle name="Normal 7 2 4 2 2" xfId="702" xr:uid="{1401F632-55CA-46A0-8F27-4EEA83334586}"/>
    <cellStyle name="Normal 7 2 4 2 2 2" xfId="1810" xr:uid="{C0324D1D-74B6-4EC5-93AD-5BF1F7656F82}"/>
    <cellStyle name="Normal 7 2 4 2 2 2 2" xfId="1811" xr:uid="{0D317B72-6BC5-4B43-ADED-86722EFA05B8}"/>
    <cellStyle name="Normal 7 2 4 2 2 3" xfId="1812" xr:uid="{678C339A-F861-4597-8046-BE485D4D615B}"/>
    <cellStyle name="Normal 7 2 4 2 2 4" xfId="3439" xr:uid="{EC9533E6-E5FE-47B9-AEA4-4DF63BAEB50B}"/>
    <cellStyle name="Normal 7 2 4 2 3" xfId="1813" xr:uid="{CF81E066-A3D9-4120-8209-D605B338C43D}"/>
    <cellStyle name="Normal 7 2 4 2 3 2" xfId="1814" xr:uid="{00C95310-63A5-43F8-8EC7-70EA8E1A89EB}"/>
    <cellStyle name="Normal 7 2 4 2 4" xfId="1815" xr:uid="{A1A5AC5C-C28B-439D-B53A-7B26F29844E2}"/>
    <cellStyle name="Normal 7 2 4 2 5" xfId="3440" xr:uid="{7917BC7F-7171-4492-A641-DBCB32606C1E}"/>
    <cellStyle name="Normal 7 2 4 3" xfId="703" xr:uid="{A69D3017-6150-43D2-B1C1-AC1C28244658}"/>
    <cellStyle name="Normal 7 2 4 3 2" xfId="1816" xr:uid="{841C764D-1088-4947-BABC-24DD94A30A81}"/>
    <cellStyle name="Normal 7 2 4 3 2 2" xfId="1817" xr:uid="{55AFFFFC-CE65-41C2-A9CC-7D551111D4BA}"/>
    <cellStyle name="Normal 7 2 4 3 3" xfId="1818" xr:uid="{CBAB127B-72A4-43C8-9D81-18A71EB25CBC}"/>
    <cellStyle name="Normal 7 2 4 3 4" xfId="3441" xr:uid="{56FB90F6-F976-40C9-9F80-31A85135119A}"/>
    <cellStyle name="Normal 7 2 4 4" xfId="1819" xr:uid="{98FAC9CC-6468-4839-8087-8F39B70B7FEC}"/>
    <cellStyle name="Normal 7 2 4 4 2" xfId="1820" xr:uid="{6DA59126-A973-4E7F-9FFE-D8F0D6F59355}"/>
    <cellStyle name="Normal 7 2 4 4 3" xfId="3442" xr:uid="{DFF0D4DF-09D8-481E-885C-1345FB749537}"/>
    <cellStyle name="Normal 7 2 4 4 4" xfId="3443" xr:uid="{AA0A16C4-37BC-4110-8EDC-EAA59A1C2395}"/>
    <cellStyle name="Normal 7 2 4 5" xfId="1821" xr:uid="{05C4B3EA-0007-4665-B5C4-6BD52E98DD4A}"/>
    <cellStyle name="Normal 7 2 4 6" xfId="3444" xr:uid="{8A7BD942-6922-44A7-B6D8-E20B9F315E4F}"/>
    <cellStyle name="Normal 7 2 4 7" xfId="3445" xr:uid="{C20F67DC-7541-4841-8E05-FC627E1BF5D9}"/>
    <cellStyle name="Normal 7 2 5" xfId="354" xr:uid="{1EF1B765-C7E4-4CAC-B290-06EEDD886CD8}"/>
    <cellStyle name="Normal 7 2 5 2" xfId="704" xr:uid="{0C10885D-B22D-41B7-83AC-B97956FEE3FD}"/>
    <cellStyle name="Normal 7 2 5 2 2" xfId="705" xr:uid="{756FD874-FDC9-4B9B-AD24-B17FCD7ECFF7}"/>
    <cellStyle name="Normal 7 2 5 2 2 2" xfId="1822" xr:uid="{B37965C1-AFB2-4AF8-B93C-3318ADCC371D}"/>
    <cellStyle name="Normal 7 2 5 2 2 2 2" xfId="1823" xr:uid="{7F219105-A733-4714-A1D5-25DF7C8EE601}"/>
    <cellStyle name="Normal 7 2 5 2 2 3" xfId="1824" xr:uid="{CF0168C9-A163-4A34-8EEA-CE2D28E68BF1}"/>
    <cellStyle name="Normal 7 2 5 2 3" xfId="1825" xr:uid="{51D85179-2ACD-4B22-ABEF-444E09D80090}"/>
    <cellStyle name="Normal 7 2 5 2 3 2" xfId="1826" xr:uid="{C6E851A6-DA3D-4A9B-9E0C-0C6894B5A144}"/>
    <cellStyle name="Normal 7 2 5 2 4" xfId="1827" xr:uid="{1CB8CA43-FC27-426D-A8B9-14524DDFA794}"/>
    <cellStyle name="Normal 7 2 5 3" xfId="706" xr:uid="{D2809C1F-822D-4F19-B1A1-7ECFA6F06874}"/>
    <cellStyle name="Normal 7 2 5 3 2" xfId="1828" xr:uid="{0B92C9E2-85F7-4609-BFB1-910E095C445A}"/>
    <cellStyle name="Normal 7 2 5 3 2 2" xfId="1829" xr:uid="{22DB1BD9-E773-4B7B-AA3E-B871EACA6F6C}"/>
    <cellStyle name="Normal 7 2 5 3 3" xfId="1830" xr:uid="{9BC96612-284B-4CC2-8347-D92B2349531F}"/>
    <cellStyle name="Normal 7 2 5 3 4" xfId="3446" xr:uid="{6E7BDDF1-BFA0-41FF-8BC0-6256817801D8}"/>
    <cellStyle name="Normal 7 2 5 4" xfId="1831" xr:uid="{86CB6D2B-9DC9-4B76-B7F6-83FC6FBF1B80}"/>
    <cellStyle name="Normal 7 2 5 4 2" xfId="1832" xr:uid="{F1091100-321D-4C04-A3D9-B947907E422B}"/>
    <cellStyle name="Normal 7 2 5 5" xfId="1833" xr:uid="{EB15C27A-F234-4877-AB18-CDEDE4F393FA}"/>
    <cellStyle name="Normal 7 2 5 6" xfId="3447" xr:uid="{0B099366-C28C-4330-A352-2567AA5968B7}"/>
    <cellStyle name="Normal 7 2 6" xfId="355" xr:uid="{D697E4B2-FB94-4337-AA62-8AAFDC392489}"/>
    <cellStyle name="Normal 7 2 6 2" xfId="707" xr:uid="{CB4A0BD5-E1F5-410A-9189-BC9606AFB1E7}"/>
    <cellStyle name="Normal 7 2 6 2 2" xfId="1834" xr:uid="{D4B87E0E-7ED6-423A-9F6C-09251BC12AAB}"/>
    <cellStyle name="Normal 7 2 6 2 2 2" xfId="1835" xr:uid="{433BE5A4-21E6-43A7-AF64-DC63782261F9}"/>
    <cellStyle name="Normal 7 2 6 2 3" xfId="1836" xr:uid="{222EA899-64C4-49C2-9C8B-E7DAF4FA40CE}"/>
    <cellStyle name="Normal 7 2 6 2 4" xfId="3448" xr:uid="{4C97A5CC-EDEA-431E-BBFC-98F545C76671}"/>
    <cellStyle name="Normal 7 2 6 3" xfId="1837" xr:uid="{54133475-B6D3-47AB-ABA5-9C0DDDF40147}"/>
    <cellStyle name="Normal 7 2 6 3 2" xfId="1838" xr:uid="{F0FC19DF-3A48-4F03-82B2-CAF4EA02FADA}"/>
    <cellStyle name="Normal 7 2 6 4" xfId="1839" xr:uid="{0482FB70-E141-487F-B0DA-F4F191651B7B}"/>
    <cellStyle name="Normal 7 2 6 5" xfId="3449" xr:uid="{859B197F-EC3F-468F-B034-09861BF13DA6}"/>
    <cellStyle name="Normal 7 2 7" xfId="708" xr:uid="{FB918120-A9B8-4FBC-9360-DABBECA6C8AC}"/>
    <cellStyle name="Normal 7 2 7 2" xfId="1840" xr:uid="{33EF8833-B142-4CF3-8B89-0158834585E4}"/>
    <cellStyle name="Normal 7 2 7 2 2" xfId="1841" xr:uid="{6C49749E-97F6-43B3-AAC4-82D5C4C7FC35}"/>
    <cellStyle name="Normal 7 2 7 2 3" xfId="4409" xr:uid="{6E76CB2B-172C-4A57-A144-9A2F8BBCF6E7}"/>
    <cellStyle name="Normal 7 2 7 3" xfId="1842" xr:uid="{D5195378-1DBB-4F12-82D1-58EF8B5E9321}"/>
    <cellStyle name="Normal 7 2 7 4" xfId="3450" xr:uid="{4DAED37B-E60D-4757-A099-05441811A0DF}"/>
    <cellStyle name="Normal 7 2 7 4 2" xfId="4579" xr:uid="{054A0AA9-67EA-413E-818B-C7ECA213EF15}"/>
    <cellStyle name="Normal 7 2 7 4 3" xfId="4686" xr:uid="{997874A0-FCD3-475D-A235-2BC0D08B1F49}"/>
    <cellStyle name="Normal 7 2 7 4 4" xfId="4608" xr:uid="{874BAC3C-D0A4-485F-8341-3A4256D17F8A}"/>
    <cellStyle name="Normal 7 2 8" xfId="1843" xr:uid="{A9E910CE-AA48-44A7-B086-4ECD6ED8A358}"/>
    <cellStyle name="Normal 7 2 8 2" xfId="1844" xr:uid="{F74AA28E-BDD0-4A07-A8AC-7900DB5ADAFF}"/>
    <cellStyle name="Normal 7 2 8 3" xfId="3451" xr:uid="{953CA996-97F2-45BB-A94F-606432DC917C}"/>
    <cellStyle name="Normal 7 2 8 4" xfId="3452" xr:uid="{48EA1065-F6AE-45AE-812C-A8EAC1007AC8}"/>
    <cellStyle name="Normal 7 2 9" xfId="1845" xr:uid="{ED030070-F4F5-4DF7-A79D-7A195C9A36BA}"/>
    <cellStyle name="Normal 7 3" xfId="135" xr:uid="{174D4380-988D-486D-8E38-A0B7D302F13F}"/>
    <cellStyle name="Normal 7 3 10" xfId="3453" xr:uid="{31CF7D1E-1227-46E6-A0E4-53E89520A338}"/>
    <cellStyle name="Normal 7 3 11" xfId="3454" xr:uid="{F0111C2C-CB13-4B4B-AE66-AF61A37968D7}"/>
    <cellStyle name="Normal 7 3 2" xfId="136" xr:uid="{E2C610C7-81F6-4705-B9B4-4B4362D3897B}"/>
    <cellStyle name="Normal 7 3 2 2" xfId="137" xr:uid="{0746DAB1-5EEE-429A-AEC2-FEC681429E19}"/>
    <cellStyle name="Normal 7 3 2 2 2" xfId="356" xr:uid="{64097B21-9AEE-476A-AA48-BFA62A9A930D}"/>
    <cellStyle name="Normal 7 3 2 2 2 2" xfId="709" xr:uid="{A8DE3638-8914-4583-A05D-087B7577D556}"/>
    <cellStyle name="Normal 7 3 2 2 2 2 2" xfId="1846" xr:uid="{9515F895-B9FD-470B-9CC0-7B9CE2C09CC9}"/>
    <cellStyle name="Normal 7 3 2 2 2 2 2 2" xfId="1847" xr:uid="{BBE4B265-87B4-426B-AB22-9E9A564C1A3A}"/>
    <cellStyle name="Normal 7 3 2 2 2 2 3" xfId="1848" xr:uid="{5A2A9F80-2034-4A60-94A6-10D71AAF2FB1}"/>
    <cellStyle name="Normal 7 3 2 2 2 2 4" xfId="3455" xr:uid="{EEA7E573-1B56-4B68-B048-B28677EDD030}"/>
    <cellStyle name="Normal 7 3 2 2 2 3" xfId="1849" xr:uid="{0582C81E-B224-403D-A8B5-BEDCAD27D9D0}"/>
    <cellStyle name="Normal 7 3 2 2 2 3 2" xfId="1850" xr:uid="{BD7FBA70-A2C6-4AA9-99E8-515BC30F8283}"/>
    <cellStyle name="Normal 7 3 2 2 2 3 3" xfId="3456" xr:uid="{6DB929D5-7C04-44DD-BF10-C34ABAD94C3E}"/>
    <cellStyle name="Normal 7 3 2 2 2 3 4" xfId="3457" xr:uid="{1A6B69B9-5228-4749-9AD8-30313C5DCA84}"/>
    <cellStyle name="Normal 7 3 2 2 2 4" xfId="1851" xr:uid="{390B2935-CB81-4B17-BC23-7B170DDB5C4B}"/>
    <cellStyle name="Normal 7 3 2 2 2 5" xfId="3458" xr:uid="{39C8A88B-EC3F-44FA-8E8A-98CFBD57E85F}"/>
    <cellStyle name="Normal 7 3 2 2 2 6" xfId="3459" xr:uid="{9BBDF0DF-949E-4C4D-AAE3-ACA04F5D547E}"/>
    <cellStyle name="Normal 7 3 2 2 3" xfId="710" xr:uid="{313D4F78-B5FA-4A4E-851E-5B90A9624919}"/>
    <cellStyle name="Normal 7 3 2 2 3 2" xfId="1852" xr:uid="{A40A3167-836C-42C8-B7D2-ED5DE5D66ECC}"/>
    <cellStyle name="Normal 7 3 2 2 3 2 2" xfId="1853" xr:uid="{4648ADF1-20B8-4259-8ED1-69F52C23584B}"/>
    <cellStyle name="Normal 7 3 2 2 3 2 3" xfId="3460" xr:uid="{68376B4C-B8D5-4B81-BDCF-696454723D10}"/>
    <cellStyle name="Normal 7 3 2 2 3 2 4" xfId="3461" xr:uid="{0E691E2C-394C-4189-818D-3302A6D76F25}"/>
    <cellStyle name="Normal 7 3 2 2 3 3" xfId="1854" xr:uid="{4E7874DE-C761-4A67-99E7-C1AB8E0B6744}"/>
    <cellStyle name="Normal 7 3 2 2 3 4" xfId="3462" xr:uid="{BD8F2707-7A6B-4BE1-982B-3581900A592B}"/>
    <cellStyle name="Normal 7 3 2 2 3 5" xfId="3463" xr:uid="{6EDC6828-8CEF-4ADB-82EA-8908F08EF86B}"/>
    <cellStyle name="Normal 7 3 2 2 4" xfId="1855" xr:uid="{8E4EC3C2-71A2-482D-84A9-FB9D6FF738BA}"/>
    <cellStyle name="Normal 7 3 2 2 4 2" xfId="1856" xr:uid="{D182C725-7FBA-4E26-BBB4-B520CD7EF463}"/>
    <cellStyle name="Normal 7 3 2 2 4 3" xfId="3464" xr:uid="{7F3B898B-6BBD-4EED-833A-D4F59AACF8D6}"/>
    <cellStyle name="Normal 7 3 2 2 4 4" xfId="3465" xr:uid="{0CEA94B4-E856-4F80-BAFA-E4B1BAFDC73A}"/>
    <cellStyle name="Normal 7 3 2 2 5" xfId="1857" xr:uid="{CB052B34-4A2E-4CE0-B15B-5621590D9078}"/>
    <cellStyle name="Normal 7 3 2 2 5 2" xfId="3466" xr:uid="{BF2C4DAF-E7C3-475E-866B-6FC1C1E2DBC1}"/>
    <cellStyle name="Normal 7 3 2 2 5 3" xfId="3467" xr:uid="{52785E9C-C180-457B-B068-10673B41825C}"/>
    <cellStyle name="Normal 7 3 2 2 5 4" xfId="3468" xr:uid="{E5DA1630-415F-4327-B9F0-38CFBE0D6579}"/>
    <cellStyle name="Normal 7 3 2 2 6" xfId="3469" xr:uid="{58F4F377-5DDE-4325-BDC9-9DF11EA1FEA7}"/>
    <cellStyle name="Normal 7 3 2 2 7" xfId="3470" xr:uid="{D043164A-73E7-42F1-A3FF-D902403E1836}"/>
    <cellStyle name="Normal 7 3 2 2 8" xfId="3471" xr:uid="{5DBDF0B0-15ED-4905-B112-CF1552CAE64A}"/>
    <cellStyle name="Normal 7 3 2 3" xfId="357" xr:uid="{16E6B100-719F-4279-BEC6-544DF986A133}"/>
    <cellStyle name="Normal 7 3 2 3 2" xfId="711" xr:uid="{B782E954-6A95-46FF-8776-1DEBDFD7DE7C}"/>
    <cellStyle name="Normal 7 3 2 3 2 2" xfId="712" xr:uid="{59CA32B5-8552-4564-9922-5EEE12D3AA92}"/>
    <cellStyle name="Normal 7 3 2 3 2 2 2" xfId="1858" xr:uid="{BEAEFD29-FBC5-4C66-BEC4-A5DBC6777356}"/>
    <cellStyle name="Normal 7 3 2 3 2 2 2 2" xfId="1859" xr:uid="{BD450DD2-7B39-40D7-BF6F-CB9B6DC01222}"/>
    <cellStyle name="Normal 7 3 2 3 2 2 3" xfId="1860" xr:uid="{6D358CF3-F5EC-40E5-A213-5D83EBB4CC34}"/>
    <cellStyle name="Normal 7 3 2 3 2 3" xfId="1861" xr:uid="{9F68ED31-87D4-448D-B235-4B66B0D43231}"/>
    <cellStyle name="Normal 7 3 2 3 2 3 2" xfId="1862" xr:uid="{1FD25AC6-A66C-4178-B706-0BB81C9FCD18}"/>
    <cellStyle name="Normal 7 3 2 3 2 4" xfId="1863" xr:uid="{E3F3A73F-9FA7-4D4E-95C8-EDDA301F7298}"/>
    <cellStyle name="Normal 7 3 2 3 3" xfId="713" xr:uid="{1922958E-577D-4DCB-8DB8-6CCF498CFF6B}"/>
    <cellStyle name="Normal 7 3 2 3 3 2" xfId="1864" xr:uid="{76D29CC1-F635-4BDB-B8C6-89E3C6463482}"/>
    <cellStyle name="Normal 7 3 2 3 3 2 2" xfId="1865" xr:uid="{56923C88-D6E0-4126-9399-B9C52A846D22}"/>
    <cellStyle name="Normal 7 3 2 3 3 3" xfId="1866" xr:uid="{DD615FC5-4E72-4F46-BF68-08F21012DA2D}"/>
    <cellStyle name="Normal 7 3 2 3 3 4" xfId="3472" xr:uid="{AEE9AFA1-8C3D-4D46-B3A8-E67F56924153}"/>
    <cellStyle name="Normal 7 3 2 3 4" xfId="1867" xr:uid="{9A75EED7-7F7D-479E-8D99-4DB8BE316EFE}"/>
    <cellStyle name="Normal 7 3 2 3 4 2" xfId="1868" xr:uid="{6F4D63FF-CDCA-487F-833B-BE9662731C71}"/>
    <cellStyle name="Normal 7 3 2 3 5" xfId="1869" xr:uid="{FA102A4B-7F41-4B71-9DAA-1BB3B4C1A8EA}"/>
    <cellStyle name="Normal 7 3 2 3 6" xfId="3473" xr:uid="{A1C65ADE-D29D-4C87-B9D9-356CC33AA5E3}"/>
    <cellStyle name="Normal 7 3 2 4" xfId="358" xr:uid="{8EF55B39-9889-4A3B-AF5D-B9D03CCD7F4A}"/>
    <cellStyle name="Normal 7 3 2 4 2" xfId="714" xr:uid="{73C69E29-B3EF-4064-8ACB-54852CA97991}"/>
    <cellStyle name="Normal 7 3 2 4 2 2" xfId="1870" xr:uid="{5B203A40-738C-4DD7-A9B1-5CE020465D5A}"/>
    <cellStyle name="Normal 7 3 2 4 2 2 2" xfId="1871" xr:uid="{1709E357-5750-4FC1-BA03-C22C006EA7E4}"/>
    <cellStyle name="Normal 7 3 2 4 2 3" xfId="1872" xr:uid="{6EDBE294-4CCB-432E-BD27-91DEA9163B6E}"/>
    <cellStyle name="Normal 7 3 2 4 2 4" xfId="3474" xr:uid="{64B84293-ACBD-43B3-8C88-D2C8A9F68F02}"/>
    <cellStyle name="Normal 7 3 2 4 3" xfId="1873" xr:uid="{0BB9C2AB-A549-41B9-893F-BCB67789A86F}"/>
    <cellStyle name="Normal 7 3 2 4 3 2" xfId="1874" xr:uid="{A1DA1757-B1AB-43B0-8A9C-0E9D81154D75}"/>
    <cellStyle name="Normal 7 3 2 4 4" xfId="1875" xr:uid="{8B25102C-76BE-4490-920F-0E042ADE9D06}"/>
    <cellStyle name="Normal 7 3 2 4 5" xfId="3475" xr:uid="{BB117D99-E7F5-41D3-A607-FAA2E01C474E}"/>
    <cellStyle name="Normal 7 3 2 5" xfId="359" xr:uid="{11A03198-A7D5-4C70-9373-D9B62D57478B}"/>
    <cellStyle name="Normal 7 3 2 5 2" xfId="1876" xr:uid="{45E287AC-28DC-4BC3-AF5C-46843F545586}"/>
    <cellStyle name="Normal 7 3 2 5 2 2" xfId="1877" xr:uid="{7EE685D8-7C98-46BC-BA2F-BD52374F80FF}"/>
    <cellStyle name="Normal 7 3 2 5 3" xfId="1878" xr:uid="{F51C1CAE-2CA8-4B42-BD18-14D538484A18}"/>
    <cellStyle name="Normal 7 3 2 5 4" xfId="3476" xr:uid="{6734F543-A27D-44B4-90E0-D84825BE2692}"/>
    <cellStyle name="Normal 7 3 2 6" xfId="1879" xr:uid="{CC63D209-7669-433E-A480-08BE36334463}"/>
    <cellStyle name="Normal 7 3 2 6 2" xfId="1880" xr:uid="{200523C6-339E-499A-9AE2-AE56B2FDCFA6}"/>
    <cellStyle name="Normal 7 3 2 6 3" xfId="3477" xr:uid="{9FD91F62-0FFB-485B-BF96-E58A9D83AF89}"/>
    <cellStyle name="Normal 7 3 2 6 4" xfId="3478" xr:uid="{E29DAB53-19E4-4672-9833-F07A74CBF5FF}"/>
    <cellStyle name="Normal 7 3 2 7" xfId="1881" xr:uid="{F098EDC9-AEEA-4DF2-B070-829BD71EC7E8}"/>
    <cellStyle name="Normal 7 3 2 8" xfId="3479" xr:uid="{30278A40-FA3E-4967-A474-A1C2CD00AC3E}"/>
    <cellStyle name="Normal 7 3 2 9" xfId="3480" xr:uid="{51F5F43E-E78E-4D1C-BF87-6AED22EA62FD}"/>
    <cellStyle name="Normal 7 3 3" xfId="138" xr:uid="{6BCBD9A6-04E2-4C64-95F5-75731AD7B7EC}"/>
    <cellStyle name="Normal 7 3 3 2" xfId="139" xr:uid="{80B55F62-7CF8-4AAE-848D-A96F85B8C877}"/>
    <cellStyle name="Normal 7 3 3 2 2" xfId="715" xr:uid="{9C41948A-BCCA-4D72-B762-9D9EB04CBE01}"/>
    <cellStyle name="Normal 7 3 3 2 2 2" xfId="1882" xr:uid="{3DDFDE4B-E278-404F-8A78-347DCAE7CDE5}"/>
    <cellStyle name="Normal 7 3 3 2 2 2 2" xfId="1883" xr:uid="{FDB2308B-0A4D-4D85-810C-D4B798DFF226}"/>
    <cellStyle name="Normal 7 3 3 2 2 2 2 2" xfId="4484" xr:uid="{93A99627-D83D-4620-AF1F-546A58EBD2B0}"/>
    <cellStyle name="Normal 7 3 3 2 2 2 3" xfId="4485" xr:uid="{FBCCC709-2064-4C68-B92E-B7F387F52E51}"/>
    <cellStyle name="Normal 7 3 3 2 2 3" xfId="1884" xr:uid="{C8CDFBCE-2F67-49C5-A56D-9B926773A9DF}"/>
    <cellStyle name="Normal 7 3 3 2 2 3 2" xfId="4486" xr:uid="{33881C03-0AF0-4DC2-B667-4BC986044644}"/>
    <cellStyle name="Normal 7 3 3 2 2 4" xfId="3481" xr:uid="{3FB03058-8EE6-4298-8020-A5CB47E7E8AE}"/>
    <cellStyle name="Normal 7 3 3 2 3" xfId="1885" xr:uid="{CD7B342E-B1D7-4244-A7D3-A4D0179C8DC6}"/>
    <cellStyle name="Normal 7 3 3 2 3 2" xfId="1886" xr:uid="{1FD11164-1511-40C6-9D1D-C6EB2EC4B468}"/>
    <cellStyle name="Normal 7 3 3 2 3 2 2" xfId="4487" xr:uid="{35B166AA-D80F-4FA7-B8C7-241B76CBB3C0}"/>
    <cellStyle name="Normal 7 3 3 2 3 3" xfId="3482" xr:uid="{BAA19905-F071-4A59-9ABF-9EF7D6D02A73}"/>
    <cellStyle name="Normal 7 3 3 2 3 4" xfId="3483" xr:uid="{544FB4E2-A242-4925-8038-715DB1250972}"/>
    <cellStyle name="Normal 7 3 3 2 4" xfId="1887" xr:uid="{88FB811C-5D57-42F2-A793-BCA7216F80D9}"/>
    <cellStyle name="Normal 7 3 3 2 4 2" xfId="4488" xr:uid="{3AEBEFD5-055F-497A-98BD-1C9D8E0FF547}"/>
    <cellStyle name="Normal 7 3 3 2 5" xfId="3484" xr:uid="{C16B25F1-418C-48D8-AD51-5B0E3BE1DE1C}"/>
    <cellStyle name="Normal 7 3 3 2 6" xfId="3485" xr:uid="{560B196D-86C8-4ECF-8F89-BF7684F80B8A}"/>
    <cellStyle name="Normal 7 3 3 3" xfId="360" xr:uid="{3BA94572-CB47-43AD-BCE3-99762CA62AEB}"/>
    <cellStyle name="Normal 7 3 3 3 2" xfId="1888" xr:uid="{FCBC5B51-6A7B-4E46-8BB3-8499349106CA}"/>
    <cellStyle name="Normal 7 3 3 3 2 2" xfId="1889" xr:uid="{C95AD158-80BA-43FC-8F50-FD7DB877E426}"/>
    <cellStyle name="Normal 7 3 3 3 2 2 2" xfId="4489" xr:uid="{53645895-9BFE-407A-AA7E-E8D9C21CBFEF}"/>
    <cellStyle name="Normal 7 3 3 3 2 3" xfId="3486" xr:uid="{6A374124-DEAB-4E67-9330-260255C3A8A6}"/>
    <cellStyle name="Normal 7 3 3 3 2 4" xfId="3487" xr:uid="{C27D1D07-B02C-412D-BE0C-52FAEF85B7A9}"/>
    <cellStyle name="Normal 7 3 3 3 3" xfId="1890" xr:uid="{CAFAE5F8-1C8C-49E4-B6C1-D9531571858B}"/>
    <cellStyle name="Normal 7 3 3 3 3 2" xfId="4490" xr:uid="{56C7002C-68B3-4E5A-9A5A-BC09C75EAAFB}"/>
    <cellStyle name="Normal 7 3 3 3 4" xfId="3488" xr:uid="{CF7D2DE0-98ED-4D09-9095-9B71412621F6}"/>
    <cellStyle name="Normal 7 3 3 3 5" xfId="3489" xr:uid="{101BCD70-4452-4788-9403-33E508952609}"/>
    <cellStyle name="Normal 7 3 3 4" xfId="1891" xr:uid="{1CBF6440-4460-4703-BC72-672D5DDBC1C2}"/>
    <cellStyle name="Normal 7 3 3 4 2" xfId="1892" xr:uid="{78D76CC9-F9EB-4068-AB96-DF29308E3582}"/>
    <cellStyle name="Normal 7 3 3 4 2 2" xfId="4491" xr:uid="{ADA71126-33E1-475C-8C16-11CC34D5E038}"/>
    <cellStyle name="Normal 7 3 3 4 3" xfId="3490" xr:uid="{893825AA-4AC2-4438-9692-AB3B34612DA1}"/>
    <cellStyle name="Normal 7 3 3 4 4" xfId="3491" xr:uid="{1FCBBC6D-9862-4FAF-8FAC-20428DA346C3}"/>
    <cellStyle name="Normal 7 3 3 5" xfId="1893" xr:uid="{97E73E6F-5FDA-4244-AC8D-3334D7F0BC08}"/>
    <cellStyle name="Normal 7 3 3 5 2" xfId="3492" xr:uid="{C2DEC97E-8AC0-477D-88CC-85B4DA768735}"/>
    <cellStyle name="Normal 7 3 3 5 3" xfId="3493" xr:uid="{12B3665E-FCE5-47D6-B99A-42C76FA46E23}"/>
    <cellStyle name="Normal 7 3 3 5 4" xfId="3494" xr:uid="{F42431E4-4C94-4747-A133-ABE6154E27F8}"/>
    <cellStyle name="Normal 7 3 3 6" xfId="3495" xr:uid="{33B8EFD4-0353-48D9-B632-506B07EDF64C}"/>
    <cellStyle name="Normal 7 3 3 7" xfId="3496" xr:uid="{7C15D1CD-7511-45C0-80D3-8A1F450ECC01}"/>
    <cellStyle name="Normal 7 3 3 8" xfId="3497" xr:uid="{17563A5B-7191-4A79-AB53-5F703B9F48DC}"/>
    <cellStyle name="Normal 7 3 4" xfId="140" xr:uid="{12630794-CA60-4D0E-BA52-C20BF346AC8C}"/>
    <cellStyle name="Normal 7 3 4 2" xfId="716" xr:uid="{3A1B7295-C691-4407-89BE-96CE0C358F42}"/>
    <cellStyle name="Normal 7 3 4 2 2" xfId="717" xr:uid="{6A1D3E12-3BF4-4622-8BF1-2982BD69E698}"/>
    <cellStyle name="Normal 7 3 4 2 2 2" xfId="1894" xr:uid="{9D28A162-87AE-4108-8A0D-2EE1CDB1E050}"/>
    <cellStyle name="Normal 7 3 4 2 2 2 2" xfId="1895" xr:uid="{FF9F7C3D-CBC0-42EA-A5AA-843EA732078C}"/>
    <cellStyle name="Normal 7 3 4 2 2 3" xfId="1896" xr:uid="{0D2C2291-7250-4533-926D-1854FB5F6F9E}"/>
    <cellStyle name="Normal 7 3 4 2 2 4" xfId="3498" xr:uid="{AAB3B4D4-1CAF-49FE-8B96-7E9FC8B1BEE8}"/>
    <cellStyle name="Normal 7 3 4 2 3" xfId="1897" xr:uid="{9B2B8954-B91A-431C-94C1-664226A6C7FE}"/>
    <cellStyle name="Normal 7 3 4 2 3 2" xfId="1898" xr:uid="{D6FF0C46-F6EA-4EC6-BEDE-41C197D1EC28}"/>
    <cellStyle name="Normal 7 3 4 2 4" xfId="1899" xr:uid="{153C9738-C9FC-4147-AB60-AB8F38A53CEA}"/>
    <cellStyle name="Normal 7 3 4 2 5" xfId="3499" xr:uid="{197BF74C-04C1-44B7-8EEE-23A03270E924}"/>
    <cellStyle name="Normal 7 3 4 3" xfId="718" xr:uid="{724C369C-5721-4F70-81C9-5E46C295D520}"/>
    <cellStyle name="Normal 7 3 4 3 2" xfId="1900" xr:uid="{15D2896A-42D2-4A3F-B159-0A91180CE81F}"/>
    <cellStyle name="Normal 7 3 4 3 2 2" xfId="1901" xr:uid="{6A82DC86-EDA1-4A61-9B54-AF2F633BFA07}"/>
    <cellStyle name="Normal 7 3 4 3 3" xfId="1902" xr:uid="{7A841BB8-5D6C-4166-848B-C542ED2ACC31}"/>
    <cellStyle name="Normal 7 3 4 3 4" xfId="3500" xr:uid="{D000717C-77C6-4F5D-98CA-1C99FB34918B}"/>
    <cellStyle name="Normal 7 3 4 4" xfId="1903" xr:uid="{5FF3F77F-490C-47BC-841D-36E96F096F80}"/>
    <cellStyle name="Normal 7 3 4 4 2" xfId="1904" xr:uid="{48CD9CB5-1CE4-4CC4-B8A8-D9B728174A5C}"/>
    <cellStyle name="Normal 7 3 4 4 3" xfId="3501" xr:uid="{68B60040-75BF-4DA8-820F-ED9B7A18ACB5}"/>
    <cellStyle name="Normal 7 3 4 4 4" xfId="3502" xr:uid="{299C644A-C0E9-4015-8E0C-2762CC1EEB0C}"/>
    <cellStyle name="Normal 7 3 4 5" xfId="1905" xr:uid="{0A465DB8-39C9-4F16-9B58-B3C574DCE0B2}"/>
    <cellStyle name="Normal 7 3 4 6" xfId="3503" xr:uid="{09CC1C1B-84E9-4B9F-A05D-A64550F5CBA9}"/>
    <cellStyle name="Normal 7 3 4 7" xfId="3504" xr:uid="{54C6A945-2FE9-4D15-8BFE-6846A868E1E4}"/>
    <cellStyle name="Normal 7 3 5" xfId="361" xr:uid="{3082EEAE-B888-4F04-BAE5-C6C7CDE00DC6}"/>
    <cellStyle name="Normal 7 3 5 2" xfId="719" xr:uid="{1D9C303C-ED8B-44C4-B59F-C1FB0B647C55}"/>
    <cellStyle name="Normal 7 3 5 2 2" xfId="1906" xr:uid="{77CDAAEF-6392-4A3C-B01C-A7E88BE6B532}"/>
    <cellStyle name="Normal 7 3 5 2 2 2" xfId="1907" xr:uid="{53A8FB3E-6963-4F1A-8B69-B7CBBDC11F16}"/>
    <cellStyle name="Normal 7 3 5 2 3" xfId="1908" xr:uid="{16805E6F-B446-4E72-BC3C-C3FFE3DCD5B1}"/>
    <cellStyle name="Normal 7 3 5 2 4" xfId="3505" xr:uid="{5040BC2C-1BDE-433B-A70E-2D06CFF6A08D}"/>
    <cellStyle name="Normal 7 3 5 3" xfId="1909" xr:uid="{68F5C581-8079-4FD0-9E17-A11B156565D9}"/>
    <cellStyle name="Normal 7 3 5 3 2" xfId="1910" xr:uid="{83B46B49-BFD8-4B06-9BA1-2238DC700D55}"/>
    <cellStyle name="Normal 7 3 5 3 3" xfId="3506" xr:uid="{5B8068B8-3971-4110-940F-06DF1533AAB5}"/>
    <cellStyle name="Normal 7 3 5 3 4" xfId="3507" xr:uid="{FCE4E0AB-2636-4F5F-8F0F-8214BFF927AD}"/>
    <cellStyle name="Normal 7 3 5 4" xfId="1911" xr:uid="{141610FD-DFB9-41DA-AF35-CE052E189E53}"/>
    <cellStyle name="Normal 7 3 5 5" xfId="3508" xr:uid="{C3040F47-28E4-4761-81D9-0B4A0FC70EAD}"/>
    <cellStyle name="Normal 7 3 5 6" xfId="3509" xr:uid="{D903D06E-7506-4274-AF29-3F54213434F9}"/>
    <cellStyle name="Normal 7 3 6" xfId="362" xr:uid="{F0F1B1BD-EC30-4532-BAE3-4D88FDF025C7}"/>
    <cellStyle name="Normal 7 3 6 2" xfId="1912" xr:uid="{4E327224-40AC-4CCC-BA95-39D2EA076520}"/>
    <cellStyle name="Normal 7 3 6 2 2" xfId="1913" xr:uid="{31932FC5-81DE-4F28-AFA9-8719FFD2CA0D}"/>
    <cellStyle name="Normal 7 3 6 2 3" xfId="3510" xr:uid="{51B8A24A-48FE-47A0-A4F5-F96267B63347}"/>
    <cellStyle name="Normal 7 3 6 2 4" xfId="3511" xr:uid="{1A8F2B0F-83B9-4793-B312-3C26C5E4CD0F}"/>
    <cellStyle name="Normal 7 3 6 3" xfId="1914" xr:uid="{9C7220DB-F5C6-437A-9847-FFB18A37786C}"/>
    <cellStyle name="Normal 7 3 6 4" xfId="3512" xr:uid="{DED06984-1E1A-4CEC-ABAF-F384F3C4085B}"/>
    <cellStyle name="Normal 7 3 6 5" xfId="3513" xr:uid="{5D0898ED-D528-4BB9-A3E8-12526AD242C4}"/>
    <cellStyle name="Normal 7 3 7" xfId="1915" xr:uid="{8D9F1950-2AA3-481F-92C9-C3F5780A287C}"/>
    <cellStyle name="Normal 7 3 7 2" xfId="1916" xr:uid="{049F28A8-3932-43E7-9907-04E45312E832}"/>
    <cellStyle name="Normal 7 3 7 3" xfId="3514" xr:uid="{C6A7A25C-CCFD-4DB8-9CCA-ACD226303BE5}"/>
    <cellStyle name="Normal 7 3 7 4" xfId="3515" xr:uid="{6C2EA7F1-C289-42A9-964E-C66090AD229E}"/>
    <cellStyle name="Normal 7 3 8" xfId="1917" xr:uid="{031BE6DB-0BD1-4733-ABDC-8A326DD65BF3}"/>
    <cellStyle name="Normal 7 3 8 2" xfId="3516" xr:uid="{30D23EB1-7E56-4C4A-AE7B-AE83059705F2}"/>
    <cellStyle name="Normal 7 3 8 3" xfId="3517" xr:uid="{C0CD5CEF-62AE-4426-BA36-B0CDD3B5195E}"/>
    <cellStyle name="Normal 7 3 8 4" xfId="3518" xr:uid="{E34AC27E-4465-4963-8FEC-23E48675BA3D}"/>
    <cellStyle name="Normal 7 3 9" xfId="3519" xr:uid="{F8EA89C9-F205-4BC9-ADF0-55B205B5355E}"/>
    <cellStyle name="Normal 7 4" xfId="141" xr:uid="{6CB875C1-A387-466C-A82F-33D44B864BDA}"/>
    <cellStyle name="Normal 7 4 10" xfId="3520" xr:uid="{27384DF0-E89C-46E6-B1BE-89F174DB5E1C}"/>
    <cellStyle name="Normal 7 4 11" xfId="3521" xr:uid="{9D474DFE-68C0-489F-96F3-5D3435C9D664}"/>
    <cellStyle name="Normal 7 4 2" xfId="142" xr:uid="{7F890EDC-6647-444E-8FC7-082C6FAD2B5D}"/>
    <cellStyle name="Normal 7 4 2 2" xfId="363" xr:uid="{18B28141-ACEB-42B2-9C09-211927AA5D68}"/>
    <cellStyle name="Normal 7 4 2 2 2" xfId="720" xr:uid="{0BB5EB66-AD0E-403E-A445-5809EA52306D}"/>
    <cellStyle name="Normal 7 4 2 2 2 2" xfId="721" xr:uid="{FACE06BB-544C-4D3E-8301-27D5A5DD1E68}"/>
    <cellStyle name="Normal 7 4 2 2 2 2 2" xfId="1918" xr:uid="{2132CE9A-2F19-4E39-B0C4-7E5D07B2DCB6}"/>
    <cellStyle name="Normal 7 4 2 2 2 2 3" xfId="3522" xr:uid="{B0690F24-ECC5-492A-8477-7FBAF5DF97A7}"/>
    <cellStyle name="Normal 7 4 2 2 2 2 4" xfId="3523" xr:uid="{43A167F7-82AF-4CCC-86BD-BFC56289BEE0}"/>
    <cellStyle name="Normal 7 4 2 2 2 3" xfId="1919" xr:uid="{D39EEA20-9099-4901-8678-C9586045AAC6}"/>
    <cellStyle name="Normal 7 4 2 2 2 3 2" xfId="3524" xr:uid="{ABD70C82-5BB8-41DA-A865-C417F987BB90}"/>
    <cellStyle name="Normal 7 4 2 2 2 3 3" xfId="3525" xr:uid="{56B63992-EA92-4DFE-AD5E-35E8ECD2EFC2}"/>
    <cellStyle name="Normal 7 4 2 2 2 3 4" xfId="3526" xr:uid="{7016AB23-E0F6-4A56-9BD3-F38829DEFF09}"/>
    <cellStyle name="Normal 7 4 2 2 2 4" xfId="3527" xr:uid="{526CA6A3-6893-4378-9940-B73EEAC2D759}"/>
    <cellStyle name="Normal 7 4 2 2 2 5" xfId="3528" xr:uid="{E8DA814B-AF54-4364-83D2-548E15D29759}"/>
    <cellStyle name="Normal 7 4 2 2 2 6" xfId="3529" xr:uid="{A8415E29-8A31-459D-862F-2C7A3E5929D7}"/>
    <cellStyle name="Normal 7 4 2 2 3" xfId="722" xr:uid="{92A8A199-0227-4A5B-A9B2-1E27DECF130C}"/>
    <cellStyle name="Normal 7 4 2 2 3 2" xfId="1920" xr:uid="{71A802C4-73B5-4652-B239-9610166BA5AB}"/>
    <cellStyle name="Normal 7 4 2 2 3 2 2" xfId="3530" xr:uid="{E614EA88-9A41-4F98-A636-9300008685F8}"/>
    <cellStyle name="Normal 7 4 2 2 3 2 3" xfId="3531" xr:uid="{223D0608-583C-4C53-A739-E06312076ACE}"/>
    <cellStyle name="Normal 7 4 2 2 3 2 4" xfId="3532" xr:uid="{000FF37D-A011-4991-92DA-B558C772813F}"/>
    <cellStyle name="Normal 7 4 2 2 3 3" xfId="3533" xr:uid="{0B2477F4-D43E-407D-86DA-4AE04CDB48BB}"/>
    <cellStyle name="Normal 7 4 2 2 3 4" xfId="3534" xr:uid="{30E0FC6B-6259-4584-9DAA-6F8455944176}"/>
    <cellStyle name="Normal 7 4 2 2 3 5" xfId="3535" xr:uid="{4E63FCFF-22D4-4E95-92C1-544A242A8673}"/>
    <cellStyle name="Normal 7 4 2 2 4" xfId="1921" xr:uid="{FA447A57-FEFC-4942-BFAC-9E1036D83AEC}"/>
    <cellStyle name="Normal 7 4 2 2 4 2" xfId="3536" xr:uid="{53E2A520-C4D4-428D-A270-47837F49F850}"/>
    <cellStyle name="Normal 7 4 2 2 4 3" xfId="3537" xr:uid="{C4E8B4C2-742C-4E84-958E-893A43F6D24B}"/>
    <cellStyle name="Normal 7 4 2 2 4 4" xfId="3538" xr:uid="{825FB2BE-3881-4F43-A9B5-EFEFBB56B194}"/>
    <cellStyle name="Normal 7 4 2 2 5" xfId="3539" xr:uid="{93E1A6D3-7741-4311-8A50-2D94D8D6ABCC}"/>
    <cellStyle name="Normal 7 4 2 2 5 2" xfId="3540" xr:uid="{B37001FE-5EE9-47E7-A45F-2D47B8E59E8F}"/>
    <cellStyle name="Normal 7 4 2 2 5 3" xfId="3541" xr:uid="{921700D3-E1BB-4643-828C-A02CE4AC072B}"/>
    <cellStyle name="Normal 7 4 2 2 5 4" xfId="3542" xr:uid="{9A362C68-1A08-4FF2-B6B0-7CBF8658D5F7}"/>
    <cellStyle name="Normal 7 4 2 2 6" xfId="3543" xr:uid="{9FF6E3D8-A521-4A26-A5C6-AFB90203517B}"/>
    <cellStyle name="Normal 7 4 2 2 7" xfId="3544" xr:uid="{F45F7359-F6A3-433F-8300-185FE214A83B}"/>
    <cellStyle name="Normal 7 4 2 2 8" xfId="3545" xr:uid="{23B64178-1693-48F7-A794-4D96056D5FA2}"/>
    <cellStyle name="Normal 7 4 2 3" xfId="723" xr:uid="{15BE2E07-5CFA-4CC6-A1BB-568DFD6C9899}"/>
    <cellStyle name="Normal 7 4 2 3 2" xfId="724" xr:uid="{EF8FB33F-F419-43E4-8DF6-F343E9B3716C}"/>
    <cellStyle name="Normal 7 4 2 3 2 2" xfId="725" xr:uid="{16EB4BF1-FF3D-42E0-803F-C520AA7A7FB1}"/>
    <cellStyle name="Normal 7 4 2 3 2 3" xfId="3546" xr:uid="{3279762F-CCFF-4A42-951E-19F90AF5DC8F}"/>
    <cellStyle name="Normal 7 4 2 3 2 4" xfId="3547" xr:uid="{0DE93340-C6C3-4FC4-BAF6-99D5D8400AC2}"/>
    <cellStyle name="Normal 7 4 2 3 3" xfId="726" xr:uid="{03784DA3-2879-4EDA-A1E4-2CF3BB12B737}"/>
    <cellStyle name="Normal 7 4 2 3 3 2" xfId="3548" xr:uid="{30E1CE2A-C83E-4081-A1E0-1BD54F86341E}"/>
    <cellStyle name="Normal 7 4 2 3 3 3" xfId="3549" xr:uid="{FD3A0EEE-76E1-4207-9F74-E1BE3C3BF0CF}"/>
    <cellStyle name="Normal 7 4 2 3 3 4" xfId="3550" xr:uid="{6E78DCB0-E22C-4B9E-A7AE-527956D41A4F}"/>
    <cellStyle name="Normal 7 4 2 3 4" xfId="3551" xr:uid="{BBF8B99C-AD25-48E7-A969-DD1A1307BEBE}"/>
    <cellStyle name="Normal 7 4 2 3 5" xfId="3552" xr:uid="{1DBDAFEE-D2FE-42BD-A42B-55C84A96682E}"/>
    <cellStyle name="Normal 7 4 2 3 6" xfId="3553" xr:uid="{03239039-C3CA-438A-ADDB-B3DACF6D73CE}"/>
    <cellStyle name="Normal 7 4 2 4" xfId="727" xr:uid="{35FE06A1-CBDB-4CE6-839D-B6521EF54336}"/>
    <cellStyle name="Normal 7 4 2 4 2" xfId="728" xr:uid="{0745029A-D44C-4EEE-A341-2A3124FA17F4}"/>
    <cellStyle name="Normal 7 4 2 4 2 2" xfId="3554" xr:uid="{06DEC06F-9AEB-43FD-B471-ABE73F52FDAD}"/>
    <cellStyle name="Normal 7 4 2 4 2 3" xfId="3555" xr:uid="{2F86B5EC-8C57-4DE9-A842-FAEE0F8E84F0}"/>
    <cellStyle name="Normal 7 4 2 4 2 4" xfId="3556" xr:uid="{EA4FC2B6-DCE1-4C6F-8D01-8E05A79770CF}"/>
    <cellStyle name="Normal 7 4 2 4 3" xfId="3557" xr:uid="{57F384BC-A43C-4349-87BE-AC92D28F8A76}"/>
    <cellStyle name="Normal 7 4 2 4 4" xfId="3558" xr:uid="{9743E41C-5047-4E9C-90BF-13E2D668ABD0}"/>
    <cellStyle name="Normal 7 4 2 4 5" xfId="3559" xr:uid="{082BCCA5-898F-4F36-9995-C165B6792A77}"/>
    <cellStyle name="Normal 7 4 2 5" xfId="729" xr:uid="{1239E111-73FD-4F4E-A566-6BCF02D205BA}"/>
    <cellStyle name="Normal 7 4 2 5 2" xfId="3560" xr:uid="{984AD43F-EE29-4C19-946E-BC8D1FE05D40}"/>
    <cellStyle name="Normal 7 4 2 5 3" xfId="3561" xr:uid="{164C5646-0CC7-4A8F-92BC-EB1E55B1B530}"/>
    <cellStyle name="Normal 7 4 2 5 4" xfId="3562" xr:uid="{6D5FADC3-859E-44B2-B670-14EE7163C1AE}"/>
    <cellStyle name="Normal 7 4 2 6" xfId="3563" xr:uid="{595D78D3-6425-42EF-9259-D859FB82A9A7}"/>
    <cellStyle name="Normal 7 4 2 6 2" xfId="3564" xr:uid="{1549C613-08F5-4472-9E3E-0216164E1C70}"/>
    <cellStyle name="Normal 7 4 2 6 3" xfId="3565" xr:uid="{071D588E-230C-4757-8F55-91DE21378981}"/>
    <cellStyle name="Normal 7 4 2 6 4" xfId="3566" xr:uid="{12636CDB-4E62-454D-BF5D-A3F3FA5929F0}"/>
    <cellStyle name="Normal 7 4 2 7" xfId="3567" xr:uid="{27250285-8B1F-4891-A73D-A375C3EC8212}"/>
    <cellStyle name="Normal 7 4 2 8" xfId="3568" xr:uid="{EB86175F-C7FF-4E79-AF8F-9DFBAA8C9ECE}"/>
    <cellStyle name="Normal 7 4 2 9" xfId="3569" xr:uid="{FA897D0C-80F0-41AA-9726-B82A3C6F5559}"/>
    <cellStyle name="Normal 7 4 3" xfId="364" xr:uid="{D2B05070-EBE8-457A-BF46-4484E280198F}"/>
    <cellStyle name="Normal 7 4 3 2" xfId="730" xr:uid="{FF538AF6-E3D1-4EE1-B305-CAD9EE6C3EBE}"/>
    <cellStyle name="Normal 7 4 3 2 2" xfId="731" xr:uid="{687F3D17-BF70-4508-AE4A-74D4E044CC4D}"/>
    <cellStyle name="Normal 7 4 3 2 2 2" xfId="1922" xr:uid="{F1A8CB76-88D0-460D-95C7-7FFB85EF5583}"/>
    <cellStyle name="Normal 7 4 3 2 2 2 2" xfId="1923" xr:uid="{EE42AFD6-02E4-4BB1-B997-3BFD85C076A1}"/>
    <cellStyle name="Normal 7 4 3 2 2 3" xfId="1924" xr:uid="{D8ED2BB7-E793-4020-86E7-E94388AEFA1E}"/>
    <cellStyle name="Normal 7 4 3 2 2 4" xfId="3570" xr:uid="{92B18A83-F4F8-4359-BC2B-21BD316D6D71}"/>
    <cellStyle name="Normal 7 4 3 2 3" xfId="1925" xr:uid="{A6482FE5-B7B1-4E9C-A8FB-BC884057E773}"/>
    <cellStyle name="Normal 7 4 3 2 3 2" xfId="1926" xr:uid="{A6B54145-7758-4F0A-8ACD-CAAB5D5C02FB}"/>
    <cellStyle name="Normal 7 4 3 2 3 3" xfId="3571" xr:uid="{6D01F0BB-497E-4C1C-BB1D-F96DCBA83FB4}"/>
    <cellStyle name="Normal 7 4 3 2 3 4" xfId="3572" xr:uid="{971FE1F8-F526-4F3F-97EA-121CA8B8B49B}"/>
    <cellStyle name="Normal 7 4 3 2 4" xfId="1927" xr:uid="{BEB2C475-7E69-4C34-A234-D39F3E0DA4FC}"/>
    <cellStyle name="Normal 7 4 3 2 5" xfId="3573" xr:uid="{CDB94A04-9DF9-47A2-A5C7-5E296BFAF0B6}"/>
    <cellStyle name="Normal 7 4 3 2 6" xfId="3574" xr:uid="{BEA0D39F-CC01-47E1-896D-1FBBFADFBF86}"/>
    <cellStyle name="Normal 7 4 3 3" xfId="732" xr:uid="{EA19535C-E6D3-4B75-A42B-4FA7BA0A00B7}"/>
    <cellStyle name="Normal 7 4 3 3 2" xfId="1928" xr:uid="{4A984315-267C-451E-879E-B81C167E664F}"/>
    <cellStyle name="Normal 7 4 3 3 2 2" xfId="1929" xr:uid="{9CFE0DFC-8C94-4D3F-83A5-27C92BBCCFF3}"/>
    <cellStyle name="Normal 7 4 3 3 2 3" xfId="3575" xr:uid="{24F6D346-F27E-42BD-B644-979108B99C50}"/>
    <cellStyle name="Normal 7 4 3 3 2 4" xfId="3576" xr:uid="{568E8993-B87C-479E-8198-7C49A18D7738}"/>
    <cellStyle name="Normal 7 4 3 3 3" xfId="1930" xr:uid="{A5B54C2F-1575-4343-8739-D832FDC01D39}"/>
    <cellStyle name="Normal 7 4 3 3 4" xfId="3577" xr:uid="{BB75DA6B-15D4-4A6B-ADB2-4369D0EB7A24}"/>
    <cellStyle name="Normal 7 4 3 3 5" xfId="3578" xr:uid="{93B36445-BECD-434D-9A09-57428103E427}"/>
    <cellStyle name="Normal 7 4 3 4" xfId="1931" xr:uid="{97C6853F-9D82-498C-8C14-8388C0D7B15E}"/>
    <cellStyle name="Normal 7 4 3 4 2" xfId="1932" xr:uid="{FEDE0D28-79DA-4463-88A0-AFC10D985406}"/>
    <cellStyle name="Normal 7 4 3 4 3" xfId="3579" xr:uid="{0EB6DA1D-5941-47A4-BBCD-AD94173714F7}"/>
    <cellStyle name="Normal 7 4 3 4 4" xfId="3580" xr:uid="{DCBA1D49-4206-4B81-9A3B-196780651FF0}"/>
    <cellStyle name="Normal 7 4 3 5" xfId="1933" xr:uid="{8A5E270B-E0EA-41EB-B5D7-79EDDA3D3807}"/>
    <cellStyle name="Normal 7 4 3 5 2" xfId="3581" xr:uid="{A9CBE136-6C35-46C2-BA41-4CA43AC812D3}"/>
    <cellStyle name="Normal 7 4 3 5 3" xfId="3582" xr:uid="{B5B5873C-BAB6-4EEB-8B4C-BF14B690C371}"/>
    <cellStyle name="Normal 7 4 3 5 4" xfId="3583" xr:uid="{6C9E3DD5-EBE9-4DD1-8850-FC0F76302651}"/>
    <cellStyle name="Normal 7 4 3 6" xfId="3584" xr:uid="{E73EE2AB-069C-491D-923B-A5411321BDDC}"/>
    <cellStyle name="Normal 7 4 3 7" xfId="3585" xr:uid="{91626041-6ED4-4D04-9A4A-849BFD7C1F4F}"/>
    <cellStyle name="Normal 7 4 3 8" xfId="3586" xr:uid="{4F396A37-921E-4AAA-8C9B-EC7F5BE62067}"/>
    <cellStyle name="Normal 7 4 4" xfId="365" xr:uid="{B0026F9F-0C6C-4CEB-BFA3-34A712EE6AE1}"/>
    <cellStyle name="Normal 7 4 4 2" xfId="733" xr:uid="{0185AC37-3F43-4397-A58E-81584BD6868D}"/>
    <cellStyle name="Normal 7 4 4 2 2" xfId="734" xr:uid="{CBEEAC2D-1F4D-464C-9AE3-75B89CAFE9F8}"/>
    <cellStyle name="Normal 7 4 4 2 2 2" xfId="1934" xr:uid="{E58A7DD0-0728-4B0C-88F1-5712AF8C214D}"/>
    <cellStyle name="Normal 7 4 4 2 2 3" xfId="3587" xr:uid="{FFA093A8-92FE-49DF-8FA0-E2F4472EC1F2}"/>
    <cellStyle name="Normal 7 4 4 2 2 4" xfId="3588" xr:uid="{04F82598-8762-404B-81E9-A06C4C65025B}"/>
    <cellStyle name="Normal 7 4 4 2 3" xfId="1935" xr:uid="{FD9FBAD6-D26E-4983-A410-E338A7FDB617}"/>
    <cellStyle name="Normal 7 4 4 2 4" xfId="3589" xr:uid="{953BC1F1-DACE-4B98-9135-5BF52F6A3E8B}"/>
    <cellStyle name="Normal 7 4 4 2 5" xfId="3590" xr:uid="{4BEE7826-D586-43FD-98E0-FA7B87CADD6C}"/>
    <cellStyle name="Normal 7 4 4 3" xfId="735" xr:uid="{1E790DBB-E11B-4D91-B6D2-08E4DCF1A6DC}"/>
    <cellStyle name="Normal 7 4 4 3 2" xfId="1936" xr:uid="{7F85121C-62E7-474F-AB6B-5EECC0AF97D5}"/>
    <cellStyle name="Normal 7 4 4 3 3" xfId="3591" xr:uid="{7DD7FF9E-9A2E-40F2-8C45-53475D3F6D94}"/>
    <cellStyle name="Normal 7 4 4 3 4" xfId="3592" xr:uid="{FEB26E64-34B8-445D-900B-97239F8FFD0A}"/>
    <cellStyle name="Normal 7 4 4 4" xfId="1937" xr:uid="{B923D99A-06E3-4652-AA3D-2A6439D9733C}"/>
    <cellStyle name="Normal 7 4 4 4 2" xfId="3593" xr:uid="{972EC900-1810-4938-B3D8-EB7FBA53F63E}"/>
    <cellStyle name="Normal 7 4 4 4 3" xfId="3594" xr:uid="{04460EB6-0671-42BF-BEBC-178A0B88037A}"/>
    <cellStyle name="Normal 7 4 4 4 4" xfId="3595" xr:uid="{B845E1E1-5E6F-4808-B1A9-67FB90C0C1B5}"/>
    <cellStyle name="Normal 7 4 4 5" xfId="3596" xr:uid="{9BA57E8D-2524-458B-9213-94FB5AAC2415}"/>
    <cellStyle name="Normal 7 4 4 6" xfId="3597" xr:uid="{16959CF4-3DDD-4CA8-8BCB-3C1285544723}"/>
    <cellStyle name="Normal 7 4 4 7" xfId="3598" xr:uid="{886DF1A5-CFD5-4256-8811-405E6CCE3641}"/>
    <cellStyle name="Normal 7 4 5" xfId="366" xr:uid="{9934E253-6EDC-4D8D-BA01-900ECB87E014}"/>
    <cellStyle name="Normal 7 4 5 2" xfId="736" xr:uid="{7A67B9B8-26C6-47DF-B4F3-ACCFCC07957B}"/>
    <cellStyle name="Normal 7 4 5 2 2" xfId="1938" xr:uid="{7BF46E83-78C3-48F0-9553-7650DEEE5946}"/>
    <cellStyle name="Normal 7 4 5 2 3" xfId="3599" xr:uid="{790C9230-F85C-42F7-95C9-A5A6AFD41BDA}"/>
    <cellStyle name="Normal 7 4 5 2 4" xfId="3600" xr:uid="{2D0AB6D4-649D-49DC-B353-A896EAEAA5DA}"/>
    <cellStyle name="Normal 7 4 5 3" xfId="1939" xr:uid="{0BF1AEB7-851C-4FD9-A34C-99EBE1FC5771}"/>
    <cellStyle name="Normal 7 4 5 3 2" xfId="3601" xr:uid="{6884F161-AA4A-45CA-BE2A-6540742DFABB}"/>
    <cellStyle name="Normal 7 4 5 3 3" xfId="3602" xr:uid="{998CFD8A-86FB-4B71-AB99-5EF186BAC13C}"/>
    <cellStyle name="Normal 7 4 5 3 4" xfId="3603" xr:uid="{9B97ACFC-516F-43A7-B175-BFC3EECA7B24}"/>
    <cellStyle name="Normal 7 4 5 4" xfId="3604" xr:uid="{F517AAB3-7D28-4B5E-8175-1FE685E3E827}"/>
    <cellStyle name="Normal 7 4 5 5" xfId="3605" xr:uid="{15F9D91B-176C-48AE-A8FE-C84D4986F6FC}"/>
    <cellStyle name="Normal 7 4 5 6" xfId="3606" xr:uid="{A065D94B-3686-45B8-92B4-283D09DED766}"/>
    <cellStyle name="Normal 7 4 6" xfId="737" xr:uid="{DE59FE69-2F54-4970-862C-D0883229264A}"/>
    <cellStyle name="Normal 7 4 6 2" xfId="1940" xr:uid="{859EAA18-D985-49BB-A8BE-70CED11B9912}"/>
    <cellStyle name="Normal 7 4 6 2 2" xfId="3607" xr:uid="{CA7BE260-DDF7-48F4-B493-4445A85F5F30}"/>
    <cellStyle name="Normal 7 4 6 2 3" xfId="3608" xr:uid="{03138A97-A2BD-44E7-A533-10A850E6E128}"/>
    <cellStyle name="Normal 7 4 6 2 4" xfId="3609" xr:uid="{22057128-C48B-48B0-B727-D980B7FF2933}"/>
    <cellStyle name="Normal 7 4 6 3" xfId="3610" xr:uid="{D9592DA8-875C-44C6-A8E6-2C37BC5B57E6}"/>
    <cellStyle name="Normal 7 4 6 4" xfId="3611" xr:uid="{0B130B0C-05F8-47CD-84C0-D53ADF2799E2}"/>
    <cellStyle name="Normal 7 4 6 5" xfId="3612" xr:uid="{C898789E-D7F8-4EE4-9740-25F6766E4F70}"/>
    <cellStyle name="Normal 7 4 7" xfId="1941" xr:uid="{D47045DC-C250-4910-9737-6C05AFDBF773}"/>
    <cellStyle name="Normal 7 4 7 2" xfId="3613" xr:uid="{F499B1FB-387E-4E91-8967-25DFA984136C}"/>
    <cellStyle name="Normal 7 4 7 3" xfId="3614" xr:uid="{561AE702-F2CC-4DC4-940D-56BB2DFFC7F4}"/>
    <cellStyle name="Normal 7 4 7 4" xfId="3615" xr:uid="{344C4863-31A4-46DB-8904-681F6BE75589}"/>
    <cellStyle name="Normal 7 4 8" xfId="3616" xr:uid="{3225B919-BEE5-4482-A3F6-BB344778DC32}"/>
    <cellStyle name="Normal 7 4 8 2" xfId="3617" xr:uid="{A6BD0AA7-3227-4B76-AC86-841AB433F04E}"/>
    <cellStyle name="Normal 7 4 8 3" xfId="3618" xr:uid="{BA921638-32C9-4C18-BE02-1DD1DF54558D}"/>
    <cellStyle name="Normal 7 4 8 4" xfId="3619" xr:uid="{B3DBFB35-F1B2-4C35-ADDB-172C76E4F7A0}"/>
    <cellStyle name="Normal 7 4 9" xfId="3620" xr:uid="{1147470C-064A-4396-8DBE-97C1BE6A4734}"/>
    <cellStyle name="Normal 7 5" xfId="143" xr:uid="{49C5068B-8980-4C76-B1BD-0B424C96E385}"/>
    <cellStyle name="Normal 7 5 2" xfId="144" xr:uid="{509DFCD6-FA6D-41DC-AEEE-F2642193517F}"/>
    <cellStyle name="Normal 7 5 2 2" xfId="367" xr:uid="{981C8B57-16B0-48F9-9D86-951AF34DE988}"/>
    <cellStyle name="Normal 7 5 2 2 2" xfId="738" xr:uid="{FB16289E-6369-4362-B0EF-14D0701784C1}"/>
    <cellStyle name="Normal 7 5 2 2 2 2" xfId="1942" xr:uid="{D2BC7389-7653-4B0D-AB0D-02C6F96BD0A6}"/>
    <cellStyle name="Normal 7 5 2 2 2 3" xfId="3621" xr:uid="{9414A614-3330-454F-BDFD-EE189909E49B}"/>
    <cellStyle name="Normal 7 5 2 2 2 4" xfId="3622" xr:uid="{7AC04A7A-CD18-44FB-91AD-AC3DC66DAA37}"/>
    <cellStyle name="Normal 7 5 2 2 3" xfId="1943" xr:uid="{2D6A7614-702B-4DCA-BB81-96CDE2B7E153}"/>
    <cellStyle name="Normal 7 5 2 2 3 2" xfId="3623" xr:uid="{A233B075-A901-42B8-A0C0-DED39ABDAFC2}"/>
    <cellStyle name="Normal 7 5 2 2 3 3" xfId="3624" xr:uid="{EF814C91-7F32-4B99-B8C3-22C2EBE9C36E}"/>
    <cellStyle name="Normal 7 5 2 2 3 4" xfId="3625" xr:uid="{B2741F93-6209-4778-9DFE-082B51B1FD8E}"/>
    <cellStyle name="Normal 7 5 2 2 4" xfId="3626" xr:uid="{2BAA86D8-4E1F-4182-A67E-A4FBA3A6502D}"/>
    <cellStyle name="Normal 7 5 2 2 5" xfId="3627" xr:uid="{5B62A4A5-87D6-4A06-BE95-5D7A29965F0F}"/>
    <cellStyle name="Normal 7 5 2 2 6" xfId="3628" xr:uid="{8ADC6706-66D0-47E2-A6F6-8F0B913F2123}"/>
    <cellStyle name="Normal 7 5 2 3" xfId="739" xr:uid="{4EF4532C-3AE9-4C69-AF00-3564A09AD1D1}"/>
    <cellStyle name="Normal 7 5 2 3 2" xfId="1944" xr:uid="{BEDE5FD0-FD5E-4C6E-8B66-0F7443668F11}"/>
    <cellStyle name="Normal 7 5 2 3 2 2" xfId="3629" xr:uid="{B5175997-F83A-47C1-9D8E-970F49E0D7A2}"/>
    <cellStyle name="Normal 7 5 2 3 2 3" xfId="3630" xr:uid="{9518EF38-542A-40E5-BAE6-CB0906311693}"/>
    <cellStyle name="Normal 7 5 2 3 2 4" xfId="3631" xr:uid="{FCA1EDBB-54D3-487B-BEE0-521BE032F189}"/>
    <cellStyle name="Normal 7 5 2 3 3" xfId="3632" xr:uid="{E5650FE1-FF28-419C-9C00-FF82CABD96F8}"/>
    <cellStyle name="Normal 7 5 2 3 4" xfId="3633" xr:uid="{762C2F4C-E804-40C2-85E0-7876773DC9A1}"/>
    <cellStyle name="Normal 7 5 2 3 5" xfId="3634" xr:uid="{47868A9C-4ED9-429B-AFB1-9D4E268FC249}"/>
    <cellStyle name="Normal 7 5 2 4" xfId="1945" xr:uid="{0FB17569-925A-43B2-BB54-4422CED9870F}"/>
    <cellStyle name="Normal 7 5 2 4 2" xfId="3635" xr:uid="{2B9D9A41-A641-425C-A9B0-72D5F84E1898}"/>
    <cellStyle name="Normal 7 5 2 4 3" xfId="3636" xr:uid="{956B15FF-12B7-48EF-9760-E3479FAF8D4C}"/>
    <cellStyle name="Normal 7 5 2 4 4" xfId="3637" xr:uid="{B04959A6-4DBC-41C7-BD39-259768A89906}"/>
    <cellStyle name="Normal 7 5 2 5" xfId="3638" xr:uid="{31C81AA0-1B6A-4DA8-984D-770A15E44BB6}"/>
    <cellStyle name="Normal 7 5 2 5 2" xfId="3639" xr:uid="{85AA9C38-BB12-4212-82E5-E9567679E62C}"/>
    <cellStyle name="Normal 7 5 2 5 3" xfId="3640" xr:uid="{EECA55A5-6768-4372-A570-0EC5C1F9A751}"/>
    <cellStyle name="Normal 7 5 2 5 4" xfId="3641" xr:uid="{64A0572C-B253-40A8-8D4F-783822A1BA5E}"/>
    <cellStyle name="Normal 7 5 2 6" xfId="3642" xr:uid="{314329B5-650C-4A10-89AD-1CC7C9EE5001}"/>
    <cellStyle name="Normal 7 5 2 7" xfId="3643" xr:uid="{9F5F96C9-065F-4DD9-95A0-B9DF6C66ADA7}"/>
    <cellStyle name="Normal 7 5 2 8" xfId="3644" xr:uid="{F5DDF2A2-6315-434D-8661-FDFFE785958C}"/>
    <cellStyle name="Normal 7 5 3" xfId="368" xr:uid="{ADD71A84-37A2-4AD3-9A77-772124290AB3}"/>
    <cellStyle name="Normal 7 5 3 2" xfId="740" xr:uid="{0D70711D-F6D5-4274-8FAC-BC53509EA030}"/>
    <cellStyle name="Normal 7 5 3 2 2" xfId="741" xr:uid="{7EF02C54-A828-48DC-9050-F02AD651A1B5}"/>
    <cellStyle name="Normal 7 5 3 2 3" xfId="3645" xr:uid="{A8A691A0-278B-49FC-B6FF-78978B7EB08D}"/>
    <cellStyle name="Normal 7 5 3 2 4" xfId="3646" xr:uid="{E4C77BB2-9C7A-4C48-B4C7-DBBA370A6F28}"/>
    <cellStyle name="Normal 7 5 3 3" xfId="742" xr:uid="{643E766A-AE84-4EAC-853C-C785AA9C8867}"/>
    <cellStyle name="Normal 7 5 3 3 2" xfId="3647" xr:uid="{3911A4E8-C4A1-4F62-BF68-8AA841EFE57B}"/>
    <cellStyle name="Normal 7 5 3 3 3" xfId="3648" xr:uid="{1630B950-3F6B-4EE0-9FD2-6C4CBF164E41}"/>
    <cellStyle name="Normal 7 5 3 3 4" xfId="3649" xr:uid="{2BD8C1DB-0F00-4110-8414-93BEBD55DE82}"/>
    <cellStyle name="Normal 7 5 3 4" xfId="3650" xr:uid="{E48FF8F7-FE44-4DB4-B33C-4A6BCD5303DF}"/>
    <cellStyle name="Normal 7 5 3 5" xfId="3651" xr:uid="{94D305DB-26D8-4B81-9E55-BB0B6A0183B2}"/>
    <cellStyle name="Normal 7 5 3 6" xfId="3652" xr:uid="{ACF74E49-79AF-4B78-AF2C-78D5C02BCEFF}"/>
    <cellStyle name="Normal 7 5 4" xfId="369" xr:uid="{926DE72D-F61C-4C00-92F9-BA40124C224D}"/>
    <cellStyle name="Normal 7 5 4 2" xfId="743" xr:uid="{8DE0B625-CE2B-44BD-A1C2-78D9AC089ABA}"/>
    <cellStyle name="Normal 7 5 4 2 2" xfId="3653" xr:uid="{8CCDF00F-6846-4C05-A3E4-8602EA2768C3}"/>
    <cellStyle name="Normal 7 5 4 2 3" xfId="3654" xr:uid="{5419FF2A-528A-4F2D-AEF2-B4D9CAAB4976}"/>
    <cellStyle name="Normal 7 5 4 2 4" xfId="3655" xr:uid="{F40C04D2-6A7A-4DD5-BC64-B187ADD7CC62}"/>
    <cellStyle name="Normal 7 5 4 3" xfId="3656" xr:uid="{6EA45E17-4B68-449F-BAA1-51B6EC1CD4BE}"/>
    <cellStyle name="Normal 7 5 4 4" xfId="3657" xr:uid="{67A80273-037E-4EA6-BB96-C5C53F585F4C}"/>
    <cellStyle name="Normal 7 5 4 5" xfId="3658" xr:uid="{26A86305-29EB-4594-A9B6-428FF182B7A7}"/>
    <cellStyle name="Normal 7 5 5" xfId="744" xr:uid="{EE6086DA-37BA-4EEA-B7BC-DEE6BBC9755C}"/>
    <cellStyle name="Normal 7 5 5 2" xfId="3659" xr:uid="{92BC31B2-5FCD-454A-98C6-AF11BF1928EF}"/>
    <cellStyle name="Normal 7 5 5 3" xfId="3660" xr:uid="{BF6246E3-4E78-476B-906C-95CE22D7325A}"/>
    <cellStyle name="Normal 7 5 5 4" xfId="3661" xr:uid="{FF1BD8FC-4032-4A07-A174-53A24387B1DB}"/>
    <cellStyle name="Normal 7 5 6" xfId="3662" xr:uid="{E2D290C3-6F63-4130-AD7E-87002D2FDF9F}"/>
    <cellStyle name="Normal 7 5 6 2" xfId="3663" xr:uid="{4A9CE777-49C1-4D51-B7B0-D49FD271FB84}"/>
    <cellStyle name="Normal 7 5 6 3" xfId="3664" xr:uid="{C9FCCB8F-BEB0-43CC-9E2B-753B456197C3}"/>
    <cellStyle name="Normal 7 5 6 4" xfId="3665" xr:uid="{AA741DC4-0FBA-4AA7-BF2A-896455D5EA8F}"/>
    <cellStyle name="Normal 7 5 7" xfId="3666" xr:uid="{A4F507AC-1C1C-4508-8E4D-A9D27CA23880}"/>
    <cellStyle name="Normal 7 5 8" xfId="3667" xr:uid="{02E3D4A2-8DB6-490A-9FE0-126FDBB3EB7B}"/>
    <cellStyle name="Normal 7 5 9" xfId="3668" xr:uid="{021D6A7A-2419-415A-B05D-36A192B6A3C9}"/>
    <cellStyle name="Normal 7 6" xfId="145" xr:uid="{AA76BE7C-937C-4E62-825F-58A01671C2AC}"/>
    <cellStyle name="Normal 7 6 2" xfId="370" xr:uid="{FF594230-CD69-49C2-90C6-DF8FD8E8F9C1}"/>
    <cellStyle name="Normal 7 6 2 2" xfId="745" xr:uid="{C613DD78-0A01-41B3-B722-E0EB390E74B4}"/>
    <cellStyle name="Normal 7 6 2 2 2" xfId="1946" xr:uid="{080C9118-202F-4B86-B34E-E05775742D3B}"/>
    <cellStyle name="Normal 7 6 2 2 2 2" xfId="1947" xr:uid="{320AB52A-3272-4E67-A986-CEBBC9855028}"/>
    <cellStyle name="Normal 7 6 2 2 3" xfId="1948" xr:uid="{308A8FC0-D626-4917-A053-0497B5928FD4}"/>
    <cellStyle name="Normal 7 6 2 2 4" xfId="3669" xr:uid="{48BADDDF-0403-49C5-933B-7845A69386CE}"/>
    <cellStyle name="Normal 7 6 2 3" xfId="1949" xr:uid="{8FF633B7-EA39-4829-B44D-0526CAFCBF4D}"/>
    <cellStyle name="Normal 7 6 2 3 2" xfId="1950" xr:uid="{633F8328-3D4C-4F91-83E5-1341441ED916}"/>
    <cellStyle name="Normal 7 6 2 3 3" xfId="3670" xr:uid="{9CBB8F98-4E95-4696-B1A6-805A04C51C1E}"/>
    <cellStyle name="Normal 7 6 2 3 4" xfId="3671" xr:uid="{0D3DC82A-9833-4293-B2E3-B4E406DC27ED}"/>
    <cellStyle name="Normal 7 6 2 4" xfId="1951" xr:uid="{3B68C4CE-C185-4E3E-A7B3-6EC8228F7EE7}"/>
    <cellStyle name="Normal 7 6 2 5" xfId="3672" xr:uid="{BBFC042E-B0B0-4653-BFF8-38AE43846847}"/>
    <cellStyle name="Normal 7 6 2 6" xfId="3673" xr:uid="{1632FDB2-8F9C-4506-A998-D72530E0C590}"/>
    <cellStyle name="Normal 7 6 3" xfId="746" xr:uid="{5F9DD3FF-9012-4CEC-A76C-A8B1C4D2E1E4}"/>
    <cellStyle name="Normal 7 6 3 2" xfId="1952" xr:uid="{412397E5-89C5-4C2A-AB0E-D922DF5DA4F4}"/>
    <cellStyle name="Normal 7 6 3 2 2" xfId="1953" xr:uid="{EF72005F-985D-499A-AFB2-A67E5B8B6180}"/>
    <cellStyle name="Normal 7 6 3 2 3" xfId="3674" xr:uid="{9F09AFAF-097E-42F2-B342-BAC9901602C0}"/>
    <cellStyle name="Normal 7 6 3 2 4" xfId="3675" xr:uid="{7F4F658C-63D6-49EC-B903-10EF5B1E6387}"/>
    <cellStyle name="Normal 7 6 3 3" xfId="1954" xr:uid="{4BBB37BA-05C8-4D88-ADEE-14FEBC9F866F}"/>
    <cellStyle name="Normal 7 6 3 4" xfId="3676" xr:uid="{080D530A-E9DC-4151-9C04-3EED3D44E8BD}"/>
    <cellStyle name="Normal 7 6 3 5" xfId="3677" xr:uid="{F27D354F-E559-4F05-93D1-EF4C2B4FAE17}"/>
    <cellStyle name="Normal 7 6 4" xfId="1955" xr:uid="{B53F59D4-AB15-4A27-B1A1-D796253A5438}"/>
    <cellStyle name="Normal 7 6 4 2" xfId="1956" xr:uid="{D9BECD88-688E-414D-B5D8-BA5484F877D5}"/>
    <cellStyle name="Normal 7 6 4 3" xfId="3678" xr:uid="{F529F5AE-2A3F-484C-B831-0C51B19E1FBF}"/>
    <cellStyle name="Normal 7 6 4 4" xfId="3679" xr:uid="{C50A5C26-4BF5-4B70-B1C9-391E626564E5}"/>
    <cellStyle name="Normal 7 6 5" xfId="1957" xr:uid="{CA9142E8-9CD3-484B-83EB-CE30BF02AAF9}"/>
    <cellStyle name="Normal 7 6 5 2" xfId="3680" xr:uid="{019737BB-A8DD-4780-A409-2FB4AB601B1C}"/>
    <cellStyle name="Normal 7 6 5 3" xfId="3681" xr:uid="{636C5D32-37D5-4B72-9C39-77A9A023AA06}"/>
    <cellStyle name="Normal 7 6 5 4" xfId="3682" xr:uid="{54810C87-067C-4C6B-A327-378F360280E4}"/>
    <cellStyle name="Normal 7 6 6" xfId="3683" xr:uid="{DEE55C52-CA52-453C-A679-0BEDD87DBCC3}"/>
    <cellStyle name="Normal 7 6 7" xfId="3684" xr:uid="{3AF52E91-E4CF-48BB-85B2-CE3E6DBFD8E8}"/>
    <cellStyle name="Normal 7 6 8" xfId="3685" xr:uid="{8D85227D-B30D-4823-AE73-51FAE09E536A}"/>
    <cellStyle name="Normal 7 7" xfId="371" xr:uid="{3E4BDF55-457C-4768-8054-2DEC927705FD}"/>
    <cellStyle name="Normal 7 7 2" xfId="747" xr:uid="{A5F54E96-6073-452A-A4C0-795EC0E23B39}"/>
    <cellStyle name="Normal 7 7 2 2" xfId="748" xr:uid="{8329234F-232A-41D8-BD18-7BBFAF60C541}"/>
    <cellStyle name="Normal 7 7 2 2 2" xfId="1958" xr:uid="{71A988F2-7D4A-43C2-B792-CF12A4DB68C7}"/>
    <cellStyle name="Normal 7 7 2 2 3" xfId="3686" xr:uid="{8AF41330-50E9-4C9A-AF97-B8B3019C70BA}"/>
    <cellStyle name="Normal 7 7 2 2 4" xfId="3687" xr:uid="{D2B3B6BA-6929-42ED-A135-D7196017CD23}"/>
    <cellStyle name="Normal 7 7 2 3" xfId="1959" xr:uid="{52262E49-1D88-42FC-8591-7AFDB2F408DB}"/>
    <cellStyle name="Normal 7 7 2 4" xfId="3688" xr:uid="{849353FB-2427-4E5F-8656-BE927AB5748F}"/>
    <cellStyle name="Normal 7 7 2 5" xfId="3689" xr:uid="{0FDD4C62-A3EF-4845-86B5-A8ED849B9B46}"/>
    <cellStyle name="Normal 7 7 3" xfId="749" xr:uid="{B4C439A1-97B1-43BF-9C05-A8832662BC47}"/>
    <cellStyle name="Normal 7 7 3 2" xfId="1960" xr:uid="{C21F2457-5177-4801-911C-99584CBB5C09}"/>
    <cellStyle name="Normal 7 7 3 3" xfId="3690" xr:uid="{37745AC7-EEA7-44E2-8556-1C293C124940}"/>
    <cellStyle name="Normal 7 7 3 4" xfId="3691" xr:uid="{3FB74B4F-B24D-4005-96EC-FE05B0553E1C}"/>
    <cellStyle name="Normal 7 7 4" xfId="1961" xr:uid="{E072B146-4EBE-4FA6-B80B-785496459165}"/>
    <cellStyle name="Normal 7 7 4 2" xfId="3692" xr:uid="{BEC2B37E-9A88-4D27-96BC-BCB47E46C6C2}"/>
    <cellStyle name="Normal 7 7 4 3" xfId="3693" xr:uid="{180DBD40-844C-4C72-9B97-0E53D7BC45CC}"/>
    <cellStyle name="Normal 7 7 4 4" xfId="3694" xr:uid="{355CCF91-BF30-4597-9ABC-56C1E5F9CD7E}"/>
    <cellStyle name="Normal 7 7 5" xfId="3695" xr:uid="{EE6FEC5D-4A71-456A-8188-AF1A120BB93C}"/>
    <cellStyle name="Normal 7 7 6" xfId="3696" xr:uid="{C36371A6-0A93-493B-BA42-FCAD3AA6E974}"/>
    <cellStyle name="Normal 7 7 7" xfId="3697" xr:uid="{B29BB5D7-1F65-483F-BF38-5C0584B10749}"/>
    <cellStyle name="Normal 7 8" xfId="372" xr:uid="{3F2C2D5E-BBE0-4743-8589-20EA66B2E0E6}"/>
    <cellStyle name="Normal 7 8 2" xfId="750" xr:uid="{2826D593-A2BB-4147-8BCD-8F2C2B9E5D8B}"/>
    <cellStyle name="Normal 7 8 2 2" xfId="1962" xr:uid="{BA7581FB-71B7-4113-A206-43E1E6B10C0A}"/>
    <cellStyle name="Normal 7 8 2 3" xfId="3698" xr:uid="{181DFD6A-1424-47BD-97BE-8676207CB4E1}"/>
    <cellStyle name="Normal 7 8 2 4" xfId="3699" xr:uid="{4401C5C4-B08B-421A-837D-61FF304F9783}"/>
    <cellStyle name="Normal 7 8 3" xfId="1963" xr:uid="{A4C05C2B-A3CB-4043-8EC1-5026E3B5E377}"/>
    <cellStyle name="Normal 7 8 3 2" xfId="3700" xr:uid="{B448B347-B1D5-489D-92E5-4F935AB44C63}"/>
    <cellStyle name="Normal 7 8 3 3" xfId="3701" xr:uid="{E47C8FBB-EB83-4FCE-BB1C-E3F40A57BA3B}"/>
    <cellStyle name="Normal 7 8 3 4" xfId="3702" xr:uid="{5277365A-7172-401D-95BC-F1156DCF3EF5}"/>
    <cellStyle name="Normal 7 8 4" xfId="3703" xr:uid="{426D9339-9146-4AD6-8A7F-4269FAFE04BA}"/>
    <cellStyle name="Normal 7 8 5" xfId="3704" xr:uid="{FFBA2999-AA22-4EFF-8279-948387696A7E}"/>
    <cellStyle name="Normal 7 8 6" xfId="3705" xr:uid="{9312F800-990E-4E86-BDBD-E4D6C5FE9C55}"/>
    <cellStyle name="Normal 7 9" xfId="373" xr:uid="{184F1DE8-B084-434D-9082-D1CEBD1131D3}"/>
    <cellStyle name="Normal 7 9 2" xfId="1964" xr:uid="{FD37FE78-1AE0-43CB-B376-F4E3313962C6}"/>
    <cellStyle name="Normal 7 9 2 2" xfId="3706" xr:uid="{BF442382-15D6-4CD4-A008-E6C70B23B80B}"/>
    <cellStyle name="Normal 7 9 2 2 2" xfId="4408" xr:uid="{E2EEBF5F-F543-4111-933A-367EC1228C0E}"/>
    <cellStyle name="Normal 7 9 2 2 3" xfId="4687" xr:uid="{B8F83F4F-C5CF-46F5-9F50-84989E56A84F}"/>
    <cellStyle name="Normal 7 9 2 3" xfId="3707" xr:uid="{4B98ABA3-EE4D-420F-8CD4-CF9D7DD4A9FB}"/>
    <cellStyle name="Normal 7 9 2 4" xfId="3708" xr:uid="{2AF92503-EB31-474B-8E16-88DFC8A26852}"/>
    <cellStyle name="Normal 7 9 3" xfId="3709" xr:uid="{18CB1CF5-121E-46A7-A1F5-6028891C8C9C}"/>
    <cellStyle name="Normal 7 9 4" xfId="3710" xr:uid="{B1FF104C-84A0-4E2E-97B4-C93F554B1A4E}"/>
    <cellStyle name="Normal 7 9 4 2" xfId="4578" xr:uid="{F6D9E8C6-87BE-4A73-8541-CCC6242D0FEE}"/>
    <cellStyle name="Normal 7 9 4 3" xfId="4688" xr:uid="{C2450E1E-C84E-4B4D-A9CA-ADA8F201ACA1}"/>
    <cellStyle name="Normal 7 9 4 4" xfId="4607" xr:uid="{6CFD6501-6ECC-4690-9324-62572FA61E1A}"/>
    <cellStyle name="Normal 7 9 5" xfId="3711" xr:uid="{03CD9ACD-89D2-49D9-AC85-A1DD564E70A1}"/>
    <cellStyle name="Normal 8" xfId="146" xr:uid="{EA2F7338-B118-4F17-93DD-BFF0BABD1FC1}"/>
    <cellStyle name="Normal 8 10" xfId="1965" xr:uid="{DD556003-DDDC-48A1-B99A-FB0C493C5ED9}"/>
    <cellStyle name="Normal 8 10 2" xfId="3712" xr:uid="{C51410E4-8245-4CCC-9336-FAD96C6D819F}"/>
    <cellStyle name="Normal 8 10 3" xfId="3713" xr:uid="{D44FA22C-7E81-401D-84A9-77012B8E9BE1}"/>
    <cellStyle name="Normal 8 10 4" xfId="3714" xr:uid="{558A0824-F9F5-468B-99F7-0DC7DF4F5A72}"/>
    <cellStyle name="Normal 8 11" xfId="3715" xr:uid="{6CC1560F-B77E-4FF7-851C-92A538BA5616}"/>
    <cellStyle name="Normal 8 11 2" xfId="3716" xr:uid="{AEE18536-A3BD-4424-86C3-405B000D137A}"/>
    <cellStyle name="Normal 8 11 3" xfId="3717" xr:uid="{1F897308-36BF-409C-BC0D-A4B43FEB88CD}"/>
    <cellStyle name="Normal 8 11 4" xfId="3718" xr:uid="{4E8780CA-7E75-484A-80CE-2582406F43FD}"/>
    <cellStyle name="Normal 8 12" xfId="3719" xr:uid="{3B2A4E7D-C9AD-461E-9040-D7B5DE11E809}"/>
    <cellStyle name="Normal 8 12 2" xfId="3720" xr:uid="{30FDB819-1C4B-40D3-8BAA-8987820338CD}"/>
    <cellStyle name="Normal 8 13" xfId="3721" xr:uid="{42E76BB6-C91B-4516-BEEB-E8A518258E74}"/>
    <cellStyle name="Normal 8 14" xfId="3722" xr:uid="{0EE32FC9-BAA5-4A2C-87CD-FD0FDED451BC}"/>
    <cellStyle name="Normal 8 15" xfId="3723" xr:uid="{46B96A60-1E84-47EC-A7F3-5ED81011D498}"/>
    <cellStyle name="Normal 8 2" xfId="147" xr:uid="{E6C258FB-3BBB-482E-81B0-BA29F3722582}"/>
    <cellStyle name="Normal 8 2 10" xfId="3724" xr:uid="{921231BB-5E97-4753-A059-BC0B259CAEE2}"/>
    <cellStyle name="Normal 8 2 11" xfId="3725" xr:uid="{17FD3201-C4D4-4EA5-A337-C1B5CEFB22C6}"/>
    <cellStyle name="Normal 8 2 2" xfId="148" xr:uid="{5EB04491-DF91-4359-B4C3-F5E48F3F4FE4}"/>
    <cellStyle name="Normal 8 2 2 2" xfId="149" xr:uid="{AA8964FA-AC1E-4DFA-AB51-0A19F42C48E3}"/>
    <cellStyle name="Normal 8 2 2 2 2" xfId="374" xr:uid="{57FBF977-9912-4378-85DC-E0481687B0EB}"/>
    <cellStyle name="Normal 8 2 2 2 2 2" xfId="751" xr:uid="{8FF00A4F-B777-4AEA-9DAE-78B5E8040C93}"/>
    <cellStyle name="Normal 8 2 2 2 2 2 2" xfId="752" xr:uid="{1DB20BFC-4A40-47D5-8997-0094FAAAF7BF}"/>
    <cellStyle name="Normal 8 2 2 2 2 2 2 2" xfId="1966" xr:uid="{3C37466C-E2DA-40EE-9C7A-1E8D9507A02C}"/>
    <cellStyle name="Normal 8 2 2 2 2 2 2 2 2" xfId="1967" xr:uid="{04C34C06-8272-4584-AB07-A22362C27962}"/>
    <cellStyle name="Normal 8 2 2 2 2 2 2 3" xfId="1968" xr:uid="{04E31D4A-B9E6-4286-BB0D-92D68F5EF94E}"/>
    <cellStyle name="Normal 8 2 2 2 2 2 3" xfId="1969" xr:uid="{65508FF2-F489-4D09-B53A-C7CD25A6F789}"/>
    <cellStyle name="Normal 8 2 2 2 2 2 3 2" xfId="1970" xr:uid="{726774AC-01B0-4DAF-84CF-17F28B3036BC}"/>
    <cellStyle name="Normal 8 2 2 2 2 2 4" xfId="1971" xr:uid="{09BD9EDD-C8D8-4045-8610-2032A971CC34}"/>
    <cellStyle name="Normal 8 2 2 2 2 3" xfId="753" xr:uid="{BB026313-6B7E-4381-87E8-3C3D68C2FF5E}"/>
    <cellStyle name="Normal 8 2 2 2 2 3 2" xfId="1972" xr:uid="{14AA89EA-CA34-4AC2-AEC8-C2994D9D726D}"/>
    <cellStyle name="Normal 8 2 2 2 2 3 2 2" xfId="1973" xr:uid="{0737C2B3-3E01-4E2A-9ED1-35078BE53342}"/>
    <cellStyle name="Normal 8 2 2 2 2 3 3" xfId="1974" xr:uid="{FBB04853-EF66-4EF4-B645-BFF2214B749E}"/>
    <cellStyle name="Normal 8 2 2 2 2 3 4" xfId="3726" xr:uid="{B9B65491-DA8A-44B9-B04A-09B9ADF711FF}"/>
    <cellStyle name="Normal 8 2 2 2 2 4" xfId="1975" xr:uid="{3F89B2E5-14C9-44CE-B34E-A40A1AD5E19E}"/>
    <cellStyle name="Normal 8 2 2 2 2 4 2" xfId="1976" xr:uid="{77695B69-C802-4D6C-928C-1975C2844BDC}"/>
    <cellStyle name="Normal 8 2 2 2 2 5" xfId="1977" xr:uid="{38EBE4E2-0206-462D-9236-95D222A6533C}"/>
    <cellStyle name="Normal 8 2 2 2 2 6" xfId="3727" xr:uid="{B6A19760-DA55-407E-A9C4-BF2BBF2E7178}"/>
    <cellStyle name="Normal 8 2 2 2 3" xfId="375" xr:uid="{2F8284C8-AF34-4F72-BE9F-80C1B95F3586}"/>
    <cellStyle name="Normal 8 2 2 2 3 2" xfId="754" xr:uid="{34E489B9-2294-4D78-B8F7-1D95F555149A}"/>
    <cellStyle name="Normal 8 2 2 2 3 2 2" xfId="755" xr:uid="{0639B479-BB18-4A4A-A2A4-EB0E5EAFD849}"/>
    <cellStyle name="Normal 8 2 2 2 3 2 2 2" xfId="1978" xr:uid="{B06B48AD-EA82-41F9-9718-DD9D68C0263E}"/>
    <cellStyle name="Normal 8 2 2 2 3 2 2 2 2" xfId="1979" xr:uid="{8BA6D6FF-4A6E-4B6A-A13C-A09A806EC604}"/>
    <cellStyle name="Normal 8 2 2 2 3 2 2 3" xfId="1980" xr:uid="{512AD4E3-DD82-44D6-BDAE-940E5E60F7BF}"/>
    <cellStyle name="Normal 8 2 2 2 3 2 3" xfId="1981" xr:uid="{71F514B6-3DDB-4721-A569-2E441D7D0D63}"/>
    <cellStyle name="Normal 8 2 2 2 3 2 3 2" xfId="1982" xr:uid="{967C14EB-061E-4E12-8360-439A0CEA1AEC}"/>
    <cellStyle name="Normal 8 2 2 2 3 2 4" xfId="1983" xr:uid="{72FF1976-33FE-46D2-8B5D-9EAF8EA42279}"/>
    <cellStyle name="Normal 8 2 2 2 3 3" xfId="756" xr:uid="{3B59A69A-E83B-46BB-A48C-66613DA550BE}"/>
    <cellStyle name="Normal 8 2 2 2 3 3 2" xfId="1984" xr:uid="{9FA65427-D22B-48E5-AE90-05DA8EC9E46B}"/>
    <cellStyle name="Normal 8 2 2 2 3 3 2 2" xfId="1985" xr:uid="{2D719FF9-3D2A-4FA3-BCB0-89BEBA53FCB1}"/>
    <cellStyle name="Normal 8 2 2 2 3 3 3" xfId="1986" xr:uid="{652A497F-30D4-4FE4-96C1-A281B42EEE6E}"/>
    <cellStyle name="Normal 8 2 2 2 3 4" xfId="1987" xr:uid="{9C6ECC6C-6BA9-449B-8D9C-60B6F6F3225D}"/>
    <cellStyle name="Normal 8 2 2 2 3 4 2" xfId="1988" xr:uid="{6F3441E6-A368-4F8A-A2F6-0594B72691BF}"/>
    <cellStyle name="Normal 8 2 2 2 3 5" xfId="1989" xr:uid="{98428F0A-62D1-4AAE-90F3-531A6B3F5E59}"/>
    <cellStyle name="Normal 8 2 2 2 4" xfId="757" xr:uid="{52EEDBB0-E592-43DC-BCF1-FFBF553E79B4}"/>
    <cellStyle name="Normal 8 2 2 2 4 2" xfId="758" xr:uid="{6F5CAB7B-3E7B-4767-BEF7-046E650FF569}"/>
    <cellStyle name="Normal 8 2 2 2 4 2 2" xfId="1990" xr:uid="{AF3296E3-E22C-4A7B-9FE2-7865E3F9548B}"/>
    <cellStyle name="Normal 8 2 2 2 4 2 2 2" xfId="1991" xr:uid="{69CD78A7-DE87-4DAA-8E1A-AEF0C07592AF}"/>
    <cellStyle name="Normal 8 2 2 2 4 2 3" xfId="1992" xr:uid="{B819CFCF-7BBA-4E20-BC1B-8E4DCFFAF5B9}"/>
    <cellStyle name="Normal 8 2 2 2 4 3" xfId="1993" xr:uid="{FD858301-FCA4-44E1-ADAB-8CC6B1DAD2E3}"/>
    <cellStyle name="Normal 8 2 2 2 4 3 2" xfId="1994" xr:uid="{E22302D5-D716-4A37-8298-20C1D5FA4C52}"/>
    <cellStyle name="Normal 8 2 2 2 4 4" xfId="1995" xr:uid="{C79BFEEB-0C8F-4410-869C-26F8AB971EDE}"/>
    <cellStyle name="Normal 8 2 2 2 5" xfId="759" xr:uid="{0F37D010-8EBC-41D4-B0BC-25B93B9D7B09}"/>
    <cellStyle name="Normal 8 2 2 2 5 2" xfId="1996" xr:uid="{5F8071BB-3376-47CB-B88C-0F410862EAEB}"/>
    <cellStyle name="Normal 8 2 2 2 5 2 2" xfId="1997" xr:uid="{48E1E426-9B54-4A3B-982F-DA34CB11BB7D}"/>
    <cellStyle name="Normal 8 2 2 2 5 3" xfId="1998" xr:uid="{223D1603-A678-4F45-A50C-D32A417106E2}"/>
    <cellStyle name="Normal 8 2 2 2 5 4" xfId="3728" xr:uid="{8D075B3E-559D-4986-AD23-1E771B648029}"/>
    <cellStyle name="Normal 8 2 2 2 6" xfId="1999" xr:uid="{1D07B1D5-4A01-4AE9-9EAA-5F86D98B8C62}"/>
    <cellStyle name="Normal 8 2 2 2 6 2" xfId="2000" xr:uid="{D19F36EC-77A9-4B19-800D-CEFB3BF53052}"/>
    <cellStyle name="Normal 8 2 2 2 7" xfId="2001" xr:uid="{D743079E-C535-44C0-8C57-7B00AF416A07}"/>
    <cellStyle name="Normal 8 2 2 2 8" xfId="3729" xr:uid="{CD233FE3-3999-4265-8F5C-F7BE9A0470BC}"/>
    <cellStyle name="Normal 8 2 2 3" xfId="376" xr:uid="{25203641-0325-4526-AF57-F906711BBC40}"/>
    <cellStyle name="Normal 8 2 2 3 2" xfId="760" xr:uid="{1FA630DC-C677-48B3-8679-B491B042CAFE}"/>
    <cellStyle name="Normal 8 2 2 3 2 2" xfId="761" xr:uid="{8D32CEFE-8295-4655-A9DA-AE675EE74196}"/>
    <cellStyle name="Normal 8 2 2 3 2 2 2" xfId="2002" xr:uid="{F28E2EB9-E438-425F-9DBD-48D59481B849}"/>
    <cellStyle name="Normal 8 2 2 3 2 2 2 2" xfId="2003" xr:uid="{E1B173A2-2A74-437C-9785-8B2ED1AB1403}"/>
    <cellStyle name="Normal 8 2 2 3 2 2 3" xfId="2004" xr:uid="{F9BB0927-7288-4EC2-9DCB-43E8235F1F59}"/>
    <cellStyle name="Normal 8 2 2 3 2 3" xfId="2005" xr:uid="{968126D9-00A9-4361-9B21-1E17E888F372}"/>
    <cellStyle name="Normal 8 2 2 3 2 3 2" xfId="2006" xr:uid="{87EA73A8-4764-4EB4-995B-252809AA1012}"/>
    <cellStyle name="Normal 8 2 2 3 2 4" xfId="2007" xr:uid="{7D228569-6B0B-493B-B76F-D8C5035AB9FA}"/>
    <cellStyle name="Normal 8 2 2 3 3" xfId="762" xr:uid="{3DC99003-8149-4840-B4EE-BD6EF792B2D1}"/>
    <cellStyle name="Normal 8 2 2 3 3 2" xfId="2008" xr:uid="{09994F18-7253-46BE-9C87-BA03504ADDB0}"/>
    <cellStyle name="Normal 8 2 2 3 3 2 2" xfId="2009" xr:uid="{BFFCA583-1670-4AA1-BD7F-E30590133114}"/>
    <cellStyle name="Normal 8 2 2 3 3 3" xfId="2010" xr:uid="{3203A333-C124-4D11-A7AC-14B9A0870AA7}"/>
    <cellStyle name="Normal 8 2 2 3 3 4" xfId="3730" xr:uid="{506BE230-E592-4BB1-80FA-DEFB7B2E9878}"/>
    <cellStyle name="Normal 8 2 2 3 4" xfId="2011" xr:uid="{BFF5FD6E-0CD4-449C-905F-7F792DEA0B3F}"/>
    <cellStyle name="Normal 8 2 2 3 4 2" xfId="2012" xr:uid="{87505349-9FAC-4585-B1B1-8372D046B306}"/>
    <cellStyle name="Normal 8 2 2 3 5" xfId="2013" xr:uid="{9333D869-6C22-4577-A919-2DE5820F5ED4}"/>
    <cellStyle name="Normal 8 2 2 3 6" xfId="3731" xr:uid="{BC400F46-6C3D-4A66-864A-E4C0A1CE0804}"/>
    <cellStyle name="Normal 8 2 2 4" xfId="377" xr:uid="{89662701-5A61-4F44-8A15-0B17C4754D73}"/>
    <cellStyle name="Normal 8 2 2 4 2" xfId="763" xr:uid="{97667C4D-A430-4232-89E2-9871C31C5B38}"/>
    <cellStyle name="Normal 8 2 2 4 2 2" xfId="764" xr:uid="{8C4E299C-2966-4E3D-AB69-83A03EB653C7}"/>
    <cellStyle name="Normal 8 2 2 4 2 2 2" xfId="2014" xr:uid="{68F4CB9F-D874-46B5-93BD-B664132FA3A2}"/>
    <cellStyle name="Normal 8 2 2 4 2 2 2 2" xfId="2015" xr:uid="{B798C4B2-B72E-4488-A764-4805230175FC}"/>
    <cellStyle name="Normal 8 2 2 4 2 2 3" xfId="2016" xr:uid="{E1711BB4-03F9-4186-89EC-21980A7834CC}"/>
    <cellStyle name="Normal 8 2 2 4 2 3" xfId="2017" xr:uid="{19528F01-8F41-4913-A46E-4CAC051076DF}"/>
    <cellStyle name="Normal 8 2 2 4 2 3 2" xfId="2018" xr:uid="{B7225C95-3F84-4C85-9648-DA4F9AE3D69B}"/>
    <cellStyle name="Normal 8 2 2 4 2 4" xfId="2019" xr:uid="{3201271F-A9F5-4CEF-B274-3952DC0B571F}"/>
    <cellStyle name="Normal 8 2 2 4 3" xfId="765" xr:uid="{85B5E59C-989F-4F0F-AC49-A1A1A6702987}"/>
    <cellStyle name="Normal 8 2 2 4 3 2" xfId="2020" xr:uid="{61DAD8B3-A1F3-40CF-884D-407C29C2CFC9}"/>
    <cellStyle name="Normal 8 2 2 4 3 2 2" xfId="2021" xr:uid="{FB5D33E4-2ED7-4BB7-AB19-A62E1684A0A6}"/>
    <cellStyle name="Normal 8 2 2 4 3 3" xfId="2022" xr:uid="{A2535AF3-9D4C-4FFA-B09F-0DC3A53F8751}"/>
    <cellStyle name="Normal 8 2 2 4 4" xfId="2023" xr:uid="{CB2F7D85-4B94-4FD6-9C3F-68DBCDE607A3}"/>
    <cellStyle name="Normal 8 2 2 4 4 2" xfId="2024" xr:uid="{C449D4E2-5D0E-443F-9E5A-6222187679A9}"/>
    <cellStyle name="Normal 8 2 2 4 5" xfId="2025" xr:uid="{56528C3F-9CD9-4D46-9F99-2281AF735F04}"/>
    <cellStyle name="Normal 8 2 2 5" xfId="378" xr:uid="{F90DB600-8D72-4035-86E4-F0FECD0A10F1}"/>
    <cellStyle name="Normal 8 2 2 5 2" xfId="766" xr:uid="{1ABEDA2E-1F3B-450C-AACD-4EB84A9BE2AC}"/>
    <cellStyle name="Normal 8 2 2 5 2 2" xfId="2026" xr:uid="{DC2D29C8-F28D-4E6D-AAC8-72ED1B17277F}"/>
    <cellStyle name="Normal 8 2 2 5 2 2 2" xfId="2027" xr:uid="{BF025256-49D8-499D-A964-C5C3496A8540}"/>
    <cellStyle name="Normal 8 2 2 5 2 3" xfId="2028" xr:uid="{8EC3A078-E464-4089-811D-EF6356686017}"/>
    <cellStyle name="Normal 8 2 2 5 3" xfId="2029" xr:uid="{39F62D2D-1B80-441B-A6A2-91E44C7834BC}"/>
    <cellStyle name="Normal 8 2 2 5 3 2" xfId="2030" xr:uid="{E63C9C49-ABAD-4A37-B9DC-88652CCB0942}"/>
    <cellStyle name="Normal 8 2 2 5 4" xfId="2031" xr:uid="{C25D55F6-E5FB-4F48-8338-E92F898EEA35}"/>
    <cellStyle name="Normal 8 2 2 6" xfId="767" xr:uid="{7A3A9D13-091F-4168-8D9F-DFDE30E24990}"/>
    <cellStyle name="Normal 8 2 2 6 2" xfId="2032" xr:uid="{0A0C020A-D511-4023-9592-EFAFF06D82E6}"/>
    <cellStyle name="Normal 8 2 2 6 2 2" xfId="2033" xr:uid="{30FE2D23-1855-4308-93D3-8481C58DDC0B}"/>
    <cellStyle name="Normal 8 2 2 6 3" xfId="2034" xr:uid="{93BC0658-F594-4380-96C1-77D55518B6B8}"/>
    <cellStyle name="Normal 8 2 2 6 4" xfId="3732" xr:uid="{21167E2D-694E-4115-8756-FA2D777C5269}"/>
    <cellStyle name="Normal 8 2 2 7" xfId="2035" xr:uid="{A1267B3D-B826-4AC1-82F7-1326EBC640E5}"/>
    <cellStyle name="Normal 8 2 2 7 2" xfId="2036" xr:uid="{B50772BC-396A-4203-A316-8A217F98CD4A}"/>
    <cellStyle name="Normal 8 2 2 8" xfId="2037" xr:uid="{468716B1-7FB3-43A7-9E24-8B8301911802}"/>
    <cellStyle name="Normal 8 2 2 9" xfId="3733" xr:uid="{112D3E52-CE41-4D07-8DCD-663B79800121}"/>
    <cellStyle name="Normal 8 2 3" xfId="150" xr:uid="{7A0EC0C7-7D5B-4E4E-B2B6-3C15D876A7B6}"/>
    <cellStyle name="Normal 8 2 3 2" xfId="151" xr:uid="{C779E6E3-729F-42D8-B15B-1E2C937D68FE}"/>
    <cellStyle name="Normal 8 2 3 2 2" xfId="768" xr:uid="{B1E13A70-724D-4E60-A364-64C665ACF87F}"/>
    <cellStyle name="Normal 8 2 3 2 2 2" xfId="769" xr:uid="{71275755-167F-4DB3-82AE-F086DF81A6D9}"/>
    <cellStyle name="Normal 8 2 3 2 2 2 2" xfId="2038" xr:uid="{3F18897E-74B0-4590-9AB0-5796795353F8}"/>
    <cellStyle name="Normal 8 2 3 2 2 2 2 2" xfId="2039" xr:uid="{DF9B491E-6C0F-4547-B4A6-4B67D2B9F7D8}"/>
    <cellStyle name="Normal 8 2 3 2 2 2 3" xfId="2040" xr:uid="{863A6699-C4C3-41BF-BE9F-B8D871399D36}"/>
    <cellStyle name="Normal 8 2 3 2 2 3" xfId="2041" xr:uid="{CC1557B4-D74B-445B-94D8-65C257866BB9}"/>
    <cellStyle name="Normal 8 2 3 2 2 3 2" xfId="2042" xr:uid="{68B5138C-583F-4DBA-8DE4-2B3E88363C77}"/>
    <cellStyle name="Normal 8 2 3 2 2 4" xfId="2043" xr:uid="{1EA7095E-42AD-4152-AE4C-7DDC92143DF3}"/>
    <cellStyle name="Normal 8 2 3 2 3" xfId="770" xr:uid="{814CC7BB-E2C6-4E0A-B668-82AED1FC7144}"/>
    <cellStyle name="Normal 8 2 3 2 3 2" xfId="2044" xr:uid="{2E887A8C-C039-4F30-945C-5EE84C821CF1}"/>
    <cellStyle name="Normal 8 2 3 2 3 2 2" xfId="2045" xr:uid="{0611EC82-FF0E-4ED0-9EFD-FFD4AFC1FF85}"/>
    <cellStyle name="Normal 8 2 3 2 3 3" xfId="2046" xr:uid="{DB42BD60-F24C-4B79-9233-1DA71BC8F82D}"/>
    <cellStyle name="Normal 8 2 3 2 3 4" xfId="3734" xr:uid="{37EA3013-460F-4E23-8738-A5A531B9FC6F}"/>
    <cellStyle name="Normal 8 2 3 2 4" xfId="2047" xr:uid="{7B675101-30F2-4A09-BDF3-4684FECB51AB}"/>
    <cellStyle name="Normal 8 2 3 2 4 2" xfId="2048" xr:uid="{FF088D89-9024-4E33-A864-7A73D6CBB89B}"/>
    <cellStyle name="Normal 8 2 3 2 5" xfId="2049" xr:uid="{E4D35E10-D779-4FF9-B229-0EA541447E55}"/>
    <cellStyle name="Normal 8 2 3 2 6" xfId="3735" xr:uid="{9A1E5311-AB6E-4C9B-A9C5-57AF5CA3DC94}"/>
    <cellStyle name="Normal 8 2 3 3" xfId="379" xr:uid="{3BDA737F-6888-4C89-B7C2-99AD4B9DB0CD}"/>
    <cellStyle name="Normal 8 2 3 3 2" xfId="771" xr:uid="{84447217-D835-4AFF-8A74-9A9862234A00}"/>
    <cellStyle name="Normal 8 2 3 3 2 2" xfId="772" xr:uid="{94BDA54B-F02C-4874-88E9-26D67769176A}"/>
    <cellStyle name="Normal 8 2 3 3 2 2 2" xfId="2050" xr:uid="{76538FAD-67B4-4ED9-9468-916AC0705CB1}"/>
    <cellStyle name="Normal 8 2 3 3 2 2 2 2" xfId="2051" xr:uid="{4562BB65-CEE3-403D-B4DD-C215FE6BD7CC}"/>
    <cellStyle name="Normal 8 2 3 3 2 2 3" xfId="2052" xr:uid="{63EB6285-67B8-4496-87AA-BF2F04090C43}"/>
    <cellStyle name="Normal 8 2 3 3 2 3" xfId="2053" xr:uid="{272CF7D8-E71F-432D-AAA1-4E0DF3A99858}"/>
    <cellStyle name="Normal 8 2 3 3 2 3 2" xfId="2054" xr:uid="{ED2B9E08-7056-4AFE-B176-3378FD18E831}"/>
    <cellStyle name="Normal 8 2 3 3 2 4" xfId="2055" xr:uid="{ADCE071C-3C9E-48EA-9D26-84CE4E3CF524}"/>
    <cellStyle name="Normal 8 2 3 3 3" xfId="773" xr:uid="{63E3E02F-778E-4EEF-8F5F-7A6C1706AD63}"/>
    <cellStyle name="Normal 8 2 3 3 3 2" xfId="2056" xr:uid="{10690775-E09E-4F21-9F13-FB7E5BFE823D}"/>
    <cellStyle name="Normal 8 2 3 3 3 2 2" xfId="2057" xr:uid="{B59044EC-9E75-4B84-8AF4-4D94C583A4CF}"/>
    <cellStyle name="Normal 8 2 3 3 3 3" xfId="2058" xr:uid="{6785BE43-3F27-472B-9800-E0151D8007D8}"/>
    <cellStyle name="Normal 8 2 3 3 4" xfId="2059" xr:uid="{96405516-BF70-404C-A208-1B8F13110C0F}"/>
    <cellStyle name="Normal 8 2 3 3 4 2" xfId="2060" xr:uid="{63782752-1834-44CD-BDC3-DFB22CFD92DE}"/>
    <cellStyle name="Normal 8 2 3 3 5" xfId="2061" xr:uid="{D527F94D-50C2-44F9-824E-8CD915216222}"/>
    <cellStyle name="Normal 8 2 3 4" xfId="380" xr:uid="{E2B9A48B-1C48-437B-8150-C61A5FA4533B}"/>
    <cellStyle name="Normal 8 2 3 4 2" xfId="774" xr:uid="{55AA0922-0561-4BF6-ADCA-AD0E02127FF6}"/>
    <cellStyle name="Normal 8 2 3 4 2 2" xfId="2062" xr:uid="{A80361EE-266B-499E-8DBD-196BFCFE90C1}"/>
    <cellStyle name="Normal 8 2 3 4 2 2 2" xfId="2063" xr:uid="{89A5161F-C890-4C3E-AA75-EBF4A087868F}"/>
    <cellStyle name="Normal 8 2 3 4 2 3" xfId="2064" xr:uid="{7573913C-D414-4835-B427-CDA6E9C08497}"/>
    <cellStyle name="Normal 8 2 3 4 3" xfId="2065" xr:uid="{5A647B02-58BE-47FC-81CD-072661A9E51D}"/>
    <cellStyle name="Normal 8 2 3 4 3 2" xfId="2066" xr:uid="{7CD91F46-8702-4F26-95AC-6BB6FC404E1B}"/>
    <cellStyle name="Normal 8 2 3 4 4" xfId="2067" xr:uid="{0F08956A-F1B3-4F8F-B132-CCC59E958358}"/>
    <cellStyle name="Normal 8 2 3 5" xfId="775" xr:uid="{AB437F3F-62BB-4957-B3B4-FED542415060}"/>
    <cellStyle name="Normal 8 2 3 5 2" xfId="2068" xr:uid="{739385A9-EBB9-4F8E-98FD-FF82412C29DF}"/>
    <cellStyle name="Normal 8 2 3 5 2 2" xfId="2069" xr:uid="{1790F685-332F-424D-A43E-C8EE0DBE4564}"/>
    <cellStyle name="Normal 8 2 3 5 3" xfId="2070" xr:uid="{56E3C61B-3E62-4493-9B4E-BA8920762B5C}"/>
    <cellStyle name="Normal 8 2 3 5 4" xfId="3736" xr:uid="{93D633A8-F5B8-422E-9BC9-9AA342F3B51A}"/>
    <cellStyle name="Normal 8 2 3 6" xfId="2071" xr:uid="{3A7192D3-F73E-463F-B8AB-C6E4F2233296}"/>
    <cellStyle name="Normal 8 2 3 6 2" xfId="2072" xr:uid="{22E00AF5-048E-4353-BCD9-39A7A5129475}"/>
    <cellStyle name="Normal 8 2 3 7" xfId="2073" xr:uid="{50C987E4-5D80-412E-B8DA-5FD74A077C7F}"/>
    <cellStyle name="Normal 8 2 3 8" xfId="3737" xr:uid="{B5355873-16E1-4903-88E5-1520457F175A}"/>
    <cellStyle name="Normal 8 2 4" xfId="152" xr:uid="{6740AFA8-8251-43D1-9D2D-67FB698754C9}"/>
    <cellStyle name="Normal 8 2 4 2" xfId="449" xr:uid="{0BA5D750-DA64-4482-8036-86157582BB70}"/>
    <cellStyle name="Normal 8 2 4 2 2" xfId="776" xr:uid="{29298275-3E2D-4247-AF93-FA1304EF73A3}"/>
    <cellStyle name="Normal 8 2 4 2 2 2" xfId="2074" xr:uid="{BA47048D-F20B-4678-AF4B-F3F0D332C850}"/>
    <cellStyle name="Normal 8 2 4 2 2 2 2" xfId="2075" xr:uid="{E94298AE-4962-4AE9-898C-3F8D2E136342}"/>
    <cellStyle name="Normal 8 2 4 2 2 3" xfId="2076" xr:uid="{D77EA1DE-041B-4B68-8C1A-064BA70DF6D1}"/>
    <cellStyle name="Normal 8 2 4 2 2 4" xfId="3738" xr:uid="{2E6DDF7F-E236-46EF-BDFB-FB50A8FDD51C}"/>
    <cellStyle name="Normal 8 2 4 2 3" xfId="2077" xr:uid="{AB7FA071-E176-444A-BAB9-F1ED331BEF9A}"/>
    <cellStyle name="Normal 8 2 4 2 3 2" xfId="2078" xr:uid="{31D1B72D-110B-4E5C-88C7-4B3C2C132F63}"/>
    <cellStyle name="Normal 8 2 4 2 4" xfId="2079" xr:uid="{EEFF0842-4C27-4704-8D00-F3F4407BD0D6}"/>
    <cellStyle name="Normal 8 2 4 2 5" xfId="3739" xr:uid="{E9304BCD-CEEB-4E6E-AE81-6DDED4F17E30}"/>
    <cellStyle name="Normal 8 2 4 3" xfId="777" xr:uid="{F079EEC9-2F08-4EE8-8C41-850B435D68D0}"/>
    <cellStyle name="Normal 8 2 4 3 2" xfId="2080" xr:uid="{D0E1ECD9-DE44-4C14-8985-389785992C97}"/>
    <cellStyle name="Normal 8 2 4 3 2 2" xfId="2081" xr:uid="{2770FB99-C516-47ED-B0F9-E3721E0BFD15}"/>
    <cellStyle name="Normal 8 2 4 3 3" xfId="2082" xr:uid="{0AF4A156-8201-4741-9076-B02BF9161561}"/>
    <cellStyle name="Normal 8 2 4 3 4" xfId="3740" xr:uid="{CDFCC900-1F3A-4B46-89EE-94308E7E0F50}"/>
    <cellStyle name="Normal 8 2 4 4" xfId="2083" xr:uid="{EFFDAFB6-45F1-4D05-9A69-4E97CE950E11}"/>
    <cellStyle name="Normal 8 2 4 4 2" xfId="2084" xr:uid="{E222538F-F1AF-4E09-8FC2-251322CFB048}"/>
    <cellStyle name="Normal 8 2 4 4 3" xfId="3741" xr:uid="{E1507742-547F-420D-83C3-AF9D8D29033D}"/>
    <cellStyle name="Normal 8 2 4 4 4" xfId="3742" xr:uid="{BB460E83-02A3-4CE6-82D7-9EE3FEFA0B46}"/>
    <cellStyle name="Normal 8 2 4 5" xfId="2085" xr:uid="{6CD67FF4-EA35-4868-9BBD-1047C698CCA6}"/>
    <cellStyle name="Normal 8 2 4 6" xfId="3743" xr:uid="{356E276B-7F9F-45C6-B3DB-2C8A486F37DA}"/>
    <cellStyle name="Normal 8 2 4 7" xfId="3744" xr:uid="{B17A1B9F-7A8E-4AA2-A42D-503A2AF44618}"/>
    <cellStyle name="Normal 8 2 5" xfId="381" xr:uid="{EEE803AE-D4B7-4EC9-9A26-6A42D1E38CF7}"/>
    <cellStyle name="Normal 8 2 5 2" xfId="778" xr:uid="{1D057C0B-683C-49C3-BF3E-333865FB9FE0}"/>
    <cellStyle name="Normal 8 2 5 2 2" xfId="779" xr:uid="{6922FF68-8607-4C00-864D-6F2584C058C7}"/>
    <cellStyle name="Normal 8 2 5 2 2 2" xfId="2086" xr:uid="{514347E3-502E-4D99-8DFF-834120735D16}"/>
    <cellStyle name="Normal 8 2 5 2 2 2 2" xfId="2087" xr:uid="{5E44A447-1ABA-45E8-9A51-C55E5F762B5C}"/>
    <cellStyle name="Normal 8 2 5 2 2 3" xfId="2088" xr:uid="{B94C2B5B-15C8-46BF-AF9C-D26CD0E18DF6}"/>
    <cellStyle name="Normal 8 2 5 2 3" xfId="2089" xr:uid="{20DFB171-9932-4B97-ACBE-6D77ABCA726F}"/>
    <cellStyle name="Normal 8 2 5 2 3 2" xfId="2090" xr:uid="{593B2E17-C310-4647-B915-A37A949E5C80}"/>
    <cellStyle name="Normal 8 2 5 2 4" xfId="2091" xr:uid="{B21F3E2D-A151-484C-8AEB-0BE251C76A9B}"/>
    <cellStyle name="Normal 8 2 5 3" xfId="780" xr:uid="{2912C96B-3917-4300-ADA7-A74E82012D78}"/>
    <cellStyle name="Normal 8 2 5 3 2" xfId="2092" xr:uid="{1E4CF817-FDA2-4AF6-A8A4-DFC6D494F7A5}"/>
    <cellStyle name="Normal 8 2 5 3 2 2" xfId="2093" xr:uid="{B12D881A-FD97-4FC3-85E1-258FD3622067}"/>
    <cellStyle name="Normal 8 2 5 3 3" xfId="2094" xr:uid="{CDA882F5-6735-4DA5-A7DF-5B806AA6A671}"/>
    <cellStyle name="Normal 8 2 5 3 4" xfId="3745" xr:uid="{397B8EC8-B893-44A6-8B93-691A6073DF18}"/>
    <cellStyle name="Normal 8 2 5 4" xfId="2095" xr:uid="{B440D3C5-425F-4D55-B926-7456E21F6A62}"/>
    <cellStyle name="Normal 8 2 5 4 2" xfId="2096" xr:uid="{6096FCC4-D173-43BB-934A-593261701E93}"/>
    <cellStyle name="Normal 8 2 5 5" xfId="2097" xr:uid="{7DF8439C-A5CD-4B8E-9C15-F5B71F789791}"/>
    <cellStyle name="Normal 8 2 5 6" xfId="3746" xr:uid="{94F2F0BE-3DDA-4530-B874-C8A74BB962E6}"/>
    <cellStyle name="Normal 8 2 6" xfId="382" xr:uid="{4010FE8B-A716-49EB-9CF0-766DB9049448}"/>
    <cellStyle name="Normal 8 2 6 2" xfId="781" xr:uid="{0A552620-F8A6-42A6-84EF-9F93C3E9BF3B}"/>
    <cellStyle name="Normal 8 2 6 2 2" xfId="2098" xr:uid="{F9AB6D26-2543-4B0D-81FC-459E0D94C846}"/>
    <cellStyle name="Normal 8 2 6 2 2 2" xfId="2099" xr:uid="{63A2124F-4B3A-47AE-9F7A-83024C10E0CD}"/>
    <cellStyle name="Normal 8 2 6 2 3" xfId="2100" xr:uid="{ED27C71A-3C24-47AA-B4AC-409AF21363E6}"/>
    <cellStyle name="Normal 8 2 6 2 4" xfId="3747" xr:uid="{2280AEF1-1B23-4FE7-9B09-AE6C6F002F4C}"/>
    <cellStyle name="Normal 8 2 6 3" xfId="2101" xr:uid="{F9EBC1A8-262A-4E3F-A118-177DF969A608}"/>
    <cellStyle name="Normal 8 2 6 3 2" xfId="2102" xr:uid="{E6328969-793F-45DE-BE35-6D1BBB92B41C}"/>
    <cellStyle name="Normal 8 2 6 4" xfId="2103" xr:uid="{E9D2E2D1-6B4E-46DD-85E2-833AF834EB54}"/>
    <cellStyle name="Normal 8 2 6 5" xfId="3748" xr:uid="{41A8C2AC-E54E-4F11-AD50-3B37F2CA9B86}"/>
    <cellStyle name="Normal 8 2 7" xfId="782" xr:uid="{FC58D980-C156-44B3-BC07-EFF849CE980B}"/>
    <cellStyle name="Normal 8 2 7 2" xfId="2104" xr:uid="{E01C9368-9D91-453D-B9E1-D753B46A8C85}"/>
    <cellStyle name="Normal 8 2 7 2 2" xfId="2105" xr:uid="{B710C5F1-A467-48E9-B6D4-928C4B070A7A}"/>
    <cellStyle name="Normal 8 2 7 3" xfId="2106" xr:uid="{D592D5ED-DFC3-488D-82AD-5DE1AB4424CD}"/>
    <cellStyle name="Normal 8 2 7 4" xfId="3749" xr:uid="{1EB23F07-ED92-4DCD-BF8D-4C9C00ACE07A}"/>
    <cellStyle name="Normal 8 2 8" xfId="2107" xr:uid="{084685B7-8DC5-4FF7-B0B7-69C667A22259}"/>
    <cellStyle name="Normal 8 2 8 2" xfId="2108" xr:uid="{C620E298-E70C-4161-8699-8D984F1DE608}"/>
    <cellStyle name="Normal 8 2 8 3" xfId="3750" xr:uid="{839E4656-32E6-4DC3-8CD9-F8202624C00B}"/>
    <cellStyle name="Normal 8 2 8 4" xfId="3751" xr:uid="{8539FBFD-633F-4729-842F-09DED9DBB2BF}"/>
    <cellStyle name="Normal 8 2 9" xfId="2109" xr:uid="{EB22C356-C5FA-4D37-B23B-0DFE9F53C07F}"/>
    <cellStyle name="Normal 8 3" xfId="153" xr:uid="{B420D04E-9060-487D-832B-0462C4C7F5D5}"/>
    <cellStyle name="Normal 8 3 10" xfId="3752" xr:uid="{6F49C167-8D05-4AFD-ABCC-126281F0CEE2}"/>
    <cellStyle name="Normal 8 3 11" xfId="3753" xr:uid="{6DDC162E-1777-49BE-8002-8EC39C9A76C8}"/>
    <cellStyle name="Normal 8 3 2" xfId="154" xr:uid="{2607B5BD-6709-4FF8-A899-8D6BC2420CDF}"/>
    <cellStyle name="Normal 8 3 2 2" xfId="155" xr:uid="{F2462869-D4CB-4D57-83C7-D0E95D833273}"/>
    <cellStyle name="Normal 8 3 2 2 2" xfId="383" xr:uid="{F7CA22C1-CC10-403E-A2E7-D2A458174DC8}"/>
    <cellStyle name="Normal 8 3 2 2 2 2" xfId="783" xr:uid="{F8EEC81D-9FF3-41DA-9032-9CA024DE060B}"/>
    <cellStyle name="Normal 8 3 2 2 2 2 2" xfId="2110" xr:uid="{20B60642-0C7F-44B1-BCBC-305BDD132C8D}"/>
    <cellStyle name="Normal 8 3 2 2 2 2 2 2" xfId="2111" xr:uid="{31D892E2-6688-44FD-8E6B-EDFECBD72A09}"/>
    <cellStyle name="Normal 8 3 2 2 2 2 3" xfId="2112" xr:uid="{9856A893-A3B6-4A38-A873-004BDF871DDD}"/>
    <cellStyle name="Normal 8 3 2 2 2 2 4" xfId="3754" xr:uid="{7D1FB74E-08C2-456C-AF3C-0E6D5699DE48}"/>
    <cellStyle name="Normal 8 3 2 2 2 3" xfId="2113" xr:uid="{AEAA4B49-14C3-4F06-B249-A6F66167C5F7}"/>
    <cellStyle name="Normal 8 3 2 2 2 3 2" xfId="2114" xr:uid="{137803F1-1E7B-4298-AA76-CB68A0ECD61F}"/>
    <cellStyle name="Normal 8 3 2 2 2 3 3" xfId="3755" xr:uid="{DBA08D72-30E4-4865-A8EB-FC0CE090CD2D}"/>
    <cellStyle name="Normal 8 3 2 2 2 3 4" xfId="3756" xr:uid="{3631DC9C-DC6D-46F4-BF22-01CA4BB0FBC2}"/>
    <cellStyle name="Normal 8 3 2 2 2 4" xfId="2115" xr:uid="{1DCDE5AE-7399-4A38-B4F0-9759C710DD26}"/>
    <cellStyle name="Normal 8 3 2 2 2 5" xfId="3757" xr:uid="{9B0B4883-A136-469C-A541-97F381178FCD}"/>
    <cellStyle name="Normal 8 3 2 2 2 6" xfId="3758" xr:uid="{3C398560-3599-4222-97F6-D4034C8B697C}"/>
    <cellStyle name="Normal 8 3 2 2 3" xfId="784" xr:uid="{C65811D2-3FD1-45CB-9E4D-ECB6194B838C}"/>
    <cellStyle name="Normal 8 3 2 2 3 2" xfId="2116" xr:uid="{8061C2C0-BD63-4219-B83E-4C592AA2B8B5}"/>
    <cellStyle name="Normal 8 3 2 2 3 2 2" xfId="2117" xr:uid="{6D74913F-D0A2-497D-974C-414F7241E64D}"/>
    <cellStyle name="Normal 8 3 2 2 3 2 3" xfId="3759" xr:uid="{449D46A2-E51B-4318-8235-B41E5311C4EA}"/>
    <cellStyle name="Normal 8 3 2 2 3 2 4" xfId="3760" xr:uid="{5ED1D5A3-8EF7-455D-BF5A-0AA24788CB26}"/>
    <cellStyle name="Normal 8 3 2 2 3 3" xfId="2118" xr:uid="{7EB8520A-4DE6-455D-9E65-5FAAADB6B6F1}"/>
    <cellStyle name="Normal 8 3 2 2 3 4" xfId="3761" xr:uid="{2D343094-20AD-4D66-866D-0611B73043FA}"/>
    <cellStyle name="Normal 8 3 2 2 3 5" xfId="3762" xr:uid="{C4745080-FED0-4E98-A64C-11D42FB039CE}"/>
    <cellStyle name="Normal 8 3 2 2 4" xfId="2119" xr:uid="{0E3D659E-018A-4443-B93D-45230A5878F6}"/>
    <cellStyle name="Normal 8 3 2 2 4 2" xfId="2120" xr:uid="{F6659274-F3A0-4F71-A38E-3C95A285B7A5}"/>
    <cellStyle name="Normal 8 3 2 2 4 3" xfId="3763" xr:uid="{C713D26E-71B0-4D1F-9AFA-C291F101B8C4}"/>
    <cellStyle name="Normal 8 3 2 2 4 4" xfId="3764" xr:uid="{23C0F99A-E05D-4050-ACEA-26BF07552452}"/>
    <cellStyle name="Normal 8 3 2 2 5" xfId="2121" xr:uid="{CF249E88-94F6-450F-B855-5E5436EB1918}"/>
    <cellStyle name="Normal 8 3 2 2 5 2" xfId="3765" xr:uid="{FDB6F1A0-B981-4D02-A525-30B37A89BCB7}"/>
    <cellStyle name="Normal 8 3 2 2 5 3" xfId="3766" xr:uid="{B9D752B9-F45B-4905-8BFF-A236F39B9F1E}"/>
    <cellStyle name="Normal 8 3 2 2 5 4" xfId="3767" xr:uid="{D5997623-D7E0-41B0-8C2D-EB380264EB51}"/>
    <cellStyle name="Normal 8 3 2 2 6" xfId="3768" xr:uid="{403A88C2-8CAA-4B83-9E70-67010D848C1C}"/>
    <cellStyle name="Normal 8 3 2 2 7" xfId="3769" xr:uid="{DE60A379-A18A-4B4E-A72C-D2A1EBDDE028}"/>
    <cellStyle name="Normal 8 3 2 2 8" xfId="3770" xr:uid="{0844C207-BC76-493B-9158-447A11DDAC36}"/>
    <cellStyle name="Normal 8 3 2 3" xfId="384" xr:uid="{1DC70F89-91D0-487A-BC58-CE597A861708}"/>
    <cellStyle name="Normal 8 3 2 3 2" xfId="785" xr:uid="{32267B8A-524A-4440-BA75-EE3A68A7884E}"/>
    <cellStyle name="Normal 8 3 2 3 2 2" xfId="786" xr:uid="{A2C529B5-1D47-4618-8CCC-0DA42AE7E6B4}"/>
    <cellStyle name="Normal 8 3 2 3 2 2 2" xfId="2122" xr:uid="{C57C58E7-2051-4E9F-97CE-605E5A540CA4}"/>
    <cellStyle name="Normal 8 3 2 3 2 2 2 2" xfId="2123" xr:uid="{92C4721A-53C5-4B98-B322-CC3CBA8B49D7}"/>
    <cellStyle name="Normal 8 3 2 3 2 2 3" xfId="2124" xr:uid="{B74AEF27-85BB-472C-BE9B-1DD9809E1D38}"/>
    <cellStyle name="Normal 8 3 2 3 2 3" xfId="2125" xr:uid="{3237B299-5E02-40C9-82A3-6C455E484444}"/>
    <cellStyle name="Normal 8 3 2 3 2 3 2" xfId="2126" xr:uid="{EBF56805-1ABA-4BF2-88FF-D5ED2A743785}"/>
    <cellStyle name="Normal 8 3 2 3 2 4" xfId="2127" xr:uid="{E0071A91-6934-4AB2-ACA8-CF817E5DFFF1}"/>
    <cellStyle name="Normal 8 3 2 3 3" xfId="787" xr:uid="{839C65B7-285E-4A8B-9F0D-1A11FC3CD10C}"/>
    <cellStyle name="Normal 8 3 2 3 3 2" xfId="2128" xr:uid="{51CAA7DB-F576-4AF8-A147-05FF61E79CF8}"/>
    <cellStyle name="Normal 8 3 2 3 3 2 2" xfId="2129" xr:uid="{94D02619-9F49-49ED-B440-C9215B518FA9}"/>
    <cellStyle name="Normal 8 3 2 3 3 3" xfId="2130" xr:uid="{D35BD034-98DC-4119-99F3-CCE176CA5F40}"/>
    <cellStyle name="Normal 8 3 2 3 3 4" xfId="3771" xr:uid="{80A43F67-AD04-4ABF-BB9A-C6A38F0E9146}"/>
    <cellStyle name="Normal 8 3 2 3 4" xfId="2131" xr:uid="{7A1E8F0A-9557-41F4-899D-7AB0F05D8B80}"/>
    <cellStyle name="Normal 8 3 2 3 4 2" xfId="2132" xr:uid="{1450CCA3-A7D7-4CB2-AE43-FD933E4C4E73}"/>
    <cellStyle name="Normal 8 3 2 3 5" xfId="2133" xr:uid="{F890A41B-084E-49F3-AC52-D73B0F72CC07}"/>
    <cellStyle name="Normal 8 3 2 3 6" xfId="3772" xr:uid="{E68FFE91-4015-41FB-AA65-56EB438C7735}"/>
    <cellStyle name="Normal 8 3 2 4" xfId="385" xr:uid="{FFA06F16-2E28-463A-A41A-4DB24E926C80}"/>
    <cellStyle name="Normal 8 3 2 4 2" xfId="788" xr:uid="{3CFD4E67-F728-4869-B9CD-CA5F20E382D1}"/>
    <cellStyle name="Normal 8 3 2 4 2 2" xfId="2134" xr:uid="{AB5895EB-EDB1-42C4-9675-2DEB6477E19F}"/>
    <cellStyle name="Normal 8 3 2 4 2 2 2" xfId="2135" xr:uid="{DDAA703D-D4F2-4F4D-8CD0-6D4A18952E86}"/>
    <cellStyle name="Normal 8 3 2 4 2 3" xfId="2136" xr:uid="{D315A1D9-AEFC-4B9E-ABF0-BA84F8D46575}"/>
    <cellStyle name="Normal 8 3 2 4 2 4" xfId="3773" xr:uid="{7591FD72-C646-4A1F-BF1A-AF1706811043}"/>
    <cellStyle name="Normal 8 3 2 4 3" xfId="2137" xr:uid="{C47F0915-9DC1-40DA-8393-F3EE9FFE3039}"/>
    <cellStyle name="Normal 8 3 2 4 3 2" xfId="2138" xr:uid="{4A7A5652-2363-4E16-B0D8-B0405C00CF1A}"/>
    <cellStyle name="Normal 8 3 2 4 4" xfId="2139" xr:uid="{333DE82C-F065-4C6E-BDA5-18C4C4483745}"/>
    <cellStyle name="Normal 8 3 2 4 5" xfId="3774" xr:uid="{75DA1AE6-7750-47D7-9BD5-A945035651FA}"/>
    <cellStyle name="Normal 8 3 2 5" xfId="386" xr:uid="{8D13F73E-CE8B-482B-9360-DEBAAF705FD1}"/>
    <cellStyle name="Normal 8 3 2 5 2" xfId="2140" xr:uid="{DFE77645-6BF3-4705-8E6A-D155B7A3B41E}"/>
    <cellStyle name="Normal 8 3 2 5 2 2" xfId="2141" xr:uid="{DE1A99EE-47C7-408F-9302-2497543CC8C1}"/>
    <cellStyle name="Normal 8 3 2 5 3" xfId="2142" xr:uid="{764380D5-A32C-4763-8A7D-0DA00271FB28}"/>
    <cellStyle name="Normal 8 3 2 5 4" xfId="3775" xr:uid="{56A7085D-1AC8-4F02-B8D7-B13B31B4C3F2}"/>
    <cellStyle name="Normal 8 3 2 6" xfId="2143" xr:uid="{25AC68BD-1D57-4CAA-ABF4-37A479585852}"/>
    <cellStyle name="Normal 8 3 2 6 2" xfId="2144" xr:uid="{3298E2D8-2327-4FF0-896A-61FAEFBDE78D}"/>
    <cellStyle name="Normal 8 3 2 6 3" xfId="3776" xr:uid="{2A059605-CAD2-4DAB-A735-546DD03785A3}"/>
    <cellStyle name="Normal 8 3 2 6 4" xfId="3777" xr:uid="{C6249306-D16A-4AE3-97D4-7D6F2B56CE7A}"/>
    <cellStyle name="Normal 8 3 2 7" xfId="2145" xr:uid="{471BD4F9-EECB-45F9-937E-DD6D169F980B}"/>
    <cellStyle name="Normal 8 3 2 8" xfId="3778" xr:uid="{11355560-4AE9-41BF-B630-169438F57FB1}"/>
    <cellStyle name="Normal 8 3 2 9" xfId="3779" xr:uid="{55243A88-0A47-49EC-86CB-F3E80059E187}"/>
    <cellStyle name="Normal 8 3 3" xfId="156" xr:uid="{82128CEC-C261-47AB-B09B-ACF3A29C5A8A}"/>
    <cellStyle name="Normal 8 3 3 2" xfId="157" xr:uid="{B2FB00D8-A7CA-4DA5-A85F-1EC721BB4C73}"/>
    <cellStyle name="Normal 8 3 3 2 2" xfId="789" xr:uid="{E445D3F5-E8C0-4399-A71A-EFAF5197B434}"/>
    <cellStyle name="Normal 8 3 3 2 2 2" xfId="2146" xr:uid="{E73E99AC-5D13-4314-BAD1-6C35505B7647}"/>
    <cellStyle name="Normal 8 3 3 2 2 2 2" xfId="2147" xr:uid="{51A107AC-7E71-41AB-86C9-A39E55897461}"/>
    <cellStyle name="Normal 8 3 3 2 2 2 2 2" xfId="4492" xr:uid="{C0218A57-F36F-41E5-9473-74D4538B47BF}"/>
    <cellStyle name="Normal 8 3 3 2 2 2 3" xfId="4493" xr:uid="{3204EDA5-599E-4E66-B8BB-F1D1C1F35919}"/>
    <cellStyle name="Normal 8 3 3 2 2 3" xfId="2148" xr:uid="{C84FC2B1-91CF-45C8-A87B-E2E980766520}"/>
    <cellStyle name="Normal 8 3 3 2 2 3 2" xfId="4494" xr:uid="{C8FF3A92-F88E-405C-88CF-EB983B04B9AF}"/>
    <cellStyle name="Normal 8 3 3 2 2 4" xfId="3780" xr:uid="{88807A11-C715-45D1-93C5-589D6119F73C}"/>
    <cellStyle name="Normal 8 3 3 2 3" xfId="2149" xr:uid="{D6BD7DF5-E016-4266-B240-0A394DFC73F5}"/>
    <cellStyle name="Normal 8 3 3 2 3 2" xfId="2150" xr:uid="{6D6C51D7-702D-401C-8BA7-B5D9D26AA47F}"/>
    <cellStyle name="Normal 8 3 3 2 3 2 2" xfId="4495" xr:uid="{66B671CD-DC73-4F3E-AC49-6C29F42F935B}"/>
    <cellStyle name="Normal 8 3 3 2 3 3" xfId="3781" xr:uid="{089E53EB-86B6-4A5B-956D-B93565951574}"/>
    <cellStyle name="Normal 8 3 3 2 3 4" xfId="3782" xr:uid="{A0B662D1-7D65-4BFA-92E4-43ADB4855BAF}"/>
    <cellStyle name="Normal 8 3 3 2 4" xfId="2151" xr:uid="{3B6A22C7-430F-44A9-912C-4E8EDE3222F3}"/>
    <cellStyle name="Normal 8 3 3 2 4 2" xfId="4496" xr:uid="{FA089A9B-4A26-414C-A53C-35D60B991365}"/>
    <cellStyle name="Normal 8 3 3 2 5" xfId="3783" xr:uid="{14AF276E-3F90-4C43-AE98-3B4909A6E36A}"/>
    <cellStyle name="Normal 8 3 3 2 6" xfId="3784" xr:uid="{A5E7E34E-D1EB-4B55-83F8-9FAF0EE0DB74}"/>
    <cellStyle name="Normal 8 3 3 3" xfId="387" xr:uid="{1F233570-B0C3-4DCA-973F-46D00BC6F8CB}"/>
    <cellStyle name="Normal 8 3 3 3 2" xfId="2152" xr:uid="{B83EB975-566D-470A-857B-1BDB280B0723}"/>
    <cellStyle name="Normal 8 3 3 3 2 2" xfId="2153" xr:uid="{3100A6C9-DBA0-45AF-9B90-61FBD3E52AF8}"/>
    <cellStyle name="Normal 8 3 3 3 2 2 2" xfId="4497" xr:uid="{C2A6DECD-9681-4D88-B821-C92BDD0B8471}"/>
    <cellStyle name="Normal 8 3 3 3 2 3" xfId="3785" xr:uid="{52A6A27E-DE3B-4C79-8D01-8233F3A6BB36}"/>
    <cellStyle name="Normal 8 3 3 3 2 4" xfId="3786" xr:uid="{E0CE91BD-116B-4C06-8B60-85073255BBB4}"/>
    <cellStyle name="Normal 8 3 3 3 3" xfId="2154" xr:uid="{778096B9-0924-4BF4-B63D-28361E3064E0}"/>
    <cellStyle name="Normal 8 3 3 3 3 2" xfId="4498" xr:uid="{869DBB61-8798-4635-832A-995F511FE193}"/>
    <cellStyle name="Normal 8 3 3 3 4" xfId="3787" xr:uid="{0E8FFEE5-5209-4ACB-9C32-5B214C6113C3}"/>
    <cellStyle name="Normal 8 3 3 3 5" xfId="3788" xr:uid="{47DFE1D1-1E5E-42FD-89E3-EB12B3FC413A}"/>
    <cellStyle name="Normal 8 3 3 4" xfId="2155" xr:uid="{0D41ADEA-B686-4BB5-AF54-FD88C1626C50}"/>
    <cellStyle name="Normal 8 3 3 4 2" xfId="2156" xr:uid="{4DE05560-BA08-45DB-8C41-2513B4F4CC58}"/>
    <cellStyle name="Normal 8 3 3 4 2 2" xfId="4499" xr:uid="{07A108C6-D2B9-4CA9-B357-EE0D545B666D}"/>
    <cellStyle name="Normal 8 3 3 4 3" xfId="3789" xr:uid="{D0F0A44A-0185-4AB2-A73E-37EECF4F136F}"/>
    <cellStyle name="Normal 8 3 3 4 4" xfId="3790" xr:uid="{DF2984FA-1E5B-4AEC-AAF7-EC9A8F26CBA8}"/>
    <cellStyle name="Normal 8 3 3 5" xfId="2157" xr:uid="{669CFFD1-35C5-4A5B-BACD-3C549D326FD4}"/>
    <cellStyle name="Normal 8 3 3 5 2" xfId="3791" xr:uid="{9640DCF4-600E-4763-B9BF-186ACB00ACFD}"/>
    <cellStyle name="Normal 8 3 3 5 3" xfId="3792" xr:uid="{480BDC09-D039-4435-9F57-E3FF8F019A82}"/>
    <cellStyle name="Normal 8 3 3 5 4" xfId="3793" xr:uid="{D261445E-FF44-427B-927C-07607996E33B}"/>
    <cellStyle name="Normal 8 3 3 6" xfId="3794" xr:uid="{7E571099-507E-4378-AECD-926F0DD1F93D}"/>
    <cellStyle name="Normal 8 3 3 7" xfId="3795" xr:uid="{0B17C4F6-754E-4034-8C3E-83951426339C}"/>
    <cellStyle name="Normal 8 3 3 8" xfId="3796" xr:uid="{EB138226-CA6F-4FD4-BD7B-FA418DF188C6}"/>
    <cellStyle name="Normal 8 3 4" xfId="158" xr:uid="{DB7DBA5F-F20A-4F5E-9895-2F86A081A9F2}"/>
    <cellStyle name="Normal 8 3 4 2" xfId="790" xr:uid="{0564ECB2-CE14-4A75-827E-C9B7F66AE00A}"/>
    <cellStyle name="Normal 8 3 4 2 2" xfId="791" xr:uid="{A7664FB2-E7D7-440A-986E-92756979CF3B}"/>
    <cellStyle name="Normal 8 3 4 2 2 2" xfId="2158" xr:uid="{F82AB27D-A6B5-464F-8779-B92360DD6B5F}"/>
    <cellStyle name="Normal 8 3 4 2 2 2 2" xfId="2159" xr:uid="{572BFC80-CFFD-421F-8B49-1FF29D7C8699}"/>
    <cellStyle name="Normal 8 3 4 2 2 3" xfId="2160" xr:uid="{FD2ED364-57CB-4AFE-9D4D-382B9F307E55}"/>
    <cellStyle name="Normal 8 3 4 2 2 4" xfId="3797" xr:uid="{DB2E7E65-29F0-4BE3-8060-AD9D08ECBCAC}"/>
    <cellStyle name="Normal 8 3 4 2 3" xfId="2161" xr:uid="{549DFD23-E2B5-40DB-9C42-A1A9B389AA2C}"/>
    <cellStyle name="Normal 8 3 4 2 3 2" xfId="2162" xr:uid="{AAAB43D4-757E-4427-9E53-290BB70484A6}"/>
    <cellStyle name="Normal 8 3 4 2 4" xfId="2163" xr:uid="{85D36ACC-4141-4543-82BC-611F8DD372E3}"/>
    <cellStyle name="Normal 8 3 4 2 5" xfId="3798" xr:uid="{82D7DF10-103B-4132-8A34-20E92A564CB8}"/>
    <cellStyle name="Normal 8 3 4 3" xfId="792" xr:uid="{C90288F5-3A0B-485D-B7A2-8EBF482C5DCC}"/>
    <cellStyle name="Normal 8 3 4 3 2" xfId="2164" xr:uid="{3BF0886F-1A71-40D7-AD8E-AB7145E7511E}"/>
    <cellStyle name="Normal 8 3 4 3 2 2" xfId="2165" xr:uid="{98540DA9-3214-4FB8-80FA-65510ED8FA94}"/>
    <cellStyle name="Normal 8 3 4 3 3" xfId="2166" xr:uid="{FF11161D-DFCB-46B2-B51D-512F00176896}"/>
    <cellStyle name="Normal 8 3 4 3 4" xfId="3799" xr:uid="{CB6A63AD-CDF6-453F-9E64-A090E894FA2C}"/>
    <cellStyle name="Normal 8 3 4 4" xfId="2167" xr:uid="{010F5864-4660-4322-A4E5-7BC976E45D33}"/>
    <cellStyle name="Normal 8 3 4 4 2" xfId="2168" xr:uid="{EF5752EE-6574-4E49-94BC-3A06FE21D23A}"/>
    <cellStyle name="Normal 8 3 4 4 3" xfId="3800" xr:uid="{011A0E2E-001F-428F-810E-194CF722ED1B}"/>
    <cellStyle name="Normal 8 3 4 4 4" xfId="3801" xr:uid="{32D73A83-D469-4876-9146-0D5B7892E5C9}"/>
    <cellStyle name="Normal 8 3 4 5" xfId="2169" xr:uid="{53FCA444-0B84-4E5E-9435-44189E1DBEAB}"/>
    <cellStyle name="Normal 8 3 4 6" xfId="3802" xr:uid="{6185752B-2676-42B9-BD94-4ACC517DA8EC}"/>
    <cellStyle name="Normal 8 3 4 7" xfId="3803" xr:uid="{11DA1FB1-6BB5-4BC5-AE49-8C067920B37F}"/>
    <cellStyle name="Normal 8 3 5" xfId="388" xr:uid="{60611483-CE4B-4B35-8390-281C0FDD4896}"/>
    <cellStyle name="Normal 8 3 5 2" xfId="793" xr:uid="{AA09E3ED-EE3B-4880-BC9C-DDA3C5B2598A}"/>
    <cellStyle name="Normal 8 3 5 2 2" xfId="2170" xr:uid="{57F11634-C184-402B-934F-3B1216EF4303}"/>
    <cellStyle name="Normal 8 3 5 2 2 2" xfId="2171" xr:uid="{D17ACEA6-95F1-4C0D-8000-D5BD213BC285}"/>
    <cellStyle name="Normal 8 3 5 2 3" xfId="2172" xr:uid="{5E5D4DE0-5F23-4DA8-A922-0B83531D4409}"/>
    <cellStyle name="Normal 8 3 5 2 4" xfId="3804" xr:uid="{B97CFBA5-930D-4910-BD18-82992BBA882C}"/>
    <cellStyle name="Normal 8 3 5 3" xfId="2173" xr:uid="{782DE959-BAB2-47CC-881E-DA362F556BF3}"/>
    <cellStyle name="Normal 8 3 5 3 2" xfId="2174" xr:uid="{A1F28FEC-ECA1-4BFF-8229-897B59C06ED8}"/>
    <cellStyle name="Normal 8 3 5 3 3" xfId="3805" xr:uid="{85020396-A535-48D7-A98A-B8CFC800EE91}"/>
    <cellStyle name="Normal 8 3 5 3 4" xfId="3806" xr:uid="{31EEF437-0A8E-46FB-A21C-2291BF47E2F1}"/>
    <cellStyle name="Normal 8 3 5 4" xfId="2175" xr:uid="{2DE9BC8C-62CC-49FD-9E24-1D19901DA744}"/>
    <cellStyle name="Normal 8 3 5 5" xfId="3807" xr:uid="{6B44CB08-279C-432A-9091-B48D9CA10B1A}"/>
    <cellStyle name="Normal 8 3 5 6" xfId="3808" xr:uid="{3906D2DE-E334-4B12-B5C4-E981ACC93E85}"/>
    <cellStyle name="Normal 8 3 6" xfId="389" xr:uid="{95773BE8-0E35-4854-A3C2-84A62A16998B}"/>
    <cellStyle name="Normal 8 3 6 2" xfId="2176" xr:uid="{D9723F3F-D16E-4B3C-8338-80126ABFAA4A}"/>
    <cellStyle name="Normal 8 3 6 2 2" xfId="2177" xr:uid="{C41C66E1-4023-4442-B82B-A55716CBE659}"/>
    <cellStyle name="Normal 8 3 6 2 3" xfId="3809" xr:uid="{D6865851-CDF6-42AA-9F59-5E6F5344F503}"/>
    <cellStyle name="Normal 8 3 6 2 4" xfId="3810" xr:uid="{73FCDDF9-7EA7-4F49-8F4A-231D986AC28E}"/>
    <cellStyle name="Normal 8 3 6 3" xfId="2178" xr:uid="{C2869DB2-97CC-4C21-8F7F-FFEC116F2F88}"/>
    <cellStyle name="Normal 8 3 6 4" xfId="3811" xr:uid="{FF306C38-6ECA-4EEA-ABDA-91799515C586}"/>
    <cellStyle name="Normal 8 3 6 5" xfId="3812" xr:uid="{6160B438-400D-4CE4-AEDB-F9718922790B}"/>
    <cellStyle name="Normal 8 3 7" xfId="2179" xr:uid="{9691A744-26C9-4FB4-93F3-D7AE89932E4D}"/>
    <cellStyle name="Normal 8 3 7 2" xfId="2180" xr:uid="{0E43EC41-AF2C-4985-B2D1-C4676C846E17}"/>
    <cellStyle name="Normal 8 3 7 3" xfId="3813" xr:uid="{D913E65E-3C87-4079-98EB-218CF16F9D0F}"/>
    <cellStyle name="Normal 8 3 7 4" xfId="3814" xr:uid="{E993557C-232E-4557-B0A2-6D728C5F6AEA}"/>
    <cellStyle name="Normal 8 3 8" xfId="2181" xr:uid="{3BEB6BA0-CC9E-40F1-8504-AF9CCD128710}"/>
    <cellStyle name="Normal 8 3 8 2" xfId="3815" xr:uid="{17DF7786-D913-4B83-89E8-591C8618AA33}"/>
    <cellStyle name="Normal 8 3 8 3" xfId="3816" xr:uid="{1D113302-56C2-44D8-BDFC-3FBDB481D3D6}"/>
    <cellStyle name="Normal 8 3 8 4" xfId="3817" xr:uid="{5D95F74A-8BFD-4E76-8827-A604361BD791}"/>
    <cellStyle name="Normal 8 3 9" xfId="3818" xr:uid="{95D72CB2-8748-46A1-9539-3FAFFE4946DE}"/>
    <cellStyle name="Normal 8 4" xfId="159" xr:uid="{D760342C-FBEF-4456-A7CC-826DB82F3BCF}"/>
    <cellStyle name="Normal 8 4 10" xfId="3819" xr:uid="{8C750C27-BF45-4727-BB29-71E64A82F2C1}"/>
    <cellStyle name="Normal 8 4 11" xfId="3820" xr:uid="{DB927F74-9510-4633-BC63-CE60A7A04DC1}"/>
    <cellStyle name="Normal 8 4 2" xfId="160" xr:uid="{7A40BF1E-96C9-450A-9DEB-0DD7D98110E2}"/>
    <cellStyle name="Normal 8 4 2 2" xfId="390" xr:uid="{350C2669-9E71-43B3-9C69-8090A7E532BC}"/>
    <cellStyle name="Normal 8 4 2 2 2" xfId="794" xr:uid="{6302F682-8E58-4E56-90DE-8D440532AA6A}"/>
    <cellStyle name="Normal 8 4 2 2 2 2" xfId="795" xr:uid="{55DDFB45-2F0A-494B-A72A-DD93D5576BCA}"/>
    <cellStyle name="Normal 8 4 2 2 2 2 2" xfId="2182" xr:uid="{FAC21954-A14C-41D0-B2DF-F5839F8E3F39}"/>
    <cellStyle name="Normal 8 4 2 2 2 2 3" xfId="3821" xr:uid="{A0C2E22C-F126-463A-B414-2796437721CA}"/>
    <cellStyle name="Normal 8 4 2 2 2 2 4" xfId="3822" xr:uid="{29B01807-B1CD-43F6-9C92-D57F408393B0}"/>
    <cellStyle name="Normal 8 4 2 2 2 3" xfId="2183" xr:uid="{9B882EE0-2DFA-41A9-9FE8-BBE1A1B75E2E}"/>
    <cellStyle name="Normal 8 4 2 2 2 3 2" xfId="3823" xr:uid="{A6FE4353-506F-4EAA-8BB8-1A1062CC4AF8}"/>
    <cellStyle name="Normal 8 4 2 2 2 3 3" xfId="3824" xr:uid="{4582C263-9DF8-4AA8-BBF4-3C3BCCA2D4AB}"/>
    <cellStyle name="Normal 8 4 2 2 2 3 4" xfId="3825" xr:uid="{9E0BE85B-8543-42B9-9048-6B01B852133A}"/>
    <cellStyle name="Normal 8 4 2 2 2 4" xfId="3826" xr:uid="{0BEC1777-6914-4458-9AD1-65636BB5805B}"/>
    <cellStyle name="Normal 8 4 2 2 2 5" xfId="3827" xr:uid="{ED526896-25AB-4D41-A283-C35B827A5095}"/>
    <cellStyle name="Normal 8 4 2 2 2 6" xfId="3828" xr:uid="{EBFB7286-9D7B-466A-AC52-EF21E9C68E9A}"/>
    <cellStyle name="Normal 8 4 2 2 3" xfId="796" xr:uid="{2C95E2CF-3E71-4643-8CE4-34F787982B28}"/>
    <cellStyle name="Normal 8 4 2 2 3 2" xfId="2184" xr:uid="{8C109985-FDED-4641-9452-1E6DB5CD0C94}"/>
    <cellStyle name="Normal 8 4 2 2 3 2 2" xfId="3829" xr:uid="{AE587879-97F7-4FFB-914D-B190B9FB3A9E}"/>
    <cellStyle name="Normal 8 4 2 2 3 2 3" xfId="3830" xr:uid="{6A546655-1F7A-4368-BB90-D4C7D271AA60}"/>
    <cellStyle name="Normal 8 4 2 2 3 2 4" xfId="3831" xr:uid="{D9A6988F-0A5F-498F-B96F-8089D303F3A3}"/>
    <cellStyle name="Normal 8 4 2 2 3 3" xfId="3832" xr:uid="{9600B610-CB52-4CC1-A2C1-47DA2A9C8234}"/>
    <cellStyle name="Normal 8 4 2 2 3 4" xfId="3833" xr:uid="{1EE86F76-09A4-408E-9315-69FCA60B008B}"/>
    <cellStyle name="Normal 8 4 2 2 3 5" xfId="3834" xr:uid="{F2D7339D-2C7C-494F-97AE-7F374B01C3DD}"/>
    <cellStyle name="Normal 8 4 2 2 4" xfId="2185" xr:uid="{D1C754F0-309B-4B2D-A1A2-C562FF5AB842}"/>
    <cellStyle name="Normal 8 4 2 2 4 2" xfId="3835" xr:uid="{5B13AAAB-E4D9-4FB5-AE8D-176AC5035810}"/>
    <cellStyle name="Normal 8 4 2 2 4 3" xfId="3836" xr:uid="{AA719F6B-DCA1-483A-A5B4-A29ACC84149A}"/>
    <cellStyle name="Normal 8 4 2 2 4 4" xfId="3837" xr:uid="{09F76B44-220E-4FDA-8B09-F92338BEAF5A}"/>
    <cellStyle name="Normal 8 4 2 2 5" xfId="3838" xr:uid="{C98AADB6-C7A8-45F5-A5EF-2E377AE842E2}"/>
    <cellStyle name="Normal 8 4 2 2 5 2" xfId="3839" xr:uid="{0A7D8A25-D922-4A02-8B47-E1E43E41A517}"/>
    <cellStyle name="Normal 8 4 2 2 5 3" xfId="3840" xr:uid="{450D9C1A-9BD1-42F5-ACAC-B374DAE30D80}"/>
    <cellStyle name="Normal 8 4 2 2 5 4" xfId="3841" xr:uid="{3620AB82-36B1-4429-95E9-5443CB399C6F}"/>
    <cellStyle name="Normal 8 4 2 2 6" xfId="3842" xr:uid="{E7ECA107-893D-478D-83AD-33B5E576278C}"/>
    <cellStyle name="Normal 8 4 2 2 7" xfId="3843" xr:uid="{7B854019-3DF9-4932-A33A-D121F99499CB}"/>
    <cellStyle name="Normal 8 4 2 2 8" xfId="3844" xr:uid="{DB1283FF-1AEF-4F3C-BE8D-68224DE03D7C}"/>
    <cellStyle name="Normal 8 4 2 3" xfId="797" xr:uid="{727273E7-4860-4319-BCB7-E3669879274B}"/>
    <cellStyle name="Normal 8 4 2 3 2" xfId="798" xr:uid="{4B8DDAEC-B903-4FDE-BE7F-5A157CEC46EF}"/>
    <cellStyle name="Normal 8 4 2 3 2 2" xfId="799" xr:uid="{6E69C8C9-9501-407F-B3FB-5FF4D8C1AB2F}"/>
    <cellStyle name="Normal 8 4 2 3 2 3" xfId="3845" xr:uid="{E27EF8C8-3140-44BD-BF54-D071997F3BAC}"/>
    <cellStyle name="Normal 8 4 2 3 2 4" xfId="3846" xr:uid="{5D929B23-2628-408D-9326-54870BA8A7BE}"/>
    <cellStyle name="Normal 8 4 2 3 3" xfId="800" xr:uid="{DD652884-41D8-4DFD-B8EA-7326951E7F18}"/>
    <cellStyle name="Normal 8 4 2 3 3 2" xfId="3847" xr:uid="{B1DC9BA3-A1A4-4AE4-B38D-932129CB2E49}"/>
    <cellStyle name="Normal 8 4 2 3 3 3" xfId="3848" xr:uid="{C631A1F8-6993-4745-AA34-25BC5FFB9C4D}"/>
    <cellStyle name="Normal 8 4 2 3 3 4" xfId="3849" xr:uid="{67B5A6B5-DB47-4D56-B8C5-DE399E7DD576}"/>
    <cellStyle name="Normal 8 4 2 3 4" xfId="3850" xr:uid="{0FB06A40-9ED1-4DCC-862E-4F9B367F3BFC}"/>
    <cellStyle name="Normal 8 4 2 3 5" xfId="3851" xr:uid="{04464CA4-E05F-42FF-A880-B84D0C021885}"/>
    <cellStyle name="Normal 8 4 2 3 6" xfId="3852" xr:uid="{98812835-7425-4B8F-BBA2-79E6B0661C35}"/>
    <cellStyle name="Normal 8 4 2 4" xfId="801" xr:uid="{9F9A7694-E9EF-45C0-B05B-1D035C36C0C8}"/>
    <cellStyle name="Normal 8 4 2 4 2" xfId="802" xr:uid="{B2AC69C6-9F12-4A49-A028-998704221677}"/>
    <cellStyle name="Normal 8 4 2 4 2 2" xfId="3853" xr:uid="{4367E29B-77ED-4A0D-B6A7-5ABE55429283}"/>
    <cellStyle name="Normal 8 4 2 4 2 3" xfId="3854" xr:uid="{26808B07-F528-4D45-8137-B419C49D9FCF}"/>
    <cellStyle name="Normal 8 4 2 4 2 4" xfId="3855" xr:uid="{5B66E67D-3CA2-4818-BC61-5582C2696C5A}"/>
    <cellStyle name="Normal 8 4 2 4 3" xfId="3856" xr:uid="{4BD366B9-5641-4CFD-A903-763842345747}"/>
    <cellStyle name="Normal 8 4 2 4 4" xfId="3857" xr:uid="{8D2406E4-E635-44CE-946F-AEC99543B2FA}"/>
    <cellStyle name="Normal 8 4 2 4 5" xfId="3858" xr:uid="{8B8DDBB5-BB97-4BE3-8305-7852D1F7FB00}"/>
    <cellStyle name="Normal 8 4 2 5" xfId="803" xr:uid="{4644100C-5E5D-471B-B871-75D26C76259F}"/>
    <cellStyle name="Normal 8 4 2 5 2" xfId="3859" xr:uid="{B3CA1EBC-85BF-46CA-91F2-5E8CB5C0C50D}"/>
    <cellStyle name="Normal 8 4 2 5 3" xfId="3860" xr:uid="{C76F573F-6C61-4373-9912-A45420C20A4C}"/>
    <cellStyle name="Normal 8 4 2 5 4" xfId="3861" xr:uid="{6C18DEBD-CC72-44E2-AA35-3127ECD20ACE}"/>
    <cellStyle name="Normal 8 4 2 6" xfId="3862" xr:uid="{9857BA42-9C49-464B-8B39-1D3E2610E09E}"/>
    <cellStyle name="Normal 8 4 2 6 2" xfId="3863" xr:uid="{72B7000C-21ED-42DA-A853-A7431CA7D078}"/>
    <cellStyle name="Normal 8 4 2 6 3" xfId="3864" xr:uid="{DBE2B90A-CE6F-46C1-B407-A01929A700BF}"/>
    <cellStyle name="Normal 8 4 2 6 4" xfId="3865" xr:uid="{86885545-3303-4AE7-8597-FCF5FE68BC24}"/>
    <cellStyle name="Normal 8 4 2 7" xfId="3866" xr:uid="{1AFA84CA-849C-481D-93B6-FE52F78BD6C2}"/>
    <cellStyle name="Normal 8 4 2 8" xfId="3867" xr:uid="{16E73206-FCC0-4C73-B278-E3B0199BC147}"/>
    <cellStyle name="Normal 8 4 2 9" xfId="3868" xr:uid="{AE60214A-24EF-47E8-AC10-B5EE13983C17}"/>
    <cellStyle name="Normal 8 4 3" xfId="391" xr:uid="{3790AAF7-4DA2-4F90-A7C8-C2264C518E88}"/>
    <cellStyle name="Normal 8 4 3 2" xfId="804" xr:uid="{82FBE2BB-0EF2-4903-B183-3B070A4B9EF4}"/>
    <cellStyle name="Normal 8 4 3 2 2" xfId="805" xr:uid="{C8E63861-6C30-4FA4-BA48-524659DE0C4B}"/>
    <cellStyle name="Normal 8 4 3 2 2 2" xfId="2186" xr:uid="{E76DC859-6F2C-41D0-A709-9E73041489D4}"/>
    <cellStyle name="Normal 8 4 3 2 2 2 2" xfId="2187" xr:uid="{0FF57FF0-7F5B-4997-8D6D-1E3771333372}"/>
    <cellStyle name="Normal 8 4 3 2 2 3" xfId="2188" xr:uid="{EDC7469F-D0E4-4FE6-B60A-3E2E3A0603BD}"/>
    <cellStyle name="Normal 8 4 3 2 2 4" xfId="3869" xr:uid="{B6B7163D-9096-4DAF-A114-D3E7AC7ED56B}"/>
    <cellStyle name="Normal 8 4 3 2 3" xfId="2189" xr:uid="{755098A1-A92D-4655-A530-63C922BE3680}"/>
    <cellStyle name="Normal 8 4 3 2 3 2" xfId="2190" xr:uid="{8FFC4F50-6A62-4E0E-B522-E80698121F1D}"/>
    <cellStyle name="Normal 8 4 3 2 3 3" xfId="3870" xr:uid="{B9DC6C33-D725-4A25-8F1B-1C80BE7291FE}"/>
    <cellStyle name="Normal 8 4 3 2 3 4" xfId="3871" xr:uid="{ECB644F2-8337-497A-9973-17521B25D191}"/>
    <cellStyle name="Normal 8 4 3 2 4" xfId="2191" xr:uid="{A3FAEA31-9CFA-48BA-88D8-8F1512BD5991}"/>
    <cellStyle name="Normal 8 4 3 2 5" xfId="3872" xr:uid="{FBA3A39C-F3EE-47BF-887B-DEB0F04BE305}"/>
    <cellStyle name="Normal 8 4 3 2 6" xfId="3873" xr:uid="{4CDCFEC8-B887-47A5-ABBF-8CBF3F2BBB67}"/>
    <cellStyle name="Normal 8 4 3 3" xfId="806" xr:uid="{3DB410E9-61F5-47EB-91B7-85797D5D43C5}"/>
    <cellStyle name="Normal 8 4 3 3 2" xfId="2192" xr:uid="{2A0BFC22-ECEC-45F2-8100-559AF16CDDC3}"/>
    <cellStyle name="Normal 8 4 3 3 2 2" xfId="2193" xr:uid="{565260F2-47B1-4413-97A5-B080D9470E9A}"/>
    <cellStyle name="Normal 8 4 3 3 2 3" xfId="3874" xr:uid="{F51196F3-6E82-45BF-AA6F-7EA89737D4C6}"/>
    <cellStyle name="Normal 8 4 3 3 2 4" xfId="3875" xr:uid="{D355A0D1-C44A-40A9-87E5-64AB00483DED}"/>
    <cellStyle name="Normal 8 4 3 3 3" xfId="2194" xr:uid="{4537D843-24C3-46A4-9D63-E38696AF3FEA}"/>
    <cellStyle name="Normal 8 4 3 3 4" xfId="3876" xr:uid="{D6441B4A-5373-4825-BC98-474C9604A305}"/>
    <cellStyle name="Normal 8 4 3 3 5" xfId="3877" xr:uid="{E0FC3CF0-04F7-4D25-876E-C6536BCDEC90}"/>
    <cellStyle name="Normal 8 4 3 4" xfId="2195" xr:uid="{BB941884-BC4E-4033-8DF9-9D0ED1043049}"/>
    <cellStyle name="Normal 8 4 3 4 2" xfId="2196" xr:uid="{2C4CA8AD-D196-47CB-89D7-42185BF7C513}"/>
    <cellStyle name="Normal 8 4 3 4 3" xfId="3878" xr:uid="{2783C5C9-5A86-4BAA-920C-7D8BEC330D9A}"/>
    <cellStyle name="Normal 8 4 3 4 4" xfId="3879" xr:uid="{5E90884B-35BF-4DC6-A3AE-58C7DDC0A63C}"/>
    <cellStyle name="Normal 8 4 3 5" xfId="2197" xr:uid="{6493D64A-ED8F-43B9-8CB4-CC5654A4083F}"/>
    <cellStyle name="Normal 8 4 3 5 2" xfId="3880" xr:uid="{45801590-37D3-4B61-BFEA-1145A815B781}"/>
    <cellStyle name="Normal 8 4 3 5 3" xfId="3881" xr:uid="{4F7E7D27-B80F-44B6-B1AE-1386D803E906}"/>
    <cellStyle name="Normal 8 4 3 5 4" xfId="3882" xr:uid="{F385FE10-9323-497C-BC7C-5A473149A12F}"/>
    <cellStyle name="Normal 8 4 3 6" xfId="3883" xr:uid="{239CD907-9CAA-4E23-A3DA-29CDC838831E}"/>
    <cellStyle name="Normal 8 4 3 7" xfId="3884" xr:uid="{6C692B5A-DF0F-445C-90D1-853D166540A5}"/>
    <cellStyle name="Normal 8 4 3 8" xfId="3885" xr:uid="{A879A6E4-9513-4911-BB76-F27967638D43}"/>
    <cellStyle name="Normal 8 4 4" xfId="392" xr:uid="{E13CD2A0-79FD-4B8F-8974-5B849F4A1CC3}"/>
    <cellStyle name="Normal 8 4 4 2" xfId="807" xr:uid="{5B045BBE-EB9E-4B67-8B50-7613EC801FBA}"/>
    <cellStyle name="Normal 8 4 4 2 2" xfId="808" xr:uid="{17EF5101-1F04-4C58-860C-60A4E442C57A}"/>
    <cellStyle name="Normal 8 4 4 2 2 2" xfId="2198" xr:uid="{EB20A561-6ED2-4A60-B648-82CAB274375E}"/>
    <cellStyle name="Normal 8 4 4 2 2 3" xfId="3886" xr:uid="{D3CAD45B-DF5B-4EA2-8D2F-CFD70C5CB3C4}"/>
    <cellStyle name="Normal 8 4 4 2 2 4" xfId="3887" xr:uid="{CDA331E7-1CAE-46F4-B60B-4B7E8CCD8108}"/>
    <cellStyle name="Normal 8 4 4 2 3" xfId="2199" xr:uid="{A30B9CAF-3BE4-412B-AB66-F32AAF1827DE}"/>
    <cellStyle name="Normal 8 4 4 2 4" xfId="3888" xr:uid="{EA38BBBE-C44A-47CA-8F2A-5267DCDD5768}"/>
    <cellStyle name="Normal 8 4 4 2 5" xfId="3889" xr:uid="{22B3D998-8217-4279-A200-8AAE6CA913E6}"/>
    <cellStyle name="Normal 8 4 4 3" xfId="809" xr:uid="{0CE108D6-3154-4266-B59C-74AB78C97DD0}"/>
    <cellStyle name="Normal 8 4 4 3 2" xfId="2200" xr:uid="{C871F41F-F8E6-44CE-B894-EB3BE2453C70}"/>
    <cellStyle name="Normal 8 4 4 3 3" xfId="3890" xr:uid="{189709EB-FE4D-45A1-8004-6E0A907AA21D}"/>
    <cellStyle name="Normal 8 4 4 3 4" xfId="3891" xr:uid="{5E001A7B-0084-4259-89D5-DAA5EA2C2AA3}"/>
    <cellStyle name="Normal 8 4 4 4" xfId="2201" xr:uid="{E1DE8D10-7899-4C93-BAF7-14009C07EC41}"/>
    <cellStyle name="Normal 8 4 4 4 2" xfId="3892" xr:uid="{493D1EE1-6F3E-47D9-9129-1AAE2FF5E801}"/>
    <cellStyle name="Normal 8 4 4 4 3" xfId="3893" xr:uid="{0F7AEC63-E74B-43C3-A3E5-11E4DCA8912F}"/>
    <cellStyle name="Normal 8 4 4 4 4" xfId="3894" xr:uid="{0BACC721-C98D-49CC-9199-8FAE763F939E}"/>
    <cellStyle name="Normal 8 4 4 5" xfId="3895" xr:uid="{CE6C7E68-E149-4DD6-AA9C-CF19226E2B07}"/>
    <cellStyle name="Normal 8 4 4 6" xfId="3896" xr:uid="{6EE1A32D-07A4-42E5-8461-520DF5ECCB27}"/>
    <cellStyle name="Normal 8 4 4 7" xfId="3897" xr:uid="{6EC33279-B3AB-40FB-BD49-3E2A1D853E98}"/>
    <cellStyle name="Normal 8 4 5" xfId="393" xr:uid="{09D89ACA-CE67-4A62-A02D-1A5F2B0BD51F}"/>
    <cellStyle name="Normal 8 4 5 2" xfId="810" xr:uid="{2A5B693A-55A4-47FF-A8EC-758EDD9BE80E}"/>
    <cellStyle name="Normal 8 4 5 2 2" xfId="2202" xr:uid="{B2655E43-2D64-4248-9D90-F824D0A0DB91}"/>
    <cellStyle name="Normal 8 4 5 2 3" xfId="3898" xr:uid="{20080969-9E0C-4E69-8FE7-59349B95349E}"/>
    <cellStyle name="Normal 8 4 5 2 4" xfId="3899" xr:uid="{D0B74299-40D2-4354-80A2-728D167DE76B}"/>
    <cellStyle name="Normal 8 4 5 3" xfId="2203" xr:uid="{27BAC868-7494-4EFD-A86E-0ADBA8DD9594}"/>
    <cellStyle name="Normal 8 4 5 3 2" xfId="3900" xr:uid="{0540108C-978C-426F-B2A8-FD9E1E900013}"/>
    <cellStyle name="Normal 8 4 5 3 3" xfId="3901" xr:uid="{E4ACEE45-C351-4727-96B8-3A04441DB888}"/>
    <cellStyle name="Normal 8 4 5 3 4" xfId="3902" xr:uid="{6D2C5B84-32CA-4F43-B829-3D862CABFDCA}"/>
    <cellStyle name="Normal 8 4 5 4" xfId="3903" xr:uid="{39CEF0A5-D461-479A-9226-10D49F8CFEF6}"/>
    <cellStyle name="Normal 8 4 5 5" xfId="3904" xr:uid="{6D8B444F-4258-4D81-881F-F21261027C35}"/>
    <cellStyle name="Normal 8 4 5 6" xfId="3905" xr:uid="{47F0E585-6585-42E4-AA12-94BE4C3C5912}"/>
    <cellStyle name="Normal 8 4 6" xfId="811" xr:uid="{C19F51DC-8AC4-45C6-8C20-8E540A78347A}"/>
    <cellStyle name="Normal 8 4 6 2" xfId="2204" xr:uid="{BC528B37-9733-4C43-BF49-3BF49D03EC86}"/>
    <cellStyle name="Normal 8 4 6 2 2" xfId="3906" xr:uid="{B6CD00BC-1597-4616-865A-C43173EC967D}"/>
    <cellStyle name="Normal 8 4 6 2 3" xfId="3907" xr:uid="{E4D1FE70-A737-45DF-ADB7-F1CC3692DE38}"/>
    <cellStyle name="Normal 8 4 6 2 4" xfId="3908" xr:uid="{5863DF3F-A241-4596-A269-6C960C185ADA}"/>
    <cellStyle name="Normal 8 4 6 3" xfId="3909" xr:uid="{3D6F0497-CADA-454F-88D5-7D9C6B92F227}"/>
    <cellStyle name="Normal 8 4 6 4" xfId="3910" xr:uid="{032E9B4A-D0E2-4C72-B761-A12799C1C236}"/>
    <cellStyle name="Normal 8 4 6 5" xfId="3911" xr:uid="{94C6C6C3-E83D-4AC5-A0FE-92719BE82226}"/>
    <cellStyle name="Normal 8 4 7" xfId="2205" xr:uid="{99424A22-65A1-4562-A795-A6DCB6A4EA08}"/>
    <cellStyle name="Normal 8 4 7 2" xfId="3912" xr:uid="{470535DC-CDAF-44C7-877C-BC60B151EC85}"/>
    <cellStyle name="Normal 8 4 7 3" xfId="3913" xr:uid="{50835718-3246-4B5A-A10D-437621CC8410}"/>
    <cellStyle name="Normal 8 4 7 4" xfId="3914" xr:uid="{EB4593D8-C34B-408F-BA63-B069DE6FD92A}"/>
    <cellStyle name="Normal 8 4 8" xfId="3915" xr:uid="{87F8415C-6713-433B-8AA4-A284CF025863}"/>
    <cellStyle name="Normal 8 4 8 2" xfId="3916" xr:uid="{8FB2C3C1-D916-4B36-B90A-0B6EDDCE3813}"/>
    <cellStyle name="Normal 8 4 8 3" xfId="3917" xr:uid="{D59DC274-00C9-4ECB-A79F-6BAC66535C53}"/>
    <cellStyle name="Normal 8 4 8 4" xfId="3918" xr:uid="{F90A3DAC-6ACA-4BB5-B28F-86B99ACD5989}"/>
    <cellStyle name="Normal 8 4 9" xfId="3919" xr:uid="{A05ACBE4-AD4D-4795-871A-E0983DD12A3F}"/>
    <cellStyle name="Normal 8 5" xfId="161" xr:uid="{CADD4F81-24FC-4D06-86F8-1EDD9979C6D7}"/>
    <cellStyle name="Normal 8 5 2" xfId="162" xr:uid="{D5B5F8DE-D6A9-437C-9326-D703D3F9A904}"/>
    <cellStyle name="Normal 8 5 2 2" xfId="394" xr:uid="{02BE21CA-B1FA-48D1-993D-4E8B3A3FDAEB}"/>
    <cellStyle name="Normal 8 5 2 2 2" xfId="812" xr:uid="{A403FCB4-03CD-48F7-81BA-F33D0910D2D3}"/>
    <cellStyle name="Normal 8 5 2 2 2 2" xfId="2206" xr:uid="{128B1F73-FA04-4C30-AF80-EC61559BED52}"/>
    <cellStyle name="Normal 8 5 2 2 2 3" xfId="3920" xr:uid="{761B4B94-EBDA-48ED-9145-BE7957F555F8}"/>
    <cellStyle name="Normal 8 5 2 2 2 4" xfId="3921" xr:uid="{1E5F6F5A-6CDD-4863-9CF5-E8014C9A019C}"/>
    <cellStyle name="Normal 8 5 2 2 3" xfId="2207" xr:uid="{FF5D67C1-F8D5-4164-8E75-F485B2F8897C}"/>
    <cellStyle name="Normal 8 5 2 2 3 2" xfId="3922" xr:uid="{70C09F14-3636-4262-B731-40DFB065A735}"/>
    <cellStyle name="Normal 8 5 2 2 3 3" xfId="3923" xr:uid="{DF2A06DE-6B88-48FC-88FC-B2970526E7B0}"/>
    <cellStyle name="Normal 8 5 2 2 3 4" xfId="3924" xr:uid="{ECE9BB04-BF78-4607-BB91-8A266EB07230}"/>
    <cellStyle name="Normal 8 5 2 2 4" xfId="3925" xr:uid="{1F0C0F84-3CB8-454F-8AE5-9D81544A5E22}"/>
    <cellStyle name="Normal 8 5 2 2 5" xfId="3926" xr:uid="{D5EE9203-E0E3-46E2-A00F-F40025D5E61B}"/>
    <cellStyle name="Normal 8 5 2 2 6" xfId="3927" xr:uid="{8966646B-2166-4171-A4D5-73D1A837F05B}"/>
    <cellStyle name="Normal 8 5 2 3" xfId="813" xr:uid="{F8B65B27-A819-4590-9502-CEE3A53226EE}"/>
    <cellStyle name="Normal 8 5 2 3 2" xfId="2208" xr:uid="{D2403008-511E-4B4F-892C-12D122EE682C}"/>
    <cellStyle name="Normal 8 5 2 3 2 2" xfId="3928" xr:uid="{40CACDEE-5823-4E7F-9A18-1C5491ADB41E}"/>
    <cellStyle name="Normal 8 5 2 3 2 3" xfId="3929" xr:uid="{FF0B3746-C07E-4F5F-94BE-0504A4E6F33B}"/>
    <cellStyle name="Normal 8 5 2 3 2 4" xfId="3930" xr:uid="{9E8DEF1B-3A25-4116-A2C5-6F97DC550B83}"/>
    <cellStyle name="Normal 8 5 2 3 3" xfId="3931" xr:uid="{690275B0-92E3-4A4F-9F2F-CFB5718EE0FA}"/>
    <cellStyle name="Normal 8 5 2 3 4" xfId="3932" xr:uid="{90E1071F-37C2-41A6-85BD-857EDD436030}"/>
    <cellStyle name="Normal 8 5 2 3 5" xfId="3933" xr:uid="{195E14D3-1BA1-4133-98AC-9DD962976E38}"/>
    <cellStyle name="Normal 8 5 2 4" xfId="2209" xr:uid="{E2284090-0C4C-4285-A673-B39A98DE97DF}"/>
    <cellStyle name="Normal 8 5 2 4 2" xfId="3934" xr:uid="{9A3CB0F8-C301-4069-B40F-A0199072D4CA}"/>
    <cellStyle name="Normal 8 5 2 4 3" xfId="3935" xr:uid="{AC4CC0FE-3E94-4B8B-B689-B5E66FDD944A}"/>
    <cellStyle name="Normal 8 5 2 4 4" xfId="3936" xr:uid="{8D7DA934-2401-4757-9A85-8B8B3E24B691}"/>
    <cellStyle name="Normal 8 5 2 5" xfId="3937" xr:uid="{B4DC4AD1-E74D-4E3C-8639-F6A1D1D11227}"/>
    <cellStyle name="Normal 8 5 2 5 2" xfId="3938" xr:uid="{D2D7B522-76AA-4072-9D9C-786F2046DA79}"/>
    <cellStyle name="Normal 8 5 2 5 3" xfId="3939" xr:uid="{4914B0B1-BA76-48CB-ABB1-54BAE23DC950}"/>
    <cellStyle name="Normal 8 5 2 5 4" xfId="3940" xr:uid="{8B1CFCB6-B320-4819-BB98-60B7849791DC}"/>
    <cellStyle name="Normal 8 5 2 6" xfId="3941" xr:uid="{681A7A64-3308-4AA3-B32B-83A075B2F42F}"/>
    <cellStyle name="Normal 8 5 2 7" xfId="3942" xr:uid="{8BB6051F-423B-4DA8-8332-A6C5776920D8}"/>
    <cellStyle name="Normal 8 5 2 8" xfId="3943" xr:uid="{C64CD2D1-9652-44D3-96A4-39220CD5EA18}"/>
    <cellStyle name="Normal 8 5 3" xfId="395" xr:uid="{0CD838AF-FF2A-464B-9E4D-B98517F942CE}"/>
    <cellStyle name="Normal 8 5 3 2" xfId="814" xr:uid="{4E3581F4-7A35-4F33-B410-7CDF4E519BF2}"/>
    <cellStyle name="Normal 8 5 3 2 2" xfId="815" xr:uid="{B5F79E33-9998-458C-8CDC-F0EB583AD737}"/>
    <cellStyle name="Normal 8 5 3 2 3" xfId="3944" xr:uid="{1A03C4C2-273D-451C-AFFF-74ED2054802F}"/>
    <cellStyle name="Normal 8 5 3 2 4" xfId="3945" xr:uid="{F7BD2D5B-6AA8-4E00-9DEA-01FF3AB2BF49}"/>
    <cellStyle name="Normal 8 5 3 3" xfId="816" xr:uid="{1AEF7206-387B-4491-947B-1099DED6C517}"/>
    <cellStyle name="Normal 8 5 3 3 2" xfId="3946" xr:uid="{A85BB9B3-CE74-4E63-A6DC-920801A6F33A}"/>
    <cellStyle name="Normal 8 5 3 3 3" xfId="3947" xr:uid="{ACBD865D-652E-4C9B-8181-EEEDF3748F4A}"/>
    <cellStyle name="Normal 8 5 3 3 4" xfId="3948" xr:uid="{BFD7CBE6-6355-40F7-BADE-FC801D7FD277}"/>
    <cellStyle name="Normal 8 5 3 4" xfId="3949" xr:uid="{2834F096-9154-4162-95A9-4509A5EEA9C6}"/>
    <cellStyle name="Normal 8 5 3 5" xfId="3950" xr:uid="{7D2EE536-1B70-4BD5-A1EE-7E2E25B170E9}"/>
    <cellStyle name="Normal 8 5 3 6" xfId="3951" xr:uid="{3FE482C3-B23B-4173-BF04-33B23610C815}"/>
    <cellStyle name="Normal 8 5 4" xfId="396" xr:uid="{496F4EA0-7233-401F-9B6F-119C4F482BC6}"/>
    <cellStyle name="Normal 8 5 4 2" xfId="817" xr:uid="{BB681D9B-5D3D-4E26-AE21-A8273A2AC214}"/>
    <cellStyle name="Normal 8 5 4 2 2" xfId="3952" xr:uid="{8D5CFE63-FB68-42D7-A10A-32BB542C8A96}"/>
    <cellStyle name="Normal 8 5 4 2 3" xfId="3953" xr:uid="{932C2DC4-6349-4D14-BDCE-2CA53745D6D9}"/>
    <cellStyle name="Normal 8 5 4 2 4" xfId="3954" xr:uid="{A82449E3-C13E-4ADD-88A8-FFE45ED46FE0}"/>
    <cellStyle name="Normal 8 5 4 3" xfId="3955" xr:uid="{C43E3A8B-A6E4-4CF5-97B6-E69DE6375BFB}"/>
    <cellStyle name="Normal 8 5 4 4" xfId="3956" xr:uid="{F44363C7-70A6-4CDF-A89E-962412861C89}"/>
    <cellStyle name="Normal 8 5 4 5" xfId="3957" xr:uid="{DF30506F-475C-41E6-A508-425BE5BF96B2}"/>
    <cellStyle name="Normal 8 5 5" xfId="818" xr:uid="{068D3B4A-80A0-44B3-AD90-73327CD14B84}"/>
    <cellStyle name="Normal 8 5 5 2" xfId="3958" xr:uid="{AFC6A6CF-B4E0-4583-A1A4-F37C080151FF}"/>
    <cellStyle name="Normal 8 5 5 3" xfId="3959" xr:uid="{B0FC7DA3-7035-4C92-9F3E-0BE1EC9E1F25}"/>
    <cellStyle name="Normal 8 5 5 4" xfId="3960" xr:uid="{4DAB21D6-05FA-4CCC-A4B2-F98C58571851}"/>
    <cellStyle name="Normal 8 5 6" xfId="3961" xr:uid="{1FDEF6FD-1106-4510-948B-00E6FB676F85}"/>
    <cellStyle name="Normal 8 5 6 2" xfId="3962" xr:uid="{0DC625D4-11A7-4DDD-8632-AEE202B4AD14}"/>
    <cellStyle name="Normal 8 5 6 3" xfId="3963" xr:uid="{449ECE2F-D38F-4846-8DC1-9FBBDAFF77C8}"/>
    <cellStyle name="Normal 8 5 6 4" xfId="3964" xr:uid="{6E413799-D419-440A-8EAA-344268BE5A06}"/>
    <cellStyle name="Normal 8 5 7" xfId="3965" xr:uid="{580807F2-1F7A-46B7-89A7-E7D3ED82FB73}"/>
    <cellStyle name="Normal 8 5 8" xfId="3966" xr:uid="{AE214B38-2C97-4B35-9A9B-B4723736BBCF}"/>
    <cellStyle name="Normal 8 5 9" xfId="3967" xr:uid="{1C861286-0E4B-4409-84BC-E3EDAF11E3CD}"/>
    <cellStyle name="Normal 8 6" xfId="163" xr:uid="{9BF2BB66-E1A6-4426-8804-6F2F7BA94871}"/>
    <cellStyle name="Normal 8 6 2" xfId="397" xr:uid="{EEE6C294-5190-4A16-9345-01986780C72B}"/>
    <cellStyle name="Normal 8 6 2 2" xfId="819" xr:uid="{E2E13623-8067-4D32-91C7-28FC861F48AE}"/>
    <cellStyle name="Normal 8 6 2 2 2" xfId="2210" xr:uid="{EEBE2BB9-DB2B-4638-9F8F-F841F318C2C0}"/>
    <cellStyle name="Normal 8 6 2 2 2 2" xfId="2211" xr:uid="{E79E2A29-DBD7-41A2-AF53-041DFC0BA392}"/>
    <cellStyle name="Normal 8 6 2 2 3" xfId="2212" xr:uid="{A3174F18-D1F4-43BD-9FFA-C691BEAD3D72}"/>
    <cellStyle name="Normal 8 6 2 2 4" xfId="3968" xr:uid="{CDA6A8FE-2C36-4C0D-B62E-F8D161566105}"/>
    <cellStyle name="Normal 8 6 2 3" xfId="2213" xr:uid="{E2145818-5FEC-4825-8BB1-6B8B43F498B3}"/>
    <cellStyle name="Normal 8 6 2 3 2" xfId="2214" xr:uid="{E1222908-FF19-43B4-BB75-CC2DB0A2FDF0}"/>
    <cellStyle name="Normal 8 6 2 3 3" xfId="3969" xr:uid="{5398235B-9BBE-4402-AEFC-0123BFF16D7C}"/>
    <cellStyle name="Normal 8 6 2 3 4" xfId="3970" xr:uid="{22A27029-7C07-4953-93D6-24BB2FE40D48}"/>
    <cellStyle name="Normal 8 6 2 4" xfId="2215" xr:uid="{B9E51D0C-6E49-4858-86EA-6BC841BFD375}"/>
    <cellStyle name="Normal 8 6 2 5" xfId="3971" xr:uid="{C381867D-2EF6-4809-9519-21523C2BBFC7}"/>
    <cellStyle name="Normal 8 6 2 6" xfId="3972" xr:uid="{D4956FB5-020B-484F-9C31-A00CE40A8CF5}"/>
    <cellStyle name="Normal 8 6 3" xfId="820" xr:uid="{6B8466B3-D06F-484E-B938-25CCE00EF677}"/>
    <cellStyle name="Normal 8 6 3 2" xfId="2216" xr:uid="{3484A7A5-EE5C-4D2D-BFA6-7425EA3F1F55}"/>
    <cellStyle name="Normal 8 6 3 2 2" xfId="2217" xr:uid="{85E4A84C-D5D6-4035-A68B-39732FC5B8EB}"/>
    <cellStyle name="Normal 8 6 3 2 3" xfId="3973" xr:uid="{450C155D-67DD-4706-9A78-BDCD968F479A}"/>
    <cellStyle name="Normal 8 6 3 2 4" xfId="3974" xr:uid="{28C2BE92-81A5-4B32-AE03-506776A09D1C}"/>
    <cellStyle name="Normal 8 6 3 3" xfId="2218" xr:uid="{E95D1868-6D03-4290-BCC1-F6B33597677D}"/>
    <cellStyle name="Normal 8 6 3 4" xfId="3975" xr:uid="{DB041083-25E7-4FAD-9D5A-4F23DC3D665D}"/>
    <cellStyle name="Normal 8 6 3 5" xfId="3976" xr:uid="{DB481540-6F67-41E4-B591-7550BB3042CA}"/>
    <cellStyle name="Normal 8 6 4" xfId="2219" xr:uid="{4D8A079F-D85D-4D39-9E49-CE2AB2DCCCEC}"/>
    <cellStyle name="Normal 8 6 4 2" xfId="2220" xr:uid="{33EA81AA-59D9-4E3F-BB1D-40578CD23604}"/>
    <cellStyle name="Normal 8 6 4 3" xfId="3977" xr:uid="{26CA5390-5A38-437F-A874-FA21A8DC6468}"/>
    <cellStyle name="Normal 8 6 4 4" xfId="3978" xr:uid="{00D8560C-9A7F-4374-9CFE-48F729EE9943}"/>
    <cellStyle name="Normal 8 6 5" xfId="2221" xr:uid="{D00A6162-4896-426A-8654-AEB12122811D}"/>
    <cellStyle name="Normal 8 6 5 2" xfId="3979" xr:uid="{479AB342-C124-4FC7-97EC-4B87840F5465}"/>
    <cellStyle name="Normal 8 6 5 3" xfId="3980" xr:uid="{3F3AAE45-2194-44FB-9C3F-468448BE307B}"/>
    <cellStyle name="Normal 8 6 5 4" xfId="3981" xr:uid="{C478EE52-A0C6-47C1-B923-FC1D6572259E}"/>
    <cellStyle name="Normal 8 6 6" xfId="3982" xr:uid="{335D7498-14AB-45F9-8A25-AE4542503314}"/>
    <cellStyle name="Normal 8 6 7" xfId="3983" xr:uid="{8D3D1466-2972-40E3-803B-F12DB4478763}"/>
    <cellStyle name="Normal 8 6 8" xfId="3984" xr:uid="{9CCD7474-4982-4BCE-B0B8-879E666EA421}"/>
    <cellStyle name="Normal 8 7" xfId="398" xr:uid="{01BE59BE-A212-4E37-8C84-B6CE1703FD88}"/>
    <cellStyle name="Normal 8 7 2" xfId="821" xr:uid="{6F7C8787-286A-4DA6-BCFA-2622F8E5050D}"/>
    <cellStyle name="Normal 8 7 2 2" xfId="822" xr:uid="{5A668390-D662-4281-89C1-6D6C51E4BAB0}"/>
    <cellStyle name="Normal 8 7 2 2 2" xfId="2222" xr:uid="{3F6DA1E9-32BD-49AD-925E-16724D8EF355}"/>
    <cellStyle name="Normal 8 7 2 2 3" xfId="3985" xr:uid="{29C0D06B-2C73-43B2-BFBC-4EBF905A8960}"/>
    <cellStyle name="Normal 8 7 2 2 4" xfId="3986" xr:uid="{96F71C4F-845B-4A28-A8EE-5115E5A7ACDD}"/>
    <cellStyle name="Normal 8 7 2 3" xfId="2223" xr:uid="{2530C2F7-1E4B-4DA3-AEB6-F8EEA612BEE1}"/>
    <cellStyle name="Normal 8 7 2 4" xfId="3987" xr:uid="{6ADA6096-2B40-4783-9F7F-4D47E449E603}"/>
    <cellStyle name="Normal 8 7 2 5" xfId="3988" xr:uid="{A7C7E399-6D7C-4D62-9C2B-AD2670A6BE05}"/>
    <cellStyle name="Normal 8 7 3" xfId="823" xr:uid="{6DC25D25-9330-41D5-A6F4-6B74BF06177E}"/>
    <cellStyle name="Normal 8 7 3 2" xfId="2224" xr:uid="{9B711449-F124-43AE-8437-F9998F32A4B1}"/>
    <cellStyle name="Normal 8 7 3 3" xfId="3989" xr:uid="{D2418AA7-38B6-4587-9B5E-81DD45C4B9D6}"/>
    <cellStyle name="Normal 8 7 3 4" xfId="3990" xr:uid="{D4BD662F-66C4-48C0-91F2-D6F626B85A22}"/>
    <cellStyle name="Normal 8 7 4" xfId="2225" xr:uid="{DE770773-23F0-4E97-819A-9E5ABFCFDDCA}"/>
    <cellStyle name="Normal 8 7 4 2" xfId="3991" xr:uid="{F7B15351-E566-4B2F-83DA-4FCA8682DE9A}"/>
    <cellStyle name="Normal 8 7 4 3" xfId="3992" xr:uid="{018C2F60-C668-4B07-9383-505DE221534F}"/>
    <cellStyle name="Normal 8 7 4 4" xfId="3993" xr:uid="{216E0D0D-0A67-4B95-8DE4-62691AA69840}"/>
    <cellStyle name="Normal 8 7 5" xfId="3994" xr:uid="{5C5CE8E8-C534-4621-8B6E-BCCADD9E8476}"/>
    <cellStyle name="Normal 8 7 6" xfId="3995" xr:uid="{5A0CDE26-1779-4EBC-8090-962F3925777B}"/>
    <cellStyle name="Normal 8 7 7" xfId="3996" xr:uid="{06E916C1-D2AB-4676-B914-08BAA1B9D679}"/>
    <cellStyle name="Normal 8 8" xfId="399" xr:uid="{E3BD0CDC-9462-47BE-9B15-208A9B937080}"/>
    <cellStyle name="Normal 8 8 2" xfId="824" xr:uid="{8858DD03-53F2-4619-B290-A031506F2D5F}"/>
    <cellStyle name="Normal 8 8 2 2" xfId="2226" xr:uid="{8B6EE616-C522-4CF7-A994-4B21EF21FEAA}"/>
    <cellStyle name="Normal 8 8 2 3" xfId="3997" xr:uid="{BC64AB02-F6B6-4889-9664-FD10E153CB82}"/>
    <cellStyle name="Normal 8 8 2 4" xfId="3998" xr:uid="{A664839B-86AB-4AAA-981A-E04F4316C4C5}"/>
    <cellStyle name="Normal 8 8 3" xfId="2227" xr:uid="{454E6B34-E734-44B8-8B2E-ADB300786A21}"/>
    <cellStyle name="Normal 8 8 3 2" xfId="3999" xr:uid="{04E8DDE4-1519-4190-A465-90933BA0D2E9}"/>
    <cellStyle name="Normal 8 8 3 3" xfId="4000" xr:uid="{12D6868C-F5B0-4EF9-9CB3-75A62062D3A5}"/>
    <cellStyle name="Normal 8 8 3 4" xfId="4001" xr:uid="{6E27376E-CAE8-4287-9C91-E2CA811FB5BE}"/>
    <cellStyle name="Normal 8 8 4" xfId="4002" xr:uid="{0254B73A-6FE5-4CF6-9003-501F245D7863}"/>
    <cellStyle name="Normal 8 8 5" xfId="4003" xr:uid="{FB8DF22A-2CA1-4382-B501-A32B212EB8EF}"/>
    <cellStyle name="Normal 8 8 6" xfId="4004" xr:uid="{FADFAACA-82BD-497C-9259-2F0C362CFB9F}"/>
    <cellStyle name="Normal 8 9" xfId="400" xr:uid="{8CED706F-B0B7-43F3-B88D-CA4448547DAF}"/>
    <cellStyle name="Normal 8 9 2" xfId="2228" xr:uid="{967C508D-6E54-4AAD-971D-332131EC1716}"/>
    <cellStyle name="Normal 8 9 2 2" xfId="4005" xr:uid="{C8A0A1A8-F969-41E5-90AE-0DB7066BBFBD}"/>
    <cellStyle name="Normal 8 9 2 2 2" xfId="4410" xr:uid="{B7F95641-C377-45A8-98E9-8E96C9A1DB51}"/>
    <cellStyle name="Normal 8 9 2 2 3" xfId="4689" xr:uid="{220B74CE-D43C-48C6-A466-19E348B062E2}"/>
    <cellStyle name="Normal 8 9 2 3" xfId="4006" xr:uid="{B25199A9-5B80-4370-B8D3-5A65D93BAC8E}"/>
    <cellStyle name="Normal 8 9 2 4" xfId="4007" xr:uid="{DD2EF7E9-705C-4761-94D8-440DBA58BFB7}"/>
    <cellStyle name="Normal 8 9 3" xfId="4008" xr:uid="{7AC72C4F-44A2-44D7-8792-51D58019A78E}"/>
    <cellStyle name="Normal 8 9 4" xfId="4009" xr:uid="{1ADE795F-48B7-47DE-BF6B-8AE0426E6E5D}"/>
    <cellStyle name="Normal 8 9 4 2" xfId="4580" xr:uid="{A652768D-11BE-4948-95DB-CFC45ACAAF76}"/>
    <cellStyle name="Normal 8 9 4 3" xfId="4690" xr:uid="{E1C477EE-FCC1-45A6-A60E-519C160F751A}"/>
    <cellStyle name="Normal 8 9 4 4" xfId="4609" xr:uid="{9CA1DFA1-DDBA-4AFC-9954-92A31CF5C937}"/>
    <cellStyle name="Normal 8 9 5" xfId="4010" xr:uid="{15DECE14-A358-47F8-B2DB-01FF13F2171E}"/>
    <cellStyle name="Normal 9" xfId="164" xr:uid="{4A7772F5-C3B7-4C1E-9671-8E03889D1B33}"/>
    <cellStyle name="Normal 9 10" xfId="401" xr:uid="{82BF3162-E6BC-4720-9515-68516DD15D15}"/>
    <cellStyle name="Normal 9 10 2" xfId="2229" xr:uid="{A8BAB917-6BDC-4876-B470-32F90A6A0238}"/>
    <cellStyle name="Normal 9 10 2 2" xfId="4011" xr:uid="{1BBE72C5-9320-4633-A677-67706304F5C5}"/>
    <cellStyle name="Normal 9 10 2 3" xfId="4012" xr:uid="{2AA0802F-D2AF-47B0-9FBC-B1DC7F2B3BF0}"/>
    <cellStyle name="Normal 9 10 2 4" xfId="4013" xr:uid="{7263C541-08B1-4D01-819D-13EE231BE630}"/>
    <cellStyle name="Normal 9 10 3" xfId="4014" xr:uid="{4B0CB20A-D0B4-4ADA-923B-9876CBDCDF48}"/>
    <cellStyle name="Normal 9 10 4" xfId="4015" xr:uid="{75B5B00F-2C1A-4E75-A7BC-2494570A26B2}"/>
    <cellStyle name="Normal 9 10 5" xfId="4016" xr:uid="{FE6870D0-AD6B-4634-95A5-C5E622F19CF2}"/>
    <cellStyle name="Normal 9 11" xfId="2230" xr:uid="{A99B034D-9048-4B54-8302-8B460258C562}"/>
    <cellStyle name="Normal 9 11 2" xfId="4017" xr:uid="{9EBF7884-95F9-4F99-AF50-F00112683B1C}"/>
    <cellStyle name="Normal 9 11 3" xfId="4018" xr:uid="{1E0410BF-33BF-4DC6-BE77-15845E5D226C}"/>
    <cellStyle name="Normal 9 11 4" xfId="4019" xr:uid="{0FEDA9D7-E192-415E-831C-1C1FCA116905}"/>
    <cellStyle name="Normal 9 12" xfId="4020" xr:uid="{205D6E6D-2AC6-4C20-A811-99312CAAB0E1}"/>
    <cellStyle name="Normal 9 12 2" xfId="4021" xr:uid="{84158C09-07CF-4BA5-AD48-EECB9C18723D}"/>
    <cellStyle name="Normal 9 12 3" xfId="4022" xr:uid="{F812B9FD-BB9E-4770-89FE-225E7A7A6F46}"/>
    <cellStyle name="Normal 9 12 4" xfId="4023" xr:uid="{37DF18B7-0497-462D-A351-6EE17B8DAD82}"/>
    <cellStyle name="Normal 9 13" xfId="4024" xr:uid="{7E47ACCB-5F12-437B-91A8-40C26D69E2FB}"/>
    <cellStyle name="Normal 9 13 2" xfId="4025" xr:uid="{A2683D7E-CA7C-466B-B5E8-AAE3EAAD4A2F}"/>
    <cellStyle name="Normal 9 14" xfId="4026" xr:uid="{CB8F467E-38B0-4528-A3F5-A223F72B8B6C}"/>
    <cellStyle name="Normal 9 15" xfId="4027" xr:uid="{CBB49FF5-E13C-4404-9D5B-51039FCDA94D}"/>
    <cellStyle name="Normal 9 16" xfId="4028" xr:uid="{E17FEA78-A9A4-4E37-B389-AC3EEFE45A6F}"/>
    <cellStyle name="Normal 9 2" xfId="165" xr:uid="{22AB1F30-C294-4462-B913-1A6A9C5B6051}"/>
    <cellStyle name="Normal 9 2 2" xfId="402" xr:uid="{601211B3-C1BA-4521-8FCA-02A265A2F841}"/>
    <cellStyle name="Normal 9 2 2 2" xfId="4672" xr:uid="{6D7B49D5-8092-421F-816D-8DC1220BC2B3}"/>
    <cellStyle name="Normal 9 2 3" xfId="4561" xr:uid="{FFE2F863-EF16-4952-A5E1-9F1BCB46338F}"/>
    <cellStyle name="Normal 9 3" xfId="166" xr:uid="{094D9279-EB3B-4347-AAD5-879224C9841B}"/>
    <cellStyle name="Normal 9 3 10" xfId="4029" xr:uid="{8A658E63-F552-4BF5-A541-79C2DD183E79}"/>
    <cellStyle name="Normal 9 3 11" xfId="4030" xr:uid="{70735AA5-F163-4381-A9A9-C17509FB0B59}"/>
    <cellStyle name="Normal 9 3 2" xfId="167" xr:uid="{33CA5D16-5E40-4F2F-A789-E95088D61C29}"/>
    <cellStyle name="Normal 9 3 2 2" xfId="168" xr:uid="{A39020DC-080B-4848-ACBE-85BE697FA287}"/>
    <cellStyle name="Normal 9 3 2 2 2" xfId="403" xr:uid="{833568F4-C72F-4F78-B942-6E80161520E1}"/>
    <cellStyle name="Normal 9 3 2 2 2 2" xfId="825" xr:uid="{5759B00A-4454-4D92-BE0E-DC6AB51D7DEF}"/>
    <cellStyle name="Normal 9 3 2 2 2 2 2" xfId="826" xr:uid="{ED42AB9A-43C1-405A-A038-DD8AB19599F8}"/>
    <cellStyle name="Normal 9 3 2 2 2 2 2 2" xfId="2231" xr:uid="{3A8D3193-B6CD-4057-99D8-1E409FB8BF07}"/>
    <cellStyle name="Normal 9 3 2 2 2 2 2 2 2" xfId="2232" xr:uid="{AC976BE9-75B5-4B45-AE3A-109DD2EE07B3}"/>
    <cellStyle name="Normal 9 3 2 2 2 2 2 3" xfId="2233" xr:uid="{2BD4B952-BF2F-44AD-A586-0048A3C097B1}"/>
    <cellStyle name="Normal 9 3 2 2 2 2 3" xfId="2234" xr:uid="{C6A3481D-6C03-49D0-B24E-0B1D799EBD0A}"/>
    <cellStyle name="Normal 9 3 2 2 2 2 3 2" xfId="2235" xr:uid="{21EBF788-1EE5-4414-A533-58CCB75F7395}"/>
    <cellStyle name="Normal 9 3 2 2 2 2 4" xfId="2236" xr:uid="{463BE5DF-A514-4A76-8C3F-E033F3717C7A}"/>
    <cellStyle name="Normal 9 3 2 2 2 3" xfId="827" xr:uid="{97F8D6D9-8394-4632-ABF0-C264B1F92D54}"/>
    <cellStyle name="Normal 9 3 2 2 2 3 2" xfId="2237" xr:uid="{9428D1D1-2E07-4DF3-8BD3-7A86F4F078D0}"/>
    <cellStyle name="Normal 9 3 2 2 2 3 2 2" xfId="2238" xr:uid="{C1F1BD65-393D-41A1-A8E9-467289DF94B7}"/>
    <cellStyle name="Normal 9 3 2 2 2 3 3" xfId="2239" xr:uid="{7848259C-B74B-464E-B969-434E70A64AF8}"/>
    <cellStyle name="Normal 9 3 2 2 2 3 4" xfId="4031" xr:uid="{7D9A6BFD-71E0-4D28-BA2B-118F352F4A5D}"/>
    <cellStyle name="Normal 9 3 2 2 2 4" xfId="2240" xr:uid="{040C1DDB-C779-4987-997D-1E10C9061504}"/>
    <cellStyle name="Normal 9 3 2 2 2 4 2" xfId="2241" xr:uid="{A6995963-C3FD-4D95-A9A6-249AC3DB5F77}"/>
    <cellStyle name="Normal 9 3 2 2 2 5" xfId="2242" xr:uid="{112E8A35-BF68-4E7B-8540-0243A5127A59}"/>
    <cellStyle name="Normal 9 3 2 2 2 6" xfId="4032" xr:uid="{BB78F7FF-D3F9-4801-B327-21559633EA96}"/>
    <cellStyle name="Normal 9 3 2 2 3" xfId="404" xr:uid="{F7664C31-5574-4BE7-B2CC-F057B0E60644}"/>
    <cellStyle name="Normal 9 3 2 2 3 2" xfId="828" xr:uid="{9C99D7B4-37AA-4F27-A160-75C080D62309}"/>
    <cellStyle name="Normal 9 3 2 2 3 2 2" xfId="829" xr:uid="{E9C34EA9-1213-481B-B891-A97B2B348E5A}"/>
    <cellStyle name="Normal 9 3 2 2 3 2 2 2" xfId="2243" xr:uid="{0A8ADE52-4364-4790-8490-37745F5ED0B4}"/>
    <cellStyle name="Normal 9 3 2 2 3 2 2 2 2" xfId="2244" xr:uid="{3EF690A3-C6F3-48C5-9844-A24928266831}"/>
    <cellStyle name="Normal 9 3 2 2 3 2 2 3" xfId="2245" xr:uid="{E72D8C23-9167-4629-8D77-71B2D1B68EE8}"/>
    <cellStyle name="Normal 9 3 2 2 3 2 3" xfId="2246" xr:uid="{43D67EF3-4E86-4A74-91B0-5A96F1BBAA7F}"/>
    <cellStyle name="Normal 9 3 2 2 3 2 3 2" xfId="2247" xr:uid="{6A7E3369-6666-4380-B071-241E859CD082}"/>
    <cellStyle name="Normal 9 3 2 2 3 2 4" xfId="2248" xr:uid="{B1524FE3-20D0-49A9-9CF0-36C99107BA90}"/>
    <cellStyle name="Normal 9 3 2 2 3 3" xfId="830" xr:uid="{D2BC1856-5681-45D3-B231-81A6560E0C7A}"/>
    <cellStyle name="Normal 9 3 2 2 3 3 2" xfId="2249" xr:uid="{60365C8C-1658-469E-A20F-9C1DE168A674}"/>
    <cellStyle name="Normal 9 3 2 2 3 3 2 2" xfId="2250" xr:uid="{57CACEAD-47FB-4BAF-9036-78231677049A}"/>
    <cellStyle name="Normal 9 3 2 2 3 3 3" xfId="2251" xr:uid="{FE3E3200-AC4F-4EC7-A640-491C1A188A9E}"/>
    <cellStyle name="Normal 9 3 2 2 3 4" xfId="2252" xr:uid="{A9474B98-F447-487A-9C22-13876233C66C}"/>
    <cellStyle name="Normal 9 3 2 2 3 4 2" xfId="2253" xr:uid="{74C4CDBA-057C-42A0-8233-A8E7C5D8F5EF}"/>
    <cellStyle name="Normal 9 3 2 2 3 5" xfId="2254" xr:uid="{4E5FE96E-9017-41FE-B9A3-E43A83F63DA9}"/>
    <cellStyle name="Normal 9 3 2 2 4" xfId="831" xr:uid="{7A632BCC-F50A-4065-B0AB-E42D72B92DC8}"/>
    <cellStyle name="Normal 9 3 2 2 4 2" xfId="832" xr:uid="{D9D8FC12-5B44-48FB-A96B-153C40CA96C7}"/>
    <cellStyle name="Normal 9 3 2 2 4 2 2" xfId="2255" xr:uid="{EFCA1C60-2C75-4FD6-B968-32EB04A30010}"/>
    <cellStyle name="Normal 9 3 2 2 4 2 2 2" xfId="2256" xr:uid="{0183F0C8-836A-47E0-8A13-FA2ADB1A79E4}"/>
    <cellStyle name="Normal 9 3 2 2 4 2 3" xfId="2257" xr:uid="{88DA8585-FA16-4353-99D1-CE8E404FC700}"/>
    <cellStyle name="Normal 9 3 2 2 4 3" xfId="2258" xr:uid="{37A73457-28E5-4803-B9CE-B234F6F902EA}"/>
    <cellStyle name="Normal 9 3 2 2 4 3 2" xfId="2259" xr:uid="{1516DCF5-6270-40A7-8B99-F793D742B516}"/>
    <cellStyle name="Normal 9 3 2 2 4 4" xfId="2260" xr:uid="{372B918D-9A45-4C34-9D6C-09B8950E7FEE}"/>
    <cellStyle name="Normal 9 3 2 2 5" xfId="833" xr:uid="{AB102487-AAA0-4D6A-9CE6-347E4CDFC841}"/>
    <cellStyle name="Normal 9 3 2 2 5 2" xfId="2261" xr:uid="{9E1D211F-2D06-45AE-B15C-0901C85B5F16}"/>
    <cellStyle name="Normal 9 3 2 2 5 2 2" xfId="2262" xr:uid="{85AFC622-A706-4307-A5E4-F40847331E2E}"/>
    <cellStyle name="Normal 9 3 2 2 5 3" xfId="2263" xr:uid="{52AEBD37-E828-4F0D-9B5F-CF950E3D18B3}"/>
    <cellStyle name="Normal 9 3 2 2 5 4" xfId="4033" xr:uid="{96BC79ED-CAD1-40BD-805B-EBC9D12C21E0}"/>
    <cellStyle name="Normal 9 3 2 2 6" xfId="2264" xr:uid="{5078D683-0201-4AE0-801E-03B7BD333618}"/>
    <cellStyle name="Normal 9 3 2 2 6 2" xfId="2265" xr:uid="{3DC62BBE-836E-49A7-91D7-CEF4A1835AB7}"/>
    <cellStyle name="Normal 9 3 2 2 7" xfId="2266" xr:uid="{381F2C55-FA7C-4376-B218-FD461DA4F6FD}"/>
    <cellStyle name="Normal 9 3 2 2 8" xfId="4034" xr:uid="{78CDCDD6-9F92-4613-8F71-3020363EC14F}"/>
    <cellStyle name="Normal 9 3 2 3" xfId="405" xr:uid="{0031C724-1D5F-4F03-A3EF-9599F287A263}"/>
    <cellStyle name="Normal 9 3 2 3 2" xfId="834" xr:uid="{D50C5446-C643-4E45-A91F-EAEFDE794C89}"/>
    <cellStyle name="Normal 9 3 2 3 2 2" xfId="835" xr:uid="{1B974911-16BB-475E-A7A7-A2D2304397C9}"/>
    <cellStyle name="Normal 9 3 2 3 2 2 2" xfId="2267" xr:uid="{9C5DDDE1-2229-44DD-B5AB-8AE935B8A4D1}"/>
    <cellStyle name="Normal 9 3 2 3 2 2 2 2" xfId="2268" xr:uid="{3A8F729C-55A3-408E-A796-C8B9D5AAD1D4}"/>
    <cellStyle name="Normal 9 3 2 3 2 2 3" xfId="2269" xr:uid="{25A5EC49-59EF-4837-9257-E980BFB8268E}"/>
    <cellStyle name="Normal 9 3 2 3 2 3" xfId="2270" xr:uid="{B23A1348-E610-4A85-82F1-E7568416D7A8}"/>
    <cellStyle name="Normal 9 3 2 3 2 3 2" xfId="2271" xr:uid="{7CDE7FD8-5672-41F2-BDF7-88AD0758BE73}"/>
    <cellStyle name="Normal 9 3 2 3 2 4" xfId="2272" xr:uid="{38DFDE1B-918E-4D31-BEFA-0CE7A01F5B7A}"/>
    <cellStyle name="Normal 9 3 2 3 3" xfId="836" xr:uid="{918A957F-FA13-4131-93B7-B9F0BBD93347}"/>
    <cellStyle name="Normal 9 3 2 3 3 2" xfId="2273" xr:uid="{D593DEAE-7268-4FD1-BA07-DBD733DE6E35}"/>
    <cellStyle name="Normal 9 3 2 3 3 2 2" xfId="2274" xr:uid="{33C523F5-90EC-4B6C-9BD0-75CC4452C803}"/>
    <cellStyle name="Normal 9 3 2 3 3 3" xfId="2275" xr:uid="{9841A80A-B3AD-401A-9771-AB023966E669}"/>
    <cellStyle name="Normal 9 3 2 3 3 4" xfId="4035" xr:uid="{ACA90421-DD11-402C-9720-EE56104EB1DB}"/>
    <cellStyle name="Normal 9 3 2 3 4" xfId="2276" xr:uid="{9EA26852-8A9E-471E-A368-1F8FEC1D9E69}"/>
    <cellStyle name="Normal 9 3 2 3 4 2" xfId="2277" xr:uid="{A51C1931-9F1F-49B2-807B-7EBA5D4DC54E}"/>
    <cellStyle name="Normal 9 3 2 3 5" xfId="2278" xr:uid="{8A657E33-D728-4C7A-80F6-E4BF1017ED83}"/>
    <cellStyle name="Normal 9 3 2 3 6" xfId="4036" xr:uid="{1669BC0F-4AE2-4F89-9940-C0E20F0273B3}"/>
    <cellStyle name="Normal 9 3 2 4" xfId="406" xr:uid="{FED0FC3C-1D25-4712-94CA-95DAC80C8F1C}"/>
    <cellStyle name="Normal 9 3 2 4 2" xfId="837" xr:uid="{12158AB8-0EF1-4CF2-8763-661524C51733}"/>
    <cellStyle name="Normal 9 3 2 4 2 2" xfId="838" xr:uid="{AAB9A7FE-C10E-4779-84FC-729206B015D9}"/>
    <cellStyle name="Normal 9 3 2 4 2 2 2" xfId="2279" xr:uid="{48CA8EEC-F2C6-4924-A29C-0A8C3BE22A83}"/>
    <cellStyle name="Normal 9 3 2 4 2 2 2 2" xfId="2280" xr:uid="{BBEB26E2-8314-4675-B38B-E1732D5A8549}"/>
    <cellStyle name="Normal 9 3 2 4 2 2 3" xfId="2281" xr:uid="{BF3958CC-AB96-4F8C-BBDC-13CFC36F8F01}"/>
    <cellStyle name="Normal 9 3 2 4 2 3" xfId="2282" xr:uid="{D78A317C-1571-4CA1-B9E2-9A4F4FACCB50}"/>
    <cellStyle name="Normal 9 3 2 4 2 3 2" xfId="2283" xr:uid="{BC87F820-5D89-4775-B5E7-9E38DAD6A316}"/>
    <cellStyle name="Normal 9 3 2 4 2 4" xfId="2284" xr:uid="{F129524A-6A7B-4526-9B24-2D341F2FF08B}"/>
    <cellStyle name="Normal 9 3 2 4 3" xfId="839" xr:uid="{B26928EA-B237-4755-86D1-A983C56D9FC0}"/>
    <cellStyle name="Normal 9 3 2 4 3 2" xfId="2285" xr:uid="{EB5303B4-7949-4A13-BD6C-2C5392D9003F}"/>
    <cellStyle name="Normal 9 3 2 4 3 2 2" xfId="2286" xr:uid="{698B67D6-F5DD-4E1D-B2F0-9A5DDB74D328}"/>
    <cellStyle name="Normal 9 3 2 4 3 3" xfId="2287" xr:uid="{8471CCB9-51B0-4AA5-A04A-D4FE1328E4CE}"/>
    <cellStyle name="Normal 9 3 2 4 4" xfId="2288" xr:uid="{894C7781-7BCB-4799-9CD5-354D035F1783}"/>
    <cellStyle name="Normal 9 3 2 4 4 2" xfId="2289" xr:uid="{9ADB0E99-6DC9-40FD-8AAA-894B9CAEC4B9}"/>
    <cellStyle name="Normal 9 3 2 4 5" xfId="2290" xr:uid="{CC10C08A-FE13-4849-8755-C42E0EFD5C5E}"/>
    <cellStyle name="Normal 9 3 2 5" xfId="407" xr:uid="{79FB2B41-2D0F-4FCE-8BE2-CF59665C5CD5}"/>
    <cellStyle name="Normal 9 3 2 5 2" xfId="840" xr:uid="{B71A76EE-CDAD-431E-B78E-365AEF4CD812}"/>
    <cellStyle name="Normal 9 3 2 5 2 2" xfId="2291" xr:uid="{F92A8454-CF57-452A-A70A-0E7E33A09023}"/>
    <cellStyle name="Normal 9 3 2 5 2 2 2" xfId="2292" xr:uid="{89092DCA-1C00-4A56-A7F0-6E28BFB8E759}"/>
    <cellStyle name="Normal 9 3 2 5 2 3" xfId="2293" xr:uid="{75A99653-4412-4A53-9238-46F7A16B5889}"/>
    <cellStyle name="Normal 9 3 2 5 3" xfId="2294" xr:uid="{4CF66AE8-4780-4969-9C13-5586732CE193}"/>
    <cellStyle name="Normal 9 3 2 5 3 2" xfId="2295" xr:uid="{B63C71DE-F85B-47CF-8836-FF7E576CC61A}"/>
    <cellStyle name="Normal 9 3 2 5 4" xfId="2296" xr:uid="{876A082A-2127-4884-B0A9-4B1F62EFD5AC}"/>
    <cellStyle name="Normal 9 3 2 6" xfId="841" xr:uid="{348BC4A9-508E-4B56-850B-F9D1D4F26E24}"/>
    <cellStyle name="Normal 9 3 2 6 2" xfId="2297" xr:uid="{C4F11854-565D-453E-B51B-F4AD2E449397}"/>
    <cellStyle name="Normal 9 3 2 6 2 2" xfId="2298" xr:uid="{E173A16E-D8BB-4EE1-BA28-90C56E663669}"/>
    <cellStyle name="Normal 9 3 2 6 3" xfId="2299" xr:uid="{DE13606C-D9E3-4B17-9AC9-B86F300F0C09}"/>
    <cellStyle name="Normal 9 3 2 6 4" xfId="4037" xr:uid="{F2116658-BB67-4DBE-8B79-4B3CB50F43E1}"/>
    <cellStyle name="Normal 9 3 2 7" xfId="2300" xr:uid="{C8159F41-CD5C-4856-96D7-BCDE8E3CE7EC}"/>
    <cellStyle name="Normal 9 3 2 7 2" xfId="2301" xr:uid="{64EA76BA-203D-4549-8527-9AB11AF7F17E}"/>
    <cellStyle name="Normal 9 3 2 8" xfId="2302" xr:uid="{0FAE378D-D30F-4CD1-BACC-85CBB38F03A0}"/>
    <cellStyle name="Normal 9 3 2 9" xfId="4038" xr:uid="{AA962A30-78EB-44C2-B034-5E7D5C51724D}"/>
    <cellStyle name="Normal 9 3 3" xfId="169" xr:uid="{F80D4C95-3266-4D49-BC16-0CFF3FF15962}"/>
    <cellStyle name="Normal 9 3 3 2" xfId="170" xr:uid="{5EFCB3F0-6B5F-4454-B6F2-0BDD69070AB0}"/>
    <cellStyle name="Normal 9 3 3 2 2" xfId="842" xr:uid="{835A9D47-ECB2-42CB-BB11-75D494419D96}"/>
    <cellStyle name="Normal 9 3 3 2 2 2" xfId="843" xr:uid="{BE9A3FD3-9C85-4747-BD05-214A73462C48}"/>
    <cellStyle name="Normal 9 3 3 2 2 2 2" xfId="2303" xr:uid="{FC0DD1EF-D0BF-4606-B3C3-52834301ECB6}"/>
    <cellStyle name="Normal 9 3 3 2 2 2 2 2" xfId="2304" xr:uid="{5E2AD0E8-C2AE-4B93-AC60-77B2045C9CEE}"/>
    <cellStyle name="Normal 9 3 3 2 2 2 3" xfId="2305" xr:uid="{0EF6C45B-153E-4591-A584-54F171709677}"/>
    <cellStyle name="Normal 9 3 3 2 2 3" xfId="2306" xr:uid="{D684B733-3773-4BD1-BD4A-FD5D6A707E20}"/>
    <cellStyle name="Normal 9 3 3 2 2 3 2" xfId="2307" xr:uid="{F4EA0A92-CAB2-4F36-AA1D-900B301B430E}"/>
    <cellStyle name="Normal 9 3 3 2 2 4" xfId="2308" xr:uid="{8A73F77A-289B-4388-AC02-EA7833FDE5AD}"/>
    <cellStyle name="Normal 9 3 3 2 3" xfId="844" xr:uid="{188EB682-B86F-423E-B8FD-AA620FF054EB}"/>
    <cellStyle name="Normal 9 3 3 2 3 2" xfId="2309" xr:uid="{09973E5C-46C9-495D-9599-BD5AC7F34616}"/>
    <cellStyle name="Normal 9 3 3 2 3 2 2" xfId="2310" xr:uid="{D4BF2E88-9060-4198-9B00-2AE75C86B1C9}"/>
    <cellStyle name="Normal 9 3 3 2 3 3" xfId="2311" xr:uid="{00094CFE-E745-47C3-A32F-15ECFD8414DB}"/>
    <cellStyle name="Normal 9 3 3 2 3 4" xfId="4039" xr:uid="{94FE00A0-2E85-4C49-A686-C603060BC055}"/>
    <cellStyle name="Normal 9 3 3 2 4" xfId="2312" xr:uid="{66CDBAA5-F768-4252-A966-A5FBFA6C9DDC}"/>
    <cellStyle name="Normal 9 3 3 2 4 2" xfId="2313" xr:uid="{B28D0707-E05C-4913-849D-65B68DD6BC26}"/>
    <cellStyle name="Normal 9 3 3 2 5" xfId="2314" xr:uid="{292D564B-DAD1-4BA6-A1AA-5E16CB02DFAC}"/>
    <cellStyle name="Normal 9 3 3 2 6" xfId="4040" xr:uid="{94824A9F-A495-4684-A6EF-3221955365B7}"/>
    <cellStyle name="Normal 9 3 3 3" xfId="408" xr:uid="{F67F87E0-85FC-4626-85A8-EFB6D2457830}"/>
    <cellStyle name="Normal 9 3 3 3 2" xfId="845" xr:uid="{C97682B8-8D68-4E05-B26A-DAB70EEE3D72}"/>
    <cellStyle name="Normal 9 3 3 3 2 2" xfId="846" xr:uid="{7D0C94B1-C347-4972-840F-13E95EB4EF07}"/>
    <cellStyle name="Normal 9 3 3 3 2 2 2" xfId="2315" xr:uid="{F24CA358-E2A4-45E4-BC9A-A8191E1668DC}"/>
    <cellStyle name="Normal 9 3 3 3 2 2 2 2" xfId="2316" xr:uid="{A0EF7495-C5F2-464B-A416-E1D5666A1197}"/>
    <cellStyle name="Normal 9 3 3 3 2 2 2 2 2" xfId="4765" xr:uid="{15399153-8A74-4DE0-BDC8-FC454938AEAB}"/>
    <cellStyle name="Normal 9 3 3 3 2 2 3" xfId="2317" xr:uid="{5F8CE8F5-7489-4A86-A5A9-AED91A1E53FA}"/>
    <cellStyle name="Normal 9 3 3 3 2 2 3 2" xfId="4766" xr:uid="{10C896A6-F2E1-4244-A31E-DEA97B200A4A}"/>
    <cellStyle name="Normal 9 3 3 3 2 3" xfId="2318" xr:uid="{08EC56D9-577F-4ECE-87AD-99A074A440F1}"/>
    <cellStyle name="Normal 9 3 3 3 2 3 2" xfId="2319" xr:uid="{F4A520E7-4AB9-4375-AA81-0CE403F03B3D}"/>
    <cellStyle name="Normal 9 3 3 3 2 3 2 2" xfId="4768" xr:uid="{7A3D60E4-829B-4F07-B1FA-EDFEEA298947}"/>
    <cellStyle name="Normal 9 3 3 3 2 3 3" xfId="4767" xr:uid="{A24C2C0E-03FB-4401-9E17-223B72BF9599}"/>
    <cellStyle name="Normal 9 3 3 3 2 4" xfId="2320" xr:uid="{B724C025-6902-4603-A6EF-E8C3905E005F}"/>
    <cellStyle name="Normal 9 3 3 3 2 4 2" xfId="4769" xr:uid="{A28939CC-10E4-4283-A082-F2D05DA33C53}"/>
    <cellStyle name="Normal 9 3 3 3 3" xfId="847" xr:uid="{FD08C097-3F9C-4F8E-8477-E77252486FCE}"/>
    <cellStyle name="Normal 9 3 3 3 3 2" xfId="2321" xr:uid="{801C82B8-F6CE-40E4-8907-F7C83DCDADE2}"/>
    <cellStyle name="Normal 9 3 3 3 3 2 2" xfId="2322" xr:uid="{B2124BFE-84AE-44C5-8AE1-A57C18936388}"/>
    <cellStyle name="Normal 9 3 3 3 3 2 2 2" xfId="4772" xr:uid="{B9E2AB6D-2DDB-47DE-B9DD-8BE8A247C02C}"/>
    <cellStyle name="Normal 9 3 3 3 3 2 3" xfId="4771" xr:uid="{6230B8A3-0DB0-4967-8269-C2AFD2C53A51}"/>
    <cellStyle name="Normal 9 3 3 3 3 3" xfId="2323" xr:uid="{029F6C20-B0D8-499C-BF45-E076D7144A59}"/>
    <cellStyle name="Normal 9 3 3 3 3 3 2" xfId="4773" xr:uid="{942741F8-D232-466C-8F3E-DDBF24A30C16}"/>
    <cellStyle name="Normal 9 3 3 3 3 4" xfId="4770" xr:uid="{EF85A149-2185-4190-B362-BD27DCC094C5}"/>
    <cellStyle name="Normal 9 3 3 3 4" xfId="2324" xr:uid="{35499654-A76E-4772-86BD-8EF14089A430}"/>
    <cellStyle name="Normal 9 3 3 3 4 2" xfId="2325" xr:uid="{74AE71BA-540D-42AC-9C96-0435A9ABBB65}"/>
    <cellStyle name="Normal 9 3 3 3 4 2 2" xfId="4775" xr:uid="{B000071F-F9A3-4734-8E7E-1D9CEC6753B7}"/>
    <cellStyle name="Normal 9 3 3 3 4 3" xfId="4774" xr:uid="{5385B140-6503-4525-8D0E-7F1F08169122}"/>
    <cellStyle name="Normal 9 3 3 3 5" xfId="2326" xr:uid="{A4F438EB-5812-4978-BB5A-111994BC9FC5}"/>
    <cellStyle name="Normal 9 3 3 3 5 2" xfId="4776" xr:uid="{48EE5B32-6EA5-414F-AE96-6DC5382E7F6B}"/>
    <cellStyle name="Normal 9 3 3 4" xfId="409" xr:uid="{258A82D0-C522-425C-9792-63C1E602DC56}"/>
    <cellStyle name="Normal 9 3 3 4 2" xfId="848" xr:uid="{A0CFD7CC-E8C7-4170-8372-6B4B1EBFCC45}"/>
    <cellStyle name="Normal 9 3 3 4 2 2" xfId="2327" xr:uid="{C39ABA6F-E580-4E95-BAC3-917F4F7AC943}"/>
    <cellStyle name="Normal 9 3 3 4 2 2 2" xfId="2328" xr:uid="{798E15BA-81FA-4BD0-8B7C-EBD50857485D}"/>
    <cellStyle name="Normal 9 3 3 4 2 2 2 2" xfId="4780" xr:uid="{1A221A2B-BC63-4D64-969F-9B81033BC1EA}"/>
    <cellStyle name="Normal 9 3 3 4 2 2 3" xfId="4779" xr:uid="{521EA6CB-7AE8-4EE5-922D-7BFA9B33D869}"/>
    <cellStyle name="Normal 9 3 3 4 2 3" xfId="2329" xr:uid="{48DFC664-C4F8-4CCA-9AB5-4FB8A40CD330}"/>
    <cellStyle name="Normal 9 3 3 4 2 3 2" xfId="4781" xr:uid="{5F053AC4-25D7-4306-8594-7326057F017D}"/>
    <cellStyle name="Normal 9 3 3 4 2 4" xfId="4778" xr:uid="{F0858FAE-73BD-4999-9B13-749300871F5A}"/>
    <cellStyle name="Normal 9 3 3 4 3" xfId="2330" xr:uid="{4B29FD1C-15EF-46AD-87B1-76AFC18F4A53}"/>
    <cellStyle name="Normal 9 3 3 4 3 2" xfId="2331" xr:uid="{46D382A1-9E9F-423F-BF0E-6892712A4B29}"/>
    <cellStyle name="Normal 9 3 3 4 3 2 2" xfId="4783" xr:uid="{BC18E380-DC09-4585-A16B-60F82112A05F}"/>
    <cellStyle name="Normal 9 3 3 4 3 3" xfId="4782" xr:uid="{2225B08E-6AA6-4608-9595-23682DA12A1D}"/>
    <cellStyle name="Normal 9 3 3 4 4" xfId="2332" xr:uid="{16933C83-9FC6-4B5D-B01D-047CDB776F2F}"/>
    <cellStyle name="Normal 9 3 3 4 4 2" xfId="4784" xr:uid="{9826D71F-4EE6-4F26-8996-BD8CAB0B8E2E}"/>
    <cellStyle name="Normal 9 3 3 4 5" xfId="4777" xr:uid="{852F7C8D-E336-4196-AB1F-AB1BCCB4B3C0}"/>
    <cellStyle name="Normal 9 3 3 5" xfId="849" xr:uid="{F81691FA-399D-43FF-8130-012694852D1D}"/>
    <cellStyle name="Normal 9 3 3 5 2" xfId="2333" xr:uid="{525FCAE4-0AA6-4F06-A7A0-4766DE2A5C16}"/>
    <cellStyle name="Normal 9 3 3 5 2 2" xfId="2334" xr:uid="{64BA938A-0CFB-4E8F-A923-FE36DF1EBA5A}"/>
    <cellStyle name="Normal 9 3 3 5 2 2 2" xfId="4787" xr:uid="{37C8BCFC-C137-4676-8CFE-1374F1B1B72B}"/>
    <cellStyle name="Normal 9 3 3 5 2 3" xfId="4786" xr:uid="{5B84BEC9-9A2C-48F5-BE4F-70E2C5CF7F8A}"/>
    <cellStyle name="Normal 9 3 3 5 3" xfId="2335" xr:uid="{001B9FBF-FA6A-4F1E-84F4-C079B9D092A4}"/>
    <cellStyle name="Normal 9 3 3 5 3 2" xfId="4788" xr:uid="{B0F1B411-40B8-476B-A3AE-60E0C26D5217}"/>
    <cellStyle name="Normal 9 3 3 5 4" xfId="4041" xr:uid="{04B286EB-4425-4443-8133-CA3FF77B81C1}"/>
    <cellStyle name="Normal 9 3 3 5 4 2" xfId="4789" xr:uid="{47C7E56B-F0F9-4B13-A93A-937DE6CB4B34}"/>
    <cellStyle name="Normal 9 3 3 5 5" xfId="4785" xr:uid="{42AF062B-3AD2-4867-8918-AA7A6B0533EB}"/>
    <cellStyle name="Normal 9 3 3 6" xfId="2336" xr:uid="{69DAC44B-6E91-4755-9610-B391137B874B}"/>
    <cellStyle name="Normal 9 3 3 6 2" xfId="2337" xr:uid="{2D3FC6F6-21D6-4B73-9F8E-4A0C589AADC0}"/>
    <cellStyle name="Normal 9 3 3 6 2 2" xfId="4791" xr:uid="{AAEC08DD-6CEF-4DFA-9F9A-30479EE9A014}"/>
    <cellStyle name="Normal 9 3 3 6 3" xfId="4790" xr:uid="{3E72477F-ACAC-4C7D-B46A-A0245CD77700}"/>
    <cellStyle name="Normal 9 3 3 7" xfId="2338" xr:uid="{ABDE17A8-0B04-4576-990D-4F01A49485DB}"/>
    <cellStyle name="Normal 9 3 3 7 2" xfId="4792" xr:uid="{12391993-CD80-4AA6-BB59-D782EE4A30D9}"/>
    <cellStyle name="Normal 9 3 3 8" xfId="4042" xr:uid="{2F10785D-4FB3-490D-85E4-97610D6FB40A}"/>
    <cellStyle name="Normal 9 3 3 8 2" xfId="4793" xr:uid="{BB103526-43BF-49B2-80CF-DF5F5DA4C30B}"/>
    <cellStyle name="Normal 9 3 4" xfId="171" xr:uid="{4589756D-10D8-4918-911C-AAAB58AFC06D}"/>
    <cellStyle name="Normal 9 3 4 2" xfId="450" xr:uid="{D546D764-C3ED-4CC7-91F2-79206BB16BE5}"/>
    <cellStyle name="Normal 9 3 4 2 2" xfId="850" xr:uid="{806260C9-6B25-4798-93AB-C8C94B1AD1A4}"/>
    <cellStyle name="Normal 9 3 4 2 2 2" xfId="2339" xr:uid="{70F92A45-E0AF-4870-B338-721A7A36CD06}"/>
    <cellStyle name="Normal 9 3 4 2 2 2 2" xfId="2340" xr:uid="{F996CF72-81F7-49A7-80C9-A5672D139AB9}"/>
    <cellStyle name="Normal 9 3 4 2 2 2 2 2" xfId="4798" xr:uid="{90BEFE89-5149-4428-8ACB-203FB33D6274}"/>
    <cellStyle name="Normal 9 3 4 2 2 2 3" xfId="4797" xr:uid="{5E9F70B4-9841-4CE0-AD37-C1581D502FFA}"/>
    <cellStyle name="Normal 9 3 4 2 2 3" xfId="2341" xr:uid="{1C6740BD-851F-47CF-A96C-C7CB34860FE5}"/>
    <cellStyle name="Normal 9 3 4 2 2 3 2" xfId="4799" xr:uid="{EEB4B769-5202-4011-ADA4-06A5EF49B2E1}"/>
    <cellStyle name="Normal 9 3 4 2 2 4" xfId="4043" xr:uid="{729CF991-A65D-4C0C-A50A-5257772A6515}"/>
    <cellStyle name="Normal 9 3 4 2 2 4 2" xfId="4800" xr:uid="{3B05664E-2CCA-4C34-A39A-F514A1C4B61D}"/>
    <cellStyle name="Normal 9 3 4 2 2 5" xfId="4796" xr:uid="{5209B145-7628-46A7-98A0-317B3CD9E4D2}"/>
    <cellStyle name="Normal 9 3 4 2 3" xfId="2342" xr:uid="{C9DF3BDA-7CC8-49C6-A726-6361902C7E77}"/>
    <cellStyle name="Normal 9 3 4 2 3 2" xfId="2343" xr:uid="{5BC22B91-4F2F-4B3F-A74E-B67DE49F39F6}"/>
    <cellStyle name="Normal 9 3 4 2 3 2 2" xfId="4802" xr:uid="{95AB7533-15FA-4139-859C-9DDC88B4BF0B}"/>
    <cellStyle name="Normal 9 3 4 2 3 3" xfId="4801" xr:uid="{480BAE03-966E-433A-89DF-17810B03461C}"/>
    <cellStyle name="Normal 9 3 4 2 4" xfId="2344" xr:uid="{549DB445-2E0C-4657-BD69-B1918BD32A94}"/>
    <cellStyle name="Normal 9 3 4 2 4 2" xfId="4803" xr:uid="{902E5D11-B6FE-491B-8828-775B388FA4BF}"/>
    <cellStyle name="Normal 9 3 4 2 5" xfId="4044" xr:uid="{D6A167FA-03FF-41D5-8B1D-01782F5275E5}"/>
    <cellStyle name="Normal 9 3 4 2 5 2" xfId="4804" xr:uid="{20DFEB0C-C79F-4F99-BA90-DA53BECB612C}"/>
    <cellStyle name="Normal 9 3 4 2 6" xfId="4795" xr:uid="{6F410451-4FFD-4A96-9DBA-3897E6B8BF6D}"/>
    <cellStyle name="Normal 9 3 4 3" xfId="851" xr:uid="{C8AA2C3A-1A62-4E37-8541-BB6F67319C3C}"/>
    <cellStyle name="Normal 9 3 4 3 2" xfId="2345" xr:uid="{394F09DD-42BE-4D0D-8CCB-7EECAD6AFAB6}"/>
    <cellStyle name="Normal 9 3 4 3 2 2" xfId="2346" xr:uid="{67FDBB30-CFBD-4190-8CF0-49891AFC7A9F}"/>
    <cellStyle name="Normal 9 3 4 3 2 2 2" xfId="4807" xr:uid="{61B90202-C246-462B-BD19-06DD2B04F826}"/>
    <cellStyle name="Normal 9 3 4 3 2 3" xfId="4806" xr:uid="{A1516C9C-D44D-411C-BDB7-CB9BCCF64073}"/>
    <cellStyle name="Normal 9 3 4 3 3" xfId="2347" xr:uid="{E9D7182F-D398-407F-A21C-AF26CA67F935}"/>
    <cellStyle name="Normal 9 3 4 3 3 2" xfId="4808" xr:uid="{F9A8BDA3-8536-4944-BF89-FA50954EA6F6}"/>
    <cellStyle name="Normal 9 3 4 3 4" xfId="4045" xr:uid="{0EFEDC74-458A-40EF-885C-5DA2614401B5}"/>
    <cellStyle name="Normal 9 3 4 3 4 2" xfId="4809" xr:uid="{BCBF9067-5139-4E84-8890-8506510FB3C9}"/>
    <cellStyle name="Normal 9 3 4 3 5" xfId="4805" xr:uid="{D5B05881-78D5-49C8-9B02-775681AE380F}"/>
    <cellStyle name="Normal 9 3 4 4" xfId="2348" xr:uid="{A34CD467-E628-4AC6-B891-27B1A2FF15A4}"/>
    <cellStyle name="Normal 9 3 4 4 2" xfId="2349" xr:uid="{72708B29-3035-4466-9501-0DA25C9BE9A2}"/>
    <cellStyle name="Normal 9 3 4 4 2 2" xfId="4811" xr:uid="{99806A7C-85CA-44C5-B35D-4ACBC685B044}"/>
    <cellStyle name="Normal 9 3 4 4 3" xfId="4046" xr:uid="{B836CC6E-A9F5-4BFE-BFA4-0E6A613D9C92}"/>
    <cellStyle name="Normal 9 3 4 4 3 2" xfId="4812" xr:uid="{7682CF84-0BAD-4925-B831-157D6AE87D06}"/>
    <cellStyle name="Normal 9 3 4 4 4" xfId="4047" xr:uid="{9581A062-59DA-4A76-91B6-BF7E8EC6684B}"/>
    <cellStyle name="Normal 9 3 4 4 4 2" xfId="4813" xr:uid="{8F0686DA-47ED-4DD3-8528-F2D629F1D084}"/>
    <cellStyle name="Normal 9 3 4 4 5" xfId="4810" xr:uid="{71959331-FF1C-45ED-A7A4-8E17237B6F97}"/>
    <cellStyle name="Normal 9 3 4 5" xfId="2350" xr:uid="{3ABEC3E0-681E-40AC-BD5E-CC9B606403D2}"/>
    <cellStyle name="Normal 9 3 4 5 2" xfId="4814" xr:uid="{3692C57C-4387-48FF-B4FB-EAB041BCFF7C}"/>
    <cellStyle name="Normal 9 3 4 6" xfId="4048" xr:uid="{045C6536-63CB-42E3-8AB5-8833DE130309}"/>
    <cellStyle name="Normal 9 3 4 6 2" xfId="4815" xr:uid="{3EC33928-BD99-484B-BFBB-949DF55F1C7D}"/>
    <cellStyle name="Normal 9 3 4 7" xfId="4049" xr:uid="{5449384D-6698-4275-9A4A-98ABF5708B30}"/>
    <cellStyle name="Normal 9 3 4 7 2" xfId="4816" xr:uid="{55B10608-25E2-49F6-9AE4-20B83E710FBF}"/>
    <cellStyle name="Normal 9 3 4 8" xfId="4794" xr:uid="{BD44EB7B-44D0-4766-A493-3DF67B3F13E5}"/>
    <cellStyle name="Normal 9 3 5" xfId="410" xr:uid="{639DCABC-F0CB-4DD1-A2D4-6296D73D7F75}"/>
    <cellStyle name="Normal 9 3 5 2" xfId="852" xr:uid="{937F11FD-5D89-4A27-9879-B3479BE50362}"/>
    <cellStyle name="Normal 9 3 5 2 2" xfId="853" xr:uid="{7DB977AA-72A4-4DEE-AE6F-E5504DB4B55E}"/>
    <cellStyle name="Normal 9 3 5 2 2 2" xfId="2351" xr:uid="{C2DF6457-5C33-407C-9FB4-33D1267B5F8E}"/>
    <cellStyle name="Normal 9 3 5 2 2 2 2" xfId="2352" xr:uid="{22F52285-BAEE-4108-8EF1-3DD77391EC9D}"/>
    <cellStyle name="Normal 9 3 5 2 2 2 2 2" xfId="4821" xr:uid="{3A4873E9-EFDB-408C-B11D-1A0302C8480C}"/>
    <cellStyle name="Normal 9 3 5 2 2 2 3" xfId="4820" xr:uid="{1538F76D-2410-439F-A35A-0FC9CF7BD5C7}"/>
    <cellStyle name="Normal 9 3 5 2 2 3" xfId="2353" xr:uid="{FCBC5E2D-E88F-40D1-9F98-DC45B39F8A69}"/>
    <cellStyle name="Normal 9 3 5 2 2 3 2" xfId="4822" xr:uid="{6249952B-3F4B-4B14-8D9F-6FF92CFB45EA}"/>
    <cellStyle name="Normal 9 3 5 2 2 4" xfId="4819" xr:uid="{935B8F38-C551-4D54-9DEA-A74F482C701A}"/>
    <cellStyle name="Normal 9 3 5 2 3" xfId="2354" xr:uid="{7DAAC750-434C-4BC3-B3A8-158E114F90CF}"/>
    <cellStyle name="Normal 9 3 5 2 3 2" xfId="2355" xr:uid="{37EF3DF9-BEB8-49C8-9C1B-89B2A32BF6FC}"/>
    <cellStyle name="Normal 9 3 5 2 3 2 2" xfId="4824" xr:uid="{255418FC-98AB-4032-913B-DF82FE176621}"/>
    <cellStyle name="Normal 9 3 5 2 3 3" xfId="4823" xr:uid="{5F962856-4110-4587-9191-25D168E3F3C3}"/>
    <cellStyle name="Normal 9 3 5 2 4" xfId="2356" xr:uid="{EEE6C510-8912-4531-A72F-A804383881D8}"/>
    <cellStyle name="Normal 9 3 5 2 4 2" xfId="4825" xr:uid="{A2D5BA6D-D520-419A-8026-CA3FC5CE9822}"/>
    <cellStyle name="Normal 9 3 5 2 5" xfId="4818" xr:uid="{94306A15-E5DD-47F5-AB1D-0C77153DD686}"/>
    <cellStyle name="Normal 9 3 5 3" xfId="854" xr:uid="{5AA8EDED-05BF-4B94-97CD-D296AB7053CA}"/>
    <cellStyle name="Normal 9 3 5 3 2" xfId="2357" xr:uid="{788A3E46-2359-4EFC-9F40-55ED5507AE92}"/>
    <cellStyle name="Normal 9 3 5 3 2 2" xfId="2358" xr:uid="{A85E0A00-3B9B-4581-9B9B-ECEE826F6F53}"/>
    <cellStyle name="Normal 9 3 5 3 2 2 2" xfId="4828" xr:uid="{8E3EC21B-DA29-4FE0-8F55-E2ED5D4A2EDA}"/>
    <cellStyle name="Normal 9 3 5 3 2 3" xfId="4827" xr:uid="{3FA9549A-EACC-4105-9AB2-09F5F6D07924}"/>
    <cellStyle name="Normal 9 3 5 3 3" xfId="2359" xr:uid="{30F95374-684C-4A0A-A62B-56A1D0243601}"/>
    <cellStyle name="Normal 9 3 5 3 3 2" xfId="4829" xr:uid="{37B0036E-E6A6-4C63-B758-5AC000327755}"/>
    <cellStyle name="Normal 9 3 5 3 4" xfId="4050" xr:uid="{C5C3A77E-C53E-4F3E-8BA0-0AB16E59F169}"/>
    <cellStyle name="Normal 9 3 5 3 4 2" xfId="4830" xr:uid="{3172AE9C-DAEE-4058-90C5-4D23BABF9B50}"/>
    <cellStyle name="Normal 9 3 5 3 5" xfId="4826" xr:uid="{E8121804-0A36-4ED1-9E20-F77637AA13CB}"/>
    <cellStyle name="Normal 9 3 5 4" xfId="2360" xr:uid="{F1CB868F-6200-4A03-A1D9-B5DA25E65182}"/>
    <cellStyle name="Normal 9 3 5 4 2" xfId="2361" xr:uid="{6A29CD27-7291-42A2-908E-C2EA2F000C94}"/>
    <cellStyle name="Normal 9 3 5 4 2 2" xfId="4832" xr:uid="{3FCC3CFC-7FD6-4826-B328-22578972CADE}"/>
    <cellStyle name="Normal 9 3 5 4 3" xfId="4831" xr:uid="{75A07095-AC99-4B2B-87C4-805577AB0D41}"/>
    <cellStyle name="Normal 9 3 5 5" xfId="2362" xr:uid="{D6CE5D74-7EEF-4B92-B770-2CEC31C0FF85}"/>
    <cellStyle name="Normal 9 3 5 5 2" xfId="4833" xr:uid="{5A2027B1-4BB1-4003-973F-B47E31CD1964}"/>
    <cellStyle name="Normal 9 3 5 6" xfId="4051" xr:uid="{D66DFFF4-CD55-472E-803E-FF47C94D1FED}"/>
    <cellStyle name="Normal 9 3 5 6 2" xfId="4834" xr:uid="{4C6A05E4-B158-41B4-BC33-E93B8AE12DDE}"/>
    <cellStyle name="Normal 9 3 5 7" xfId="4817" xr:uid="{3A7338C5-3D30-42C1-890A-68B8C0DB5C08}"/>
    <cellStyle name="Normal 9 3 6" xfId="411" xr:uid="{9E05B0A7-6A45-4295-A180-2059CC03CB17}"/>
    <cellStyle name="Normal 9 3 6 2" xfId="855" xr:uid="{63C52995-0055-45A4-ABD0-7BADEEA12BFF}"/>
    <cellStyle name="Normal 9 3 6 2 2" xfId="2363" xr:uid="{3F07F3B9-A881-44E9-B4E4-8C736D01534E}"/>
    <cellStyle name="Normal 9 3 6 2 2 2" xfId="2364" xr:uid="{E0E6766E-EA47-4A6B-932E-157FEC79B0C5}"/>
    <cellStyle name="Normal 9 3 6 2 2 2 2" xfId="4838" xr:uid="{2350E524-C0AC-40C7-896C-237C814533A6}"/>
    <cellStyle name="Normal 9 3 6 2 2 3" xfId="4837" xr:uid="{5A35E8FF-EC17-488C-A643-35AAB2346DB6}"/>
    <cellStyle name="Normal 9 3 6 2 3" xfId="2365" xr:uid="{DD13E279-B021-47FA-B924-88EF35CDDD8C}"/>
    <cellStyle name="Normal 9 3 6 2 3 2" xfId="4839" xr:uid="{21D9C05A-4DE2-4F64-806D-95A118DD0B7A}"/>
    <cellStyle name="Normal 9 3 6 2 4" xfId="4052" xr:uid="{2E4DD50E-B099-45C6-9B6B-1767A1394A46}"/>
    <cellStyle name="Normal 9 3 6 2 4 2" xfId="4840" xr:uid="{DBBD292F-A88D-4319-B12D-64A12E0BD19B}"/>
    <cellStyle name="Normal 9 3 6 2 5" xfId="4836" xr:uid="{C61A82AD-9DE7-426E-80A2-55F52DDE3492}"/>
    <cellStyle name="Normal 9 3 6 3" xfId="2366" xr:uid="{EFB99CC0-09DE-44C7-ABCC-3939EFD888BD}"/>
    <cellStyle name="Normal 9 3 6 3 2" xfId="2367" xr:uid="{137FF82C-34E0-4894-8585-BAB6F07112A6}"/>
    <cellStyle name="Normal 9 3 6 3 2 2" xfId="4842" xr:uid="{BCAA7527-BBC0-4C11-8CC2-CC70459C4975}"/>
    <cellStyle name="Normal 9 3 6 3 3" xfId="4841" xr:uid="{E12AD794-9FBB-4A69-901B-168D645C9249}"/>
    <cellStyle name="Normal 9 3 6 4" xfId="2368" xr:uid="{46A22411-3726-470D-96B3-D94C19C724B0}"/>
    <cellStyle name="Normal 9 3 6 4 2" xfId="4843" xr:uid="{C3A7CC27-15A4-4A99-AF14-46EBEF89ED12}"/>
    <cellStyle name="Normal 9 3 6 5" xfId="4053" xr:uid="{D57BE567-6195-4660-AA3B-93775075964A}"/>
    <cellStyle name="Normal 9 3 6 5 2" xfId="4844" xr:uid="{C668441F-1C9E-4472-8429-614EB0964E74}"/>
    <cellStyle name="Normal 9 3 6 6" xfId="4835" xr:uid="{3E2D1849-49C3-4FA9-9150-F7F1FBED425E}"/>
    <cellStyle name="Normal 9 3 7" xfId="856" xr:uid="{602F40D4-2507-47E3-BB85-6A2F2B35589B}"/>
    <cellStyle name="Normal 9 3 7 2" xfId="2369" xr:uid="{2D556F25-1834-40A5-B781-622B62A9841D}"/>
    <cellStyle name="Normal 9 3 7 2 2" xfId="2370" xr:uid="{1CBD5666-3C85-42CE-B867-D8C66E121AFF}"/>
    <cellStyle name="Normal 9 3 7 2 2 2" xfId="4847" xr:uid="{7B9B9707-00AF-4DE0-8711-541DEAFFB4F0}"/>
    <cellStyle name="Normal 9 3 7 2 3" xfId="4846" xr:uid="{2DF6ED91-0204-4731-97A8-1F14234EBF60}"/>
    <cellStyle name="Normal 9 3 7 3" xfId="2371" xr:uid="{EC449616-094E-4A85-A6A9-A9410908CBE9}"/>
    <cellStyle name="Normal 9 3 7 3 2" xfId="4848" xr:uid="{10A207F5-7F6C-454B-A90D-C3A65425C064}"/>
    <cellStyle name="Normal 9 3 7 4" xfId="4054" xr:uid="{D96E7AF8-40C6-4965-83C8-58C05BDB9728}"/>
    <cellStyle name="Normal 9 3 7 4 2" xfId="4849" xr:uid="{1DB33AA8-EECF-4BCA-950D-1594D6A76CF5}"/>
    <cellStyle name="Normal 9 3 7 5" xfId="4845" xr:uid="{832E0556-5482-4C9B-8FBD-36825D05C280}"/>
    <cellStyle name="Normal 9 3 8" xfId="2372" xr:uid="{7939B429-CA29-4D7D-9014-B2E0CF568D4C}"/>
    <cellStyle name="Normal 9 3 8 2" xfId="2373" xr:uid="{C62BB72E-6263-4B14-9831-810B7DDA5D71}"/>
    <cellStyle name="Normal 9 3 8 2 2" xfId="4851" xr:uid="{5BC027F3-1C6C-4B7D-B04A-80241E706332}"/>
    <cellStyle name="Normal 9 3 8 3" xfId="4055" xr:uid="{AF2011A5-E8CE-4C77-9E30-108C49DE83C7}"/>
    <cellStyle name="Normal 9 3 8 3 2" xfId="4852" xr:uid="{E68805B8-2DE5-4890-97B4-6A30B2FBD7F1}"/>
    <cellStyle name="Normal 9 3 8 4" xfId="4056" xr:uid="{F9A5960D-D2C6-42F6-83C3-C77C03B2DAF9}"/>
    <cellStyle name="Normal 9 3 8 4 2" xfId="4853" xr:uid="{FE8E225F-1C93-42EC-9EAC-21B2529D3F02}"/>
    <cellStyle name="Normal 9 3 8 5" xfId="4850" xr:uid="{16DD1209-9BE0-4013-90AB-4E038C8695AD}"/>
    <cellStyle name="Normal 9 3 9" xfId="2374" xr:uid="{F43FAAD6-FC8D-466A-88C8-927DCB4FB3EC}"/>
    <cellStyle name="Normal 9 3 9 2" xfId="4854" xr:uid="{87331771-25CC-42BD-83E4-6B377896CA29}"/>
    <cellStyle name="Normal 9 4" xfId="172" xr:uid="{C9766EDD-7648-42B2-B1FF-AB025254ED92}"/>
    <cellStyle name="Normal 9 4 10" xfId="4057" xr:uid="{4AC90D37-4D70-4791-A171-44CA2C81EB0F}"/>
    <cellStyle name="Normal 9 4 10 2" xfId="4856" xr:uid="{537161A6-1A49-48B6-9B58-A864DE2DCE08}"/>
    <cellStyle name="Normal 9 4 11" xfId="4058" xr:uid="{9AE6A2FF-E369-438F-A2A6-FEC88C1CFDCD}"/>
    <cellStyle name="Normal 9 4 11 2" xfId="4857" xr:uid="{B61E6275-C9F1-4CB7-A58C-0E907F49D241}"/>
    <cellStyle name="Normal 9 4 12" xfId="4855" xr:uid="{B14F7058-DBCE-41A0-9D3D-75390B3B2FEE}"/>
    <cellStyle name="Normal 9 4 2" xfId="173" xr:uid="{1353B807-6592-4744-88FC-2AF809219D26}"/>
    <cellStyle name="Normal 9 4 2 10" xfId="4858" xr:uid="{511BAAFF-11EE-4886-A560-DE08127015E1}"/>
    <cellStyle name="Normal 9 4 2 2" xfId="174" xr:uid="{4F5E174B-10FF-403E-92F6-202C7D1F8D18}"/>
    <cellStyle name="Normal 9 4 2 2 2" xfId="412" xr:uid="{3C8782C7-5AB1-4479-9012-9933E9E0CBB8}"/>
    <cellStyle name="Normal 9 4 2 2 2 2" xfId="857" xr:uid="{79175C2E-597F-4831-B502-6618C7D1F612}"/>
    <cellStyle name="Normal 9 4 2 2 2 2 2" xfId="2375" xr:uid="{CD52AD57-A081-4BA6-BA77-013A3D71AD4A}"/>
    <cellStyle name="Normal 9 4 2 2 2 2 2 2" xfId="2376" xr:uid="{6CD07768-4896-4F8F-B922-F0ADE50CE286}"/>
    <cellStyle name="Normal 9 4 2 2 2 2 2 2 2" xfId="4863" xr:uid="{3CC201DD-5BC4-4629-904A-525793EA4AA0}"/>
    <cellStyle name="Normal 9 4 2 2 2 2 2 3" xfId="4862" xr:uid="{694EE7C8-DFC4-47AB-B73E-C815C91BB481}"/>
    <cellStyle name="Normal 9 4 2 2 2 2 3" xfId="2377" xr:uid="{9B2965FD-83C5-49D4-8A80-4F0B3C463D45}"/>
    <cellStyle name="Normal 9 4 2 2 2 2 3 2" xfId="4864" xr:uid="{0872819C-A8C6-4552-9B28-ED18EDAD4814}"/>
    <cellStyle name="Normal 9 4 2 2 2 2 4" xfId="4059" xr:uid="{CD6D4F81-8302-4609-8C7C-2A974D526EF4}"/>
    <cellStyle name="Normal 9 4 2 2 2 2 4 2" xfId="4865" xr:uid="{6BD91C5E-9144-4DEB-81B2-41BA08959B53}"/>
    <cellStyle name="Normal 9 4 2 2 2 2 5" xfId="4861" xr:uid="{A6DAC92A-E131-481D-83A4-8C297E587D11}"/>
    <cellStyle name="Normal 9 4 2 2 2 3" xfId="2378" xr:uid="{16EB376F-E523-40A4-8259-831C15068EDA}"/>
    <cellStyle name="Normal 9 4 2 2 2 3 2" xfId="2379" xr:uid="{AED65AFA-16F4-451E-9ADA-6C56BEFBCE10}"/>
    <cellStyle name="Normal 9 4 2 2 2 3 2 2" xfId="4867" xr:uid="{898AF092-353F-4ADF-85A4-FA41F71A55DB}"/>
    <cellStyle name="Normal 9 4 2 2 2 3 3" xfId="4060" xr:uid="{60813E4C-DBB5-4A23-8F0A-DA44E2ACF6C1}"/>
    <cellStyle name="Normal 9 4 2 2 2 3 3 2" xfId="4868" xr:uid="{AB0E2CE2-5327-4366-9343-843E85E6B351}"/>
    <cellStyle name="Normal 9 4 2 2 2 3 4" xfId="4061" xr:uid="{10979B9A-212D-48DD-8B8D-2939FCA939A8}"/>
    <cellStyle name="Normal 9 4 2 2 2 3 4 2" xfId="4869" xr:uid="{E4529717-F4E5-44AB-AAEE-7986156B6AA6}"/>
    <cellStyle name="Normal 9 4 2 2 2 3 5" xfId="4866" xr:uid="{1CDF3B84-EAD4-40ED-B0E5-4A0F8EDE0087}"/>
    <cellStyle name="Normal 9 4 2 2 2 4" xfId="2380" xr:uid="{16A43267-8F0F-4FAD-A202-186ABF148517}"/>
    <cellStyle name="Normal 9 4 2 2 2 4 2" xfId="4870" xr:uid="{A99F8679-580F-4AB0-9389-18F353DD4811}"/>
    <cellStyle name="Normal 9 4 2 2 2 5" xfId="4062" xr:uid="{9613D8D5-6C23-432B-93EF-9F364282E928}"/>
    <cellStyle name="Normal 9 4 2 2 2 5 2" xfId="4871" xr:uid="{E3C247B5-D4E6-4254-9672-C850A136E585}"/>
    <cellStyle name="Normal 9 4 2 2 2 6" xfId="4063" xr:uid="{CC1175B7-C55C-4C96-ADD8-61BC93DDF415}"/>
    <cellStyle name="Normal 9 4 2 2 2 6 2" xfId="4872" xr:uid="{0EE4EDF0-53CD-4E98-B136-4DD01A69AEDB}"/>
    <cellStyle name="Normal 9 4 2 2 2 7" xfId="4860" xr:uid="{8DF6C072-2589-46E4-B7F5-56E5C77CD4F0}"/>
    <cellStyle name="Normal 9 4 2 2 3" xfId="858" xr:uid="{BB026454-48B9-45F7-816D-E5E03859460C}"/>
    <cellStyle name="Normal 9 4 2 2 3 2" xfId="2381" xr:uid="{F04CD3A3-84E6-41D0-86BE-5F4D9F6B2AE8}"/>
    <cellStyle name="Normal 9 4 2 2 3 2 2" xfId="2382" xr:uid="{1087827E-9352-40A7-90FC-244B367A7AAD}"/>
    <cellStyle name="Normal 9 4 2 2 3 2 2 2" xfId="4875" xr:uid="{440398F3-017C-4975-9ADC-15B44DC3133E}"/>
    <cellStyle name="Normal 9 4 2 2 3 2 3" xfId="4064" xr:uid="{835561A0-64EF-44FF-9DE0-FC1BD91881B1}"/>
    <cellStyle name="Normal 9 4 2 2 3 2 3 2" xfId="4876" xr:uid="{F65DCE73-0D25-469A-BC78-2CD75BDAEB10}"/>
    <cellStyle name="Normal 9 4 2 2 3 2 4" xfId="4065" xr:uid="{329DBE7F-7029-4F04-BF11-74670AE4820A}"/>
    <cellStyle name="Normal 9 4 2 2 3 2 4 2" xfId="4877" xr:uid="{62F1AA6C-F75C-493B-96E7-5FBAF7A452AC}"/>
    <cellStyle name="Normal 9 4 2 2 3 2 5" xfId="4874" xr:uid="{B3199843-8905-4790-A2D4-075322906A30}"/>
    <cellStyle name="Normal 9 4 2 2 3 3" xfId="2383" xr:uid="{23DAD02D-ECC8-43F5-A081-C5FB99AF25BF}"/>
    <cellStyle name="Normal 9 4 2 2 3 3 2" xfId="4878" xr:uid="{36302BFC-7775-46FF-9576-1A5E8876DBA1}"/>
    <cellStyle name="Normal 9 4 2 2 3 4" xfId="4066" xr:uid="{8D930DC4-1DD3-4D96-8298-64EC21C82C06}"/>
    <cellStyle name="Normal 9 4 2 2 3 4 2" xfId="4879" xr:uid="{E805960C-F032-4073-850A-E1E13937E7B5}"/>
    <cellStyle name="Normal 9 4 2 2 3 5" xfId="4067" xr:uid="{1FBB65A6-AFD6-488A-968A-736CB97028CB}"/>
    <cellStyle name="Normal 9 4 2 2 3 5 2" xfId="4880" xr:uid="{1AAEAA20-9DCD-457A-8CD3-C1157DBEF155}"/>
    <cellStyle name="Normal 9 4 2 2 3 6" xfId="4873" xr:uid="{38B12FFA-A648-422C-960C-C31F62F28303}"/>
    <cellStyle name="Normal 9 4 2 2 4" xfId="2384" xr:uid="{EF96574C-4591-4A32-A0A5-8C845A35E40C}"/>
    <cellStyle name="Normal 9 4 2 2 4 2" xfId="2385" xr:uid="{E1AFFA94-EC18-4F61-87AB-C1702240A14F}"/>
    <cellStyle name="Normal 9 4 2 2 4 2 2" xfId="4882" xr:uid="{3C518034-6A12-4DD4-BDE3-11E0CE213C23}"/>
    <cellStyle name="Normal 9 4 2 2 4 3" xfId="4068" xr:uid="{4B4C1585-D7E5-4FDD-9981-AA7FBA944CC5}"/>
    <cellStyle name="Normal 9 4 2 2 4 3 2" xfId="4883" xr:uid="{2E79A6A7-A2D3-47E6-9A2B-596E49074598}"/>
    <cellStyle name="Normal 9 4 2 2 4 4" xfId="4069" xr:uid="{6E71E402-B461-471B-9D76-B980F3E20412}"/>
    <cellStyle name="Normal 9 4 2 2 4 4 2" xfId="4884" xr:uid="{3996F184-7907-4B11-9ACE-600A76C04DBD}"/>
    <cellStyle name="Normal 9 4 2 2 4 5" xfId="4881" xr:uid="{DAD927DC-4967-490E-9CFF-86F5ABB76E94}"/>
    <cellStyle name="Normal 9 4 2 2 5" xfId="2386" xr:uid="{0D0F6D39-5571-4BFC-84DA-0C5C4502B729}"/>
    <cellStyle name="Normal 9 4 2 2 5 2" xfId="4070" xr:uid="{5C9E2FC2-8CBA-42B4-87EF-C2A72CA757C7}"/>
    <cellStyle name="Normal 9 4 2 2 5 2 2" xfId="4886" xr:uid="{8CBC652E-340D-416C-8BD1-3F339C950BFB}"/>
    <cellStyle name="Normal 9 4 2 2 5 3" xfId="4071" xr:uid="{1AC6E351-C993-4A4E-B100-8278B0F02C68}"/>
    <cellStyle name="Normal 9 4 2 2 5 3 2" xfId="4887" xr:uid="{B8874140-4D91-4A8F-A00E-488674426597}"/>
    <cellStyle name="Normal 9 4 2 2 5 4" xfId="4072" xr:uid="{7C86DEBE-D06C-440F-963F-305514FE95CF}"/>
    <cellStyle name="Normal 9 4 2 2 5 4 2" xfId="4888" xr:uid="{BDB80903-CD3D-4FDF-86ED-0B1A83228DFC}"/>
    <cellStyle name="Normal 9 4 2 2 5 5" xfId="4885" xr:uid="{5E59393C-43B8-4BC2-A4E5-63A90045F446}"/>
    <cellStyle name="Normal 9 4 2 2 6" xfId="4073" xr:uid="{15712F86-7F7B-4416-89CF-EDC5B91D8DF9}"/>
    <cellStyle name="Normal 9 4 2 2 6 2" xfId="4889" xr:uid="{C05C5E96-35B8-46BA-B49E-783A69DC78F5}"/>
    <cellStyle name="Normal 9 4 2 2 7" xfId="4074" xr:uid="{91DCA1EB-C7B8-4D4B-9649-726A3ED89A38}"/>
    <cellStyle name="Normal 9 4 2 2 7 2" xfId="4890" xr:uid="{D7FEE78E-0710-4242-825E-1C54E976F58D}"/>
    <cellStyle name="Normal 9 4 2 2 8" xfId="4075" xr:uid="{08050298-63D3-4050-B180-FE54C9000C90}"/>
    <cellStyle name="Normal 9 4 2 2 8 2" xfId="4891" xr:uid="{38B8597F-2360-4D4F-9640-5578DDF3CB63}"/>
    <cellStyle name="Normal 9 4 2 2 9" xfId="4859" xr:uid="{529B8E2B-1351-4223-81EC-1D2BD431E15B}"/>
    <cellStyle name="Normal 9 4 2 3" xfId="413" xr:uid="{BD8ED1F0-81EB-4120-9163-F7D73CFD143D}"/>
    <cellStyle name="Normal 9 4 2 3 2" xfId="859" xr:uid="{802793C1-C617-43FA-96BA-017886942F58}"/>
    <cellStyle name="Normal 9 4 2 3 2 2" xfId="860" xr:uid="{1A2FA047-972F-4769-84BC-23809007DBC9}"/>
    <cellStyle name="Normal 9 4 2 3 2 2 2" xfId="2387" xr:uid="{E8E05D66-F95D-4FBA-AA6F-9C541FEFE52A}"/>
    <cellStyle name="Normal 9 4 2 3 2 2 2 2" xfId="2388" xr:uid="{6ECC8405-3CDF-417E-8A32-DC49BA7BE800}"/>
    <cellStyle name="Normal 9 4 2 3 2 2 2 2 2" xfId="4896" xr:uid="{03CF19EE-88D7-4DBE-8D1E-4A7FEF0257FB}"/>
    <cellStyle name="Normal 9 4 2 3 2 2 2 3" xfId="4895" xr:uid="{3C19483C-FE5E-410E-A6F2-DF402DD2D25E}"/>
    <cellStyle name="Normal 9 4 2 3 2 2 3" xfId="2389" xr:uid="{940A774C-A1FB-4FD2-ABF2-BBA30B33F637}"/>
    <cellStyle name="Normal 9 4 2 3 2 2 3 2" xfId="4897" xr:uid="{EE89FD17-8A5E-4C8A-96B3-971358755DE4}"/>
    <cellStyle name="Normal 9 4 2 3 2 2 4" xfId="4894" xr:uid="{58B87F86-3B52-44FC-A6F8-C42623D3B9EB}"/>
    <cellStyle name="Normal 9 4 2 3 2 3" xfId="2390" xr:uid="{78B0D41A-7F5A-474A-9260-BC74E8F33385}"/>
    <cellStyle name="Normal 9 4 2 3 2 3 2" xfId="2391" xr:uid="{05A97F09-F735-4E2E-A796-EEF48DB7A26C}"/>
    <cellStyle name="Normal 9 4 2 3 2 3 2 2" xfId="4899" xr:uid="{C2D371E4-E5CF-4B0C-862A-8157B9D98BC7}"/>
    <cellStyle name="Normal 9 4 2 3 2 3 3" xfId="4898" xr:uid="{E6FB3515-BB4D-4287-B56B-FA13665FD869}"/>
    <cellStyle name="Normal 9 4 2 3 2 4" xfId="2392" xr:uid="{B2E2FC79-0A02-44FB-B65F-647981EBFA6D}"/>
    <cellStyle name="Normal 9 4 2 3 2 4 2" xfId="4900" xr:uid="{E6E77B20-7741-4D1A-ADE0-06BE9DF0B3EC}"/>
    <cellStyle name="Normal 9 4 2 3 2 5" xfId="4893" xr:uid="{5DB17973-3A9C-48B7-B66D-18874BDBE41A}"/>
    <cellStyle name="Normal 9 4 2 3 3" xfId="861" xr:uid="{2B552E45-AF1E-4AE2-97AF-89B1826F611D}"/>
    <cellStyle name="Normal 9 4 2 3 3 2" xfId="2393" xr:uid="{E1A752CF-D803-48F3-B17A-67B259516C23}"/>
    <cellStyle name="Normal 9 4 2 3 3 2 2" xfId="2394" xr:uid="{2011C89C-535C-4C98-B9C4-45B7DF58D1F3}"/>
    <cellStyle name="Normal 9 4 2 3 3 2 2 2" xfId="4903" xr:uid="{9FFF67C0-E389-41E8-9E16-A2080F086E69}"/>
    <cellStyle name="Normal 9 4 2 3 3 2 3" xfId="4902" xr:uid="{7ED315D9-DD85-42E4-A7ED-CDE8A7F55162}"/>
    <cellStyle name="Normal 9 4 2 3 3 3" xfId="2395" xr:uid="{7CF55339-324B-412E-9DEE-7810AAC33E34}"/>
    <cellStyle name="Normal 9 4 2 3 3 3 2" xfId="4904" xr:uid="{B5B6998C-3F4B-4916-B095-CF47F93BDAED}"/>
    <cellStyle name="Normal 9 4 2 3 3 4" xfId="4076" xr:uid="{FED8B2CD-F1F3-4194-8050-D1F725510F33}"/>
    <cellStyle name="Normal 9 4 2 3 3 4 2" xfId="4905" xr:uid="{46A20E75-993A-4A6D-9CA8-ACC8FC010821}"/>
    <cellStyle name="Normal 9 4 2 3 3 5" xfId="4901" xr:uid="{25C95101-DAD2-44B1-9547-87465917DEE3}"/>
    <cellStyle name="Normal 9 4 2 3 4" xfId="2396" xr:uid="{5F089544-4441-4C29-9AFA-ED04847A7259}"/>
    <cellStyle name="Normal 9 4 2 3 4 2" xfId="2397" xr:uid="{78D21D1A-590E-4519-8A6D-4BFD430F6D78}"/>
    <cellStyle name="Normal 9 4 2 3 4 2 2" xfId="4907" xr:uid="{52E44D23-9485-4855-AE00-A1E78C79FA56}"/>
    <cellStyle name="Normal 9 4 2 3 4 3" xfId="4906" xr:uid="{B7DBAF1D-747A-4D7E-A446-617B867768BC}"/>
    <cellStyle name="Normal 9 4 2 3 5" xfId="2398" xr:uid="{C7FCA66E-433A-43B3-AF69-7F432DD005CB}"/>
    <cellStyle name="Normal 9 4 2 3 5 2" xfId="4908" xr:uid="{04AC90D9-7FF4-4DD8-8242-4D4842360455}"/>
    <cellStyle name="Normal 9 4 2 3 6" xfId="4077" xr:uid="{7B0C6AE0-A55C-4D6A-87B3-7CA04350DA8F}"/>
    <cellStyle name="Normal 9 4 2 3 6 2" xfId="4909" xr:uid="{30E12B24-2867-4F52-A8BC-2F63F38638E6}"/>
    <cellStyle name="Normal 9 4 2 3 7" xfId="4892" xr:uid="{CA1A035D-A4AE-4B62-B876-3CB0C2262317}"/>
    <cellStyle name="Normal 9 4 2 4" xfId="414" xr:uid="{F390951D-7BD3-4AD2-9AEF-330AC2D4A41E}"/>
    <cellStyle name="Normal 9 4 2 4 2" xfId="862" xr:uid="{A472DEF8-0D56-4A1D-9BD6-8B7ED9725C73}"/>
    <cellStyle name="Normal 9 4 2 4 2 2" xfId="2399" xr:uid="{288F807C-F9B7-4FC1-A3E5-7FE44E78B501}"/>
    <cellStyle name="Normal 9 4 2 4 2 2 2" xfId="2400" xr:uid="{691B6F9A-C751-4CD4-9806-D7F0973C30E6}"/>
    <cellStyle name="Normal 9 4 2 4 2 2 2 2" xfId="4913" xr:uid="{297F6F74-F097-4A38-BC57-4ABC14C5C7B8}"/>
    <cellStyle name="Normal 9 4 2 4 2 2 3" xfId="4912" xr:uid="{0A9BF988-6DD7-4379-9960-07C57ABA6BCE}"/>
    <cellStyle name="Normal 9 4 2 4 2 3" xfId="2401" xr:uid="{9D959294-499B-4824-ACBD-5782C3AED273}"/>
    <cellStyle name="Normal 9 4 2 4 2 3 2" xfId="4914" xr:uid="{297AB37B-E4AD-4AAF-8B12-A43A8A8D1E83}"/>
    <cellStyle name="Normal 9 4 2 4 2 4" xfId="4078" xr:uid="{A14DDDEC-F1B0-4CDB-9FE4-C6CBAF64A527}"/>
    <cellStyle name="Normal 9 4 2 4 2 4 2" xfId="4915" xr:uid="{2E39B4CB-752F-4728-BCDE-5A57C748548D}"/>
    <cellStyle name="Normal 9 4 2 4 2 5" xfId="4911" xr:uid="{F6E8A5DC-08C4-41C6-A35C-8FE6660B20DA}"/>
    <cellStyle name="Normal 9 4 2 4 3" xfId="2402" xr:uid="{C41A7C5F-CB82-4BD1-8B8E-A9DE52499A18}"/>
    <cellStyle name="Normal 9 4 2 4 3 2" xfId="2403" xr:uid="{F2575997-B339-47B9-8CD1-F36D22C4BF4B}"/>
    <cellStyle name="Normal 9 4 2 4 3 2 2" xfId="4917" xr:uid="{42ABA58B-EEE5-4732-BD52-45E9C7F9CCC1}"/>
    <cellStyle name="Normal 9 4 2 4 3 3" xfId="4916" xr:uid="{48CBE23E-EAC3-49CA-9512-F395276D7D30}"/>
    <cellStyle name="Normal 9 4 2 4 4" xfId="2404" xr:uid="{AB57DCC7-85BD-45F1-A4EB-BFBA97D82166}"/>
    <cellStyle name="Normal 9 4 2 4 4 2" xfId="4918" xr:uid="{80CB6D24-DDCC-476E-AE57-5ECE5D38687F}"/>
    <cellStyle name="Normal 9 4 2 4 5" xfId="4079" xr:uid="{45EDE68D-6507-4993-8DF7-1648D774564F}"/>
    <cellStyle name="Normal 9 4 2 4 5 2" xfId="4919" xr:uid="{75F3635D-180A-4A0C-A67A-09D5B5D20ED8}"/>
    <cellStyle name="Normal 9 4 2 4 6" xfId="4910" xr:uid="{2F9CCDB5-94C2-4175-8522-556646816D26}"/>
    <cellStyle name="Normal 9 4 2 5" xfId="415" xr:uid="{216F3746-DEF4-443F-A832-7609F6D2842F}"/>
    <cellStyle name="Normal 9 4 2 5 2" xfId="2405" xr:uid="{64285D30-E4CC-491B-A71F-6B5827707A16}"/>
    <cellStyle name="Normal 9 4 2 5 2 2" xfId="2406" xr:uid="{D011A33C-1BB8-4E1C-B5EB-F69EB45259D1}"/>
    <cellStyle name="Normal 9 4 2 5 2 2 2" xfId="4922" xr:uid="{3C9B662D-E97A-4CFA-BD48-042AF6E65E4E}"/>
    <cellStyle name="Normal 9 4 2 5 2 3" xfId="4921" xr:uid="{27A7F851-E617-47E5-9007-17D561C75854}"/>
    <cellStyle name="Normal 9 4 2 5 3" xfId="2407" xr:uid="{744CF7C0-5598-4A6B-B2DB-89EDABE9ABD5}"/>
    <cellStyle name="Normal 9 4 2 5 3 2" xfId="4923" xr:uid="{0B787CB2-A416-45F1-890B-88CE9349B92C}"/>
    <cellStyle name="Normal 9 4 2 5 4" xfId="4080" xr:uid="{750DF5AC-D27D-44E9-B99F-EFEF136C21C5}"/>
    <cellStyle name="Normal 9 4 2 5 4 2" xfId="4924" xr:uid="{ED2DBF6F-3EEB-4C10-88BF-5BFA97E4211D}"/>
    <cellStyle name="Normal 9 4 2 5 5" xfId="4920" xr:uid="{00FA79FA-44EF-4693-950E-158CBBE182FA}"/>
    <cellStyle name="Normal 9 4 2 6" xfId="2408" xr:uid="{9C5AC257-BEBC-44D8-A95F-5241867641F7}"/>
    <cellStyle name="Normal 9 4 2 6 2" xfId="2409" xr:uid="{7D979451-0BB5-4F5A-B16F-F7EF49D873C6}"/>
    <cellStyle name="Normal 9 4 2 6 2 2" xfId="4926" xr:uid="{A2DA2399-6516-4706-8655-017E07CB348F}"/>
    <cellStyle name="Normal 9 4 2 6 3" xfId="4081" xr:uid="{2FB44A42-FB3A-4C79-B302-E1D7EB87AFDA}"/>
    <cellStyle name="Normal 9 4 2 6 3 2" xfId="4927" xr:uid="{CC694768-CECF-456F-91C4-3C18A3F5F2D6}"/>
    <cellStyle name="Normal 9 4 2 6 4" xfId="4082" xr:uid="{8D4B1046-34E9-4716-87F9-84EEBE354C0D}"/>
    <cellStyle name="Normal 9 4 2 6 4 2" xfId="4928" xr:uid="{33D67F73-33C8-413D-9EAA-04E93A79F5DD}"/>
    <cellStyle name="Normal 9 4 2 6 5" xfId="4925" xr:uid="{4860D76B-CDA9-4E1C-B852-2AAF9EEC9483}"/>
    <cellStyle name="Normal 9 4 2 7" xfId="2410" xr:uid="{7C9533E0-488B-4551-BBC4-FD978706AEF6}"/>
    <cellStyle name="Normal 9 4 2 7 2" xfId="4929" xr:uid="{9086FBC4-C092-4326-932D-A2CB97D44775}"/>
    <cellStyle name="Normal 9 4 2 8" xfId="4083" xr:uid="{646FDC52-5BD7-4DB6-8540-BFEF15BC56F4}"/>
    <cellStyle name="Normal 9 4 2 8 2" xfId="4930" xr:uid="{D9441B44-8B7F-4BF4-A9A0-52437E6F7920}"/>
    <cellStyle name="Normal 9 4 2 9" xfId="4084" xr:uid="{7874C7E8-D0A3-499D-B1A9-B3E7CD03DAC3}"/>
    <cellStyle name="Normal 9 4 2 9 2" xfId="4931" xr:uid="{D8738D4A-E995-4FCA-8816-FBE41780CCDB}"/>
    <cellStyle name="Normal 9 4 3" xfId="175" xr:uid="{49C5FD9B-2032-4BF7-9100-F68E5A73F886}"/>
    <cellStyle name="Normal 9 4 3 2" xfId="176" xr:uid="{60A76BDE-74D9-43DF-A60E-DAA390AD336A}"/>
    <cellStyle name="Normal 9 4 3 2 2" xfId="863" xr:uid="{411198A1-EED1-48DE-AE2F-4561899D2D6C}"/>
    <cellStyle name="Normal 9 4 3 2 2 2" xfId="2411" xr:uid="{69E8A045-1236-419D-8FFB-2F66C2E8D408}"/>
    <cellStyle name="Normal 9 4 3 2 2 2 2" xfId="2412" xr:uid="{A04826CF-74E6-4D35-BB43-647335709C64}"/>
    <cellStyle name="Normal 9 4 3 2 2 2 2 2" xfId="4500" xr:uid="{24ABB72A-88B7-45B2-BEBC-A90596A74CA6}"/>
    <cellStyle name="Normal 9 4 3 2 2 2 2 2 2" xfId="5307" xr:uid="{DE6CA891-EAA9-4FBB-BFA7-C5184C39C4EA}"/>
    <cellStyle name="Normal 9 4 3 2 2 2 2 2 3" xfId="4936" xr:uid="{9C7C0FD1-B297-4D21-A29E-BCF43AC96242}"/>
    <cellStyle name="Normal 9 4 3 2 2 2 3" xfId="4501" xr:uid="{86E261A8-C185-4692-B28E-5D12468CA8AD}"/>
    <cellStyle name="Normal 9 4 3 2 2 2 3 2" xfId="5308" xr:uid="{F8FB7647-2BD5-4C0E-BFF8-55478E3F7BA2}"/>
    <cellStyle name="Normal 9 4 3 2 2 2 3 3" xfId="4935" xr:uid="{9193D616-7A5E-409A-8556-E52428CC14AB}"/>
    <cellStyle name="Normal 9 4 3 2 2 3" xfId="2413" xr:uid="{763E36E0-8032-4766-BC9A-656ED11CE08F}"/>
    <cellStyle name="Normal 9 4 3 2 2 3 2" xfId="4502" xr:uid="{95CFE28E-583A-4785-BA07-578C3C947AD4}"/>
    <cellStyle name="Normal 9 4 3 2 2 3 2 2" xfId="5309" xr:uid="{AC55524B-43B6-48D1-BF95-4B6FEDF3BD42}"/>
    <cellStyle name="Normal 9 4 3 2 2 3 2 3" xfId="4937" xr:uid="{E2C49BA3-010C-47D3-97B1-C5424671522F}"/>
    <cellStyle name="Normal 9 4 3 2 2 4" xfId="4085" xr:uid="{7FB633F1-6959-4E3B-BAB9-FBA7FE81ED35}"/>
    <cellStyle name="Normal 9 4 3 2 2 4 2" xfId="4938" xr:uid="{743C6C4B-3FE5-426A-AAF0-41A61D7D30E9}"/>
    <cellStyle name="Normal 9 4 3 2 2 5" xfId="4934" xr:uid="{C8007A44-1A8A-491A-A39E-64D825EC014A}"/>
    <cellStyle name="Normal 9 4 3 2 3" xfId="2414" xr:uid="{AE7E5DB2-36D6-44B3-93D1-BF7CDBA16119}"/>
    <cellStyle name="Normal 9 4 3 2 3 2" xfId="2415" xr:uid="{B2B6809E-F83B-4F66-8601-D95DB0D5F6DD}"/>
    <cellStyle name="Normal 9 4 3 2 3 2 2" xfId="4503" xr:uid="{DF8DE493-428E-4DDD-9BD7-7FB881637B10}"/>
    <cellStyle name="Normal 9 4 3 2 3 2 2 2" xfId="5310" xr:uid="{9ECE2A78-9B3E-4AB1-A913-30B66C62B79C}"/>
    <cellStyle name="Normal 9 4 3 2 3 2 2 3" xfId="4940" xr:uid="{A41A5AC3-C591-4D36-9482-B0672326CAD5}"/>
    <cellStyle name="Normal 9 4 3 2 3 3" xfId="4086" xr:uid="{F4620674-7BB8-4151-B412-AA225D0737F6}"/>
    <cellStyle name="Normal 9 4 3 2 3 3 2" xfId="4941" xr:uid="{FE6A0D8A-932D-4A91-9982-09096C3A9E8F}"/>
    <cellStyle name="Normal 9 4 3 2 3 4" xfId="4087" xr:uid="{E7C36329-3A97-4829-994A-A1AFCD331E55}"/>
    <cellStyle name="Normal 9 4 3 2 3 4 2" xfId="4942" xr:uid="{E91E376F-0062-46CA-B722-607FA0812BB8}"/>
    <cellStyle name="Normal 9 4 3 2 3 5" xfId="4939" xr:uid="{C42B7029-734F-40FE-B6BD-C3F8F03BB1D1}"/>
    <cellStyle name="Normal 9 4 3 2 4" xfId="2416" xr:uid="{9B19624B-489C-4DD4-A95F-71EDC1131241}"/>
    <cellStyle name="Normal 9 4 3 2 4 2" xfId="4504" xr:uid="{46456287-2BCB-468E-BBAD-0534EF995BE6}"/>
    <cellStyle name="Normal 9 4 3 2 4 2 2" xfId="5311" xr:uid="{D6A5176B-3332-4886-9980-3BAA4B8E08AB}"/>
    <cellStyle name="Normal 9 4 3 2 4 2 3" xfId="4943" xr:uid="{E99746B4-D2A6-4E29-BDB5-7646072DB8F0}"/>
    <cellStyle name="Normal 9 4 3 2 5" xfId="4088" xr:uid="{FC75D524-3AB5-450F-ADFF-F22F1C23E2D7}"/>
    <cellStyle name="Normal 9 4 3 2 5 2" xfId="4944" xr:uid="{3EB64520-3FE4-47D2-B974-19168C0B2660}"/>
    <cellStyle name="Normal 9 4 3 2 6" xfId="4089" xr:uid="{D06C7DFC-0867-4135-A64D-D87E5F0F5FB9}"/>
    <cellStyle name="Normal 9 4 3 2 6 2" xfId="4945" xr:uid="{A563D9D0-01F8-46B0-AE1D-806964F578E6}"/>
    <cellStyle name="Normal 9 4 3 2 7" xfId="4933" xr:uid="{1C40EC78-E789-497C-B27C-DA3A78A653C9}"/>
    <cellStyle name="Normal 9 4 3 3" xfId="416" xr:uid="{252FBD0A-968F-49D1-950B-8D0899796B19}"/>
    <cellStyle name="Normal 9 4 3 3 2" xfId="2417" xr:uid="{B0F27943-52DF-4044-A773-65A1D83911FC}"/>
    <cellStyle name="Normal 9 4 3 3 2 2" xfId="2418" xr:uid="{CF859379-EE83-441F-9137-38638BE80A65}"/>
    <cellStyle name="Normal 9 4 3 3 2 2 2" xfId="4505" xr:uid="{F96F8E56-974F-4091-B97A-DAAF7FEB1C3D}"/>
    <cellStyle name="Normal 9 4 3 3 2 2 2 2" xfId="5312" xr:uid="{D94DD044-1A55-4436-8931-0F1D58629AE8}"/>
    <cellStyle name="Normal 9 4 3 3 2 2 2 3" xfId="4948" xr:uid="{5F55C7C8-38E6-4E77-BDF8-52551D6C9FCB}"/>
    <cellStyle name="Normal 9 4 3 3 2 3" xfId="4090" xr:uid="{592D8F59-0B4E-471B-9C87-9C54D6C6EDEA}"/>
    <cellStyle name="Normal 9 4 3 3 2 3 2" xfId="4949" xr:uid="{40359E90-71F4-4FE9-BB1B-571E2F950C3E}"/>
    <cellStyle name="Normal 9 4 3 3 2 4" xfId="4091" xr:uid="{DB8C7E80-A8C0-4C5E-A886-EA632DA8F6B0}"/>
    <cellStyle name="Normal 9 4 3 3 2 4 2" xfId="4950" xr:uid="{3EE63FEF-696D-4BFB-98A9-7EA0B3C2DBB7}"/>
    <cellStyle name="Normal 9 4 3 3 2 5" xfId="4947" xr:uid="{095BC7EE-CA9D-4F12-9DAB-49967FD4C017}"/>
    <cellStyle name="Normal 9 4 3 3 3" xfId="2419" xr:uid="{2025329B-8793-4F36-AE06-9D3654C15789}"/>
    <cellStyle name="Normal 9 4 3 3 3 2" xfId="4506" xr:uid="{5B3F7588-C46C-4529-940C-25729D7830CF}"/>
    <cellStyle name="Normal 9 4 3 3 3 2 2" xfId="5313" xr:uid="{B20F04C5-3178-4EC3-8C7E-A64084ED3305}"/>
    <cellStyle name="Normal 9 4 3 3 3 2 3" xfId="4951" xr:uid="{082A1161-EA11-4442-9C0F-136B0EEDD1E4}"/>
    <cellStyle name="Normal 9 4 3 3 4" xfId="4092" xr:uid="{95BBB2AB-7A72-4FB7-8229-59F09DD6860C}"/>
    <cellStyle name="Normal 9 4 3 3 4 2" xfId="4952" xr:uid="{61796850-8327-43CE-92A2-E968C23059BC}"/>
    <cellStyle name="Normal 9 4 3 3 5" xfId="4093" xr:uid="{5359D524-A0C2-4ABA-9706-ECE61FA9CA4C}"/>
    <cellStyle name="Normal 9 4 3 3 5 2" xfId="4953" xr:uid="{D2C7A023-257C-48DE-B48A-11E1FFE52222}"/>
    <cellStyle name="Normal 9 4 3 3 6" xfId="4946" xr:uid="{6431E3E0-00EC-49AB-8AF3-FE0D4B5C0834}"/>
    <cellStyle name="Normal 9 4 3 4" xfId="2420" xr:uid="{E558869B-F044-473D-95F6-12EB23DB33AD}"/>
    <cellStyle name="Normal 9 4 3 4 2" xfId="2421" xr:uid="{D2602FC4-4134-4B0A-A376-44A67E9871BB}"/>
    <cellStyle name="Normal 9 4 3 4 2 2" xfId="4507" xr:uid="{51A36955-C2F1-41FE-8C1A-D7045B0606CB}"/>
    <cellStyle name="Normal 9 4 3 4 2 2 2" xfId="5314" xr:uid="{FE9D2638-96BC-42D3-8C3B-73D9EF12C5BB}"/>
    <cellStyle name="Normal 9 4 3 4 2 2 3" xfId="4955" xr:uid="{46128C65-F3AC-4573-BC4B-B8A3F9BEB178}"/>
    <cellStyle name="Normal 9 4 3 4 3" xfId="4094" xr:uid="{A99B8DD4-CC0F-4A99-ADEC-64C2EAE7A0E3}"/>
    <cellStyle name="Normal 9 4 3 4 3 2" xfId="4956" xr:uid="{66D2C9C8-9063-4AAD-9843-E6C9884E8B72}"/>
    <cellStyle name="Normal 9 4 3 4 4" xfId="4095" xr:uid="{012C7495-02CB-40DC-A176-A06DDC19BFC0}"/>
    <cellStyle name="Normal 9 4 3 4 4 2" xfId="4957" xr:uid="{DADEE786-048D-410F-9AC7-98D222315295}"/>
    <cellStyle name="Normal 9 4 3 4 5" xfId="4954" xr:uid="{C6ED6B0C-21E4-4626-9368-872CB0E18518}"/>
    <cellStyle name="Normal 9 4 3 5" xfId="2422" xr:uid="{B96D6BB5-C1E5-4849-946F-2774CB048C96}"/>
    <cellStyle name="Normal 9 4 3 5 2" xfId="4096" xr:uid="{DFFEFDB4-10CB-44AB-8027-FB43E8A64D93}"/>
    <cellStyle name="Normal 9 4 3 5 2 2" xfId="4959" xr:uid="{0A6DA03A-4970-416F-88D8-434ADA75052F}"/>
    <cellStyle name="Normal 9 4 3 5 3" xfId="4097" xr:uid="{73D066D6-83D9-4725-B93D-12C9241FBEE6}"/>
    <cellStyle name="Normal 9 4 3 5 3 2" xfId="4960" xr:uid="{82A6837C-3751-4827-992A-4C3A21CE5446}"/>
    <cellStyle name="Normal 9 4 3 5 4" xfId="4098" xr:uid="{321AB24D-EFFB-4C98-862C-8BBE00F86511}"/>
    <cellStyle name="Normal 9 4 3 5 4 2" xfId="4961" xr:uid="{ACA4391B-DC41-4711-922E-E8A069BFCE15}"/>
    <cellStyle name="Normal 9 4 3 5 5" xfId="4958" xr:uid="{F61E1B6B-B0BA-437A-825A-12EEAB2E2C39}"/>
    <cellStyle name="Normal 9 4 3 6" xfId="4099" xr:uid="{49BE9FCE-CE19-42DC-B10F-02DE68EA6905}"/>
    <cellStyle name="Normal 9 4 3 6 2" xfId="4962" xr:uid="{9C4F9592-39DB-4867-9020-BC382A0EC21D}"/>
    <cellStyle name="Normal 9 4 3 7" xfId="4100" xr:uid="{8A47A384-41DD-4D40-B7B9-BA2DCF4EEF1C}"/>
    <cellStyle name="Normal 9 4 3 7 2" xfId="4963" xr:uid="{AF79DC1C-7FC3-4BD5-98D6-574B96A78F37}"/>
    <cellStyle name="Normal 9 4 3 8" xfId="4101" xr:uid="{E2B8A835-2AF1-4193-963A-3D13817EE3A3}"/>
    <cellStyle name="Normal 9 4 3 8 2" xfId="4964" xr:uid="{BA0AA341-86FE-4A59-BECA-155B159CFC77}"/>
    <cellStyle name="Normal 9 4 3 9" xfId="4932" xr:uid="{BC1B427F-227B-4023-90CF-C2C6ECE63A2F}"/>
    <cellStyle name="Normal 9 4 4" xfId="177" xr:uid="{9023E63E-7C75-4DDB-AD7D-6AFBD5666FB8}"/>
    <cellStyle name="Normal 9 4 4 2" xfId="864" xr:uid="{205B01F3-E824-4B63-8C84-35F64D746FA6}"/>
    <cellStyle name="Normal 9 4 4 2 2" xfId="865" xr:uid="{B0BAA2CB-8D4C-4C1A-B576-003929FEAB77}"/>
    <cellStyle name="Normal 9 4 4 2 2 2" xfId="2423" xr:uid="{AFD87C6A-1EFF-445F-BC7F-95FA964A7C6E}"/>
    <cellStyle name="Normal 9 4 4 2 2 2 2" xfId="2424" xr:uid="{C47FDBE9-725C-41F1-8131-4C710EBD85E7}"/>
    <cellStyle name="Normal 9 4 4 2 2 2 2 2" xfId="4969" xr:uid="{D9189FF0-877B-45B9-81DB-ACA2713C1379}"/>
    <cellStyle name="Normal 9 4 4 2 2 2 3" xfId="4968" xr:uid="{6161CB7F-3A6C-4E40-B0ED-54359343A058}"/>
    <cellStyle name="Normal 9 4 4 2 2 3" xfId="2425" xr:uid="{5D2D5A93-FBBC-45C9-8237-99C3E297B859}"/>
    <cellStyle name="Normal 9 4 4 2 2 3 2" xfId="4970" xr:uid="{11440724-09DA-4A3D-AA5C-50497F183407}"/>
    <cellStyle name="Normal 9 4 4 2 2 4" xfId="4102" xr:uid="{D56695C4-8D7B-4591-9093-8A6710FEB39B}"/>
    <cellStyle name="Normal 9 4 4 2 2 4 2" xfId="4971" xr:uid="{AC384D23-0889-44AC-B6B9-B8B5A0A2A6EF}"/>
    <cellStyle name="Normal 9 4 4 2 2 5" xfId="4967" xr:uid="{F2C6177F-5382-4E03-890D-73F3508F6E92}"/>
    <cellStyle name="Normal 9 4 4 2 3" xfId="2426" xr:uid="{9E58EDF7-B035-4CB4-91BF-D8ED1004791B}"/>
    <cellStyle name="Normal 9 4 4 2 3 2" xfId="2427" xr:uid="{F56E8C89-7A86-440E-B885-844C18693D65}"/>
    <cellStyle name="Normal 9 4 4 2 3 2 2" xfId="4973" xr:uid="{F57018E8-3BC3-4B7D-9424-9C1DB942C340}"/>
    <cellStyle name="Normal 9 4 4 2 3 3" xfId="4972" xr:uid="{46FD68E2-89A9-4105-B239-7B57F2FBA1B6}"/>
    <cellStyle name="Normal 9 4 4 2 4" xfId="2428" xr:uid="{BCA0D09F-040E-4587-832B-11A13804AB67}"/>
    <cellStyle name="Normal 9 4 4 2 4 2" xfId="4974" xr:uid="{E0D59B7E-C21F-435F-A844-F3EDC58C63FB}"/>
    <cellStyle name="Normal 9 4 4 2 5" xfId="4103" xr:uid="{C1D28804-2AC9-4153-8DED-83F9E7C914CA}"/>
    <cellStyle name="Normal 9 4 4 2 5 2" xfId="4975" xr:uid="{A42A5DDA-CF2F-48E5-9EAF-2FFB1458D997}"/>
    <cellStyle name="Normal 9 4 4 2 6" xfId="4966" xr:uid="{E5B1E946-8515-423F-9D76-F7D0184D84DF}"/>
    <cellStyle name="Normal 9 4 4 3" xfId="866" xr:uid="{444C1271-2FEF-4CCF-A30D-D42B64B7BD24}"/>
    <cellStyle name="Normal 9 4 4 3 2" xfId="2429" xr:uid="{3F636C69-4538-4E38-98E2-21EA4544A059}"/>
    <cellStyle name="Normal 9 4 4 3 2 2" xfId="2430" xr:uid="{172C5668-35B2-40FA-930C-25500AA060EC}"/>
    <cellStyle name="Normal 9 4 4 3 2 2 2" xfId="4978" xr:uid="{98D5D980-B4A6-47FB-97E4-2D92DA01D940}"/>
    <cellStyle name="Normal 9 4 4 3 2 3" xfId="4977" xr:uid="{E78E1669-85CE-4DCD-BA89-F585F9B0A3FB}"/>
    <cellStyle name="Normal 9 4 4 3 3" xfId="2431" xr:uid="{3BA54ABF-DA7C-4987-BFE9-5A541C3F93FC}"/>
    <cellStyle name="Normal 9 4 4 3 3 2" xfId="4979" xr:uid="{45FEB98B-BC46-4E38-942C-97C16693E982}"/>
    <cellStyle name="Normal 9 4 4 3 4" xfId="4104" xr:uid="{B5B979C0-38F7-461B-8C3F-ECD25B932183}"/>
    <cellStyle name="Normal 9 4 4 3 4 2" xfId="4980" xr:uid="{017392C8-A127-4062-A01A-74564FA6B513}"/>
    <cellStyle name="Normal 9 4 4 3 5" xfId="4976" xr:uid="{A65D4CEA-1BDB-498B-86DB-D712F83C43CF}"/>
    <cellStyle name="Normal 9 4 4 4" xfId="2432" xr:uid="{7130AEB2-ACA4-4481-A546-90D3A13C8320}"/>
    <cellStyle name="Normal 9 4 4 4 2" xfId="2433" xr:uid="{8FF92892-B798-4437-8FA7-1075E3363FE4}"/>
    <cellStyle name="Normal 9 4 4 4 2 2" xfId="4982" xr:uid="{6BCF2B6D-7620-4490-90B2-9737E7522C69}"/>
    <cellStyle name="Normal 9 4 4 4 3" xfId="4105" xr:uid="{17E0204D-3FE8-4BE0-8DB8-2B8911C07FBF}"/>
    <cellStyle name="Normal 9 4 4 4 3 2" xfId="4983" xr:uid="{2B1ED109-B41F-4FBC-99A6-CECCC01AAC6C}"/>
    <cellStyle name="Normal 9 4 4 4 4" xfId="4106" xr:uid="{E93A69BD-3750-432A-A351-93A9745F7213}"/>
    <cellStyle name="Normal 9 4 4 4 4 2" xfId="4984" xr:uid="{4CF41C55-44BB-42A3-AE0B-64A33F42A688}"/>
    <cellStyle name="Normal 9 4 4 4 5" xfId="4981" xr:uid="{FC337CC0-6E40-47B2-9277-2CD4811F7143}"/>
    <cellStyle name="Normal 9 4 4 5" xfId="2434" xr:uid="{41BF40E6-A765-4F5D-90DF-C7F53915B06E}"/>
    <cellStyle name="Normal 9 4 4 5 2" xfId="4985" xr:uid="{FD7C9C61-84EC-466A-920B-E005E3C61C55}"/>
    <cellStyle name="Normal 9 4 4 6" xfId="4107" xr:uid="{EADE9B11-24AB-4608-8C79-ED8CA91ACB24}"/>
    <cellStyle name="Normal 9 4 4 6 2" xfId="4986" xr:uid="{EB44562E-9867-4E08-B7B6-72D74D41B093}"/>
    <cellStyle name="Normal 9 4 4 7" xfId="4108" xr:uid="{A2C66FDC-E160-449E-AAC8-214CA6CA979B}"/>
    <cellStyle name="Normal 9 4 4 7 2" xfId="4987" xr:uid="{B3531E8F-1A8E-44C8-B0D8-84F6BE183163}"/>
    <cellStyle name="Normal 9 4 4 8" xfId="4965" xr:uid="{0ABFB909-4FE7-477A-9082-9E64CAD1679E}"/>
    <cellStyle name="Normal 9 4 5" xfId="417" xr:uid="{06B7FC58-4BE8-4404-8F83-93F748845DFB}"/>
    <cellStyle name="Normal 9 4 5 2" xfId="867" xr:uid="{83034F5A-9E48-4B30-BA84-5863A4B81888}"/>
    <cellStyle name="Normal 9 4 5 2 2" xfId="2435" xr:uid="{758EF680-77AD-4A27-B3CD-B9D205FF3061}"/>
    <cellStyle name="Normal 9 4 5 2 2 2" xfId="2436" xr:uid="{8ECAFF9E-1498-413A-80AD-A1CF98986927}"/>
    <cellStyle name="Normal 9 4 5 2 2 2 2" xfId="4991" xr:uid="{FE8CC646-231B-4889-8936-F9E9B486E597}"/>
    <cellStyle name="Normal 9 4 5 2 2 3" xfId="4990" xr:uid="{CC10A958-E12C-43CB-9705-BB8BE3AA60A9}"/>
    <cellStyle name="Normal 9 4 5 2 3" xfId="2437" xr:uid="{39313F3D-A071-42AD-8E09-852E8680A0DE}"/>
    <cellStyle name="Normal 9 4 5 2 3 2" xfId="4992" xr:uid="{A3461339-9972-43E2-AFBC-101D1E90B073}"/>
    <cellStyle name="Normal 9 4 5 2 4" xfId="4109" xr:uid="{E4531018-F700-4FDE-A835-6F244EF72470}"/>
    <cellStyle name="Normal 9 4 5 2 4 2" xfId="4993" xr:uid="{EB303EFC-51D2-4E73-B7DA-48C8F259678B}"/>
    <cellStyle name="Normal 9 4 5 2 5" xfId="4989" xr:uid="{D1808432-804B-464A-9FCB-8A5F366493CE}"/>
    <cellStyle name="Normal 9 4 5 3" xfId="2438" xr:uid="{AF466253-CFA9-460E-B61F-4B9264AF4AA7}"/>
    <cellStyle name="Normal 9 4 5 3 2" xfId="2439" xr:uid="{EED807CA-315A-46E4-80CF-B1B1BE4CB160}"/>
    <cellStyle name="Normal 9 4 5 3 2 2" xfId="4995" xr:uid="{C8FA3AE8-ED82-426C-9A14-9952294AC496}"/>
    <cellStyle name="Normal 9 4 5 3 3" xfId="4110" xr:uid="{6FA4E017-23E4-4FE6-B7C5-ADF0C2772207}"/>
    <cellStyle name="Normal 9 4 5 3 3 2" xfId="4996" xr:uid="{4CF883F2-5739-4A7D-87BC-1C7945942E0C}"/>
    <cellStyle name="Normal 9 4 5 3 4" xfId="4111" xr:uid="{5236AB98-0E26-4D7E-A3DC-D07785F13024}"/>
    <cellStyle name="Normal 9 4 5 3 4 2" xfId="4997" xr:uid="{5E94F654-3CB4-4ECD-8917-6FEA0A266CEA}"/>
    <cellStyle name="Normal 9 4 5 3 5" xfId="4994" xr:uid="{A553E9AA-B452-493A-99FA-235369E05362}"/>
    <cellStyle name="Normal 9 4 5 4" xfId="2440" xr:uid="{3D555501-9BAB-447F-9B4F-12C4700087CE}"/>
    <cellStyle name="Normal 9 4 5 4 2" xfId="4998" xr:uid="{8F92CDB1-D8E6-46B6-A5FF-EB95B0F6E863}"/>
    <cellStyle name="Normal 9 4 5 5" xfId="4112" xr:uid="{B167FF23-5DFA-4818-BB7F-A766A096BE27}"/>
    <cellStyle name="Normal 9 4 5 5 2" xfId="4999" xr:uid="{A06E9D30-1113-4859-AA95-83DD39317548}"/>
    <cellStyle name="Normal 9 4 5 6" xfId="4113" xr:uid="{EC3074DF-2679-406D-9065-7E2B807DF5EE}"/>
    <cellStyle name="Normal 9 4 5 6 2" xfId="5000" xr:uid="{DAC2CF37-7A04-465F-985A-5B5F5127847D}"/>
    <cellStyle name="Normal 9 4 5 7" xfId="4988" xr:uid="{A8BD6B50-2E84-4BEE-AFFD-2517914220C3}"/>
    <cellStyle name="Normal 9 4 6" xfId="418" xr:uid="{42CC1097-4A96-4A81-B356-7EAE47DD1120}"/>
    <cellStyle name="Normal 9 4 6 2" xfId="2441" xr:uid="{1B14C347-A4EB-4835-BE45-40154CCB3636}"/>
    <cellStyle name="Normal 9 4 6 2 2" xfId="2442" xr:uid="{76B6CE21-737B-4CEA-A611-642A3470DA94}"/>
    <cellStyle name="Normal 9 4 6 2 2 2" xfId="5003" xr:uid="{413CF53D-3EE4-4B31-88E8-AB1D13BF4BA9}"/>
    <cellStyle name="Normal 9 4 6 2 3" xfId="4114" xr:uid="{101ADDAF-8EAB-4377-904B-5684B10E7A76}"/>
    <cellStyle name="Normal 9 4 6 2 3 2" xfId="5004" xr:uid="{3F41FA86-24D3-4852-8863-47A3EA7E98F1}"/>
    <cellStyle name="Normal 9 4 6 2 4" xfId="4115" xr:uid="{2FC2ACD8-67AA-4186-81ED-B3DC0DE0E800}"/>
    <cellStyle name="Normal 9 4 6 2 4 2" xfId="5005" xr:uid="{8F0820C5-8A2F-4DB9-9C94-14EA6EB920EB}"/>
    <cellStyle name="Normal 9 4 6 2 5" xfId="5002" xr:uid="{0CF9B4C1-991D-4451-B715-86C2DE0244BD}"/>
    <cellStyle name="Normal 9 4 6 3" xfId="2443" xr:uid="{7A77CC45-95A9-4741-A5CD-8BD1119ACAE9}"/>
    <cellStyle name="Normal 9 4 6 3 2" xfId="5006" xr:uid="{F2D00AD8-8E1D-44A7-ADA5-C560DA8234CF}"/>
    <cellStyle name="Normal 9 4 6 4" xfId="4116" xr:uid="{3CD15287-2D7F-4AA6-BF32-2E307D744416}"/>
    <cellStyle name="Normal 9 4 6 4 2" xfId="5007" xr:uid="{646164A4-9F33-46A3-B246-4C702C762F49}"/>
    <cellStyle name="Normal 9 4 6 5" xfId="4117" xr:uid="{D9AB8298-0DF1-4D19-A8AF-54D6226E6C23}"/>
    <cellStyle name="Normal 9 4 6 5 2" xfId="5008" xr:uid="{F55D43AC-72DA-401E-A908-54EF7DB227F7}"/>
    <cellStyle name="Normal 9 4 6 6" xfId="5001" xr:uid="{8E72396A-941B-42BE-8C93-E6635A2AD858}"/>
    <cellStyle name="Normal 9 4 7" xfId="2444" xr:uid="{F76D3FEF-A348-4726-834B-818CD7785CE7}"/>
    <cellStyle name="Normal 9 4 7 2" xfId="2445" xr:uid="{576AF278-CC2E-41B8-BC3A-D5337E452A7A}"/>
    <cellStyle name="Normal 9 4 7 2 2" xfId="5010" xr:uid="{EC8914E3-E3D7-4948-9FCA-4A647B0842C2}"/>
    <cellStyle name="Normal 9 4 7 3" xfId="4118" xr:uid="{61C27656-4FFF-494E-A56D-DA843CCF62F8}"/>
    <cellStyle name="Normal 9 4 7 3 2" xfId="5011" xr:uid="{738AAE2B-6294-4563-9CA1-1199176DDA81}"/>
    <cellStyle name="Normal 9 4 7 4" xfId="4119" xr:uid="{25DF7327-DE33-4520-9055-D7CD7FE71E1B}"/>
    <cellStyle name="Normal 9 4 7 4 2" xfId="5012" xr:uid="{5815EA4C-6519-456E-806C-A936538C9419}"/>
    <cellStyle name="Normal 9 4 7 5" xfId="5009" xr:uid="{890476E1-3A58-42DC-8A21-FF556A1FC6DD}"/>
    <cellStyle name="Normal 9 4 8" xfId="2446" xr:uid="{9D6D29EF-90B7-4B25-A98B-45DF62925BDC}"/>
    <cellStyle name="Normal 9 4 8 2" xfId="4120" xr:uid="{54178A98-562C-4A87-8DB3-2F76F1C79615}"/>
    <cellStyle name="Normal 9 4 8 2 2" xfId="5014" xr:uid="{3D81E6EF-F0EE-4533-A126-CBD5276291E3}"/>
    <cellStyle name="Normal 9 4 8 3" xfId="4121" xr:uid="{593CA257-BE8E-4A96-9BF8-7C44AF496A3E}"/>
    <cellStyle name="Normal 9 4 8 3 2" xfId="5015" xr:uid="{64D8EE46-D3B7-48FF-9378-9485B644C6EF}"/>
    <cellStyle name="Normal 9 4 8 4" xfId="4122" xr:uid="{47CD67D0-1DE4-405B-B1BA-EDFC649EAF4F}"/>
    <cellStyle name="Normal 9 4 8 4 2" xfId="5016" xr:uid="{67227DC7-1CDC-443F-952C-CC743ECF9B35}"/>
    <cellStyle name="Normal 9 4 8 5" xfId="5013" xr:uid="{34517277-E0E4-4D9E-9E2C-23578CB483B0}"/>
    <cellStyle name="Normal 9 4 9" xfId="4123" xr:uid="{7D29149E-3D24-484C-89BA-8E38AFDEDFF5}"/>
    <cellStyle name="Normal 9 4 9 2" xfId="5017" xr:uid="{5F2B7C1E-E034-43D4-8F0F-3568DBAA07D9}"/>
    <cellStyle name="Normal 9 5" xfId="178" xr:uid="{A687D2E0-D74C-48F0-828E-A87B641A8B03}"/>
    <cellStyle name="Normal 9 5 10" xfId="4124" xr:uid="{D964CE45-746A-4107-8E39-DAF6E7161C5C}"/>
    <cellStyle name="Normal 9 5 10 2" xfId="5019" xr:uid="{16D18713-C717-488A-8490-2B8D989C2B82}"/>
    <cellStyle name="Normal 9 5 11" xfId="4125" xr:uid="{F3AF7DDF-D0A9-434D-943D-4C30E9DF6643}"/>
    <cellStyle name="Normal 9 5 11 2" xfId="5020" xr:uid="{5832CDF1-E985-4164-A046-785A91373245}"/>
    <cellStyle name="Normal 9 5 12" xfId="5018" xr:uid="{BA4B8D0D-2923-41D8-BFF3-F2B924879A0C}"/>
    <cellStyle name="Normal 9 5 2" xfId="179" xr:uid="{73FEC17B-C38A-4A9A-9E1C-247924436C2E}"/>
    <cellStyle name="Normal 9 5 2 10" xfId="5021" xr:uid="{A11E7845-F5D8-4C95-9372-8243AC1F9257}"/>
    <cellStyle name="Normal 9 5 2 2" xfId="419" xr:uid="{373810BE-56A9-4CFC-9145-F5E8AAE301A4}"/>
    <cellStyle name="Normal 9 5 2 2 2" xfId="868" xr:uid="{66925C17-9EC2-47A1-9FD0-0700A2F8F47D}"/>
    <cellStyle name="Normal 9 5 2 2 2 2" xfId="869" xr:uid="{36BB1BE6-2E25-47F6-A6C4-703BE106256C}"/>
    <cellStyle name="Normal 9 5 2 2 2 2 2" xfId="2447" xr:uid="{ADC2B760-6254-461F-8E7A-56527AA5D2FC}"/>
    <cellStyle name="Normal 9 5 2 2 2 2 2 2" xfId="5025" xr:uid="{58298794-70FF-4BB9-BAAE-37168668DFFD}"/>
    <cellStyle name="Normal 9 5 2 2 2 2 3" xfId="4126" xr:uid="{98FEFC04-A07D-4773-A446-92BAB4DA10C3}"/>
    <cellStyle name="Normal 9 5 2 2 2 2 3 2" xfId="5026" xr:uid="{D11AD97B-75AE-41E7-8901-2B88A76DC0BA}"/>
    <cellStyle name="Normal 9 5 2 2 2 2 4" xfId="4127" xr:uid="{0C6ED49C-09C6-4BFD-B822-3374E672882A}"/>
    <cellStyle name="Normal 9 5 2 2 2 2 4 2" xfId="5027" xr:uid="{2EF477D6-8257-4641-A1AA-C3D2C24D6FFA}"/>
    <cellStyle name="Normal 9 5 2 2 2 2 5" xfId="5024" xr:uid="{672766E5-48B6-4524-ABA7-99AA3C9EDA66}"/>
    <cellStyle name="Normal 9 5 2 2 2 3" xfId="2448" xr:uid="{1E1675AC-FE5E-4860-A942-EE814C88C14E}"/>
    <cellStyle name="Normal 9 5 2 2 2 3 2" xfId="4128" xr:uid="{B1BA0039-7931-408F-9304-BC216F736039}"/>
    <cellStyle name="Normal 9 5 2 2 2 3 2 2" xfId="5029" xr:uid="{624A94E8-F63A-4E57-A2CE-69C6F0F90EAC}"/>
    <cellStyle name="Normal 9 5 2 2 2 3 3" xfId="4129" xr:uid="{3B76D324-F8C6-4402-B5C0-D939A2081CC3}"/>
    <cellStyle name="Normal 9 5 2 2 2 3 3 2" xfId="5030" xr:uid="{7C78F3CA-B3D7-49C2-B1E5-2A8022254982}"/>
    <cellStyle name="Normal 9 5 2 2 2 3 4" xfId="4130" xr:uid="{BB6E8A63-12C2-4311-8281-6E1E931D93C4}"/>
    <cellStyle name="Normal 9 5 2 2 2 3 4 2" xfId="5031" xr:uid="{A3118AF5-2371-4545-A600-1B70BDA3F82E}"/>
    <cellStyle name="Normal 9 5 2 2 2 3 5" xfId="5028" xr:uid="{2C109099-57EB-4FCC-AECD-507EDB977A42}"/>
    <cellStyle name="Normal 9 5 2 2 2 4" xfId="4131" xr:uid="{EB816AC5-ED11-4D1D-8A58-B047D5E21855}"/>
    <cellStyle name="Normal 9 5 2 2 2 4 2" xfId="5032" xr:uid="{1A297825-62A0-473A-ABF8-A9AD796CA104}"/>
    <cellStyle name="Normal 9 5 2 2 2 5" xfId="4132" xr:uid="{36892390-4A64-4876-B432-3D9D1069339E}"/>
    <cellStyle name="Normal 9 5 2 2 2 5 2" xfId="5033" xr:uid="{A996B20C-E3AF-4B52-AB87-B28D167A9C40}"/>
    <cellStyle name="Normal 9 5 2 2 2 6" xfId="4133" xr:uid="{2332CAA7-C0CE-4B35-8FD1-0C274CFB2EEB}"/>
    <cellStyle name="Normal 9 5 2 2 2 6 2" xfId="5034" xr:uid="{B387BCCC-78B2-4648-8341-CC5A91C1B4CB}"/>
    <cellStyle name="Normal 9 5 2 2 2 7" xfId="5023" xr:uid="{73E37A0D-4F1D-4256-A987-7B608E9E9663}"/>
    <cellStyle name="Normal 9 5 2 2 3" xfId="870" xr:uid="{D2FEFEEB-01A5-485E-A4A8-28F595FA7A41}"/>
    <cellStyle name="Normal 9 5 2 2 3 2" xfId="2449" xr:uid="{D42A786F-F06D-473B-8BE1-3350AB97B3F1}"/>
    <cellStyle name="Normal 9 5 2 2 3 2 2" xfId="4134" xr:uid="{8F1D2BCC-612C-4D56-BC76-AA44116A3940}"/>
    <cellStyle name="Normal 9 5 2 2 3 2 2 2" xfId="5037" xr:uid="{20DFD630-AE8F-4A64-917A-2BA8AD15AD41}"/>
    <cellStyle name="Normal 9 5 2 2 3 2 3" xfId="4135" xr:uid="{3DB71A4E-8F76-4058-BDAF-EC26B60DC815}"/>
    <cellStyle name="Normal 9 5 2 2 3 2 3 2" xfId="5038" xr:uid="{6BD27AE3-B937-4E8D-A027-97524676A58F}"/>
    <cellStyle name="Normal 9 5 2 2 3 2 4" xfId="4136" xr:uid="{B59ED0D5-A9C1-46D0-90F9-F01AB78E361D}"/>
    <cellStyle name="Normal 9 5 2 2 3 2 4 2" xfId="5039" xr:uid="{3215024D-647F-468E-A183-B047090B4CD4}"/>
    <cellStyle name="Normal 9 5 2 2 3 2 5" xfId="5036" xr:uid="{21E43CBD-45A4-4756-805C-E1670156C97C}"/>
    <cellStyle name="Normal 9 5 2 2 3 3" xfId="4137" xr:uid="{32DD360E-8CAC-4E75-A5A4-9E5149B80C11}"/>
    <cellStyle name="Normal 9 5 2 2 3 3 2" xfId="5040" xr:uid="{3370B8DC-CD2B-4187-A318-9C070C8C44E5}"/>
    <cellStyle name="Normal 9 5 2 2 3 4" xfId="4138" xr:uid="{2D2F9984-0816-4F62-A660-6293C91DA25F}"/>
    <cellStyle name="Normal 9 5 2 2 3 4 2" xfId="5041" xr:uid="{EE4C1572-E72A-4AC5-B8D3-85DBF98669BF}"/>
    <cellStyle name="Normal 9 5 2 2 3 5" xfId="4139" xr:uid="{75CF9DB6-8149-4085-AF98-2AB0F8AB177A}"/>
    <cellStyle name="Normal 9 5 2 2 3 5 2" xfId="5042" xr:uid="{BE44984D-15A1-4525-B8B6-E7824E667C29}"/>
    <cellStyle name="Normal 9 5 2 2 3 6" xfId="5035" xr:uid="{C081B142-1B30-43E6-8F14-8FE06CB326B8}"/>
    <cellStyle name="Normal 9 5 2 2 4" xfId="2450" xr:uid="{682E6078-7151-4DE4-9390-D7841FB68FBC}"/>
    <cellStyle name="Normal 9 5 2 2 4 2" xfId="4140" xr:uid="{0AF5FE0E-A5E6-4033-9E93-069B2ED644B8}"/>
    <cellStyle name="Normal 9 5 2 2 4 2 2" xfId="5044" xr:uid="{63B839B6-420A-45C1-B4B0-543A56D0B3C2}"/>
    <cellStyle name="Normal 9 5 2 2 4 3" xfId="4141" xr:uid="{C4B09CF6-5B28-4BEB-8C0A-E09F5A74DF78}"/>
    <cellStyle name="Normal 9 5 2 2 4 3 2" xfId="5045" xr:uid="{53D65584-D0E0-44B4-8391-ED552B610961}"/>
    <cellStyle name="Normal 9 5 2 2 4 4" xfId="4142" xr:uid="{64C22E71-4065-4724-B2AC-C88506A4F189}"/>
    <cellStyle name="Normal 9 5 2 2 4 4 2" xfId="5046" xr:uid="{9783FC5A-C001-4168-A919-754077334678}"/>
    <cellStyle name="Normal 9 5 2 2 4 5" xfId="5043" xr:uid="{2F48ED9F-65F9-45D2-8040-798E972E54CE}"/>
    <cellStyle name="Normal 9 5 2 2 5" xfId="4143" xr:uid="{94BA8229-99EA-4A90-9D27-80468D6AADFB}"/>
    <cellStyle name="Normal 9 5 2 2 5 2" xfId="4144" xr:uid="{9D67A048-55BD-4895-AD6E-03FAAF875DA7}"/>
    <cellStyle name="Normal 9 5 2 2 5 2 2" xfId="5048" xr:uid="{547C2F4D-CA0D-4B57-9D94-5C9D5861529F}"/>
    <cellStyle name="Normal 9 5 2 2 5 3" xfId="4145" xr:uid="{A8E9A3D1-4C3F-4981-A0EB-60C6E8DD8EF3}"/>
    <cellStyle name="Normal 9 5 2 2 5 3 2" xfId="5049" xr:uid="{C2B19354-4928-476B-9B28-098E144775D8}"/>
    <cellStyle name="Normal 9 5 2 2 5 4" xfId="4146" xr:uid="{A5786276-F6B8-485C-AB6B-4D7BB6A4782A}"/>
    <cellStyle name="Normal 9 5 2 2 5 4 2" xfId="5050" xr:uid="{9D3CF8CA-0DA1-41CB-A1B7-EE72842368F3}"/>
    <cellStyle name="Normal 9 5 2 2 5 5" xfId="5047" xr:uid="{275D64B1-4A18-4869-A5B0-FF93467D7385}"/>
    <cellStyle name="Normal 9 5 2 2 6" xfId="4147" xr:uid="{6C4E8234-BB35-42B6-8D59-94DD86D0B5F7}"/>
    <cellStyle name="Normal 9 5 2 2 6 2" xfId="5051" xr:uid="{1B3D8083-D872-495B-B29F-92C60A191D64}"/>
    <cellStyle name="Normal 9 5 2 2 7" xfId="4148" xr:uid="{22BAB982-883D-4158-B186-E09A21A19DA0}"/>
    <cellStyle name="Normal 9 5 2 2 7 2" xfId="5052" xr:uid="{66639C4D-F7A6-4B9E-A16C-D35BCAA1286A}"/>
    <cellStyle name="Normal 9 5 2 2 8" xfId="4149" xr:uid="{304BA593-57D7-45F2-B098-4E82A81EE1A4}"/>
    <cellStyle name="Normal 9 5 2 2 8 2" xfId="5053" xr:uid="{518ED533-FC9C-4885-9EF3-692D82B50D79}"/>
    <cellStyle name="Normal 9 5 2 2 9" xfId="5022" xr:uid="{1A2D4C3B-82C2-4646-8869-3EDD80F5DCC4}"/>
    <cellStyle name="Normal 9 5 2 3" xfId="871" xr:uid="{D1576F4D-9BF0-4D16-A5B8-60D5EB450F23}"/>
    <cellStyle name="Normal 9 5 2 3 2" xfId="872" xr:uid="{2B7E3FF9-842E-440A-B4D0-8A2FE0A53DA6}"/>
    <cellStyle name="Normal 9 5 2 3 2 2" xfId="873" xr:uid="{023C4F09-924F-409B-851D-A5AEDA270614}"/>
    <cellStyle name="Normal 9 5 2 3 2 2 2" xfId="5056" xr:uid="{29CD5062-3E63-4367-AEF8-94ACD6729543}"/>
    <cellStyle name="Normal 9 5 2 3 2 3" xfId="4150" xr:uid="{D5387DAB-E9AE-4A67-986A-35DA889E0015}"/>
    <cellStyle name="Normal 9 5 2 3 2 3 2" xfId="5057" xr:uid="{47A930E7-A9F7-40ED-ABFD-7DF7B8BF8EC6}"/>
    <cellStyle name="Normal 9 5 2 3 2 4" xfId="4151" xr:uid="{F2535114-DCFA-4367-9AAC-90F9009A5D44}"/>
    <cellStyle name="Normal 9 5 2 3 2 4 2" xfId="5058" xr:uid="{93A119FA-E5DB-4BD3-91E2-90E565D23A45}"/>
    <cellStyle name="Normal 9 5 2 3 2 5" xfId="5055" xr:uid="{8D48894C-3BF4-4C49-9058-E8EF85964F4B}"/>
    <cellStyle name="Normal 9 5 2 3 3" xfId="874" xr:uid="{C1B0B471-FAEB-4FDE-9045-3D4ABB651681}"/>
    <cellStyle name="Normal 9 5 2 3 3 2" xfId="4152" xr:uid="{F747ED97-18FD-45B8-B151-2F1BF7B9BDFD}"/>
    <cellStyle name="Normal 9 5 2 3 3 2 2" xfId="5060" xr:uid="{593ABEF5-1002-4893-9BE0-12B874EFC4C8}"/>
    <cellStyle name="Normal 9 5 2 3 3 3" xfId="4153" xr:uid="{898737AC-A1E9-4C4A-8C7A-9B3B2867C138}"/>
    <cellStyle name="Normal 9 5 2 3 3 3 2" xfId="5061" xr:uid="{7D40F05F-8D5E-4CF6-8336-863D4E18D3F6}"/>
    <cellStyle name="Normal 9 5 2 3 3 4" xfId="4154" xr:uid="{C44939B3-367A-4A0B-9BA8-126F3FEF2800}"/>
    <cellStyle name="Normal 9 5 2 3 3 4 2" xfId="5062" xr:uid="{6703C816-D5EF-4315-ADEE-40DED87D6247}"/>
    <cellStyle name="Normal 9 5 2 3 3 5" xfId="5059" xr:uid="{375C0E13-53EA-4241-A58B-66250D6E80A2}"/>
    <cellStyle name="Normal 9 5 2 3 4" xfId="4155" xr:uid="{7612577D-DE8C-41EE-AB35-02E8903092E3}"/>
    <cellStyle name="Normal 9 5 2 3 4 2" xfId="5063" xr:uid="{67BBA7A0-F2AF-4B3A-95DE-DA9B1CDCF2A7}"/>
    <cellStyle name="Normal 9 5 2 3 5" xfId="4156" xr:uid="{E10CF227-6BC5-47DB-AD08-D26787003482}"/>
    <cellStyle name="Normal 9 5 2 3 5 2" xfId="5064" xr:uid="{D9CB35DF-FBDD-4260-8F6D-62B12760D2DB}"/>
    <cellStyle name="Normal 9 5 2 3 6" xfId="4157" xr:uid="{25812302-563A-407F-97FA-FD92B033D9F8}"/>
    <cellStyle name="Normal 9 5 2 3 6 2" xfId="5065" xr:uid="{FE81F37D-F23C-42C2-8F88-3686E8A869D8}"/>
    <cellStyle name="Normal 9 5 2 3 7" xfId="5054" xr:uid="{D4F42DD7-495E-428F-8E81-7E8E28D081A0}"/>
    <cellStyle name="Normal 9 5 2 4" xfId="875" xr:uid="{5C3AB4F4-FE3A-4BF4-9E71-EA14D135E9B7}"/>
    <cellStyle name="Normal 9 5 2 4 2" xfId="876" xr:uid="{54657245-B103-4424-B5BD-4AEA2D68CE4F}"/>
    <cellStyle name="Normal 9 5 2 4 2 2" xfId="4158" xr:uid="{0EFCC597-7810-403A-80FF-3435935CB3BD}"/>
    <cellStyle name="Normal 9 5 2 4 2 2 2" xfId="5068" xr:uid="{0A782ECB-4DED-4D5C-9F95-FABBEAA2B84B}"/>
    <cellStyle name="Normal 9 5 2 4 2 3" xfId="4159" xr:uid="{7796E2E5-5E68-4854-A9E4-79FE46206AFE}"/>
    <cellStyle name="Normal 9 5 2 4 2 3 2" xfId="5069" xr:uid="{1F2946AF-FC77-4323-90E3-C8D009D684BC}"/>
    <cellStyle name="Normal 9 5 2 4 2 4" xfId="4160" xr:uid="{75069307-A981-49FD-8C11-A62D43D52516}"/>
    <cellStyle name="Normal 9 5 2 4 2 4 2" xfId="5070" xr:uid="{CC668539-FAB0-449B-869A-C026EC409BEF}"/>
    <cellStyle name="Normal 9 5 2 4 2 5" xfId="5067" xr:uid="{56E4D946-DDA8-4DA5-92ED-9930D25D09A6}"/>
    <cellStyle name="Normal 9 5 2 4 3" xfId="4161" xr:uid="{BD7CD38E-E10A-4AAB-848D-922099C57574}"/>
    <cellStyle name="Normal 9 5 2 4 3 2" xfId="5071" xr:uid="{29776F33-F963-4840-BC92-C9EACCDFEAA8}"/>
    <cellStyle name="Normal 9 5 2 4 4" xfId="4162" xr:uid="{E2049820-94B1-4087-802C-AFA5BE85A2A5}"/>
    <cellStyle name="Normal 9 5 2 4 4 2" xfId="5072" xr:uid="{8A12FBB6-5468-4149-A3C7-C7766B87ABB2}"/>
    <cellStyle name="Normal 9 5 2 4 5" xfId="4163" xr:uid="{F7FC82A4-B6E9-43F9-B93A-B5133C925110}"/>
    <cellStyle name="Normal 9 5 2 4 5 2" xfId="5073" xr:uid="{7B8D924E-EF5F-417A-A40F-F9A37AC97F7C}"/>
    <cellStyle name="Normal 9 5 2 4 6" xfId="5066" xr:uid="{DA9557F2-0586-4A72-BB0E-F9DC9E20FEE6}"/>
    <cellStyle name="Normal 9 5 2 5" xfId="877" xr:uid="{5681FD92-6F1B-4F16-BD71-F2478A692916}"/>
    <cellStyle name="Normal 9 5 2 5 2" xfId="4164" xr:uid="{1A727CE7-A2A1-4FDF-A53D-4F0B979A4B72}"/>
    <cellStyle name="Normal 9 5 2 5 2 2" xfId="5075" xr:uid="{C65F7F12-D7C9-48D3-9E96-5887ACF69D0A}"/>
    <cellStyle name="Normal 9 5 2 5 3" xfId="4165" xr:uid="{CAE72CA8-DF4E-4F1B-B0B0-A0911BC36B84}"/>
    <cellStyle name="Normal 9 5 2 5 3 2" xfId="5076" xr:uid="{93457F45-572F-4165-AD6F-3323A748CD2D}"/>
    <cellStyle name="Normal 9 5 2 5 4" xfId="4166" xr:uid="{E93B4827-EF0C-4354-AB14-C61F74FF033D}"/>
    <cellStyle name="Normal 9 5 2 5 4 2" xfId="5077" xr:uid="{39C225E5-354F-48E4-843E-3DCC92F4C257}"/>
    <cellStyle name="Normal 9 5 2 5 5" xfId="5074" xr:uid="{83F00859-62D9-4258-A0DE-2F2B6275F8AE}"/>
    <cellStyle name="Normal 9 5 2 6" xfId="4167" xr:uid="{101BABC7-AF80-4F01-9FC2-9E6BC22119D4}"/>
    <cellStyle name="Normal 9 5 2 6 2" xfId="4168" xr:uid="{FF387874-F57C-434B-8CD4-D844ABD725DA}"/>
    <cellStyle name="Normal 9 5 2 6 2 2" xfId="5079" xr:uid="{538A2A53-60FE-496A-92F1-81EDD6BE8FA6}"/>
    <cellStyle name="Normal 9 5 2 6 3" xfId="4169" xr:uid="{BBA60F5F-0F5A-4575-ACD0-47E8231F4BB0}"/>
    <cellStyle name="Normal 9 5 2 6 3 2" xfId="5080" xr:uid="{9AE3A47E-CCB5-4449-9341-7D0A7F795DE8}"/>
    <cellStyle name="Normal 9 5 2 6 4" xfId="4170" xr:uid="{1F02FDF1-F0C1-4985-85A0-C94FBC112831}"/>
    <cellStyle name="Normal 9 5 2 6 4 2" xfId="5081" xr:uid="{0DA392E0-7E96-474D-871F-5EC62EF921B0}"/>
    <cellStyle name="Normal 9 5 2 6 5" xfId="5078" xr:uid="{8D264280-6DAB-49A6-B1D2-0ABD50DBA89E}"/>
    <cellStyle name="Normal 9 5 2 7" xfId="4171" xr:uid="{C595D7F1-8167-415C-9369-ACC5FEB48C43}"/>
    <cellStyle name="Normal 9 5 2 7 2" xfId="5082" xr:uid="{A95C7D7D-943A-46F2-8F36-AA116108DDF2}"/>
    <cellStyle name="Normal 9 5 2 8" xfId="4172" xr:uid="{89B9538D-BB25-41CD-8570-00FB8ABFB02D}"/>
    <cellStyle name="Normal 9 5 2 8 2" xfId="5083" xr:uid="{F95661AD-B7C4-48C8-AD3A-C48D7865B638}"/>
    <cellStyle name="Normal 9 5 2 9" xfId="4173" xr:uid="{23050311-5A2E-4B3D-99B0-F8317624362F}"/>
    <cellStyle name="Normal 9 5 2 9 2" xfId="5084" xr:uid="{95EF6482-60EB-4D70-A08D-2602EF022948}"/>
    <cellStyle name="Normal 9 5 3" xfId="420" xr:uid="{45E3382B-8D26-4407-B9E6-BAC24BEACCE6}"/>
    <cellStyle name="Normal 9 5 3 2" xfId="878" xr:uid="{CABF32D8-72F4-44CD-96B6-79B92846EE79}"/>
    <cellStyle name="Normal 9 5 3 2 2" xfId="879" xr:uid="{DDCF80D1-92D8-41DE-AF5B-86B1311B0F60}"/>
    <cellStyle name="Normal 9 5 3 2 2 2" xfId="2451" xr:uid="{8D52B7E2-1334-4DA1-8431-0D64119E5E22}"/>
    <cellStyle name="Normal 9 5 3 2 2 2 2" xfId="2452" xr:uid="{E6FBC329-0FD0-4068-A52E-4814AF625032}"/>
    <cellStyle name="Normal 9 5 3 2 2 2 2 2" xfId="5089" xr:uid="{BF0985EB-6878-4141-9F6D-8A1D2AC3C13F}"/>
    <cellStyle name="Normal 9 5 3 2 2 2 3" xfId="5088" xr:uid="{97F4755A-9F51-4A94-A536-E8E004BDFBD3}"/>
    <cellStyle name="Normal 9 5 3 2 2 3" xfId="2453" xr:uid="{99B49DA9-4FCE-46BA-AEE1-5402542866F9}"/>
    <cellStyle name="Normal 9 5 3 2 2 3 2" xfId="5090" xr:uid="{5925C0F4-CCD7-4270-A59C-5A5098ED24CF}"/>
    <cellStyle name="Normal 9 5 3 2 2 4" xfId="4174" xr:uid="{086C26D3-618F-4CEA-AF28-CABE123ED799}"/>
    <cellStyle name="Normal 9 5 3 2 2 4 2" xfId="5091" xr:uid="{E638A8AF-908D-4913-8457-44E1F00C8754}"/>
    <cellStyle name="Normal 9 5 3 2 2 5" xfId="5087" xr:uid="{D85A34E5-F97E-4623-9D8B-551E58FAB70F}"/>
    <cellStyle name="Normal 9 5 3 2 3" xfId="2454" xr:uid="{628BFE2E-720C-4438-A56B-5B99936D9C51}"/>
    <cellStyle name="Normal 9 5 3 2 3 2" xfId="2455" xr:uid="{CB508B1A-360A-47E9-BBB4-3D324966A778}"/>
    <cellStyle name="Normal 9 5 3 2 3 2 2" xfId="5093" xr:uid="{3A8BC500-F0E6-4A9C-843C-E2ED33AD7A2A}"/>
    <cellStyle name="Normal 9 5 3 2 3 3" xfId="4175" xr:uid="{C3DECD82-C4FB-4809-9FA5-2221253B1C97}"/>
    <cellStyle name="Normal 9 5 3 2 3 3 2" xfId="5094" xr:uid="{5848445C-8EC4-446A-8A35-64DEBF86FDBD}"/>
    <cellStyle name="Normal 9 5 3 2 3 4" xfId="4176" xr:uid="{C25300A9-9718-45EA-ADF4-A7558E770D4F}"/>
    <cellStyle name="Normal 9 5 3 2 3 4 2" xfId="5095" xr:uid="{89319E0D-C512-4CF4-81E0-8C89549D0710}"/>
    <cellStyle name="Normal 9 5 3 2 3 5" xfId="5092" xr:uid="{FBCF2BDB-3456-4A4D-A2BD-A3A20CF6499A}"/>
    <cellStyle name="Normal 9 5 3 2 4" xfId="2456" xr:uid="{69B8CA75-A00D-4BD3-A4CF-B6D9C5F14BE3}"/>
    <cellStyle name="Normal 9 5 3 2 4 2" xfId="5096" xr:uid="{9EB9E2B2-D31D-4181-952A-E1BC3441344A}"/>
    <cellStyle name="Normal 9 5 3 2 5" xfId="4177" xr:uid="{56A7E731-45D5-4634-B13C-884C8B7B96EE}"/>
    <cellStyle name="Normal 9 5 3 2 5 2" xfId="5097" xr:uid="{2689ADF1-7E33-4648-88C6-93B0E61BD8A6}"/>
    <cellStyle name="Normal 9 5 3 2 6" xfId="4178" xr:uid="{3BADDFAD-5848-4D78-96E2-50D9A41F8EE6}"/>
    <cellStyle name="Normal 9 5 3 2 6 2" xfId="5098" xr:uid="{6AAB07C1-AF5E-4922-AE64-C44AEE4E7DB7}"/>
    <cellStyle name="Normal 9 5 3 2 7" xfId="5086" xr:uid="{363A6C40-FD4F-4BC8-85DE-BE88D970B41A}"/>
    <cellStyle name="Normal 9 5 3 3" xfId="880" xr:uid="{61898370-02C8-4240-BE49-E20164C65F3C}"/>
    <cellStyle name="Normal 9 5 3 3 2" xfId="2457" xr:uid="{DEC83CF2-9EB9-4061-8113-0FD0AC57F215}"/>
    <cellStyle name="Normal 9 5 3 3 2 2" xfId="2458" xr:uid="{D4B1E08B-7733-4F40-A697-0B5C4A4508F2}"/>
    <cellStyle name="Normal 9 5 3 3 2 2 2" xfId="5101" xr:uid="{A72397B2-4A17-43F0-A4BE-FEB377110E0E}"/>
    <cellStyle name="Normal 9 5 3 3 2 3" xfId="4179" xr:uid="{F37927A8-530B-481B-AF67-8E6199424394}"/>
    <cellStyle name="Normal 9 5 3 3 2 3 2" xfId="5102" xr:uid="{F6601F24-2367-4210-85C6-1E989288E6FC}"/>
    <cellStyle name="Normal 9 5 3 3 2 4" xfId="4180" xr:uid="{F520468D-2930-427A-A4C9-F72A1DFB3607}"/>
    <cellStyle name="Normal 9 5 3 3 2 4 2" xfId="5103" xr:uid="{CF6AA2C1-8E07-4155-9878-94639F0E2802}"/>
    <cellStyle name="Normal 9 5 3 3 2 5" xfId="5100" xr:uid="{63289FAA-C5B4-41F1-93C4-0D75F330299E}"/>
    <cellStyle name="Normal 9 5 3 3 3" xfId="2459" xr:uid="{0373A627-B4A8-46E2-A9DD-7CCAECBB01DB}"/>
    <cellStyle name="Normal 9 5 3 3 3 2" xfId="5104" xr:uid="{4BBB457B-C0F2-436F-A760-4F8E7414B5AD}"/>
    <cellStyle name="Normal 9 5 3 3 4" xfId="4181" xr:uid="{9A4D7D64-2002-46A4-8249-72DDC51B3774}"/>
    <cellStyle name="Normal 9 5 3 3 4 2" xfId="5105" xr:uid="{85D05ECF-5FB8-42FD-81FA-DE435C328776}"/>
    <cellStyle name="Normal 9 5 3 3 5" xfId="4182" xr:uid="{D23DC8C8-B834-4010-922D-C9546E2C0B12}"/>
    <cellStyle name="Normal 9 5 3 3 5 2" xfId="5106" xr:uid="{4B52D14A-53A5-4FD3-B4B2-F3578A558CC6}"/>
    <cellStyle name="Normal 9 5 3 3 6" xfId="5099" xr:uid="{5ADDE7C2-358A-4826-95AA-3780BB7B6821}"/>
    <cellStyle name="Normal 9 5 3 4" xfId="2460" xr:uid="{2A65D2E2-AFD8-4BF4-B694-1FA3DCA9DA8E}"/>
    <cellStyle name="Normal 9 5 3 4 2" xfId="2461" xr:uid="{E1DE7EC6-E20D-4707-8A63-DA1812340828}"/>
    <cellStyle name="Normal 9 5 3 4 2 2" xfId="5108" xr:uid="{10CF80D5-796A-4435-A0F1-5CF782E9053D}"/>
    <cellStyle name="Normal 9 5 3 4 3" xfId="4183" xr:uid="{62F66A25-3948-4F71-941A-193C6A4C8FBE}"/>
    <cellStyle name="Normal 9 5 3 4 3 2" xfId="5109" xr:uid="{84D89AEB-3BFA-4F9C-BDFA-896343B2D3CF}"/>
    <cellStyle name="Normal 9 5 3 4 4" xfId="4184" xr:uid="{0B9C58C0-8105-40BB-B102-60D0321FDA76}"/>
    <cellStyle name="Normal 9 5 3 4 4 2" xfId="5110" xr:uid="{E5EA5A6A-15BB-440E-A85D-2DEEAA342E5F}"/>
    <cellStyle name="Normal 9 5 3 4 5" xfId="5107" xr:uid="{8A89FAEA-2448-4003-8183-5A49E3671E3C}"/>
    <cellStyle name="Normal 9 5 3 5" xfId="2462" xr:uid="{DBA1F696-7217-432B-AA99-CD180B698589}"/>
    <cellStyle name="Normal 9 5 3 5 2" xfId="4185" xr:uid="{0D2A956C-AB57-4BE7-BAC8-4C306717E80C}"/>
    <cellStyle name="Normal 9 5 3 5 2 2" xfId="5112" xr:uid="{3AEAACDA-C10D-42C0-B099-0F517B3E75B8}"/>
    <cellStyle name="Normal 9 5 3 5 3" xfId="4186" xr:uid="{2983DAF9-23BD-4F8A-957B-6E3C9049D19E}"/>
    <cellStyle name="Normal 9 5 3 5 3 2" xfId="5113" xr:uid="{0C57B94C-D703-4ECB-8D31-CC117842D762}"/>
    <cellStyle name="Normal 9 5 3 5 4" xfId="4187" xr:uid="{2F43369C-3FFE-4E6B-9BF0-85F260A2F2D0}"/>
    <cellStyle name="Normal 9 5 3 5 4 2" xfId="5114" xr:uid="{C1C18038-0751-4E0F-B043-03521A6207C0}"/>
    <cellStyle name="Normal 9 5 3 5 5" xfId="5111" xr:uid="{62834B45-0AFB-4978-9332-01F369DB7A52}"/>
    <cellStyle name="Normal 9 5 3 6" xfId="4188" xr:uid="{540AB8CE-A449-410D-A7BA-1D0640C1E061}"/>
    <cellStyle name="Normal 9 5 3 6 2" xfId="5115" xr:uid="{5B879ED1-6BB7-443C-B5A1-54DAB26C967E}"/>
    <cellStyle name="Normal 9 5 3 7" xfId="4189" xr:uid="{7FDFC89D-02B4-4479-B12F-9D4B671A1BC9}"/>
    <cellStyle name="Normal 9 5 3 7 2" xfId="5116" xr:uid="{585CE4C1-3B7F-4730-B65C-E1E99C64D835}"/>
    <cellStyle name="Normal 9 5 3 8" xfId="4190" xr:uid="{78482A9E-A04D-42E8-8964-1366A2947B86}"/>
    <cellStyle name="Normal 9 5 3 8 2" xfId="5117" xr:uid="{E36B6158-A7CF-40D3-9321-C88226313B78}"/>
    <cellStyle name="Normal 9 5 3 9" xfId="5085" xr:uid="{DE5A6AFB-A32B-45C1-9BD3-082C68F9FF98}"/>
    <cellStyle name="Normal 9 5 4" xfId="421" xr:uid="{C5E735B3-5426-45D0-A0FB-EA4DCF99361D}"/>
    <cellStyle name="Normal 9 5 4 2" xfId="881" xr:uid="{B43AFA6A-4C36-463B-9767-A0FA4D48322A}"/>
    <cellStyle name="Normal 9 5 4 2 2" xfId="882" xr:uid="{69A1742D-8697-4D9B-A310-507F47A13A3C}"/>
    <cellStyle name="Normal 9 5 4 2 2 2" xfId="2463" xr:uid="{C164AD11-FCBF-438B-A960-86F820410FB1}"/>
    <cellStyle name="Normal 9 5 4 2 2 2 2" xfId="5121" xr:uid="{62825AF8-6796-4634-B700-D32C5D271CAC}"/>
    <cellStyle name="Normal 9 5 4 2 2 3" xfId="4191" xr:uid="{A31E98D2-DD8E-499D-AC8B-89F3649EBC41}"/>
    <cellStyle name="Normal 9 5 4 2 2 3 2" xfId="5122" xr:uid="{7D6A1E8D-8A94-48AF-9CB6-E4F3A08FA163}"/>
    <cellStyle name="Normal 9 5 4 2 2 4" xfId="4192" xr:uid="{D9CF3BFE-4B00-4570-B32E-5A2E3E2FD74A}"/>
    <cellStyle name="Normal 9 5 4 2 2 4 2" xfId="5123" xr:uid="{6A74D522-1FC4-4FE3-9AAF-68F9E7B42369}"/>
    <cellStyle name="Normal 9 5 4 2 2 5" xfId="5120" xr:uid="{D12DC79E-6FC4-483A-96E2-2F5485574F6A}"/>
    <cellStyle name="Normal 9 5 4 2 3" xfId="2464" xr:uid="{1FF4C83F-3D83-4B4C-B9A0-9E37B439D00A}"/>
    <cellStyle name="Normal 9 5 4 2 3 2" xfId="5124" xr:uid="{B7A18759-20FB-43F5-8417-45E1341CFE21}"/>
    <cellStyle name="Normal 9 5 4 2 4" xfId="4193" xr:uid="{F9231221-16F9-4F9E-9CBB-E07C89C493C9}"/>
    <cellStyle name="Normal 9 5 4 2 4 2" xfId="5125" xr:uid="{EEFBDB3F-BA99-4D34-87C8-86B089B6247B}"/>
    <cellStyle name="Normal 9 5 4 2 5" xfId="4194" xr:uid="{2ABE874A-A774-497E-9499-6FF7D7F69094}"/>
    <cellStyle name="Normal 9 5 4 2 5 2" xfId="5126" xr:uid="{88CA8487-17A2-4CC0-AAB9-BCD29D3BC5F1}"/>
    <cellStyle name="Normal 9 5 4 2 6" xfId="5119" xr:uid="{E071A4EC-EF56-47AD-9831-C579A233574F}"/>
    <cellStyle name="Normal 9 5 4 3" xfId="883" xr:uid="{5A8CE001-6211-4D01-8820-415EC83AE9EE}"/>
    <cellStyle name="Normal 9 5 4 3 2" xfId="2465" xr:uid="{EDDCA115-C867-46C6-91E3-58056565B711}"/>
    <cellStyle name="Normal 9 5 4 3 2 2" xfId="5128" xr:uid="{531AEB06-6E53-4AAE-B956-44B66203CA94}"/>
    <cellStyle name="Normal 9 5 4 3 3" xfId="4195" xr:uid="{D6A90334-9F5A-4354-8E49-AC936208E760}"/>
    <cellStyle name="Normal 9 5 4 3 3 2" xfId="5129" xr:uid="{636498E0-1E8C-4638-85A5-0FBCD1ADC835}"/>
    <cellStyle name="Normal 9 5 4 3 4" xfId="4196" xr:uid="{58CF6078-C2DF-44C4-80A2-D4612FE96AFE}"/>
    <cellStyle name="Normal 9 5 4 3 4 2" xfId="5130" xr:uid="{AC195DFB-92FC-457A-B0AB-69A120F5CDC0}"/>
    <cellStyle name="Normal 9 5 4 3 5" xfId="5127" xr:uid="{451DD4A6-62BE-4D7E-8D25-27ADD6F943AC}"/>
    <cellStyle name="Normal 9 5 4 4" xfId="2466" xr:uid="{01E9778C-0831-476A-80D6-19A7107C09B5}"/>
    <cellStyle name="Normal 9 5 4 4 2" xfId="4197" xr:uid="{A4E606F3-6EB7-4361-832F-70ECB5254664}"/>
    <cellStyle name="Normal 9 5 4 4 2 2" xfId="5132" xr:uid="{86FB519C-6834-44CD-994E-F619FADB661A}"/>
    <cellStyle name="Normal 9 5 4 4 3" xfId="4198" xr:uid="{047182AA-C0A8-492C-8453-AB8AC146BD81}"/>
    <cellStyle name="Normal 9 5 4 4 3 2" xfId="5133" xr:uid="{5AA9E353-3C29-4B69-AD93-6B987CBC6702}"/>
    <cellStyle name="Normal 9 5 4 4 4" xfId="4199" xr:uid="{8AEF7EE6-BD11-40D0-BBE8-98A37ED66D49}"/>
    <cellStyle name="Normal 9 5 4 4 4 2" xfId="5134" xr:uid="{07404892-7061-4A05-A324-AB561133F85E}"/>
    <cellStyle name="Normal 9 5 4 4 5" xfId="5131" xr:uid="{34F8BB6F-096D-4A6C-97B1-F026BA2330C9}"/>
    <cellStyle name="Normal 9 5 4 5" xfId="4200" xr:uid="{E64330F6-0F63-49AF-9BB0-C2D4380171F2}"/>
    <cellStyle name="Normal 9 5 4 5 2" xfId="5135" xr:uid="{09834068-7D44-46F5-9E89-38451CE9403F}"/>
    <cellStyle name="Normal 9 5 4 6" xfId="4201" xr:uid="{BBC69761-9BE8-4E0F-8961-C261D0301B82}"/>
    <cellStyle name="Normal 9 5 4 6 2" xfId="5136" xr:uid="{AD8FA047-99BC-471F-A40C-ADC4B792C4C6}"/>
    <cellStyle name="Normal 9 5 4 7" xfId="4202" xr:uid="{A6735A11-D39C-481B-917C-DD1CF14AC178}"/>
    <cellStyle name="Normal 9 5 4 7 2" xfId="5137" xr:uid="{EC76804A-B5A3-4040-AAB7-8D40708B964E}"/>
    <cellStyle name="Normal 9 5 4 8" xfId="5118" xr:uid="{075CA520-0616-4299-AF86-0F89BFB716BA}"/>
    <cellStyle name="Normal 9 5 5" xfId="422" xr:uid="{2DEB61E0-C16E-4281-88E0-FB9EEB1328D2}"/>
    <cellStyle name="Normal 9 5 5 2" xfId="884" xr:uid="{41171A5A-396D-4CA0-8F5C-DB10EEE311F3}"/>
    <cellStyle name="Normal 9 5 5 2 2" xfId="2467" xr:uid="{2A555E50-C191-42C5-BA19-2455C412C729}"/>
    <cellStyle name="Normal 9 5 5 2 2 2" xfId="5140" xr:uid="{6C7815F9-FD48-44CD-8CFF-AFA016A6378F}"/>
    <cellStyle name="Normal 9 5 5 2 3" xfId="4203" xr:uid="{0E18B811-26AF-4C98-8A12-7D2BAA880181}"/>
    <cellStyle name="Normal 9 5 5 2 3 2" xfId="5141" xr:uid="{4D6BE757-C420-4F1A-904B-180A4FB93314}"/>
    <cellStyle name="Normal 9 5 5 2 4" xfId="4204" xr:uid="{F75C385F-DC10-4ABD-BA6F-40E1BCE3F7DE}"/>
    <cellStyle name="Normal 9 5 5 2 4 2" xfId="5142" xr:uid="{7C7AABA3-1127-41CA-BFAF-5D2504F3D201}"/>
    <cellStyle name="Normal 9 5 5 2 5" xfId="5139" xr:uid="{4FC377CF-31C8-46CD-A068-8854C5C46472}"/>
    <cellStyle name="Normal 9 5 5 3" xfId="2468" xr:uid="{F48D1290-6D68-4A2E-8DEB-E5D5D7453FF9}"/>
    <cellStyle name="Normal 9 5 5 3 2" xfId="4205" xr:uid="{BC5BD4D8-36DB-4EE7-8F27-681D00B03E7B}"/>
    <cellStyle name="Normal 9 5 5 3 2 2" xfId="5144" xr:uid="{09336369-D84C-406C-9BC6-5F2FE877B8C3}"/>
    <cellStyle name="Normal 9 5 5 3 3" xfId="4206" xr:uid="{75EDDC5E-DBCC-4EDE-8884-4F7AE45CA376}"/>
    <cellStyle name="Normal 9 5 5 3 3 2" xfId="5145" xr:uid="{EA6422DA-E93F-477A-A11D-AABBB22FD3F3}"/>
    <cellStyle name="Normal 9 5 5 3 4" xfId="4207" xr:uid="{B31F9CB0-1788-41D2-85EE-A94CF682AC8F}"/>
    <cellStyle name="Normal 9 5 5 3 4 2" xfId="5146" xr:uid="{DD049E55-043F-4AF2-AD6E-7DC6BEE02451}"/>
    <cellStyle name="Normal 9 5 5 3 5" xfId="5143" xr:uid="{763971A7-BD75-4808-B2CC-093661903228}"/>
    <cellStyle name="Normal 9 5 5 4" xfId="4208" xr:uid="{F36D0FC1-150E-47B8-A26A-A95237DC8E2D}"/>
    <cellStyle name="Normal 9 5 5 4 2" xfId="5147" xr:uid="{380483DC-B4D2-4ED3-925D-C5371D42EDF6}"/>
    <cellStyle name="Normal 9 5 5 5" xfId="4209" xr:uid="{9F3FB53C-C77A-4527-9E78-E7462520F990}"/>
    <cellStyle name="Normal 9 5 5 5 2" xfId="5148" xr:uid="{1130DF29-CF2F-4087-95B9-EA45F49C7735}"/>
    <cellStyle name="Normal 9 5 5 6" xfId="4210" xr:uid="{91262466-2185-435C-B4C8-A91619214450}"/>
    <cellStyle name="Normal 9 5 5 6 2" xfId="5149" xr:uid="{C41FB4F6-6034-48BD-BF53-792BFF8ADD6A}"/>
    <cellStyle name="Normal 9 5 5 7" xfId="5138" xr:uid="{784B40A3-DA60-4036-80AE-8EAA1D1BD95F}"/>
    <cellStyle name="Normal 9 5 6" xfId="885" xr:uid="{804DBB99-4EB8-4405-AF2A-C545BCB73486}"/>
    <cellStyle name="Normal 9 5 6 2" xfId="2469" xr:uid="{3D2AB430-A626-4F63-AFF2-07A42E1E54F1}"/>
    <cellStyle name="Normal 9 5 6 2 2" xfId="4211" xr:uid="{D64E8E2F-58E5-4405-BEFC-DB57A01D0EF9}"/>
    <cellStyle name="Normal 9 5 6 2 2 2" xfId="5152" xr:uid="{DF78F5BF-1C8A-4D2A-9ABE-CD707CA9C3B3}"/>
    <cellStyle name="Normal 9 5 6 2 3" xfId="4212" xr:uid="{9BF339CE-F3E3-46CD-8D99-D7D1A9CFC9DF}"/>
    <cellStyle name="Normal 9 5 6 2 3 2" xfId="5153" xr:uid="{4A13A8FC-642A-4C67-81FC-BE84DFDE6B1A}"/>
    <cellStyle name="Normal 9 5 6 2 4" xfId="4213" xr:uid="{199A4B56-53DA-4E71-BDD2-F48BEAFEAFE8}"/>
    <cellStyle name="Normal 9 5 6 2 4 2" xfId="5154" xr:uid="{0A152444-2331-477C-864B-F0586E44C12F}"/>
    <cellStyle name="Normal 9 5 6 2 5" xfId="5151" xr:uid="{CDB08417-4351-4B9D-B4CE-2C9BEC3C84B7}"/>
    <cellStyle name="Normal 9 5 6 3" xfId="4214" xr:uid="{FBF78D61-3300-46BB-8D13-ED4BBB7BC442}"/>
    <cellStyle name="Normal 9 5 6 3 2" xfId="5155" xr:uid="{18F42792-3B79-4DCA-8A30-5B001689861E}"/>
    <cellStyle name="Normal 9 5 6 4" xfId="4215" xr:uid="{F476F7D4-5517-43E0-9D2A-9993B5E4577F}"/>
    <cellStyle name="Normal 9 5 6 4 2" xfId="5156" xr:uid="{6726357F-D965-43FD-984F-BD0F990A7B10}"/>
    <cellStyle name="Normal 9 5 6 5" xfId="4216" xr:uid="{E9E70F6C-C306-4931-8F3D-FE9FAA0D7C7D}"/>
    <cellStyle name="Normal 9 5 6 5 2" xfId="5157" xr:uid="{C22A2166-29B5-489E-9CD7-38027EAAA284}"/>
    <cellStyle name="Normal 9 5 6 6" xfId="5150" xr:uid="{8E190A68-BFA5-4237-B796-36E1E13E7603}"/>
    <cellStyle name="Normal 9 5 7" xfId="2470" xr:uid="{AAA19D0C-E5D6-48D9-9A5D-164EECABE2F6}"/>
    <cellStyle name="Normal 9 5 7 2" xfId="4217" xr:uid="{6EBB5ECE-0FD0-4665-89B9-41070C9407BF}"/>
    <cellStyle name="Normal 9 5 7 2 2" xfId="5159" xr:uid="{01B7FD94-F6D5-44DF-9446-A42918A36C4F}"/>
    <cellStyle name="Normal 9 5 7 3" xfId="4218" xr:uid="{A2BD9C22-A257-432F-92D9-7195D7800D60}"/>
    <cellStyle name="Normal 9 5 7 3 2" xfId="5160" xr:uid="{47712263-F6ED-4456-AE92-C587DD182879}"/>
    <cellStyle name="Normal 9 5 7 4" xfId="4219" xr:uid="{DEA9C2F6-94E9-4E3D-9BAB-1C9C5C5B59B7}"/>
    <cellStyle name="Normal 9 5 7 4 2" xfId="5161" xr:uid="{A6A8C6DF-8FE6-463B-B729-F9C1D9D28E0D}"/>
    <cellStyle name="Normal 9 5 7 5" xfId="5158" xr:uid="{C650BD72-EB27-441F-98C9-F6FFC5D6076F}"/>
    <cellStyle name="Normal 9 5 8" xfId="4220" xr:uid="{988FCBB9-1706-4F99-AEE0-37B18FE7E57A}"/>
    <cellStyle name="Normal 9 5 8 2" xfId="4221" xr:uid="{9CA2BCC2-0B25-4A09-9C85-7CE4AB7FFF9F}"/>
    <cellStyle name="Normal 9 5 8 2 2" xfId="5163" xr:uid="{6CE650EC-9C58-4D1B-AA0B-2A1CC9152F39}"/>
    <cellStyle name="Normal 9 5 8 3" xfId="4222" xr:uid="{10C7AD0C-B73D-4B33-B077-19534E2D0F66}"/>
    <cellStyle name="Normal 9 5 8 3 2" xfId="5164" xr:uid="{48CAD429-0E6F-48BC-B3A1-7E5FB64BEA56}"/>
    <cellStyle name="Normal 9 5 8 4" xfId="4223" xr:uid="{A2D7A30C-F898-4F79-9583-D02B6F5DD87B}"/>
    <cellStyle name="Normal 9 5 8 4 2" xfId="5165" xr:uid="{91D84497-7A39-4B52-A401-E4ADC7B83768}"/>
    <cellStyle name="Normal 9 5 8 5" xfId="5162" xr:uid="{D2C23BE0-00AD-46FB-BD07-604AF2CC46B5}"/>
    <cellStyle name="Normal 9 5 9" xfId="4224" xr:uid="{1BE0A59C-6A8B-4D3B-BE79-EB9B2959968F}"/>
    <cellStyle name="Normal 9 5 9 2" xfId="5166" xr:uid="{06D853B4-4634-4174-8338-A392462693CB}"/>
    <cellStyle name="Normal 9 6" xfId="180" xr:uid="{152A8D56-20D5-4507-8FB4-398B0B56BFEE}"/>
    <cellStyle name="Normal 9 6 10" xfId="5167" xr:uid="{9CE0B5EB-614F-4231-A05C-4F482485336C}"/>
    <cellStyle name="Normal 9 6 2" xfId="181" xr:uid="{B746AD26-6984-4985-A07B-EE0279FF9F26}"/>
    <cellStyle name="Normal 9 6 2 2" xfId="423" xr:uid="{3EBD01F4-55D0-41BF-9F5A-088C64E3CBF5}"/>
    <cellStyle name="Normal 9 6 2 2 2" xfId="886" xr:uid="{8EA32F8E-A9F7-4D94-A8E4-51DCDDAC5229}"/>
    <cellStyle name="Normal 9 6 2 2 2 2" xfId="2471" xr:uid="{556CD38E-8531-492F-A370-60F36B3BB904}"/>
    <cellStyle name="Normal 9 6 2 2 2 2 2" xfId="5171" xr:uid="{ECEBFEA9-A698-47C2-94CC-8AD15040A55C}"/>
    <cellStyle name="Normal 9 6 2 2 2 3" xfId="4225" xr:uid="{3FE59A9F-FFC7-45C5-B6E5-F2DD6799DFDE}"/>
    <cellStyle name="Normal 9 6 2 2 2 3 2" xfId="5172" xr:uid="{FD4CAC2C-2DF3-4155-B763-E7D8F9645D8E}"/>
    <cellStyle name="Normal 9 6 2 2 2 4" xfId="4226" xr:uid="{211CD66B-8DFE-491A-93EF-FC572CAB11A0}"/>
    <cellStyle name="Normal 9 6 2 2 2 4 2" xfId="5173" xr:uid="{B7848392-DF74-446A-B015-E85EBF3FC82A}"/>
    <cellStyle name="Normal 9 6 2 2 2 5" xfId="5170" xr:uid="{D639A6AF-2F6C-440E-9803-965228F097E6}"/>
    <cellStyle name="Normal 9 6 2 2 3" xfId="2472" xr:uid="{CDD6DB9B-813B-45BA-B4D1-08182C60B3D5}"/>
    <cellStyle name="Normal 9 6 2 2 3 2" xfId="4227" xr:uid="{98E472B6-5075-4856-BF65-D48DD518F461}"/>
    <cellStyle name="Normal 9 6 2 2 3 2 2" xfId="5175" xr:uid="{C608D80F-6531-4201-AC84-9D584C1F3EBB}"/>
    <cellStyle name="Normal 9 6 2 2 3 3" xfId="4228" xr:uid="{155E3106-F375-4C5E-BDDE-11A7D83BA548}"/>
    <cellStyle name="Normal 9 6 2 2 3 3 2" xfId="5176" xr:uid="{CF2E0163-56D7-4416-A174-24EC17597AB4}"/>
    <cellStyle name="Normal 9 6 2 2 3 4" xfId="4229" xr:uid="{7171C4A6-2A71-4C77-A79B-3829C1516E1F}"/>
    <cellStyle name="Normal 9 6 2 2 3 4 2" xfId="5177" xr:uid="{EC4F4C28-FA15-4C79-B7E2-D15E93CDB205}"/>
    <cellStyle name="Normal 9 6 2 2 3 5" xfId="5174" xr:uid="{93F0AD6D-78BB-44F8-8B3D-C38F1E233F9B}"/>
    <cellStyle name="Normal 9 6 2 2 4" xfId="4230" xr:uid="{BAD5D481-66BB-4C84-A7ED-BD40CA161D24}"/>
    <cellStyle name="Normal 9 6 2 2 4 2" xfId="5178" xr:uid="{BC1294B4-3AC6-4BBA-A29F-CE457721F1D1}"/>
    <cellStyle name="Normal 9 6 2 2 5" xfId="4231" xr:uid="{C150F127-0C31-4193-BCA0-32D0C61E852F}"/>
    <cellStyle name="Normal 9 6 2 2 5 2" xfId="5179" xr:uid="{5C60B879-F5F2-4443-998E-38D47ED1DDB4}"/>
    <cellStyle name="Normal 9 6 2 2 6" xfId="4232" xr:uid="{AEF9106A-74E9-4BBE-8A30-75FC38B2996D}"/>
    <cellStyle name="Normal 9 6 2 2 6 2" xfId="5180" xr:uid="{D31502D9-610D-49C9-ABDD-DA5FB699CDF2}"/>
    <cellStyle name="Normal 9 6 2 2 7" xfId="5169" xr:uid="{1B383B51-69E9-452C-A930-048F999B1E92}"/>
    <cellStyle name="Normal 9 6 2 3" xfId="887" xr:uid="{CC5C539B-9411-454E-9AEA-6B0BF8F80FBF}"/>
    <cellStyle name="Normal 9 6 2 3 2" xfId="2473" xr:uid="{04B994B7-1F5F-4B9F-AF0C-4DDD0904333E}"/>
    <cellStyle name="Normal 9 6 2 3 2 2" xfId="4233" xr:uid="{C2614219-CC7B-40A3-84DD-E661920686FD}"/>
    <cellStyle name="Normal 9 6 2 3 2 2 2" xfId="5183" xr:uid="{D63B3323-E1BA-42BE-AAB0-8AB004E249F1}"/>
    <cellStyle name="Normal 9 6 2 3 2 3" xfId="4234" xr:uid="{B6285F07-0851-4037-876A-C7EB6969CD1E}"/>
    <cellStyle name="Normal 9 6 2 3 2 3 2" xfId="5184" xr:uid="{E60F8FA0-B96A-4B01-B667-E61A66DCFC61}"/>
    <cellStyle name="Normal 9 6 2 3 2 4" xfId="4235" xr:uid="{AC360949-2F50-4E44-B465-E8D2F28CF357}"/>
    <cellStyle name="Normal 9 6 2 3 2 4 2" xfId="5185" xr:uid="{F72100F8-531C-4AA4-B12C-53D88656E1EE}"/>
    <cellStyle name="Normal 9 6 2 3 2 5" xfId="5182" xr:uid="{6F7F8731-0855-4B0D-9B00-F508582E6FA6}"/>
    <cellStyle name="Normal 9 6 2 3 3" xfId="4236" xr:uid="{0773038A-D46C-4EA9-85A5-F7BBFF1EA3C9}"/>
    <cellStyle name="Normal 9 6 2 3 3 2" xfId="5186" xr:uid="{0ABF664F-5677-4D07-9507-25804B1A6B2F}"/>
    <cellStyle name="Normal 9 6 2 3 4" xfId="4237" xr:uid="{CB4B2BBB-532B-45B5-9641-537A9229E72E}"/>
    <cellStyle name="Normal 9 6 2 3 4 2" xfId="5187" xr:uid="{C9D2D395-3C9F-4ECD-B804-3A24ED4D6EFB}"/>
    <cellStyle name="Normal 9 6 2 3 5" xfId="4238" xr:uid="{E5BAF811-287A-4A78-90F2-26057A2525AC}"/>
    <cellStyle name="Normal 9 6 2 3 5 2" xfId="5188" xr:uid="{DA41499F-B2B5-45D3-AD82-4FE557764A47}"/>
    <cellStyle name="Normal 9 6 2 3 6" xfId="5181" xr:uid="{E6DDBF2F-993B-42C5-8F8C-5D7B62E1DF22}"/>
    <cellStyle name="Normal 9 6 2 4" xfId="2474" xr:uid="{2C861B5B-50DB-45BD-89A3-5DAF5ED02683}"/>
    <cellStyle name="Normal 9 6 2 4 2" xfId="4239" xr:uid="{AABE0DA1-CFC1-45E9-B918-730028B45278}"/>
    <cellStyle name="Normal 9 6 2 4 2 2" xfId="5190" xr:uid="{37CFDFC2-0F02-4A3E-899D-ADBF58EC6AF8}"/>
    <cellStyle name="Normal 9 6 2 4 3" xfId="4240" xr:uid="{08DD7EFE-18A4-47A3-A249-925541074F8B}"/>
    <cellStyle name="Normal 9 6 2 4 3 2" xfId="5191" xr:uid="{67FB7DA5-C247-455E-AD6D-13A7A44956F6}"/>
    <cellStyle name="Normal 9 6 2 4 4" xfId="4241" xr:uid="{E1DA5AF5-8DE2-4148-992A-E5BFFF216693}"/>
    <cellStyle name="Normal 9 6 2 4 4 2" xfId="5192" xr:uid="{5399F0B3-7BAE-438D-9288-248FBD148834}"/>
    <cellStyle name="Normal 9 6 2 4 5" xfId="5189" xr:uid="{44920D04-63F2-4270-93FC-7A1CD44AFD32}"/>
    <cellStyle name="Normal 9 6 2 5" xfId="4242" xr:uid="{34C1C5BC-EF37-404C-9CE8-108F06FD1821}"/>
    <cellStyle name="Normal 9 6 2 5 2" xfId="4243" xr:uid="{8C7543CC-4609-4C1B-B61B-B03AE0EC05C6}"/>
    <cellStyle name="Normal 9 6 2 5 2 2" xfId="5194" xr:uid="{AD70CB7D-DBEA-4EFD-8C76-4EBC6EBC12D9}"/>
    <cellStyle name="Normal 9 6 2 5 3" xfId="4244" xr:uid="{DECAE84C-241E-4B96-8057-304403A9226B}"/>
    <cellStyle name="Normal 9 6 2 5 3 2" xfId="5195" xr:uid="{BC216A59-AA4C-44CF-8877-D8A32339AA67}"/>
    <cellStyle name="Normal 9 6 2 5 4" xfId="4245" xr:uid="{327B5191-591E-4827-80F6-EF1C26983E55}"/>
    <cellStyle name="Normal 9 6 2 5 4 2" xfId="5196" xr:uid="{424EF7CB-E902-44C3-93C1-DF178390EF17}"/>
    <cellStyle name="Normal 9 6 2 5 5" xfId="5193" xr:uid="{74AC48A3-7AF6-4389-9E85-6B9D46798425}"/>
    <cellStyle name="Normal 9 6 2 6" xfId="4246" xr:uid="{43D02EC0-BDC5-4FD8-9970-0AC0F3C8AFC1}"/>
    <cellStyle name="Normal 9 6 2 6 2" xfId="5197" xr:uid="{4B5C12CB-1EF7-4875-9C4F-F9C2A99C34C3}"/>
    <cellStyle name="Normal 9 6 2 7" xfId="4247" xr:uid="{71A0DB6A-CA3C-4717-80E8-824BD4351B23}"/>
    <cellStyle name="Normal 9 6 2 7 2" xfId="5198" xr:uid="{6317D847-D5A9-41C5-BFFE-45EEFFB58881}"/>
    <cellStyle name="Normal 9 6 2 8" xfId="4248" xr:uid="{927D866E-876C-4859-816B-A0010E31DAF1}"/>
    <cellStyle name="Normal 9 6 2 8 2" xfId="5199" xr:uid="{8CA305EA-6D8F-4E16-A1FE-3ED9774CEBF9}"/>
    <cellStyle name="Normal 9 6 2 9" xfId="5168" xr:uid="{BBC59B47-55D1-4FF8-AF8A-8209F5919088}"/>
    <cellStyle name="Normal 9 6 3" xfId="424" xr:uid="{8FC19140-B031-4D56-8B49-45969AF2C22C}"/>
    <cellStyle name="Normal 9 6 3 2" xfId="888" xr:uid="{CCC4D8C1-CA80-42ED-9C24-A5056E00172B}"/>
    <cellStyle name="Normal 9 6 3 2 2" xfId="889" xr:uid="{915AFC7B-563F-4138-AA3E-54267A83AFF3}"/>
    <cellStyle name="Normal 9 6 3 2 2 2" xfId="5202" xr:uid="{ABBB8969-EA5A-4B12-B568-5D2EA7D962B3}"/>
    <cellStyle name="Normal 9 6 3 2 3" xfId="4249" xr:uid="{B3860C63-D00A-4B86-AE63-03C615B54720}"/>
    <cellStyle name="Normal 9 6 3 2 3 2" xfId="5203" xr:uid="{E62995DF-11F3-4F4F-ABC2-8DCB3B8649F1}"/>
    <cellStyle name="Normal 9 6 3 2 4" xfId="4250" xr:uid="{AB69CB1F-DFA0-4A1F-8960-69B97F8CD216}"/>
    <cellStyle name="Normal 9 6 3 2 4 2" xfId="5204" xr:uid="{2A5860EF-6EA1-41A5-93D6-0C2076C2DA33}"/>
    <cellStyle name="Normal 9 6 3 2 5" xfId="5201" xr:uid="{C957B705-B620-403D-B8C7-DF8964FEEAE0}"/>
    <cellStyle name="Normal 9 6 3 3" xfId="890" xr:uid="{894F401B-859D-4E7C-B067-82E095D03738}"/>
    <cellStyle name="Normal 9 6 3 3 2" xfId="4251" xr:uid="{AAE1C0D9-1DF2-4A75-B13B-6A69384659B5}"/>
    <cellStyle name="Normal 9 6 3 3 2 2" xfId="5206" xr:uid="{DAA4A3A4-6F17-4ED4-BB16-F8C17C9E94C1}"/>
    <cellStyle name="Normal 9 6 3 3 3" xfId="4252" xr:uid="{76B7C78A-B19F-491D-AACE-DB8CD817E21A}"/>
    <cellStyle name="Normal 9 6 3 3 3 2" xfId="5207" xr:uid="{433AE3A0-5DDC-4A2E-ACC2-C827A89C7D3D}"/>
    <cellStyle name="Normal 9 6 3 3 4" xfId="4253" xr:uid="{615BFCF8-6AD6-476B-8F81-6F126A0E287B}"/>
    <cellStyle name="Normal 9 6 3 3 4 2" xfId="5208" xr:uid="{C0D31714-68FD-4E7E-951B-8ECD91D39BAC}"/>
    <cellStyle name="Normal 9 6 3 3 5" xfId="5205" xr:uid="{6D2D1C30-209D-43B1-910C-3B97C7878D9C}"/>
    <cellStyle name="Normal 9 6 3 4" xfId="4254" xr:uid="{16CD7CDF-DA9F-49A1-8EEA-0F8AF22A1A1F}"/>
    <cellStyle name="Normal 9 6 3 4 2" xfId="5209" xr:uid="{21342731-9198-4A3B-8B51-84FE94D9DCB4}"/>
    <cellStyle name="Normal 9 6 3 5" xfId="4255" xr:uid="{DC096E5A-9D2A-4E48-912D-8B5A84A1E325}"/>
    <cellStyle name="Normal 9 6 3 5 2" xfId="5210" xr:uid="{F5F6379F-9579-41B9-826E-DF582DF3282B}"/>
    <cellStyle name="Normal 9 6 3 6" xfId="4256" xr:uid="{8DF0DCBA-D966-4F71-BF9B-2819BFEF35A9}"/>
    <cellStyle name="Normal 9 6 3 6 2" xfId="5211" xr:uid="{67FD3C9C-37C2-422B-8053-319DD30DEF3E}"/>
    <cellStyle name="Normal 9 6 3 7" xfId="5200" xr:uid="{18206D3D-37E8-4C49-A566-1126481F1284}"/>
    <cellStyle name="Normal 9 6 4" xfId="425" xr:uid="{AB7161B6-1A23-4219-A7A6-31B4398D6865}"/>
    <cellStyle name="Normal 9 6 4 2" xfId="891" xr:uid="{0CDDBE5A-3FF2-4F9C-8C16-4C386293802A}"/>
    <cellStyle name="Normal 9 6 4 2 2" xfId="4257" xr:uid="{D2249FDB-B530-4CDA-AE05-7458036847B7}"/>
    <cellStyle name="Normal 9 6 4 2 2 2" xfId="5214" xr:uid="{BC989DBB-EFB6-4B15-B17F-019E7D1D93C1}"/>
    <cellStyle name="Normal 9 6 4 2 3" xfId="4258" xr:uid="{BDAA396C-5EFB-44B1-BB41-D734C810E095}"/>
    <cellStyle name="Normal 9 6 4 2 3 2" xfId="5215" xr:uid="{6EF70EA3-3614-471D-91F7-9870EC17C7D3}"/>
    <cellStyle name="Normal 9 6 4 2 4" xfId="4259" xr:uid="{1B373B32-1661-4A94-80A1-07C772F671F3}"/>
    <cellStyle name="Normal 9 6 4 2 4 2" xfId="5216" xr:uid="{DBEFDBAB-1055-4403-8B47-10FB4D0A67CD}"/>
    <cellStyle name="Normal 9 6 4 2 5" xfId="5213" xr:uid="{F42FD34A-886D-4D6A-8542-2DF0A69D78B6}"/>
    <cellStyle name="Normal 9 6 4 3" xfId="4260" xr:uid="{C0C52ADB-D00B-4501-9D00-1B035B3416DC}"/>
    <cellStyle name="Normal 9 6 4 3 2" xfId="5217" xr:uid="{99D3A458-B5FE-476F-BA28-FEF97EB9D291}"/>
    <cellStyle name="Normal 9 6 4 4" xfId="4261" xr:uid="{6C2EEC24-D8CD-4FF0-B5D6-AED3688740DD}"/>
    <cellStyle name="Normal 9 6 4 4 2" xfId="5218" xr:uid="{4EB693AB-DC01-4DA2-8644-03801D4B0251}"/>
    <cellStyle name="Normal 9 6 4 5" xfId="4262" xr:uid="{E924FEFB-5DB2-44EF-8AFD-5E890677ED00}"/>
    <cellStyle name="Normal 9 6 4 5 2" xfId="5219" xr:uid="{ED6FD09D-2E76-46AD-A833-FE2C36C864A8}"/>
    <cellStyle name="Normal 9 6 4 6" xfId="5212" xr:uid="{CB1D0BDA-2C33-4BFE-8081-B6B7DAABE3D9}"/>
    <cellStyle name="Normal 9 6 5" xfId="892" xr:uid="{61B6D84C-EC8F-41E2-AF3E-0D9D5EFF13C9}"/>
    <cellStyle name="Normal 9 6 5 2" xfId="4263" xr:uid="{2DD8962D-A557-4547-836C-A4B9F9021808}"/>
    <cellStyle name="Normal 9 6 5 2 2" xfId="5221" xr:uid="{6859FB4F-04EE-4045-9681-7DF4B56F03F4}"/>
    <cellStyle name="Normal 9 6 5 3" xfId="4264" xr:uid="{FE1CD80A-26E1-4793-99EF-8A9CFFA2D172}"/>
    <cellStyle name="Normal 9 6 5 3 2" xfId="5222" xr:uid="{4FD7E28B-C280-40B0-9FB9-AAE6D6404A6A}"/>
    <cellStyle name="Normal 9 6 5 4" xfId="4265" xr:uid="{4235F8C1-A246-466B-9543-98AFC40555DE}"/>
    <cellStyle name="Normal 9 6 5 4 2" xfId="5223" xr:uid="{234F9122-EAA9-4472-B022-53FDDA47861F}"/>
    <cellStyle name="Normal 9 6 5 5" xfId="5220" xr:uid="{6233F9E2-326F-4032-9725-5306FC2CC123}"/>
    <cellStyle name="Normal 9 6 6" xfId="4266" xr:uid="{BD05AEE1-9773-4DF7-8BCE-705AC9DAC519}"/>
    <cellStyle name="Normal 9 6 6 2" xfId="4267" xr:uid="{0AB866DC-313B-4FB4-82D5-CB8392290468}"/>
    <cellStyle name="Normal 9 6 6 2 2" xfId="5225" xr:uid="{A986F614-B272-4832-88C5-CD108C4303E8}"/>
    <cellStyle name="Normal 9 6 6 3" xfId="4268" xr:uid="{6F2B6352-BF5B-41E3-9A2A-D88294DC8BA6}"/>
    <cellStyle name="Normal 9 6 6 3 2" xfId="5226" xr:uid="{60810AEE-457C-4B31-B908-20CFA1023C43}"/>
    <cellStyle name="Normal 9 6 6 4" xfId="4269" xr:uid="{5F2E2ADB-EE95-4AD7-B91A-5D510604487D}"/>
    <cellStyle name="Normal 9 6 6 4 2" xfId="5227" xr:uid="{7BFC131A-522A-4625-8516-76C1493E0B98}"/>
    <cellStyle name="Normal 9 6 6 5" xfId="5224" xr:uid="{66EC627A-EAC5-4EF9-9A17-33818807E7C1}"/>
    <cellStyle name="Normal 9 6 7" xfId="4270" xr:uid="{4C50617F-FA30-4B0F-8BD7-E7BA76AAAFA6}"/>
    <cellStyle name="Normal 9 6 7 2" xfId="5228" xr:uid="{525C29E0-F86E-4730-BDFC-9CF01C04F8CD}"/>
    <cellStyle name="Normal 9 6 8" xfId="4271" xr:uid="{4E637070-98A0-45F2-948B-D46EBEE6C865}"/>
    <cellStyle name="Normal 9 6 8 2" xfId="5229" xr:uid="{6F5C76BC-9D3D-4AC9-8B7A-17F1531FE0E9}"/>
    <cellStyle name="Normal 9 6 9" xfId="4272" xr:uid="{42DF15E3-5DE4-4F5A-854D-2DF9C19B63E1}"/>
    <cellStyle name="Normal 9 6 9 2" xfId="5230" xr:uid="{B88D6DF1-59A2-4D69-B8B0-938CC7C9BF9B}"/>
    <cellStyle name="Normal 9 7" xfId="182" xr:uid="{BACEF646-1C3B-4B0F-9104-FF9F1C622705}"/>
    <cellStyle name="Normal 9 7 2" xfId="426" xr:uid="{5EC18739-EEE4-4A45-BA26-AB041FAE9494}"/>
    <cellStyle name="Normal 9 7 2 2" xfId="893" xr:uid="{D66680F0-BF9D-4EFA-BFC6-F4EAC12D241A}"/>
    <cellStyle name="Normal 9 7 2 2 2" xfId="2475" xr:uid="{CE5B06D0-9636-4733-B0DE-6F0166406EEA}"/>
    <cellStyle name="Normal 9 7 2 2 2 2" xfId="2476" xr:uid="{2806D5D0-AFDE-44CE-B6CB-E9A6E93B94EC}"/>
    <cellStyle name="Normal 9 7 2 2 2 2 2" xfId="5235" xr:uid="{C085E352-63E2-4A0C-A9B9-000442D04BCA}"/>
    <cellStyle name="Normal 9 7 2 2 2 3" xfId="5234" xr:uid="{A5A3EB98-0A6F-4F45-847E-B90FE026E24D}"/>
    <cellStyle name="Normal 9 7 2 2 3" xfId="2477" xr:uid="{0BE5DF25-781E-4E41-AADA-162D9E1A1916}"/>
    <cellStyle name="Normal 9 7 2 2 3 2" xfId="5236" xr:uid="{34C705ED-454C-4205-A90B-20834093A45C}"/>
    <cellStyle name="Normal 9 7 2 2 4" xfId="4273" xr:uid="{049F63D7-E84E-44E7-BCF5-3F71046EA737}"/>
    <cellStyle name="Normal 9 7 2 2 4 2" xfId="5237" xr:uid="{8BED757C-0BC5-4527-97D2-A8D7E34F32D8}"/>
    <cellStyle name="Normal 9 7 2 2 5" xfId="5233" xr:uid="{85AEF5F6-D348-467D-96DA-A55F63B41A48}"/>
    <cellStyle name="Normal 9 7 2 3" xfId="2478" xr:uid="{D2B77750-4B65-46FE-8C0C-86C59C30B35C}"/>
    <cellStyle name="Normal 9 7 2 3 2" xfId="2479" xr:uid="{928ACD80-8C65-4DB4-871D-7AA5145DFDC8}"/>
    <cellStyle name="Normal 9 7 2 3 2 2" xfId="5239" xr:uid="{41C67173-761F-4FB5-A81D-56A778C0AD4D}"/>
    <cellStyle name="Normal 9 7 2 3 3" xfId="4274" xr:uid="{344B2E43-DD26-4EF0-91C6-9CD507B85288}"/>
    <cellStyle name="Normal 9 7 2 3 3 2" xfId="5240" xr:uid="{3AA13C31-7ABB-4DCB-A073-CFD4A9D16DFC}"/>
    <cellStyle name="Normal 9 7 2 3 4" xfId="4275" xr:uid="{9705BBC3-7EEC-4693-A4C5-EBB5AEEF36B9}"/>
    <cellStyle name="Normal 9 7 2 3 4 2" xfId="5241" xr:uid="{41601BD5-E2C2-40AA-967F-7D6ED3808749}"/>
    <cellStyle name="Normal 9 7 2 3 5" xfId="5238" xr:uid="{926B7FE1-5E19-449C-B81C-4DBF96CCEBD5}"/>
    <cellStyle name="Normal 9 7 2 4" xfId="2480" xr:uid="{54E43EEF-ABCC-4758-8FDD-BE6711721762}"/>
    <cellStyle name="Normal 9 7 2 4 2" xfId="5242" xr:uid="{5FDE4688-02CA-4BDF-B33D-94189881ABBB}"/>
    <cellStyle name="Normal 9 7 2 5" xfId="4276" xr:uid="{0149B2CB-86B8-43AC-ADCA-41419462395C}"/>
    <cellStyle name="Normal 9 7 2 5 2" xfId="5243" xr:uid="{00F578C3-65FF-442A-BFDD-CE2E415B1216}"/>
    <cellStyle name="Normal 9 7 2 6" xfId="4277" xr:uid="{029CF054-9A53-4E76-A5ED-9D4A820CF89D}"/>
    <cellStyle name="Normal 9 7 2 6 2" xfId="5244" xr:uid="{7CAD61A2-6B22-4483-BD7E-27DA49DDE3B3}"/>
    <cellStyle name="Normal 9 7 2 7" xfId="5232" xr:uid="{3FF8FD2C-1593-4043-8E00-234CE4E44F6A}"/>
    <cellStyle name="Normal 9 7 3" xfId="894" xr:uid="{717EF843-254B-4F96-9214-4D435022351E}"/>
    <cellStyle name="Normal 9 7 3 2" xfId="2481" xr:uid="{8676E57B-D7C3-4BD6-BAFB-A449EF8478F3}"/>
    <cellStyle name="Normal 9 7 3 2 2" xfId="2482" xr:uid="{D4AC68A5-E89A-4EF1-A2D0-20ABF87EF115}"/>
    <cellStyle name="Normal 9 7 3 2 2 2" xfId="5247" xr:uid="{9D64BDA5-42A8-4272-AA08-1E4536F51A63}"/>
    <cellStyle name="Normal 9 7 3 2 3" xfId="4278" xr:uid="{5B555C9C-1963-44FE-A63B-0C3CB123906B}"/>
    <cellStyle name="Normal 9 7 3 2 3 2" xfId="5248" xr:uid="{64CD390A-1AFF-4D05-B279-54D4A25FF092}"/>
    <cellStyle name="Normal 9 7 3 2 4" xfId="4279" xr:uid="{9D01CF85-A00C-4C6F-9564-02A5FAFFD8FF}"/>
    <cellStyle name="Normal 9 7 3 2 4 2" xfId="5249" xr:uid="{73D587DD-4636-480E-B607-742FF96605AE}"/>
    <cellStyle name="Normal 9 7 3 2 5" xfId="5246" xr:uid="{26D8A7EA-6176-4AF5-AA97-1D31AB23660D}"/>
    <cellStyle name="Normal 9 7 3 3" xfId="2483" xr:uid="{873E1052-4F4E-47E3-A432-CA91B6912917}"/>
    <cellStyle name="Normal 9 7 3 3 2" xfId="5250" xr:uid="{DFCB388E-5799-4CCB-90CA-A657DD2C5A5B}"/>
    <cellStyle name="Normal 9 7 3 4" xfId="4280" xr:uid="{20BE6C14-B163-4169-A69F-5E670B3830A6}"/>
    <cellStyle name="Normal 9 7 3 4 2" xfId="5251" xr:uid="{59243E6C-A7C2-4CE4-9723-1C15B960F77B}"/>
    <cellStyle name="Normal 9 7 3 5" xfId="4281" xr:uid="{E585C89E-6BA7-4B91-925C-70435BC766F0}"/>
    <cellStyle name="Normal 9 7 3 5 2" xfId="5252" xr:uid="{8CEEF1DD-F561-48D8-A2B5-C77325D063C4}"/>
    <cellStyle name="Normal 9 7 3 6" xfId="5245" xr:uid="{74877C2A-C3DE-4716-AC70-904943C4C3EB}"/>
    <cellStyle name="Normal 9 7 4" xfId="2484" xr:uid="{055D13DE-1164-430B-BB46-C1088E97B970}"/>
    <cellStyle name="Normal 9 7 4 2" xfId="2485" xr:uid="{586B5FB3-6092-40AD-9386-373EDED1599B}"/>
    <cellStyle name="Normal 9 7 4 2 2" xfId="5254" xr:uid="{E4BAB3B0-4F8D-4A49-BDB0-F6C0192ABD69}"/>
    <cellStyle name="Normal 9 7 4 3" xfId="4282" xr:uid="{14A3D572-C9B9-4CBC-BDB2-46F26EF6EC4F}"/>
    <cellStyle name="Normal 9 7 4 3 2" xfId="5255" xr:uid="{7FAB8900-46FD-4B1D-8F5E-FFEC8A10E1FF}"/>
    <cellStyle name="Normal 9 7 4 4" xfId="4283" xr:uid="{302E62B1-64F3-47BC-9476-7D5D235F79FB}"/>
    <cellStyle name="Normal 9 7 4 4 2" xfId="5256" xr:uid="{8A6F6304-97C6-479E-AB54-3769B99E5E33}"/>
    <cellStyle name="Normal 9 7 4 5" xfId="5253" xr:uid="{A51D9556-6A7F-44B1-9F79-A700BC6D000A}"/>
    <cellStyle name="Normal 9 7 5" xfId="2486" xr:uid="{343AB133-2BD8-41DE-BFD6-E019E2ADF321}"/>
    <cellStyle name="Normal 9 7 5 2" xfId="4284" xr:uid="{636A963B-6E68-47D0-90C9-2AD2B58C625C}"/>
    <cellStyle name="Normal 9 7 5 2 2" xfId="5258" xr:uid="{3686082E-E5DE-4F0E-A7FB-D06F88F6DCF0}"/>
    <cellStyle name="Normal 9 7 5 3" xfId="4285" xr:uid="{C455DDB4-44F8-4E1F-B958-4F2786B9E752}"/>
    <cellStyle name="Normal 9 7 5 3 2" xfId="5259" xr:uid="{A902C733-BDE2-4DD9-89F4-231DB84FB792}"/>
    <cellStyle name="Normal 9 7 5 4" xfId="4286" xr:uid="{C60A526C-29DD-4440-ABD6-E5495EA6D1BB}"/>
    <cellStyle name="Normal 9 7 5 4 2" xfId="5260" xr:uid="{94FC7CEA-1D4F-4817-BBCE-587036B209E2}"/>
    <cellStyle name="Normal 9 7 5 5" xfId="5257" xr:uid="{96DAF201-1C9F-4AB7-A729-CA536585B561}"/>
    <cellStyle name="Normal 9 7 6" xfId="4287" xr:uid="{57C6C028-122A-4B80-A5CA-DEE6949C0346}"/>
    <cellStyle name="Normal 9 7 6 2" xfId="5261" xr:uid="{A5671FBC-92CE-4E7E-9312-547951052E2C}"/>
    <cellStyle name="Normal 9 7 7" xfId="4288" xr:uid="{B6AA5B2C-6837-43D8-B174-D4087CFF3A6A}"/>
    <cellStyle name="Normal 9 7 7 2" xfId="5262" xr:uid="{DFF0AC4F-6FAE-4D71-B1DE-A63E919E3657}"/>
    <cellStyle name="Normal 9 7 8" xfId="4289" xr:uid="{A13C3565-2F28-4772-99C8-14C7E1267725}"/>
    <cellStyle name="Normal 9 7 8 2" xfId="5263" xr:uid="{69463796-7FDD-4E4E-9FB5-1BFDA7308203}"/>
    <cellStyle name="Normal 9 7 9" xfId="5231" xr:uid="{FC7ADD9D-B88C-4889-A917-EE519DA6139E}"/>
    <cellStyle name="Normal 9 8" xfId="427" xr:uid="{C15BF358-A527-4FE5-8CB9-789356CF771F}"/>
    <cellStyle name="Normal 9 8 2" xfId="895" xr:uid="{7451626C-2285-4210-B6CF-25F2CF6AF554}"/>
    <cellStyle name="Normal 9 8 2 2" xfId="896" xr:uid="{7D221E8E-043A-4792-8855-0331A0F2B1E5}"/>
    <cellStyle name="Normal 9 8 2 2 2" xfId="2487" xr:uid="{0BD22DCC-6EB0-46A1-9954-F8D22CB1C5C7}"/>
    <cellStyle name="Normal 9 8 2 2 2 2" xfId="5267" xr:uid="{49934754-A9C6-4E17-A3AE-2DB18313DBDF}"/>
    <cellStyle name="Normal 9 8 2 2 3" xfId="4290" xr:uid="{2E87720E-E3BA-445E-A7DD-B7F71F1ED196}"/>
    <cellStyle name="Normal 9 8 2 2 3 2" xfId="5268" xr:uid="{0464A39B-AF7D-4A00-8758-918B97959AFA}"/>
    <cellStyle name="Normal 9 8 2 2 4" xfId="4291" xr:uid="{93C79F51-0BF1-4866-9495-E7C4F83C5D7C}"/>
    <cellStyle name="Normal 9 8 2 2 4 2" xfId="5269" xr:uid="{33556026-7A00-4BEA-9C3D-78D86EF25DDB}"/>
    <cellStyle name="Normal 9 8 2 2 5" xfId="5266" xr:uid="{7F8EF6AB-36F9-489C-BB56-D3152A04DC76}"/>
    <cellStyle name="Normal 9 8 2 3" xfId="2488" xr:uid="{98136EE5-5EC4-489C-8789-91BC24661692}"/>
    <cellStyle name="Normal 9 8 2 3 2" xfId="5270" xr:uid="{EEB7F013-86E2-4082-A530-2A32F8C53281}"/>
    <cellStyle name="Normal 9 8 2 4" xfId="4292" xr:uid="{A2BEA126-C52F-49D6-8047-BABE7B4C3C43}"/>
    <cellStyle name="Normal 9 8 2 4 2" xfId="5271" xr:uid="{02808AFE-751A-4B8A-83E6-1CB411C7D892}"/>
    <cellStyle name="Normal 9 8 2 5" xfId="4293" xr:uid="{1783415C-C0E8-4557-9C9A-377607E6A147}"/>
    <cellStyle name="Normal 9 8 2 5 2" xfId="5272" xr:uid="{DC21AB98-71C4-4D96-A2B5-4A3CC7871875}"/>
    <cellStyle name="Normal 9 8 2 6" xfId="5265" xr:uid="{35DA5632-F0E3-4C56-8E36-58841C93F6DA}"/>
    <cellStyle name="Normal 9 8 3" xfId="897" xr:uid="{3EA291AA-A267-4D9D-B764-FF792B06989B}"/>
    <cellStyle name="Normal 9 8 3 2" xfId="2489" xr:uid="{4930B025-2908-4085-9996-90A9CC0DF41C}"/>
    <cellStyle name="Normal 9 8 3 2 2" xfId="5274" xr:uid="{F8921A68-AC6B-48DE-B983-5C9A591126D1}"/>
    <cellStyle name="Normal 9 8 3 3" xfId="4294" xr:uid="{964E6793-CBD8-4A13-848D-85886618190B}"/>
    <cellStyle name="Normal 9 8 3 3 2" xfId="5275" xr:uid="{29BFFB7D-A683-46DD-BAAC-46733531F3B6}"/>
    <cellStyle name="Normal 9 8 3 4" xfId="4295" xr:uid="{7C44859F-D8D1-4347-845A-8879A94BD6BF}"/>
    <cellStyle name="Normal 9 8 3 4 2" xfId="5276" xr:uid="{E6A91AF0-A369-46A8-B220-9EB47311766D}"/>
    <cellStyle name="Normal 9 8 3 5" xfId="5273" xr:uid="{EC6E975C-C23F-4E62-BDEF-06C040E36913}"/>
    <cellStyle name="Normal 9 8 4" xfId="2490" xr:uid="{96FFD58E-3206-4005-ADFF-C6D03640863E}"/>
    <cellStyle name="Normal 9 8 4 2" xfId="4296" xr:uid="{66D652A5-98AD-44D7-A7A3-A412B16F31E5}"/>
    <cellStyle name="Normal 9 8 4 2 2" xfId="5278" xr:uid="{87D3CDAE-5D13-461B-92A7-A3EB4F353200}"/>
    <cellStyle name="Normal 9 8 4 3" xfId="4297" xr:uid="{3725760A-C567-4E41-A606-6D9F92A78F44}"/>
    <cellStyle name="Normal 9 8 4 3 2" xfId="5279" xr:uid="{5596F2A4-67D2-45B1-9772-854E1AD0E4E4}"/>
    <cellStyle name="Normal 9 8 4 4" xfId="4298" xr:uid="{18A25F83-293D-42E0-9F81-EE9009420F91}"/>
    <cellStyle name="Normal 9 8 4 4 2" xfId="5280" xr:uid="{067CC419-857A-4E01-B45C-40B5A33DDE44}"/>
    <cellStyle name="Normal 9 8 4 5" xfId="5277" xr:uid="{391D35E9-D060-4BFB-B160-0E0548C3CB41}"/>
    <cellStyle name="Normal 9 8 5" xfId="4299" xr:uid="{48FA13FB-7989-4912-B03D-F4AEF654CC40}"/>
    <cellStyle name="Normal 9 8 5 2" xfId="5281" xr:uid="{6C0BABF9-371F-488F-B3C5-B7E60DB78169}"/>
    <cellStyle name="Normal 9 8 6" xfId="4300" xr:uid="{7E000BDA-9E82-425A-8BF6-26004D5084A7}"/>
    <cellStyle name="Normal 9 8 6 2" xfId="5282" xr:uid="{3D96D5CD-49EB-4089-91EF-BCCD71ED2EDB}"/>
    <cellStyle name="Normal 9 8 7" xfId="4301" xr:uid="{1053E2BA-AC35-4CDA-92CB-AFCA393D81E2}"/>
    <cellStyle name="Normal 9 8 7 2" xfId="5283" xr:uid="{BACD1ED3-6ACC-4993-8F05-B583FA146261}"/>
    <cellStyle name="Normal 9 8 8" xfId="5264" xr:uid="{9201291B-9E5A-4BCA-ACE1-54D46F58F57A}"/>
    <cellStyle name="Normal 9 9" xfId="428" xr:uid="{70125168-0072-47D0-B31B-989A8D2666B0}"/>
    <cellStyle name="Normal 9 9 2" xfId="898" xr:uid="{0CB55CFE-82E7-4C13-8C94-12D3D1CA51CC}"/>
    <cellStyle name="Normal 9 9 2 2" xfId="2491" xr:uid="{A5496509-BE8B-41B1-BB40-326CC132408F}"/>
    <cellStyle name="Normal 9 9 2 2 2" xfId="5286" xr:uid="{9E4A2C10-445B-4843-BE92-7A63DE0547AA}"/>
    <cellStyle name="Normal 9 9 2 3" xfId="4302" xr:uid="{A53DD8F0-5331-497D-AFF4-9B37CB47EAFC}"/>
    <cellStyle name="Normal 9 9 2 3 2" xfId="5287" xr:uid="{701E0796-ABD0-4535-97C2-749967190D7C}"/>
    <cellStyle name="Normal 9 9 2 4" xfId="4303" xr:uid="{B5CE3D1D-BDC9-442A-8CEC-2A253F25F5B9}"/>
    <cellStyle name="Normal 9 9 2 4 2" xfId="5288" xr:uid="{A4379A65-98D3-4729-87DC-3F5CD7773D1C}"/>
    <cellStyle name="Normal 9 9 2 5" xfId="5285" xr:uid="{27854AE3-221B-4561-AB04-6E9233DE9820}"/>
    <cellStyle name="Normal 9 9 3" xfId="2492" xr:uid="{31FE96C6-19BF-42C3-B540-CDEF49111C42}"/>
    <cellStyle name="Normal 9 9 3 2" xfId="4304" xr:uid="{BEA33C42-D519-4449-BB74-D688A9CE7B8A}"/>
    <cellStyle name="Normal 9 9 3 2 2" xfId="5290" xr:uid="{CCC96DD9-AD58-496F-A503-C83E8E136648}"/>
    <cellStyle name="Normal 9 9 3 3" xfId="4305" xr:uid="{91D21788-F612-436C-BFE0-2C320E0899A0}"/>
    <cellStyle name="Normal 9 9 3 3 2" xfId="5291" xr:uid="{69CA86C5-DA1E-4673-9277-9650892243BB}"/>
    <cellStyle name="Normal 9 9 3 4" xfId="4306" xr:uid="{119FB259-A35B-4B1A-A3BD-9E3ED2B9560C}"/>
    <cellStyle name="Normal 9 9 3 4 2" xfId="5292" xr:uid="{9E360B31-3E66-41E8-829E-406346B1D95D}"/>
    <cellStyle name="Normal 9 9 3 5" xfId="5289" xr:uid="{DB1A3574-F269-4222-B13B-F93F6C0E5C73}"/>
    <cellStyle name="Normal 9 9 4" xfId="4307" xr:uid="{B15756E2-4C40-433C-B524-5521C7DA119B}"/>
    <cellStyle name="Normal 9 9 4 2" xfId="5293" xr:uid="{E4723EAE-1C84-4873-8940-0CBA996B162E}"/>
    <cellStyle name="Normal 9 9 5" xfId="4308" xr:uid="{B2919196-A386-462E-9933-54CE1DC204E2}"/>
    <cellStyle name="Normal 9 9 5 2" xfId="5294" xr:uid="{AE339390-067C-4FC9-9384-C71375CBA520}"/>
    <cellStyle name="Normal 9 9 6" xfId="4309" xr:uid="{B14AD246-39ED-465D-9D69-DCF42340D7EF}"/>
    <cellStyle name="Normal 9 9 6 2" xfId="5295" xr:uid="{DEFD6FAC-9E54-444C-B0FF-6B1D49F786F2}"/>
    <cellStyle name="Normal 9 9 7" xfId="5284" xr:uid="{BB35A313-D3B9-4F8C-9D52-462D160E8ED6}"/>
    <cellStyle name="Percent 2" xfId="183" xr:uid="{B5766CD5-0D35-4901-8F2C-7E5A06E1486D}"/>
    <cellStyle name="Percent 2 2" xfId="5296" xr:uid="{1FB9AACE-1F18-4A43-B879-0C4513212696}"/>
    <cellStyle name="Гиперссылка 2" xfId="4" xr:uid="{49BAA0F8-B3D3-41B5-87DD-435502328B29}"/>
    <cellStyle name="Гиперссылка 2 2" xfId="5297" xr:uid="{039DE3DE-0197-47FB-8C28-B35DDA72CF91}"/>
    <cellStyle name="Обычный 2" xfId="1" xr:uid="{A3CD5D5E-4502-4158-8112-08CDD679ACF5}"/>
    <cellStyle name="Обычный 2 2" xfId="5" xr:uid="{D19F253E-EE9B-4476-9D91-2EE3A6D7A3DC}"/>
    <cellStyle name="Обычный 2 2 2" xfId="5299" xr:uid="{CCD12963-0939-4244-A28C-9E98223EA624}"/>
    <cellStyle name="Обычный 2 3" xfId="5298" xr:uid="{A2970B8B-908A-4731-8218-AC509DD2A997}"/>
    <cellStyle name="常规_Sheet1_1" xfId="4411" xr:uid="{05AD0F64-0E8E-4111-B3BA-3E7ECC80C59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39"/>
  <sheetViews>
    <sheetView tabSelected="1" topLeftCell="A222" zoomScale="90" zoomScaleNormal="90" workbookViewId="0">
      <selection activeCell="I241" sqref="I24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864</v>
      </c>
      <c r="C10" s="120"/>
      <c r="D10" s="120"/>
      <c r="E10" s="120"/>
      <c r="F10" s="115"/>
      <c r="G10" s="116"/>
      <c r="H10" s="116" t="s">
        <v>712</v>
      </c>
      <c r="I10" s="120"/>
      <c r="J10" s="134">
        <v>51339</v>
      </c>
      <c r="K10" s="115"/>
    </row>
    <row r="11" spans="1:11">
      <c r="A11" s="114"/>
      <c r="B11" s="114" t="s">
        <v>865</v>
      </c>
      <c r="C11" s="120"/>
      <c r="D11" s="120"/>
      <c r="E11" s="120"/>
      <c r="F11" s="115"/>
      <c r="G11" s="116"/>
      <c r="H11" s="116" t="s">
        <v>713</v>
      </c>
      <c r="I11" s="120"/>
      <c r="J11" s="135"/>
      <c r="K11" s="115"/>
    </row>
    <row r="12" spans="1:11">
      <c r="A12" s="114"/>
      <c r="B12" s="114" t="s">
        <v>866</v>
      </c>
      <c r="C12" s="120"/>
      <c r="D12" s="120"/>
      <c r="E12" s="120"/>
      <c r="F12" s="115"/>
      <c r="G12" s="116"/>
      <c r="H12" s="116" t="s">
        <v>714</v>
      </c>
      <c r="I12" s="120"/>
      <c r="J12" s="120"/>
      <c r="K12" s="115"/>
    </row>
    <row r="13" spans="1:11">
      <c r="A13" s="114"/>
      <c r="B13" s="114" t="s">
        <v>867</v>
      </c>
      <c r="C13" s="120"/>
      <c r="D13" s="120"/>
      <c r="E13" s="120"/>
      <c r="F13" s="115"/>
      <c r="G13" s="116"/>
      <c r="H13" s="116" t="s">
        <v>868</v>
      </c>
      <c r="I13" s="120"/>
      <c r="J13" s="99" t="s">
        <v>11</v>
      </c>
      <c r="K13" s="115"/>
    </row>
    <row r="14" spans="1:11" ht="15" customHeight="1">
      <c r="A14" s="114"/>
      <c r="B14" s="114" t="s">
        <v>710</v>
      </c>
      <c r="C14" s="120"/>
      <c r="D14" s="120"/>
      <c r="E14" s="120"/>
      <c r="F14" s="115"/>
      <c r="G14" s="116"/>
      <c r="H14" s="116" t="s">
        <v>710</v>
      </c>
      <c r="I14" s="120"/>
      <c r="J14" s="136">
        <v>45176</v>
      </c>
      <c r="K14" s="115"/>
    </row>
    <row r="15" spans="1:11" ht="15" customHeight="1">
      <c r="A15" s="114"/>
      <c r="B15" s="130" t="s">
        <v>869</v>
      </c>
      <c r="C15" s="7"/>
      <c r="D15" s="7"/>
      <c r="E15" s="7"/>
      <c r="F15" s="8"/>
      <c r="G15" s="116"/>
      <c r="H15" s="131" t="s">
        <v>869</v>
      </c>
      <c r="I15" s="120"/>
      <c r="J15" s="137"/>
      <c r="K15" s="115"/>
    </row>
    <row r="16" spans="1:11" ht="15" customHeight="1">
      <c r="A16" s="114"/>
      <c r="B16" s="120"/>
      <c r="C16" s="120"/>
      <c r="D16" s="120"/>
      <c r="E16" s="120"/>
      <c r="F16" s="120"/>
      <c r="G16" s="120"/>
      <c r="H16" s="120"/>
      <c r="I16" s="123" t="s">
        <v>142</v>
      </c>
      <c r="J16" s="129">
        <v>39904</v>
      </c>
      <c r="K16" s="115"/>
    </row>
    <row r="17" spans="1:11">
      <c r="A17" s="114"/>
      <c r="B17" s="120" t="s">
        <v>716</v>
      </c>
      <c r="C17" s="120"/>
      <c r="D17" s="120"/>
      <c r="E17" s="120"/>
      <c r="F17" s="120"/>
      <c r="G17" s="120"/>
      <c r="H17" s="120"/>
      <c r="I17" s="123" t="s">
        <v>143</v>
      </c>
      <c r="J17" s="129" t="s">
        <v>863</v>
      </c>
      <c r="K17" s="115"/>
    </row>
    <row r="18" spans="1:11" ht="18">
      <c r="A18" s="114"/>
      <c r="B18" s="120" t="s">
        <v>717</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8" t="s">
        <v>201</v>
      </c>
      <c r="G20" s="139"/>
      <c r="H20" s="100" t="s">
        <v>169</v>
      </c>
      <c r="I20" s="100" t="s">
        <v>202</v>
      </c>
      <c r="J20" s="100" t="s">
        <v>21</v>
      </c>
      <c r="K20" s="115"/>
    </row>
    <row r="21" spans="1:11">
      <c r="A21" s="114"/>
      <c r="B21" s="105"/>
      <c r="C21" s="105"/>
      <c r="D21" s="106"/>
      <c r="E21" s="106"/>
      <c r="F21" s="140"/>
      <c r="G21" s="141"/>
      <c r="H21" s="105" t="s">
        <v>141</v>
      </c>
      <c r="I21" s="105"/>
      <c r="J21" s="105"/>
      <c r="K21" s="115"/>
    </row>
    <row r="22" spans="1:11" ht="24">
      <c r="A22" s="114"/>
      <c r="B22" s="107">
        <v>1</v>
      </c>
      <c r="C22" s="10" t="s">
        <v>631</v>
      </c>
      <c r="D22" s="118" t="s">
        <v>631</v>
      </c>
      <c r="E22" s="118" t="s">
        <v>635</v>
      </c>
      <c r="F22" s="132"/>
      <c r="G22" s="133"/>
      <c r="H22" s="11" t="s">
        <v>851</v>
      </c>
      <c r="I22" s="14">
        <v>0.38</v>
      </c>
      <c r="J22" s="109">
        <f t="shared" ref="J22:J85" si="0">I22*B22</f>
        <v>0.38</v>
      </c>
      <c r="K22" s="115"/>
    </row>
    <row r="23" spans="1:11" ht="24">
      <c r="A23" s="114"/>
      <c r="B23" s="107">
        <v>1</v>
      </c>
      <c r="C23" s="10" t="s">
        <v>631</v>
      </c>
      <c r="D23" s="118" t="s">
        <v>631</v>
      </c>
      <c r="E23" s="118" t="s">
        <v>638</v>
      </c>
      <c r="F23" s="132"/>
      <c r="G23" s="133"/>
      <c r="H23" s="11" t="s">
        <v>851</v>
      </c>
      <c r="I23" s="14">
        <v>0.38</v>
      </c>
      <c r="J23" s="109">
        <f t="shared" si="0"/>
        <v>0.38</v>
      </c>
      <c r="K23" s="115"/>
    </row>
    <row r="24" spans="1:11" ht="24">
      <c r="A24" s="114"/>
      <c r="B24" s="107">
        <v>1</v>
      </c>
      <c r="C24" s="10" t="s">
        <v>631</v>
      </c>
      <c r="D24" s="118" t="s">
        <v>631</v>
      </c>
      <c r="E24" s="118" t="s">
        <v>641</v>
      </c>
      <c r="F24" s="132"/>
      <c r="G24" s="133"/>
      <c r="H24" s="11" t="s">
        <v>851</v>
      </c>
      <c r="I24" s="14">
        <v>0.38</v>
      </c>
      <c r="J24" s="109">
        <f t="shared" si="0"/>
        <v>0.38</v>
      </c>
      <c r="K24" s="115"/>
    </row>
    <row r="25" spans="1:11" ht="24">
      <c r="A25" s="114"/>
      <c r="B25" s="107">
        <v>1</v>
      </c>
      <c r="C25" s="10" t="s">
        <v>631</v>
      </c>
      <c r="D25" s="118" t="s">
        <v>631</v>
      </c>
      <c r="E25" s="118" t="s">
        <v>643</v>
      </c>
      <c r="F25" s="132"/>
      <c r="G25" s="133"/>
      <c r="H25" s="11" t="s">
        <v>851</v>
      </c>
      <c r="I25" s="14">
        <v>0.38</v>
      </c>
      <c r="J25" s="109">
        <f t="shared" si="0"/>
        <v>0.38</v>
      </c>
      <c r="K25" s="115"/>
    </row>
    <row r="26" spans="1:11" ht="24">
      <c r="A26" s="114"/>
      <c r="B26" s="107">
        <v>1</v>
      </c>
      <c r="C26" s="10" t="s">
        <v>631</v>
      </c>
      <c r="D26" s="118" t="s">
        <v>631</v>
      </c>
      <c r="E26" s="118" t="s">
        <v>718</v>
      </c>
      <c r="F26" s="132"/>
      <c r="G26" s="133"/>
      <c r="H26" s="11" t="s">
        <v>851</v>
      </c>
      <c r="I26" s="14">
        <v>0.38</v>
      </c>
      <c r="J26" s="109">
        <f t="shared" si="0"/>
        <v>0.38</v>
      </c>
      <c r="K26" s="115"/>
    </row>
    <row r="27" spans="1:11" ht="24">
      <c r="A27" s="114"/>
      <c r="B27" s="107">
        <v>1</v>
      </c>
      <c r="C27" s="10" t="s">
        <v>719</v>
      </c>
      <c r="D27" s="118" t="s">
        <v>719</v>
      </c>
      <c r="E27" s="118" t="s">
        <v>637</v>
      </c>
      <c r="F27" s="132"/>
      <c r="G27" s="133"/>
      <c r="H27" s="11" t="s">
        <v>852</v>
      </c>
      <c r="I27" s="14">
        <v>0.32</v>
      </c>
      <c r="J27" s="109">
        <f t="shared" si="0"/>
        <v>0.32</v>
      </c>
      <c r="K27" s="115"/>
    </row>
    <row r="28" spans="1:11" ht="24">
      <c r="A28" s="114"/>
      <c r="B28" s="107">
        <v>1</v>
      </c>
      <c r="C28" s="10" t="s">
        <v>719</v>
      </c>
      <c r="D28" s="118" t="s">
        <v>719</v>
      </c>
      <c r="E28" s="118" t="s">
        <v>720</v>
      </c>
      <c r="F28" s="132"/>
      <c r="G28" s="133"/>
      <c r="H28" s="11" t="s">
        <v>852</v>
      </c>
      <c r="I28" s="14">
        <v>0.32</v>
      </c>
      <c r="J28" s="109">
        <f t="shared" si="0"/>
        <v>0.32</v>
      </c>
      <c r="K28" s="115"/>
    </row>
    <row r="29" spans="1:11" ht="24">
      <c r="A29" s="114"/>
      <c r="B29" s="107">
        <v>1</v>
      </c>
      <c r="C29" s="10" t="s">
        <v>719</v>
      </c>
      <c r="D29" s="118" t="s">
        <v>719</v>
      </c>
      <c r="E29" s="118" t="s">
        <v>641</v>
      </c>
      <c r="F29" s="132"/>
      <c r="G29" s="133"/>
      <c r="H29" s="11" t="s">
        <v>852</v>
      </c>
      <c r="I29" s="14">
        <v>0.32</v>
      </c>
      <c r="J29" s="109">
        <f t="shared" si="0"/>
        <v>0.32</v>
      </c>
      <c r="K29" s="115"/>
    </row>
    <row r="30" spans="1:11" ht="24">
      <c r="A30" s="114"/>
      <c r="B30" s="107">
        <v>1</v>
      </c>
      <c r="C30" s="10" t="s">
        <v>721</v>
      </c>
      <c r="D30" s="118" t="s">
        <v>721</v>
      </c>
      <c r="E30" s="118" t="s">
        <v>637</v>
      </c>
      <c r="F30" s="132"/>
      <c r="G30" s="133"/>
      <c r="H30" s="11" t="s">
        <v>853</v>
      </c>
      <c r="I30" s="14">
        <v>0.32</v>
      </c>
      <c r="J30" s="109">
        <f t="shared" si="0"/>
        <v>0.32</v>
      </c>
      <c r="K30" s="115"/>
    </row>
    <row r="31" spans="1:11" ht="24">
      <c r="A31" s="114"/>
      <c r="B31" s="107">
        <v>1</v>
      </c>
      <c r="C31" s="10" t="s">
        <v>722</v>
      </c>
      <c r="D31" s="118" t="s">
        <v>722</v>
      </c>
      <c r="E31" s="118" t="s">
        <v>635</v>
      </c>
      <c r="F31" s="132"/>
      <c r="G31" s="133"/>
      <c r="H31" s="11" t="s">
        <v>854</v>
      </c>
      <c r="I31" s="14">
        <v>0.32</v>
      </c>
      <c r="J31" s="109">
        <f t="shared" si="0"/>
        <v>0.32</v>
      </c>
      <c r="K31" s="115"/>
    </row>
    <row r="32" spans="1:11" ht="24">
      <c r="A32" s="114"/>
      <c r="B32" s="107">
        <v>1</v>
      </c>
      <c r="C32" s="10" t="s">
        <v>722</v>
      </c>
      <c r="D32" s="118" t="s">
        <v>722</v>
      </c>
      <c r="E32" s="118" t="s">
        <v>637</v>
      </c>
      <c r="F32" s="132"/>
      <c r="G32" s="133"/>
      <c r="H32" s="11" t="s">
        <v>854</v>
      </c>
      <c r="I32" s="14">
        <v>0.32</v>
      </c>
      <c r="J32" s="109">
        <f t="shared" si="0"/>
        <v>0.32</v>
      </c>
      <c r="K32" s="115"/>
    </row>
    <row r="33" spans="1:11" ht="24">
      <c r="A33" s="114"/>
      <c r="B33" s="107">
        <v>1</v>
      </c>
      <c r="C33" s="10" t="s">
        <v>722</v>
      </c>
      <c r="D33" s="118" t="s">
        <v>722</v>
      </c>
      <c r="E33" s="118" t="s">
        <v>720</v>
      </c>
      <c r="F33" s="132"/>
      <c r="G33" s="133"/>
      <c r="H33" s="11" t="s">
        <v>854</v>
      </c>
      <c r="I33" s="14">
        <v>0.32</v>
      </c>
      <c r="J33" s="109">
        <f t="shared" si="0"/>
        <v>0.32</v>
      </c>
      <c r="K33" s="115"/>
    </row>
    <row r="34" spans="1:11" ht="24">
      <c r="A34" s="114"/>
      <c r="B34" s="107">
        <v>1</v>
      </c>
      <c r="C34" s="10" t="s">
        <v>722</v>
      </c>
      <c r="D34" s="118" t="s">
        <v>722</v>
      </c>
      <c r="E34" s="118" t="s">
        <v>641</v>
      </c>
      <c r="F34" s="132"/>
      <c r="G34" s="133"/>
      <c r="H34" s="11" t="s">
        <v>854</v>
      </c>
      <c r="I34" s="14">
        <v>0.32</v>
      </c>
      <c r="J34" s="109">
        <f t="shared" si="0"/>
        <v>0.32</v>
      </c>
      <c r="K34" s="115"/>
    </row>
    <row r="35" spans="1:11" ht="24">
      <c r="A35" s="114"/>
      <c r="B35" s="107">
        <v>2</v>
      </c>
      <c r="C35" s="10" t="s">
        <v>723</v>
      </c>
      <c r="D35" s="118" t="s">
        <v>723</v>
      </c>
      <c r="E35" s="118" t="s">
        <v>635</v>
      </c>
      <c r="F35" s="132"/>
      <c r="G35" s="133"/>
      <c r="H35" s="11" t="s">
        <v>855</v>
      </c>
      <c r="I35" s="14">
        <v>0.32</v>
      </c>
      <c r="J35" s="109">
        <f t="shared" si="0"/>
        <v>0.64</v>
      </c>
      <c r="K35" s="115"/>
    </row>
    <row r="36" spans="1:11" ht="24">
      <c r="A36" s="114"/>
      <c r="B36" s="107">
        <v>1</v>
      </c>
      <c r="C36" s="10" t="s">
        <v>724</v>
      </c>
      <c r="D36" s="118" t="s">
        <v>724</v>
      </c>
      <c r="E36" s="118" t="s">
        <v>34</v>
      </c>
      <c r="F36" s="132" t="s">
        <v>273</v>
      </c>
      <c r="G36" s="133"/>
      <c r="H36" s="11" t="s">
        <v>725</v>
      </c>
      <c r="I36" s="14">
        <v>1.32</v>
      </c>
      <c r="J36" s="109">
        <f t="shared" si="0"/>
        <v>1.32</v>
      </c>
      <c r="K36" s="115"/>
    </row>
    <row r="37" spans="1:11" ht="24">
      <c r="A37" s="114"/>
      <c r="B37" s="107">
        <v>1</v>
      </c>
      <c r="C37" s="10" t="s">
        <v>724</v>
      </c>
      <c r="D37" s="118" t="s">
        <v>724</v>
      </c>
      <c r="E37" s="118" t="s">
        <v>34</v>
      </c>
      <c r="F37" s="132" t="s">
        <v>673</v>
      </c>
      <c r="G37" s="133"/>
      <c r="H37" s="11" t="s">
        <v>725</v>
      </c>
      <c r="I37" s="14">
        <v>1.32</v>
      </c>
      <c r="J37" s="109">
        <f t="shared" si="0"/>
        <v>1.32</v>
      </c>
      <c r="K37" s="115"/>
    </row>
    <row r="38" spans="1:11" ht="36">
      <c r="A38" s="114"/>
      <c r="B38" s="107">
        <v>1</v>
      </c>
      <c r="C38" s="10" t="s">
        <v>726</v>
      </c>
      <c r="D38" s="118" t="s">
        <v>726</v>
      </c>
      <c r="E38" s="118" t="s">
        <v>210</v>
      </c>
      <c r="F38" s="132"/>
      <c r="G38" s="133"/>
      <c r="H38" s="11" t="s">
        <v>856</v>
      </c>
      <c r="I38" s="14">
        <v>1.77</v>
      </c>
      <c r="J38" s="109">
        <f t="shared" si="0"/>
        <v>1.77</v>
      </c>
      <c r="K38" s="115"/>
    </row>
    <row r="39" spans="1:11" ht="36">
      <c r="A39" s="114"/>
      <c r="B39" s="107">
        <v>1</v>
      </c>
      <c r="C39" s="10" t="s">
        <v>726</v>
      </c>
      <c r="D39" s="118" t="s">
        <v>726</v>
      </c>
      <c r="E39" s="118" t="s">
        <v>263</v>
      </c>
      <c r="F39" s="132"/>
      <c r="G39" s="133"/>
      <c r="H39" s="11" t="s">
        <v>856</v>
      </c>
      <c r="I39" s="14">
        <v>1.77</v>
      </c>
      <c r="J39" s="109">
        <f t="shared" si="0"/>
        <v>1.77</v>
      </c>
      <c r="K39" s="115"/>
    </row>
    <row r="40" spans="1:11" ht="36">
      <c r="A40" s="114"/>
      <c r="B40" s="107">
        <v>1</v>
      </c>
      <c r="C40" s="10" t="s">
        <v>726</v>
      </c>
      <c r="D40" s="118" t="s">
        <v>726</v>
      </c>
      <c r="E40" s="118" t="s">
        <v>266</v>
      </c>
      <c r="F40" s="132"/>
      <c r="G40" s="133"/>
      <c r="H40" s="11" t="s">
        <v>856</v>
      </c>
      <c r="I40" s="14">
        <v>1.77</v>
      </c>
      <c r="J40" s="109">
        <f t="shared" si="0"/>
        <v>1.77</v>
      </c>
      <c r="K40" s="115"/>
    </row>
    <row r="41" spans="1:11" ht="36">
      <c r="A41" s="114"/>
      <c r="B41" s="107">
        <v>1</v>
      </c>
      <c r="C41" s="10" t="s">
        <v>726</v>
      </c>
      <c r="D41" s="118" t="s">
        <v>726</v>
      </c>
      <c r="E41" s="118" t="s">
        <v>311</v>
      </c>
      <c r="F41" s="132"/>
      <c r="G41" s="133"/>
      <c r="H41" s="11" t="s">
        <v>856</v>
      </c>
      <c r="I41" s="14">
        <v>1.77</v>
      </c>
      <c r="J41" s="109">
        <f t="shared" si="0"/>
        <v>1.77</v>
      </c>
      <c r="K41" s="115"/>
    </row>
    <row r="42" spans="1:11" ht="24">
      <c r="A42" s="114"/>
      <c r="B42" s="107">
        <v>2</v>
      </c>
      <c r="C42" s="10" t="s">
        <v>100</v>
      </c>
      <c r="D42" s="118" t="s">
        <v>100</v>
      </c>
      <c r="E42" s="118" t="s">
        <v>727</v>
      </c>
      <c r="F42" s="132" t="s">
        <v>310</v>
      </c>
      <c r="G42" s="133"/>
      <c r="H42" s="11" t="s">
        <v>728</v>
      </c>
      <c r="I42" s="14">
        <v>1.77</v>
      </c>
      <c r="J42" s="109">
        <f t="shared" si="0"/>
        <v>3.54</v>
      </c>
      <c r="K42" s="115"/>
    </row>
    <row r="43" spans="1:11" ht="24">
      <c r="A43" s="114"/>
      <c r="B43" s="107">
        <v>2</v>
      </c>
      <c r="C43" s="10" t="s">
        <v>100</v>
      </c>
      <c r="D43" s="118" t="s">
        <v>100</v>
      </c>
      <c r="E43" s="118" t="s">
        <v>729</v>
      </c>
      <c r="F43" s="132" t="s">
        <v>265</v>
      </c>
      <c r="G43" s="133"/>
      <c r="H43" s="11" t="s">
        <v>728</v>
      </c>
      <c r="I43" s="14">
        <v>1.77</v>
      </c>
      <c r="J43" s="109">
        <f t="shared" si="0"/>
        <v>3.54</v>
      </c>
      <c r="K43" s="115"/>
    </row>
    <row r="44" spans="1:11" ht="24">
      <c r="A44" s="114"/>
      <c r="B44" s="107">
        <v>1</v>
      </c>
      <c r="C44" s="10" t="s">
        <v>100</v>
      </c>
      <c r="D44" s="118" t="s">
        <v>100</v>
      </c>
      <c r="E44" s="118" t="s">
        <v>730</v>
      </c>
      <c r="F44" s="132" t="s">
        <v>263</v>
      </c>
      <c r="G44" s="133"/>
      <c r="H44" s="11" t="s">
        <v>728</v>
      </c>
      <c r="I44" s="14">
        <v>1.77</v>
      </c>
      <c r="J44" s="109">
        <f t="shared" si="0"/>
        <v>1.77</v>
      </c>
      <c r="K44" s="115"/>
    </row>
    <row r="45" spans="1:11" ht="24">
      <c r="A45" s="114"/>
      <c r="B45" s="107">
        <v>2</v>
      </c>
      <c r="C45" s="10" t="s">
        <v>100</v>
      </c>
      <c r="D45" s="118" t="s">
        <v>100</v>
      </c>
      <c r="E45" s="118" t="s">
        <v>730</v>
      </c>
      <c r="F45" s="132" t="s">
        <v>214</v>
      </c>
      <c r="G45" s="133"/>
      <c r="H45" s="11" t="s">
        <v>728</v>
      </c>
      <c r="I45" s="14">
        <v>1.77</v>
      </c>
      <c r="J45" s="109">
        <f t="shared" si="0"/>
        <v>3.54</v>
      </c>
      <c r="K45" s="115"/>
    </row>
    <row r="46" spans="1:11" ht="36">
      <c r="A46" s="114"/>
      <c r="B46" s="107">
        <v>2</v>
      </c>
      <c r="C46" s="10" t="s">
        <v>731</v>
      </c>
      <c r="D46" s="118" t="s">
        <v>731</v>
      </c>
      <c r="E46" s="118" t="s">
        <v>701</v>
      </c>
      <c r="F46" s="132" t="s">
        <v>239</v>
      </c>
      <c r="G46" s="133"/>
      <c r="H46" s="11" t="s">
        <v>732</v>
      </c>
      <c r="I46" s="14">
        <v>3.74</v>
      </c>
      <c r="J46" s="109">
        <f t="shared" si="0"/>
        <v>7.48</v>
      </c>
      <c r="K46" s="115"/>
    </row>
    <row r="47" spans="1:11" ht="36">
      <c r="A47" s="114"/>
      <c r="B47" s="107">
        <v>2</v>
      </c>
      <c r="C47" s="10" t="s">
        <v>731</v>
      </c>
      <c r="D47" s="118" t="s">
        <v>731</v>
      </c>
      <c r="E47" s="118" t="s">
        <v>701</v>
      </c>
      <c r="F47" s="132" t="s">
        <v>348</v>
      </c>
      <c r="G47" s="133"/>
      <c r="H47" s="11" t="s">
        <v>732</v>
      </c>
      <c r="I47" s="14">
        <v>3.74</v>
      </c>
      <c r="J47" s="109">
        <f t="shared" si="0"/>
        <v>7.48</v>
      </c>
      <c r="K47" s="115"/>
    </row>
    <row r="48" spans="1:11" ht="36">
      <c r="A48" s="114"/>
      <c r="B48" s="107">
        <v>3</v>
      </c>
      <c r="C48" s="10" t="s">
        <v>731</v>
      </c>
      <c r="D48" s="118" t="s">
        <v>731</v>
      </c>
      <c r="E48" s="118" t="s">
        <v>733</v>
      </c>
      <c r="F48" s="132" t="s">
        <v>239</v>
      </c>
      <c r="G48" s="133"/>
      <c r="H48" s="11" t="s">
        <v>732</v>
      </c>
      <c r="I48" s="14">
        <v>3.74</v>
      </c>
      <c r="J48" s="109">
        <f t="shared" si="0"/>
        <v>11.22</v>
      </c>
      <c r="K48" s="115"/>
    </row>
    <row r="49" spans="1:11" ht="36">
      <c r="A49" s="114"/>
      <c r="B49" s="107">
        <v>7</v>
      </c>
      <c r="C49" s="10" t="s">
        <v>731</v>
      </c>
      <c r="D49" s="118" t="s">
        <v>731</v>
      </c>
      <c r="E49" s="118" t="s">
        <v>733</v>
      </c>
      <c r="F49" s="132" t="s">
        <v>348</v>
      </c>
      <c r="G49" s="133"/>
      <c r="H49" s="11" t="s">
        <v>732</v>
      </c>
      <c r="I49" s="14">
        <v>3.74</v>
      </c>
      <c r="J49" s="109">
        <f t="shared" si="0"/>
        <v>26.18</v>
      </c>
      <c r="K49" s="115"/>
    </row>
    <row r="50" spans="1:11" ht="36">
      <c r="A50" s="114"/>
      <c r="B50" s="107">
        <v>1</v>
      </c>
      <c r="C50" s="10" t="s">
        <v>731</v>
      </c>
      <c r="D50" s="118" t="s">
        <v>731</v>
      </c>
      <c r="E50" s="118" t="s">
        <v>734</v>
      </c>
      <c r="F50" s="132" t="s">
        <v>239</v>
      </c>
      <c r="G50" s="133"/>
      <c r="H50" s="11" t="s">
        <v>732</v>
      </c>
      <c r="I50" s="14">
        <v>3.74</v>
      </c>
      <c r="J50" s="109">
        <f t="shared" si="0"/>
        <v>3.74</v>
      </c>
      <c r="K50" s="115"/>
    </row>
    <row r="51" spans="1:11" ht="36">
      <c r="A51" s="114"/>
      <c r="B51" s="107">
        <v>2</v>
      </c>
      <c r="C51" s="10" t="s">
        <v>731</v>
      </c>
      <c r="D51" s="118" t="s">
        <v>731</v>
      </c>
      <c r="E51" s="118" t="s">
        <v>734</v>
      </c>
      <c r="F51" s="132" t="s">
        <v>348</v>
      </c>
      <c r="G51" s="133"/>
      <c r="H51" s="11" t="s">
        <v>732</v>
      </c>
      <c r="I51" s="14">
        <v>3.74</v>
      </c>
      <c r="J51" s="109">
        <f t="shared" si="0"/>
        <v>7.48</v>
      </c>
      <c r="K51" s="115"/>
    </row>
    <row r="52" spans="1:11" ht="36">
      <c r="A52" s="114"/>
      <c r="B52" s="107">
        <v>2</v>
      </c>
      <c r="C52" s="10" t="s">
        <v>445</v>
      </c>
      <c r="D52" s="118" t="s">
        <v>445</v>
      </c>
      <c r="E52" s="118" t="s">
        <v>27</v>
      </c>
      <c r="F52" s="132" t="s">
        <v>239</v>
      </c>
      <c r="G52" s="133"/>
      <c r="H52" s="11" t="s">
        <v>447</v>
      </c>
      <c r="I52" s="14">
        <v>5.38</v>
      </c>
      <c r="J52" s="109">
        <f t="shared" si="0"/>
        <v>10.76</v>
      </c>
      <c r="K52" s="115"/>
    </row>
    <row r="53" spans="1:11" ht="36">
      <c r="A53" s="114"/>
      <c r="B53" s="107">
        <v>1</v>
      </c>
      <c r="C53" s="10" t="s">
        <v>445</v>
      </c>
      <c r="D53" s="118" t="s">
        <v>445</v>
      </c>
      <c r="E53" s="118" t="s">
        <v>28</v>
      </c>
      <c r="F53" s="132" t="s">
        <v>239</v>
      </c>
      <c r="G53" s="133"/>
      <c r="H53" s="11" t="s">
        <v>447</v>
      </c>
      <c r="I53" s="14">
        <v>5.38</v>
      </c>
      <c r="J53" s="109">
        <f t="shared" si="0"/>
        <v>5.38</v>
      </c>
      <c r="K53" s="115"/>
    </row>
    <row r="54" spans="1:11" ht="24">
      <c r="A54" s="114"/>
      <c r="B54" s="107">
        <v>2</v>
      </c>
      <c r="C54" s="10" t="s">
        <v>735</v>
      </c>
      <c r="D54" s="118" t="s">
        <v>735</v>
      </c>
      <c r="E54" s="118" t="s">
        <v>29</v>
      </c>
      <c r="F54" s="132" t="s">
        <v>273</v>
      </c>
      <c r="G54" s="133"/>
      <c r="H54" s="11" t="s">
        <v>736</v>
      </c>
      <c r="I54" s="14">
        <v>1.23</v>
      </c>
      <c r="J54" s="109">
        <f t="shared" si="0"/>
        <v>2.46</v>
      </c>
      <c r="K54" s="115"/>
    </row>
    <row r="55" spans="1:11" ht="24">
      <c r="A55" s="114"/>
      <c r="B55" s="107">
        <v>1</v>
      </c>
      <c r="C55" s="10" t="s">
        <v>735</v>
      </c>
      <c r="D55" s="118" t="s">
        <v>735</v>
      </c>
      <c r="E55" s="118" t="s">
        <v>29</v>
      </c>
      <c r="F55" s="132" t="s">
        <v>673</v>
      </c>
      <c r="G55" s="133"/>
      <c r="H55" s="11" t="s">
        <v>736</v>
      </c>
      <c r="I55" s="14">
        <v>1.23</v>
      </c>
      <c r="J55" s="109">
        <f t="shared" si="0"/>
        <v>1.23</v>
      </c>
      <c r="K55" s="115"/>
    </row>
    <row r="56" spans="1:11" ht="24">
      <c r="A56" s="114"/>
      <c r="B56" s="107">
        <v>1</v>
      </c>
      <c r="C56" s="10" t="s">
        <v>737</v>
      </c>
      <c r="D56" s="118" t="s">
        <v>737</v>
      </c>
      <c r="E56" s="118" t="s">
        <v>273</v>
      </c>
      <c r="F56" s="132"/>
      <c r="G56" s="133"/>
      <c r="H56" s="11" t="s">
        <v>857</v>
      </c>
      <c r="I56" s="14">
        <v>0.28999999999999998</v>
      </c>
      <c r="J56" s="109">
        <f t="shared" si="0"/>
        <v>0.28999999999999998</v>
      </c>
      <c r="K56" s="115"/>
    </row>
    <row r="57" spans="1:11" ht="24">
      <c r="A57" s="114"/>
      <c r="B57" s="107">
        <v>2</v>
      </c>
      <c r="C57" s="10" t="s">
        <v>737</v>
      </c>
      <c r="D57" s="118" t="s">
        <v>737</v>
      </c>
      <c r="E57" s="118" t="s">
        <v>673</v>
      </c>
      <c r="F57" s="132"/>
      <c r="G57" s="133"/>
      <c r="H57" s="11" t="s">
        <v>857</v>
      </c>
      <c r="I57" s="14">
        <v>0.28999999999999998</v>
      </c>
      <c r="J57" s="109">
        <f t="shared" si="0"/>
        <v>0.57999999999999996</v>
      </c>
      <c r="K57" s="115"/>
    </row>
    <row r="58" spans="1:11" ht="24">
      <c r="A58" s="114"/>
      <c r="B58" s="107">
        <v>2</v>
      </c>
      <c r="C58" s="10" t="s">
        <v>737</v>
      </c>
      <c r="D58" s="118" t="s">
        <v>737</v>
      </c>
      <c r="E58" s="118" t="s">
        <v>484</v>
      </c>
      <c r="F58" s="132"/>
      <c r="G58" s="133"/>
      <c r="H58" s="11" t="s">
        <v>857</v>
      </c>
      <c r="I58" s="14">
        <v>0.28999999999999998</v>
      </c>
      <c r="J58" s="109">
        <f t="shared" si="0"/>
        <v>0.57999999999999996</v>
      </c>
      <c r="K58" s="115"/>
    </row>
    <row r="59" spans="1:11" ht="24">
      <c r="A59" s="114"/>
      <c r="B59" s="107">
        <v>1</v>
      </c>
      <c r="C59" s="10" t="s">
        <v>737</v>
      </c>
      <c r="D59" s="118" t="s">
        <v>737</v>
      </c>
      <c r="E59" s="118" t="s">
        <v>738</v>
      </c>
      <c r="F59" s="132"/>
      <c r="G59" s="133"/>
      <c r="H59" s="11" t="s">
        <v>857</v>
      </c>
      <c r="I59" s="14">
        <v>0.28999999999999998</v>
      </c>
      <c r="J59" s="109">
        <f t="shared" si="0"/>
        <v>0.28999999999999998</v>
      </c>
      <c r="K59" s="115"/>
    </row>
    <row r="60" spans="1:11" ht="24">
      <c r="A60" s="114"/>
      <c r="B60" s="107">
        <v>3</v>
      </c>
      <c r="C60" s="10" t="s">
        <v>662</v>
      </c>
      <c r="D60" s="118" t="s">
        <v>662</v>
      </c>
      <c r="E60" s="118" t="s">
        <v>25</v>
      </c>
      <c r="F60" s="132" t="s">
        <v>107</v>
      </c>
      <c r="G60" s="133"/>
      <c r="H60" s="11" t="s">
        <v>739</v>
      </c>
      <c r="I60" s="14">
        <v>1.54</v>
      </c>
      <c r="J60" s="109">
        <f t="shared" si="0"/>
        <v>4.62</v>
      </c>
      <c r="K60" s="115"/>
    </row>
    <row r="61" spans="1:11" ht="24">
      <c r="A61" s="114"/>
      <c r="B61" s="107">
        <v>2</v>
      </c>
      <c r="C61" s="10" t="s">
        <v>662</v>
      </c>
      <c r="D61" s="118" t="s">
        <v>662</v>
      </c>
      <c r="E61" s="118" t="s">
        <v>25</v>
      </c>
      <c r="F61" s="132" t="s">
        <v>210</v>
      </c>
      <c r="G61" s="133"/>
      <c r="H61" s="11" t="s">
        <v>739</v>
      </c>
      <c r="I61" s="14">
        <v>1.54</v>
      </c>
      <c r="J61" s="109">
        <f t="shared" si="0"/>
        <v>3.08</v>
      </c>
      <c r="K61" s="115"/>
    </row>
    <row r="62" spans="1:11" ht="24">
      <c r="A62" s="114"/>
      <c r="B62" s="107">
        <v>1</v>
      </c>
      <c r="C62" s="10" t="s">
        <v>662</v>
      </c>
      <c r="D62" s="118" t="s">
        <v>662</v>
      </c>
      <c r="E62" s="118" t="s">
        <v>25</v>
      </c>
      <c r="F62" s="132" t="s">
        <v>212</v>
      </c>
      <c r="G62" s="133"/>
      <c r="H62" s="11" t="s">
        <v>739</v>
      </c>
      <c r="I62" s="14">
        <v>1.54</v>
      </c>
      <c r="J62" s="109">
        <f t="shared" si="0"/>
        <v>1.54</v>
      </c>
      <c r="K62" s="115"/>
    </row>
    <row r="63" spans="1:11" ht="24">
      <c r="A63" s="114"/>
      <c r="B63" s="107">
        <v>1</v>
      </c>
      <c r="C63" s="10" t="s">
        <v>662</v>
      </c>
      <c r="D63" s="118" t="s">
        <v>662</v>
      </c>
      <c r="E63" s="118" t="s">
        <v>25</v>
      </c>
      <c r="F63" s="132" t="s">
        <v>213</v>
      </c>
      <c r="G63" s="133"/>
      <c r="H63" s="11" t="s">
        <v>739</v>
      </c>
      <c r="I63" s="14">
        <v>1.54</v>
      </c>
      <c r="J63" s="109">
        <f t="shared" si="0"/>
        <v>1.54</v>
      </c>
      <c r="K63" s="115"/>
    </row>
    <row r="64" spans="1:11" ht="24">
      <c r="A64" s="114"/>
      <c r="B64" s="107">
        <v>1</v>
      </c>
      <c r="C64" s="10" t="s">
        <v>662</v>
      </c>
      <c r="D64" s="118" t="s">
        <v>662</v>
      </c>
      <c r="E64" s="118" t="s">
        <v>25</v>
      </c>
      <c r="F64" s="132" t="s">
        <v>214</v>
      </c>
      <c r="G64" s="133"/>
      <c r="H64" s="11" t="s">
        <v>739</v>
      </c>
      <c r="I64" s="14">
        <v>1.54</v>
      </c>
      <c r="J64" s="109">
        <f t="shared" si="0"/>
        <v>1.54</v>
      </c>
      <c r="K64" s="115"/>
    </row>
    <row r="65" spans="1:11" ht="24">
      <c r="A65" s="114"/>
      <c r="B65" s="107">
        <v>1</v>
      </c>
      <c r="C65" s="10" t="s">
        <v>662</v>
      </c>
      <c r="D65" s="118" t="s">
        <v>662</v>
      </c>
      <c r="E65" s="118" t="s">
        <v>25</v>
      </c>
      <c r="F65" s="132" t="s">
        <v>266</v>
      </c>
      <c r="G65" s="133"/>
      <c r="H65" s="11" t="s">
        <v>739</v>
      </c>
      <c r="I65" s="14">
        <v>1.54</v>
      </c>
      <c r="J65" s="109">
        <f t="shared" si="0"/>
        <v>1.54</v>
      </c>
      <c r="K65" s="115"/>
    </row>
    <row r="66" spans="1:11" ht="24">
      <c r="A66" s="114"/>
      <c r="B66" s="107">
        <v>1</v>
      </c>
      <c r="C66" s="10" t="s">
        <v>662</v>
      </c>
      <c r="D66" s="118" t="s">
        <v>662</v>
      </c>
      <c r="E66" s="118" t="s">
        <v>25</v>
      </c>
      <c r="F66" s="132" t="s">
        <v>311</v>
      </c>
      <c r="G66" s="133"/>
      <c r="H66" s="11" t="s">
        <v>739</v>
      </c>
      <c r="I66" s="14">
        <v>1.54</v>
      </c>
      <c r="J66" s="109">
        <f t="shared" si="0"/>
        <v>1.54</v>
      </c>
      <c r="K66" s="115"/>
    </row>
    <row r="67" spans="1:11" ht="24">
      <c r="A67" s="114"/>
      <c r="B67" s="107">
        <v>1</v>
      </c>
      <c r="C67" s="10" t="s">
        <v>662</v>
      </c>
      <c r="D67" s="118" t="s">
        <v>662</v>
      </c>
      <c r="E67" s="118" t="s">
        <v>26</v>
      </c>
      <c r="F67" s="132" t="s">
        <v>107</v>
      </c>
      <c r="G67" s="133"/>
      <c r="H67" s="11" t="s">
        <v>739</v>
      </c>
      <c r="I67" s="14">
        <v>1.54</v>
      </c>
      <c r="J67" s="109">
        <f t="shared" si="0"/>
        <v>1.54</v>
      </c>
      <c r="K67" s="115"/>
    </row>
    <row r="68" spans="1:11" ht="24">
      <c r="A68" s="114"/>
      <c r="B68" s="107">
        <v>1</v>
      </c>
      <c r="C68" s="10" t="s">
        <v>662</v>
      </c>
      <c r="D68" s="118" t="s">
        <v>662</v>
      </c>
      <c r="E68" s="118" t="s">
        <v>26</v>
      </c>
      <c r="F68" s="132" t="s">
        <v>210</v>
      </c>
      <c r="G68" s="133"/>
      <c r="H68" s="11" t="s">
        <v>739</v>
      </c>
      <c r="I68" s="14">
        <v>1.54</v>
      </c>
      <c r="J68" s="109">
        <f t="shared" si="0"/>
        <v>1.54</v>
      </c>
      <c r="K68" s="115"/>
    </row>
    <row r="69" spans="1:11" ht="24">
      <c r="A69" s="114"/>
      <c r="B69" s="107">
        <v>1</v>
      </c>
      <c r="C69" s="10" t="s">
        <v>662</v>
      </c>
      <c r="D69" s="118" t="s">
        <v>662</v>
      </c>
      <c r="E69" s="118" t="s">
        <v>26</v>
      </c>
      <c r="F69" s="132" t="s">
        <v>212</v>
      </c>
      <c r="G69" s="133"/>
      <c r="H69" s="11" t="s">
        <v>739</v>
      </c>
      <c r="I69" s="14">
        <v>1.54</v>
      </c>
      <c r="J69" s="109">
        <f t="shared" si="0"/>
        <v>1.54</v>
      </c>
      <c r="K69" s="115"/>
    </row>
    <row r="70" spans="1:11" ht="24">
      <c r="A70" s="114"/>
      <c r="B70" s="107">
        <v>1</v>
      </c>
      <c r="C70" s="10" t="s">
        <v>662</v>
      </c>
      <c r="D70" s="118" t="s">
        <v>662</v>
      </c>
      <c r="E70" s="118" t="s">
        <v>26</v>
      </c>
      <c r="F70" s="132" t="s">
        <v>263</v>
      </c>
      <c r="G70" s="133"/>
      <c r="H70" s="11" t="s">
        <v>739</v>
      </c>
      <c r="I70" s="14">
        <v>1.54</v>
      </c>
      <c r="J70" s="109">
        <f t="shared" si="0"/>
        <v>1.54</v>
      </c>
      <c r="K70" s="115"/>
    </row>
    <row r="71" spans="1:11" ht="24">
      <c r="A71" s="114"/>
      <c r="B71" s="107">
        <v>1</v>
      </c>
      <c r="C71" s="10" t="s">
        <v>662</v>
      </c>
      <c r="D71" s="118" t="s">
        <v>662</v>
      </c>
      <c r="E71" s="118" t="s">
        <v>26</v>
      </c>
      <c r="F71" s="132" t="s">
        <v>214</v>
      </c>
      <c r="G71" s="133"/>
      <c r="H71" s="11" t="s">
        <v>739</v>
      </c>
      <c r="I71" s="14">
        <v>1.54</v>
      </c>
      <c r="J71" s="109">
        <f t="shared" si="0"/>
        <v>1.54</v>
      </c>
      <c r="K71" s="115"/>
    </row>
    <row r="72" spans="1:11" ht="24">
      <c r="A72" s="114"/>
      <c r="B72" s="107">
        <v>1</v>
      </c>
      <c r="C72" s="10" t="s">
        <v>662</v>
      </c>
      <c r="D72" s="118" t="s">
        <v>662</v>
      </c>
      <c r="E72" s="118" t="s">
        <v>26</v>
      </c>
      <c r="F72" s="132" t="s">
        <v>311</v>
      </c>
      <c r="G72" s="133"/>
      <c r="H72" s="11" t="s">
        <v>739</v>
      </c>
      <c r="I72" s="14">
        <v>1.54</v>
      </c>
      <c r="J72" s="109">
        <f t="shared" si="0"/>
        <v>1.54</v>
      </c>
      <c r="K72" s="115"/>
    </row>
    <row r="73" spans="1:11" ht="24">
      <c r="A73" s="114"/>
      <c r="B73" s="107">
        <v>4</v>
      </c>
      <c r="C73" s="10" t="s">
        <v>662</v>
      </c>
      <c r="D73" s="118" t="s">
        <v>662</v>
      </c>
      <c r="E73" s="118" t="s">
        <v>27</v>
      </c>
      <c r="F73" s="132" t="s">
        <v>107</v>
      </c>
      <c r="G73" s="133"/>
      <c r="H73" s="11" t="s">
        <v>739</v>
      </c>
      <c r="I73" s="14">
        <v>1.54</v>
      </c>
      <c r="J73" s="109">
        <f t="shared" si="0"/>
        <v>6.16</v>
      </c>
      <c r="K73" s="115"/>
    </row>
    <row r="74" spans="1:11" ht="24">
      <c r="A74" s="114"/>
      <c r="B74" s="107">
        <v>4</v>
      </c>
      <c r="C74" s="10" t="s">
        <v>619</v>
      </c>
      <c r="D74" s="118" t="s">
        <v>619</v>
      </c>
      <c r="E74" s="118" t="s">
        <v>27</v>
      </c>
      <c r="F74" s="132" t="s">
        <v>107</v>
      </c>
      <c r="G74" s="133"/>
      <c r="H74" s="11" t="s">
        <v>621</v>
      </c>
      <c r="I74" s="14">
        <v>1.41</v>
      </c>
      <c r="J74" s="109">
        <f t="shared" si="0"/>
        <v>5.64</v>
      </c>
      <c r="K74" s="115"/>
    </row>
    <row r="75" spans="1:11" ht="24">
      <c r="A75" s="114"/>
      <c r="B75" s="107">
        <v>2</v>
      </c>
      <c r="C75" s="10" t="s">
        <v>619</v>
      </c>
      <c r="D75" s="118" t="s">
        <v>619</v>
      </c>
      <c r="E75" s="118" t="s">
        <v>27</v>
      </c>
      <c r="F75" s="132" t="s">
        <v>210</v>
      </c>
      <c r="G75" s="133"/>
      <c r="H75" s="11" t="s">
        <v>621</v>
      </c>
      <c r="I75" s="14">
        <v>1.41</v>
      </c>
      <c r="J75" s="109">
        <f t="shared" si="0"/>
        <v>2.82</v>
      </c>
      <c r="K75" s="115"/>
    </row>
    <row r="76" spans="1:11" ht="24">
      <c r="A76" s="114"/>
      <c r="B76" s="107">
        <v>1</v>
      </c>
      <c r="C76" s="10" t="s">
        <v>619</v>
      </c>
      <c r="D76" s="118" t="s">
        <v>619</v>
      </c>
      <c r="E76" s="118" t="s">
        <v>27</v>
      </c>
      <c r="F76" s="132" t="s">
        <v>214</v>
      </c>
      <c r="G76" s="133"/>
      <c r="H76" s="11" t="s">
        <v>621</v>
      </c>
      <c r="I76" s="14">
        <v>1.41</v>
      </c>
      <c r="J76" s="109">
        <f t="shared" si="0"/>
        <v>1.41</v>
      </c>
      <c r="K76" s="115"/>
    </row>
    <row r="77" spans="1:11" ht="24">
      <c r="A77" s="114"/>
      <c r="B77" s="107">
        <v>1</v>
      </c>
      <c r="C77" s="10" t="s">
        <v>619</v>
      </c>
      <c r="D77" s="118" t="s">
        <v>619</v>
      </c>
      <c r="E77" s="118" t="s">
        <v>27</v>
      </c>
      <c r="F77" s="132" t="s">
        <v>311</v>
      </c>
      <c r="G77" s="133"/>
      <c r="H77" s="11" t="s">
        <v>621</v>
      </c>
      <c r="I77" s="14">
        <v>1.41</v>
      </c>
      <c r="J77" s="109">
        <f t="shared" si="0"/>
        <v>1.41</v>
      </c>
      <c r="K77" s="115"/>
    </row>
    <row r="78" spans="1:11" ht="36">
      <c r="A78" s="114"/>
      <c r="B78" s="107">
        <v>3</v>
      </c>
      <c r="C78" s="10" t="s">
        <v>740</v>
      </c>
      <c r="D78" s="118" t="s">
        <v>836</v>
      </c>
      <c r="E78" s="118" t="s">
        <v>231</v>
      </c>
      <c r="F78" s="132" t="s">
        <v>239</v>
      </c>
      <c r="G78" s="133"/>
      <c r="H78" s="11" t="s">
        <v>741</v>
      </c>
      <c r="I78" s="14">
        <v>3.65</v>
      </c>
      <c r="J78" s="109">
        <f t="shared" si="0"/>
        <v>10.95</v>
      </c>
      <c r="K78" s="115"/>
    </row>
    <row r="79" spans="1:11" ht="24">
      <c r="A79" s="114"/>
      <c r="B79" s="107">
        <v>1</v>
      </c>
      <c r="C79" s="10" t="s">
        <v>742</v>
      </c>
      <c r="D79" s="118" t="s">
        <v>742</v>
      </c>
      <c r="E79" s="118" t="s">
        <v>23</v>
      </c>
      <c r="F79" s="132" t="s">
        <v>271</v>
      </c>
      <c r="G79" s="133"/>
      <c r="H79" s="11" t="s">
        <v>743</v>
      </c>
      <c r="I79" s="14">
        <v>1.06</v>
      </c>
      <c r="J79" s="109">
        <f t="shared" si="0"/>
        <v>1.06</v>
      </c>
      <c r="K79" s="115"/>
    </row>
    <row r="80" spans="1:11" ht="24">
      <c r="A80" s="114"/>
      <c r="B80" s="107">
        <v>3</v>
      </c>
      <c r="C80" s="10" t="s">
        <v>742</v>
      </c>
      <c r="D80" s="118" t="s">
        <v>742</v>
      </c>
      <c r="E80" s="118" t="s">
        <v>25</v>
      </c>
      <c r="F80" s="132" t="s">
        <v>273</v>
      </c>
      <c r="G80" s="133"/>
      <c r="H80" s="11" t="s">
        <v>743</v>
      </c>
      <c r="I80" s="14">
        <v>1.06</v>
      </c>
      <c r="J80" s="109">
        <f t="shared" si="0"/>
        <v>3.18</v>
      </c>
      <c r="K80" s="115"/>
    </row>
    <row r="81" spans="1:11" ht="24">
      <c r="A81" s="114"/>
      <c r="B81" s="107">
        <v>4</v>
      </c>
      <c r="C81" s="10" t="s">
        <v>742</v>
      </c>
      <c r="D81" s="118" t="s">
        <v>742</v>
      </c>
      <c r="E81" s="118" t="s">
        <v>25</v>
      </c>
      <c r="F81" s="132" t="s">
        <v>272</v>
      </c>
      <c r="G81" s="133"/>
      <c r="H81" s="11" t="s">
        <v>743</v>
      </c>
      <c r="I81" s="14">
        <v>1.06</v>
      </c>
      <c r="J81" s="109">
        <f t="shared" si="0"/>
        <v>4.24</v>
      </c>
      <c r="K81" s="115"/>
    </row>
    <row r="82" spans="1:11" ht="24">
      <c r="A82" s="114"/>
      <c r="B82" s="107">
        <v>2</v>
      </c>
      <c r="C82" s="10" t="s">
        <v>742</v>
      </c>
      <c r="D82" s="118" t="s">
        <v>742</v>
      </c>
      <c r="E82" s="118" t="s">
        <v>25</v>
      </c>
      <c r="F82" s="132" t="s">
        <v>744</v>
      </c>
      <c r="G82" s="133"/>
      <c r="H82" s="11" t="s">
        <v>743</v>
      </c>
      <c r="I82" s="14">
        <v>1.06</v>
      </c>
      <c r="J82" s="109">
        <f t="shared" si="0"/>
        <v>2.12</v>
      </c>
      <c r="K82" s="115"/>
    </row>
    <row r="83" spans="1:11" ht="24">
      <c r="A83" s="114"/>
      <c r="B83" s="107">
        <v>4</v>
      </c>
      <c r="C83" s="10" t="s">
        <v>742</v>
      </c>
      <c r="D83" s="118" t="s">
        <v>742</v>
      </c>
      <c r="E83" s="118" t="s">
        <v>26</v>
      </c>
      <c r="F83" s="132" t="s">
        <v>272</v>
      </c>
      <c r="G83" s="133"/>
      <c r="H83" s="11" t="s">
        <v>743</v>
      </c>
      <c r="I83" s="14">
        <v>1.06</v>
      </c>
      <c r="J83" s="109">
        <f t="shared" si="0"/>
        <v>4.24</v>
      </c>
      <c r="K83" s="115"/>
    </row>
    <row r="84" spans="1:11" ht="24">
      <c r="A84" s="114"/>
      <c r="B84" s="107">
        <v>1</v>
      </c>
      <c r="C84" s="10" t="s">
        <v>745</v>
      </c>
      <c r="D84" s="118" t="s">
        <v>745</v>
      </c>
      <c r="E84" s="118" t="s">
        <v>25</v>
      </c>
      <c r="F84" s="132" t="s">
        <v>273</v>
      </c>
      <c r="G84" s="133"/>
      <c r="H84" s="11" t="s">
        <v>746</v>
      </c>
      <c r="I84" s="14">
        <v>1.06</v>
      </c>
      <c r="J84" s="109">
        <f t="shared" si="0"/>
        <v>1.06</v>
      </c>
      <c r="K84" s="115"/>
    </row>
    <row r="85" spans="1:11" ht="24">
      <c r="A85" s="114"/>
      <c r="B85" s="107">
        <v>1</v>
      </c>
      <c r="C85" s="10" t="s">
        <v>745</v>
      </c>
      <c r="D85" s="118" t="s">
        <v>745</v>
      </c>
      <c r="E85" s="118" t="s">
        <v>25</v>
      </c>
      <c r="F85" s="132" t="s">
        <v>673</v>
      </c>
      <c r="G85" s="133"/>
      <c r="H85" s="11" t="s">
        <v>746</v>
      </c>
      <c r="I85" s="14">
        <v>1.06</v>
      </c>
      <c r="J85" s="109">
        <f t="shared" si="0"/>
        <v>1.06</v>
      </c>
      <c r="K85" s="115"/>
    </row>
    <row r="86" spans="1:11" ht="24">
      <c r="A86" s="114"/>
      <c r="B86" s="107">
        <v>1</v>
      </c>
      <c r="C86" s="10" t="s">
        <v>745</v>
      </c>
      <c r="D86" s="118" t="s">
        <v>745</v>
      </c>
      <c r="E86" s="118" t="s">
        <v>25</v>
      </c>
      <c r="F86" s="132" t="s">
        <v>271</v>
      </c>
      <c r="G86" s="133"/>
      <c r="H86" s="11" t="s">
        <v>746</v>
      </c>
      <c r="I86" s="14">
        <v>1.06</v>
      </c>
      <c r="J86" s="109">
        <f t="shared" ref="J86:J149" si="1">I86*B86</f>
        <v>1.06</v>
      </c>
      <c r="K86" s="115"/>
    </row>
    <row r="87" spans="1:11" ht="24">
      <c r="A87" s="114"/>
      <c r="B87" s="107">
        <v>1</v>
      </c>
      <c r="C87" s="10" t="s">
        <v>745</v>
      </c>
      <c r="D87" s="118" t="s">
        <v>745</v>
      </c>
      <c r="E87" s="118" t="s">
        <v>25</v>
      </c>
      <c r="F87" s="132" t="s">
        <v>272</v>
      </c>
      <c r="G87" s="133"/>
      <c r="H87" s="11" t="s">
        <v>746</v>
      </c>
      <c r="I87" s="14">
        <v>1.06</v>
      </c>
      <c r="J87" s="109">
        <f t="shared" si="1"/>
        <v>1.06</v>
      </c>
      <c r="K87" s="115"/>
    </row>
    <row r="88" spans="1:11" ht="24">
      <c r="A88" s="114"/>
      <c r="B88" s="107">
        <v>1</v>
      </c>
      <c r="C88" s="10" t="s">
        <v>745</v>
      </c>
      <c r="D88" s="118" t="s">
        <v>745</v>
      </c>
      <c r="E88" s="118" t="s">
        <v>25</v>
      </c>
      <c r="F88" s="132" t="s">
        <v>744</v>
      </c>
      <c r="G88" s="133"/>
      <c r="H88" s="11" t="s">
        <v>746</v>
      </c>
      <c r="I88" s="14">
        <v>1.06</v>
      </c>
      <c r="J88" s="109">
        <f t="shared" si="1"/>
        <v>1.06</v>
      </c>
      <c r="K88" s="115"/>
    </row>
    <row r="89" spans="1:11" ht="24">
      <c r="A89" s="114"/>
      <c r="B89" s="107">
        <v>1</v>
      </c>
      <c r="C89" s="10" t="s">
        <v>745</v>
      </c>
      <c r="D89" s="118" t="s">
        <v>745</v>
      </c>
      <c r="E89" s="118" t="s">
        <v>26</v>
      </c>
      <c r="F89" s="132" t="s">
        <v>273</v>
      </c>
      <c r="G89" s="133"/>
      <c r="H89" s="11" t="s">
        <v>746</v>
      </c>
      <c r="I89" s="14">
        <v>1.06</v>
      </c>
      <c r="J89" s="109">
        <f t="shared" si="1"/>
        <v>1.06</v>
      </c>
      <c r="K89" s="115"/>
    </row>
    <row r="90" spans="1:11" ht="24">
      <c r="A90" s="114"/>
      <c r="B90" s="107">
        <v>1</v>
      </c>
      <c r="C90" s="10" t="s">
        <v>745</v>
      </c>
      <c r="D90" s="118" t="s">
        <v>745</v>
      </c>
      <c r="E90" s="118" t="s">
        <v>26</v>
      </c>
      <c r="F90" s="132" t="s">
        <v>673</v>
      </c>
      <c r="G90" s="133"/>
      <c r="H90" s="11" t="s">
        <v>746</v>
      </c>
      <c r="I90" s="14">
        <v>1.06</v>
      </c>
      <c r="J90" s="109">
        <f t="shared" si="1"/>
        <v>1.06</v>
      </c>
      <c r="K90" s="115"/>
    </row>
    <row r="91" spans="1:11" ht="24">
      <c r="A91" s="114"/>
      <c r="B91" s="107">
        <v>1</v>
      </c>
      <c r="C91" s="10" t="s">
        <v>745</v>
      </c>
      <c r="D91" s="118" t="s">
        <v>745</v>
      </c>
      <c r="E91" s="118" t="s">
        <v>26</v>
      </c>
      <c r="F91" s="132" t="s">
        <v>271</v>
      </c>
      <c r="G91" s="133"/>
      <c r="H91" s="11" t="s">
        <v>746</v>
      </c>
      <c r="I91" s="14">
        <v>1.06</v>
      </c>
      <c r="J91" s="109">
        <f t="shared" si="1"/>
        <v>1.06</v>
      </c>
      <c r="K91" s="115"/>
    </row>
    <row r="92" spans="1:11" ht="24">
      <c r="A92" s="114"/>
      <c r="B92" s="107">
        <v>2</v>
      </c>
      <c r="C92" s="10" t="s">
        <v>745</v>
      </c>
      <c r="D92" s="118" t="s">
        <v>745</v>
      </c>
      <c r="E92" s="118" t="s">
        <v>26</v>
      </c>
      <c r="F92" s="132" t="s">
        <v>272</v>
      </c>
      <c r="G92" s="133"/>
      <c r="H92" s="11" t="s">
        <v>746</v>
      </c>
      <c r="I92" s="14">
        <v>1.06</v>
      </c>
      <c r="J92" s="109">
        <f t="shared" si="1"/>
        <v>2.12</v>
      </c>
      <c r="K92" s="115"/>
    </row>
    <row r="93" spans="1:11" ht="24">
      <c r="A93" s="114"/>
      <c r="B93" s="107">
        <v>2</v>
      </c>
      <c r="C93" s="10" t="s">
        <v>745</v>
      </c>
      <c r="D93" s="118" t="s">
        <v>745</v>
      </c>
      <c r="E93" s="118" t="s">
        <v>26</v>
      </c>
      <c r="F93" s="132" t="s">
        <v>744</v>
      </c>
      <c r="G93" s="133"/>
      <c r="H93" s="11" t="s">
        <v>746</v>
      </c>
      <c r="I93" s="14">
        <v>1.06</v>
      </c>
      <c r="J93" s="109">
        <f t="shared" si="1"/>
        <v>2.12</v>
      </c>
      <c r="K93" s="115"/>
    </row>
    <row r="94" spans="1:11" ht="24">
      <c r="A94" s="114"/>
      <c r="B94" s="107">
        <v>2</v>
      </c>
      <c r="C94" s="10" t="s">
        <v>747</v>
      </c>
      <c r="D94" s="118" t="s">
        <v>747</v>
      </c>
      <c r="E94" s="118" t="s">
        <v>26</v>
      </c>
      <c r="F94" s="132" t="s">
        <v>110</v>
      </c>
      <c r="G94" s="133"/>
      <c r="H94" s="11" t="s">
        <v>748</v>
      </c>
      <c r="I94" s="14">
        <v>5.7</v>
      </c>
      <c r="J94" s="109">
        <f t="shared" si="1"/>
        <v>11.4</v>
      </c>
      <c r="K94" s="115"/>
    </row>
    <row r="95" spans="1:11" ht="24">
      <c r="A95" s="114"/>
      <c r="B95" s="107">
        <v>2</v>
      </c>
      <c r="C95" s="10" t="s">
        <v>747</v>
      </c>
      <c r="D95" s="118" t="s">
        <v>747</v>
      </c>
      <c r="E95" s="118" t="s">
        <v>26</v>
      </c>
      <c r="F95" s="132" t="s">
        <v>484</v>
      </c>
      <c r="G95" s="133"/>
      <c r="H95" s="11" t="s">
        <v>748</v>
      </c>
      <c r="I95" s="14">
        <v>5.7</v>
      </c>
      <c r="J95" s="109">
        <f t="shared" si="1"/>
        <v>11.4</v>
      </c>
      <c r="K95" s="115"/>
    </row>
    <row r="96" spans="1:11" ht="36">
      <c r="A96" s="114"/>
      <c r="B96" s="107">
        <v>1</v>
      </c>
      <c r="C96" s="10" t="s">
        <v>749</v>
      </c>
      <c r="D96" s="118" t="s">
        <v>749</v>
      </c>
      <c r="E96" s="118" t="s">
        <v>26</v>
      </c>
      <c r="F96" s="132" t="s">
        <v>239</v>
      </c>
      <c r="G96" s="133"/>
      <c r="H96" s="11" t="s">
        <v>750</v>
      </c>
      <c r="I96" s="14">
        <v>3.31</v>
      </c>
      <c r="J96" s="109">
        <f t="shared" si="1"/>
        <v>3.31</v>
      </c>
      <c r="K96" s="115"/>
    </row>
    <row r="97" spans="1:11" ht="36">
      <c r="A97" s="114"/>
      <c r="B97" s="107">
        <v>5</v>
      </c>
      <c r="C97" s="10" t="s">
        <v>751</v>
      </c>
      <c r="D97" s="118" t="s">
        <v>751</v>
      </c>
      <c r="E97" s="118" t="s">
        <v>752</v>
      </c>
      <c r="F97" s="132"/>
      <c r="G97" s="133"/>
      <c r="H97" s="11" t="s">
        <v>858</v>
      </c>
      <c r="I97" s="14">
        <v>2.31</v>
      </c>
      <c r="J97" s="109">
        <f t="shared" si="1"/>
        <v>11.55</v>
      </c>
      <c r="K97" s="115"/>
    </row>
    <row r="98" spans="1:11" ht="24">
      <c r="A98" s="114"/>
      <c r="B98" s="107">
        <v>2</v>
      </c>
      <c r="C98" s="10" t="s">
        <v>753</v>
      </c>
      <c r="D98" s="118" t="s">
        <v>753</v>
      </c>
      <c r="E98" s="118" t="s">
        <v>26</v>
      </c>
      <c r="F98" s="132" t="s">
        <v>272</v>
      </c>
      <c r="G98" s="133"/>
      <c r="H98" s="11" t="s">
        <v>754</v>
      </c>
      <c r="I98" s="14">
        <v>1.36</v>
      </c>
      <c r="J98" s="109">
        <f t="shared" si="1"/>
        <v>2.72</v>
      </c>
      <c r="K98" s="115"/>
    </row>
    <row r="99" spans="1:11" ht="24">
      <c r="A99" s="114"/>
      <c r="B99" s="107">
        <v>1</v>
      </c>
      <c r="C99" s="10" t="s">
        <v>755</v>
      </c>
      <c r="D99" s="118" t="s">
        <v>755</v>
      </c>
      <c r="E99" s="118" t="s">
        <v>26</v>
      </c>
      <c r="F99" s="132"/>
      <c r="G99" s="133"/>
      <c r="H99" s="11" t="s">
        <v>756</v>
      </c>
      <c r="I99" s="14">
        <v>6.83</v>
      </c>
      <c r="J99" s="109">
        <f t="shared" si="1"/>
        <v>6.83</v>
      </c>
      <c r="K99" s="115"/>
    </row>
    <row r="100" spans="1:11" ht="24">
      <c r="A100" s="114"/>
      <c r="B100" s="107">
        <v>1</v>
      </c>
      <c r="C100" s="10" t="s">
        <v>757</v>
      </c>
      <c r="D100" s="118" t="s">
        <v>757</v>
      </c>
      <c r="E100" s="118" t="s">
        <v>23</v>
      </c>
      <c r="F100" s="132" t="s">
        <v>273</v>
      </c>
      <c r="G100" s="133"/>
      <c r="H100" s="11" t="s">
        <v>758</v>
      </c>
      <c r="I100" s="14">
        <v>1.06</v>
      </c>
      <c r="J100" s="109">
        <f t="shared" si="1"/>
        <v>1.06</v>
      </c>
      <c r="K100" s="115"/>
    </row>
    <row r="101" spans="1:11" ht="24">
      <c r="A101" s="114"/>
      <c r="B101" s="107">
        <v>2</v>
      </c>
      <c r="C101" s="10" t="s">
        <v>757</v>
      </c>
      <c r="D101" s="118" t="s">
        <v>757</v>
      </c>
      <c r="E101" s="118" t="s">
        <v>23</v>
      </c>
      <c r="F101" s="132" t="s">
        <v>272</v>
      </c>
      <c r="G101" s="133"/>
      <c r="H101" s="11" t="s">
        <v>758</v>
      </c>
      <c r="I101" s="14">
        <v>1.06</v>
      </c>
      <c r="J101" s="109">
        <f t="shared" si="1"/>
        <v>2.12</v>
      </c>
      <c r="K101" s="115"/>
    </row>
    <row r="102" spans="1:11" ht="24">
      <c r="A102" s="114"/>
      <c r="B102" s="107">
        <v>4</v>
      </c>
      <c r="C102" s="10" t="s">
        <v>757</v>
      </c>
      <c r="D102" s="118" t="s">
        <v>757</v>
      </c>
      <c r="E102" s="118" t="s">
        <v>25</v>
      </c>
      <c r="F102" s="132" t="s">
        <v>273</v>
      </c>
      <c r="G102" s="133"/>
      <c r="H102" s="11" t="s">
        <v>758</v>
      </c>
      <c r="I102" s="14">
        <v>1.06</v>
      </c>
      <c r="J102" s="109">
        <f t="shared" si="1"/>
        <v>4.24</v>
      </c>
      <c r="K102" s="115"/>
    </row>
    <row r="103" spans="1:11" ht="24">
      <c r="A103" s="114"/>
      <c r="B103" s="107">
        <v>2</v>
      </c>
      <c r="C103" s="10" t="s">
        <v>757</v>
      </c>
      <c r="D103" s="118" t="s">
        <v>757</v>
      </c>
      <c r="E103" s="118" t="s">
        <v>25</v>
      </c>
      <c r="F103" s="132" t="s">
        <v>271</v>
      </c>
      <c r="G103" s="133"/>
      <c r="H103" s="11" t="s">
        <v>758</v>
      </c>
      <c r="I103" s="14">
        <v>1.06</v>
      </c>
      <c r="J103" s="109">
        <f t="shared" si="1"/>
        <v>2.12</v>
      </c>
      <c r="K103" s="115"/>
    </row>
    <row r="104" spans="1:11" ht="24">
      <c r="A104" s="114"/>
      <c r="B104" s="107">
        <v>4</v>
      </c>
      <c r="C104" s="10" t="s">
        <v>757</v>
      </c>
      <c r="D104" s="118" t="s">
        <v>757</v>
      </c>
      <c r="E104" s="118" t="s">
        <v>25</v>
      </c>
      <c r="F104" s="132" t="s">
        <v>272</v>
      </c>
      <c r="G104" s="133"/>
      <c r="H104" s="11" t="s">
        <v>758</v>
      </c>
      <c r="I104" s="14">
        <v>1.06</v>
      </c>
      <c r="J104" s="109">
        <f t="shared" si="1"/>
        <v>4.24</v>
      </c>
      <c r="K104" s="115"/>
    </row>
    <row r="105" spans="1:11" ht="24">
      <c r="A105" s="114"/>
      <c r="B105" s="107">
        <v>1</v>
      </c>
      <c r="C105" s="10" t="s">
        <v>757</v>
      </c>
      <c r="D105" s="118" t="s">
        <v>757</v>
      </c>
      <c r="E105" s="118" t="s">
        <v>25</v>
      </c>
      <c r="F105" s="132" t="s">
        <v>744</v>
      </c>
      <c r="G105" s="133"/>
      <c r="H105" s="11" t="s">
        <v>758</v>
      </c>
      <c r="I105" s="14">
        <v>1.06</v>
      </c>
      <c r="J105" s="109">
        <f t="shared" si="1"/>
        <v>1.06</v>
      </c>
      <c r="K105" s="115"/>
    </row>
    <row r="106" spans="1:11" ht="24">
      <c r="A106" s="114"/>
      <c r="B106" s="107">
        <v>1</v>
      </c>
      <c r="C106" s="10" t="s">
        <v>757</v>
      </c>
      <c r="D106" s="118" t="s">
        <v>757</v>
      </c>
      <c r="E106" s="118" t="s">
        <v>67</v>
      </c>
      <c r="F106" s="132" t="s">
        <v>273</v>
      </c>
      <c r="G106" s="133"/>
      <c r="H106" s="11" t="s">
        <v>758</v>
      </c>
      <c r="I106" s="14">
        <v>1.06</v>
      </c>
      <c r="J106" s="109">
        <f t="shared" si="1"/>
        <v>1.06</v>
      </c>
      <c r="K106" s="115"/>
    </row>
    <row r="107" spans="1:11" ht="24">
      <c r="A107" s="114"/>
      <c r="B107" s="107">
        <v>1</v>
      </c>
      <c r="C107" s="10" t="s">
        <v>757</v>
      </c>
      <c r="D107" s="118" t="s">
        <v>757</v>
      </c>
      <c r="E107" s="118" t="s">
        <v>26</v>
      </c>
      <c r="F107" s="132" t="s">
        <v>271</v>
      </c>
      <c r="G107" s="133"/>
      <c r="H107" s="11" t="s">
        <v>758</v>
      </c>
      <c r="I107" s="14">
        <v>1.06</v>
      </c>
      <c r="J107" s="109">
        <f t="shared" si="1"/>
        <v>1.06</v>
      </c>
      <c r="K107" s="115"/>
    </row>
    <row r="108" spans="1:11" ht="24">
      <c r="A108" s="114"/>
      <c r="B108" s="107">
        <v>3</v>
      </c>
      <c r="C108" s="10" t="s">
        <v>757</v>
      </c>
      <c r="D108" s="118" t="s">
        <v>757</v>
      </c>
      <c r="E108" s="118" t="s">
        <v>26</v>
      </c>
      <c r="F108" s="132" t="s">
        <v>272</v>
      </c>
      <c r="G108" s="133"/>
      <c r="H108" s="11" t="s">
        <v>758</v>
      </c>
      <c r="I108" s="14">
        <v>1.06</v>
      </c>
      <c r="J108" s="109">
        <f t="shared" si="1"/>
        <v>3.18</v>
      </c>
      <c r="K108" s="115"/>
    </row>
    <row r="109" spans="1:11" ht="24">
      <c r="A109" s="114"/>
      <c r="B109" s="107">
        <v>2</v>
      </c>
      <c r="C109" s="10" t="s">
        <v>757</v>
      </c>
      <c r="D109" s="118" t="s">
        <v>757</v>
      </c>
      <c r="E109" s="118" t="s">
        <v>27</v>
      </c>
      <c r="F109" s="132" t="s">
        <v>272</v>
      </c>
      <c r="G109" s="133"/>
      <c r="H109" s="11" t="s">
        <v>758</v>
      </c>
      <c r="I109" s="14">
        <v>1.06</v>
      </c>
      <c r="J109" s="109">
        <f t="shared" si="1"/>
        <v>2.12</v>
      </c>
      <c r="K109" s="115"/>
    </row>
    <row r="110" spans="1:11" ht="36">
      <c r="A110" s="114"/>
      <c r="B110" s="107">
        <v>2</v>
      </c>
      <c r="C110" s="10" t="s">
        <v>759</v>
      </c>
      <c r="D110" s="118" t="s">
        <v>759</v>
      </c>
      <c r="E110" s="118"/>
      <c r="F110" s="132"/>
      <c r="G110" s="133"/>
      <c r="H110" s="11" t="s">
        <v>859</v>
      </c>
      <c r="I110" s="14">
        <v>2.25</v>
      </c>
      <c r="J110" s="109">
        <f t="shared" si="1"/>
        <v>4.5</v>
      </c>
      <c r="K110" s="115"/>
    </row>
    <row r="111" spans="1:11" ht="36">
      <c r="A111" s="114"/>
      <c r="B111" s="107">
        <v>1</v>
      </c>
      <c r="C111" s="10" t="s">
        <v>760</v>
      </c>
      <c r="D111" s="118" t="s">
        <v>760</v>
      </c>
      <c r="E111" s="118"/>
      <c r="F111" s="132"/>
      <c r="G111" s="133"/>
      <c r="H111" s="11" t="s">
        <v>860</v>
      </c>
      <c r="I111" s="14">
        <v>2.68</v>
      </c>
      <c r="J111" s="109">
        <f t="shared" si="1"/>
        <v>2.68</v>
      </c>
      <c r="K111" s="115"/>
    </row>
    <row r="112" spans="1:11" ht="36">
      <c r="A112" s="114"/>
      <c r="B112" s="107">
        <v>2</v>
      </c>
      <c r="C112" s="10" t="s">
        <v>761</v>
      </c>
      <c r="D112" s="118" t="s">
        <v>761</v>
      </c>
      <c r="E112" s="118"/>
      <c r="F112" s="132"/>
      <c r="G112" s="133"/>
      <c r="H112" s="11" t="s">
        <v>861</v>
      </c>
      <c r="I112" s="14">
        <v>2.4300000000000002</v>
      </c>
      <c r="J112" s="109">
        <f t="shared" si="1"/>
        <v>4.8600000000000003</v>
      </c>
      <c r="K112" s="115"/>
    </row>
    <row r="113" spans="1:11">
      <c r="A113" s="114"/>
      <c r="B113" s="107">
        <v>15</v>
      </c>
      <c r="C113" s="10" t="s">
        <v>656</v>
      </c>
      <c r="D113" s="118" t="s">
        <v>656</v>
      </c>
      <c r="E113" s="118" t="s">
        <v>26</v>
      </c>
      <c r="F113" s="132"/>
      <c r="G113" s="133"/>
      <c r="H113" s="11" t="s">
        <v>658</v>
      </c>
      <c r="I113" s="14">
        <v>0.3</v>
      </c>
      <c r="J113" s="109">
        <f t="shared" si="1"/>
        <v>4.5</v>
      </c>
      <c r="K113" s="115"/>
    </row>
    <row r="114" spans="1:11">
      <c r="A114" s="114"/>
      <c r="B114" s="107">
        <v>2</v>
      </c>
      <c r="C114" s="10" t="s">
        <v>762</v>
      </c>
      <c r="D114" s="118" t="s">
        <v>762</v>
      </c>
      <c r="E114" s="118" t="s">
        <v>23</v>
      </c>
      <c r="F114" s="132" t="s">
        <v>107</v>
      </c>
      <c r="G114" s="133"/>
      <c r="H114" s="11" t="s">
        <v>763</v>
      </c>
      <c r="I114" s="14">
        <v>0.7</v>
      </c>
      <c r="J114" s="109">
        <f t="shared" si="1"/>
        <v>1.4</v>
      </c>
      <c r="K114" s="115"/>
    </row>
    <row r="115" spans="1:11">
      <c r="A115" s="114"/>
      <c r="B115" s="107">
        <v>2</v>
      </c>
      <c r="C115" s="10" t="s">
        <v>762</v>
      </c>
      <c r="D115" s="118" t="s">
        <v>762</v>
      </c>
      <c r="E115" s="118" t="s">
        <v>23</v>
      </c>
      <c r="F115" s="132" t="s">
        <v>210</v>
      </c>
      <c r="G115" s="133"/>
      <c r="H115" s="11" t="s">
        <v>763</v>
      </c>
      <c r="I115" s="14">
        <v>0.7</v>
      </c>
      <c r="J115" s="109">
        <f t="shared" si="1"/>
        <v>1.4</v>
      </c>
      <c r="K115" s="115"/>
    </row>
    <row r="116" spans="1:11">
      <c r="A116" s="114"/>
      <c r="B116" s="107">
        <v>2</v>
      </c>
      <c r="C116" s="10" t="s">
        <v>762</v>
      </c>
      <c r="D116" s="118" t="s">
        <v>762</v>
      </c>
      <c r="E116" s="118" t="s">
        <v>23</v>
      </c>
      <c r="F116" s="132" t="s">
        <v>214</v>
      </c>
      <c r="G116" s="133"/>
      <c r="H116" s="11" t="s">
        <v>763</v>
      </c>
      <c r="I116" s="14">
        <v>0.7</v>
      </c>
      <c r="J116" s="109">
        <f t="shared" si="1"/>
        <v>1.4</v>
      </c>
      <c r="K116" s="115"/>
    </row>
    <row r="117" spans="1:11">
      <c r="A117" s="114"/>
      <c r="B117" s="107">
        <v>4</v>
      </c>
      <c r="C117" s="10" t="s">
        <v>762</v>
      </c>
      <c r="D117" s="118" t="s">
        <v>762</v>
      </c>
      <c r="E117" s="118" t="s">
        <v>23</v>
      </c>
      <c r="F117" s="132" t="s">
        <v>265</v>
      </c>
      <c r="G117" s="133"/>
      <c r="H117" s="11" t="s">
        <v>763</v>
      </c>
      <c r="I117" s="14">
        <v>0.7</v>
      </c>
      <c r="J117" s="109">
        <f t="shared" si="1"/>
        <v>2.8</v>
      </c>
      <c r="K117" s="115"/>
    </row>
    <row r="118" spans="1:11">
      <c r="A118" s="114"/>
      <c r="B118" s="107">
        <v>2</v>
      </c>
      <c r="C118" s="10" t="s">
        <v>762</v>
      </c>
      <c r="D118" s="118" t="s">
        <v>762</v>
      </c>
      <c r="E118" s="118" t="s">
        <v>23</v>
      </c>
      <c r="F118" s="132" t="s">
        <v>267</v>
      </c>
      <c r="G118" s="133"/>
      <c r="H118" s="11" t="s">
        <v>763</v>
      </c>
      <c r="I118" s="14">
        <v>0.7</v>
      </c>
      <c r="J118" s="109">
        <f t="shared" si="1"/>
        <v>1.4</v>
      </c>
      <c r="K118" s="115"/>
    </row>
    <row r="119" spans="1:11">
      <c r="A119" s="114"/>
      <c r="B119" s="107">
        <v>2</v>
      </c>
      <c r="C119" s="10" t="s">
        <v>762</v>
      </c>
      <c r="D119" s="118" t="s">
        <v>762</v>
      </c>
      <c r="E119" s="118" t="s">
        <v>23</v>
      </c>
      <c r="F119" s="132" t="s">
        <v>311</v>
      </c>
      <c r="G119" s="133"/>
      <c r="H119" s="11" t="s">
        <v>763</v>
      </c>
      <c r="I119" s="14">
        <v>0.7</v>
      </c>
      <c r="J119" s="109">
        <f t="shared" si="1"/>
        <v>1.4</v>
      </c>
      <c r="K119" s="115"/>
    </row>
    <row r="120" spans="1:11">
      <c r="A120" s="114"/>
      <c r="B120" s="107">
        <v>2</v>
      </c>
      <c r="C120" s="10" t="s">
        <v>762</v>
      </c>
      <c r="D120" s="118" t="s">
        <v>762</v>
      </c>
      <c r="E120" s="118" t="s">
        <v>25</v>
      </c>
      <c r="F120" s="132" t="s">
        <v>107</v>
      </c>
      <c r="G120" s="133"/>
      <c r="H120" s="11" t="s">
        <v>763</v>
      </c>
      <c r="I120" s="14">
        <v>0.7</v>
      </c>
      <c r="J120" s="109">
        <f t="shared" si="1"/>
        <v>1.4</v>
      </c>
      <c r="K120" s="115"/>
    </row>
    <row r="121" spans="1:11">
      <c r="A121" s="114"/>
      <c r="B121" s="107">
        <v>2</v>
      </c>
      <c r="C121" s="10" t="s">
        <v>762</v>
      </c>
      <c r="D121" s="118" t="s">
        <v>762</v>
      </c>
      <c r="E121" s="118" t="s">
        <v>25</v>
      </c>
      <c r="F121" s="132" t="s">
        <v>210</v>
      </c>
      <c r="G121" s="133"/>
      <c r="H121" s="11" t="s">
        <v>763</v>
      </c>
      <c r="I121" s="14">
        <v>0.7</v>
      </c>
      <c r="J121" s="109">
        <f t="shared" si="1"/>
        <v>1.4</v>
      </c>
      <c r="K121" s="115"/>
    </row>
    <row r="122" spans="1:11">
      <c r="A122" s="114"/>
      <c r="B122" s="107">
        <v>2</v>
      </c>
      <c r="C122" s="10" t="s">
        <v>762</v>
      </c>
      <c r="D122" s="118" t="s">
        <v>762</v>
      </c>
      <c r="E122" s="118" t="s">
        <v>25</v>
      </c>
      <c r="F122" s="132" t="s">
        <v>212</v>
      </c>
      <c r="G122" s="133"/>
      <c r="H122" s="11" t="s">
        <v>763</v>
      </c>
      <c r="I122" s="14">
        <v>0.7</v>
      </c>
      <c r="J122" s="109">
        <f t="shared" si="1"/>
        <v>1.4</v>
      </c>
      <c r="K122" s="115"/>
    </row>
    <row r="123" spans="1:11">
      <c r="A123" s="114"/>
      <c r="B123" s="107">
        <v>2</v>
      </c>
      <c r="C123" s="10" t="s">
        <v>762</v>
      </c>
      <c r="D123" s="118" t="s">
        <v>762</v>
      </c>
      <c r="E123" s="118" t="s">
        <v>25</v>
      </c>
      <c r="F123" s="132" t="s">
        <v>263</v>
      </c>
      <c r="G123" s="133"/>
      <c r="H123" s="11" t="s">
        <v>763</v>
      </c>
      <c r="I123" s="14">
        <v>0.7</v>
      </c>
      <c r="J123" s="109">
        <f t="shared" si="1"/>
        <v>1.4</v>
      </c>
      <c r="K123" s="115"/>
    </row>
    <row r="124" spans="1:11">
      <c r="A124" s="114"/>
      <c r="B124" s="107">
        <v>2</v>
      </c>
      <c r="C124" s="10" t="s">
        <v>762</v>
      </c>
      <c r="D124" s="118" t="s">
        <v>762</v>
      </c>
      <c r="E124" s="118" t="s">
        <v>25</v>
      </c>
      <c r="F124" s="132" t="s">
        <v>311</v>
      </c>
      <c r="G124" s="133"/>
      <c r="H124" s="11" t="s">
        <v>763</v>
      </c>
      <c r="I124" s="14">
        <v>0.7</v>
      </c>
      <c r="J124" s="109">
        <f t="shared" si="1"/>
        <v>1.4</v>
      </c>
      <c r="K124" s="115"/>
    </row>
    <row r="125" spans="1:11">
      <c r="A125" s="114"/>
      <c r="B125" s="107">
        <v>1</v>
      </c>
      <c r="C125" s="10" t="s">
        <v>762</v>
      </c>
      <c r="D125" s="118" t="s">
        <v>762</v>
      </c>
      <c r="E125" s="118" t="s">
        <v>26</v>
      </c>
      <c r="F125" s="132" t="s">
        <v>311</v>
      </c>
      <c r="G125" s="133"/>
      <c r="H125" s="11" t="s">
        <v>763</v>
      </c>
      <c r="I125" s="14">
        <v>0.7</v>
      </c>
      <c r="J125" s="109">
        <f t="shared" si="1"/>
        <v>0.7</v>
      </c>
      <c r="K125" s="115"/>
    </row>
    <row r="126" spans="1:11" ht="36">
      <c r="A126" s="114"/>
      <c r="B126" s="107">
        <v>5</v>
      </c>
      <c r="C126" s="10" t="s">
        <v>764</v>
      </c>
      <c r="D126" s="118" t="s">
        <v>837</v>
      </c>
      <c r="E126" s="118" t="s">
        <v>230</v>
      </c>
      <c r="F126" s="132" t="s">
        <v>239</v>
      </c>
      <c r="G126" s="133"/>
      <c r="H126" s="11" t="s">
        <v>765</v>
      </c>
      <c r="I126" s="14">
        <v>2.2400000000000002</v>
      </c>
      <c r="J126" s="109">
        <f t="shared" si="1"/>
        <v>11.200000000000001</v>
      </c>
      <c r="K126" s="115"/>
    </row>
    <row r="127" spans="1:11" ht="36">
      <c r="A127" s="114"/>
      <c r="B127" s="107">
        <v>4</v>
      </c>
      <c r="C127" s="10" t="s">
        <v>764</v>
      </c>
      <c r="D127" s="118" t="s">
        <v>837</v>
      </c>
      <c r="E127" s="118" t="s">
        <v>230</v>
      </c>
      <c r="F127" s="132" t="s">
        <v>348</v>
      </c>
      <c r="G127" s="133"/>
      <c r="H127" s="11" t="s">
        <v>765</v>
      </c>
      <c r="I127" s="14">
        <v>2.2400000000000002</v>
      </c>
      <c r="J127" s="109">
        <f t="shared" si="1"/>
        <v>8.9600000000000009</v>
      </c>
      <c r="K127" s="115"/>
    </row>
    <row r="128" spans="1:11" ht="36">
      <c r="A128" s="114"/>
      <c r="B128" s="107">
        <v>2</v>
      </c>
      <c r="C128" s="10" t="s">
        <v>764</v>
      </c>
      <c r="D128" s="118" t="s">
        <v>837</v>
      </c>
      <c r="E128" s="118" t="s">
        <v>230</v>
      </c>
      <c r="F128" s="132" t="s">
        <v>766</v>
      </c>
      <c r="G128" s="133"/>
      <c r="H128" s="11" t="s">
        <v>765</v>
      </c>
      <c r="I128" s="14">
        <v>2.2400000000000002</v>
      </c>
      <c r="J128" s="109">
        <f t="shared" si="1"/>
        <v>4.4800000000000004</v>
      </c>
      <c r="K128" s="115"/>
    </row>
    <row r="129" spans="1:11" ht="36">
      <c r="A129" s="114"/>
      <c r="B129" s="107">
        <v>2</v>
      </c>
      <c r="C129" s="10" t="s">
        <v>764</v>
      </c>
      <c r="D129" s="118" t="s">
        <v>837</v>
      </c>
      <c r="E129" s="118" t="s">
        <v>230</v>
      </c>
      <c r="F129" s="132" t="s">
        <v>767</v>
      </c>
      <c r="G129" s="133"/>
      <c r="H129" s="11" t="s">
        <v>765</v>
      </c>
      <c r="I129" s="14">
        <v>2.2400000000000002</v>
      </c>
      <c r="J129" s="109">
        <f t="shared" si="1"/>
        <v>4.4800000000000004</v>
      </c>
      <c r="K129" s="115"/>
    </row>
    <row r="130" spans="1:11" ht="36">
      <c r="A130" s="114"/>
      <c r="B130" s="107">
        <v>3</v>
      </c>
      <c r="C130" s="10" t="s">
        <v>764</v>
      </c>
      <c r="D130" s="118" t="s">
        <v>837</v>
      </c>
      <c r="E130" s="118" t="s">
        <v>230</v>
      </c>
      <c r="F130" s="132" t="s">
        <v>768</v>
      </c>
      <c r="G130" s="133"/>
      <c r="H130" s="11" t="s">
        <v>765</v>
      </c>
      <c r="I130" s="14">
        <v>2.2400000000000002</v>
      </c>
      <c r="J130" s="109">
        <f t="shared" si="1"/>
        <v>6.7200000000000006</v>
      </c>
      <c r="K130" s="115"/>
    </row>
    <row r="131" spans="1:11" ht="36">
      <c r="A131" s="114"/>
      <c r="B131" s="107">
        <v>6</v>
      </c>
      <c r="C131" s="10" t="s">
        <v>764</v>
      </c>
      <c r="D131" s="118" t="s">
        <v>837</v>
      </c>
      <c r="E131" s="118" t="s">
        <v>231</v>
      </c>
      <c r="F131" s="132" t="s">
        <v>239</v>
      </c>
      <c r="G131" s="133"/>
      <c r="H131" s="11" t="s">
        <v>765</v>
      </c>
      <c r="I131" s="14">
        <v>2.2400000000000002</v>
      </c>
      <c r="J131" s="109">
        <f t="shared" si="1"/>
        <v>13.440000000000001</v>
      </c>
      <c r="K131" s="115"/>
    </row>
    <row r="132" spans="1:11" ht="36">
      <c r="A132" s="114"/>
      <c r="B132" s="107">
        <v>2</v>
      </c>
      <c r="C132" s="10" t="s">
        <v>764</v>
      </c>
      <c r="D132" s="118" t="s">
        <v>837</v>
      </c>
      <c r="E132" s="118" t="s">
        <v>231</v>
      </c>
      <c r="F132" s="132" t="s">
        <v>348</v>
      </c>
      <c r="G132" s="133"/>
      <c r="H132" s="11" t="s">
        <v>765</v>
      </c>
      <c r="I132" s="14">
        <v>2.2400000000000002</v>
      </c>
      <c r="J132" s="109">
        <f t="shared" si="1"/>
        <v>4.4800000000000004</v>
      </c>
      <c r="K132" s="115"/>
    </row>
    <row r="133" spans="1:11" ht="36">
      <c r="A133" s="114"/>
      <c r="B133" s="107">
        <v>4</v>
      </c>
      <c r="C133" s="10" t="s">
        <v>764</v>
      </c>
      <c r="D133" s="118" t="s">
        <v>837</v>
      </c>
      <c r="E133" s="118" t="s">
        <v>231</v>
      </c>
      <c r="F133" s="132" t="s">
        <v>768</v>
      </c>
      <c r="G133" s="133"/>
      <c r="H133" s="11" t="s">
        <v>765</v>
      </c>
      <c r="I133" s="14">
        <v>2.2400000000000002</v>
      </c>
      <c r="J133" s="109">
        <f t="shared" si="1"/>
        <v>8.9600000000000009</v>
      </c>
      <c r="K133" s="115"/>
    </row>
    <row r="134" spans="1:11" ht="36">
      <c r="A134" s="114"/>
      <c r="B134" s="107">
        <v>2</v>
      </c>
      <c r="C134" s="10" t="s">
        <v>769</v>
      </c>
      <c r="D134" s="118" t="s">
        <v>838</v>
      </c>
      <c r="E134" s="118" t="s">
        <v>230</v>
      </c>
      <c r="F134" s="132" t="s">
        <v>110</v>
      </c>
      <c r="G134" s="133"/>
      <c r="H134" s="11" t="s">
        <v>770</v>
      </c>
      <c r="I134" s="14">
        <v>2.04</v>
      </c>
      <c r="J134" s="109">
        <f t="shared" si="1"/>
        <v>4.08</v>
      </c>
      <c r="K134" s="115"/>
    </row>
    <row r="135" spans="1:11" ht="36">
      <c r="A135" s="114"/>
      <c r="B135" s="107">
        <v>2</v>
      </c>
      <c r="C135" s="10" t="s">
        <v>769</v>
      </c>
      <c r="D135" s="118" t="s">
        <v>838</v>
      </c>
      <c r="E135" s="118" t="s">
        <v>230</v>
      </c>
      <c r="F135" s="132" t="s">
        <v>484</v>
      </c>
      <c r="G135" s="133"/>
      <c r="H135" s="11" t="s">
        <v>770</v>
      </c>
      <c r="I135" s="14">
        <v>2.04</v>
      </c>
      <c r="J135" s="109">
        <f t="shared" si="1"/>
        <v>4.08</v>
      </c>
      <c r="K135" s="115"/>
    </row>
    <row r="136" spans="1:11" ht="36">
      <c r="A136" s="114"/>
      <c r="B136" s="107">
        <v>2</v>
      </c>
      <c r="C136" s="10" t="s">
        <v>769</v>
      </c>
      <c r="D136" s="118" t="s">
        <v>838</v>
      </c>
      <c r="E136" s="118" t="s">
        <v>230</v>
      </c>
      <c r="F136" s="132" t="s">
        <v>771</v>
      </c>
      <c r="G136" s="133"/>
      <c r="H136" s="11" t="s">
        <v>770</v>
      </c>
      <c r="I136" s="14">
        <v>2.04</v>
      </c>
      <c r="J136" s="109">
        <f t="shared" si="1"/>
        <v>4.08</v>
      </c>
      <c r="K136" s="115"/>
    </row>
    <row r="137" spans="1:11" ht="36">
      <c r="A137" s="114"/>
      <c r="B137" s="107">
        <v>4</v>
      </c>
      <c r="C137" s="10" t="s">
        <v>769</v>
      </c>
      <c r="D137" s="118" t="s">
        <v>838</v>
      </c>
      <c r="E137" s="118" t="s">
        <v>231</v>
      </c>
      <c r="F137" s="132" t="s">
        <v>484</v>
      </c>
      <c r="G137" s="133"/>
      <c r="H137" s="11" t="s">
        <v>770</v>
      </c>
      <c r="I137" s="14">
        <v>2.04</v>
      </c>
      <c r="J137" s="109">
        <f t="shared" si="1"/>
        <v>8.16</v>
      </c>
      <c r="K137" s="115"/>
    </row>
    <row r="138" spans="1:11" ht="36">
      <c r="A138" s="114"/>
      <c r="B138" s="107">
        <v>2</v>
      </c>
      <c r="C138" s="10" t="s">
        <v>769</v>
      </c>
      <c r="D138" s="118" t="s">
        <v>838</v>
      </c>
      <c r="E138" s="118" t="s">
        <v>231</v>
      </c>
      <c r="F138" s="132" t="s">
        <v>772</v>
      </c>
      <c r="G138" s="133"/>
      <c r="H138" s="11" t="s">
        <v>770</v>
      </c>
      <c r="I138" s="14">
        <v>2.04</v>
      </c>
      <c r="J138" s="109">
        <f t="shared" si="1"/>
        <v>4.08</v>
      </c>
      <c r="K138" s="115"/>
    </row>
    <row r="139" spans="1:11" ht="36">
      <c r="A139" s="114"/>
      <c r="B139" s="107">
        <v>1</v>
      </c>
      <c r="C139" s="10" t="s">
        <v>769</v>
      </c>
      <c r="D139" s="118" t="s">
        <v>838</v>
      </c>
      <c r="E139" s="118" t="s">
        <v>232</v>
      </c>
      <c r="F139" s="132" t="s">
        <v>772</v>
      </c>
      <c r="G139" s="133"/>
      <c r="H139" s="11" t="s">
        <v>770</v>
      </c>
      <c r="I139" s="14">
        <v>2.04</v>
      </c>
      <c r="J139" s="109">
        <f t="shared" si="1"/>
        <v>2.04</v>
      </c>
      <c r="K139" s="115"/>
    </row>
    <row r="140" spans="1:11" ht="36">
      <c r="A140" s="114"/>
      <c r="B140" s="107">
        <v>1</v>
      </c>
      <c r="C140" s="10" t="s">
        <v>769</v>
      </c>
      <c r="D140" s="118" t="s">
        <v>839</v>
      </c>
      <c r="E140" s="118" t="s">
        <v>773</v>
      </c>
      <c r="F140" s="132" t="s">
        <v>110</v>
      </c>
      <c r="G140" s="133"/>
      <c r="H140" s="11" t="s">
        <v>770</v>
      </c>
      <c r="I140" s="14">
        <v>3.02</v>
      </c>
      <c r="J140" s="109">
        <f t="shared" si="1"/>
        <v>3.02</v>
      </c>
      <c r="K140" s="115"/>
    </row>
    <row r="141" spans="1:11" ht="36">
      <c r="A141" s="114"/>
      <c r="B141" s="107">
        <v>1</v>
      </c>
      <c r="C141" s="10" t="s">
        <v>769</v>
      </c>
      <c r="D141" s="118" t="s">
        <v>839</v>
      </c>
      <c r="E141" s="118" t="s">
        <v>773</v>
      </c>
      <c r="F141" s="132" t="s">
        <v>771</v>
      </c>
      <c r="G141" s="133"/>
      <c r="H141" s="11" t="s">
        <v>770</v>
      </c>
      <c r="I141" s="14">
        <v>3.02</v>
      </c>
      <c r="J141" s="109">
        <f t="shared" si="1"/>
        <v>3.02</v>
      </c>
      <c r="K141" s="115"/>
    </row>
    <row r="142" spans="1:11" ht="36">
      <c r="A142" s="114"/>
      <c r="B142" s="107">
        <v>1</v>
      </c>
      <c r="C142" s="10" t="s">
        <v>769</v>
      </c>
      <c r="D142" s="118" t="s">
        <v>839</v>
      </c>
      <c r="E142" s="118" t="s">
        <v>773</v>
      </c>
      <c r="F142" s="132" t="s">
        <v>772</v>
      </c>
      <c r="G142" s="133"/>
      <c r="H142" s="11" t="s">
        <v>770</v>
      </c>
      <c r="I142" s="14">
        <v>3.02</v>
      </c>
      <c r="J142" s="109">
        <f t="shared" si="1"/>
        <v>3.02</v>
      </c>
      <c r="K142" s="115"/>
    </row>
    <row r="143" spans="1:11" ht="24">
      <c r="A143" s="114"/>
      <c r="B143" s="107">
        <v>3</v>
      </c>
      <c r="C143" s="10" t="s">
        <v>774</v>
      </c>
      <c r="D143" s="118" t="s">
        <v>774</v>
      </c>
      <c r="E143" s="118" t="s">
        <v>23</v>
      </c>
      <c r="F143" s="132" t="s">
        <v>273</v>
      </c>
      <c r="G143" s="133"/>
      <c r="H143" s="11" t="s">
        <v>775</v>
      </c>
      <c r="I143" s="14">
        <v>1.06</v>
      </c>
      <c r="J143" s="109">
        <f t="shared" si="1"/>
        <v>3.18</v>
      </c>
      <c r="K143" s="115"/>
    </row>
    <row r="144" spans="1:11" ht="24">
      <c r="A144" s="114"/>
      <c r="B144" s="107">
        <v>3</v>
      </c>
      <c r="C144" s="10" t="s">
        <v>774</v>
      </c>
      <c r="D144" s="118" t="s">
        <v>774</v>
      </c>
      <c r="E144" s="118" t="s">
        <v>23</v>
      </c>
      <c r="F144" s="132" t="s">
        <v>271</v>
      </c>
      <c r="G144" s="133"/>
      <c r="H144" s="11" t="s">
        <v>775</v>
      </c>
      <c r="I144" s="14">
        <v>1.06</v>
      </c>
      <c r="J144" s="109">
        <f t="shared" si="1"/>
        <v>3.18</v>
      </c>
      <c r="K144" s="115"/>
    </row>
    <row r="145" spans="1:11" ht="24">
      <c r="A145" s="114"/>
      <c r="B145" s="107">
        <v>3</v>
      </c>
      <c r="C145" s="10" t="s">
        <v>774</v>
      </c>
      <c r="D145" s="118" t="s">
        <v>774</v>
      </c>
      <c r="E145" s="118" t="s">
        <v>23</v>
      </c>
      <c r="F145" s="132" t="s">
        <v>272</v>
      </c>
      <c r="G145" s="133"/>
      <c r="H145" s="11" t="s">
        <v>775</v>
      </c>
      <c r="I145" s="14">
        <v>1.06</v>
      </c>
      <c r="J145" s="109">
        <f t="shared" si="1"/>
        <v>3.18</v>
      </c>
      <c r="K145" s="115"/>
    </row>
    <row r="146" spans="1:11" ht="24">
      <c r="A146" s="114"/>
      <c r="B146" s="107">
        <v>3</v>
      </c>
      <c r="C146" s="10" t="s">
        <v>774</v>
      </c>
      <c r="D146" s="118" t="s">
        <v>774</v>
      </c>
      <c r="E146" s="118" t="s">
        <v>23</v>
      </c>
      <c r="F146" s="132" t="s">
        <v>744</v>
      </c>
      <c r="G146" s="133"/>
      <c r="H146" s="11" t="s">
        <v>775</v>
      </c>
      <c r="I146" s="14">
        <v>1.06</v>
      </c>
      <c r="J146" s="109">
        <f t="shared" si="1"/>
        <v>3.18</v>
      </c>
      <c r="K146" s="115"/>
    </row>
    <row r="147" spans="1:11" ht="24">
      <c r="A147" s="114"/>
      <c r="B147" s="107">
        <v>6</v>
      </c>
      <c r="C147" s="10" t="s">
        <v>774</v>
      </c>
      <c r="D147" s="118" t="s">
        <v>774</v>
      </c>
      <c r="E147" s="118" t="s">
        <v>25</v>
      </c>
      <c r="F147" s="132" t="s">
        <v>273</v>
      </c>
      <c r="G147" s="133"/>
      <c r="H147" s="11" t="s">
        <v>775</v>
      </c>
      <c r="I147" s="14">
        <v>1.06</v>
      </c>
      <c r="J147" s="109">
        <f t="shared" si="1"/>
        <v>6.36</v>
      </c>
      <c r="K147" s="115"/>
    </row>
    <row r="148" spans="1:11" ht="24">
      <c r="A148" s="114"/>
      <c r="B148" s="107">
        <v>10</v>
      </c>
      <c r="C148" s="10" t="s">
        <v>774</v>
      </c>
      <c r="D148" s="118" t="s">
        <v>774</v>
      </c>
      <c r="E148" s="118" t="s">
        <v>25</v>
      </c>
      <c r="F148" s="132" t="s">
        <v>272</v>
      </c>
      <c r="G148" s="133"/>
      <c r="H148" s="11" t="s">
        <v>775</v>
      </c>
      <c r="I148" s="14">
        <v>1.06</v>
      </c>
      <c r="J148" s="109">
        <f t="shared" si="1"/>
        <v>10.600000000000001</v>
      </c>
      <c r="K148" s="115"/>
    </row>
    <row r="149" spans="1:11" ht="24">
      <c r="A149" s="114"/>
      <c r="B149" s="107">
        <v>4</v>
      </c>
      <c r="C149" s="10" t="s">
        <v>776</v>
      </c>
      <c r="D149" s="118" t="s">
        <v>776</v>
      </c>
      <c r="E149" s="118" t="s">
        <v>23</v>
      </c>
      <c r="F149" s="132" t="s">
        <v>777</v>
      </c>
      <c r="G149" s="133"/>
      <c r="H149" s="11" t="s">
        <v>778</v>
      </c>
      <c r="I149" s="14">
        <v>1.77</v>
      </c>
      <c r="J149" s="109">
        <f t="shared" si="1"/>
        <v>7.08</v>
      </c>
      <c r="K149" s="115"/>
    </row>
    <row r="150" spans="1:11" ht="24">
      <c r="A150" s="114"/>
      <c r="B150" s="107">
        <v>8</v>
      </c>
      <c r="C150" s="10" t="s">
        <v>776</v>
      </c>
      <c r="D150" s="118" t="s">
        <v>776</v>
      </c>
      <c r="E150" s="118" t="s">
        <v>25</v>
      </c>
      <c r="F150" s="132" t="s">
        <v>777</v>
      </c>
      <c r="G150" s="133"/>
      <c r="H150" s="11" t="s">
        <v>778</v>
      </c>
      <c r="I150" s="14">
        <v>1.77</v>
      </c>
      <c r="J150" s="109">
        <f t="shared" ref="J150:J213" si="2">I150*B150</f>
        <v>14.16</v>
      </c>
      <c r="K150" s="115"/>
    </row>
    <row r="151" spans="1:11" ht="36">
      <c r="A151" s="114"/>
      <c r="B151" s="107">
        <v>2</v>
      </c>
      <c r="C151" s="10" t="s">
        <v>779</v>
      </c>
      <c r="D151" s="118" t="s">
        <v>779</v>
      </c>
      <c r="E151" s="118" t="s">
        <v>26</v>
      </c>
      <c r="F151" s="132" t="s">
        <v>107</v>
      </c>
      <c r="G151" s="133"/>
      <c r="H151" s="11" t="s">
        <v>862</v>
      </c>
      <c r="I151" s="14">
        <v>2.34</v>
      </c>
      <c r="J151" s="109">
        <f t="shared" si="2"/>
        <v>4.68</v>
      </c>
      <c r="K151" s="115"/>
    </row>
    <row r="152" spans="1:11" ht="36">
      <c r="A152" s="114"/>
      <c r="B152" s="107">
        <v>2</v>
      </c>
      <c r="C152" s="10" t="s">
        <v>779</v>
      </c>
      <c r="D152" s="118" t="s">
        <v>779</v>
      </c>
      <c r="E152" s="118" t="s">
        <v>26</v>
      </c>
      <c r="F152" s="132" t="s">
        <v>210</v>
      </c>
      <c r="G152" s="133"/>
      <c r="H152" s="11" t="s">
        <v>862</v>
      </c>
      <c r="I152" s="14">
        <v>2.34</v>
      </c>
      <c r="J152" s="109">
        <f t="shared" si="2"/>
        <v>4.68</v>
      </c>
      <c r="K152" s="115"/>
    </row>
    <row r="153" spans="1:11" ht="36">
      <c r="A153" s="114"/>
      <c r="B153" s="107">
        <v>1</v>
      </c>
      <c r="C153" s="10" t="s">
        <v>779</v>
      </c>
      <c r="D153" s="118" t="s">
        <v>779</v>
      </c>
      <c r="E153" s="118" t="s">
        <v>26</v>
      </c>
      <c r="F153" s="132" t="s">
        <v>212</v>
      </c>
      <c r="G153" s="133"/>
      <c r="H153" s="11" t="s">
        <v>862</v>
      </c>
      <c r="I153" s="14">
        <v>2.34</v>
      </c>
      <c r="J153" s="109">
        <f t="shared" si="2"/>
        <v>2.34</v>
      </c>
      <c r="K153" s="115"/>
    </row>
    <row r="154" spans="1:11" ht="36">
      <c r="A154" s="114"/>
      <c r="B154" s="107">
        <v>2</v>
      </c>
      <c r="C154" s="10" t="s">
        <v>779</v>
      </c>
      <c r="D154" s="118" t="s">
        <v>779</v>
      </c>
      <c r="E154" s="118" t="s">
        <v>26</v>
      </c>
      <c r="F154" s="132" t="s">
        <v>213</v>
      </c>
      <c r="G154" s="133"/>
      <c r="H154" s="11" t="s">
        <v>862</v>
      </c>
      <c r="I154" s="14">
        <v>2.34</v>
      </c>
      <c r="J154" s="109">
        <f t="shared" si="2"/>
        <v>4.68</v>
      </c>
      <c r="K154" s="115"/>
    </row>
    <row r="155" spans="1:11" ht="36">
      <c r="A155" s="114"/>
      <c r="B155" s="107">
        <v>2</v>
      </c>
      <c r="C155" s="10" t="s">
        <v>779</v>
      </c>
      <c r="D155" s="118" t="s">
        <v>779</v>
      </c>
      <c r="E155" s="118" t="s">
        <v>26</v>
      </c>
      <c r="F155" s="132" t="s">
        <v>267</v>
      </c>
      <c r="G155" s="133"/>
      <c r="H155" s="11" t="s">
        <v>862</v>
      </c>
      <c r="I155" s="14">
        <v>2.34</v>
      </c>
      <c r="J155" s="109">
        <f t="shared" si="2"/>
        <v>4.68</v>
      </c>
      <c r="K155" s="115"/>
    </row>
    <row r="156" spans="1:11" ht="36">
      <c r="A156" s="114"/>
      <c r="B156" s="107">
        <v>2</v>
      </c>
      <c r="C156" s="10" t="s">
        <v>779</v>
      </c>
      <c r="D156" s="118" t="s">
        <v>779</v>
      </c>
      <c r="E156" s="118" t="s">
        <v>26</v>
      </c>
      <c r="F156" s="132" t="s">
        <v>311</v>
      </c>
      <c r="G156" s="133"/>
      <c r="H156" s="11" t="s">
        <v>862</v>
      </c>
      <c r="I156" s="14">
        <v>2.34</v>
      </c>
      <c r="J156" s="109">
        <f t="shared" si="2"/>
        <v>4.68</v>
      </c>
      <c r="K156" s="115"/>
    </row>
    <row r="157" spans="1:11" ht="24">
      <c r="A157" s="114"/>
      <c r="B157" s="107">
        <v>2</v>
      </c>
      <c r="C157" s="10" t="s">
        <v>780</v>
      </c>
      <c r="D157" s="118" t="s">
        <v>780</v>
      </c>
      <c r="E157" s="118" t="s">
        <v>26</v>
      </c>
      <c r="F157" s="132" t="s">
        <v>107</v>
      </c>
      <c r="G157" s="133"/>
      <c r="H157" s="11" t="s">
        <v>781</v>
      </c>
      <c r="I157" s="14">
        <v>4.0599999999999996</v>
      </c>
      <c r="J157" s="109">
        <f t="shared" si="2"/>
        <v>8.1199999999999992</v>
      </c>
      <c r="K157" s="115"/>
    </row>
    <row r="158" spans="1:11" ht="24">
      <c r="A158" s="114"/>
      <c r="B158" s="107">
        <v>1</v>
      </c>
      <c r="C158" s="10" t="s">
        <v>780</v>
      </c>
      <c r="D158" s="118" t="s">
        <v>780</v>
      </c>
      <c r="E158" s="118" t="s">
        <v>26</v>
      </c>
      <c r="F158" s="132" t="s">
        <v>263</v>
      </c>
      <c r="G158" s="133"/>
      <c r="H158" s="11" t="s">
        <v>781</v>
      </c>
      <c r="I158" s="14">
        <v>4.0599999999999996</v>
      </c>
      <c r="J158" s="109">
        <f t="shared" si="2"/>
        <v>4.0599999999999996</v>
      </c>
      <c r="K158" s="115"/>
    </row>
    <row r="159" spans="1:11" ht="24">
      <c r="A159" s="114"/>
      <c r="B159" s="107">
        <v>1</v>
      </c>
      <c r="C159" s="10" t="s">
        <v>292</v>
      </c>
      <c r="D159" s="118" t="s">
        <v>292</v>
      </c>
      <c r="E159" s="118" t="s">
        <v>314</v>
      </c>
      <c r="F159" s="132" t="s">
        <v>263</v>
      </c>
      <c r="G159" s="133"/>
      <c r="H159" s="11" t="s">
        <v>295</v>
      </c>
      <c r="I159" s="14">
        <v>1.7</v>
      </c>
      <c r="J159" s="109">
        <f t="shared" si="2"/>
        <v>1.7</v>
      </c>
      <c r="K159" s="115"/>
    </row>
    <row r="160" spans="1:11" ht="24">
      <c r="A160" s="114"/>
      <c r="B160" s="107">
        <v>1</v>
      </c>
      <c r="C160" s="10" t="s">
        <v>292</v>
      </c>
      <c r="D160" s="118" t="s">
        <v>292</v>
      </c>
      <c r="E160" s="118" t="s">
        <v>314</v>
      </c>
      <c r="F160" s="132" t="s">
        <v>265</v>
      </c>
      <c r="G160" s="133"/>
      <c r="H160" s="11" t="s">
        <v>295</v>
      </c>
      <c r="I160" s="14">
        <v>1.7</v>
      </c>
      <c r="J160" s="109">
        <f t="shared" si="2"/>
        <v>1.7</v>
      </c>
      <c r="K160" s="115"/>
    </row>
    <row r="161" spans="1:11" ht="24">
      <c r="A161" s="114"/>
      <c r="B161" s="107">
        <v>1</v>
      </c>
      <c r="C161" s="10" t="s">
        <v>292</v>
      </c>
      <c r="D161" s="118" t="s">
        <v>292</v>
      </c>
      <c r="E161" s="118" t="s">
        <v>314</v>
      </c>
      <c r="F161" s="132" t="s">
        <v>239</v>
      </c>
      <c r="G161" s="133"/>
      <c r="H161" s="11" t="s">
        <v>295</v>
      </c>
      <c r="I161" s="14">
        <v>1.7</v>
      </c>
      <c r="J161" s="109">
        <f t="shared" si="2"/>
        <v>1.7</v>
      </c>
      <c r="K161" s="115"/>
    </row>
    <row r="162" spans="1:11" ht="24">
      <c r="A162" s="114"/>
      <c r="B162" s="107">
        <v>1</v>
      </c>
      <c r="C162" s="10" t="s">
        <v>292</v>
      </c>
      <c r="D162" s="118" t="s">
        <v>292</v>
      </c>
      <c r="E162" s="118" t="s">
        <v>314</v>
      </c>
      <c r="F162" s="132" t="s">
        <v>782</v>
      </c>
      <c r="G162" s="133"/>
      <c r="H162" s="11" t="s">
        <v>295</v>
      </c>
      <c r="I162" s="14">
        <v>1.7</v>
      </c>
      <c r="J162" s="109">
        <f t="shared" si="2"/>
        <v>1.7</v>
      </c>
      <c r="K162" s="115"/>
    </row>
    <row r="163" spans="1:11" ht="24">
      <c r="A163" s="114"/>
      <c r="B163" s="107">
        <v>1</v>
      </c>
      <c r="C163" s="10" t="s">
        <v>292</v>
      </c>
      <c r="D163" s="118" t="s">
        <v>292</v>
      </c>
      <c r="E163" s="118" t="s">
        <v>314</v>
      </c>
      <c r="F163" s="132" t="s">
        <v>783</v>
      </c>
      <c r="G163" s="133"/>
      <c r="H163" s="11" t="s">
        <v>295</v>
      </c>
      <c r="I163" s="14">
        <v>1.7</v>
      </c>
      <c r="J163" s="109">
        <f t="shared" si="2"/>
        <v>1.7</v>
      </c>
      <c r="K163" s="115"/>
    </row>
    <row r="164" spans="1:11" ht="24">
      <c r="A164" s="114"/>
      <c r="B164" s="107">
        <v>3</v>
      </c>
      <c r="C164" s="10" t="s">
        <v>784</v>
      </c>
      <c r="D164" s="118" t="s">
        <v>784</v>
      </c>
      <c r="E164" s="118" t="s">
        <v>239</v>
      </c>
      <c r="F164" s="132" t="s">
        <v>26</v>
      </c>
      <c r="G164" s="133"/>
      <c r="H164" s="11" t="s">
        <v>785</v>
      </c>
      <c r="I164" s="14">
        <v>4.45</v>
      </c>
      <c r="J164" s="109">
        <f t="shared" si="2"/>
        <v>13.350000000000001</v>
      </c>
      <c r="K164" s="115"/>
    </row>
    <row r="165" spans="1:11" ht="24">
      <c r="A165" s="114"/>
      <c r="B165" s="107">
        <v>3</v>
      </c>
      <c r="C165" s="10" t="s">
        <v>784</v>
      </c>
      <c r="D165" s="118" t="s">
        <v>784</v>
      </c>
      <c r="E165" s="118" t="s">
        <v>348</v>
      </c>
      <c r="F165" s="132" t="s">
        <v>26</v>
      </c>
      <c r="G165" s="133"/>
      <c r="H165" s="11" t="s">
        <v>785</v>
      </c>
      <c r="I165" s="14">
        <v>4.45</v>
      </c>
      <c r="J165" s="109">
        <f t="shared" si="2"/>
        <v>13.350000000000001</v>
      </c>
      <c r="K165" s="115"/>
    </row>
    <row r="166" spans="1:11" ht="24">
      <c r="A166" s="114"/>
      <c r="B166" s="107">
        <v>4</v>
      </c>
      <c r="C166" s="10" t="s">
        <v>786</v>
      </c>
      <c r="D166" s="118" t="s">
        <v>786</v>
      </c>
      <c r="E166" s="118" t="s">
        <v>26</v>
      </c>
      <c r="F166" s="132" t="s">
        <v>239</v>
      </c>
      <c r="G166" s="133"/>
      <c r="H166" s="11" t="s">
        <v>787</v>
      </c>
      <c r="I166" s="14">
        <v>4.3099999999999996</v>
      </c>
      <c r="J166" s="109">
        <f t="shared" si="2"/>
        <v>17.239999999999998</v>
      </c>
      <c r="K166" s="115"/>
    </row>
    <row r="167" spans="1:11" ht="36">
      <c r="A167" s="114"/>
      <c r="B167" s="107">
        <v>3</v>
      </c>
      <c r="C167" s="10" t="s">
        <v>788</v>
      </c>
      <c r="D167" s="118" t="s">
        <v>788</v>
      </c>
      <c r="E167" s="118"/>
      <c r="F167" s="132"/>
      <c r="G167" s="133"/>
      <c r="H167" s="11" t="s">
        <v>789</v>
      </c>
      <c r="I167" s="14">
        <v>2.15</v>
      </c>
      <c r="J167" s="109">
        <f t="shared" si="2"/>
        <v>6.4499999999999993</v>
      </c>
      <c r="K167" s="115"/>
    </row>
    <row r="168" spans="1:11" ht="24">
      <c r="A168" s="114"/>
      <c r="B168" s="107">
        <v>2</v>
      </c>
      <c r="C168" s="10" t="s">
        <v>790</v>
      </c>
      <c r="D168" s="118" t="s">
        <v>790</v>
      </c>
      <c r="E168" s="118" t="s">
        <v>28</v>
      </c>
      <c r="F168" s="132"/>
      <c r="G168" s="133"/>
      <c r="H168" s="11" t="s">
        <v>791</v>
      </c>
      <c r="I168" s="14">
        <v>3.59</v>
      </c>
      <c r="J168" s="109">
        <f t="shared" si="2"/>
        <v>7.18</v>
      </c>
      <c r="K168" s="115"/>
    </row>
    <row r="169" spans="1:11" ht="24">
      <c r="A169" s="114"/>
      <c r="B169" s="107">
        <v>2</v>
      </c>
      <c r="C169" s="10" t="s">
        <v>792</v>
      </c>
      <c r="D169" s="118" t="s">
        <v>792</v>
      </c>
      <c r="E169" s="118" t="s">
        <v>107</v>
      </c>
      <c r="F169" s="132"/>
      <c r="G169" s="133"/>
      <c r="H169" s="11" t="s">
        <v>793</v>
      </c>
      <c r="I169" s="14">
        <v>0.43</v>
      </c>
      <c r="J169" s="109">
        <f t="shared" si="2"/>
        <v>0.86</v>
      </c>
      <c r="K169" s="115"/>
    </row>
    <row r="170" spans="1:11" ht="24">
      <c r="A170" s="114"/>
      <c r="B170" s="107">
        <v>3</v>
      </c>
      <c r="C170" s="10" t="s">
        <v>792</v>
      </c>
      <c r="D170" s="118" t="s">
        <v>792</v>
      </c>
      <c r="E170" s="118" t="s">
        <v>263</v>
      </c>
      <c r="F170" s="132"/>
      <c r="G170" s="133"/>
      <c r="H170" s="11" t="s">
        <v>793</v>
      </c>
      <c r="I170" s="14">
        <v>0.43</v>
      </c>
      <c r="J170" s="109">
        <f t="shared" si="2"/>
        <v>1.29</v>
      </c>
      <c r="K170" s="115"/>
    </row>
    <row r="171" spans="1:11" ht="24">
      <c r="A171" s="114"/>
      <c r="B171" s="107">
        <v>1</v>
      </c>
      <c r="C171" s="10" t="s">
        <v>792</v>
      </c>
      <c r="D171" s="118" t="s">
        <v>792</v>
      </c>
      <c r="E171" s="118" t="s">
        <v>214</v>
      </c>
      <c r="F171" s="132"/>
      <c r="G171" s="133"/>
      <c r="H171" s="11" t="s">
        <v>793</v>
      </c>
      <c r="I171" s="14">
        <v>0.43</v>
      </c>
      <c r="J171" s="109">
        <f t="shared" si="2"/>
        <v>0.43</v>
      </c>
      <c r="K171" s="115"/>
    </row>
    <row r="172" spans="1:11" ht="24">
      <c r="A172" s="114"/>
      <c r="B172" s="107">
        <v>10</v>
      </c>
      <c r="C172" s="10" t="s">
        <v>65</v>
      </c>
      <c r="D172" s="118" t="s">
        <v>65</v>
      </c>
      <c r="E172" s="118" t="s">
        <v>25</v>
      </c>
      <c r="F172" s="132"/>
      <c r="G172" s="133"/>
      <c r="H172" s="11" t="s">
        <v>794</v>
      </c>
      <c r="I172" s="14">
        <v>2.84</v>
      </c>
      <c r="J172" s="109">
        <f t="shared" si="2"/>
        <v>28.4</v>
      </c>
      <c r="K172" s="115"/>
    </row>
    <row r="173" spans="1:11" ht="24">
      <c r="A173" s="114"/>
      <c r="B173" s="107">
        <v>2</v>
      </c>
      <c r="C173" s="10" t="s">
        <v>65</v>
      </c>
      <c r="D173" s="118" t="s">
        <v>65</v>
      </c>
      <c r="E173" s="118" t="s">
        <v>67</v>
      </c>
      <c r="F173" s="132"/>
      <c r="G173" s="133"/>
      <c r="H173" s="11" t="s">
        <v>794</v>
      </c>
      <c r="I173" s="14">
        <v>2.84</v>
      </c>
      <c r="J173" s="109">
        <f t="shared" si="2"/>
        <v>5.68</v>
      </c>
      <c r="K173" s="115"/>
    </row>
    <row r="174" spans="1:11" ht="24">
      <c r="A174" s="114"/>
      <c r="B174" s="107">
        <v>2</v>
      </c>
      <c r="C174" s="10" t="s">
        <v>65</v>
      </c>
      <c r="D174" s="118" t="s">
        <v>65</v>
      </c>
      <c r="E174" s="118" t="s">
        <v>26</v>
      </c>
      <c r="F174" s="132"/>
      <c r="G174" s="133"/>
      <c r="H174" s="11" t="s">
        <v>794</v>
      </c>
      <c r="I174" s="14">
        <v>2.84</v>
      </c>
      <c r="J174" s="109">
        <f t="shared" si="2"/>
        <v>5.68</v>
      </c>
      <c r="K174" s="115"/>
    </row>
    <row r="175" spans="1:11" ht="24">
      <c r="A175" s="114"/>
      <c r="B175" s="107">
        <v>4</v>
      </c>
      <c r="C175" s="10" t="s">
        <v>65</v>
      </c>
      <c r="D175" s="118" t="s">
        <v>65</v>
      </c>
      <c r="E175" s="118" t="s">
        <v>27</v>
      </c>
      <c r="F175" s="132"/>
      <c r="G175" s="133"/>
      <c r="H175" s="11" t="s">
        <v>794</v>
      </c>
      <c r="I175" s="14">
        <v>2.84</v>
      </c>
      <c r="J175" s="109">
        <f t="shared" si="2"/>
        <v>11.36</v>
      </c>
      <c r="K175" s="115"/>
    </row>
    <row r="176" spans="1:11" ht="24">
      <c r="A176" s="114"/>
      <c r="B176" s="107">
        <v>3</v>
      </c>
      <c r="C176" s="10" t="s">
        <v>65</v>
      </c>
      <c r="D176" s="118" t="s">
        <v>65</v>
      </c>
      <c r="E176" s="118" t="s">
        <v>28</v>
      </c>
      <c r="F176" s="132"/>
      <c r="G176" s="133"/>
      <c r="H176" s="11" t="s">
        <v>794</v>
      </c>
      <c r="I176" s="14">
        <v>2.84</v>
      </c>
      <c r="J176" s="109">
        <f t="shared" si="2"/>
        <v>8.52</v>
      </c>
      <c r="K176" s="115"/>
    </row>
    <row r="177" spans="1:11" ht="24">
      <c r="A177" s="114"/>
      <c r="B177" s="107">
        <v>2</v>
      </c>
      <c r="C177" s="10" t="s">
        <v>795</v>
      </c>
      <c r="D177" s="118" t="s">
        <v>795</v>
      </c>
      <c r="E177" s="118" t="s">
        <v>25</v>
      </c>
      <c r="F177" s="132" t="s">
        <v>107</v>
      </c>
      <c r="G177" s="133"/>
      <c r="H177" s="11" t="s">
        <v>796</v>
      </c>
      <c r="I177" s="14">
        <v>4.45</v>
      </c>
      <c r="J177" s="109">
        <f t="shared" si="2"/>
        <v>8.9</v>
      </c>
      <c r="K177" s="115"/>
    </row>
    <row r="178" spans="1:11" ht="24">
      <c r="A178" s="114"/>
      <c r="B178" s="107">
        <v>1</v>
      </c>
      <c r="C178" s="10" t="s">
        <v>795</v>
      </c>
      <c r="D178" s="118" t="s">
        <v>795</v>
      </c>
      <c r="E178" s="118" t="s">
        <v>25</v>
      </c>
      <c r="F178" s="132" t="s">
        <v>214</v>
      </c>
      <c r="G178" s="133"/>
      <c r="H178" s="11" t="s">
        <v>796</v>
      </c>
      <c r="I178" s="14">
        <v>4.45</v>
      </c>
      <c r="J178" s="109">
        <f t="shared" si="2"/>
        <v>4.45</v>
      </c>
      <c r="K178" s="115"/>
    </row>
    <row r="179" spans="1:11" ht="24">
      <c r="A179" s="114"/>
      <c r="B179" s="107">
        <v>1</v>
      </c>
      <c r="C179" s="10" t="s">
        <v>795</v>
      </c>
      <c r="D179" s="118" t="s">
        <v>795</v>
      </c>
      <c r="E179" s="118" t="s">
        <v>25</v>
      </c>
      <c r="F179" s="132" t="s">
        <v>310</v>
      </c>
      <c r="G179" s="133"/>
      <c r="H179" s="11" t="s">
        <v>796</v>
      </c>
      <c r="I179" s="14">
        <v>4.45</v>
      </c>
      <c r="J179" s="109">
        <f t="shared" si="2"/>
        <v>4.45</v>
      </c>
      <c r="K179" s="115"/>
    </row>
    <row r="180" spans="1:11" ht="24">
      <c r="A180" s="114"/>
      <c r="B180" s="107">
        <v>2</v>
      </c>
      <c r="C180" s="10" t="s">
        <v>795</v>
      </c>
      <c r="D180" s="118" t="s">
        <v>795</v>
      </c>
      <c r="E180" s="118" t="s">
        <v>26</v>
      </c>
      <c r="F180" s="132" t="s">
        <v>107</v>
      </c>
      <c r="G180" s="133"/>
      <c r="H180" s="11" t="s">
        <v>796</v>
      </c>
      <c r="I180" s="14">
        <v>4.45</v>
      </c>
      <c r="J180" s="109">
        <f t="shared" si="2"/>
        <v>8.9</v>
      </c>
      <c r="K180" s="115"/>
    </row>
    <row r="181" spans="1:11" ht="24">
      <c r="A181" s="114"/>
      <c r="B181" s="107">
        <v>1</v>
      </c>
      <c r="C181" s="10" t="s">
        <v>797</v>
      </c>
      <c r="D181" s="118" t="s">
        <v>797</v>
      </c>
      <c r="E181" s="118" t="s">
        <v>23</v>
      </c>
      <c r="F181" s="132"/>
      <c r="G181" s="133"/>
      <c r="H181" s="11" t="s">
        <v>798</v>
      </c>
      <c r="I181" s="14">
        <v>3.02</v>
      </c>
      <c r="J181" s="109">
        <f t="shared" si="2"/>
        <v>3.02</v>
      </c>
      <c r="K181" s="115"/>
    </row>
    <row r="182" spans="1:11" ht="24">
      <c r="A182" s="114"/>
      <c r="B182" s="107">
        <v>8</v>
      </c>
      <c r="C182" s="10" t="s">
        <v>797</v>
      </c>
      <c r="D182" s="118" t="s">
        <v>797</v>
      </c>
      <c r="E182" s="118" t="s">
        <v>25</v>
      </c>
      <c r="F182" s="132"/>
      <c r="G182" s="133"/>
      <c r="H182" s="11" t="s">
        <v>798</v>
      </c>
      <c r="I182" s="14">
        <v>3.02</v>
      </c>
      <c r="J182" s="109">
        <f t="shared" si="2"/>
        <v>24.16</v>
      </c>
      <c r="K182" s="115"/>
    </row>
    <row r="183" spans="1:11" ht="24">
      <c r="A183" s="114"/>
      <c r="B183" s="107">
        <v>4</v>
      </c>
      <c r="C183" s="10" t="s">
        <v>799</v>
      </c>
      <c r="D183" s="118" t="s">
        <v>799</v>
      </c>
      <c r="E183" s="118" t="s">
        <v>23</v>
      </c>
      <c r="F183" s="132"/>
      <c r="G183" s="133"/>
      <c r="H183" s="11" t="s">
        <v>800</v>
      </c>
      <c r="I183" s="14">
        <v>3.74</v>
      </c>
      <c r="J183" s="109">
        <f t="shared" si="2"/>
        <v>14.96</v>
      </c>
      <c r="K183" s="115"/>
    </row>
    <row r="184" spans="1:11" ht="24">
      <c r="A184" s="114"/>
      <c r="B184" s="107">
        <v>3</v>
      </c>
      <c r="C184" s="10" t="s">
        <v>799</v>
      </c>
      <c r="D184" s="118" t="s">
        <v>799</v>
      </c>
      <c r="E184" s="118" t="s">
        <v>26</v>
      </c>
      <c r="F184" s="132"/>
      <c r="G184" s="133"/>
      <c r="H184" s="11" t="s">
        <v>800</v>
      </c>
      <c r="I184" s="14">
        <v>3.74</v>
      </c>
      <c r="J184" s="109">
        <f t="shared" si="2"/>
        <v>11.22</v>
      </c>
      <c r="K184" s="115"/>
    </row>
    <row r="185" spans="1:11">
      <c r="A185" s="114"/>
      <c r="B185" s="107">
        <v>1</v>
      </c>
      <c r="C185" s="10" t="s">
        <v>68</v>
      </c>
      <c r="D185" s="118" t="s">
        <v>68</v>
      </c>
      <c r="E185" s="118" t="s">
        <v>23</v>
      </c>
      <c r="F185" s="132" t="s">
        <v>273</v>
      </c>
      <c r="G185" s="133"/>
      <c r="H185" s="11" t="s">
        <v>801</v>
      </c>
      <c r="I185" s="14">
        <v>3.47</v>
      </c>
      <c r="J185" s="109">
        <f t="shared" si="2"/>
        <v>3.47</v>
      </c>
      <c r="K185" s="115"/>
    </row>
    <row r="186" spans="1:11">
      <c r="A186" s="114"/>
      <c r="B186" s="107">
        <v>2</v>
      </c>
      <c r="C186" s="10" t="s">
        <v>68</v>
      </c>
      <c r="D186" s="118" t="s">
        <v>68</v>
      </c>
      <c r="E186" s="118" t="s">
        <v>23</v>
      </c>
      <c r="F186" s="132" t="s">
        <v>272</v>
      </c>
      <c r="G186" s="133"/>
      <c r="H186" s="11" t="s">
        <v>801</v>
      </c>
      <c r="I186" s="14">
        <v>3.47</v>
      </c>
      <c r="J186" s="109">
        <f t="shared" si="2"/>
        <v>6.94</v>
      </c>
      <c r="K186" s="115"/>
    </row>
    <row r="187" spans="1:11">
      <c r="A187" s="114"/>
      <c r="B187" s="107">
        <v>4</v>
      </c>
      <c r="C187" s="10" t="s">
        <v>68</v>
      </c>
      <c r="D187" s="118" t="s">
        <v>68</v>
      </c>
      <c r="E187" s="118" t="s">
        <v>25</v>
      </c>
      <c r="F187" s="132" t="s">
        <v>273</v>
      </c>
      <c r="G187" s="133"/>
      <c r="H187" s="11" t="s">
        <v>801</v>
      </c>
      <c r="I187" s="14">
        <v>3.47</v>
      </c>
      <c r="J187" s="109">
        <f t="shared" si="2"/>
        <v>13.88</v>
      </c>
      <c r="K187" s="115"/>
    </row>
    <row r="188" spans="1:11">
      <c r="A188" s="114"/>
      <c r="B188" s="107">
        <v>3</v>
      </c>
      <c r="C188" s="10" t="s">
        <v>68</v>
      </c>
      <c r="D188" s="118" t="s">
        <v>68</v>
      </c>
      <c r="E188" s="118" t="s">
        <v>25</v>
      </c>
      <c r="F188" s="132" t="s">
        <v>271</v>
      </c>
      <c r="G188" s="133"/>
      <c r="H188" s="11" t="s">
        <v>801</v>
      </c>
      <c r="I188" s="14">
        <v>3.47</v>
      </c>
      <c r="J188" s="109">
        <f t="shared" si="2"/>
        <v>10.41</v>
      </c>
      <c r="K188" s="115"/>
    </row>
    <row r="189" spans="1:11">
      <c r="A189" s="114"/>
      <c r="B189" s="107">
        <v>5</v>
      </c>
      <c r="C189" s="10" t="s">
        <v>68</v>
      </c>
      <c r="D189" s="118" t="s">
        <v>68</v>
      </c>
      <c r="E189" s="118" t="s">
        <v>25</v>
      </c>
      <c r="F189" s="132" t="s">
        <v>272</v>
      </c>
      <c r="G189" s="133"/>
      <c r="H189" s="11" t="s">
        <v>801</v>
      </c>
      <c r="I189" s="14">
        <v>3.47</v>
      </c>
      <c r="J189" s="109">
        <f t="shared" si="2"/>
        <v>17.350000000000001</v>
      </c>
      <c r="K189" s="115"/>
    </row>
    <row r="190" spans="1:11">
      <c r="A190" s="114"/>
      <c r="B190" s="107">
        <v>5</v>
      </c>
      <c r="C190" s="10" t="s">
        <v>68</v>
      </c>
      <c r="D190" s="118" t="s">
        <v>68</v>
      </c>
      <c r="E190" s="118" t="s">
        <v>25</v>
      </c>
      <c r="F190" s="132" t="s">
        <v>744</v>
      </c>
      <c r="G190" s="133"/>
      <c r="H190" s="11" t="s">
        <v>801</v>
      </c>
      <c r="I190" s="14">
        <v>3.47</v>
      </c>
      <c r="J190" s="109">
        <f t="shared" si="2"/>
        <v>17.350000000000001</v>
      </c>
      <c r="K190" s="115"/>
    </row>
    <row r="191" spans="1:11">
      <c r="A191" s="114"/>
      <c r="B191" s="107">
        <v>5</v>
      </c>
      <c r="C191" s="10" t="s">
        <v>68</v>
      </c>
      <c r="D191" s="118" t="s">
        <v>68</v>
      </c>
      <c r="E191" s="118" t="s">
        <v>26</v>
      </c>
      <c r="F191" s="132" t="s">
        <v>273</v>
      </c>
      <c r="G191" s="133"/>
      <c r="H191" s="11" t="s">
        <v>801</v>
      </c>
      <c r="I191" s="14">
        <v>3.47</v>
      </c>
      <c r="J191" s="109">
        <f t="shared" si="2"/>
        <v>17.350000000000001</v>
      </c>
      <c r="K191" s="115"/>
    </row>
    <row r="192" spans="1:11">
      <c r="A192" s="114"/>
      <c r="B192" s="107">
        <v>3</v>
      </c>
      <c r="C192" s="10" t="s">
        <v>68</v>
      </c>
      <c r="D192" s="118" t="s">
        <v>68</v>
      </c>
      <c r="E192" s="118" t="s">
        <v>26</v>
      </c>
      <c r="F192" s="132" t="s">
        <v>271</v>
      </c>
      <c r="G192" s="133"/>
      <c r="H192" s="11" t="s">
        <v>801</v>
      </c>
      <c r="I192" s="14">
        <v>3.47</v>
      </c>
      <c r="J192" s="109">
        <f t="shared" si="2"/>
        <v>10.41</v>
      </c>
      <c r="K192" s="115"/>
    </row>
    <row r="193" spans="1:11">
      <c r="A193" s="114"/>
      <c r="B193" s="107">
        <v>4</v>
      </c>
      <c r="C193" s="10" t="s">
        <v>68</v>
      </c>
      <c r="D193" s="118" t="s">
        <v>68</v>
      </c>
      <c r="E193" s="118" t="s">
        <v>26</v>
      </c>
      <c r="F193" s="132" t="s">
        <v>272</v>
      </c>
      <c r="G193" s="133"/>
      <c r="H193" s="11" t="s">
        <v>801</v>
      </c>
      <c r="I193" s="14">
        <v>3.47</v>
      </c>
      <c r="J193" s="109">
        <f t="shared" si="2"/>
        <v>13.88</v>
      </c>
      <c r="K193" s="115"/>
    </row>
    <row r="194" spans="1:11">
      <c r="A194" s="114"/>
      <c r="B194" s="107">
        <v>2</v>
      </c>
      <c r="C194" s="10" t="s">
        <v>68</v>
      </c>
      <c r="D194" s="118" t="s">
        <v>68</v>
      </c>
      <c r="E194" s="118" t="s">
        <v>26</v>
      </c>
      <c r="F194" s="132" t="s">
        <v>744</v>
      </c>
      <c r="G194" s="133"/>
      <c r="H194" s="11" t="s">
        <v>801</v>
      </c>
      <c r="I194" s="14">
        <v>3.47</v>
      </c>
      <c r="J194" s="109">
        <f t="shared" si="2"/>
        <v>6.94</v>
      </c>
      <c r="K194" s="115"/>
    </row>
    <row r="195" spans="1:11">
      <c r="A195" s="114"/>
      <c r="B195" s="107">
        <v>1</v>
      </c>
      <c r="C195" s="10" t="s">
        <v>68</v>
      </c>
      <c r="D195" s="118" t="s">
        <v>68</v>
      </c>
      <c r="E195" s="118" t="s">
        <v>27</v>
      </c>
      <c r="F195" s="132" t="s">
        <v>271</v>
      </c>
      <c r="G195" s="133"/>
      <c r="H195" s="11" t="s">
        <v>801</v>
      </c>
      <c r="I195" s="14">
        <v>3.47</v>
      </c>
      <c r="J195" s="109">
        <f t="shared" si="2"/>
        <v>3.47</v>
      </c>
      <c r="K195" s="115"/>
    </row>
    <row r="196" spans="1:11">
      <c r="A196" s="114"/>
      <c r="B196" s="107">
        <v>3</v>
      </c>
      <c r="C196" s="10" t="s">
        <v>68</v>
      </c>
      <c r="D196" s="118" t="s">
        <v>68</v>
      </c>
      <c r="E196" s="118" t="s">
        <v>27</v>
      </c>
      <c r="F196" s="132" t="s">
        <v>272</v>
      </c>
      <c r="G196" s="133"/>
      <c r="H196" s="11" t="s">
        <v>801</v>
      </c>
      <c r="I196" s="14">
        <v>3.47</v>
      </c>
      <c r="J196" s="109">
        <f t="shared" si="2"/>
        <v>10.41</v>
      </c>
      <c r="K196" s="115"/>
    </row>
    <row r="197" spans="1:11">
      <c r="A197" s="114"/>
      <c r="B197" s="107">
        <v>1</v>
      </c>
      <c r="C197" s="10" t="s">
        <v>68</v>
      </c>
      <c r="D197" s="118" t="s">
        <v>68</v>
      </c>
      <c r="E197" s="118" t="s">
        <v>27</v>
      </c>
      <c r="F197" s="132" t="s">
        <v>744</v>
      </c>
      <c r="G197" s="133"/>
      <c r="H197" s="11" t="s">
        <v>801</v>
      </c>
      <c r="I197" s="14">
        <v>3.47</v>
      </c>
      <c r="J197" s="109">
        <f t="shared" si="2"/>
        <v>3.47</v>
      </c>
      <c r="K197" s="115"/>
    </row>
    <row r="198" spans="1:11" ht="24">
      <c r="A198" s="114"/>
      <c r="B198" s="107">
        <v>2</v>
      </c>
      <c r="C198" s="10" t="s">
        <v>802</v>
      </c>
      <c r="D198" s="118" t="s">
        <v>802</v>
      </c>
      <c r="E198" s="118" t="s">
        <v>294</v>
      </c>
      <c r="F198" s="132" t="s">
        <v>272</v>
      </c>
      <c r="G198" s="133"/>
      <c r="H198" s="11" t="s">
        <v>803</v>
      </c>
      <c r="I198" s="14">
        <v>4.8099999999999996</v>
      </c>
      <c r="J198" s="109">
        <f t="shared" si="2"/>
        <v>9.6199999999999992</v>
      </c>
      <c r="K198" s="115"/>
    </row>
    <row r="199" spans="1:11" ht="24">
      <c r="A199" s="114"/>
      <c r="B199" s="107">
        <v>2</v>
      </c>
      <c r="C199" s="10" t="s">
        <v>802</v>
      </c>
      <c r="D199" s="118" t="s">
        <v>802</v>
      </c>
      <c r="E199" s="118" t="s">
        <v>314</v>
      </c>
      <c r="F199" s="132" t="s">
        <v>272</v>
      </c>
      <c r="G199" s="133"/>
      <c r="H199" s="11" t="s">
        <v>803</v>
      </c>
      <c r="I199" s="14">
        <v>4.8099999999999996</v>
      </c>
      <c r="J199" s="109">
        <f t="shared" si="2"/>
        <v>9.6199999999999992</v>
      </c>
      <c r="K199" s="115"/>
    </row>
    <row r="200" spans="1:11">
      <c r="A200" s="114"/>
      <c r="B200" s="107">
        <v>4</v>
      </c>
      <c r="C200" s="10" t="s">
        <v>804</v>
      </c>
      <c r="D200" s="118" t="s">
        <v>804</v>
      </c>
      <c r="E200" s="118" t="s">
        <v>23</v>
      </c>
      <c r="F200" s="132" t="s">
        <v>273</v>
      </c>
      <c r="G200" s="133"/>
      <c r="H200" s="11" t="s">
        <v>805</v>
      </c>
      <c r="I200" s="14">
        <v>3.74</v>
      </c>
      <c r="J200" s="109">
        <f t="shared" si="2"/>
        <v>14.96</v>
      </c>
      <c r="K200" s="115"/>
    </row>
    <row r="201" spans="1:11">
      <c r="A201" s="114"/>
      <c r="B201" s="107">
        <v>1</v>
      </c>
      <c r="C201" s="10" t="s">
        <v>804</v>
      </c>
      <c r="D201" s="118" t="s">
        <v>804</v>
      </c>
      <c r="E201" s="118" t="s">
        <v>23</v>
      </c>
      <c r="F201" s="132" t="s">
        <v>272</v>
      </c>
      <c r="G201" s="133"/>
      <c r="H201" s="11" t="s">
        <v>805</v>
      </c>
      <c r="I201" s="14">
        <v>3.74</v>
      </c>
      <c r="J201" s="109">
        <f t="shared" si="2"/>
        <v>3.74</v>
      </c>
      <c r="K201" s="115"/>
    </row>
    <row r="202" spans="1:11">
      <c r="A202" s="114"/>
      <c r="B202" s="107">
        <v>2</v>
      </c>
      <c r="C202" s="10" t="s">
        <v>804</v>
      </c>
      <c r="D202" s="118" t="s">
        <v>804</v>
      </c>
      <c r="E202" s="118" t="s">
        <v>23</v>
      </c>
      <c r="F202" s="132" t="s">
        <v>744</v>
      </c>
      <c r="G202" s="133"/>
      <c r="H202" s="11" t="s">
        <v>805</v>
      </c>
      <c r="I202" s="14">
        <v>3.74</v>
      </c>
      <c r="J202" s="109">
        <f t="shared" si="2"/>
        <v>7.48</v>
      </c>
      <c r="K202" s="115"/>
    </row>
    <row r="203" spans="1:11">
      <c r="A203" s="114"/>
      <c r="B203" s="107">
        <v>6</v>
      </c>
      <c r="C203" s="10" t="s">
        <v>804</v>
      </c>
      <c r="D203" s="118" t="s">
        <v>804</v>
      </c>
      <c r="E203" s="118" t="s">
        <v>25</v>
      </c>
      <c r="F203" s="132" t="s">
        <v>272</v>
      </c>
      <c r="G203" s="133"/>
      <c r="H203" s="11" t="s">
        <v>805</v>
      </c>
      <c r="I203" s="14">
        <v>3.74</v>
      </c>
      <c r="J203" s="109">
        <f t="shared" si="2"/>
        <v>22.44</v>
      </c>
      <c r="K203" s="115"/>
    </row>
    <row r="204" spans="1:11">
      <c r="A204" s="114"/>
      <c r="B204" s="107">
        <v>5</v>
      </c>
      <c r="C204" s="10" t="s">
        <v>804</v>
      </c>
      <c r="D204" s="118" t="s">
        <v>804</v>
      </c>
      <c r="E204" s="118" t="s">
        <v>25</v>
      </c>
      <c r="F204" s="132" t="s">
        <v>744</v>
      </c>
      <c r="G204" s="133"/>
      <c r="H204" s="11" t="s">
        <v>805</v>
      </c>
      <c r="I204" s="14">
        <v>3.74</v>
      </c>
      <c r="J204" s="109">
        <f t="shared" si="2"/>
        <v>18.700000000000003</v>
      </c>
      <c r="K204" s="115"/>
    </row>
    <row r="205" spans="1:11">
      <c r="A205" s="114"/>
      <c r="B205" s="107">
        <v>1</v>
      </c>
      <c r="C205" s="10" t="s">
        <v>804</v>
      </c>
      <c r="D205" s="118" t="s">
        <v>804</v>
      </c>
      <c r="E205" s="118" t="s">
        <v>26</v>
      </c>
      <c r="F205" s="132" t="s">
        <v>272</v>
      </c>
      <c r="G205" s="133"/>
      <c r="H205" s="11" t="s">
        <v>805</v>
      </c>
      <c r="I205" s="14">
        <v>3.74</v>
      </c>
      <c r="J205" s="109">
        <f t="shared" si="2"/>
        <v>3.74</v>
      </c>
      <c r="K205" s="115"/>
    </row>
    <row r="206" spans="1:11">
      <c r="A206" s="114"/>
      <c r="B206" s="107">
        <v>7</v>
      </c>
      <c r="C206" s="10" t="s">
        <v>473</v>
      </c>
      <c r="D206" s="118" t="s">
        <v>473</v>
      </c>
      <c r="E206" s="118" t="s">
        <v>298</v>
      </c>
      <c r="F206" s="132" t="s">
        <v>272</v>
      </c>
      <c r="G206" s="133"/>
      <c r="H206" s="11" t="s">
        <v>475</v>
      </c>
      <c r="I206" s="14">
        <v>4.01</v>
      </c>
      <c r="J206" s="109">
        <f t="shared" si="2"/>
        <v>28.07</v>
      </c>
      <c r="K206" s="115"/>
    </row>
    <row r="207" spans="1:11">
      <c r="A207" s="114"/>
      <c r="B207" s="107">
        <v>1</v>
      </c>
      <c r="C207" s="10" t="s">
        <v>806</v>
      </c>
      <c r="D207" s="118" t="s">
        <v>806</v>
      </c>
      <c r="E207" s="118" t="s">
        <v>25</v>
      </c>
      <c r="F207" s="132"/>
      <c r="G207" s="133"/>
      <c r="H207" s="11" t="s">
        <v>807</v>
      </c>
      <c r="I207" s="14">
        <v>2.13</v>
      </c>
      <c r="J207" s="109">
        <f t="shared" si="2"/>
        <v>2.13</v>
      </c>
      <c r="K207" s="115"/>
    </row>
    <row r="208" spans="1:11">
      <c r="A208" s="114"/>
      <c r="B208" s="107">
        <v>4</v>
      </c>
      <c r="C208" s="10" t="s">
        <v>806</v>
      </c>
      <c r="D208" s="118" t="s">
        <v>806</v>
      </c>
      <c r="E208" s="118" t="s">
        <v>26</v>
      </c>
      <c r="F208" s="132"/>
      <c r="G208" s="133"/>
      <c r="H208" s="11" t="s">
        <v>807</v>
      </c>
      <c r="I208" s="14">
        <v>2.13</v>
      </c>
      <c r="J208" s="109">
        <f t="shared" si="2"/>
        <v>8.52</v>
      </c>
      <c r="K208" s="115"/>
    </row>
    <row r="209" spans="1:11" ht="36">
      <c r="A209" s="114"/>
      <c r="B209" s="107">
        <v>2</v>
      </c>
      <c r="C209" s="10" t="s">
        <v>808</v>
      </c>
      <c r="D209" s="118" t="s">
        <v>840</v>
      </c>
      <c r="E209" s="118" t="s">
        <v>25</v>
      </c>
      <c r="F209" s="132"/>
      <c r="G209" s="133"/>
      <c r="H209" s="11" t="s">
        <v>809</v>
      </c>
      <c r="I209" s="14">
        <v>6.24</v>
      </c>
      <c r="J209" s="109">
        <f t="shared" si="2"/>
        <v>12.48</v>
      </c>
      <c r="K209" s="115"/>
    </row>
    <row r="210" spans="1:11" ht="36">
      <c r="A210" s="114"/>
      <c r="B210" s="107">
        <v>4</v>
      </c>
      <c r="C210" s="10" t="s">
        <v>808</v>
      </c>
      <c r="D210" s="118" t="s">
        <v>841</v>
      </c>
      <c r="E210" s="118" t="s">
        <v>26</v>
      </c>
      <c r="F210" s="132"/>
      <c r="G210" s="133"/>
      <c r="H210" s="11" t="s">
        <v>809</v>
      </c>
      <c r="I210" s="14">
        <v>6.24</v>
      </c>
      <c r="J210" s="109">
        <f t="shared" si="2"/>
        <v>24.96</v>
      </c>
      <c r="K210" s="115"/>
    </row>
    <row r="211" spans="1:11" ht="24">
      <c r="A211" s="114"/>
      <c r="B211" s="107">
        <v>2</v>
      </c>
      <c r="C211" s="10" t="s">
        <v>810</v>
      </c>
      <c r="D211" s="118" t="s">
        <v>842</v>
      </c>
      <c r="E211" s="118" t="s">
        <v>26</v>
      </c>
      <c r="F211" s="132"/>
      <c r="G211" s="133"/>
      <c r="H211" s="11" t="s">
        <v>811</v>
      </c>
      <c r="I211" s="14">
        <v>3.92</v>
      </c>
      <c r="J211" s="109">
        <f t="shared" si="2"/>
        <v>7.84</v>
      </c>
      <c r="K211" s="115"/>
    </row>
    <row r="212" spans="1:11" ht="24">
      <c r="A212" s="114"/>
      <c r="B212" s="107">
        <v>1</v>
      </c>
      <c r="C212" s="10" t="s">
        <v>812</v>
      </c>
      <c r="D212" s="118" t="s">
        <v>843</v>
      </c>
      <c r="E212" s="118" t="s">
        <v>25</v>
      </c>
      <c r="F212" s="132"/>
      <c r="G212" s="133"/>
      <c r="H212" s="11" t="s">
        <v>813</v>
      </c>
      <c r="I212" s="14">
        <v>3.38</v>
      </c>
      <c r="J212" s="109">
        <f t="shared" si="2"/>
        <v>3.38</v>
      </c>
      <c r="K212" s="115"/>
    </row>
    <row r="213" spans="1:11" ht="36">
      <c r="A213" s="114"/>
      <c r="B213" s="107">
        <v>1</v>
      </c>
      <c r="C213" s="10" t="s">
        <v>814</v>
      </c>
      <c r="D213" s="118" t="s">
        <v>844</v>
      </c>
      <c r="E213" s="118" t="s">
        <v>26</v>
      </c>
      <c r="F213" s="132"/>
      <c r="G213" s="133"/>
      <c r="H213" s="11" t="s">
        <v>815</v>
      </c>
      <c r="I213" s="14">
        <v>4.63</v>
      </c>
      <c r="J213" s="109">
        <f t="shared" si="2"/>
        <v>4.63</v>
      </c>
      <c r="K213" s="115"/>
    </row>
    <row r="214" spans="1:11" ht="24">
      <c r="A214" s="114"/>
      <c r="B214" s="107">
        <v>2</v>
      </c>
      <c r="C214" s="10" t="s">
        <v>816</v>
      </c>
      <c r="D214" s="118" t="s">
        <v>845</v>
      </c>
      <c r="E214" s="118" t="s">
        <v>25</v>
      </c>
      <c r="F214" s="132" t="s">
        <v>272</v>
      </c>
      <c r="G214" s="133"/>
      <c r="H214" s="11" t="s">
        <v>817</v>
      </c>
      <c r="I214" s="14">
        <v>3.56</v>
      </c>
      <c r="J214" s="109">
        <f t="shared" ref="J214:J227" si="3">I214*B214</f>
        <v>7.12</v>
      </c>
      <c r="K214" s="115"/>
    </row>
    <row r="215" spans="1:11" ht="24">
      <c r="A215" s="114"/>
      <c r="B215" s="107">
        <v>2</v>
      </c>
      <c r="C215" s="10" t="s">
        <v>816</v>
      </c>
      <c r="D215" s="118" t="s">
        <v>846</v>
      </c>
      <c r="E215" s="118" t="s">
        <v>26</v>
      </c>
      <c r="F215" s="132" t="s">
        <v>272</v>
      </c>
      <c r="G215" s="133"/>
      <c r="H215" s="11" t="s">
        <v>817</v>
      </c>
      <c r="I215" s="14">
        <v>3.56</v>
      </c>
      <c r="J215" s="109">
        <f t="shared" si="3"/>
        <v>7.12</v>
      </c>
      <c r="K215" s="115"/>
    </row>
    <row r="216" spans="1:11" ht="24">
      <c r="A216" s="114"/>
      <c r="B216" s="107">
        <v>1</v>
      </c>
      <c r="C216" s="10" t="s">
        <v>818</v>
      </c>
      <c r="D216" s="118" t="s">
        <v>847</v>
      </c>
      <c r="E216" s="118" t="s">
        <v>25</v>
      </c>
      <c r="F216" s="132" t="s">
        <v>273</v>
      </c>
      <c r="G216" s="133"/>
      <c r="H216" s="11" t="s">
        <v>819</v>
      </c>
      <c r="I216" s="14">
        <v>4.63</v>
      </c>
      <c r="J216" s="109">
        <f t="shared" si="3"/>
        <v>4.63</v>
      </c>
      <c r="K216" s="115"/>
    </row>
    <row r="217" spans="1:11" ht="24">
      <c r="A217" s="114"/>
      <c r="B217" s="107">
        <v>1</v>
      </c>
      <c r="C217" s="10" t="s">
        <v>818</v>
      </c>
      <c r="D217" s="118" t="s">
        <v>848</v>
      </c>
      <c r="E217" s="118" t="s">
        <v>27</v>
      </c>
      <c r="F217" s="132" t="s">
        <v>273</v>
      </c>
      <c r="G217" s="133"/>
      <c r="H217" s="11" t="s">
        <v>819</v>
      </c>
      <c r="I217" s="14">
        <v>4.63</v>
      </c>
      <c r="J217" s="109">
        <f t="shared" si="3"/>
        <v>4.63</v>
      </c>
      <c r="K217" s="115"/>
    </row>
    <row r="218" spans="1:11">
      <c r="A218" s="114"/>
      <c r="B218" s="107">
        <v>2</v>
      </c>
      <c r="C218" s="10" t="s">
        <v>820</v>
      </c>
      <c r="D218" s="118" t="s">
        <v>820</v>
      </c>
      <c r="E218" s="118" t="s">
        <v>50</v>
      </c>
      <c r="F218" s="132"/>
      <c r="G218" s="133"/>
      <c r="H218" s="11" t="s">
        <v>821</v>
      </c>
      <c r="I218" s="14">
        <v>2.4500000000000002</v>
      </c>
      <c r="J218" s="109">
        <f t="shared" si="3"/>
        <v>4.9000000000000004</v>
      </c>
      <c r="K218" s="115"/>
    </row>
    <row r="219" spans="1:11">
      <c r="A219" s="114"/>
      <c r="B219" s="107">
        <v>2</v>
      </c>
      <c r="C219" s="10" t="s">
        <v>822</v>
      </c>
      <c r="D219" s="118" t="s">
        <v>822</v>
      </c>
      <c r="E219" s="118" t="s">
        <v>47</v>
      </c>
      <c r="F219" s="132"/>
      <c r="G219" s="133"/>
      <c r="H219" s="11" t="s">
        <v>823</v>
      </c>
      <c r="I219" s="14">
        <v>2.31</v>
      </c>
      <c r="J219" s="109">
        <f t="shared" si="3"/>
        <v>4.62</v>
      </c>
      <c r="K219" s="115"/>
    </row>
    <row r="220" spans="1:11">
      <c r="A220" s="114"/>
      <c r="B220" s="107">
        <v>2</v>
      </c>
      <c r="C220" s="10" t="s">
        <v>822</v>
      </c>
      <c r="D220" s="118" t="s">
        <v>822</v>
      </c>
      <c r="E220" s="118" t="s">
        <v>49</v>
      </c>
      <c r="F220" s="132"/>
      <c r="G220" s="133"/>
      <c r="H220" s="11" t="s">
        <v>823</v>
      </c>
      <c r="I220" s="14">
        <v>2.31</v>
      </c>
      <c r="J220" s="109">
        <f t="shared" si="3"/>
        <v>4.62</v>
      </c>
      <c r="K220" s="115"/>
    </row>
    <row r="221" spans="1:11" ht="36">
      <c r="A221" s="114"/>
      <c r="B221" s="107">
        <v>1</v>
      </c>
      <c r="C221" s="10" t="s">
        <v>824</v>
      </c>
      <c r="D221" s="118" t="s">
        <v>849</v>
      </c>
      <c r="E221" s="118" t="s">
        <v>207</v>
      </c>
      <c r="F221" s="132" t="s">
        <v>26</v>
      </c>
      <c r="G221" s="133"/>
      <c r="H221" s="11" t="s">
        <v>825</v>
      </c>
      <c r="I221" s="14">
        <v>31.33</v>
      </c>
      <c r="J221" s="109">
        <f t="shared" si="3"/>
        <v>31.33</v>
      </c>
      <c r="K221" s="115"/>
    </row>
    <row r="222" spans="1:11" ht="24">
      <c r="A222" s="114"/>
      <c r="B222" s="107">
        <v>1</v>
      </c>
      <c r="C222" s="10" t="s">
        <v>826</v>
      </c>
      <c r="D222" s="118" t="s">
        <v>826</v>
      </c>
      <c r="E222" s="118" t="s">
        <v>27</v>
      </c>
      <c r="F222" s="132"/>
      <c r="G222" s="133"/>
      <c r="H222" s="11" t="s">
        <v>827</v>
      </c>
      <c r="I222" s="14">
        <v>2.09</v>
      </c>
      <c r="J222" s="109">
        <f t="shared" si="3"/>
        <v>2.09</v>
      </c>
      <c r="K222" s="115"/>
    </row>
    <row r="223" spans="1:11" ht="24">
      <c r="A223" s="114"/>
      <c r="B223" s="107">
        <v>1</v>
      </c>
      <c r="C223" s="10" t="s">
        <v>828</v>
      </c>
      <c r="D223" s="118" t="s">
        <v>828</v>
      </c>
      <c r="E223" s="118" t="s">
        <v>23</v>
      </c>
      <c r="F223" s="132"/>
      <c r="G223" s="133"/>
      <c r="H223" s="11" t="s">
        <v>829</v>
      </c>
      <c r="I223" s="14">
        <v>4.38</v>
      </c>
      <c r="J223" s="109">
        <f t="shared" si="3"/>
        <v>4.38</v>
      </c>
      <c r="K223" s="115"/>
    </row>
    <row r="224" spans="1:11" ht="24">
      <c r="A224" s="114"/>
      <c r="B224" s="107">
        <v>1</v>
      </c>
      <c r="C224" s="10" t="s">
        <v>828</v>
      </c>
      <c r="D224" s="118" t="s">
        <v>828</v>
      </c>
      <c r="E224" s="118" t="s">
        <v>25</v>
      </c>
      <c r="F224" s="132"/>
      <c r="G224" s="133"/>
      <c r="H224" s="11" t="s">
        <v>829</v>
      </c>
      <c r="I224" s="14">
        <v>4.38</v>
      </c>
      <c r="J224" s="109">
        <f t="shared" si="3"/>
        <v>4.38</v>
      </c>
      <c r="K224" s="115"/>
    </row>
    <row r="225" spans="1:11" ht="24">
      <c r="A225" s="114"/>
      <c r="B225" s="107">
        <v>1</v>
      </c>
      <c r="C225" s="10" t="s">
        <v>830</v>
      </c>
      <c r="D225" s="118" t="s">
        <v>830</v>
      </c>
      <c r="E225" s="118" t="s">
        <v>25</v>
      </c>
      <c r="F225" s="132"/>
      <c r="G225" s="133"/>
      <c r="H225" s="11" t="s">
        <v>831</v>
      </c>
      <c r="I225" s="14">
        <v>3.92</v>
      </c>
      <c r="J225" s="109">
        <f t="shared" si="3"/>
        <v>3.92</v>
      </c>
      <c r="K225" s="115"/>
    </row>
    <row r="226" spans="1:11" ht="24">
      <c r="A226" s="114"/>
      <c r="B226" s="107">
        <v>1</v>
      </c>
      <c r="C226" s="10" t="s">
        <v>832</v>
      </c>
      <c r="D226" s="118" t="s">
        <v>832</v>
      </c>
      <c r="E226" s="118" t="s">
        <v>272</v>
      </c>
      <c r="F226" s="132"/>
      <c r="G226" s="133"/>
      <c r="H226" s="11" t="s">
        <v>833</v>
      </c>
      <c r="I226" s="14">
        <v>4.0199999999999996</v>
      </c>
      <c r="J226" s="109">
        <f t="shared" si="3"/>
        <v>4.0199999999999996</v>
      </c>
      <c r="K226" s="115"/>
    </row>
    <row r="227" spans="1:11" ht="36">
      <c r="A227" s="114"/>
      <c r="B227" s="108">
        <v>1</v>
      </c>
      <c r="C227" s="12" t="s">
        <v>834</v>
      </c>
      <c r="D227" s="119" t="s">
        <v>834</v>
      </c>
      <c r="E227" s="119" t="s">
        <v>752</v>
      </c>
      <c r="F227" s="142"/>
      <c r="G227" s="143"/>
      <c r="H227" s="13" t="s">
        <v>835</v>
      </c>
      <c r="I227" s="15">
        <v>9.4600000000000009</v>
      </c>
      <c r="J227" s="110">
        <f t="shared" si="3"/>
        <v>9.4600000000000009</v>
      </c>
      <c r="K227" s="115"/>
    </row>
    <row r="228" spans="1:11">
      <c r="A228" s="114"/>
      <c r="B228" s="126"/>
      <c r="C228" s="126"/>
      <c r="D228" s="126"/>
      <c r="E228" s="126"/>
      <c r="F228" s="126"/>
      <c r="G228" s="126"/>
      <c r="H228" s="126"/>
      <c r="I228" s="127" t="s">
        <v>255</v>
      </c>
      <c r="J228" s="128">
        <f>SUM(J22:J227)</f>
        <v>1106.8100000000004</v>
      </c>
      <c r="K228" s="115"/>
    </row>
    <row r="229" spans="1:11">
      <c r="A229" s="114"/>
      <c r="B229" s="126"/>
      <c r="C229" s="126"/>
      <c r="D229" s="126"/>
      <c r="E229" s="126"/>
      <c r="F229" s="126"/>
      <c r="G229" s="126"/>
      <c r="H229" s="126"/>
      <c r="I229" s="127" t="s">
        <v>870</v>
      </c>
      <c r="J229" s="128">
        <f>J228*-0.05</f>
        <v>-55.34050000000002</v>
      </c>
      <c r="K229" s="115"/>
    </row>
    <row r="230" spans="1:11" outlineLevel="1">
      <c r="A230" s="114"/>
      <c r="B230" s="126"/>
      <c r="C230" s="126"/>
      <c r="D230" s="126"/>
      <c r="E230" s="126"/>
      <c r="F230" s="126"/>
      <c r="G230" s="126"/>
      <c r="H230" s="126"/>
      <c r="I230" s="127" t="s">
        <v>871</v>
      </c>
      <c r="J230" s="128">
        <v>0</v>
      </c>
      <c r="K230" s="115"/>
    </row>
    <row r="231" spans="1:11">
      <c r="A231" s="114"/>
      <c r="B231" s="126"/>
      <c r="C231" s="126"/>
      <c r="D231" s="126"/>
      <c r="E231" s="126"/>
      <c r="F231" s="126"/>
      <c r="G231" s="126"/>
      <c r="H231" s="126"/>
      <c r="I231" s="127" t="s">
        <v>257</v>
      </c>
      <c r="J231" s="128">
        <f>SUM(J228:J230)</f>
        <v>1051.4695000000004</v>
      </c>
      <c r="K231" s="115"/>
    </row>
    <row r="232" spans="1:11">
      <c r="A232" s="6"/>
      <c r="B232" s="7"/>
      <c r="C232" s="7"/>
      <c r="D232" s="7"/>
      <c r="E232" s="7"/>
      <c r="F232" s="7"/>
      <c r="G232" s="7"/>
      <c r="H232" s="7" t="s">
        <v>872</v>
      </c>
      <c r="I232" s="7"/>
      <c r="J232" s="7"/>
      <c r="K232" s="8"/>
    </row>
    <row r="234" spans="1:11">
      <c r="H234" s="1" t="s">
        <v>711</v>
      </c>
      <c r="I234" s="91">
        <f>'Tax Invoice'!E14</f>
        <v>20.56</v>
      </c>
    </row>
    <row r="235" spans="1:11">
      <c r="H235" s="1" t="s">
        <v>705</v>
      </c>
      <c r="I235" s="91">
        <f>'Tax Invoice'!M11</f>
        <v>35.44</v>
      </c>
    </row>
    <row r="236" spans="1:11">
      <c r="H236" s="1" t="s">
        <v>708</v>
      </c>
      <c r="I236" s="91">
        <f>I238/I235</f>
        <v>642.09970654627557</v>
      </c>
    </row>
    <row r="237" spans="1:11">
      <c r="H237" s="1" t="s">
        <v>709</v>
      </c>
      <c r="I237" s="91">
        <f>I239/I235</f>
        <v>609.99472121896179</v>
      </c>
    </row>
    <row r="238" spans="1:11">
      <c r="H238" s="1" t="s">
        <v>706</v>
      </c>
      <c r="I238" s="91">
        <f>J228*I234</f>
        <v>22756.013600000006</v>
      </c>
    </row>
    <row r="239" spans="1:11">
      <c r="H239" s="1" t="s">
        <v>707</v>
      </c>
      <c r="I239" s="91">
        <f>J231*I234</f>
        <v>21618.212920000005</v>
      </c>
    </row>
  </sheetData>
  <mergeCells count="210">
    <mergeCell ref="F225:G225"/>
    <mergeCell ref="F226:G226"/>
    <mergeCell ref="F227:G227"/>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7:G27"/>
    <mergeCell ref="F28:G28"/>
    <mergeCell ref="F29:G29"/>
    <mergeCell ref="F30:G30"/>
    <mergeCell ref="F31:G31"/>
    <mergeCell ref="F32:G32"/>
    <mergeCell ref="F33:G33"/>
    <mergeCell ref="F34:G34"/>
    <mergeCell ref="J10:J11"/>
    <mergeCell ref="J14:J15"/>
    <mergeCell ref="F20:G20"/>
    <mergeCell ref="F21:G21"/>
    <mergeCell ref="F22:G22"/>
    <mergeCell ref="F23:G23"/>
    <mergeCell ref="F24:G24"/>
    <mergeCell ref="F25:G25"/>
    <mergeCell ref="F26:G2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2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463</v>
      </c>
      <c r="O1" t="s">
        <v>144</v>
      </c>
      <c r="T1" t="s">
        <v>255</v>
      </c>
      <c r="U1">
        <v>1106.8100000000004</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1106.8100000000004</v>
      </c>
    </row>
    <row r="5" spans="1:21">
      <c r="A5" s="114"/>
      <c r="B5" s="121" t="s">
        <v>137</v>
      </c>
      <c r="C5" s="120"/>
      <c r="D5" s="120"/>
      <c r="E5" s="120"/>
      <c r="F5" s="120"/>
      <c r="G5" s="120"/>
      <c r="H5" s="120"/>
      <c r="I5" s="120"/>
      <c r="J5" s="115"/>
      <c r="S5" t="s">
        <v>850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34"/>
      <c r="J10" s="115"/>
    </row>
    <row r="11" spans="1:21">
      <c r="A11" s="114"/>
      <c r="B11" s="114" t="s">
        <v>713</v>
      </c>
      <c r="C11" s="120"/>
      <c r="D11" s="120"/>
      <c r="E11" s="115"/>
      <c r="F11" s="116"/>
      <c r="G11" s="116" t="s">
        <v>713</v>
      </c>
      <c r="H11" s="120"/>
      <c r="I11" s="135"/>
      <c r="J11" s="115"/>
    </row>
    <row r="12" spans="1:21">
      <c r="A12" s="114"/>
      <c r="B12" s="114" t="s">
        <v>714</v>
      </c>
      <c r="C12" s="120"/>
      <c r="D12" s="120"/>
      <c r="E12" s="115"/>
      <c r="F12" s="116"/>
      <c r="G12" s="116" t="s">
        <v>714</v>
      </c>
      <c r="H12" s="120"/>
      <c r="I12" s="120"/>
      <c r="J12" s="115"/>
    </row>
    <row r="13" spans="1:21">
      <c r="A13" s="114"/>
      <c r="B13" s="114" t="s">
        <v>715</v>
      </c>
      <c r="C13" s="120"/>
      <c r="D13" s="120"/>
      <c r="E13" s="115"/>
      <c r="F13" s="116"/>
      <c r="G13" s="116" t="s">
        <v>715</v>
      </c>
      <c r="H13" s="120"/>
      <c r="I13" s="99" t="s">
        <v>11</v>
      </c>
      <c r="J13" s="115"/>
    </row>
    <row r="14" spans="1:21">
      <c r="A14" s="114"/>
      <c r="B14" s="114" t="s">
        <v>710</v>
      </c>
      <c r="C14" s="120"/>
      <c r="D14" s="120"/>
      <c r="E14" s="115"/>
      <c r="F14" s="116"/>
      <c r="G14" s="116" t="s">
        <v>710</v>
      </c>
      <c r="H14" s="120"/>
      <c r="I14" s="136">
        <v>45176</v>
      </c>
      <c r="J14" s="115"/>
    </row>
    <row r="15" spans="1:21">
      <c r="A15" s="114"/>
      <c r="B15" s="6" t="s">
        <v>6</v>
      </c>
      <c r="C15" s="7"/>
      <c r="D15" s="7"/>
      <c r="E15" s="8"/>
      <c r="F15" s="116"/>
      <c r="G15" s="9" t="s">
        <v>6</v>
      </c>
      <c r="H15" s="120"/>
      <c r="I15" s="137"/>
      <c r="J15" s="115"/>
    </row>
    <row r="16" spans="1:21">
      <c r="A16" s="114"/>
      <c r="B16" s="120"/>
      <c r="C16" s="120"/>
      <c r="D16" s="120"/>
      <c r="E16" s="120"/>
      <c r="F16" s="120"/>
      <c r="G16" s="120"/>
      <c r="H16" s="123" t="s">
        <v>142</v>
      </c>
      <c r="I16" s="129">
        <v>39904</v>
      </c>
      <c r="J16" s="115"/>
    </row>
    <row r="17" spans="1:16">
      <c r="A17" s="114"/>
      <c r="B17" s="120" t="s">
        <v>716</v>
      </c>
      <c r="C17" s="120"/>
      <c r="D17" s="120"/>
      <c r="E17" s="120"/>
      <c r="F17" s="120"/>
      <c r="G17" s="120"/>
      <c r="H17" s="123" t="s">
        <v>143</v>
      </c>
      <c r="I17" s="129"/>
      <c r="J17" s="115"/>
    </row>
    <row r="18" spans="1:16" ht="18">
      <c r="A18" s="114"/>
      <c r="B18" s="120" t="s">
        <v>717</v>
      </c>
      <c r="C18" s="120"/>
      <c r="D18" s="120"/>
      <c r="E18" s="120"/>
      <c r="F18" s="120"/>
      <c r="G18" s="120"/>
      <c r="H18" s="122" t="s">
        <v>258</v>
      </c>
      <c r="I18" s="104" t="s">
        <v>168</v>
      </c>
      <c r="J18" s="115"/>
    </row>
    <row r="19" spans="1:16">
      <c r="A19" s="114"/>
      <c r="B19" s="120"/>
      <c r="C19" s="120"/>
      <c r="D19" s="120"/>
      <c r="E19" s="120"/>
      <c r="F19" s="120"/>
      <c r="G19" s="120"/>
      <c r="H19" s="120"/>
      <c r="I19" s="120"/>
      <c r="J19" s="115"/>
      <c r="P19">
        <v>45176</v>
      </c>
    </row>
    <row r="20" spans="1:16">
      <c r="A20" s="114"/>
      <c r="B20" s="100" t="s">
        <v>198</v>
      </c>
      <c r="C20" s="100" t="s">
        <v>199</v>
      </c>
      <c r="D20" s="117" t="s">
        <v>200</v>
      </c>
      <c r="E20" s="138" t="s">
        <v>201</v>
      </c>
      <c r="F20" s="139"/>
      <c r="G20" s="100" t="s">
        <v>169</v>
      </c>
      <c r="H20" s="100" t="s">
        <v>202</v>
      </c>
      <c r="I20" s="100" t="s">
        <v>21</v>
      </c>
      <c r="J20" s="115"/>
    </row>
    <row r="21" spans="1:16">
      <c r="A21" s="114"/>
      <c r="B21" s="105"/>
      <c r="C21" s="105"/>
      <c r="D21" s="106"/>
      <c r="E21" s="140"/>
      <c r="F21" s="141"/>
      <c r="G21" s="105" t="s">
        <v>141</v>
      </c>
      <c r="H21" s="105"/>
      <c r="I21" s="105"/>
      <c r="J21" s="115"/>
    </row>
    <row r="22" spans="1:16" ht="156">
      <c r="A22" s="114"/>
      <c r="B22" s="107">
        <v>1</v>
      </c>
      <c r="C22" s="10" t="s">
        <v>631</v>
      </c>
      <c r="D22" s="118" t="s">
        <v>635</v>
      </c>
      <c r="E22" s="132"/>
      <c r="F22" s="133"/>
      <c r="G22" s="11" t="s">
        <v>851</v>
      </c>
      <c r="H22" s="14">
        <v>0.38</v>
      </c>
      <c r="I22" s="109">
        <f t="shared" ref="I22:I85" si="0">H22*B22</f>
        <v>0.38</v>
      </c>
      <c r="J22" s="115"/>
    </row>
    <row r="23" spans="1:16" ht="156">
      <c r="A23" s="114"/>
      <c r="B23" s="107">
        <v>1</v>
      </c>
      <c r="C23" s="10" t="s">
        <v>631</v>
      </c>
      <c r="D23" s="118" t="s">
        <v>638</v>
      </c>
      <c r="E23" s="132"/>
      <c r="F23" s="133"/>
      <c r="G23" s="11" t="s">
        <v>851</v>
      </c>
      <c r="H23" s="14">
        <v>0.38</v>
      </c>
      <c r="I23" s="109">
        <f t="shared" si="0"/>
        <v>0.38</v>
      </c>
      <c r="J23" s="115"/>
    </row>
    <row r="24" spans="1:16" ht="156">
      <c r="A24" s="114"/>
      <c r="B24" s="107">
        <v>1</v>
      </c>
      <c r="C24" s="10" t="s">
        <v>631</v>
      </c>
      <c r="D24" s="118" t="s">
        <v>641</v>
      </c>
      <c r="E24" s="132"/>
      <c r="F24" s="133"/>
      <c r="G24" s="11" t="s">
        <v>851</v>
      </c>
      <c r="H24" s="14">
        <v>0.38</v>
      </c>
      <c r="I24" s="109">
        <f t="shared" si="0"/>
        <v>0.38</v>
      </c>
      <c r="J24" s="115"/>
    </row>
    <row r="25" spans="1:16" ht="156">
      <c r="A25" s="114"/>
      <c r="B25" s="107">
        <v>1</v>
      </c>
      <c r="C25" s="10" t="s">
        <v>631</v>
      </c>
      <c r="D25" s="118" t="s">
        <v>643</v>
      </c>
      <c r="E25" s="132"/>
      <c r="F25" s="133"/>
      <c r="G25" s="11" t="s">
        <v>851</v>
      </c>
      <c r="H25" s="14">
        <v>0.38</v>
      </c>
      <c r="I25" s="109">
        <f t="shared" si="0"/>
        <v>0.38</v>
      </c>
      <c r="J25" s="115"/>
    </row>
    <row r="26" spans="1:16" ht="156">
      <c r="A26" s="114"/>
      <c r="B26" s="107">
        <v>1</v>
      </c>
      <c r="C26" s="10" t="s">
        <v>631</v>
      </c>
      <c r="D26" s="118" t="s">
        <v>718</v>
      </c>
      <c r="E26" s="132"/>
      <c r="F26" s="133"/>
      <c r="G26" s="11" t="s">
        <v>851</v>
      </c>
      <c r="H26" s="14">
        <v>0.38</v>
      </c>
      <c r="I26" s="109">
        <f t="shared" si="0"/>
        <v>0.38</v>
      </c>
      <c r="J26" s="115"/>
    </row>
    <row r="27" spans="1:16" ht="180">
      <c r="A27" s="114"/>
      <c r="B27" s="107">
        <v>1</v>
      </c>
      <c r="C27" s="10" t="s">
        <v>719</v>
      </c>
      <c r="D27" s="118" t="s">
        <v>637</v>
      </c>
      <c r="E27" s="132"/>
      <c r="F27" s="133"/>
      <c r="G27" s="11" t="s">
        <v>852</v>
      </c>
      <c r="H27" s="14">
        <v>0.32</v>
      </c>
      <c r="I27" s="109">
        <f t="shared" si="0"/>
        <v>0.32</v>
      </c>
      <c r="J27" s="115"/>
    </row>
    <row r="28" spans="1:16" ht="180">
      <c r="A28" s="114"/>
      <c r="B28" s="107">
        <v>1</v>
      </c>
      <c r="C28" s="10" t="s">
        <v>719</v>
      </c>
      <c r="D28" s="118" t="s">
        <v>720</v>
      </c>
      <c r="E28" s="132"/>
      <c r="F28" s="133"/>
      <c r="G28" s="11" t="s">
        <v>852</v>
      </c>
      <c r="H28" s="14">
        <v>0.32</v>
      </c>
      <c r="I28" s="109">
        <f t="shared" si="0"/>
        <v>0.32</v>
      </c>
      <c r="J28" s="115"/>
    </row>
    <row r="29" spans="1:16" ht="180">
      <c r="A29" s="114"/>
      <c r="B29" s="107">
        <v>1</v>
      </c>
      <c r="C29" s="10" t="s">
        <v>719</v>
      </c>
      <c r="D29" s="118" t="s">
        <v>641</v>
      </c>
      <c r="E29" s="132"/>
      <c r="F29" s="133"/>
      <c r="G29" s="11" t="s">
        <v>852</v>
      </c>
      <c r="H29" s="14">
        <v>0.32</v>
      </c>
      <c r="I29" s="109">
        <f t="shared" si="0"/>
        <v>0.32</v>
      </c>
      <c r="J29" s="115"/>
    </row>
    <row r="30" spans="1:16" ht="180">
      <c r="A30" s="114"/>
      <c r="B30" s="107">
        <v>1</v>
      </c>
      <c r="C30" s="10" t="s">
        <v>721</v>
      </c>
      <c r="D30" s="118" t="s">
        <v>637</v>
      </c>
      <c r="E30" s="132"/>
      <c r="F30" s="133"/>
      <c r="G30" s="11" t="s">
        <v>853</v>
      </c>
      <c r="H30" s="14">
        <v>0.32</v>
      </c>
      <c r="I30" s="109">
        <f t="shared" si="0"/>
        <v>0.32</v>
      </c>
      <c r="J30" s="115"/>
    </row>
    <row r="31" spans="1:16" ht="180">
      <c r="A31" s="114"/>
      <c r="B31" s="107">
        <v>1</v>
      </c>
      <c r="C31" s="10" t="s">
        <v>722</v>
      </c>
      <c r="D31" s="118" t="s">
        <v>635</v>
      </c>
      <c r="E31" s="132"/>
      <c r="F31" s="133"/>
      <c r="G31" s="11" t="s">
        <v>854</v>
      </c>
      <c r="H31" s="14">
        <v>0.32</v>
      </c>
      <c r="I31" s="109">
        <f t="shared" si="0"/>
        <v>0.32</v>
      </c>
      <c r="J31" s="115"/>
    </row>
    <row r="32" spans="1:16" ht="180">
      <c r="A32" s="114"/>
      <c r="B32" s="107">
        <v>1</v>
      </c>
      <c r="C32" s="10" t="s">
        <v>722</v>
      </c>
      <c r="D32" s="118" t="s">
        <v>637</v>
      </c>
      <c r="E32" s="132"/>
      <c r="F32" s="133"/>
      <c r="G32" s="11" t="s">
        <v>854</v>
      </c>
      <c r="H32" s="14">
        <v>0.32</v>
      </c>
      <c r="I32" s="109">
        <f t="shared" si="0"/>
        <v>0.32</v>
      </c>
      <c r="J32" s="115"/>
    </row>
    <row r="33" spans="1:10" ht="180">
      <c r="A33" s="114"/>
      <c r="B33" s="107">
        <v>1</v>
      </c>
      <c r="C33" s="10" t="s">
        <v>722</v>
      </c>
      <c r="D33" s="118" t="s">
        <v>720</v>
      </c>
      <c r="E33" s="132"/>
      <c r="F33" s="133"/>
      <c r="G33" s="11" t="s">
        <v>854</v>
      </c>
      <c r="H33" s="14">
        <v>0.32</v>
      </c>
      <c r="I33" s="109">
        <f t="shared" si="0"/>
        <v>0.32</v>
      </c>
      <c r="J33" s="115"/>
    </row>
    <row r="34" spans="1:10" ht="180">
      <c r="A34" s="114"/>
      <c r="B34" s="107">
        <v>1</v>
      </c>
      <c r="C34" s="10" t="s">
        <v>722</v>
      </c>
      <c r="D34" s="118" t="s">
        <v>641</v>
      </c>
      <c r="E34" s="132"/>
      <c r="F34" s="133"/>
      <c r="G34" s="11" t="s">
        <v>854</v>
      </c>
      <c r="H34" s="14">
        <v>0.32</v>
      </c>
      <c r="I34" s="109">
        <f t="shared" si="0"/>
        <v>0.32</v>
      </c>
      <c r="J34" s="115"/>
    </row>
    <row r="35" spans="1:10" ht="168">
      <c r="A35" s="114"/>
      <c r="B35" s="107">
        <v>2</v>
      </c>
      <c r="C35" s="10" t="s">
        <v>723</v>
      </c>
      <c r="D35" s="118" t="s">
        <v>635</v>
      </c>
      <c r="E35" s="132"/>
      <c r="F35" s="133"/>
      <c r="G35" s="11" t="s">
        <v>855</v>
      </c>
      <c r="H35" s="14">
        <v>0.32</v>
      </c>
      <c r="I35" s="109">
        <f t="shared" si="0"/>
        <v>0.64</v>
      </c>
      <c r="J35" s="115"/>
    </row>
    <row r="36" spans="1:10" ht="120">
      <c r="A36" s="114"/>
      <c r="B36" s="107">
        <v>1</v>
      </c>
      <c r="C36" s="10" t="s">
        <v>724</v>
      </c>
      <c r="D36" s="118" t="s">
        <v>34</v>
      </c>
      <c r="E36" s="132" t="s">
        <v>273</v>
      </c>
      <c r="F36" s="133"/>
      <c r="G36" s="11" t="s">
        <v>725</v>
      </c>
      <c r="H36" s="14">
        <v>1.32</v>
      </c>
      <c r="I36" s="109">
        <f t="shared" si="0"/>
        <v>1.32</v>
      </c>
      <c r="J36" s="115"/>
    </row>
    <row r="37" spans="1:10" ht="120">
      <c r="A37" s="114"/>
      <c r="B37" s="107">
        <v>1</v>
      </c>
      <c r="C37" s="10" t="s">
        <v>724</v>
      </c>
      <c r="D37" s="118" t="s">
        <v>34</v>
      </c>
      <c r="E37" s="132" t="s">
        <v>673</v>
      </c>
      <c r="F37" s="133"/>
      <c r="G37" s="11" t="s">
        <v>725</v>
      </c>
      <c r="H37" s="14">
        <v>1.32</v>
      </c>
      <c r="I37" s="109">
        <f t="shared" si="0"/>
        <v>1.32</v>
      </c>
      <c r="J37" s="115"/>
    </row>
    <row r="38" spans="1:10" ht="252">
      <c r="A38" s="114"/>
      <c r="B38" s="107">
        <v>1</v>
      </c>
      <c r="C38" s="10" t="s">
        <v>726</v>
      </c>
      <c r="D38" s="118" t="s">
        <v>210</v>
      </c>
      <c r="E38" s="132"/>
      <c r="F38" s="133"/>
      <c r="G38" s="11" t="s">
        <v>856</v>
      </c>
      <c r="H38" s="14">
        <v>1.77</v>
      </c>
      <c r="I38" s="109">
        <f t="shared" si="0"/>
        <v>1.77</v>
      </c>
      <c r="J38" s="115"/>
    </row>
    <row r="39" spans="1:10" ht="252">
      <c r="A39" s="114"/>
      <c r="B39" s="107">
        <v>1</v>
      </c>
      <c r="C39" s="10" t="s">
        <v>726</v>
      </c>
      <c r="D39" s="118" t="s">
        <v>263</v>
      </c>
      <c r="E39" s="132"/>
      <c r="F39" s="133"/>
      <c r="G39" s="11" t="s">
        <v>856</v>
      </c>
      <c r="H39" s="14">
        <v>1.77</v>
      </c>
      <c r="I39" s="109">
        <f t="shared" si="0"/>
        <v>1.77</v>
      </c>
      <c r="J39" s="115"/>
    </row>
    <row r="40" spans="1:10" ht="252">
      <c r="A40" s="114"/>
      <c r="B40" s="107">
        <v>1</v>
      </c>
      <c r="C40" s="10" t="s">
        <v>726</v>
      </c>
      <c r="D40" s="118" t="s">
        <v>266</v>
      </c>
      <c r="E40" s="132"/>
      <c r="F40" s="133"/>
      <c r="G40" s="11" t="s">
        <v>856</v>
      </c>
      <c r="H40" s="14">
        <v>1.77</v>
      </c>
      <c r="I40" s="109">
        <f t="shared" si="0"/>
        <v>1.77</v>
      </c>
      <c r="J40" s="115"/>
    </row>
    <row r="41" spans="1:10" ht="252">
      <c r="A41" s="114"/>
      <c r="B41" s="107">
        <v>1</v>
      </c>
      <c r="C41" s="10" t="s">
        <v>726</v>
      </c>
      <c r="D41" s="118" t="s">
        <v>311</v>
      </c>
      <c r="E41" s="132"/>
      <c r="F41" s="133"/>
      <c r="G41" s="11" t="s">
        <v>856</v>
      </c>
      <c r="H41" s="14">
        <v>1.77</v>
      </c>
      <c r="I41" s="109">
        <f t="shared" si="0"/>
        <v>1.77</v>
      </c>
      <c r="J41" s="115"/>
    </row>
    <row r="42" spans="1:10" ht="156">
      <c r="A42" s="114"/>
      <c r="B42" s="107">
        <v>2</v>
      </c>
      <c r="C42" s="10" t="s">
        <v>100</v>
      </c>
      <c r="D42" s="118" t="s">
        <v>727</v>
      </c>
      <c r="E42" s="132" t="s">
        <v>310</v>
      </c>
      <c r="F42" s="133"/>
      <c r="G42" s="11" t="s">
        <v>728</v>
      </c>
      <c r="H42" s="14">
        <v>1.77</v>
      </c>
      <c r="I42" s="109">
        <f t="shared" si="0"/>
        <v>3.54</v>
      </c>
      <c r="J42" s="115"/>
    </row>
    <row r="43" spans="1:10" ht="156">
      <c r="A43" s="114"/>
      <c r="B43" s="107">
        <v>2</v>
      </c>
      <c r="C43" s="10" t="s">
        <v>100</v>
      </c>
      <c r="D43" s="118" t="s">
        <v>729</v>
      </c>
      <c r="E43" s="132" t="s">
        <v>265</v>
      </c>
      <c r="F43" s="133"/>
      <c r="G43" s="11" t="s">
        <v>728</v>
      </c>
      <c r="H43" s="14">
        <v>1.77</v>
      </c>
      <c r="I43" s="109">
        <f t="shared" si="0"/>
        <v>3.54</v>
      </c>
      <c r="J43" s="115"/>
    </row>
    <row r="44" spans="1:10" ht="156">
      <c r="A44" s="114"/>
      <c r="B44" s="107">
        <v>1</v>
      </c>
      <c r="C44" s="10" t="s">
        <v>100</v>
      </c>
      <c r="D44" s="118" t="s">
        <v>730</v>
      </c>
      <c r="E44" s="132" t="s">
        <v>263</v>
      </c>
      <c r="F44" s="133"/>
      <c r="G44" s="11" t="s">
        <v>728</v>
      </c>
      <c r="H44" s="14">
        <v>1.77</v>
      </c>
      <c r="I44" s="109">
        <f t="shared" si="0"/>
        <v>1.77</v>
      </c>
      <c r="J44" s="115"/>
    </row>
    <row r="45" spans="1:10" ht="156">
      <c r="A45" s="114"/>
      <c r="B45" s="107">
        <v>2</v>
      </c>
      <c r="C45" s="10" t="s">
        <v>100</v>
      </c>
      <c r="D45" s="118" t="s">
        <v>730</v>
      </c>
      <c r="E45" s="132" t="s">
        <v>214</v>
      </c>
      <c r="F45" s="133"/>
      <c r="G45" s="11" t="s">
        <v>728</v>
      </c>
      <c r="H45" s="14">
        <v>1.77</v>
      </c>
      <c r="I45" s="109">
        <f t="shared" si="0"/>
        <v>3.54</v>
      </c>
      <c r="J45" s="115"/>
    </row>
    <row r="46" spans="1:10" ht="252">
      <c r="A46" s="114"/>
      <c r="B46" s="107">
        <v>2</v>
      </c>
      <c r="C46" s="10" t="s">
        <v>731</v>
      </c>
      <c r="D46" s="118" t="s">
        <v>701</v>
      </c>
      <c r="E46" s="132" t="s">
        <v>239</v>
      </c>
      <c r="F46" s="133"/>
      <c r="G46" s="11" t="s">
        <v>732</v>
      </c>
      <c r="H46" s="14">
        <v>3.74</v>
      </c>
      <c r="I46" s="109">
        <f t="shared" si="0"/>
        <v>7.48</v>
      </c>
      <c r="J46" s="115"/>
    </row>
    <row r="47" spans="1:10" ht="252">
      <c r="A47" s="114"/>
      <c r="B47" s="107">
        <v>2</v>
      </c>
      <c r="C47" s="10" t="s">
        <v>731</v>
      </c>
      <c r="D47" s="118" t="s">
        <v>701</v>
      </c>
      <c r="E47" s="132" t="s">
        <v>348</v>
      </c>
      <c r="F47" s="133"/>
      <c r="G47" s="11" t="s">
        <v>732</v>
      </c>
      <c r="H47" s="14">
        <v>3.74</v>
      </c>
      <c r="I47" s="109">
        <f t="shared" si="0"/>
        <v>7.48</v>
      </c>
      <c r="J47" s="115"/>
    </row>
    <row r="48" spans="1:10" ht="252">
      <c r="A48" s="114"/>
      <c r="B48" s="107">
        <v>3</v>
      </c>
      <c r="C48" s="10" t="s">
        <v>731</v>
      </c>
      <c r="D48" s="118" t="s">
        <v>733</v>
      </c>
      <c r="E48" s="132" t="s">
        <v>239</v>
      </c>
      <c r="F48" s="133"/>
      <c r="G48" s="11" t="s">
        <v>732</v>
      </c>
      <c r="H48" s="14">
        <v>3.74</v>
      </c>
      <c r="I48" s="109">
        <f t="shared" si="0"/>
        <v>11.22</v>
      </c>
      <c r="J48" s="115"/>
    </row>
    <row r="49" spans="1:10" ht="252">
      <c r="A49" s="114"/>
      <c r="B49" s="107">
        <v>7</v>
      </c>
      <c r="C49" s="10" t="s">
        <v>731</v>
      </c>
      <c r="D49" s="118" t="s">
        <v>733</v>
      </c>
      <c r="E49" s="132" t="s">
        <v>348</v>
      </c>
      <c r="F49" s="133"/>
      <c r="G49" s="11" t="s">
        <v>732</v>
      </c>
      <c r="H49" s="14">
        <v>3.74</v>
      </c>
      <c r="I49" s="109">
        <f t="shared" si="0"/>
        <v>26.18</v>
      </c>
      <c r="J49" s="115"/>
    </row>
    <row r="50" spans="1:10" ht="252">
      <c r="A50" s="114"/>
      <c r="B50" s="107">
        <v>1</v>
      </c>
      <c r="C50" s="10" t="s">
        <v>731</v>
      </c>
      <c r="D50" s="118" t="s">
        <v>734</v>
      </c>
      <c r="E50" s="132" t="s">
        <v>239</v>
      </c>
      <c r="F50" s="133"/>
      <c r="G50" s="11" t="s">
        <v>732</v>
      </c>
      <c r="H50" s="14">
        <v>3.74</v>
      </c>
      <c r="I50" s="109">
        <f t="shared" si="0"/>
        <v>3.74</v>
      </c>
      <c r="J50" s="115"/>
    </row>
    <row r="51" spans="1:10" ht="252">
      <c r="A51" s="114"/>
      <c r="B51" s="107">
        <v>2</v>
      </c>
      <c r="C51" s="10" t="s">
        <v>731</v>
      </c>
      <c r="D51" s="118" t="s">
        <v>734</v>
      </c>
      <c r="E51" s="132" t="s">
        <v>348</v>
      </c>
      <c r="F51" s="133"/>
      <c r="G51" s="11" t="s">
        <v>732</v>
      </c>
      <c r="H51" s="14">
        <v>3.74</v>
      </c>
      <c r="I51" s="109">
        <f t="shared" si="0"/>
        <v>7.48</v>
      </c>
      <c r="J51" s="115"/>
    </row>
    <row r="52" spans="1:10" ht="264">
      <c r="A52" s="114"/>
      <c r="B52" s="107">
        <v>2</v>
      </c>
      <c r="C52" s="10" t="s">
        <v>445</v>
      </c>
      <c r="D52" s="118" t="s">
        <v>27</v>
      </c>
      <c r="E52" s="132" t="s">
        <v>239</v>
      </c>
      <c r="F52" s="133"/>
      <c r="G52" s="11" t="s">
        <v>447</v>
      </c>
      <c r="H52" s="14">
        <v>5.38</v>
      </c>
      <c r="I52" s="109">
        <f t="shared" si="0"/>
        <v>10.76</v>
      </c>
      <c r="J52" s="115"/>
    </row>
    <row r="53" spans="1:10" ht="264">
      <c r="A53" s="114"/>
      <c r="B53" s="107">
        <v>1</v>
      </c>
      <c r="C53" s="10" t="s">
        <v>445</v>
      </c>
      <c r="D53" s="118" t="s">
        <v>28</v>
      </c>
      <c r="E53" s="132" t="s">
        <v>239</v>
      </c>
      <c r="F53" s="133"/>
      <c r="G53" s="11" t="s">
        <v>447</v>
      </c>
      <c r="H53" s="14">
        <v>5.38</v>
      </c>
      <c r="I53" s="109">
        <f t="shared" si="0"/>
        <v>5.38</v>
      </c>
      <c r="J53" s="115"/>
    </row>
    <row r="54" spans="1:10" ht="132">
      <c r="A54" s="114"/>
      <c r="B54" s="107">
        <v>2</v>
      </c>
      <c r="C54" s="10" t="s">
        <v>735</v>
      </c>
      <c r="D54" s="118" t="s">
        <v>29</v>
      </c>
      <c r="E54" s="132" t="s">
        <v>273</v>
      </c>
      <c r="F54" s="133"/>
      <c r="G54" s="11" t="s">
        <v>736</v>
      </c>
      <c r="H54" s="14">
        <v>1.23</v>
      </c>
      <c r="I54" s="109">
        <f t="shared" si="0"/>
        <v>2.46</v>
      </c>
      <c r="J54" s="115"/>
    </row>
    <row r="55" spans="1:10" ht="132">
      <c r="A55" s="114"/>
      <c r="B55" s="107">
        <v>1</v>
      </c>
      <c r="C55" s="10" t="s">
        <v>735</v>
      </c>
      <c r="D55" s="118" t="s">
        <v>29</v>
      </c>
      <c r="E55" s="132" t="s">
        <v>673</v>
      </c>
      <c r="F55" s="133"/>
      <c r="G55" s="11" t="s">
        <v>736</v>
      </c>
      <c r="H55" s="14">
        <v>1.23</v>
      </c>
      <c r="I55" s="109">
        <f t="shared" si="0"/>
        <v>1.23</v>
      </c>
      <c r="J55" s="115"/>
    </row>
    <row r="56" spans="1:10" ht="144">
      <c r="A56" s="114"/>
      <c r="B56" s="107">
        <v>1</v>
      </c>
      <c r="C56" s="10" t="s">
        <v>737</v>
      </c>
      <c r="D56" s="118" t="s">
        <v>273</v>
      </c>
      <c r="E56" s="132"/>
      <c r="F56" s="133"/>
      <c r="G56" s="11" t="s">
        <v>857</v>
      </c>
      <c r="H56" s="14">
        <v>0.28999999999999998</v>
      </c>
      <c r="I56" s="109">
        <f t="shared" si="0"/>
        <v>0.28999999999999998</v>
      </c>
      <c r="J56" s="115"/>
    </row>
    <row r="57" spans="1:10" ht="144">
      <c r="A57" s="114"/>
      <c r="B57" s="107">
        <v>2</v>
      </c>
      <c r="C57" s="10" t="s">
        <v>737</v>
      </c>
      <c r="D57" s="118" t="s">
        <v>673</v>
      </c>
      <c r="E57" s="132"/>
      <c r="F57" s="133"/>
      <c r="G57" s="11" t="s">
        <v>857</v>
      </c>
      <c r="H57" s="14">
        <v>0.28999999999999998</v>
      </c>
      <c r="I57" s="109">
        <f t="shared" si="0"/>
        <v>0.57999999999999996</v>
      </c>
      <c r="J57" s="115"/>
    </row>
    <row r="58" spans="1:10" ht="144">
      <c r="A58" s="114"/>
      <c r="B58" s="107">
        <v>2</v>
      </c>
      <c r="C58" s="10" t="s">
        <v>737</v>
      </c>
      <c r="D58" s="118" t="s">
        <v>484</v>
      </c>
      <c r="E58" s="132"/>
      <c r="F58" s="133"/>
      <c r="G58" s="11" t="s">
        <v>857</v>
      </c>
      <c r="H58" s="14">
        <v>0.28999999999999998</v>
      </c>
      <c r="I58" s="109">
        <f t="shared" si="0"/>
        <v>0.57999999999999996</v>
      </c>
      <c r="J58" s="115"/>
    </row>
    <row r="59" spans="1:10" ht="144">
      <c r="A59" s="114"/>
      <c r="B59" s="107">
        <v>1</v>
      </c>
      <c r="C59" s="10" t="s">
        <v>737</v>
      </c>
      <c r="D59" s="118" t="s">
        <v>738</v>
      </c>
      <c r="E59" s="132"/>
      <c r="F59" s="133"/>
      <c r="G59" s="11" t="s">
        <v>857</v>
      </c>
      <c r="H59" s="14">
        <v>0.28999999999999998</v>
      </c>
      <c r="I59" s="109">
        <f t="shared" si="0"/>
        <v>0.28999999999999998</v>
      </c>
      <c r="J59" s="115"/>
    </row>
    <row r="60" spans="1:10" ht="180">
      <c r="A60" s="114"/>
      <c r="B60" s="107">
        <v>3</v>
      </c>
      <c r="C60" s="10" t="s">
        <v>662</v>
      </c>
      <c r="D60" s="118" t="s">
        <v>25</v>
      </c>
      <c r="E60" s="132" t="s">
        <v>107</v>
      </c>
      <c r="F60" s="133"/>
      <c r="G60" s="11" t="s">
        <v>739</v>
      </c>
      <c r="H60" s="14">
        <v>1.54</v>
      </c>
      <c r="I60" s="109">
        <f t="shared" si="0"/>
        <v>4.62</v>
      </c>
      <c r="J60" s="115"/>
    </row>
    <row r="61" spans="1:10" ht="180">
      <c r="A61" s="114"/>
      <c r="B61" s="107">
        <v>2</v>
      </c>
      <c r="C61" s="10" t="s">
        <v>662</v>
      </c>
      <c r="D61" s="118" t="s">
        <v>25</v>
      </c>
      <c r="E61" s="132" t="s">
        <v>210</v>
      </c>
      <c r="F61" s="133"/>
      <c r="G61" s="11" t="s">
        <v>739</v>
      </c>
      <c r="H61" s="14">
        <v>1.54</v>
      </c>
      <c r="I61" s="109">
        <f t="shared" si="0"/>
        <v>3.08</v>
      </c>
      <c r="J61" s="115"/>
    </row>
    <row r="62" spans="1:10" ht="180">
      <c r="A62" s="114"/>
      <c r="B62" s="107">
        <v>1</v>
      </c>
      <c r="C62" s="10" t="s">
        <v>662</v>
      </c>
      <c r="D62" s="118" t="s">
        <v>25</v>
      </c>
      <c r="E62" s="132" t="s">
        <v>212</v>
      </c>
      <c r="F62" s="133"/>
      <c r="G62" s="11" t="s">
        <v>739</v>
      </c>
      <c r="H62" s="14">
        <v>1.54</v>
      </c>
      <c r="I62" s="109">
        <f t="shared" si="0"/>
        <v>1.54</v>
      </c>
      <c r="J62" s="115"/>
    </row>
    <row r="63" spans="1:10" ht="180">
      <c r="A63" s="114"/>
      <c r="B63" s="107">
        <v>1</v>
      </c>
      <c r="C63" s="10" t="s">
        <v>662</v>
      </c>
      <c r="D63" s="118" t="s">
        <v>25</v>
      </c>
      <c r="E63" s="132" t="s">
        <v>213</v>
      </c>
      <c r="F63" s="133"/>
      <c r="G63" s="11" t="s">
        <v>739</v>
      </c>
      <c r="H63" s="14">
        <v>1.54</v>
      </c>
      <c r="I63" s="109">
        <f t="shared" si="0"/>
        <v>1.54</v>
      </c>
      <c r="J63" s="115"/>
    </row>
    <row r="64" spans="1:10" ht="180">
      <c r="A64" s="114"/>
      <c r="B64" s="107">
        <v>1</v>
      </c>
      <c r="C64" s="10" t="s">
        <v>662</v>
      </c>
      <c r="D64" s="118" t="s">
        <v>25</v>
      </c>
      <c r="E64" s="132" t="s">
        <v>214</v>
      </c>
      <c r="F64" s="133"/>
      <c r="G64" s="11" t="s">
        <v>739</v>
      </c>
      <c r="H64" s="14">
        <v>1.54</v>
      </c>
      <c r="I64" s="109">
        <f t="shared" si="0"/>
        <v>1.54</v>
      </c>
      <c r="J64" s="115"/>
    </row>
    <row r="65" spans="1:10" ht="180">
      <c r="A65" s="114"/>
      <c r="B65" s="107">
        <v>1</v>
      </c>
      <c r="C65" s="10" t="s">
        <v>662</v>
      </c>
      <c r="D65" s="118" t="s">
        <v>25</v>
      </c>
      <c r="E65" s="132" t="s">
        <v>266</v>
      </c>
      <c r="F65" s="133"/>
      <c r="G65" s="11" t="s">
        <v>739</v>
      </c>
      <c r="H65" s="14">
        <v>1.54</v>
      </c>
      <c r="I65" s="109">
        <f t="shared" si="0"/>
        <v>1.54</v>
      </c>
      <c r="J65" s="115"/>
    </row>
    <row r="66" spans="1:10" ht="180">
      <c r="A66" s="114"/>
      <c r="B66" s="107">
        <v>1</v>
      </c>
      <c r="C66" s="10" t="s">
        <v>662</v>
      </c>
      <c r="D66" s="118" t="s">
        <v>25</v>
      </c>
      <c r="E66" s="132" t="s">
        <v>311</v>
      </c>
      <c r="F66" s="133"/>
      <c r="G66" s="11" t="s">
        <v>739</v>
      </c>
      <c r="H66" s="14">
        <v>1.54</v>
      </c>
      <c r="I66" s="109">
        <f t="shared" si="0"/>
        <v>1.54</v>
      </c>
      <c r="J66" s="115"/>
    </row>
    <row r="67" spans="1:10" ht="180">
      <c r="A67" s="114"/>
      <c r="B67" s="107">
        <v>1</v>
      </c>
      <c r="C67" s="10" t="s">
        <v>662</v>
      </c>
      <c r="D67" s="118" t="s">
        <v>26</v>
      </c>
      <c r="E67" s="132" t="s">
        <v>107</v>
      </c>
      <c r="F67" s="133"/>
      <c r="G67" s="11" t="s">
        <v>739</v>
      </c>
      <c r="H67" s="14">
        <v>1.54</v>
      </c>
      <c r="I67" s="109">
        <f t="shared" si="0"/>
        <v>1.54</v>
      </c>
      <c r="J67" s="115"/>
    </row>
    <row r="68" spans="1:10" ht="180">
      <c r="A68" s="114"/>
      <c r="B68" s="107">
        <v>1</v>
      </c>
      <c r="C68" s="10" t="s">
        <v>662</v>
      </c>
      <c r="D68" s="118" t="s">
        <v>26</v>
      </c>
      <c r="E68" s="132" t="s">
        <v>210</v>
      </c>
      <c r="F68" s="133"/>
      <c r="G68" s="11" t="s">
        <v>739</v>
      </c>
      <c r="H68" s="14">
        <v>1.54</v>
      </c>
      <c r="I68" s="109">
        <f t="shared" si="0"/>
        <v>1.54</v>
      </c>
      <c r="J68" s="115"/>
    </row>
    <row r="69" spans="1:10" ht="180">
      <c r="A69" s="114"/>
      <c r="B69" s="107">
        <v>1</v>
      </c>
      <c r="C69" s="10" t="s">
        <v>662</v>
      </c>
      <c r="D69" s="118" t="s">
        <v>26</v>
      </c>
      <c r="E69" s="132" t="s">
        <v>212</v>
      </c>
      <c r="F69" s="133"/>
      <c r="G69" s="11" t="s">
        <v>739</v>
      </c>
      <c r="H69" s="14">
        <v>1.54</v>
      </c>
      <c r="I69" s="109">
        <f t="shared" si="0"/>
        <v>1.54</v>
      </c>
      <c r="J69" s="115"/>
    </row>
    <row r="70" spans="1:10" ht="180">
      <c r="A70" s="114"/>
      <c r="B70" s="107">
        <v>1</v>
      </c>
      <c r="C70" s="10" t="s">
        <v>662</v>
      </c>
      <c r="D70" s="118" t="s">
        <v>26</v>
      </c>
      <c r="E70" s="132" t="s">
        <v>263</v>
      </c>
      <c r="F70" s="133"/>
      <c r="G70" s="11" t="s">
        <v>739</v>
      </c>
      <c r="H70" s="14">
        <v>1.54</v>
      </c>
      <c r="I70" s="109">
        <f t="shared" si="0"/>
        <v>1.54</v>
      </c>
      <c r="J70" s="115"/>
    </row>
    <row r="71" spans="1:10" ht="180">
      <c r="A71" s="114"/>
      <c r="B71" s="107">
        <v>1</v>
      </c>
      <c r="C71" s="10" t="s">
        <v>662</v>
      </c>
      <c r="D71" s="118" t="s">
        <v>26</v>
      </c>
      <c r="E71" s="132" t="s">
        <v>214</v>
      </c>
      <c r="F71" s="133"/>
      <c r="G71" s="11" t="s">
        <v>739</v>
      </c>
      <c r="H71" s="14">
        <v>1.54</v>
      </c>
      <c r="I71" s="109">
        <f t="shared" si="0"/>
        <v>1.54</v>
      </c>
      <c r="J71" s="115"/>
    </row>
    <row r="72" spans="1:10" ht="180">
      <c r="A72" s="114"/>
      <c r="B72" s="107">
        <v>1</v>
      </c>
      <c r="C72" s="10" t="s">
        <v>662</v>
      </c>
      <c r="D72" s="118" t="s">
        <v>26</v>
      </c>
      <c r="E72" s="132" t="s">
        <v>311</v>
      </c>
      <c r="F72" s="133"/>
      <c r="G72" s="11" t="s">
        <v>739</v>
      </c>
      <c r="H72" s="14">
        <v>1.54</v>
      </c>
      <c r="I72" s="109">
        <f t="shared" si="0"/>
        <v>1.54</v>
      </c>
      <c r="J72" s="115"/>
    </row>
    <row r="73" spans="1:10" ht="180">
      <c r="A73" s="114"/>
      <c r="B73" s="107">
        <v>4</v>
      </c>
      <c r="C73" s="10" t="s">
        <v>662</v>
      </c>
      <c r="D73" s="118" t="s">
        <v>27</v>
      </c>
      <c r="E73" s="132" t="s">
        <v>107</v>
      </c>
      <c r="F73" s="133"/>
      <c r="G73" s="11" t="s">
        <v>739</v>
      </c>
      <c r="H73" s="14">
        <v>1.54</v>
      </c>
      <c r="I73" s="109">
        <f t="shared" si="0"/>
        <v>6.16</v>
      </c>
      <c r="J73" s="115"/>
    </row>
    <row r="74" spans="1:10" ht="120">
      <c r="A74" s="114"/>
      <c r="B74" s="107">
        <v>4</v>
      </c>
      <c r="C74" s="10" t="s">
        <v>619</v>
      </c>
      <c r="D74" s="118" t="s">
        <v>27</v>
      </c>
      <c r="E74" s="132" t="s">
        <v>107</v>
      </c>
      <c r="F74" s="133"/>
      <c r="G74" s="11" t="s">
        <v>621</v>
      </c>
      <c r="H74" s="14">
        <v>1.41</v>
      </c>
      <c r="I74" s="109">
        <f t="shared" si="0"/>
        <v>5.64</v>
      </c>
      <c r="J74" s="115"/>
    </row>
    <row r="75" spans="1:10" ht="120">
      <c r="A75" s="114"/>
      <c r="B75" s="107">
        <v>2</v>
      </c>
      <c r="C75" s="10" t="s">
        <v>619</v>
      </c>
      <c r="D75" s="118" t="s">
        <v>27</v>
      </c>
      <c r="E75" s="132" t="s">
        <v>210</v>
      </c>
      <c r="F75" s="133"/>
      <c r="G75" s="11" t="s">
        <v>621</v>
      </c>
      <c r="H75" s="14">
        <v>1.41</v>
      </c>
      <c r="I75" s="109">
        <f t="shared" si="0"/>
        <v>2.82</v>
      </c>
      <c r="J75" s="115"/>
    </row>
    <row r="76" spans="1:10" ht="120">
      <c r="A76" s="114"/>
      <c r="B76" s="107">
        <v>1</v>
      </c>
      <c r="C76" s="10" t="s">
        <v>619</v>
      </c>
      <c r="D76" s="118" t="s">
        <v>27</v>
      </c>
      <c r="E76" s="132" t="s">
        <v>214</v>
      </c>
      <c r="F76" s="133"/>
      <c r="G76" s="11" t="s">
        <v>621</v>
      </c>
      <c r="H76" s="14">
        <v>1.41</v>
      </c>
      <c r="I76" s="109">
        <f t="shared" si="0"/>
        <v>1.41</v>
      </c>
      <c r="J76" s="115"/>
    </row>
    <row r="77" spans="1:10" ht="120">
      <c r="A77" s="114"/>
      <c r="B77" s="107">
        <v>1</v>
      </c>
      <c r="C77" s="10" t="s">
        <v>619</v>
      </c>
      <c r="D77" s="118" t="s">
        <v>27</v>
      </c>
      <c r="E77" s="132" t="s">
        <v>311</v>
      </c>
      <c r="F77" s="133"/>
      <c r="G77" s="11" t="s">
        <v>621</v>
      </c>
      <c r="H77" s="14">
        <v>1.41</v>
      </c>
      <c r="I77" s="109">
        <f t="shared" si="0"/>
        <v>1.41</v>
      </c>
      <c r="J77" s="115"/>
    </row>
    <row r="78" spans="1:10" ht="228">
      <c r="A78" s="114"/>
      <c r="B78" s="107">
        <v>3</v>
      </c>
      <c r="C78" s="10" t="s">
        <v>740</v>
      </c>
      <c r="D78" s="118" t="s">
        <v>231</v>
      </c>
      <c r="E78" s="132" t="s">
        <v>239</v>
      </c>
      <c r="F78" s="133"/>
      <c r="G78" s="11" t="s">
        <v>741</v>
      </c>
      <c r="H78" s="14">
        <v>3.65</v>
      </c>
      <c r="I78" s="109">
        <f t="shared" si="0"/>
        <v>10.95</v>
      </c>
      <c r="J78" s="115"/>
    </row>
    <row r="79" spans="1:10" ht="144">
      <c r="A79" s="114"/>
      <c r="B79" s="107">
        <v>1</v>
      </c>
      <c r="C79" s="10" t="s">
        <v>742</v>
      </c>
      <c r="D79" s="118" t="s">
        <v>23</v>
      </c>
      <c r="E79" s="132" t="s">
        <v>271</v>
      </c>
      <c r="F79" s="133"/>
      <c r="G79" s="11" t="s">
        <v>743</v>
      </c>
      <c r="H79" s="14">
        <v>1.06</v>
      </c>
      <c r="I79" s="109">
        <f t="shared" si="0"/>
        <v>1.06</v>
      </c>
      <c r="J79" s="115"/>
    </row>
    <row r="80" spans="1:10" ht="144">
      <c r="A80" s="114"/>
      <c r="B80" s="107">
        <v>3</v>
      </c>
      <c r="C80" s="10" t="s">
        <v>742</v>
      </c>
      <c r="D80" s="118" t="s">
        <v>25</v>
      </c>
      <c r="E80" s="132" t="s">
        <v>273</v>
      </c>
      <c r="F80" s="133"/>
      <c r="G80" s="11" t="s">
        <v>743</v>
      </c>
      <c r="H80" s="14">
        <v>1.06</v>
      </c>
      <c r="I80" s="109">
        <f t="shared" si="0"/>
        <v>3.18</v>
      </c>
      <c r="J80" s="115"/>
    </row>
    <row r="81" spans="1:10" ht="144">
      <c r="A81" s="114"/>
      <c r="B81" s="107">
        <v>4</v>
      </c>
      <c r="C81" s="10" t="s">
        <v>742</v>
      </c>
      <c r="D81" s="118" t="s">
        <v>25</v>
      </c>
      <c r="E81" s="132" t="s">
        <v>272</v>
      </c>
      <c r="F81" s="133"/>
      <c r="G81" s="11" t="s">
        <v>743</v>
      </c>
      <c r="H81" s="14">
        <v>1.06</v>
      </c>
      <c r="I81" s="109">
        <f t="shared" si="0"/>
        <v>4.24</v>
      </c>
      <c r="J81" s="115"/>
    </row>
    <row r="82" spans="1:10" ht="144">
      <c r="A82" s="114"/>
      <c r="B82" s="107">
        <v>2</v>
      </c>
      <c r="C82" s="10" t="s">
        <v>742</v>
      </c>
      <c r="D82" s="118" t="s">
        <v>25</v>
      </c>
      <c r="E82" s="132" t="s">
        <v>744</v>
      </c>
      <c r="F82" s="133"/>
      <c r="G82" s="11" t="s">
        <v>743</v>
      </c>
      <c r="H82" s="14">
        <v>1.06</v>
      </c>
      <c r="I82" s="109">
        <f t="shared" si="0"/>
        <v>2.12</v>
      </c>
      <c r="J82" s="115"/>
    </row>
    <row r="83" spans="1:10" ht="144">
      <c r="A83" s="114"/>
      <c r="B83" s="107">
        <v>4</v>
      </c>
      <c r="C83" s="10" t="s">
        <v>742</v>
      </c>
      <c r="D83" s="118" t="s">
        <v>26</v>
      </c>
      <c r="E83" s="132" t="s">
        <v>272</v>
      </c>
      <c r="F83" s="133"/>
      <c r="G83" s="11" t="s">
        <v>743</v>
      </c>
      <c r="H83" s="14">
        <v>1.06</v>
      </c>
      <c r="I83" s="109">
        <f t="shared" si="0"/>
        <v>4.24</v>
      </c>
      <c r="J83" s="115"/>
    </row>
    <row r="84" spans="1:10" ht="120">
      <c r="A84" s="114"/>
      <c r="B84" s="107">
        <v>1</v>
      </c>
      <c r="C84" s="10" t="s">
        <v>745</v>
      </c>
      <c r="D84" s="118" t="s">
        <v>25</v>
      </c>
      <c r="E84" s="132" t="s">
        <v>273</v>
      </c>
      <c r="F84" s="133"/>
      <c r="G84" s="11" t="s">
        <v>746</v>
      </c>
      <c r="H84" s="14">
        <v>1.06</v>
      </c>
      <c r="I84" s="109">
        <f t="shared" si="0"/>
        <v>1.06</v>
      </c>
      <c r="J84" s="115"/>
    </row>
    <row r="85" spans="1:10" ht="120">
      <c r="A85" s="114"/>
      <c r="B85" s="107">
        <v>1</v>
      </c>
      <c r="C85" s="10" t="s">
        <v>745</v>
      </c>
      <c r="D85" s="118" t="s">
        <v>25</v>
      </c>
      <c r="E85" s="132" t="s">
        <v>673</v>
      </c>
      <c r="F85" s="133"/>
      <c r="G85" s="11" t="s">
        <v>746</v>
      </c>
      <c r="H85" s="14">
        <v>1.06</v>
      </c>
      <c r="I85" s="109">
        <f t="shared" si="0"/>
        <v>1.06</v>
      </c>
      <c r="J85" s="115"/>
    </row>
    <row r="86" spans="1:10" ht="120">
      <c r="A86" s="114"/>
      <c r="B86" s="107">
        <v>1</v>
      </c>
      <c r="C86" s="10" t="s">
        <v>745</v>
      </c>
      <c r="D86" s="118" t="s">
        <v>25</v>
      </c>
      <c r="E86" s="132" t="s">
        <v>271</v>
      </c>
      <c r="F86" s="133"/>
      <c r="G86" s="11" t="s">
        <v>746</v>
      </c>
      <c r="H86" s="14">
        <v>1.06</v>
      </c>
      <c r="I86" s="109">
        <f t="shared" ref="I86:I149" si="1">H86*B86</f>
        <v>1.06</v>
      </c>
      <c r="J86" s="115"/>
    </row>
    <row r="87" spans="1:10" ht="120">
      <c r="A87" s="114"/>
      <c r="B87" s="107">
        <v>1</v>
      </c>
      <c r="C87" s="10" t="s">
        <v>745</v>
      </c>
      <c r="D87" s="118" t="s">
        <v>25</v>
      </c>
      <c r="E87" s="132" t="s">
        <v>272</v>
      </c>
      <c r="F87" s="133"/>
      <c r="G87" s="11" t="s">
        <v>746</v>
      </c>
      <c r="H87" s="14">
        <v>1.06</v>
      </c>
      <c r="I87" s="109">
        <f t="shared" si="1"/>
        <v>1.06</v>
      </c>
      <c r="J87" s="115"/>
    </row>
    <row r="88" spans="1:10" ht="120">
      <c r="A88" s="114"/>
      <c r="B88" s="107">
        <v>1</v>
      </c>
      <c r="C88" s="10" t="s">
        <v>745</v>
      </c>
      <c r="D88" s="118" t="s">
        <v>25</v>
      </c>
      <c r="E88" s="132" t="s">
        <v>744</v>
      </c>
      <c r="F88" s="133"/>
      <c r="G88" s="11" t="s">
        <v>746</v>
      </c>
      <c r="H88" s="14">
        <v>1.06</v>
      </c>
      <c r="I88" s="109">
        <f t="shared" si="1"/>
        <v>1.06</v>
      </c>
      <c r="J88" s="115"/>
    </row>
    <row r="89" spans="1:10" ht="120">
      <c r="A89" s="114"/>
      <c r="B89" s="107">
        <v>1</v>
      </c>
      <c r="C89" s="10" t="s">
        <v>745</v>
      </c>
      <c r="D89" s="118" t="s">
        <v>26</v>
      </c>
      <c r="E89" s="132" t="s">
        <v>273</v>
      </c>
      <c r="F89" s="133"/>
      <c r="G89" s="11" t="s">
        <v>746</v>
      </c>
      <c r="H89" s="14">
        <v>1.06</v>
      </c>
      <c r="I89" s="109">
        <f t="shared" si="1"/>
        <v>1.06</v>
      </c>
      <c r="J89" s="115"/>
    </row>
    <row r="90" spans="1:10" ht="120">
      <c r="A90" s="114"/>
      <c r="B90" s="107">
        <v>1</v>
      </c>
      <c r="C90" s="10" t="s">
        <v>745</v>
      </c>
      <c r="D90" s="118" t="s">
        <v>26</v>
      </c>
      <c r="E90" s="132" t="s">
        <v>673</v>
      </c>
      <c r="F90" s="133"/>
      <c r="G90" s="11" t="s">
        <v>746</v>
      </c>
      <c r="H90" s="14">
        <v>1.06</v>
      </c>
      <c r="I90" s="109">
        <f t="shared" si="1"/>
        <v>1.06</v>
      </c>
      <c r="J90" s="115"/>
    </row>
    <row r="91" spans="1:10" ht="120">
      <c r="A91" s="114"/>
      <c r="B91" s="107">
        <v>1</v>
      </c>
      <c r="C91" s="10" t="s">
        <v>745</v>
      </c>
      <c r="D91" s="118" t="s">
        <v>26</v>
      </c>
      <c r="E91" s="132" t="s">
        <v>271</v>
      </c>
      <c r="F91" s="133"/>
      <c r="G91" s="11" t="s">
        <v>746</v>
      </c>
      <c r="H91" s="14">
        <v>1.06</v>
      </c>
      <c r="I91" s="109">
        <f t="shared" si="1"/>
        <v>1.06</v>
      </c>
      <c r="J91" s="115"/>
    </row>
    <row r="92" spans="1:10" ht="120">
      <c r="A92" s="114"/>
      <c r="B92" s="107">
        <v>2</v>
      </c>
      <c r="C92" s="10" t="s">
        <v>745</v>
      </c>
      <c r="D92" s="118" t="s">
        <v>26</v>
      </c>
      <c r="E92" s="132" t="s">
        <v>272</v>
      </c>
      <c r="F92" s="133"/>
      <c r="G92" s="11" t="s">
        <v>746</v>
      </c>
      <c r="H92" s="14">
        <v>1.06</v>
      </c>
      <c r="I92" s="109">
        <f t="shared" si="1"/>
        <v>2.12</v>
      </c>
      <c r="J92" s="115"/>
    </row>
    <row r="93" spans="1:10" ht="120">
      <c r="A93" s="114"/>
      <c r="B93" s="107">
        <v>2</v>
      </c>
      <c r="C93" s="10" t="s">
        <v>745</v>
      </c>
      <c r="D93" s="118" t="s">
        <v>26</v>
      </c>
      <c r="E93" s="132" t="s">
        <v>744</v>
      </c>
      <c r="F93" s="133"/>
      <c r="G93" s="11" t="s">
        <v>746</v>
      </c>
      <c r="H93" s="14">
        <v>1.06</v>
      </c>
      <c r="I93" s="109">
        <f t="shared" si="1"/>
        <v>2.12</v>
      </c>
      <c r="J93" s="115"/>
    </row>
    <row r="94" spans="1:10" ht="132">
      <c r="A94" s="114"/>
      <c r="B94" s="107">
        <v>2</v>
      </c>
      <c r="C94" s="10" t="s">
        <v>747</v>
      </c>
      <c r="D94" s="118" t="s">
        <v>26</v>
      </c>
      <c r="E94" s="132" t="s">
        <v>110</v>
      </c>
      <c r="F94" s="133"/>
      <c r="G94" s="11" t="s">
        <v>748</v>
      </c>
      <c r="H94" s="14">
        <v>5.7</v>
      </c>
      <c r="I94" s="109">
        <f t="shared" si="1"/>
        <v>11.4</v>
      </c>
      <c r="J94" s="115"/>
    </row>
    <row r="95" spans="1:10" ht="132">
      <c r="A95" s="114"/>
      <c r="B95" s="107">
        <v>2</v>
      </c>
      <c r="C95" s="10" t="s">
        <v>747</v>
      </c>
      <c r="D95" s="118" t="s">
        <v>26</v>
      </c>
      <c r="E95" s="132" t="s">
        <v>484</v>
      </c>
      <c r="F95" s="133"/>
      <c r="G95" s="11" t="s">
        <v>748</v>
      </c>
      <c r="H95" s="14">
        <v>5.7</v>
      </c>
      <c r="I95" s="109">
        <f t="shared" si="1"/>
        <v>11.4</v>
      </c>
      <c r="J95" s="115"/>
    </row>
    <row r="96" spans="1:10" ht="204">
      <c r="A96" s="114"/>
      <c r="B96" s="107">
        <v>1</v>
      </c>
      <c r="C96" s="10" t="s">
        <v>749</v>
      </c>
      <c r="D96" s="118" t="s">
        <v>26</v>
      </c>
      <c r="E96" s="132" t="s">
        <v>239</v>
      </c>
      <c r="F96" s="133"/>
      <c r="G96" s="11" t="s">
        <v>750</v>
      </c>
      <c r="H96" s="14">
        <v>3.31</v>
      </c>
      <c r="I96" s="109">
        <f t="shared" si="1"/>
        <v>3.31</v>
      </c>
      <c r="J96" s="115"/>
    </row>
    <row r="97" spans="1:10" ht="180">
      <c r="A97" s="114"/>
      <c r="B97" s="107">
        <v>5</v>
      </c>
      <c r="C97" s="10" t="s">
        <v>751</v>
      </c>
      <c r="D97" s="118" t="s">
        <v>752</v>
      </c>
      <c r="E97" s="132"/>
      <c r="F97" s="133"/>
      <c r="G97" s="11" t="s">
        <v>858</v>
      </c>
      <c r="H97" s="14">
        <v>2.31</v>
      </c>
      <c r="I97" s="109">
        <f t="shared" si="1"/>
        <v>11.55</v>
      </c>
      <c r="J97" s="115"/>
    </row>
    <row r="98" spans="1:10" ht="108">
      <c r="A98" s="114"/>
      <c r="B98" s="107">
        <v>2</v>
      </c>
      <c r="C98" s="10" t="s">
        <v>753</v>
      </c>
      <c r="D98" s="118" t="s">
        <v>26</v>
      </c>
      <c r="E98" s="132" t="s">
        <v>272</v>
      </c>
      <c r="F98" s="133"/>
      <c r="G98" s="11" t="s">
        <v>754</v>
      </c>
      <c r="H98" s="14">
        <v>1.36</v>
      </c>
      <c r="I98" s="109">
        <f t="shared" si="1"/>
        <v>2.72</v>
      </c>
      <c r="J98" s="115"/>
    </row>
    <row r="99" spans="1:10" ht="156">
      <c r="A99" s="114"/>
      <c r="B99" s="107">
        <v>1</v>
      </c>
      <c r="C99" s="10" t="s">
        <v>755</v>
      </c>
      <c r="D99" s="118" t="s">
        <v>26</v>
      </c>
      <c r="E99" s="132"/>
      <c r="F99" s="133"/>
      <c r="G99" s="11" t="s">
        <v>756</v>
      </c>
      <c r="H99" s="14">
        <v>6.83</v>
      </c>
      <c r="I99" s="109">
        <f t="shared" si="1"/>
        <v>6.83</v>
      </c>
      <c r="J99" s="115"/>
    </row>
    <row r="100" spans="1:10" ht="144">
      <c r="A100" s="114"/>
      <c r="B100" s="107">
        <v>1</v>
      </c>
      <c r="C100" s="10" t="s">
        <v>757</v>
      </c>
      <c r="D100" s="118" t="s">
        <v>23</v>
      </c>
      <c r="E100" s="132" t="s">
        <v>273</v>
      </c>
      <c r="F100" s="133"/>
      <c r="G100" s="11" t="s">
        <v>758</v>
      </c>
      <c r="H100" s="14">
        <v>1.06</v>
      </c>
      <c r="I100" s="109">
        <f t="shared" si="1"/>
        <v>1.06</v>
      </c>
      <c r="J100" s="115"/>
    </row>
    <row r="101" spans="1:10" ht="144">
      <c r="A101" s="114"/>
      <c r="B101" s="107">
        <v>2</v>
      </c>
      <c r="C101" s="10" t="s">
        <v>757</v>
      </c>
      <c r="D101" s="118" t="s">
        <v>23</v>
      </c>
      <c r="E101" s="132" t="s">
        <v>272</v>
      </c>
      <c r="F101" s="133"/>
      <c r="G101" s="11" t="s">
        <v>758</v>
      </c>
      <c r="H101" s="14">
        <v>1.06</v>
      </c>
      <c r="I101" s="109">
        <f t="shared" si="1"/>
        <v>2.12</v>
      </c>
      <c r="J101" s="115"/>
    </row>
    <row r="102" spans="1:10" ht="144">
      <c r="A102" s="114"/>
      <c r="B102" s="107">
        <v>4</v>
      </c>
      <c r="C102" s="10" t="s">
        <v>757</v>
      </c>
      <c r="D102" s="118" t="s">
        <v>25</v>
      </c>
      <c r="E102" s="132" t="s">
        <v>273</v>
      </c>
      <c r="F102" s="133"/>
      <c r="G102" s="11" t="s">
        <v>758</v>
      </c>
      <c r="H102" s="14">
        <v>1.06</v>
      </c>
      <c r="I102" s="109">
        <f t="shared" si="1"/>
        <v>4.24</v>
      </c>
      <c r="J102" s="115"/>
    </row>
    <row r="103" spans="1:10" ht="144">
      <c r="A103" s="114"/>
      <c r="B103" s="107">
        <v>2</v>
      </c>
      <c r="C103" s="10" t="s">
        <v>757</v>
      </c>
      <c r="D103" s="118" t="s">
        <v>25</v>
      </c>
      <c r="E103" s="132" t="s">
        <v>271</v>
      </c>
      <c r="F103" s="133"/>
      <c r="G103" s="11" t="s">
        <v>758</v>
      </c>
      <c r="H103" s="14">
        <v>1.06</v>
      </c>
      <c r="I103" s="109">
        <f t="shared" si="1"/>
        <v>2.12</v>
      </c>
      <c r="J103" s="115"/>
    </row>
    <row r="104" spans="1:10" ht="144">
      <c r="A104" s="114"/>
      <c r="B104" s="107">
        <v>4</v>
      </c>
      <c r="C104" s="10" t="s">
        <v>757</v>
      </c>
      <c r="D104" s="118" t="s">
        <v>25</v>
      </c>
      <c r="E104" s="132" t="s">
        <v>272</v>
      </c>
      <c r="F104" s="133"/>
      <c r="G104" s="11" t="s">
        <v>758</v>
      </c>
      <c r="H104" s="14">
        <v>1.06</v>
      </c>
      <c r="I104" s="109">
        <f t="shared" si="1"/>
        <v>4.24</v>
      </c>
      <c r="J104" s="115"/>
    </row>
    <row r="105" spans="1:10" ht="144">
      <c r="A105" s="114"/>
      <c r="B105" s="107">
        <v>1</v>
      </c>
      <c r="C105" s="10" t="s">
        <v>757</v>
      </c>
      <c r="D105" s="118" t="s">
        <v>25</v>
      </c>
      <c r="E105" s="132" t="s">
        <v>744</v>
      </c>
      <c r="F105" s="133"/>
      <c r="G105" s="11" t="s">
        <v>758</v>
      </c>
      <c r="H105" s="14">
        <v>1.06</v>
      </c>
      <c r="I105" s="109">
        <f t="shared" si="1"/>
        <v>1.06</v>
      </c>
      <c r="J105" s="115"/>
    </row>
    <row r="106" spans="1:10" ht="144">
      <c r="A106" s="114"/>
      <c r="B106" s="107">
        <v>1</v>
      </c>
      <c r="C106" s="10" t="s">
        <v>757</v>
      </c>
      <c r="D106" s="118" t="s">
        <v>67</v>
      </c>
      <c r="E106" s="132" t="s">
        <v>273</v>
      </c>
      <c r="F106" s="133"/>
      <c r="G106" s="11" t="s">
        <v>758</v>
      </c>
      <c r="H106" s="14">
        <v>1.06</v>
      </c>
      <c r="I106" s="109">
        <f t="shared" si="1"/>
        <v>1.06</v>
      </c>
      <c r="J106" s="115"/>
    </row>
    <row r="107" spans="1:10" ht="144">
      <c r="A107" s="114"/>
      <c r="B107" s="107">
        <v>1</v>
      </c>
      <c r="C107" s="10" t="s">
        <v>757</v>
      </c>
      <c r="D107" s="118" t="s">
        <v>26</v>
      </c>
      <c r="E107" s="132" t="s">
        <v>271</v>
      </c>
      <c r="F107" s="133"/>
      <c r="G107" s="11" t="s">
        <v>758</v>
      </c>
      <c r="H107" s="14">
        <v>1.06</v>
      </c>
      <c r="I107" s="109">
        <f t="shared" si="1"/>
        <v>1.06</v>
      </c>
      <c r="J107" s="115"/>
    </row>
    <row r="108" spans="1:10" ht="144">
      <c r="A108" s="114"/>
      <c r="B108" s="107">
        <v>3</v>
      </c>
      <c r="C108" s="10" t="s">
        <v>757</v>
      </c>
      <c r="D108" s="118" t="s">
        <v>26</v>
      </c>
      <c r="E108" s="132" t="s">
        <v>272</v>
      </c>
      <c r="F108" s="133"/>
      <c r="G108" s="11" t="s">
        <v>758</v>
      </c>
      <c r="H108" s="14">
        <v>1.06</v>
      </c>
      <c r="I108" s="109">
        <f t="shared" si="1"/>
        <v>3.18</v>
      </c>
      <c r="J108" s="115"/>
    </row>
    <row r="109" spans="1:10" ht="144">
      <c r="A109" s="114"/>
      <c r="B109" s="107">
        <v>2</v>
      </c>
      <c r="C109" s="10" t="s">
        <v>757</v>
      </c>
      <c r="D109" s="118" t="s">
        <v>27</v>
      </c>
      <c r="E109" s="132" t="s">
        <v>272</v>
      </c>
      <c r="F109" s="133"/>
      <c r="G109" s="11" t="s">
        <v>758</v>
      </c>
      <c r="H109" s="14">
        <v>1.06</v>
      </c>
      <c r="I109" s="109">
        <f t="shared" si="1"/>
        <v>2.12</v>
      </c>
      <c r="J109" s="115"/>
    </row>
    <row r="110" spans="1:10" ht="192">
      <c r="A110" s="114"/>
      <c r="B110" s="107">
        <v>2</v>
      </c>
      <c r="C110" s="10" t="s">
        <v>759</v>
      </c>
      <c r="D110" s="118"/>
      <c r="E110" s="132"/>
      <c r="F110" s="133"/>
      <c r="G110" s="11" t="s">
        <v>859</v>
      </c>
      <c r="H110" s="14">
        <v>2.25</v>
      </c>
      <c r="I110" s="109">
        <f t="shared" si="1"/>
        <v>4.5</v>
      </c>
      <c r="J110" s="115"/>
    </row>
    <row r="111" spans="1:10" ht="228">
      <c r="A111" s="114"/>
      <c r="B111" s="107">
        <v>1</v>
      </c>
      <c r="C111" s="10" t="s">
        <v>760</v>
      </c>
      <c r="D111" s="118"/>
      <c r="E111" s="132"/>
      <c r="F111" s="133"/>
      <c r="G111" s="11" t="s">
        <v>860</v>
      </c>
      <c r="H111" s="14">
        <v>2.68</v>
      </c>
      <c r="I111" s="109">
        <f t="shared" si="1"/>
        <v>2.68</v>
      </c>
      <c r="J111" s="115"/>
    </row>
    <row r="112" spans="1:10" ht="204">
      <c r="A112" s="114"/>
      <c r="B112" s="107">
        <v>2</v>
      </c>
      <c r="C112" s="10" t="s">
        <v>761</v>
      </c>
      <c r="D112" s="118"/>
      <c r="E112" s="132"/>
      <c r="F112" s="133"/>
      <c r="G112" s="11" t="s">
        <v>861</v>
      </c>
      <c r="H112" s="14">
        <v>2.4300000000000002</v>
      </c>
      <c r="I112" s="109">
        <f t="shared" si="1"/>
        <v>4.8600000000000003</v>
      </c>
      <c r="J112" s="115"/>
    </row>
    <row r="113" spans="1:10" ht="84">
      <c r="A113" s="114"/>
      <c r="B113" s="107">
        <v>15</v>
      </c>
      <c r="C113" s="10" t="s">
        <v>656</v>
      </c>
      <c r="D113" s="118" t="s">
        <v>26</v>
      </c>
      <c r="E113" s="132"/>
      <c r="F113" s="133"/>
      <c r="G113" s="11" t="s">
        <v>658</v>
      </c>
      <c r="H113" s="14">
        <v>0.3</v>
      </c>
      <c r="I113" s="109">
        <f t="shared" si="1"/>
        <v>4.5</v>
      </c>
      <c r="J113" s="115"/>
    </row>
    <row r="114" spans="1:10" ht="108">
      <c r="A114" s="114"/>
      <c r="B114" s="107">
        <v>2</v>
      </c>
      <c r="C114" s="10" t="s">
        <v>762</v>
      </c>
      <c r="D114" s="118" t="s">
        <v>23</v>
      </c>
      <c r="E114" s="132" t="s">
        <v>107</v>
      </c>
      <c r="F114" s="133"/>
      <c r="G114" s="11" t="s">
        <v>763</v>
      </c>
      <c r="H114" s="14">
        <v>0.7</v>
      </c>
      <c r="I114" s="109">
        <f t="shared" si="1"/>
        <v>1.4</v>
      </c>
      <c r="J114" s="115"/>
    </row>
    <row r="115" spans="1:10" ht="108">
      <c r="A115" s="114"/>
      <c r="B115" s="107">
        <v>2</v>
      </c>
      <c r="C115" s="10" t="s">
        <v>762</v>
      </c>
      <c r="D115" s="118" t="s">
        <v>23</v>
      </c>
      <c r="E115" s="132" t="s">
        <v>210</v>
      </c>
      <c r="F115" s="133"/>
      <c r="G115" s="11" t="s">
        <v>763</v>
      </c>
      <c r="H115" s="14">
        <v>0.7</v>
      </c>
      <c r="I115" s="109">
        <f t="shared" si="1"/>
        <v>1.4</v>
      </c>
      <c r="J115" s="115"/>
    </row>
    <row r="116" spans="1:10" ht="108">
      <c r="A116" s="114"/>
      <c r="B116" s="107">
        <v>2</v>
      </c>
      <c r="C116" s="10" t="s">
        <v>762</v>
      </c>
      <c r="D116" s="118" t="s">
        <v>23</v>
      </c>
      <c r="E116" s="132" t="s">
        <v>214</v>
      </c>
      <c r="F116" s="133"/>
      <c r="G116" s="11" t="s">
        <v>763</v>
      </c>
      <c r="H116" s="14">
        <v>0.7</v>
      </c>
      <c r="I116" s="109">
        <f t="shared" si="1"/>
        <v>1.4</v>
      </c>
      <c r="J116" s="115"/>
    </row>
    <row r="117" spans="1:10" ht="108">
      <c r="A117" s="114"/>
      <c r="B117" s="107">
        <v>4</v>
      </c>
      <c r="C117" s="10" t="s">
        <v>762</v>
      </c>
      <c r="D117" s="118" t="s">
        <v>23</v>
      </c>
      <c r="E117" s="132" t="s">
        <v>265</v>
      </c>
      <c r="F117" s="133"/>
      <c r="G117" s="11" t="s">
        <v>763</v>
      </c>
      <c r="H117" s="14">
        <v>0.7</v>
      </c>
      <c r="I117" s="109">
        <f t="shared" si="1"/>
        <v>2.8</v>
      </c>
      <c r="J117" s="115"/>
    </row>
    <row r="118" spans="1:10" ht="108">
      <c r="A118" s="114"/>
      <c r="B118" s="107">
        <v>2</v>
      </c>
      <c r="C118" s="10" t="s">
        <v>762</v>
      </c>
      <c r="D118" s="118" t="s">
        <v>23</v>
      </c>
      <c r="E118" s="132" t="s">
        <v>267</v>
      </c>
      <c r="F118" s="133"/>
      <c r="G118" s="11" t="s">
        <v>763</v>
      </c>
      <c r="H118" s="14">
        <v>0.7</v>
      </c>
      <c r="I118" s="109">
        <f t="shared" si="1"/>
        <v>1.4</v>
      </c>
      <c r="J118" s="115"/>
    </row>
    <row r="119" spans="1:10" ht="108">
      <c r="A119" s="114"/>
      <c r="B119" s="107">
        <v>2</v>
      </c>
      <c r="C119" s="10" t="s">
        <v>762</v>
      </c>
      <c r="D119" s="118" t="s">
        <v>23</v>
      </c>
      <c r="E119" s="132" t="s">
        <v>311</v>
      </c>
      <c r="F119" s="133"/>
      <c r="G119" s="11" t="s">
        <v>763</v>
      </c>
      <c r="H119" s="14">
        <v>0.7</v>
      </c>
      <c r="I119" s="109">
        <f t="shared" si="1"/>
        <v>1.4</v>
      </c>
      <c r="J119" s="115"/>
    </row>
    <row r="120" spans="1:10" ht="108">
      <c r="A120" s="114"/>
      <c r="B120" s="107">
        <v>2</v>
      </c>
      <c r="C120" s="10" t="s">
        <v>762</v>
      </c>
      <c r="D120" s="118" t="s">
        <v>25</v>
      </c>
      <c r="E120" s="132" t="s">
        <v>107</v>
      </c>
      <c r="F120" s="133"/>
      <c r="G120" s="11" t="s">
        <v>763</v>
      </c>
      <c r="H120" s="14">
        <v>0.7</v>
      </c>
      <c r="I120" s="109">
        <f t="shared" si="1"/>
        <v>1.4</v>
      </c>
      <c r="J120" s="115"/>
    </row>
    <row r="121" spans="1:10" ht="108">
      <c r="A121" s="114"/>
      <c r="B121" s="107">
        <v>2</v>
      </c>
      <c r="C121" s="10" t="s">
        <v>762</v>
      </c>
      <c r="D121" s="118" t="s">
        <v>25</v>
      </c>
      <c r="E121" s="132" t="s">
        <v>210</v>
      </c>
      <c r="F121" s="133"/>
      <c r="G121" s="11" t="s">
        <v>763</v>
      </c>
      <c r="H121" s="14">
        <v>0.7</v>
      </c>
      <c r="I121" s="109">
        <f t="shared" si="1"/>
        <v>1.4</v>
      </c>
      <c r="J121" s="115"/>
    </row>
    <row r="122" spans="1:10" ht="108">
      <c r="A122" s="114"/>
      <c r="B122" s="107">
        <v>2</v>
      </c>
      <c r="C122" s="10" t="s">
        <v>762</v>
      </c>
      <c r="D122" s="118" t="s">
        <v>25</v>
      </c>
      <c r="E122" s="132" t="s">
        <v>212</v>
      </c>
      <c r="F122" s="133"/>
      <c r="G122" s="11" t="s">
        <v>763</v>
      </c>
      <c r="H122" s="14">
        <v>0.7</v>
      </c>
      <c r="I122" s="109">
        <f t="shared" si="1"/>
        <v>1.4</v>
      </c>
      <c r="J122" s="115"/>
    </row>
    <row r="123" spans="1:10" ht="108">
      <c r="A123" s="114"/>
      <c r="B123" s="107">
        <v>2</v>
      </c>
      <c r="C123" s="10" t="s">
        <v>762</v>
      </c>
      <c r="D123" s="118" t="s">
        <v>25</v>
      </c>
      <c r="E123" s="132" t="s">
        <v>263</v>
      </c>
      <c r="F123" s="133"/>
      <c r="G123" s="11" t="s">
        <v>763</v>
      </c>
      <c r="H123" s="14">
        <v>0.7</v>
      </c>
      <c r="I123" s="109">
        <f t="shared" si="1"/>
        <v>1.4</v>
      </c>
      <c r="J123" s="115"/>
    </row>
    <row r="124" spans="1:10" ht="108">
      <c r="A124" s="114"/>
      <c r="B124" s="107">
        <v>2</v>
      </c>
      <c r="C124" s="10" t="s">
        <v>762</v>
      </c>
      <c r="D124" s="118" t="s">
        <v>25</v>
      </c>
      <c r="E124" s="132" t="s">
        <v>311</v>
      </c>
      <c r="F124" s="133"/>
      <c r="G124" s="11" t="s">
        <v>763</v>
      </c>
      <c r="H124" s="14">
        <v>0.7</v>
      </c>
      <c r="I124" s="109">
        <f t="shared" si="1"/>
        <v>1.4</v>
      </c>
      <c r="J124" s="115"/>
    </row>
    <row r="125" spans="1:10" ht="108">
      <c r="A125" s="114"/>
      <c r="B125" s="107">
        <v>1</v>
      </c>
      <c r="C125" s="10" t="s">
        <v>762</v>
      </c>
      <c r="D125" s="118" t="s">
        <v>26</v>
      </c>
      <c r="E125" s="132" t="s">
        <v>311</v>
      </c>
      <c r="F125" s="133"/>
      <c r="G125" s="11" t="s">
        <v>763</v>
      </c>
      <c r="H125" s="14">
        <v>0.7</v>
      </c>
      <c r="I125" s="109">
        <f t="shared" si="1"/>
        <v>0.7</v>
      </c>
      <c r="J125" s="115"/>
    </row>
    <row r="126" spans="1:10" ht="228">
      <c r="A126" s="114"/>
      <c r="B126" s="107">
        <v>5</v>
      </c>
      <c r="C126" s="10" t="s">
        <v>764</v>
      </c>
      <c r="D126" s="118" t="s">
        <v>230</v>
      </c>
      <c r="E126" s="132" t="s">
        <v>239</v>
      </c>
      <c r="F126" s="133"/>
      <c r="G126" s="11" t="s">
        <v>765</v>
      </c>
      <c r="H126" s="14">
        <v>2.2400000000000002</v>
      </c>
      <c r="I126" s="109">
        <f t="shared" si="1"/>
        <v>11.200000000000001</v>
      </c>
      <c r="J126" s="115"/>
    </row>
    <row r="127" spans="1:10" ht="228">
      <c r="A127" s="114"/>
      <c r="B127" s="107">
        <v>4</v>
      </c>
      <c r="C127" s="10" t="s">
        <v>764</v>
      </c>
      <c r="D127" s="118" t="s">
        <v>230</v>
      </c>
      <c r="E127" s="132" t="s">
        <v>348</v>
      </c>
      <c r="F127" s="133"/>
      <c r="G127" s="11" t="s">
        <v>765</v>
      </c>
      <c r="H127" s="14">
        <v>2.2400000000000002</v>
      </c>
      <c r="I127" s="109">
        <f t="shared" si="1"/>
        <v>8.9600000000000009</v>
      </c>
      <c r="J127" s="115"/>
    </row>
    <row r="128" spans="1:10" ht="228">
      <c r="A128" s="114"/>
      <c r="B128" s="107">
        <v>2</v>
      </c>
      <c r="C128" s="10" t="s">
        <v>764</v>
      </c>
      <c r="D128" s="118" t="s">
        <v>230</v>
      </c>
      <c r="E128" s="132" t="s">
        <v>766</v>
      </c>
      <c r="F128" s="133"/>
      <c r="G128" s="11" t="s">
        <v>765</v>
      </c>
      <c r="H128" s="14">
        <v>2.2400000000000002</v>
      </c>
      <c r="I128" s="109">
        <f t="shared" si="1"/>
        <v>4.4800000000000004</v>
      </c>
      <c r="J128" s="115"/>
    </row>
    <row r="129" spans="1:10" ht="228">
      <c r="A129" s="114"/>
      <c r="B129" s="107">
        <v>2</v>
      </c>
      <c r="C129" s="10" t="s">
        <v>764</v>
      </c>
      <c r="D129" s="118" t="s">
        <v>230</v>
      </c>
      <c r="E129" s="132" t="s">
        <v>767</v>
      </c>
      <c r="F129" s="133"/>
      <c r="G129" s="11" t="s">
        <v>765</v>
      </c>
      <c r="H129" s="14">
        <v>2.2400000000000002</v>
      </c>
      <c r="I129" s="109">
        <f t="shared" si="1"/>
        <v>4.4800000000000004</v>
      </c>
      <c r="J129" s="115"/>
    </row>
    <row r="130" spans="1:10" ht="228">
      <c r="A130" s="114"/>
      <c r="B130" s="107">
        <v>3</v>
      </c>
      <c r="C130" s="10" t="s">
        <v>764</v>
      </c>
      <c r="D130" s="118" t="s">
        <v>230</v>
      </c>
      <c r="E130" s="132" t="s">
        <v>768</v>
      </c>
      <c r="F130" s="133"/>
      <c r="G130" s="11" t="s">
        <v>765</v>
      </c>
      <c r="H130" s="14">
        <v>2.2400000000000002</v>
      </c>
      <c r="I130" s="109">
        <f t="shared" si="1"/>
        <v>6.7200000000000006</v>
      </c>
      <c r="J130" s="115"/>
    </row>
    <row r="131" spans="1:10" ht="228">
      <c r="A131" s="114"/>
      <c r="B131" s="107">
        <v>6</v>
      </c>
      <c r="C131" s="10" t="s">
        <v>764</v>
      </c>
      <c r="D131" s="118" t="s">
        <v>231</v>
      </c>
      <c r="E131" s="132" t="s">
        <v>239</v>
      </c>
      <c r="F131" s="133"/>
      <c r="G131" s="11" t="s">
        <v>765</v>
      </c>
      <c r="H131" s="14">
        <v>2.2400000000000002</v>
      </c>
      <c r="I131" s="109">
        <f t="shared" si="1"/>
        <v>13.440000000000001</v>
      </c>
      <c r="J131" s="115"/>
    </row>
    <row r="132" spans="1:10" ht="228">
      <c r="A132" s="114"/>
      <c r="B132" s="107">
        <v>2</v>
      </c>
      <c r="C132" s="10" t="s">
        <v>764</v>
      </c>
      <c r="D132" s="118" t="s">
        <v>231</v>
      </c>
      <c r="E132" s="132" t="s">
        <v>348</v>
      </c>
      <c r="F132" s="133"/>
      <c r="G132" s="11" t="s">
        <v>765</v>
      </c>
      <c r="H132" s="14">
        <v>2.2400000000000002</v>
      </c>
      <c r="I132" s="109">
        <f t="shared" si="1"/>
        <v>4.4800000000000004</v>
      </c>
      <c r="J132" s="115"/>
    </row>
    <row r="133" spans="1:10" ht="228">
      <c r="A133" s="114"/>
      <c r="B133" s="107">
        <v>4</v>
      </c>
      <c r="C133" s="10" t="s">
        <v>764</v>
      </c>
      <c r="D133" s="118" t="s">
        <v>231</v>
      </c>
      <c r="E133" s="132" t="s">
        <v>768</v>
      </c>
      <c r="F133" s="133"/>
      <c r="G133" s="11" t="s">
        <v>765</v>
      </c>
      <c r="H133" s="14">
        <v>2.2400000000000002</v>
      </c>
      <c r="I133" s="109">
        <f t="shared" si="1"/>
        <v>8.9600000000000009</v>
      </c>
      <c r="J133" s="115"/>
    </row>
    <row r="134" spans="1:10" ht="228">
      <c r="A134" s="114"/>
      <c r="B134" s="107">
        <v>2</v>
      </c>
      <c r="C134" s="10" t="s">
        <v>769</v>
      </c>
      <c r="D134" s="118" t="s">
        <v>230</v>
      </c>
      <c r="E134" s="132" t="s">
        <v>110</v>
      </c>
      <c r="F134" s="133"/>
      <c r="G134" s="11" t="s">
        <v>770</v>
      </c>
      <c r="H134" s="14">
        <v>2.04</v>
      </c>
      <c r="I134" s="109">
        <f t="shared" si="1"/>
        <v>4.08</v>
      </c>
      <c r="J134" s="115"/>
    </row>
    <row r="135" spans="1:10" ht="228">
      <c r="A135" s="114"/>
      <c r="B135" s="107">
        <v>2</v>
      </c>
      <c r="C135" s="10" t="s">
        <v>769</v>
      </c>
      <c r="D135" s="118" t="s">
        <v>230</v>
      </c>
      <c r="E135" s="132" t="s">
        <v>484</v>
      </c>
      <c r="F135" s="133"/>
      <c r="G135" s="11" t="s">
        <v>770</v>
      </c>
      <c r="H135" s="14">
        <v>2.04</v>
      </c>
      <c r="I135" s="109">
        <f t="shared" si="1"/>
        <v>4.08</v>
      </c>
      <c r="J135" s="115"/>
    </row>
    <row r="136" spans="1:10" ht="228">
      <c r="A136" s="114"/>
      <c r="B136" s="107">
        <v>2</v>
      </c>
      <c r="C136" s="10" t="s">
        <v>769</v>
      </c>
      <c r="D136" s="118" t="s">
        <v>230</v>
      </c>
      <c r="E136" s="132" t="s">
        <v>771</v>
      </c>
      <c r="F136" s="133"/>
      <c r="G136" s="11" t="s">
        <v>770</v>
      </c>
      <c r="H136" s="14">
        <v>2.04</v>
      </c>
      <c r="I136" s="109">
        <f t="shared" si="1"/>
        <v>4.08</v>
      </c>
      <c r="J136" s="115"/>
    </row>
    <row r="137" spans="1:10" ht="228">
      <c r="A137" s="114"/>
      <c r="B137" s="107">
        <v>4</v>
      </c>
      <c r="C137" s="10" t="s">
        <v>769</v>
      </c>
      <c r="D137" s="118" t="s">
        <v>231</v>
      </c>
      <c r="E137" s="132" t="s">
        <v>484</v>
      </c>
      <c r="F137" s="133"/>
      <c r="G137" s="11" t="s">
        <v>770</v>
      </c>
      <c r="H137" s="14">
        <v>2.04</v>
      </c>
      <c r="I137" s="109">
        <f t="shared" si="1"/>
        <v>8.16</v>
      </c>
      <c r="J137" s="115"/>
    </row>
    <row r="138" spans="1:10" ht="228">
      <c r="A138" s="114"/>
      <c r="B138" s="107">
        <v>2</v>
      </c>
      <c r="C138" s="10" t="s">
        <v>769</v>
      </c>
      <c r="D138" s="118" t="s">
        <v>231</v>
      </c>
      <c r="E138" s="132" t="s">
        <v>772</v>
      </c>
      <c r="F138" s="133"/>
      <c r="G138" s="11" t="s">
        <v>770</v>
      </c>
      <c r="H138" s="14">
        <v>2.04</v>
      </c>
      <c r="I138" s="109">
        <f t="shared" si="1"/>
        <v>4.08</v>
      </c>
      <c r="J138" s="115"/>
    </row>
    <row r="139" spans="1:10" ht="228">
      <c r="A139" s="114"/>
      <c r="B139" s="107">
        <v>1</v>
      </c>
      <c r="C139" s="10" t="s">
        <v>769</v>
      </c>
      <c r="D139" s="118" t="s">
        <v>232</v>
      </c>
      <c r="E139" s="132" t="s">
        <v>772</v>
      </c>
      <c r="F139" s="133"/>
      <c r="G139" s="11" t="s">
        <v>770</v>
      </c>
      <c r="H139" s="14">
        <v>2.04</v>
      </c>
      <c r="I139" s="109">
        <f t="shared" si="1"/>
        <v>2.04</v>
      </c>
      <c r="J139" s="115"/>
    </row>
    <row r="140" spans="1:10" ht="228">
      <c r="A140" s="114"/>
      <c r="B140" s="107">
        <v>1</v>
      </c>
      <c r="C140" s="10" t="s">
        <v>769</v>
      </c>
      <c r="D140" s="118" t="s">
        <v>773</v>
      </c>
      <c r="E140" s="132" t="s">
        <v>110</v>
      </c>
      <c r="F140" s="133"/>
      <c r="G140" s="11" t="s">
        <v>770</v>
      </c>
      <c r="H140" s="14">
        <v>3.02</v>
      </c>
      <c r="I140" s="109">
        <f t="shared" si="1"/>
        <v>3.02</v>
      </c>
      <c r="J140" s="115"/>
    </row>
    <row r="141" spans="1:10" ht="228">
      <c r="A141" s="114"/>
      <c r="B141" s="107">
        <v>1</v>
      </c>
      <c r="C141" s="10" t="s">
        <v>769</v>
      </c>
      <c r="D141" s="118" t="s">
        <v>773</v>
      </c>
      <c r="E141" s="132" t="s">
        <v>771</v>
      </c>
      <c r="F141" s="133"/>
      <c r="G141" s="11" t="s">
        <v>770</v>
      </c>
      <c r="H141" s="14">
        <v>3.02</v>
      </c>
      <c r="I141" s="109">
        <f t="shared" si="1"/>
        <v>3.02</v>
      </c>
      <c r="J141" s="115"/>
    </row>
    <row r="142" spans="1:10" ht="228">
      <c r="A142" s="114"/>
      <c r="B142" s="107">
        <v>1</v>
      </c>
      <c r="C142" s="10" t="s">
        <v>769</v>
      </c>
      <c r="D142" s="118" t="s">
        <v>773</v>
      </c>
      <c r="E142" s="132" t="s">
        <v>772</v>
      </c>
      <c r="F142" s="133"/>
      <c r="G142" s="11" t="s">
        <v>770</v>
      </c>
      <c r="H142" s="14">
        <v>3.02</v>
      </c>
      <c r="I142" s="109">
        <f t="shared" si="1"/>
        <v>3.02</v>
      </c>
      <c r="J142" s="115"/>
    </row>
    <row r="143" spans="1:10" ht="120">
      <c r="A143" s="114"/>
      <c r="B143" s="107">
        <v>3</v>
      </c>
      <c r="C143" s="10" t="s">
        <v>774</v>
      </c>
      <c r="D143" s="118" t="s">
        <v>23</v>
      </c>
      <c r="E143" s="132" t="s">
        <v>273</v>
      </c>
      <c r="F143" s="133"/>
      <c r="G143" s="11" t="s">
        <v>775</v>
      </c>
      <c r="H143" s="14">
        <v>1.06</v>
      </c>
      <c r="I143" s="109">
        <f t="shared" si="1"/>
        <v>3.18</v>
      </c>
      <c r="J143" s="115"/>
    </row>
    <row r="144" spans="1:10" ht="120">
      <c r="A144" s="114"/>
      <c r="B144" s="107">
        <v>3</v>
      </c>
      <c r="C144" s="10" t="s">
        <v>774</v>
      </c>
      <c r="D144" s="118" t="s">
        <v>23</v>
      </c>
      <c r="E144" s="132" t="s">
        <v>271</v>
      </c>
      <c r="F144" s="133"/>
      <c r="G144" s="11" t="s">
        <v>775</v>
      </c>
      <c r="H144" s="14">
        <v>1.06</v>
      </c>
      <c r="I144" s="109">
        <f t="shared" si="1"/>
        <v>3.18</v>
      </c>
      <c r="J144" s="115"/>
    </row>
    <row r="145" spans="1:10" ht="120">
      <c r="A145" s="114"/>
      <c r="B145" s="107">
        <v>3</v>
      </c>
      <c r="C145" s="10" t="s">
        <v>774</v>
      </c>
      <c r="D145" s="118" t="s">
        <v>23</v>
      </c>
      <c r="E145" s="132" t="s">
        <v>272</v>
      </c>
      <c r="F145" s="133"/>
      <c r="G145" s="11" t="s">
        <v>775</v>
      </c>
      <c r="H145" s="14">
        <v>1.06</v>
      </c>
      <c r="I145" s="109">
        <f t="shared" si="1"/>
        <v>3.18</v>
      </c>
      <c r="J145" s="115"/>
    </row>
    <row r="146" spans="1:10" ht="120">
      <c r="A146" s="114"/>
      <c r="B146" s="107">
        <v>3</v>
      </c>
      <c r="C146" s="10" t="s">
        <v>774</v>
      </c>
      <c r="D146" s="118" t="s">
        <v>23</v>
      </c>
      <c r="E146" s="132" t="s">
        <v>744</v>
      </c>
      <c r="F146" s="133"/>
      <c r="G146" s="11" t="s">
        <v>775</v>
      </c>
      <c r="H146" s="14">
        <v>1.06</v>
      </c>
      <c r="I146" s="109">
        <f t="shared" si="1"/>
        <v>3.18</v>
      </c>
      <c r="J146" s="115"/>
    </row>
    <row r="147" spans="1:10" ht="120">
      <c r="A147" s="114"/>
      <c r="B147" s="107">
        <v>6</v>
      </c>
      <c r="C147" s="10" t="s">
        <v>774</v>
      </c>
      <c r="D147" s="118" t="s">
        <v>25</v>
      </c>
      <c r="E147" s="132" t="s">
        <v>273</v>
      </c>
      <c r="F147" s="133"/>
      <c r="G147" s="11" t="s">
        <v>775</v>
      </c>
      <c r="H147" s="14">
        <v>1.06</v>
      </c>
      <c r="I147" s="109">
        <f t="shared" si="1"/>
        <v>6.36</v>
      </c>
      <c r="J147" s="115"/>
    </row>
    <row r="148" spans="1:10" ht="120">
      <c r="A148" s="114"/>
      <c r="B148" s="107">
        <v>10</v>
      </c>
      <c r="C148" s="10" t="s">
        <v>774</v>
      </c>
      <c r="D148" s="118" t="s">
        <v>25</v>
      </c>
      <c r="E148" s="132" t="s">
        <v>272</v>
      </c>
      <c r="F148" s="133"/>
      <c r="G148" s="11" t="s">
        <v>775</v>
      </c>
      <c r="H148" s="14">
        <v>1.06</v>
      </c>
      <c r="I148" s="109">
        <f t="shared" si="1"/>
        <v>10.600000000000001</v>
      </c>
      <c r="J148" s="115"/>
    </row>
    <row r="149" spans="1:10" ht="132">
      <c r="A149" s="114"/>
      <c r="B149" s="107">
        <v>4</v>
      </c>
      <c r="C149" s="10" t="s">
        <v>776</v>
      </c>
      <c r="D149" s="118" t="s">
        <v>23</v>
      </c>
      <c r="E149" s="132" t="s">
        <v>777</v>
      </c>
      <c r="F149" s="133"/>
      <c r="G149" s="11" t="s">
        <v>778</v>
      </c>
      <c r="H149" s="14">
        <v>1.77</v>
      </c>
      <c r="I149" s="109">
        <f t="shared" si="1"/>
        <v>7.08</v>
      </c>
      <c r="J149" s="115"/>
    </row>
    <row r="150" spans="1:10" ht="132">
      <c r="A150" s="114"/>
      <c r="B150" s="107">
        <v>8</v>
      </c>
      <c r="C150" s="10" t="s">
        <v>776</v>
      </c>
      <c r="D150" s="118" t="s">
        <v>25</v>
      </c>
      <c r="E150" s="132" t="s">
        <v>777</v>
      </c>
      <c r="F150" s="133"/>
      <c r="G150" s="11" t="s">
        <v>778</v>
      </c>
      <c r="H150" s="14">
        <v>1.77</v>
      </c>
      <c r="I150" s="109">
        <f t="shared" ref="I150:I213" si="2">H150*B150</f>
        <v>14.16</v>
      </c>
      <c r="J150" s="115"/>
    </row>
    <row r="151" spans="1:10" ht="240">
      <c r="A151" s="114"/>
      <c r="B151" s="107">
        <v>2</v>
      </c>
      <c r="C151" s="10" t="s">
        <v>779</v>
      </c>
      <c r="D151" s="118" t="s">
        <v>26</v>
      </c>
      <c r="E151" s="132" t="s">
        <v>107</v>
      </c>
      <c r="F151" s="133"/>
      <c r="G151" s="11" t="s">
        <v>862</v>
      </c>
      <c r="H151" s="14">
        <v>2.34</v>
      </c>
      <c r="I151" s="109">
        <f t="shared" si="2"/>
        <v>4.68</v>
      </c>
      <c r="J151" s="115"/>
    </row>
    <row r="152" spans="1:10" ht="240">
      <c r="A152" s="114"/>
      <c r="B152" s="107">
        <v>2</v>
      </c>
      <c r="C152" s="10" t="s">
        <v>779</v>
      </c>
      <c r="D152" s="118" t="s">
        <v>26</v>
      </c>
      <c r="E152" s="132" t="s">
        <v>210</v>
      </c>
      <c r="F152" s="133"/>
      <c r="G152" s="11" t="s">
        <v>862</v>
      </c>
      <c r="H152" s="14">
        <v>2.34</v>
      </c>
      <c r="I152" s="109">
        <f t="shared" si="2"/>
        <v>4.68</v>
      </c>
      <c r="J152" s="115"/>
    </row>
    <row r="153" spans="1:10" ht="240">
      <c r="A153" s="114"/>
      <c r="B153" s="107">
        <v>1</v>
      </c>
      <c r="C153" s="10" t="s">
        <v>779</v>
      </c>
      <c r="D153" s="118" t="s">
        <v>26</v>
      </c>
      <c r="E153" s="132" t="s">
        <v>212</v>
      </c>
      <c r="F153" s="133"/>
      <c r="G153" s="11" t="s">
        <v>862</v>
      </c>
      <c r="H153" s="14">
        <v>2.34</v>
      </c>
      <c r="I153" s="109">
        <f t="shared" si="2"/>
        <v>2.34</v>
      </c>
      <c r="J153" s="115"/>
    </row>
    <row r="154" spans="1:10" ht="240">
      <c r="A154" s="114"/>
      <c r="B154" s="107">
        <v>2</v>
      </c>
      <c r="C154" s="10" t="s">
        <v>779</v>
      </c>
      <c r="D154" s="118" t="s">
        <v>26</v>
      </c>
      <c r="E154" s="132" t="s">
        <v>213</v>
      </c>
      <c r="F154" s="133"/>
      <c r="G154" s="11" t="s">
        <v>862</v>
      </c>
      <c r="H154" s="14">
        <v>2.34</v>
      </c>
      <c r="I154" s="109">
        <f t="shared" si="2"/>
        <v>4.68</v>
      </c>
      <c r="J154" s="115"/>
    </row>
    <row r="155" spans="1:10" ht="240">
      <c r="A155" s="114"/>
      <c r="B155" s="107">
        <v>2</v>
      </c>
      <c r="C155" s="10" t="s">
        <v>779</v>
      </c>
      <c r="D155" s="118" t="s">
        <v>26</v>
      </c>
      <c r="E155" s="132" t="s">
        <v>267</v>
      </c>
      <c r="F155" s="133"/>
      <c r="G155" s="11" t="s">
        <v>862</v>
      </c>
      <c r="H155" s="14">
        <v>2.34</v>
      </c>
      <c r="I155" s="109">
        <f t="shared" si="2"/>
        <v>4.68</v>
      </c>
      <c r="J155" s="115"/>
    </row>
    <row r="156" spans="1:10" ht="240">
      <c r="A156" s="114"/>
      <c r="B156" s="107">
        <v>2</v>
      </c>
      <c r="C156" s="10" t="s">
        <v>779</v>
      </c>
      <c r="D156" s="118" t="s">
        <v>26</v>
      </c>
      <c r="E156" s="132" t="s">
        <v>311</v>
      </c>
      <c r="F156" s="133"/>
      <c r="G156" s="11" t="s">
        <v>862</v>
      </c>
      <c r="H156" s="14">
        <v>2.34</v>
      </c>
      <c r="I156" s="109">
        <f t="shared" si="2"/>
        <v>4.68</v>
      </c>
      <c r="J156" s="115"/>
    </row>
    <row r="157" spans="1:10" ht="180">
      <c r="A157" s="114"/>
      <c r="B157" s="107">
        <v>2</v>
      </c>
      <c r="C157" s="10" t="s">
        <v>780</v>
      </c>
      <c r="D157" s="118" t="s">
        <v>26</v>
      </c>
      <c r="E157" s="132" t="s">
        <v>107</v>
      </c>
      <c r="F157" s="133"/>
      <c r="G157" s="11" t="s">
        <v>781</v>
      </c>
      <c r="H157" s="14">
        <v>4.0599999999999996</v>
      </c>
      <c r="I157" s="109">
        <f t="shared" si="2"/>
        <v>8.1199999999999992</v>
      </c>
      <c r="J157" s="115"/>
    </row>
    <row r="158" spans="1:10" ht="180">
      <c r="A158" s="114"/>
      <c r="B158" s="107">
        <v>1</v>
      </c>
      <c r="C158" s="10" t="s">
        <v>780</v>
      </c>
      <c r="D158" s="118" t="s">
        <v>26</v>
      </c>
      <c r="E158" s="132" t="s">
        <v>263</v>
      </c>
      <c r="F158" s="133"/>
      <c r="G158" s="11" t="s">
        <v>781</v>
      </c>
      <c r="H158" s="14">
        <v>4.0599999999999996</v>
      </c>
      <c r="I158" s="109">
        <f t="shared" si="2"/>
        <v>4.0599999999999996</v>
      </c>
      <c r="J158" s="115"/>
    </row>
    <row r="159" spans="1:10" ht="156">
      <c r="A159" s="114"/>
      <c r="B159" s="107">
        <v>1</v>
      </c>
      <c r="C159" s="10" t="s">
        <v>292</v>
      </c>
      <c r="D159" s="118" t="s">
        <v>314</v>
      </c>
      <c r="E159" s="132" t="s">
        <v>263</v>
      </c>
      <c r="F159" s="133"/>
      <c r="G159" s="11" t="s">
        <v>295</v>
      </c>
      <c r="H159" s="14">
        <v>1.7</v>
      </c>
      <c r="I159" s="109">
        <f t="shared" si="2"/>
        <v>1.7</v>
      </c>
      <c r="J159" s="115"/>
    </row>
    <row r="160" spans="1:10" ht="156">
      <c r="A160" s="114"/>
      <c r="B160" s="107">
        <v>1</v>
      </c>
      <c r="C160" s="10" t="s">
        <v>292</v>
      </c>
      <c r="D160" s="118" t="s">
        <v>314</v>
      </c>
      <c r="E160" s="132" t="s">
        <v>265</v>
      </c>
      <c r="F160" s="133"/>
      <c r="G160" s="11" t="s">
        <v>295</v>
      </c>
      <c r="H160" s="14">
        <v>1.7</v>
      </c>
      <c r="I160" s="109">
        <f t="shared" si="2"/>
        <v>1.7</v>
      </c>
      <c r="J160" s="115"/>
    </row>
    <row r="161" spans="1:10" ht="156">
      <c r="A161" s="114"/>
      <c r="B161" s="107">
        <v>1</v>
      </c>
      <c r="C161" s="10" t="s">
        <v>292</v>
      </c>
      <c r="D161" s="118" t="s">
        <v>314</v>
      </c>
      <c r="E161" s="132" t="s">
        <v>239</v>
      </c>
      <c r="F161" s="133"/>
      <c r="G161" s="11" t="s">
        <v>295</v>
      </c>
      <c r="H161" s="14">
        <v>1.7</v>
      </c>
      <c r="I161" s="109">
        <f t="shared" si="2"/>
        <v>1.7</v>
      </c>
      <c r="J161" s="115"/>
    </row>
    <row r="162" spans="1:10" ht="156">
      <c r="A162" s="114"/>
      <c r="B162" s="107">
        <v>1</v>
      </c>
      <c r="C162" s="10" t="s">
        <v>292</v>
      </c>
      <c r="D162" s="118" t="s">
        <v>314</v>
      </c>
      <c r="E162" s="132" t="s">
        <v>782</v>
      </c>
      <c r="F162" s="133"/>
      <c r="G162" s="11" t="s">
        <v>295</v>
      </c>
      <c r="H162" s="14">
        <v>1.7</v>
      </c>
      <c r="I162" s="109">
        <f t="shared" si="2"/>
        <v>1.7</v>
      </c>
      <c r="J162" s="115"/>
    </row>
    <row r="163" spans="1:10" ht="156">
      <c r="A163" s="114"/>
      <c r="B163" s="107">
        <v>1</v>
      </c>
      <c r="C163" s="10" t="s">
        <v>292</v>
      </c>
      <c r="D163" s="118" t="s">
        <v>314</v>
      </c>
      <c r="E163" s="132" t="s">
        <v>783</v>
      </c>
      <c r="F163" s="133"/>
      <c r="G163" s="11" t="s">
        <v>295</v>
      </c>
      <c r="H163" s="14">
        <v>1.7</v>
      </c>
      <c r="I163" s="109">
        <f t="shared" si="2"/>
        <v>1.7</v>
      </c>
      <c r="J163" s="115"/>
    </row>
    <row r="164" spans="1:10" ht="180">
      <c r="A164" s="114"/>
      <c r="B164" s="107">
        <v>3</v>
      </c>
      <c r="C164" s="10" t="s">
        <v>784</v>
      </c>
      <c r="D164" s="118" t="s">
        <v>239</v>
      </c>
      <c r="E164" s="132" t="s">
        <v>26</v>
      </c>
      <c r="F164" s="133"/>
      <c r="G164" s="11" t="s">
        <v>785</v>
      </c>
      <c r="H164" s="14">
        <v>4.45</v>
      </c>
      <c r="I164" s="109">
        <f t="shared" si="2"/>
        <v>13.350000000000001</v>
      </c>
      <c r="J164" s="115"/>
    </row>
    <row r="165" spans="1:10" ht="180">
      <c r="A165" s="114"/>
      <c r="B165" s="107">
        <v>3</v>
      </c>
      <c r="C165" s="10" t="s">
        <v>784</v>
      </c>
      <c r="D165" s="118" t="s">
        <v>348</v>
      </c>
      <c r="E165" s="132" t="s">
        <v>26</v>
      </c>
      <c r="F165" s="133"/>
      <c r="G165" s="11" t="s">
        <v>785</v>
      </c>
      <c r="H165" s="14">
        <v>4.45</v>
      </c>
      <c r="I165" s="109">
        <f t="shared" si="2"/>
        <v>13.350000000000001</v>
      </c>
      <c r="J165" s="115"/>
    </row>
    <row r="166" spans="1:10" ht="144">
      <c r="A166" s="114"/>
      <c r="B166" s="107">
        <v>4</v>
      </c>
      <c r="C166" s="10" t="s">
        <v>786</v>
      </c>
      <c r="D166" s="118" t="s">
        <v>26</v>
      </c>
      <c r="E166" s="132" t="s">
        <v>239</v>
      </c>
      <c r="F166" s="133"/>
      <c r="G166" s="11" t="s">
        <v>787</v>
      </c>
      <c r="H166" s="14">
        <v>4.3099999999999996</v>
      </c>
      <c r="I166" s="109">
        <f t="shared" si="2"/>
        <v>17.239999999999998</v>
      </c>
      <c r="J166" s="115"/>
    </row>
    <row r="167" spans="1:10" ht="252">
      <c r="A167" s="114"/>
      <c r="B167" s="107">
        <v>3</v>
      </c>
      <c r="C167" s="10" t="s">
        <v>788</v>
      </c>
      <c r="D167" s="118"/>
      <c r="E167" s="132"/>
      <c r="F167" s="133"/>
      <c r="G167" s="11" t="s">
        <v>789</v>
      </c>
      <c r="H167" s="14">
        <v>2.15</v>
      </c>
      <c r="I167" s="109">
        <f t="shared" si="2"/>
        <v>6.4499999999999993</v>
      </c>
      <c r="J167" s="115"/>
    </row>
    <row r="168" spans="1:10" ht="168">
      <c r="A168" s="114"/>
      <c r="B168" s="107">
        <v>2</v>
      </c>
      <c r="C168" s="10" t="s">
        <v>790</v>
      </c>
      <c r="D168" s="118" t="s">
        <v>28</v>
      </c>
      <c r="E168" s="132"/>
      <c r="F168" s="133"/>
      <c r="G168" s="11" t="s">
        <v>791</v>
      </c>
      <c r="H168" s="14">
        <v>3.59</v>
      </c>
      <c r="I168" s="109">
        <f t="shared" si="2"/>
        <v>7.18</v>
      </c>
      <c r="J168" s="115"/>
    </row>
    <row r="169" spans="1:10" ht="120">
      <c r="A169" s="114"/>
      <c r="B169" s="107">
        <v>2</v>
      </c>
      <c r="C169" s="10" t="s">
        <v>792</v>
      </c>
      <c r="D169" s="118" t="s">
        <v>107</v>
      </c>
      <c r="E169" s="132"/>
      <c r="F169" s="133"/>
      <c r="G169" s="11" t="s">
        <v>793</v>
      </c>
      <c r="H169" s="14">
        <v>0.43</v>
      </c>
      <c r="I169" s="109">
        <f t="shared" si="2"/>
        <v>0.86</v>
      </c>
      <c r="J169" s="115"/>
    </row>
    <row r="170" spans="1:10" ht="120">
      <c r="A170" s="114"/>
      <c r="B170" s="107">
        <v>3</v>
      </c>
      <c r="C170" s="10" t="s">
        <v>792</v>
      </c>
      <c r="D170" s="118" t="s">
        <v>263</v>
      </c>
      <c r="E170" s="132"/>
      <c r="F170" s="133"/>
      <c r="G170" s="11" t="s">
        <v>793</v>
      </c>
      <c r="H170" s="14">
        <v>0.43</v>
      </c>
      <c r="I170" s="109">
        <f t="shared" si="2"/>
        <v>1.29</v>
      </c>
      <c r="J170" s="115"/>
    </row>
    <row r="171" spans="1:10" ht="120">
      <c r="A171" s="114"/>
      <c r="B171" s="107">
        <v>1</v>
      </c>
      <c r="C171" s="10" t="s">
        <v>792</v>
      </c>
      <c r="D171" s="118" t="s">
        <v>214</v>
      </c>
      <c r="E171" s="132"/>
      <c r="F171" s="133"/>
      <c r="G171" s="11" t="s">
        <v>793</v>
      </c>
      <c r="H171" s="14">
        <v>0.43</v>
      </c>
      <c r="I171" s="109">
        <f t="shared" si="2"/>
        <v>0.43</v>
      </c>
      <c r="J171" s="115"/>
    </row>
    <row r="172" spans="1:10" ht="96">
      <c r="A172" s="114"/>
      <c r="B172" s="107">
        <v>10</v>
      </c>
      <c r="C172" s="10" t="s">
        <v>65</v>
      </c>
      <c r="D172" s="118" t="s">
        <v>25</v>
      </c>
      <c r="E172" s="132"/>
      <c r="F172" s="133"/>
      <c r="G172" s="11" t="s">
        <v>794</v>
      </c>
      <c r="H172" s="14">
        <v>2.84</v>
      </c>
      <c r="I172" s="109">
        <f t="shared" si="2"/>
        <v>28.4</v>
      </c>
      <c r="J172" s="115"/>
    </row>
    <row r="173" spans="1:10" ht="96">
      <c r="A173" s="114"/>
      <c r="B173" s="107">
        <v>2</v>
      </c>
      <c r="C173" s="10" t="s">
        <v>65</v>
      </c>
      <c r="D173" s="118" t="s">
        <v>67</v>
      </c>
      <c r="E173" s="132"/>
      <c r="F173" s="133"/>
      <c r="G173" s="11" t="s">
        <v>794</v>
      </c>
      <c r="H173" s="14">
        <v>2.84</v>
      </c>
      <c r="I173" s="109">
        <f t="shared" si="2"/>
        <v>5.68</v>
      </c>
      <c r="J173" s="115"/>
    </row>
    <row r="174" spans="1:10" ht="96">
      <c r="A174" s="114"/>
      <c r="B174" s="107">
        <v>2</v>
      </c>
      <c r="C174" s="10" t="s">
        <v>65</v>
      </c>
      <c r="D174" s="118" t="s">
        <v>26</v>
      </c>
      <c r="E174" s="132"/>
      <c r="F174" s="133"/>
      <c r="G174" s="11" t="s">
        <v>794</v>
      </c>
      <c r="H174" s="14">
        <v>2.84</v>
      </c>
      <c r="I174" s="109">
        <f t="shared" si="2"/>
        <v>5.68</v>
      </c>
      <c r="J174" s="115"/>
    </row>
    <row r="175" spans="1:10" ht="96">
      <c r="A175" s="114"/>
      <c r="B175" s="107">
        <v>4</v>
      </c>
      <c r="C175" s="10" t="s">
        <v>65</v>
      </c>
      <c r="D175" s="118" t="s">
        <v>27</v>
      </c>
      <c r="E175" s="132"/>
      <c r="F175" s="133"/>
      <c r="G175" s="11" t="s">
        <v>794</v>
      </c>
      <c r="H175" s="14">
        <v>2.84</v>
      </c>
      <c r="I175" s="109">
        <f t="shared" si="2"/>
        <v>11.36</v>
      </c>
      <c r="J175" s="115"/>
    </row>
    <row r="176" spans="1:10" ht="96">
      <c r="A176" s="114"/>
      <c r="B176" s="107">
        <v>3</v>
      </c>
      <c r="C176" s="10" t="s">
        <v>65</v>
      </c>
      <c r="D176" s="118" t="s">
        <v>28</v>
      </c>
      <c r="E176" s="132"/>
      <c r="F176" s="133"/>
      <c r="G176" s="11" t="s">
        <v>794</v>
      </c>
      <c r="H176" s="14">
        <v>2.84</v>
      </c>
      <c r="I176" s="109">
        <f t="shared" si="2"/>
        <v>8.52</v>
      </c>
      <c r="J176" s="115"/>
    </row>
    <row r="177" spans="1:10" ht="132">
      <c r="A177" s="114"/>
      <c r="B177" s="107">
        <v>2</v>
      </c>
      <c r="C177" s="10" t="s">
        <v>795</v>
      </c>
      <c r="D177" s="118" t="s">
        <v>25</v>
      </c>
      <c r="E177" s="132" t="s">
        <v>107</v>
      </c>
      <c r="F177" s="133"/>
      <c r="G177" s="11" t="s">
        <v>796</v>
      </c>
      <c r="H177" s="14">
        <v>4.45</v>
      </c>
      <c r="I177" s="109">
        <f t="shared" si="2"/>
        <v>8.9</v>
      </c>
      <c r="J177" s="115"/>
    </row>
    <row r="178" spans="1:10" ht="132">
      <c r="A178" s="114"/>
      <c r="B178" s="107">
        <v>1</v>
      </c>
      <c r="C178" s="10" t="s">
        <v>795</v>
      </c>
      <c r="D178" s="118" t="s">
        <v>25</v>
      </c>
      <c r="E178" s="132" t="s">
        <v>214</v>
      </c>
      <c r="F178" s="133"/>
      <c r="G178" s="11" t="s">
        <v>796</v>
      </c>
      <c r="H178" s="14">
        <v>4.45</v>
      </c>
      <c r="I178" s="109">
        <f t="shared" si="2"/>
        <v>4.45</v>
      </c>
      <c r="J178" s="115"/>
    </row>
    <row r="179" spans="1:10" ht="132">
      <c r="A179" s="114"/>
      <c r="B179" s="107">
        <v>1</v>
      </c>
      <c r="C179" s="10" t="s">
        <v>795</v>
      </c>
      <c r="D179" s="118" t="s">
        <v>25</v>
      </c>
      <c r="E179" s="132" t="s">
        <v>310</v>
      </c>
      <c r="F179" s="133"/>
      <c r="G179" s="11" t="s">
        <v>796</v>
      </c>
      <c r="H179" s="14">
        <v>4.45</v>
      </c>
      <c r="I179" s="109">
        <f t="shared" si="2"/>
        <v>4.45</v>
      </c>
      <c r="J179" s="115"/>
    </row>
    <row r="180" spans="1:10" ht="132">
      <c r="A180" s="114"/>
      <c r="B180" s="107">
        <v>2</v>
      </c>
      <c r="C180" s="10" t="s">
        <v>795</v>
      </c>
      <c r="D180" s="118" t="s">
        <v>26</v>
      </c>
      <c r="E180" s="132" t="s">
        <v>107</v>
      </c>
      <c r="F180" s="133"/>
      <c r="G180" s="11" t="s">
        <v>796</v>
      </c>
      <c r="H180" s="14">
        <v>4.45</v>
      </c>
      <c r="I180" s="109">
        <f t="shared" si="2"/>
        <v>8.9</v>
      </c>
      <c r="J180" s="115"/>
    </row>
    <row r="181" spans="1:10" ht="96">
      <c r="A181" s="114"/>
      <c r="B181" s="107">
        <v>1</v>
      </c>
      <c r="C181" s="10" t="s">
        <v>797</v>
      </c>
      <c r="D181" s="118" t="s">
        <v>23</v>
      </c>
      <c r="E181" s="132"/>
      <c r="F181" s="133"/>
      <c r="G181" s="11" t="s">
        <v>798</v>
      </c>
      <c r="H181" s="14">
        <v>3.02</v>
      </c>
      <c r="I181" s="109">
        <f t="shared" si="2"/>
        <v>3.02</v>
      </c>
      <c r="J181" s="115"/>
    </row>
    <row r="182" spans="1:10" ht="96">
      <c r="A182" s="114"/>
      <c r="B182" s="107">
        <v>8</v>
      </c>
      <c r="C182" s="10" t="s">
        <v>797</v>
      </c>
      <c r="D182" s="118" t="s">
        <v>25</v>
      </c>
      <c r="E182" s="132"/>
      <c r="F182" s="133"/>
      <c r="G182" s="11" t="s">
        <v>798</v>
      </c>
      <c r="H182" s="14">
        <v>3.02</v>
      </c>
      <c r="I182" s="109">
        <f t="shared" si="2"/>
        <v>24.16</v>
      </c>
      <c r="J182" s="115"/>
    </row>
    <row r="183" spans="1:10" ht="96">
      <c r="A183" s="114"/>
      <c r="B183" s="107">
        <v>4</v>
      </c>
      <c r="C183" s="10" t="s">
        <v>799</v>
      </c>
      <c r="D183" s="118" t="s">
        <v>23</v>
      </c>
      <c r="E183" s="132"/>
      <c r="F183" s="133"/>
      <c r="G183" s="11" t="s">
        <v>800</v>
      </c>
      <c r="H183" s="14">
        <v>3.74</v>
      </c>
      <c r="I183" s="109">
        <f t="shared" si="2"/>
        <v>14.96</v>
      </c>
      <c r="J183" s="115"/>
    </row>
    <row r="184" spans="1:10" ht="96">
      <c r="A184" s="114"/>
      <c r="B184" s="107">
        <v>3</v>
      </c>
      <c r="C184" s="10" t="s">
        <v>799</v>
      </c>
      <c r="D184" s="118" t="s">
        <v>26</v>
      </c>
      <c r="E184" s="132"/>
      <c r="F184" s="133"/>
      <c r="G184" s="11" t="s">
        <v>800</v>
      </c>
      <c r="H184" s="14">
        <v>3.74</v>
      </c>
      <c r="I184" s="109">
        <f t="shared" si="2"/>
        <v>11.22</v>
      </c>
      <c r="J184" s="115"/>
    </row>
    <row r="185" spans="1:10" ht="96">
      <c r="A185" s="114"/>
      <c r="B185" s="107">
        <v>1</v>
      </c>
      <c r="C185" s="10" t="s">
        <v>68</v>
      </c>
      <c r="D185" s="118" t="s">
        <v>23</v>
      </c>
      <c r="E185" s="132" t="s">
        <v>273</v>
      </c>
      <c r="F185" s="133"/>
      <c r="G185" s="11" t="s">
        <v>801</v>
      </c>
      <c r="H185" s="14">
        <v>3.47</v>
      </c>
      <c r="I185" s="109">
        <f t="shared" si="2"/>
        <v>3.47</v>
      </c>
      <c r="J185" s="115"/>
    </row>
    <row r="186" spans="1:10" ht="96">
      <c r="A186" s="114"/>
      <c r="B186" s="107">
        <v>2</v>
      </c>
      <c r="C186" s="10" t="s">
        <v>68</v>
      </c>
      <c r="D186" s="118" t="s">
        <v>23</v>
      </c>
      <c r="E186" s="132" t="s">
        <v>272</v>
      </c>
      <c r="F186" s="133"/>
      <c r="G186" s="11" t="s">
        <v>801</v>
      </c>
      <c r="H186" s="14">
        <v>3.47</v>
      </c>
      <c r="I186" s="109">
        <f t="shared" si="2"/>
        <v>6.94</v>
      </c>
      <c r="J186" s="115"/>
    </row>
    <row r="187" spans="1:10" ht="96">
      <c r="A187" s="114"/>
      <c r="B187" s="107">
        <v>4</v>
      </c>
      <c r="C187" s="10" t="s">
        <v>68</v>
      </c>
      <c r="D187" s="118" t="s">
        <v>25</v>
      </c>
      <c r="E187" s="132" t="s">
        <v>273</v>
      </c>
      <c r="F187" s="133"/>
      <c r="G187" s="11" t="s">
        <v>801</v>
      </c>
      <c r="H187" s="14">
        <v>3.47</v>
      </c>
      <c r="I187" s="109">
        <f t="shared" si="2"/>
        <v>13.88</v>
      </c>
      <c r="J187" s="115"/>
    </row>
    <row r="188" spans="1:10" ht="96">
      <c r="A188" s="114"/>
      <c r="B188" s="107">
        <v>3</v>
      </c>
      <c r="C188" s="10" t="s">
        <v>68</v>
      </c>
      <c r="D188" s="118" t="s">
        <v>25</v>
      </c>
      <c r="E188" s="132" t="s">
        <v>271</v>
      </c>
      <c r="F188" s="133"/>
      <c r="G188" s="11" t="s">
        <v>801</v>
      </c>
      <c r="H188" s="14">
        <v>3.47</v>
      </c>
      <c r="I188" s="109">
        <f t="shared" si="2"/>
        <v>10.41</v>
      </c>
      <c r="J188" s="115"/>
    </row>
    <row r="189" spans="1:10" ht="96">
      <c r="A189" s="114"/>
      <c r="B189" s="107">
        <v>5</v>
      </c>
      <c r="C189" s="10" t="s">
        <v>68</v>
      </c>
      <c r="D189" s="118" t="s">
        <v>25</v>
      </c>
      <c r="E189" s="132" t="s">
        <v>272</v>
      </c>
      <c r="F189" s="133"/>
      <c r="G189" s="11" t="s">
        <v>801</v>
      </c>
      <c r="H189" s="14">
        <v>3.47</v>
      </c>
      <c r="I189" s="109">
        <f t="shared" si="2"/>
        <v>17.350000000000001</v>
      </c>
      <c r="J189" s="115"/>
    </row>
    <row r="190" spans="1:10" ht="96">
      <c r="A190" s="114"/>
      <c r="B190" s="107">
        <v>5</v>
      </c>
      <c r="C190" s="10" t="s">
        <v>68</v>
      </c>
      <c r="D190" s="118" t="s">
        <v>25</v>
      </c>
      <c r="E190" s="132" t="s">
        <v>744</v>
      </c>
      <c r="F190" s="133"/>
      <c r="G190" s="11" t="s">
        <v>801</v>
      </c>
      <c r="H190" s="14">
        <v>3.47</v>
      </c>
      <c r="I190" s="109">
        <f t="shared" si="2"/>
        <v>17.350000000000001</v>
      </c>
      <c r="J190" s="115"/>
    </row>
    <row r="191" spans="1:10" ht="96">
      <c r="A191" s="114"/>
      <c r="B191" s="107">
        <v>5</v>
      </c>
      <c r="C191" s="10" t="s">
        <v>68</v>
      </c>
      <c r="D191" s="118" t="s">
        <v>26</v>
      </c>
      <c r="E191" s="132" t="s">
        <v>273</v>
      </c>
      <c r="F191" s="133"/>
      <c r="G191" s="11" t="s">
        <v>801</v>
      </c>
      <c r="H191" s="14">
        <v>3.47</v>
      </c>
      <c r="I191" s="109">
        <f t="shared" si="2"/>
        <v>17.350000000000001</v>
      </c>
      <c r="J191" s="115"/>
    </row>
    <row r="192" spans="1:10" ht="96">
      <c r="A192" s="114"/>
      <c r="B192" s="107">
        <v>3</v>
      </c>
      <c r="C192" s="10" t="s">
        <v>68</v>
      </c>
      <c r="D192" s="118" t="s">
        <v>26</v>
      </c>
      <c r="E192" s="132" t="s">
        <v>271</v>
      </c>
      <c r="F192" s="133"/>
      <c r="G192" s="11" t="s">
        <v>801</v>
      </c>
      <c r="H192" s="14">
        <v>3.47</v>
      </c>
      <c r="I192" s="109">
        <f t="shared" si="2"/>
        <v>10.41</v>
      </c>
      <c r="J192" s="115"/>
    </row>
    <row r="193" spans="1:10" ht="96">
      <c r="A193" s="114"/>
      <c r="B193" s="107">
        <v>4</v>
      </c>
      <c r="C193" s="10" t="s">
        <v>68</v>
      </c>
      <c r="D193" s="118" t="s">
        <v>26</v>
      </c>
      <c r="E193" s="132" t="s">
        <v>272</v>
      </c>
      <c r="F193" s="133"/>
      <c r="G193" s="11" t="s">
        <v>801</v>
      </c>
      <c r="H193" s="14">
        <v>3.47</v>
      </c>
      <c r="I193" s="109">
        <f t="shared" si="2"/>
        <v>13.88</v>
      </c>
      <c r="J193" s="115"/>
    </row>
    <row r="194" spans="1:10" ht="96">
      <c r="A194" s="114"/>
      <c r="B194" s="107">
        <v>2</v>
      </c>
      <c r="C194" s="10" t="s">
        <v>68</v>
      </c>
      <c r="D194" s="118" t="s">
        <v>26</v>
      </c>
      <c r="E194" s="132" t="s">
        <v>744</v>
      </c>
      <c r="F194" s="133"/>
      <c r="G194" s="11" t="s">
        <v>801</v>
      </c>
      <c r="H194" s="14">
        <v>3.47</v>
      </c>
      <c r="I194" s="109">
        <f t="shared" si="2"/>
        <v>6.94</v>
      </c>
      <c r="J194" s="115"/>
    </row>
    <row r="195" spans="1:10" ht="96">
      <c r="A195" s="114"/>
      <c r="B195" s="107">
        <v>1</v>
      </c>
      <c r="C195" s="10" t="s">
        <v>68</v>
      </c>
      <c r="D195" s="118" t="s">
        <v>27</v>
      </c>
      <c r="E195" s="132" t="s">
        <v>271</v>
      </c>
      <c r="F195" s="133"/>
      <c r="G195" s="11" t="s">
        <v>801</v>
      </c>
      <c r="H195" s="14">
        <v>3.47</v>
      </c>
      <c r="I195" s="109">
        <f t="shared" si="2"/>
        <v>3.47</v>
      </c>
      <c r="J195" s="115"/>
    </row>
    <row r="196" spans="1:10" ht="96">
      <c r="A196" s="114"/>
      <c r="B196" s="107">
        <v>3</v>
      </c>
      <c r="C196" s="10" t="s">
        <v>68</v>
      </c>
      <c r="D196" s="118" t="s">
        <v>27</v>
      </c>
      <c r="E196" s="132" t="s">
        <v>272</v>
      </c>
      <c r="F196" s="133"/>
      <c r="G196" s="11" t="s">
        <v>801</v>
      </c>
      <c r="H196" s="14">
        <v>3.47</v>
      </c>
      <c r="I196" s="109">
        <f t="shared" si="2"/>
        <v>10.41</v>
      </c>
      <c r="J196" s="115"/>
    </row>
    <row r="197" spans="1:10" ht="96">
      <c r="A197" s="114"/>
      <c r="B197" s="107">
        <v>1</v>
      </c>
      <c r="C197" s="10" t="s">
        <v>68</v>
      </c>
      <c r="D197" s="118" t="s">
        <v>27</v>
      </c>
      <c r="E197" s="132" t="s">
        <v>744</v>
      </c>
      <c r="F197" s="133"/>
      <c r="G197" s="11" t="s">
        <v>801</v>
      </c>
      <c r="H197" s="14">
        <v>3.47</v>
      </c>
      <c r="I197" s="109">
        <f t="shared" si="2"/>
        <v>3.47</v>
      </c>
      <c r="J197" s="115"/>
    </row>
    <row r="198" spans="1:10" ht="108">
      <c r="A198" s="114"/>
      <c r="B198" s="107">
        <v>2</v>
      </c>
      <c r="C198" s="10" t="s">
        <v>802</v>
      </c>
      <c r="D198" s="118" t="s">
        <v>294</v>
      </c>
      <c r="E198" s="132" t="s">
        <v>272</v>
      </c>
      <c r="F198" s="133"/>
      <c r="G198" s="11" t="s">
        <v>803</v>
      </c>
      <c r="H198" s="14">
        <v>4.8099999999999996</v>
      </c>
      <c r="I198" s="109">
        <f t="shared" si="2"/>
        <v>9.6199999999999992</v>
      </c>
      <c r="J198" s="115"/>
    </row>
    <row r="199" spans="1:10" ht="108">
      <c r="A199" s="114"/>
      <c r="B199" s="107">
        <v>2</v>
      </c>
      <c r="C199" s="10" t="s">
        <v>802</v>
      </c>
      <c r="D199" s="118" t="s">
        <v>314</v>
      </c>
      <c r="E199" s="132" t="s">
        <v>272</v>
      </c>
      <c r="F199" s="133"/>
      <c r="G199" s="11" t="s">
        <v>803</v>
      </c>
      <c r="H199" s="14">
        <v>4.8099999999999996</v>
      </c>
      <c r="I199" s="109">
        <f t="shared" si="2"/>
        <v>9.6199999999999992</v>
      </c>
      <c r="J199" s="115"/>
    </row>
    <row r="200" spans="1:10" ht="96">
      <c r="A200" s="114"/>
      <c r="B200" s="107">
        <v>4</v>
      </c>
      <c r="C200" s="10" t="s">
        <v>804</v>
      </c>
      <c r="D200" s="118" t="s">
        <v>23</v>
      </c>
      <c r="E200" s="132" t="s">
        <v>273</v>
      </c>
      <c r="F200" s="133"/>
      <c r="G200" s="11" t="s">
        <v>805</v>
      </c>
      <c r="H200" s="14">
        <v>3.74</v>
      </c>
      <c r="I200" s="109">
        <f t="shared" si="2"/>
        <v>14.96</v>
      </c>
      <c r="J200" s="115"/>
    </row>
    <row r="201" spans="1:10" ht="96">
      <c r="A201" s="114"/>
      <c r="B201" s="107">
        <v>1</v>
      </c>
      <c r="C201" s="10" t="s">
        <v>804</v>
      </c>
      <c r="D201" s="118" t="s">
        <v>23</v>
      </c>
      <c r="E201" s="132" t="s">
        <v>272</v>
      </c>
      <c r="F201" s="133"/>
      <c r="G201" s="11" t="s">
        <v>805</v>
      </c>
      <c r="H201" s="14">
        <v>3.74</v>
      </c>
      <c r="I201" s="109">
        <f t="shared" si="2"/>
        <v>3.74</v>
      </c>
      <c r="J201" s="115"/>
    </row>
    <row r="202" spans="1:10" ht="96">
      <c r="A202" s="114"/>
      <c r="B202" s="107">
        <v>2</v>
      </c>
      <c r="C202" s="10" t="s">
        <v>804</v>
      </c>
      <c r="D202" s="118" t="s">
        <v>23</v>
      </c>
      <c r="E202" s="132" t="s">
        <v>744</v>
      </c>
      <c r="F202" s="133"/>
      <c r="G202" s="11" t="s">
        <v>805</v>
      </c>
      <c r="H202" s="14">
        <v>3.74</v>
      </c>
      <c r="I202" s="109">
        <f t="shared" si="2"/>
        <v>7.48</v>
      </c>
      <c r="J202" s="115"/>
    </row>
    <row r="203" spans="1:10" ht="96">
      <c r="A203" s="114"/>
      <c r="B203" s="107">
        <v>6</v>
      </c>
      <c r="C203" s="10" t="s">
        <v>804</v>
      </c>
      <c r="D203" s="118" t="s">
        <v>25</v>
      </c>
      <c r="E203" s="132" t="s">
        <v>272</v>
      </c>
      <c r="F203" s="133"/>
      <c r="G203" s="11" t="s">
        <v>805</v>
      </c>
      <c r="H203" s="14">
        <v>3.74</v>
      </c>
      <c r="I203" s="109">
        <f t="shared" si="2"/>
        <v>22.44</v>
      </c>
      <c r="J203" s="115"/>
    </row>
    <row r="204" spans="1:10" ht="96">
      <c r="A204" s="114"/>
      <c r="B204" s="107">
        <v>5</v>
      </c>
      <c r="C204" s="10" t="s">
        <v>804</v>
      </c>
      <c r="D204" s="118" t="s">
        <v>25</v>
      </c>
      <c r="E204" s="132" t="s">
        <v>744</v>
      </c>
      <c r="F204" s="133"/>
      <c r="G204" s="11" t="s">
        <v>805</v>
      </c>
      <c r="H204" s="14">
        <v>3.74</v>
      </c>
      <c r="I204" s="109">
        <f t="shared" si="2"/>
        <v>18.700000000000003</v>
      </c>
      <c r="J204" s="115"/>
    </row>
    <row r="205" spans="1:10" ht="96">
      <c r="A205" s="114"/>
      <c r="B205" s="107">
        <v>1</v>
      </c>
      <c r="C205" s="10" t="s">
        <v>804</v>
      </c>
      <c r="D205" s="118" t="s">
        <v>26</v>
      </c>
      <c r="E205" s="132" t="s">
        <v>272</v>
      </c>
      <c r="F205" s="133"/>
      <c r="G205" s="11" t="s">
        <v>805</v>
      </c>
      <c r="H205" s="14">
        <v>3.74</v>
      </c>
      <c r="I205" s="109">
        <f t="shared" si="2"/>
        <v>3.74</v>
      </c>
      <c r="J205" s="115"/>
    </row>
    <row r="206" spans="1:10" ht="96">
      <c r="A206" s="114"/>
      <c r="B206" s="107">
        <v>7</v>
      </c>
      <c r="C206" s="10" t="s">
        <v>473</v>
      </c>
      <c r="D206" s="118" t="s">
        <v>298</v>
      </c>
      <c r="E206" s="132" t="s">
        <v>272</v>
      </c>
      <c r="F206" s="133"/>
      <c r="G206" s="11" t="s">
        <v>475</v>
      </c>
      <c r="H206" s="14">
        <v>4.01</v>
      </c>
      <c r="I206" s="109">
        <f t="shared" si="2"/>
        <v>28.07</v>
      </c>
      <c r="J206" s="115"/>
    </row>
    <row r="207" spans="1:10" ht="72">
      <c r="A207" s="114"/>
      <c r="B207" s="107">
        <v>1</v>
      </c>
      <c r="C207" s="10" t="s">
        <v>806</v>
      </c>
      <c r="D207" s="118" t="s">
        <v>25</v>
      </c>
      <c r="E207" s="132"/>
      <c r="F207" s="133"/>
      <c r="G207" s="11" t="s">
        <v>807</v>
      </c>
      <c r="H207" s="14">
        <v>2.13</v>
      </c>
      <c r="I207" s="109">
        <f t="shared" si="2"/>
        <v>2.13</v>
      </c>
      <c r="J207" s="115"/>
    </row>
    <row r="208" spans="1:10" ht="72">
      <c r="A208" s="114"/>
      <c r="B208" s="107">
        <v>4</v>
      </c>
      <c r="C208" s="10" t="s">
        <v>806</v>
      </c>
      <c r="D208" s="118" t="s">
        <v>26</v>
      </c>
      <c r="E208" s="132"/>
      <c r="F208" s="133"/>
      <c r="G208" s="11" t="s">
        <v>807</v>
      </c>
      <c r="H208" s="14">
        <v>2.13</v>
      </c>
      <c r="I208" s="109">
        <f t="shared" si="2"/>
        <v>8.52</v>
      </c>
      <c r="J208" s="115"/>
    </row>
    <row r="209" spans="1:10" ht="192">
      <c r="A209" s="114"/>
      <c r="B209" s="107">
        <v>2</v>
      </c>
      <c r="C209" s="10" t="s">
        <v>808</v>
      </c>
      <c r="D209" s="118" t="s">
        <v>25</v>
      </c>
      <c r="E209" s="132"/>
      <c r="F209" s="133"/>
      <c r="G209" s="11" t="s">
        <v>809</v>
      </c>
      <c r="H209" s="14">
        <v>6.24</v>
      </c>
      <c r="I209" s="109">
        <f t="shared" si="2"/>
        <v>12.48</v>
      </c>
      <c r="J209" s="115"/>
    </row>
    <row r="210" spans="1:10" ht="192">
      <c r="A210" s="114"/>
      <c r="B210" s="107">
        <v>4</v>
      </c>
      <c r="C210" s="10" t="s">
        <v>808</v>
      </c>
      <c r="D210" s="118" t="s">
        <v>26</v>
      </c>
      <c r="E210" s="132"/>
      <c r="F210" s="133"/>
      <c r="G210" s="11" t="s">
        <v>809</v>
      </c>
      <c r="H210" s="14">
        <v>6.24</v>
      </c>
      <c r="I210" s="109">
        <f t="shared" si="2"/>
        <v>24.96</v>
      </c>
      <c r="J210" s="115"/>
    </row>
    <row r="211" spans="1:10" ht="168">
      <c r="A211" s="114"/>
      <c r="B211" s="107">
        <v>2</v>
      </c>
      <c r="C211" s="10" t="s">
        <v>810</v>
      </c>
      <c r="D211" s="118" t="s">
        <v>26</v>
      </c>
      <c r="E211" s="132"/>
      <c r="F211" s="133"/>
      <c r="G211" s="11" t="s">
        <v>811</v>
      </c>
      <c r="H211" s="14">
        <v>3.92</v>
      </c>
      <c r="I211" s="109">
        <f t="shared" si="2"/>
        <v>7.84</v>
      </c>
      <c r="J211" s="115"/>
    </row>
    <row r="212" spans="1:10" ht="168">
      <c r="A212" s="114"/>
      <c r="B212" s="107">
        <v>1</v>
      </c>
      <c r="C212" s="10" t="s">
        <v>812</v>
      </c>
      <c r="D212" s="118" t="s">
        <v>25</v>
      </c>
      <c r="E212" s="132"/>
      <c r="F212" s="133"/>
      <c r="G212" s="11" t="s">
        <v>813</v>
      </c>
      <c r="H212" s="14">
        <v>3.38</v>
      </c>
      <c r="I212" s="109">
        <f t="shared" si="2"/>
        <v>3.38</v>
      </c>
      <c r="J212" s="115"/>
    </row>
    <row r="213" spans="1:10" ht="192">
      <c r="A213" s="114"/>
      <c r="B213" s="107">
        <v>1</v>
      </c>
      <c r="C213" s="10" t="s">
        <v>814</v>
      </c>
      <c r="D213" s="118" t="s">
        <v>26</v>
      </c>
      <c r="E213" s="132"/>
      <c r="F213" s="133"/>
      <c r="G213" s="11" t="s">
        <v>815</v>
      </c>
      <c r="H213" s="14">
        <v>4.63</v>
      </c>
      <c r="I213" s="109">
        <f t="shared" si="2"/>
        <v>4.63</v>
      </c>
      <c r="J213" s="115"/>
    </row>
    <row r="214" spans="1:10" ht="180">
      <c r="A214" s="114"/>
      <c r="B214" s="107">
        <v>2</v>
      </c>
      <c r="C214" s="10" t="s">
        <v>816</v>
      </c>
      <c r="D214" s="118" t="s">
        <v>25</v>
      </c>
      <c r="E214" s="132" t="s">
        <v>272</v>
      </c>
      <c r="F214" s="133"/>
      <c r="G214" s="11" t="s">
        <v>817</v>
      </c>
      <c r="H214" s="14">
        <v>3.56</v>
      </c>
      <c r="I214" s="109">
        <f t="shared" ref="I214:I227" si="3">H214*B214</f>
        <v>7.12</v>
      </c>
      <c r="J214" s="115"/>
    </row>
    <row r="215" spans="1:10" ht="180">
      <c r="A215" s="114"/>
      <c r="B215" s="107">
        <v>2</v>
      </c>
      <c r="C215" s="10" t="s">
        <v>816</v>
      </c>
      <c r="D215" s="118" t="s">
        <v>26</v>
      </c>
      <c r="E215" s="132" t="s">
        <v>272</v>
      </c>
      <c r="F215" s="133"/>
      <c r="G215" s="11" t="s">
        <v>817</v>
      </c>
      <c r="H215" s="14">
        <v>3.56</v>
      </c>
      <c r="I215" s="109">
        <f t="shared" si="3"/>
        <v>7.12</v>
      </c>
      <c r="J215" s="115"/>
    </row>
    <row r="216" spans="1:10" ht="192">
      <c r="A216" s="114"/>
      <c r="B216" s="107">
        <v>1</v>
      </c>
      <c r="C216" s="10" t="s">
        <v>818</v>
      </c>
      <c r="D216" s="118" t="s">
        <v>25</v>
      </c>
      <c r="E216" s="132" t="s">
        <v>273</v>
      </c>
      <c r="F216" s="133"/>
      <c r="G216" s="11" t="s">
        <v>819</v>
      </c>
      <c r="H216" s="14">
        <v>4.63</v>
      </c>
      <c r="I216" s="109">
        <f t="shared" si="3"/>
        <v>4.63</v>
      </c>
      <c r="J216" s="115"/>
    </row>
    <row r="217" spans="1:10" ht="192">
      <c r="A217" s="114"/>
      <c r="B217" s="107">
        <v>1</v>
      </c>
      <c r="C217" s="10" t="s">
        <v>818</v>
      </c>
      <c r="D217" s="118" t="s">
        <v>27</v>
      </c>
      <c r="E217" s="132" t="s">
        <v>273</v>
      </c>
      <c r="F217" s="133"/>
      <c r="G217" s="11" t="s">
        <v>819</v>
      </c>
      <c r="H217" s="14">
        <v>4.63</v>
      </c>
      <c r="I217" s="109">
        <f t="shared" si="3"/>
        <v>4.63</v>
      </c>
      <c r="J217" s="115"/>
    </row>
    <row r="218" spans="1:10" ht="108">
      <c r="A218" s="114"/>
      <c r="B218" s="107">
        <v>2</v>
      </c>
      <c r="C218" s="10" t="s">
        <v>820</v>
      </c>
      <c r="D218" s="118" t="s">
        <v>50</v>
      </c>
      <c r="E218" s="132"/>
      <c r="F218" s="133"/>
      <c r="G218" s="11" t="s">
        <v>821</v>
      </c>
      <c r="H218" s="14">
        <v>2.4500000000000002</v>
      </c>
      <c r="I218" s="109">
        <f t="shared" si="3"/>
        <v>4.9000000000000004</v>
      </c>
      <c r="J218" s="115"/>
    </row>
    <row r="219" spans="1:10" ht="96">
      <c r="A219" s="114"/>
      <c r="B219" s="107">
        <v>2</v>
      </c>
      <c r="C219" s="10" t="s">
        <v>822</v>
      </c>
      <c r="D219" s="118" t="s">
        <v>47</v>
      </c>
      <c r="E219" s="132"/>
      <c r="F219" s="133"/>
      <c r="G219" s="11" t="s">
        <v>823</v>
      </c>
      <c r="H219" s="14">
        <v>2.31</v>
      </c>
      <c r="I219" s="109">
        <f t="shared" si="3"/>
        <v>4.62</v>
      </c>
      <c r="J219" s="115"/>
    </row>
    <row r="220" spans="1:10" ht="96">
      <c r="A220" s="114"/>
      <c r="B220" s="107">
        <v>2</v>
      </c>
      <c r="C220" s="10" t="s">
        <v>822</v>
      </c>
      <c r="D220" s="118" t="s">
        <v>49</v>
      </c>
      <c r="E220" s="132"/>
      <c r="F220" s="133"/>
      <c r="G220" s="11" t="s">
        <v>823</v>
      </c>
      <c r="H220" s="14">
        <v>2.31</v>
      </c>
      <c r="I220" s="109">
        <f t="shared" si="3"/>
        <v>4.62</v>
      </c>
      <c r="J220" s="115"/>
    </row>
    <row r="221" spans="1:10" ht="180">
      <c r="A221" s="114"/>
      <c r="B221" s="107">
        <v>1</v>
      </c>
      <c r="C221" s="10" t="s">
        <v>824</v>
      </c>
      <c r="D221" s="118" t="s">
        <v>207</v>
      </c>
      <c r="E221" s="132" t="s">
        <v>26</v>
      </c>
      <c r="F221" s="133"/>
      <c r="G221" s="11" t="s">
        <v>825</v>
      </c>
      <c r="H221" s="14">
        <v>31.33</v>
      </c>
      <c r="I221" s="109">
        <f t="shared" si="3"/>
        <v>31.33</v>
      </c>
      <c r="J221" s="115"/>
    </row>
    <row r="222" spans="1:10" ht="108">
      <c r="A222" s="114"/>
      <c r="B222" s="107">
        <v>1</v>
      </c>
      <c r="C222" s="10" t="s">
        <v>826</v>
      </c>
      <c r="D222" s="118" t="s">
        <v>27</v>
      </c>
      <c r="E222" s="132"/>
      <c r="F222" s="133"/>
      <c r="G222" s="11" t="s">
        <v>827</v>
      </c>
      <c r="H222" s="14">
        <v>2.09</v>
      </c>
      <c r="I222" s="109">
        <f t="shared" si="3"/>
        <v>2.09</v>
      </c>
      <c r="J222" s="115"/>
    </row>
    <row r="223" spans="1:10" ht="156">
      <c r="A223" s="114"/>
      <c r="B223" s="107">
        <v>1</v>
      </c>
      <c r="C223" s="10" t="s">
        <v>828</v>
      </c>
      <c r="D223" s="118" t="s">
        <v>23</v>
      </c>
      <c r="E223" s="132"/>
      <c r="F223" s="133"/>
      <c r="G223" s="11" t="s">
        <v>829</v>
      </c>
      <c r="H223" s="14">
        <v>4.38</v>
      </c>
      <c r="I223" s="109">
        <f t="shared" si="3"/>
        <v>4.38</v>
      </c>
      <c r="J223" s="115"/>
    </row>
    <row r="224" spans="1:10" ht="156">
      <c r="A224" s="114"/>
      <c r="B224" s="107">
        <v>1</v>
      </c>
      <c r="C224" s="10" t="s">
        <v>828</v>
      </c>
      <c r="D224" s="118" t="s">
        <v>25</v>
      </c>
      <c r="E224" s="132"/>
      <c r="F224" s="133"/>
      <c r="G224" s="11" t="s">
        <v>829</v>
      </c>
      <c r="H224" s="14">
        <v>4.38</v>
      </c>
      <c r="I224" s="109">
        <f t="shared" si="3"/>
        <v>4.38</v>
      </c>
      <c r="J224" s="115"/>
    </row>
    <row r="225" spans="1:10" ht="144">
      <c r="A225" s="114"/>
      <c r="B225" s="107">
        <v>1</v>
      </c>
      <c r="C225" s="10" t="s">
        <v>830</v>
      </c>
      <c r="D225" s="118" t="s">
        <v>25</v>
      </c>
      <c r="E225" s="132"/>
      <c r="F225" s="133"/>
      <c r="G225" s="11" t="s">
        <v>831</v>
      </c>
      <c r="H225" s="14">
        <v>3.92</v>
      </c>
      <c r="I225" s="109">
        <f t="shared" si="3"/>
        <v>3.92</v>
      </c>
      <c r="J225" s="115"/>
    </row>
    <row r="226" spans="1:10" ht="120">
      <c r="A226" s="114"/>
      <c r="B226" s="107">
        <v>1</v>
      </c>
      <c r="C226" s="10" t="s">
        <v>832</v>
      </c>
      <c r="D226" s="118" t="s">
        <v>272</v>
      </c>
      <c r="E226" s="132"/>
      <c r="F226" s="133"/>
      <c r="G226" s="11" t="s">
        <v>833</v>
      </c>
      <c r="H226" s="14">
        <v>4.0199999999999996</v>
      </c>
      <c r="I226" s="109">
        <f t="shared" si="3"/>
        <v>4.0199999999999996</v>
      </c>
      <c r="J226" s="115"/>
    </row>
    <row r="227" spans="1:10" ht="144">
      <c r="A227" s="114"/>
      <c r="B227" s="108">
        <v>1</v>
      </c>
      <c r="C227" s="12" t="s">
        <v>834</v>
      </c>
      <c r="D227" s="119" t="s">
        <v>752</v>
      </c>
      <c r="E227" s="142"/>
      <c r="F227" s="143"/>
      <c r="G227" s="13" t="s">
        <v>835</v>
      </c>
      <c r="H227" s="15">
        <v>9.4600000000000009</v>
      </c>
      <c r="I227" s="110">
        <f t="shared" si="3"/>
        <v>9.4600000000000009</v>
      </c>
      <c r="J227" s="115"/>
    </row>
  </sheetData>
  <mergeCells count="210">
    <mergeCell ref="E225:F225"/>
    <mergeCell ref="E226:F226"/>
    <mergeCell ref="E227:F227"/>
    <mergeCell ref="E220:F220"/>
    <mergeCell ref="E221:F221"/>
    <mergeCell ref="E222:F222"/>
    <mergeCell ref="E223:F223"/>
    <mergeCell ref="E224:F224"/>
    <mergeCell ref="E215:F215"/>
    <mergeCell ref="E216:F216"/>
    <mergeCell ref="E217:F217"/>
    <mergeCell ref="E218:F218"/>
    <mergeCell ref="E219:F219"/>
    <mergeCell ref="E210:F210"/>
    <mergeCell ref="E211:F211"/>
    <mergeCell ref="E212:F212"/>
    <mergeCell ref="E213:F213"/>
    <mergeCell ref="E214:F214"/>
    <mergeCell ref="E205:F205"/>
    <mergeCell ref="E206:F206"/>
    <mergeCell ref="E207:F207"/>
    <mergeCell ref="E208:F208"/>
    <mergeCell ref="E209:F209"/>
    <mergeCell ref="E200:F200"/>
    <mergeCell ref="E201:F201"/>
    <mergeCell ref="E202:F202"/>
    <mergeCell ref="E203:F203"/>
    <mergeCell ref="E204:F204"/>
    <mergeCell ref="E195:F195"/>
    <mergeCell ref="E196:F196"/>
    <mergeCell ref="E197:F197"/>
    <mergeCell ref="E198:F198"/>
    <mergeCell ref="E199:F199"/>
    <mergeCell ref="E190:F190"/>
    <mergeCell ref="E191:F191"/>
    <mergeCell ref="E192:F192"/>
    <mergeCell ref="E193:F193"/>
    <mergeCell ref="E194:F194"/>
    <mergeCell ref="E185:F185"/>
    <mergeCell ref="E186:F186"/>
    <mergeCell ref="E187:F187"/>
    <mergeCell ref="E188:F188"/>
    <mergeCell ref="E189:F189"/>
    <mergeCell ref="E180:F180"/>
    <mergeCell ref="E181:F181"/>
    <mergeCell ref="E182:F182"/>
    <mergeCell ref="E183:F183"/>
    <mergeCell ref="E184:F184"/>
    <mergeCell ref="E175:F175"/>
    <mergeCell ref="E176:F176"/>
    <mergeCell ref="E177:F177"/>
    <mergeCell ref="E178:F178"/>
    <mergeCell ref="E179:F179"/>
    <mergeCell ref="E170:F170"/>
    <mergeCell ref="E171:F171"/>
    <mergeCell ref="E172:F172"/>
    <mergeCell ref="E173:F173"/>
    <mergeCell ref="E174:F174"/>
    <mergeCell ref="E165:F165"/>
    <mergeCell ref="E166:F166"/>
    <mergeCell ref="E167:F167"/>
    <mergeCell ref="E168:F168"/>
    <mergeCell ref="E169:F169"/>
    <mergeCell ref="E160:F160"/>
    <mergeCell ref="E161:F161"/>
    <mergeCell ref="E162:F162"/>
    <mergeCell ref="E163:F163"/>
    <mergeCell ref="E164:F164"/>
    <mergeCell ref="E155:F155"/>
    <mergeCell ref="E156:F156"/>
    <mergeCell ref="E157:F157"/>
    <mergeCell ref="E158:F158"/>
    <mergeCell ref="E159:F159"/>
    <mergeCell ref="E150:F150"/>
    <mergeCell ref="E151:F151"/>
    <mergeCell ref="E152:F152"/>
    <mergeCell ref="E153:F153"/>
    <mergeCell ref="E154:F154"/>
    <mergeCell ref="E145:F145"/>
    <mergeCell ref="E146:F146"/>
    <mergeCell ref="E147:F147"/>
    <mergeCell ref="E148:F148"/>
    <mergeCell ref="E149:F149"/>
    <mergeCell ref="E140:F140"/>
    <mergeCell ref="E141:F141"/>
    <mergeCell ref="E142:F142"/>
    <mergeCell ref="E143:F143"/>
    <mergeCell ref="E144:F144"/>
    <mergeCell ref="E135:F135"/>
    <mergeCell ref="E136:F136"/>
    <mergeCell ref="E137:F137"/>
    <mergeCell ref="E138:F138"/>
    <mergeCell ref="E139:F139"/>
    <mergeCell ref="E130:F130"/>
    <mergeCell ref="E131:F131"/>
    <mergeCell ref="E132:F132"/>
    <mergeCell ref="E133:F133"/>
    <mergeCell ref="E134:F134"/>
    <mergeCell ref="E125:F125"/>
    <mergeCell ref="E126:F126"/>
    <mergeCell ref="E127:F127"/>
    <mergeCell ref="E128:F128"/>
    <mergeCell ref="E129:F129"/>
    <mergeCell ref="E120:F120"/>
    <mergeCell ref="E121:F121"/>
    <mergeCell ref="E122:F122"/>
    <mergeCell ref="E123:F123"/>
    <mergeCell ref="E124:F124"/>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1:F41"/>
    <mergeCell ref="E42:F42"/>
    <mergeCell ref="E43:F43"/>
    <mergeCell ref="E44:F44"/>
    <mergeCell ref="E35:F35"/>
    <mergeCell ref="E36:F36"/>
    <mergeCell ref="E37:F37"/>
    <mergeCell ref="E38:F38"/>
    <mergeCell ref="E39:F39"/>
    <mergeCell ref="E33:F33"/>
    <mergeCell ref="E34:F34"/>
    <mergeCell ref="E24:F24"/>
    <mergeCell ref="E25:F25"/>
    <mergeCell ref="E26:F26"/>
    <mergeCell ref="E27:F27"/>
    <mergeCell ref="E28:F28"/>
    <mergeCell ref="E29:F29"/>
    <mergeCell ref="E40:F40"/>
    <mergeCell ref="I10:I11"/>
    <mergeCell ref="I14:I15"/>
    <mergeCell ref="E20:F20"/>
    <mergeCell ref="E21:F21"/>
    <mergeCell ref="E22:F22"/>
    <mergeCell ref="E23:F23"/>
    <mergeCell ref="E30:F30"/>
    <mergeCell ref="E31:F31"/>
    <mergeCell ref="E32:F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3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1106.8100000000004</v>
      </c>
      <c r="O2" t="s">
        <v>182</v>
      </c>
    </row>
    <row r="3" spans="1:15" ht="12.75" customHeight="1">
      <c r="A3" s="114"/>
      <c r="B3" s="121" t="s">
        <v>135</v>
      </c>
      <c r="C3" s="120"/>
      <c r="D3" s="120"/>
      <c r="E3" s="120"/>
      <c r="F3" s="120"/>
      <c r="G3" s="120"/>
      <c r="H3" s="120"/>
      <c r="I3" s="120"/>
      <c r="J3" s="120"/>
      <c r="K3" s="120"/>
      <c r="L3" s="115"/>
      <c r="N3">
        <v>1106.8100000000004</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864</v>
      </c>
      <c r="C10" s="120"/>
      <c r="D10" s="120"/>
      <c r="E10" s="120"/>
      <c r="F10" s="115"/>
      <c r="G10" s="116"/>
      <c r="H10" s="116" t="s">
        <v>712</v>
      </c>
      <c r="I10" s="120"/>
      <c r="J10" s="120"/>
      <c r="K10" s="134">
        <f>IF(Invoice!J10&lt;&gt;"",Invoice!J10,"")</f>
        <v>51339</v>
      </c>
      <c r="L10" s="115"/>
    </row>
    <row r="11" spans="1:15" ht="12.75" customHeight="1">
      <c r="A11" s="114"/>
      <c r="B11" s="114" t="s">
        <v>865</v>
      </c>
      <c r="C11" s="120"/>
      <c r="D11" s="120"/>
      <c r="E11" s="120"/>
      <c r="F11" s="115"/>
      <c r="G11" s="116"/>
      <c r="H11" s="116" t="s">
        <v>713</v>
      </c>
      <c r="I11" s="120"/>
      <c r="J11" s="120"/>
      <c r="K11" s="135"/>
      <c r="L11" s="115"/>
    </row>
    <row r="12" spans="1:15" ht="12.75" customHeight="1">
      <c r="A12" s="114"/>
      <c r="B12" s="114" t="s">
        <v>866</v>
      </c>
      <c r="C12" s="120"/>
      <c r="D12" s="120"/>
      <c r="E12" s="120"/>
      <c r="F12" s="115"/>
      <c r="G12" s="116"/>
      <c r="H12" s="116" t="s">
        <v>714</v>
      </c>
      <c r="I12" s="120"/>
      <c r="J12" s="120"/>
      <c r="K12" s="120"/>
      <c r="L12" s="115"/>
    </row>
    <row r="13" spans="1:15" ht="12.75" customHeight="1">
      <c r="A13" s="114"/>
      <c r="B13" s="114" t="s">
        <v>867</v>
      </c>
      <c r="C13" s="120"/>
      <c r="D13" s="120"/>
      <c r="E13" s="120"/>
      <c r="F13" s="115"/>
      <c r="G13" s="116"/>
      <c r="H13" s="116" t="s">
        <v>868</v>
      </c>
      <c r="I13" s="120"/>
      <c r="J13" s="120"/>
      <c r="K13" s="99" t="s">
        <v>11</v>
      </c>
      <c r="L13" s="115"/>
    </row>
    <row r="14" spans="1:15" ht="15" customHeight="1">
      <c r="A14" s="114"/>
      <c r="B14" s="114" t="s">
        <v>710</v>
      </c>
      <c r="C14" s="120"/>
      <c r="D14" s="120"/>
      <c r="E14" s="120"/>
      <c r="F14" s="115"/>
      <c r="G14" s="116"/>
      <c r="H14" s="116" t="s">
        <v>710</v>
      </c>
      <c r="I14" s="120"/>
      <c r="J14" s="120"/>
      <c r="K14" s="136">
        <f>Invoice!J14</f>
        <v>45176</v>
      </c>
      <c r="L14" s="115"/>
    </row>
    <row r="15" spans="1:15" ht="15" customHeight="1">
      <c r="A15" s="114"/>
      <c r="B15" s="130" t="s">
        <v>869</v>
      </c>
      <c r="C15" s="7"/>
      <c r="D15" s="7"/>
      <c r="E15" s="7"/>
      <c r="F15" s="8"/>
      <c r="G15" s="116"/>
      <c r="H15" s="131" t="s">
        <v>869</v>
      </c>
      <c r="I15" s="120"/>
      <c r="J15" s="120"/>
      <c r="K15" s="137"/>
      <c r="L15" s="115"/>
    </row>
    <row r="16" spans="1:15" ht="15" customHeight="1">
      <c r="A16" s="114"/>
      <c r="B16" s="120"/>
      <c r="C16" s="120"/>
      <c r="D16" s="120"/>
      <c r="E16" s="120"/>
      <c r="F16" s="120"/>
      <c r="G16" s="120"/>
      <c r="H16" s="120"/>
      <c r="I16" s="123" t="s">
        <v>142</v>
      </c>
      <c r="J16" s="123" t="s">
        <v>142</v>
      </c>
      <c r="K16" s="129">
        <v>39904</v>
      </c>
      <c r="L16" s="115"/>
    </row>
    <row r="17" spans="1:12" ht="12.75" customHeight="1">
      <c r="A17" s="114"/>
      <c r="B17" s="120" t="s">
        <v>716</v>
      </c>
      <c r="C17" s="120"/>
      <c r="D17" s="120"/>
      <c r="E17" s="120"/>
      <c r="F17" s="120"/>
      <c r="G17" s="120"/>
      <c r="H17" s="120"/>
      <c r="I17" s="123" t="s">
        <v>143</v>
      </c>
      <c r="J17" s="123" t="s">
        <v>143</v>
      </c>
      <c r="K17" s="129" t="str">
        <f>IF(Invoice!J17&lt;&gt;"",Invoice!J17,"")</f>
        <v>Didi</v>
      </c>
      <c r="L17" s="115"/>
    </row>
    <row r="18" spans="1:12" ht="18" customHeight="1">
      <c r="A18" s="114"/>
      <c r="B18" s="120" t="s">
        <v>717</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8" t="s">
        <v>201</v>
      </c>
      <c r="G20" s="139"/>
      <c r="H20" s="100" t="s">
        <v>169</v>
      </c>
      <c r="I20" s="100" t="s">
        <v>202</v>
      </c>
      <c r="J20" s="100" t="s">
        <v>202</v>
      </c>
      <c r="K20" s="100" t="s">
        <v>21</v>
      </c>
      <c r="L20" s="115"/>
    </row>
    <row r="21" spans="1:12" ht="12.75" customHeight="1">
      <c r="A21" s="114"/>
      <c r="B21" s="105"/>
      <c r="C21" s="105"/>
      <c r="D21" s="105"/>
      <c r="E21" s="106"/>
      <c r="F21" s="140"/>
      <c r="G21" s="141"/>
      <c r="H21" s="105" t="s">
        <v>141</v>
      </c>
      <c r="I21" s="105"/>
      <c r="J21" s="105"/>
      <c r="K21" s="105"/>
      <c r="L21" s="115"/>
    </row>
    <row r="22" spans="1:12" ht="24" customHeight="1">
      <c r="A22" s="114"/>
      <c r="B22" s="107">
        <f>'Tax Invoice'!D18</f>
        <v>1</v>
      </c>
      <c r="C22" s="10" t="s">
        <v>631</v>
      </c>
      <c r="D22" s="10" t="s">
        <v>631</v>
      </c>
      <c r="E22" s="118" t="s">
        <v>635</v>
      </c>
      <c r="F22" s="132"/>
      <c r="G22" s="133"/>
      <c r="H22" s="11" t="s">
        <v>851</v>
      </c>
      <c r="I22" s="14">
        <f t="shared" ref="I22:I85" si="0">ROUNDUP(J22*$N$1,2)</f>
        <v>9.9999999999999992E-2</v>
      </c>
      <c r="J22" s="14">
        <v>0.38</v>
      </c>
      <c r="K22" s="109">
        <f t="shared" ref="K22:K85" si="1">I22*B22</f>
        <v>9.9999999999999992E-2</v>
      </c>
      <c r="L22" s="115"/>
    </row>
    <row r="23" spans="1:12" ht="24" customHeight="1">
      <c r="A23" s="114"/>
      <c r="B23" s="107">
        <f>'Tax Invoice'!D19</f>
        <v>1</v>
      </c>
      <c r="C23" s="10" t="s">
        <v>631</v>
      </c>
      <c r="D23" s="10" t="s">
        <v>631</v>
      </c>
      <c r="E23" s="118" t="s">
        <v>638</v>
      </c>
      <c r="F23" s="132"/>
      <c r="G23" s="133"/>
      <c r="H23" s="11" t="s">
        <v>851</v>
      </c>
      <c r="I23" s="14">
        <f t="shared" si="0"/>
        <v>9.9999999999999992E-2</v>
      </c>
      <c r="J23" s="14">
        <v>0.38</v>
      </c>
      <c r="K23" s="109">
        <f t="shared" si="1"/>
        <v>9.9999999999999992E-2</v>
      </c>
      <c r="L23" s="115"/>
    </row>
    <row r="24" spans="1:12" ht="24" customHeight="1">
      <c r="A24" s="114"/>
      <c r="B24" s="107">
        <f>'Tax Invoice'!D20</f>
        <v>1</v>
      </c>
      <c r="C24" s="10" t="s">
        <v>631</v>
      </c>
      <c r="D24" s="10" t="s">
        <v>631</v>
      </c>
      <c r="E24" s="118" t="s">
        <v>641</v>
      </c>
      <c r="F24" s="132"/>
      <c r="G24" s="133"/>
      <c r="H24" s="11" t="s">
        <v>851</v>
      </c>
      <c r="I24" s="14">
        <f t="shared" si="0"/>
        <v>9.9999999999999992E-2</v>
      </c>
      <c r="J24" s="14">
        <v>0.38</v>
      </c>
      <c r="K24" s="109">
        <f t="shared" si="1"/>
        <v>9.9999999999999992E-2</v>
      </c>
      <c r="L24" s="115"/>
    </row>
    <row r="25" spans="1:12" ht="24" customHeight="1">
      <c r="A25" s="114"/>
      <c r="B25" s="107">
        <f>'Tax Invoice'!D21</f>
        <v>1</v>
      </c>
      <c r="C25" s="10" t="s">
        <v>631</v>
      </c>
      <c r="D25" s="10" t="s">
        <v>631</v>
      </c>
      <c r="E25" s="118" t="s">
        <v>643</v>
      </c>
      <c r="F25" s="132"/>
      <c r="G25" s="133"/>
      <c r="H25" s="11" t="s">
        <v>851</v>
      </c>
      <c r="I25" s="14">
        <f t="shared" si="0"/>
        <v>9.9999999999999992E-2</v>
      </c>
      <c r="J25" s="14">
        <v>0.38</v>
      </c>
      <c r="K25" s="109">
        <f t="shared" si="1"/>
        <v>9.9999999999999992E-2</v>
      </c>
      <c r="L25" s="115"/>
    </row>
    <row r="26" spans="1:12" ht="24" customHeight="1">
      <c r="A26" s="114"/>
      <c r="B26" s="107">
        <f>'Tax Invoice'!D22</f>
        <v>1</v>
      </c>
      <c r="C26" s="10" t="s">
        <v>631</v>
      </c>
      <c r="D26" s="10" t="s">
        <v>631</v>
      </c>
      <c r="E26" s="118" t="s">
        <v>718</v>
      </c>
      <c r="F26" s="132"/>
      <c r="G26" s="133"/>
      <c r="H26" s="11" t="s">
        <v>851</v>
      </c>
      <c r="I26" s="14">
        <f t="shared" si="0"/>
        <v>9.9999999999999992E-2</v>
      </c>
      <c r="J26" s="14">
        <v>0.38</v>
      </c>
      <c r="K26" s="109">
        <f t="shared" si="1"/>
        <v>9.9999999999999992E-2</v>
      </c>
      <c r="L26" s="115"/>
    </row>
    <row r="27" spans="1:12" ht="24" customHeight="1">
      <c r="A27" s="114"/>
      <c r="B27" s="107">
        <f>'Tax Invoice'!D23</f>
        <v>1</v>
      </c>
      <c r="C27" s="10" t="s">
        <v>719</v>
      </c>
      <c r="D27" s="10" t="s">
        <v>719</v>
      </c>
      <c r="E27" s="118" t="s">
        <v>637</v>
      </c>
      <c r="F27" s="132"/>
      <c r="G27" s="133"/>
      <c r="H27" s="11" t="s">
        <v>852</v>
      </c>
      <c r="I27" s="14">
        <f t="shared" si="0"/>
        <v>0.08</v>
      </c>
      <c r="J27" s="14">
        <v>0.32</v>
      </c>
      <c r="K27" s="109">
        <f t="shared" si="1"/>
        <v>0.08</v>
      </c>
      <c r="L27" s="115"/>
    </row>
    <row r="28" spans="1:12" ht="24" customHeight="1">
      <c r="A28" s="114"/>
      <c r="B28" s="107">
        <f>'Tax Invoice'!D24</f>
        <v>1</v>
      </c>
      <c r="C28" s="10" t="s">
        <v>719</v>
      </c>
      <c r="D28" s="10" t="s">
        <v>719</v>
      </c>
      <c r="E28" s="118" t="s">
        <v>720</v>
      </c>
      <c r="F28" s="132"/>
      <c r="G28" s="133"/>
      <c r="H28" s="11" t="s">
        <v>852</v>
      </c>
      <c r="I28" s="14">
        <f t="shared" si="0"/>
        <v>0.08</v>
      </c>
      <c r="J28" s="14">
        <v>0.32</v>
      </c>
      <c r="K28" s="109">
        <f t="shared" si="1"/>
        <v>0.08</v>
      </c>
      <c r="L28" s="115"/>
    </row>
    <row r="29" spans="1:12" ht="24" customHeight="1">
      <c r="A29" s="114"/>
      <c r="B29" s="107">
        <f>'Tax Invoice'!D25</f>
        <v>1</v>
      </c>
      <c r="C29" s="10" t="s">
        <v>719</v>
      </c>
      <c r="D29" s="10" t="s">
        <v>719</v>
      </c>
      <c r="E29" s="118" t="s">
        <v>641</v>
      </c>
      <c r="F29" s="132"/>
      <c r="G29" s="133"/>
      <c r="H29" s="11" t="s">
        <v>852</v>
      </c>
      <c r="I29" s="14">
        <f t="shared" si="0"/>
        <v>0.08</v>
      </c>
      <c r="J29" s="14">
        <v>0.32</v>
      </c>
      <c r="K29" s="109">
        <f t="shared" si="1"/>
        <v>0.08</v>
      </c>
      <c r="L29" s="115"/>
    </row>
    <row r="30" spans="1:12" ht="24" customHeight="1">
      <c r="A30" s="114"/>
      <c r="B30" s="107">
        <f>'Tax Invoice'!D26</f>
        <v>1</v>
      </c>
      <c r="C30" s="10" t="s">
        <v>721</v>
      </c>
      <c r="D30" s="10" t="s">
        <v>721</v>
      </c>
      <c r="E30" s="118" t="s">
        <v>637</v>
      </c>
      <c r="F30" s="132"/>
      <c r="G30" s="133"/>
      <c r="H30" s="11" t="s">
        <v>853</v>
      </c>
      <c r="I30" s="14">
        <f t="shared" si="0"/>
        <v>0.08</v>
      </c>
      <c r="J30" s="14">
        <v>0.32</v>
      </c>
      <c r="K30" s="109">
        <f t="shared" si="1"/>
        <v>0.08</v>
      </c>
      <c r="L30" s="115"/>
    </row>
    <row r="31" spans="1:12" ht="24" customHeight="1">
      <c r="A31" s="114"/>
      <c r="B31" s="107">
        <f>'Tax Invoice'!D27</f>
        <v>1</v>
      </c>
      <c r="C31" s="10" t="s">
        <v>722</v>
      </c>
      <c r="D31" s="10" t="s">
        <v>722</v>
      </c>
      <c r="E31" s="118" t="s">
        <v>635</v>
      </c>
      <c r="F31" s="132"/>
      <c r="G31" s="133"/>
      <c r="H31" s="11" t="s">
        <v>854</v>
      </c>
      <c r="I31" s="14">
        <f t="shared" si="0"/>
        <v>0.08</v>
      </c>
      <c r="J31" s="14">
        <v>0.32</v>
      </c>
      <c r="K31" s="109">
        <f t="shared" si="1"/>
        <v>0.08</v>
      </c>
      <c r="L31" s="115"/>
    </row>
    <row r="32" spans="1:12" ht="24" customHeight="1">
      <c r="A32" s="114"/>
      <c r="B32" s="107">
        <f>'Tax Invoice'!D28</f>
        <v>1</v>
      </c>
      <c r="C32" s="10" t="s">
        <v>722</v>
      </c>
      <c r="D32" s="10" t="s">
        <v>722</v>
      </c>
      <c r="E32" s="118" t="s">
        <v>637</v>
      </c>
      <c r="F32" s="132"/>
      <c r="G32" s="133"/>
      <c r="H32" s="11" t="s">
        <v>854</v>
      </c>
      <c r="I32" s="14">
        <f t="shared" si="0"/>
        <v>0.08</v>
      </c>
      <c r="J32" s="14">
        <v>0.32</v>
      </c>
      <c r="K32" s="109">
        <f t="shared" si="1"/>
        <v>0.08</v>
      </c>
      <c r="L32" s="115"/>
    </row>
    <row r="33" spans="1:12" ht="24" customHeight="1">
      <c r="A33" s="114"/>
      <c r="B33" s="107">
        <f>'Tax Invoice'!D29</f>
        <v>1</v>
      </c>
      <c r="C33" s="10" t="s">
        <v>722</v>
      </c>
      <c r="D33" s="10" t="s">
        <v>722</v>
      </c>
      <c r="E33" s="118" t="s">
        <v>720</v>
      </c>
      <c r="F33" s="132"/>
      <c r="G33" s="133"/>
      <c r="H33" s="11" t="s">
        <v>854</v>
      </c>
      <c r="I33" s="14">
        <f t="shared" si="0"/>
        <v>0.08</v>
      </c>
      <c r="J33" s="14">
        <v>0.32</v>
      </c>
      <c r="K33" s="109">
        <f t="shared" si="1"/>
        <v>0.08</v>
      </c>
      <c r="L33" s="115"/>
    </row>
    <row r="34" spans="1:12" ht="24" customHeight="1">
      <c r="A34" s="114"/>
      <c r="B34" s="107">
        <f>'Tax Invoice'!D30</f>
        <v>1</v>
      </c>
      <c r="C34" s="10" t="s">
        <v>722</v>
      </c>
      <c r="D34" s="10" t="s">
        <v>722</v>
      </c>
      <c r="E34" s="118" t="s">
        <v>641</v>
      </c>
      <c r="F34" s="132"/>
      <c r="G34" s="133"/>
      <c r="H34" s="11" t="s">
        <v>854</v>
      </c>
      <c r="I34" s="14">
        <f t="shared" si="0"/>
        <v>0.08</v>
      </c>
      <c r="J34" s="14">
        <v>0.32</v>
      </c>
      <c r="K34" s="109">
        <f t="shared" si="1"/>
        <v>0.08</v>
      </c>
      <c r="L34" s="115"/>
    </row>
    <row r="35" spans="1:12" ht="24" customHeight="1">
      <c r="A35" s="114"/>
      <c r="B35" s="107">
        <f>'Tax Invoice'!D31</f>
        <v>2</v>
      </c>
      <c r="C35" s="10" t="s">
        <v>723</v>
      </c>
      <c r="D35" s="10" t="s">
        <v>723</v>
      </c>
      <c r="E35" s="118" t="s">
        <v>635</v>
      </c>
      <c r="F35" s="132"/>
      <c r="G35" s="133"/>
      <c r="H35" s="11" t="s">
        <v>855</v>
      </c>
      <c r="I35" s="14">
        <f t="shared" si="0"/>
        <v>0.08</v>
      </c>
      <c r="J35" s="14">
        <v>0.32</v>
      </c>
      <c r="K35" s="109">
        <f t="shared" si="1"/>
        <v>0.16</v>
      </c>
      <c r="L35" s="115"/>
    </row>
    <row r="36" spans="1:12" ht="24" customHeight="1">
      <c r="A36" s="114"/>
      <c r="B36" s="107">
        <f>'Tax Invoice'!D32</f>
        <v>1</v>
      </c>
      <c r="C36" s="10" t="s">
        <v>724</v>
      </c>
      <c r="D36" s="10" t="s">
        <v>724</v>
      </c>
      <c r="E36" s="118" t="s">
        <v>34</v>
      </c>
      <c r="F36" s="132" t="s">
        <v>273</v>
      </c>
      <c r="G36" s="133"/>
      <c r="H36" s="11" t="s">
        <v>725</v>
      </c>
      <c r="I36" s="14">
        <f t="shared" si="0"/>
        <v>0.33</v>
      </c>
      <c r="J36" s="14">
        <v>1.32</v>
      </c>
      <c r="K36" s="109">
        <f t="shared" si="1"/>
        <v>0.33</v>
      </c>
      <c r="L36" s="115"/>
    </row>
    <row r="37" spans="1:12" ht="24" customHeight="1">
      <c r="A37" s="114"/>
      <c r="B37" s="107">
        <f>'Tax Invoice'!D33</f>
        <v>1</v>
      </c>
      <c r="C37" s="10" t="s">
        <v>724</v>
      </c>
      <c r="D37" s="10" t="s">
        <v>724</v>
      </c>
      <c r="E37" s="118" t="s">
        <v>34</v>
      </c>
      <c r="F37" s="132" t="s">
        <v>673</v>
      </c>
      <c r="G37" s="133"/>
      <c r="H37" s="11" t="s">
        <v>725</v>
      </c>
      <c r="I37" s="14">
        <f t="shared" si="0"/>
        <v>0.33</v>
      </c>
      <c r="J37" s="14">
        <v>1.32</v>
      </c>
      <c r="K37" s="109">
        <f t="shared" si="1"/>
        <v>0.33</v>
      </c>
      <c r="L37" s="115"/>
    </row>
    <row r="38" spans="1:12" ht="36" customHeight="1">
      <c r="A38" s="114"/>
      <c r="B38" s="107">
        <f>'Tax Invoice'!D34</f>
        <v>1</v>
      </c>
      <c r="C38" s="10" t="s">
        <v>726</v>
      </c>
      <c r="D38" s="10" t="s">
        <v>726</v>
      </c>
      <c r="E38" s="118" t="s">
        <v>210</v>
      </c>
      <c r="F38" s="132"/>
      <c r="G38" s="133"/>
      <c r="H38" s="11" t="s">
        <v>856</v>
      </c>
      <c r="I38" s="14">
        <f t="shared" si="0"/>
        <v>0.45</v>
      </c>
      <c r="J38" s="14">
        <v>1.77</v>
      </c>
      <c r="K38" s="109">
        <f t="shared" si="1"/>
        <v>0.45</v>
      </c>
      <c r="L38" s="115"/>
    </row>
    <row r="39" spans="1:12" ht="36" customHeight="1">
      <c r="A39" s="114"/>
      <c r="B39" s="107">
        <f>'Tax Invoice'!D35</f>
        <v>1</v>
      </c>
      <c r="C39" s="10" t="s">
        <v>726</v>
      </c>
      <c r="D39" s="10" t="s">
        <v>726</v>
      </c>
      <c r="E39" s="118" t="s">
        <v>263</v>
      </c>
      <c r="F39" s="132"/>
      <c r="G39" s="133"/>
      <c r="H39" s="11" t="s">
        <v>856</v>
      </c>
      <c r="I39" s="14">
        <f t="shared" si="0"/>
        <v>0.45</v>
      </c>
      <c r="J39" s="14">
        <v>1.77</v>
      </c>
      <c r="K39" s="109">
        <f t="shared" si="1"/>
        <v>0.45</v>
      </c>
      <c r="L39" s="115"/>
    </row>
    <row r="40" spans="1:12" ht="36" customHeight="1">
      <c r="A40" s="114"/>
      <c r="B40" s="107">
        <f>'Tax Invoice'!D36</f>
        <v>1</v>
      </c>
      <c r="C40" s="10" t="s">
        <v>726</v>
      </c>
      <c r="D40" s="10" t="s">
        <v>726</v>
      </c>
      <c r="E40" s="118" t="s">
        <v>266</v>
      </c>
      <c r="F40" s="132"/>
      <c r="G40" s="133"/>
      <c r="H40" s="11" t="s">
        <v>856</v>
      </c>
      <c r="I40" s="14">
        <f t="shared" si="0"/>
        <v>0.45</v>
      </c>
      <c r="J40" s="14">
        <v>1.77</v>
      </c>
      <c r="K40" s="109">
        <f t="shared" si="1"/>
        <v>0.45</v>
      </c>
      <c r="L40" s="115"/>
    </row>
    <row r="41" spans="1:12" ht="36" customHeight="1">
      <c r="A41" s="114"/>
      <c r="B41" s="107">
        <f>'Tax Invoice'!D37</f>
        <v>1</v>
      </c>
      <c r="C41" s="10" t="s">
        <v>726</v>
      </c>
      <c r="D41" s="10" t="s">
        <v>726</v>
      </c>
      <c r="E41" s="118" t="s">
        <v>311</v>
      </c>
      <c r="F41" s="132"/>
      <c r="G41" s="133"/>
      <c r="H41" s="11" t="s">
        <v>856</v>
      </c>
      <c r="I41" s="14">
        <f t="shared" si="0"/>
        <v>0.45</v>
      </c>
      <c r="J41" s="14">
        <v>1.77</v>
      </c>
      <c r="K41" s="109">
        <f t="shared" si="1"/>
        <v>0.45</v>
      </c>
      <c r="L41" s="115"/>
    </row>
    <row r="42" spans="1:12" ht="24" customHeight="1">
      <c r="A42" s="114"/>
      <c r="B42" s="107">
        <f>'Tax Invoice'!D38</f>
        <v>2</v>
      </c>
      <c r="C42" s="10" t="s">
        <v>100</v>
      </c>
      <c r="D42" s="10" t="s">
        <v>100</v>
      </c>
      <c r="E42" s="118" t="s">
        <v>727</v>
      </c>
      <c r="F42" s="132" t="s">
        <v>310</v>
      </c>
      <c r="G42" s="133"/>
      <c r="H42" s="11" t="s">
        <v>728</v>
      </c>
      <c r="I42" s="14">
        <f t="shared" si="0"/>
        <v>0.45</v>
      </c>
      <c r="J42" s="14">
        <v>1.77</v>
      </c>
      <c r="K42" s="109">
        <f t="shared" si="1"/>
        <v>0.9</v>
      </c>
      <c r="L42" s="115"/>
    </row>
    <row r="43" spans="1:12" ht="24" customHeight="1">
      <c r="A43" s="114"/>
      <c r="B43" s="107">
        <f>'Tax Invoice'!D39</f>
        <v>2</v>
      </c>
      <c r="C43" s="10" t="s">
        <v>100</v>
      </c>
      <c r="D43" s="10" t="s">
        <v>100</v>
      </c>
      <c r="E43" s="118" t="s">
        <v>729</v>
      </c>
      <c r="F43" s="132" t="s">
        <v>265</v>
      </c>
      <c r="G43" s="133"/>
      <c r="H43" s="11" t="s">
        <v>728</v>
      </c>
      <c r="I43" s="14">
        <f t="shared" si="0"/>
        <v>0.45</v>
      </c>
      <c r="J43" s="14">
        <v>1.77</v>
      </c>
      <c r="K43" s="109">
        <f t="shared" si="1"/>
        <v>0.9</v>
      </c>
      <c r="L43" s="115"/>
    </row>
    <row r="44" spans="1:12" ht="24" customHeight="1">
      <c r="A44" s="114"/>
      <c r="B44" s="107">
        <f>'Tax Invoice'!D40</f>
        <v>1</v>
      </c>
      <c r="C44" s="10" t="s">
        <v>100</v>
      </c>
      <c r="D44" s="10" t="s">
        <v>100</v>
      </c>
      <c r="E44" s="118" t="s">
        <v>730</v>
      </c>
      <c r="F44" s="132" t="s">
        <v>263</v>
      </c>
      <c r="G44" s="133"/>
      <c r="H44" s="11" t="s">
        <v>728</v>
      </c>
      <c r="I44" s="14">
        <f t="shared" si="0"/>
        <v>0.45</v>
      </c>
      <c r="J44" s="14">
        <v>1.77</v>
      </c>
      <c r="K44" s="109">
        <f t="shared" si="1"/>
        <v>0.45</v>
      </c>
      <c r="L44" s="115"/>
    </row>
    <row r="45" spans="1:12" ht="24" customHeight="1">
      <c r="A45" s="114"/>
      <c r="B45" s="107">
        <f>'Tax Invoice'!D41</f>
        <v>2</v>
      </c>
      <c r="C45" s="10" t="s">
        <v>100</v>
      </c>
      <c r="D45" s="10" t="s">
        <v>100</v>
      </c>
      <c r="E45" s="118" t="s">
        <v>730</v>
      </c>
      <c r="F45" s="132" t="s">
        <v>214</v>
      </c>
      <c r="G45" s="133"/>
      <c r="H45" s="11" t="s">
        <v>728</v>
      </c>
      <c r="I45" s="14">
        <f t="shared" si="0"/>
        <v>0.45</v>
      </c>
      <c r="J45" s="14">
        <v>1.77</v>
      </c>
      <c r="K45" s="109">
        <f t="shared" si="1"/>
        <v>0.9</v>
      </c>
      <c r="L45" s="115"/>
    </row>
    <row r="46" spans="1:12" ht="36" customHeight="1">
      <c r="A46" s="114"/>
      <c r="B46" s="107">
        <f>'Tax Invoice'!D42</f>
        <v>2</v>
      </c>
      <c r="C46" s="10" t="s">
        <v>731</v>
      </c>
      <c r="D46" s="10" t="s">
        <v>731</v>
      </c>
      <c r="E46" s="118" t="s">
        <v>701</v>
      </c>
      <c r="F46" s="132" t="s">
        <v>239</v>
      </c>
      <c r="G46" s="133"/>
      <c r="H46" s="11" t="s">
        <v>732</v>
      </c>
      <c r="I46" s="14">
        <f t="shared" si="0"/>
        <v>0.94000000000000006</v>
      </c>
      <c r="J46" s="14">
        <v>3.74</v>
      </c>
      <c r="K46" s="109">
        <f t="shared" si="1"/>
        <v>1.8800000000000001</v>
      </c>
      <c r="L46" s="115"/>
    </row>
    <row r="47" spans="1:12" ht="36" customHeight="1">
      <c r="A47" s="114"/>
      <c r="B47" s="107">
        <f>'Tax Invoice'!D43</f>
        <v>2</v>
      </c>
      <c r="C47" s="10" t="s">
        <v>731</v>
      </c>
      <c r="D47" s="10" t="s">
        <v>731</v>
      </c>
      <c r="E47" s="118" t="s">
        <v>701</v>
      </c>
      <c r="F47" s="132" t="s">
        <v>348</v>
      </c>
      <c r="G47" s="133"/>
      <c r="H47" s="11" t="s">
        <v>732</v>
      </c>
      <c r="I47" s="14">
        <f t="shared" si="0"/>
        <v>0.94000000000000006</v>
      </c>
      <c r="J47" s="14">
        <v>3.74</v>
      </c>
      <c r="K47" s="109">
        <f t="shared" si="1"/>
        <v>1.8800000000000001</v>
      </c>
      <c r="L47" s="115"/>
    </row>
    <row r="48" spans="1:12" ht="36" customHeight="1">
      <c r="A48" s="114"/>
      <c r="B48" s="107">
        <f>'Tax Invoice'!D44</f>
        <v>3</v>
      </c>
      <c r="C48" s="10" t="s">
        <v>731</v>
      </c>
      <c r="D48" s="10" t="s">
        <v>731</v>
      </c>
      <c r="E48" s="118" t="s">
        <v>733</v>
      </c>
      <c r="F48" s="132" t="s">
        <v>239</v>
      </c>
      <c r="G48" s="133"/>
      <c r="H48" s="11" t="s">
        <v>732</v>
      </c>
      <c r="I48" s="14">
        <f t="shared" si="0"/>
        <v>0.94000000000000006</v>
      </c>
      <c r="J48" s="14">
        <v>3.74</v>
      </c>
      <c r="K48" s="109">
        <f t="shared" si="1"/>
        <v>2.8200000000000003</v>
      </c>
      <c r="L48" s="115"/>
    </row>
    <row r="49" spans="1:12" ht="36" customHeight="1">
      <c r="A49" s="114"/>
      <c r="B49" s="107">
        <f>'Tax Invoice'!D45</f>
        <v>7</v>
      </c>
      <c r="C49" s="10" t="s">
        <v>731</v>
      </c>
      <c r="D49" s="10" t="s">
        <v>731</v>
      </c>
      <c r="E49" s="118" t="s">
        <v>733</v>
      </c>
      <c r="F49" s="132" t="s">
        <v>348</v>
      </c>
      <c r="G49" s="133"/>
      <c r="H49" s="11" t="s">
        <v>732</v>
      </c>
      <c r="I49" s="14">
        <f t="shared" si="0"/>
        <v>0.94000000000000006</v>
      </c>
      <c r="J49" s="14">
        <v>3.74</v>
      </c>
      <c r="K49" s="109">
        <f t="shared" si="1"/>
        <v>6.58</v>
      </c>
      <c r="L49" s="115"/>
    </row>
    <row r="50" spans="1:12" ht="36" customHeight="1">
      <c r="A50" s="114"/>
      <c r="B50" s="107">
        <f>'Tax Invoice'!D46</f>
        <v>1</v>
      </c>
      <c r="C50" s="10" t="s">
        <v>731</v>
      </c>
      <c r="D50" s="10" t="s">
        <v>731</v>
      </c>
      <c r="E50" s="118" t="s">
        <v>734</v>
      </c>
      <c r="F50" s="132" t="s">
        <v>239</v>
      </c>
      <c r="G50" s="133"/>
      <c r="H50" s="11" t="s">
        <v>732</v>
      </c>
      <c r="I50" s="14">
        <f t="shared" si="0"/>
        <v>0.94000000000000006</v>
      </c>
      <c r="J50" s="14">
        <v>3.74</v>
      </c>
      <c r="K50" s="109">
        <f t="shared" si="1"/>
        <v>0.94000000000000006</v>
      </c>
      <c r="L50" s="115"/>
    </row>
    <row r="51" spans="1:12" ht="36" customHeight="1">
      <c r="A51" s="114"/>
      <c r="B51" s="107">
        <f>'Tax Invoice'!D47</f>
        <v>2</v>
      </c>
      <c r="C51" s="10" t="s">
        <v>731</v>
      </c>
      <c r="D51" s="10" t="s">
        <v>731</v>
      </c>
      <c r="E51" s="118" t="s">
        <v>734</v>
      </c>
      <c r="F51" s="132" t="s">
        <v>348</v>
      </c>
      <c r="G51" s="133"/>
      <c r="H51" s="11" t="s">
        <v>732</v>
      </c>
      <c r="I51" s="14">
        <f t="shared" si="0"/>
        <v>0.94000000000000006</v>
      </c>
      <c r="J51" s="14">
        <v>3.74</v>
      </c>
      <c r="K51" s="109">
        <f t="shared" si="1"/>
        <v>1.8800000000000001</v>
      </c>
      <c r="L51" s="115"/>
    </row>
    <row r="52" spans="1:12" ht="36" customHeight="1">
      <c r="A52" s="114"/>
      <c r="B52" s="107">
        <f>'Tax Invoice'!D48</f>
        <v>2</v>
      </c>
      <c r="C52" s="10" t="s">
        <v>445</v>
      </c>
      <c r="D52" s="10" t="s">
        <v>445</v>
      </c>
      <c r="E52" s="118" t="s">
        <v>27</v>
      </c>
      <c r="F52" s="132" t="s">
        <v>239</v>
      </c>
      <c r="G52" s="133"/>
      <c r="H52" s="11" t="s">
        <v>447</v>
      </c>
      <c r="I52" s="14">
        <f t="shared" si="0"/>
        <v>1.35</v>
      </c>
      <c r="J52" s="14">
        <v>5.38</v>
      </c>
      <c r="K52" s="109">
        <f t="shared" si="1"/>
        <v>2.7</v>
      </c>
      <c r="L52" s="115"/>
    </row>
    <row r="53" spans="1:12" ht="36" customHeight="1">
      <c r="A53" s="114"/>
      <c r="B53" s="107">
        <f>'Tax Invoice'!D49</f>
        <v>1</v>
      </c>
      <c r="C53" s="10" t="s">
        <v>445</v>
      </c>
      <c r="D53" s="10" t="s">
        <v>445</v>
      </c>
      <c r="E53" s="118" t="s">
        <v>28</v>
      </c>
      <c r="F53" s="132" t="s">
        <v>239</v>
      </c>
      <c r="G53" s="133"/>
      <c r="H53" s="11" t="s">
        <v>447</v>
      </c>
      <c r="I53" s="14">
        <f t="shared" si="0"/>
        <v>1.35</v>
      </c>
      <c r="J53" s="14">
        <v>5.38</v>
      </c>
      <c r="K53" s="109">
        <f t="shared" si="1"/>
        <v>1.35</v>
      </c>
      <c r="L53" s="115"/>
    </row>
    <row r="54" spans="1:12" ht="24" customHeight="1">
      <c r="A54" s="114"/>
      <c r="B54" s="107">
        <f>'Tax Invoice'!D50</f>
        <v>2</v>
      </c>
      <c r="C54" s="10" t="s">
        <v>735</v>
      </c>
      <c r="D54" s="10" t="s">
        <v>735</v>
      </c>
      <c r="E54" s="118" t="s">
        <v>29</v>
      </c>
      <c r="F54" s="132" t="s">
        <v>273</v>
      </c>
      <c r="G54" s="133"/>
      <c r="H54" s="11" t="s">
        <v>736</v>
      </c>
      <c r="I54" s="14">
        <f t="shared" si="0"/>
        <v>0.31</v>
      </c>
      <c r="J54" s="14">
        <v>1.23</v>
      </c>
      <c r="K54" s="109">
        <f t="shared" si="1"/>
        <v>0.62</v>
      </c>
      <c r="L54" s="115"/>
    </row>
    <row r="55" spans="1:12" ht="24" customHeight="1">
      <c r="A55" s="114"/>
      <c r="B55" s="107">
        <f>'Tax Invoice'!D51</f>
        <v>1</v>
      </c>
      <c r="C55" s="10" t="s">
        <v>735</v>
      </c>
      <c r="D55" s="10" t="s">
        <v>735</v>
      </c>
      <c r="E55" s="118" t="s">
        <v>29</v>
      </c>
      <c r="F55" s="132" t="s">
        <v>673</v>
      </c>
      <c r="G55" s="133"/>
      <c r="H55" s="11" t="s">
        <v>736</v>
      </c>
      <c r="I55" s="14">
        <f t="shared" si="0"/>
        <v>0.31</v>
      </c>
      <c r="J55" s="14">
        <v>1.23</v>
      </c>
      <c r="K55" s="109">
        <f t="shared" si="1"/>
        <v>0.31</v>
      </c>
      <c r="L55" s="115"/>
    </row>
    <row r="56" spans="1:12" ht="24" customHeight="1">
      <c r="A56" s="114"/>
      <c r="B56" s="107">
        <f>'Tax Invoice'!D52</f>
        <v>1</v>
      </c>
      <c r="C56" s="10" t="s">
        <v>737</v>
      </c>
      <c r="D56" s="10" t="s">
        <v>737</v>
      </c>
      <c r="E56" s="118" t="s">
        <v>273</v>
      </c>
      <c r="F56" s="132"/>
      <c r="G56" s="133"/>
      <c r="H56" s="11" t="s">
        <v>857</v>
      </c>
      <c r="I56" s="14">
        <f t="shared" si="0"/>
        <v>0.08</v>
      </c>
      <c r="J56" s="14">
        <v>0.28999999999999998</v>
      </c>
      <c r="K56" s="109">
        <f t="shared" si="1"/>
        <v>0.08</v>
      </c>
      <c r="L56" s="115"/>
    </row>
    <row r="57" spans="1:12" ht="24" customHeight="1">
      <c r="A57" s="114"/>
      <c r="B57" s="107">
        <f>'Tax Invoice'!D53</f>
        <v>2</v>
      </c>
      <c r="C57" s="10" t="s">
        <v>737</v>
      </c>
      <c r="D57" s="10" t="s">
        <v>737</v>
      </c>
      <c r="E57" s="118" t="s">
        <v>673</v>
      </c>
      <c r="F57" s="132"/>
      <c r="G57" s="133"/>
      <c r="H57" s="11" t="s">
        <v>857</v>
      </c>
      <c r="I57" s="14">
        <f t="shared" si="0"/>
        <v>0.08</v>
      </c>
      <c r="J57" s="14">
        <v>0.28999999999999998</v>
      </c>
      <c r="K57" s="109">
        <f t="shared" si="1"/>
        <v>0.16</v>
      </c>
      <c r="L57" s="115"/>
    </row>
    <row r="58" spans="1:12" ht="24" customHeight="1">
      <c r="A58" s="114"/>
      <c r="B58" s="107">
        <f>'Tax Invoice'!D54</f>
        <v>2</v>
      </c>
      <c r="C58" s="10" t="s">
        <v>737</v>
      </c>
      <c r="D58" s="10" t="s">
        <v>737</v>
      </c>
      <c r="E58" s="118" t="s">
        <v>484</v>
      </c>
      <c r="F58" s="132"/>
      <c r="G58" s="133"/>
      <c r="H58" s="11" t="s">
        <v>857</v>
      </c>
      <c r="I58" s="14">
        <f t="shared" si="0"/>
        <v>0.08</v>
      </c>
      <c r="J58" s="14">
        <v>0.28999999999999998</v>
      </c>
      <c r="K58" s="109">
        <f t="shared" si="1"/>
        <v>0.16</v>
      </c>
      <c r="L58" s="115"/>
    </row>
    <row r="59" spans="1:12" ht="24" customHeight="1">
      <c r="A59" s="114"/>
      <c r="B59" s="107">
        <f>'Tax Invoice'!D55</f>
        <v>1</v>
      </c>
      <c r="C59" s="10" t="s">
        <v>737</v>
      </c>
      <c r="D59" s="10" t="s">
        <v>737</v>
      </c>
      <c r="E59" s="118" t="s">
        <v>738</v>
      </c>
      <c r="F59" s="132"/>
      <c r="G59" s="133"/>
      <c r="H59" s="11" t="s">
        <v>857</v>
      </c>
      <c r="I59" s="14">
        <f t="shared" si="0"/>
        <v>0.08</v>
      </c>
      <c r="J59" s="14">
        <v>0.28999999999999998</v>
      </c>
      <c r="K59" s="109">
        <f t="shared" si="1"/>
        <v>0.08</v>
      </c>
      <c r="L59" s="115"/>
    </row>
    <row r="60" spans="1:12" ht="24" customHeight="1">
      <c r="A60" s="114"/>
      <c r="B60" s="107">
        <f>'Tax Invoice'!D56</f>
        <v>3</v>
      </c>
      <c r="C60" s="10" t="s">
        <v>662</v>
      </c>
      <c r="D60" s="10" t="s">
        <v>662</v>
      </c>
      <c r="E60" s="118" t="s">
        <v>25</v>
      </c>
      <c r="F60" s="132" t="s">
        <v>107</v>
      </c>
      <c r="G60" s="133"/>
      <c r="H60" s="11" t="s">
        <v>739</v>
      </c>
      <c r="I60" s="14">
        <f t="shared" si="0"/>
        <v>0.39</v>
      </c>
      <c r="J60" s="14">
        <v>1.54</v>
      </c>
      <c r="K60" s="109">
        <f t="shared" si="1"/>
        <v>1.17</v>
      </c>
      <c r="L60" s="115"/>
    </row>
    <row r="61" spans="1:12" ht="24" customHeight="1">
      <c r="A61" s="114"/>
      <c r="B61" s="107">
        <f>'Tax Invoice'!D57</f>
        <v>2</v>
      </c>
      <c r="C61" s="10" t="s">
        <v>662</v>
      </c>
      <c r="D61" s="10" t="s">
        <v>662</v>
      </c>
      <c r="E61" s="118" t="s">
        <v>25</v>
      </c>
      <c r="F61" s="132" t="s">
        <v>210</v>
      </c>
      <c r="G61" s="133"/>
      <c r="H61" s="11" t="s">
        <v>739</v>
      </c>
      <c r="I61" s="14">
        <f t="shared" si="0"/>
        <v>0.39</v>
      </c>
      <c r="J61" s="14">
        <v>1.54</v>
      </c>
      <c r="K61" s="109">
        <f t="shared" si="1"/>
        <v>0.78</v>
      </c>
      <c r="L61" s="115"/>
    </row>
    <row r="62" spans="1:12" ht="24" customHeight="1">
      <c r="A62" s="114"/>
      <c r="B62" s="107">
        <f>'Tax Invoice'!D58</f>
        <v>1</v>
      </c>
      <c r="C62" s="10" t="s">
        <v>662</v>
      </c>
      <c r="D62" s="10" t="s">
        <v>662</v>
      </c>
      <c r="E62" s="118" t="s">
        <v>25</v>
      </c>
      <c r="F62" s="132" t="s">
        <v>212</v>
      </c>
      <c r="G62" s="133"/>
      <c r="H62" s="11" t="s">
        <v>739</v>
      </c>
      <c r="I62" s="14">
        <f t="shared" si="0"/>
        <v>0.39</v>
      </c>
      <c r="J62" s="14">
        <v>1.54</v>
      </c>
      <c r="K62" s="109">
        <f t="shared" si="1"/>
        <v>0.39</v>
      </c>
      <c r="L62" s="115"/>
    </row>
    <row r="63" spans="1:12" ht="24" customHeight="1">
      <c r="A63" s="114"/>
      <c r="B63" s="107">
        <f>'Tax Invoice'!D59</f>
        <v>1</v>
      </c>
      <c r="C63" s="10" t="s">
        <v>662</v>
      </c>
      <c r="D63" s="10" t="s">
        <v>662</v>
      </c>
      <c r="E63" s="118" t="s">
        <v>25</v>
      </c>
      <c r="F63" s="132" t="s">
        <v>213</v>
      </c>
      <c r="G63" s="133"/>
      <c r="H63" s="11" t="s">
        <v>739</v>
      </c>
      <c r="I63" s="14">
        <f t="shared" si="0"/>
        <v>0.39</v>
      </c>
      <c r="J63" s="14">
        <v>1.54</v>
      </c>
      <c r="K63" s="109">
        <f t="shared" si="1"/>
        <v>0.39</v>
      </c>
      <c r="L63" s="115"/>
    </row>
    <row r="64" spans="1:12" ht="24" customHeight="1">
      <c r="A64" s="114"/>
      <c r="B64" s="107">
        <f>'Tax Invoice'!D60</f>
        <v>1</v>
      </c>
      <c r="C64" s="10" t="s">
        <v>662</v>
      </c>
      <c r="D64" s="10" t="s">
        <v>662</v>
      </c>
      <c r="E64" s="118" t="s">
        <v>25</v>
      </c>
      <c r="F64" s="132" t="s">
        <v>214</v>
      </c>
      <c r="G64" s="133"/>
      <c r="H64" s="11" t="s">
        <v>739</v>
      </c>
      <c r="I64" s="14">
        <f t="shared" si="0"/>
        <v>0.39</v>
      </c>
      <c r="J64" s="14">
        <v>1.54</v>
      </c>
      <c r="K64" s="109">
        <f t="shared" si="1"/>
        <v>0.39</v>
      </c>
      <c r="L64" s="115"/>
    </row>
    <row r="65" spans="1:12" ht="24" customHeight="1">
      <c r="A65" s="114"/>
      <c r="B65" s="107">
        <f>'Tax Invoice'!D61</f>
        <v>1</v>
      </c>
      <c r="C65" s="10" t="s">
        <v>662</v>
      </c>
      <c r="D65" s="10" t="s">
        <v>662</v>
      </c>
      <c r="E65" s="118" t="s">
        <v>25</v>
      </c>
      <c r="F65" s="132" t="s">
        <v>266</v>
      </c>
      <c r="G65" s="133"/>
      <c r="H65" s="11" t="s">
        <v>739</v>
      </c>
      <c r="I65" s="14">
        <f t="shared" si="0"/>
        <v>0.39</v>
      </c>
      <c r="J65" s="14">
        <v>1.54</v>
      </c>
      <c r="K65" s="109">
        <f t="shared" si="1"/>
        <v>0.39</v>
      </c>
      <c r="L65" s="115"/>
    </row>
    <row r="66" spans="1:12" ht="24" customHeight="1">
      <c r="A66" s="114"/>
      <c r="B66" s="107">
        <f>'Tax Invoice'!D62</f>
        <v>1</v>
      </c>
      <c r="C66" s="10" t="s">
        <v>662</v>
      </c>
      <c r="D66" s="10" t="s">
        <v>662</v>
      </c>
      <c r="E66" s="118" t="s">
        <v>25</v>
      </c>
      <c r="F66" s="132" t="s">
        <v>311</v>
      </c>
      <c r="G66" s="133"/>
      <c r="H66" s="11" t="s">
        <v>739</v>
      </c>
      <c r="I66" s="14">
        <f t="shared" si="0"/>
        <v>0.39</v>
      </c>
      <c r="J66" s="14">
        <v>1.54</v>
      </c>
      <c r="K66" s="109">
        <f t="shared" si="1"/>
        <v>0.39</v>
      </c>
      <c r="L66" s="115"/>
    </row>
    <row r="67" spans="1:12" ht="24" customHeight="1">
      <c r="A67" s="114"/>
      <c r="B67" s="107">
        <f>'Tax Invoice'!D63</f>
        <v>1</v>
      </c>
      <c r="C67" s="10" t="s">
        <v>662</v>
      </c>
      <c r="D67" s="10" t="s">
        <v>662</v>
      </c>
      <c r="E67" s="118" t="s">
        <v>26</v>
      </c>
      <c r="F67" s="132" t="s">
        <v>107</v>
      </c>
      <c r="G67" s="133"/>
      <c r="H67" s="11" t="s">
        <v>739</v>
      </c>
      <c r="I67" s="14">
        <f t="shared" si="0"/>
        <v>0.39</v>
      </c>
      <c r="J67" s="14">
        <v>1.54</v>
      </c>
      <c r="K67" s="109">
        <f t="shared" si="1"/>
        <v>0.39</v>
      </c>
      <c r="L67" s="115"/>
    </row>
    <row r="68" spans="1:12" ht="24" customHeight="1">
      <c r="A68" s="114"/>
      <c r="B68" s="107">
        <f>'Tax Invoice'!D64</f>
        <v>1</v>
      </c>
      <c r="C68" s="10" t="s">
        <v>662</v>
      </c>
      <c r="D68" s="10" t="s">
        <v>662</v>
      </c>
      <c r="E68" s="118" t="s">
        <v>26</v>
      </c>
      <c r="F68" s="132" t="s">
        <v>210</v>
      </c>
      <c r="G68" s="133"/>
      <c r="H68" s="11" t="s">
        <v>739</v>
      </c>
      <c r="I68" s="14">
        <f t="shared" si="0"/>
        <v>0.39</v>
      </c>
      <c r="J68" s="14">
        <v>1.54</v>
      </c>
      <c r="K68" s="109">
        <f t="shared" si="1"/>
        <v>0.39</v>
      </c>
      <c r="L68" s="115"/>
    </row>
    <row r="69" spans="1:12" ht="24" customHeight="1">
      <c r="A69" s="114"/>
      <c r="B69" s="107">
        <f>'Tax Invoice'!D65</f>
        <v>1</v>
      </c>
      <c r="C69" s="10" t="s">
        <v>662</v>
      </c>
      <c r="D69" s="10" t="s">
        <v>662</v>
      </c>
      <c r="E69" s="118" t="s">
        <v>26</v>
      </c>
      <c r="F69" s="132" t="s">
        <v>212</v>
      </c>
      <c r="G69" s="133"/>
      <c r="H69" s="11" t="s">
        <v>739</v>
      </c>
      <c r="I69" s="14">
        <f t="shared" si="0"/>
        <v>0.39</v>
      </c>
      <c r="J69" s="14">
        <v>1.54</v>
      </c>
      <c r="K69" s="109">
        <f t="shared" si="1"/>
        <v>0.39</v>
      </c>
      <c r="L69" s="115"/>
    </row>
    <row r="70" spans="1:12" ht="24" customHeight="1">
      <c r="A70" s="114"/>
      <c r="B70" s="107">
        <f>'Tax Invoice'!D66</f>
        <v>1</v>
      </c>
      <c r="C70" s="10" t="s">
        <v>662</v>
      </c>
      <c r="D70" s="10" t="s">
        <v>662</v>
      </c>
      <c r="E70" s="118" t="s">
        <v>26</v>
      </c>
      <c r="F70" s="132" t="s">
        <v>263</v>
      </c>
      <c r="G70" s="133"/>
      <c r="H70" s="11" t="s">
        <v>739</v>
      </c>
      <c r="I70" s="14">
        <f t="shared" si="0"/>
        <v>0.39</v>
      </c>
      <c r="J70" s="14">
        <v>1.54</v>
      </c>
      <c r="K70" s="109">
        <f t="shared" si="1"/>
        <v>0.39</v>
      </c>
      <c r="L70" s="115"/>
    </row>
    <row r="71" spans="1:12" ht="24" customHeight="1">
      <c r="A71" s="114"/>
      <c r="B71" s="107">
        <f>'Tax Invoice'!D67</f>
        <v>1</v>
      </c>
      <c r="C71" s="10" t="s">
        <v>662</v>
      </c>
      <c r="D71" s="10" t="s">
        <v>662</v>
      </c>
      <c r="E71" s="118" t="s">
        <v>26</v>
      </c>
      <c r="F71" s="132" t="s">
        <v>214</v>
      </c>
      <c r="G71" s="133"/>
      <c r="H71" s="11" t="s">
        <v>739</v>
      </c>
      <c r="I71" s="14">
        <f t="shared" si="0"/>
        <v>0.39</v>
      </c>
      <c r="J71" s="14">
        <v>1.54</v>
      </c>
      <c r="K71" s="109">
        <f t="shared" si="1"/>
        <v>0.39</v>
      </c>
      <c r="L71" s="115"/>
    </row>
    <row r="72" spans="1:12" ht="24" customHeight="1">
      <c r="A72" s="114"/>
      <c r="B72" s="107">
        <f>'Tax Invoice'!D68</f>
        <v>1</v>
      </c>
      <c r="C72" s="10" t="s">
        <v>662</v>
      </c>
      <c r="D72" s="10" t="s">
        <v>662</v>
      </c>
      <c r="E72" s="118" t="s">
        <v>26</v>
      </c>
      <c r="F72" s="132" t="s">
        <v>311</v>
      </c>
      <c r="G72" s="133"/>
      <c r="H72" s="11" t="s">
        <v>739</v>
      </c>
      <c r="I72" s="14">
        <f t="shared" si="0"/>
        <v>0.39</v>
      </c>
      <c r="J72" s="14">
        <v>1.54</v>
      </c>
      <c r="K72" s="109">
        <f t="shared" si="1"/>
        <v>0.39</v>
      </c>
      <c r="L72" s="115"/>
    </row>
    <row r="73" spans="1:12" ht="24" customHeight="1">
      <c r="A73" s="114"/>
      <c r="B73" s="107">
        <f>'Tax Invoice'!D69</f>
        <v>4</v>
      </c>
      <c r="C73" s="10" t="s">
        <v>662</v>
      </c>
      <c r="D73" s="10" t="s">
        <v>662</v>
      </c>
      <c r="E73" s="118" t="s">
        <v>27</v>
      </c>
      <c r="F73" s="132" t="s">
        <v>107</v>
      </c>
      <c r="G73" s="133"/>
      <c r="H73" s="11" t="s">
        <v>739</v>
      </c>
      <c r="I73" s="14">
        <f t="shared" si="0"/>
        <v>0.39</v>
      </c>
      <c r="J73" s="14">
        <v>1.54</v>
      </c>
      <c r="K73" s="109">
        <f t="shared" si="1"/>
        <v>1.56</v>
      </c>
      <c r="L73" s="115"/>
    </row>
    <row r="74" spans="1:12" ht="24" customHeight="1">
      <c r="A74" s="114"/>
      <c r="B74" s="107">
        <f>'Tax Invoice'!D70</f>
        <v>4</v>
      </c>
      <c r="C74" s="10" t="s">
        <v>619</v>
      </c>
      <c r="D74" s="10" t="s">
        <v>619</v>
      </c>
      <c r="E74" s="118" t="s">
        <v>27</v>
      </c>
      <c r="F74" s="132" t="s">
        <v>107</v>
      </c>
      <c r="G74" s="133"/>
      <c r="H74" s="11" t="s">
        <v>621</v>
      </c>
      <c r="I74" s="14">
        <f t="shared" si="0"/>
        <v>0.36</v>
      </c>
      <c r="J74" s="14">
        <v>1.41</v>
      </c>
      <c r="K74" s="109">
        <f t="shared" si="1"/>
        <v>1.44</v>
      </c>
      <c r="L74" s="115"/>
    </row>
    <row r="75" spans="1:12" ht="24" customHeight="1">
      <c r="A75" s="114"/>
      <c r="B75" s="107">
        <f>'Tax Invoice'!D71</f>
        <v>2</v>
      </c>
      <c r="C75" s="10" t="s">
        <v>619</v>
      </c>
      <c r="D75" s="10" t="s">
        <v>619</v>
      </c>
      <c r="E75" s="118" t="s">
        <v>27</v>
      </c>
      <c r="F75" s="132" t="s">
        <v>210</v>
      </c>
      <c r="G75" s="133"/>
      <c r="H75" s="11" t="s">
        <v>621</v>
      </c>
      <c r="I75" s="14">
        <f t="shared" si="0"/>
        <v>0.36</v>
      </c>
      <c r="J75" s="14">
        <v>1.41</v>
      </c>
      <c r="K75" s="109">
        <f t="shared" si="1"/>
        <v>0.72</v>
      </c>
      <c r="L75" s="115"/>
    </row>
    <row r="76" spans="1:12" ht="24" customHeight="1">
      <c r="A76" s="114"/>
      <c r="B76" s="107">
        <f>'Tax Invoice'!D72</f>
        <v>1</v>
      </c>
      <c r="C76" s="10" t="s">
        <v>619</v>
      </c>
      <c r="D76" s="10" t="s">
        <v>619</v>
      </c>
      <c r="E76" s="118" t="s">
        <v>27</v>
      </c>
      <c r="F76" s="132" t="s">
        <v>214</v>
      </c>
      <c r="G76" s="133"/>
      <c r="H76" s="11" t="s">
        <v>621</v>
      </c>
      <c r="I76" s="14">
        <f t="shared" si="0"/>
        <v>0.36</v>
      </c>
      <c r="J76" s="14">
        <v>1.41</v>
      </c>
      <c r="K76" s="109">
        <f t="shared" si="1"/>
        <v>0.36</v>
      </c>
      <c r="L76" s="115"/>
    </row>
    <row r="77" spans="1:12" ht="24" customHeight="1">
      <c r="A77" s="114"/>
      <c r="B77" s="107">
        <f>'Tax Invoice'!D73</f>
        <v>1</v>
      </c>
      <c r="C77" s="10" t="s">
        <v>619</v>
      </c>
      <c r="D77" s="10" t="s">
        <v>619</v>
      </c>
      <c r="E77" s="118" t="s">
        <v>27</v>
      </c>
      <c r="F77" s="132" t="s">
        <v>311</v>
      </c>
      <c r="G77" s="133"/>
      <c r="H77" s="11" t="s">
        <v>621</v>
      </c>
      <c r="I77" s="14">
        <f t="shared" si="0"/>
        <v>0.36</v>
      </c>
      <c r="J77" s="14">
        <v>1.41</v>
      </c>
      <c r="K77" s="109">
        <f t="shared" si="1"/>
        <v>0.36</v>
      </c>
      <c r="L77" s="115"/>
    </row>
    <row r="78" spans="1:12" ht="36" customHeight="1">
      <c r="A78" s="114"/>
      <c r="B78" s="107">
        <f>'Tax Invoice'!D74</f>
        <v>3</v>
      </c>
      <c r="C78" s="10" t="s">
        <v>740</v>
      </c>
      <c r="D78" s="10" t="s">
        <v>836</v>
      </c>
      <c r="E78" s="118" t="s">
        <v>231</v>
      </c>
      <c r="F78" s="132" t="s">
        <v>239</v>
      </c>
      <c r="G78" s="133"/>
      <c r="H78" s="11" t="s">
        <v>741</v>
      </c>
      <c r="I78" s="14">
        <f t="shared" si="0"/>
        <v>0.92</v>
      </c>
      <c r="J78" s="14">
        <v>3.65</v>
      </c>
      <c r="K78" s="109">
        <f t="shared" si="1"/>
        <v>2.7600000000000002</v>
      </c>
      <c r="L78" s="115"/>
    </row>
    <row r="79" spans="1:12" ht="24" customHeight="1">
      <c r="A79" s="114"/>
      <c r="B79" s="107">
        <f>'Tax Invoice'!D75</f>
        <v>1</v>
      </c>
      <c r="C79" s="10" t="s">
        <v>742</v>
      </c>
      <c r="D79" s="10" t="s">
        <v>742</v>
      </c>
      <c r="E79" s="118" t="s">
        <v>23</v>
      </c>
      <c r="F79" s="132" t="s">
        <v>271</v>
      </c>
      <c r="G79" s="133"/>
      <c r="H79" s="11" t="s">
        <v>743</v>
      </c>
      <c r="I79" s="14">
        <f t="shared" si="0"/>
        <v>0.27</v>
      </c>
      <c r="J79" s="14">
        <v>1.06</v>
      </c>
      <c r="K79" s="109">
        <f t="shared" si="1"/>
        <v>0.27</v>
      </c>
      <c r="L79" s="115"/>
    </row>
    <row r="80" spans="1:12" ht="24" customHeight="1">
      <c r="A80" s="114"/>
      <c r="B80" s="107">
        <f>'Tax Invoice'!D76</f>
        <v>3</v>
      </c>
      <c r="C80" s="10" t="s">
        <v>742</v>
      </c>
      <c r="D80" s="10" t="s">
        <v>742</v>
      </c>
      <c r="E80" s="118" t="s">
        <v>25</v>
      </c>
      <c r="F80" s="132" t="s">
        <v>273</v>
      </c>
      <c r="G80" s="133"/>
      <c r="H80" s="11" t="s">
        <v>743</v>
      </c>
      <c r="I80" s="14">
        <f t="shared" si="0"/>
        <v>0.27</v>
      </c>
      <c r="J80" s="14">
        <v>1.06</v>
      </c>
      <c r="K80" s="109">
        <f t="shared" si="1"/>
        <v>0.81</v>
      </c>
      <c r="L80" s="115"/>
    </row>
    <row r="81" spans="1:12" ht="24" customHeight="1">
      <c r="A81" s="114"/>
      <c r="B81" s="107">
        <f>'Tax Invoice'!D77</f>
        <v>4</v>
      </c>
      <c r="C81" s="10" t="s">
        <v>742</v>
      </c>
      <c r="D81" s="10" t="s">
        <v>742</v>
      </c>
      <c r="E81" s="118" t="s">
        <v>25</v>
      </c>
      <c r="F81" s="132" t="s">
        <v>272</v>
      </c>
      <c r="G81" s="133"/>
      <c r="H81" s="11" t="s">
        <v>743</v>
      </c>
      <c r="I81" s="14">
        <f t="shared" si="0"/>
        <v>0.27</v>
      </c>
      <c r="J81" s="14">
        <v>1.06</v>
      </c>
      <c r="K81" s="109">
        <f t="shared" si="1"/>
        <v>1.08</v>
      </c>
      <c r="L81" s="115"/>
    </row>
    <row r="82" spans="1:12" ht="24" customHeight="1">
      <c r="A82" s="114"/>
      <c r="B82" s="107">
        <f>'Tax Invoice'!D78</f>
        <v>2</v>
      </c>
      <c r="C82" s="10" t="s">
        <v>742</v>
      </c>
      <c r="D82" s="10" t="s">
        <v>742</v>
      </c>
      <c r="E82" s="118" t="s">
        <v>25</v>
      </c>
      <c r="F82" s="132" t="s">
        <v>744</v>
      </c>
      <c r="G82" s="133"/>
      <c r="H82" s="11" t="s">
        <v>743</v>
      </c>
      <c r="I82" s="14">
        <f t="shared" si="0"/>
        <v>0.27</v>
      </c>
      <c r="J82" s="14">
        <v>1.06</v>
      </c>
      <c r="K82" s="109">
        <f t="shared" si="1"/>
        <v>0.54</v>
      </c>
      <c r="L82" s="115"/>
    </row>
    <row r="83" spans="1:12" ht="24" customHeight="1">
      <c r="A83" s="114"/>
      <c r="B83" s="107">
        <f>'Tax Invoice'!D79</f>
        <v>4</v>
      </c>
      <c r="C83" s="10" t="s">
        <v>742</v>
      </c>
      <c r="D83" s="10" t="s">
        <v>742</v>
      </c>
      <c r="E83" s="118" t="s">
        <v>26</v>
      </c>
      <c r="F83" s="132" t="s">
        <v>272</v>
      </c>
      <c r="G83" s="133"/>
      <c r="H83" s="11" t="s">
        <v>743</v>
      </c>
      <c r="I83" s="14">
        <f t="shared" si="0"/>
        <v>0.27</v>
      </c>
      <c r="J83" s="14">
        <v>1.06</v>
      </c>
      <c r="K83" s="109">
        <f t="shared" si="1"/>
        <v>1.08</v>
      </c>
      <c r="L83" s="115"/>
    </row>
    <row r="84" spans="1:12" ht="24" customHeight="1">
      <c r="A84" s="114"/>
      <c r="B84" s="107">
        <f>'Tax Invoice'!D80</f>
        <v>1</v>
      </c>
      <c r="C84" s="10" t="s">
        <v>745</v>
      </c>
      <c r="D84" s="10" t="s">
        <v>745</v>
      </c>
      <c r="E84" s="118" t="s">
        <v>25</v>
      </c>
      <c r="F84" s="132" t="s">
        <v>273</v>
      </c>
      <c r="G84" s="133"/>
      <c r="H84" s="11" t="s">
        <v>746</v>
      </c>
      <c r="I84" s="14">
        <f t="shared" si="0"/>
        <v>0.27</v>
      </c>
      <c r="J84" s="14">
        <v>1.06</v>
      </c>
      <c r="K84" s="109">
        <f t="shared" si="1"/>
        <v>0.27</v>
      </c>
      <c r="L84" s="115"/>
    </row>
    <row r="85" spans="1:12" ht="24" customHeight="1">
      <c r="A85" s="114"/>
      <c r="B85" s="107">
        <f>'Tax Invoice'!D81</f>
        <v>1</v>
      </c>
      <c r="C85" s="10" t="s">
        <v>745</v>
      </c>
      <c r="D85" s="10" t="s">
        <v>745</v>
      </c>
      <c r="E85" s="118" t="s">
        <v>25</v>
      </c>
      <c r="F85" s="132" t="s">
        <v>673</v>
      </c>
      <c r="G85" s="133"/>
      <c r="H85" s="11" t="s">
        <v>746</v>
      </c>
      <c r="I85" s="14">
        <f t="shared" si="0"/>
        <v>0.27</v>
      </c>
      <c r="J85" s="14">
        <v>1.06</v>
      </c>
      <c r="K85" s="109">
        <f t="shared" si="1"/>
        <v>0.27</v>
      </c>
      <c r="L85" s="115"/>
    </row>
    <row r="86" spans="1:12" ht="24" customHeight="1">
      <c r="A86" s="114"/>
      <c r="B86" s="107">
        <f>'Tax Invoice'!D82</f>
        <v>1</v>
      </c>
      <c r="C86" s="10" t="s">
        <v>745</v>
      </c>
      <c r="D86" s="10" t="s">
        <v>745</v>
      </c>
      <c r="E86" s="118" t="s">
        <v>25</v>
      </c>
      <c r="F86" s="132" t="s">
        <v>271</v>
      </c>
      <c r="G86" s="133"/>
      <c r="H86" s="11" t="s">
        <v>746</v>
      </c>
      <c r="I86" s="14">
        <f t="shared" ref="I86:I149" si="2">ROUNDUP(J86*$N$1,2)</f>
        <v>0.27</v>
      </c>
      <c r="J86" s="14">
        <v>1.06</v>
      </c>
      <c r="K86" s="109">
        <f t="shared" ref="K86:K149" si="3">I86*B86</f>
        <v>0.27</v>
      </c>
      <c r="L86" s="115"/>
    </row>
    <row r="87" spans="1:12" ht="24" customHeight="1">
      <c r="A87" s="114"/>
      <c r="B87" s="107">
        <f>'Tax Invoice'!D83</f>
        <v>1</v>
      </c>
      <c r="C87" s="10" t="s">
        <v>745</v>
      </c>
      <c r="D87" s="10" t="s">
        <v>745</v>
      </c>
      <c r="E87" s="118" t="s">
        <v>25</v>
      </c>
      <c r="F87" s="132" t="s">
        <v>272</v>
      </c>
      <c r="G87" s="133"/>
      <c r="H87" s="11" t="s">
        <v>746</v>
      </c>
      <c r="I87" s="14">
        <f t="shared" si="2"/>
        <v>0.27</v>
      </c>
      <c r="J87" s="14">
        <v>1.06</v>
      </c>
      <c r="K87" s="109">
        <f t="shared" si="3"/>
        <v>0.27</v>
      </c>
      <c r="L87" s="115"/>
    </row>
    <row r="88" spans="1:12" ht="24" customHeight="1">
      <c r="A88" s="114"/>
      <c r="B88" s="107">
        <f>'Tax Invoice'!D84</f>
        <v>1</v>
      </c>
      <c r="C88" s="10" t="s">
        <v>745</v>
      </c>
      <c r="D88" s="10" t="s">
        <v>745</v>
      </c>
      <c r="E88" s="118" t="s">
        <v>25</v>
      </c>
      <c r="F88" s="132" t="s">
        <v>744</v>
      </c>
      <c r="G88" s="133"/>
      <c r="H88" s="11" t="s">
        <v>746</v>
      </c>
      <c r="I88" s="14">
        <f t="shared" si="2"/>
        <v>0.27</v>
      </c>
      <c r="J88" s="14">
        <v>1.06</v>
      </c>
      <c r="K88" s="109">
        <f t="shared" si="3"/>
        <v>0.27</v>
      </c>
      <c r="L88" s="115"/>
    </row>
    <row r="89" spans="1:12" ht="24" customHeight="1">
      <c r="A89" s="114"/>
      <c r="B89" s="107">
        <f>'Tax Invoice'!D85</f>
        <v>1</v>
      </c>
      <c r="C89" s="10" t="s">
        <v>745</v>
      </c>
      <c r="D89" s="10" t="s">
        <v>745</v>
      </c>
      <c r="E89" s="118" t="s">
        <v>26</v>
      </c>
      <c r="F89" s="132" t="s">
        <v>273</v>
      </c>
      <c r="G89" s="133"/>
      <c r="H89" s="11" t="s">
        <v>746</v>
      </c>
      <c r="I89" s="14">
        <f t="shared" si="2"/>
        <v>0.27</v>
      </c>
      <c r="J89" s="14">
        <v>1.06</v>
      </c>
      <c r="K89" s="109">
        <f t="shared" si="3"/>
        <v>0.27</v>
      </c>
      <c r="L89" s="115"/>
    </row>
    <row r="90" spans="1:12" ht="24" customHeight="1">
      <c r="A90" s="114"/>
      <c r="B90" s="107">
        <f>'Tax Invoice'!D86</f>
        <v>1</v>
      </c>
      <c r="C90" s="10" t="s">
        <v>745</v>
      </c>
      <c r="D90" s="10" t="s">
        <v>745</v>
      </c>
      <c r="E90" s="118" t="s">
        <v>26</v>
      </c>
      <c r="F90" s="132" t="s">
        <v>673</v>
      </c>
      <c r="G90" s="133"/>
      <c r="H90" s="11" t="s">
        <v>746</v>
      </c>
      <c r="I90" s="14">
        <f t="shared" si="2"/>
        <v>0.27</v>
      </c>
      <c r="J90" s="14">
        <v>1.06</v>
      </c>
      <c r="K90" s="109">
        <f t="shared" si="3"/>
        <v>0.27</v>
      </c>
      <c r="L90" s="115"/>
    </row>
    <row r="91" spans="1:12" ht="24" customHeight="1">
      <c r="A91" s="114"/>
      <c r="B91" s="107">
        <f>'Tax Invoice'!D87</f>
        <v>1</v>
      </c>
      <c r="C91" s="10" t="s">
        <v>745</v>
      </c>
      <c r="D91" s="10" t="s">
        <v>745</v>
      </c>
      <c r="E91" s="118" t="s">
        <v>26</v>
      </c>
      <c r="F91" s="132" t="s">
        <v>271</v>
      </c>
      <c r="G91" s="133"/>
      <c r="H91" s="11" t="s">
        <v>746</v>
      </c>
      <c r="I91" s="14">
        <f t="shared" si="2"/>
        <v>0.27</v>
      </c>
      <c r="J91" s="14">
        <v>1.06</v>
      </c>
      <c r="K91" s="109">
        <f t="shared" si="3"/>
        <v>0.27</v>
      </c>
      <c r="L91" s="115"/>
    </row>
    <row r="92" spans="1:12" ht="24" customHeight="1">
      <c r="A92" s="114"/>
      <c r="B92" s="107">
        <f>'Tax Invoice'!D88</f>
        <v>2</v>
      </c>
      <c r="C92" s="10" t="s">
        <v>745</v>
      </c>
      <c r="D92" s="10" t="s">
        <v>745</v>
      </c>
      <c r="E92" s="118" t="s">
        <v>26</v>
      </c>
      <c r="F92" s="132" t="s">
        <v>272</v>
      </c>
      <c r="G92" s="133"/>
      <c r="H92" s="11" t="s">
        <v>746</v>
      </c>
      <c r="I92" s="14">
        <f t="shared" si="2"/>
        <v>0.27</v>
      </c>
      <c r="J92" s="14">
        <v>1.06</v>
      </c>
      <c r="K92" s="109">
        <f t="shared" si="3"/>
        <v>0.54</v>
      </c>
      <c r="L92" s="115"/>
    </row>
    <row r="93" spans="1:12" ht="24" customHeight="1">
      <c r="A93" s="114"/>
      <c r="B93" s="107">
        <f>'Tax Invoice'!D89</f>
        <v>2</v>
      </c>
      <c r="C93" s="10" t="s">
        <v>745</v>
      </c>
      <c r="D93" s="10" t="s">
        <v>745</v>
      </c>
      <c r="E93" s="118" t="s">
        <v>26</v>
      </c>
      <c r="F93" s="132" t="s">
        <v>744</v>
      </c>
      <c r="G93" s="133"/>
      <c r="H93" s="11" t="s">
        <v>746</v>
      </c>
      <c r="I93" s="14">
        <f t="shared" si="2"/>
        <v>0.27</v>
      </c>
      <c r="J93" s="14">
        <v>1.06</v>
      </c>
      <c r="K93" s="109">
        <f t="shared" si="3"/>
        <v>0.54</v>
      </c>
      <c r="L93" s="115"/>
    </row>
    <row r="94" spans="1:12" ht="24" customHeight="1">
      <c r="A94" s="114"/>
      <c r="B94" s="107">
        <f>'Tax Invoice'!D90</f>
        <v>2</v>
      </c>
      <c r="C94" s="10" t="s">
        <v>747</v>
      </c>
      <c r="D94" s="10" t="s">
        <v>747</v>
      </c>
      <c r="E94" s="118" t="s">
        <v>26</v>
      </c>
      <c r="F94" s="132" t="s">
        <v>110</v>
      </c>
      <c r="G94" s="133"/>
      <c r="H94" s="11" t="s">
        <v>748</v>
      </c>
      <c r="I94" s="14">
        <f t="shared" si="2"/>
        <v>1.43</v>
      </c>
      <c r="J94" s="14">
        <v>5.7</v>
      </c>
      <c r="K94" s="109">
        <f t="shared" si="3"/>
        <v>2.86</v>
      </c>
      <c r="L94" s="115"/>
    </row>
    <row r="95" spans="1:12" ht="24" customHeight="1">
      <c r="A95" s="114"/>
      <c r="B95" s="107">
        <f>'Tax Invoice'!D91</f>
        <v>2</v>
      </c>
      <c r="C95" s="10" t="s">
        <v>747</v>
      </c>
      <c r="D95" s="10" t="s">
        <v>747</v>
      </c>
      <c r="E95" s="118" t="s">
        <v>26</v>
      </c>
      <c r="F95" s="132" t="s">
        <v>484</v>
      </c>
      <c r="G95" s="133"/>
      <c r="H95" s="11" t="s">
        <v>748</v>
      </c>
      <c r="I95" s="14">
        <f t="shared" si="2"/>
        <v>1.43</v>
      </c>
      <c r="J95" s="14">
        <v>5.7</v>
      </c>
      <c r="K95" s="109">
        <f t="shared" si="3"/>
        <v>2.86</v>
      </c>
      <c r="L95" s="115"/>
    </row>
    <row r="96" spans="1:12" ht="36" customHeight="1">
      <c r="A96" s="114"/>
      <c r="B96" s="107">
        <f>'Tax Invoice'!D92</f>
        <v>1</v>
      </c>
      <c r="C96" s="10" t="s">
        <v>749</v>
      </c>
      <c r="D96" s="10" t="s">
        <v>749</v>
      </c>
      <c r="E96" s="118" t="s">
        <v>26</v>
      </c>
      <c r="F96" s="132" t="s">
        <v>239</v>
      </c>
      <c r="G96" s="133"/>
      <c r="H96" s="11" t="s">
        <v>750</v>
      </c>
      <c r="I96" s="14">
        <f t="shared" si="2"/>
        <v>0.83</v>
      </c>
      <c r="J96" s="14">
        <v>3.31</v>
      </c>
      <c r="K96" s="109">
        <f t="shared" si="3"/>
        <v>0.83</v>
      </c>
      <c r="L96" s="115"/>
    </row>
    <row r="97" spans="1:12" ht="36" customHeight="1">
      <c r="A97" s="114"/>
      <c r="B97" s="107">
        <f>'Tax Invoice'!D93</f>
        <v>5</v>
      </c>
      <c r="C97" s="10" t="s">
        <v>751</v>
      </c>
      <c r="D97" s="10" t="s">
        <v>751</v>
      </c>
      <c r="E97" s="118" t="s">
        <v>752</v>
      </c>
      <c r="F97" s="132"/>
      <c r="G97" s="133"/>
      <c r="H97" s="11" t="s">
        <v>858</v>
      </c>
      <c r="I97" s="14">
        <f t="shared" si="2"/>
        <v>0.57999999999999996</v>
      </c>
      <c r="J97" s="14">
        <v>2.31</v>
      </c>
      <c r="K97" s="109">
        <f t="shared" si="3"/>
        <v>2.9</v>
      </c>
      <c r="L97" s="115"/>
    </row>
    <row r="98" spans="1:12" ht="24" customHeight="1">
      <c r="A98" s="114"/>
      <c r="B98" s="107">
        <f>'Tax Invoice'!D94</f>
        <v>2</v>
      </c>
      <c r="C98" s="10" t="s">
        <v>753</v>
      </c>
      <c r="D98" s="10" t="s">
        <v>753</v>
      </c>
      <c r="E98" s="118" t="s">
        <v>26</v>
      </c>
      <c r="F98" s="132" t="s">
        <v>272</v>
      </c>
      <c r="G98" s="133"/>
      <c r="H98" s="11" t="s">
        <v>754</v>
      </c>
      <c r="I98" s="14">
        <f t="shared" si="2"/>
        <v>0.34</v>
      </c>
      <c r="J98" s="14">
        <v>1.36</v>
      </c>
      <c r="K98" s="109">
        <f t="shared" si="3"/>
        <v>0.68</v>
      </c>
      <c r="L98" s="115"/>
    </row>
    <row r="99" spans="1:12" ht="24" customHeight="1">
      <c r="A99" s="114"/>
      <c r="B99" s="107">
        <f>'Tax Invoice'!D95</f>
        <v>1</v>
      </c>
      <c r="C99" s="10" t="s">
        <v>755</v>
      </c>
      <c r="D99" s="10" t="s">
        <v>755</v>
      </c>
      <c r="E99" s="118" t="s">
        <v>26</v>
      </c>
      <c r="F99" s="132"/>
      <c r="G99" s="133"/>
      <c r="H99" s="11" t="s">
        <v>756</v>
      </c>
      <c r="I99" s="14">
        <f t="shared" si="2"/>
        <v>1.71</v>
      </c>
      <c r="J99" s="14">
        <v>6.83</v>
      </c>
      <c r="K99" s="109">
        <f t="shared" si="3"/>
        <v>1.71</v>
      </c>
      <c r="L99" s="115"/>
    </row>
    <row r="100" spans="1:12" ht="24" customHeight="1">
      <c r="A100" s="114"/>
      <c r="B100" s="107">
        <f>'Tax Invoice'!D96</f>
        <v>1</v>
      </c>
      <c r="C100" s="10" t="s">
        <v>757</v>
      </c>
      <c r="D100" s="10" t="s">
        <v>757</v>
      </c>
      <c r="E100" s="118" t="s">
        <v>23</v>
      </c>
      <c r="F100" s="132" t="s">
        <v>273</v>
      </c>
      <c r="G100" s="133"/>
      <c r="H100" s="11" t="s">
        <v>758</v>
      </c>
      <c r="I100" s="14">
        <f t="shared" si="2"/>
        <v>0.27</v>
      </c>
      <c r="J100" s="14">
        <v>1.06</v>
      </c>
      <c r="K100" s="109">
        <f t="shared" si="3"/>
        <v>0.27</v>
      </c>
      <c r="L100" s="115"/>
    </row>
    <row r="101" spans="1:12" ht="24" customHeight="1">
      <c r="A101" s="114"/>
      <c r="B101" s="107">
        <f>'Tax Invoice'!D97</f>
        <v>2</v>
      </c>
      <c r="C101" s="10" t="s">
        <v>757</v>
      </c>
      <c r="D101" s="10" t="s">
        <v>757</v>
      </c>
      <c r="E101" s="118" t="s">
        <v>23</v>
      </c>
      <c r="F101" s="132" t="s">
        <v>272</v>
      </c>
      <c r="G101" s="133"/>
      <c r="H101" s="11" t="s">
        <v>758</v>
      </c>
      <c r="I101" s="14">
        <f t="shared" si="2"/>
        <v>0.27</v>
      </c>
      <c r="J101" s="14">
        <v>1.06</v>
      </c>
      <c r="K101" s="109">
        <f t="shared" si="3"/>
        <v>0.54</v>
      </c>
      <c r="L101" s="115"/>
    </row>
    <row r="102" spans="1:12" ht="24" customHeight="1">
      <c r="A102" s="114"/>
      <c r="B102" s="107">
        <f>'Tax Invoice'!D98</f>
        <v>4</v>
      </c>
      <c r="C102" s="10" t="s">
        <v>757</v>
      </c>
      <c r="D102" s="10" t="s">
        <v>757</v>
      </c>
      <c r="E102" s="118" t="s">
        <v>25</v>
      </c>
      <c r="F102" s="132" t="s">
        <v>273</v>
      </c>
      <c r="G102" s="133"/>
      <c r="H102" s="11" t="s">
        <v>758</v>
      </c>
      <c r="I102" s="14">
        <f t="shared" si="2"/>
        <v>0.27</v>
      </c>
      <c r="J102" s="14">
        <v>1.06</v>
      </c>
      <c r="K102" s="109">
        <f t="shared" si="3"/>
        <v>1.08</v>
      </c>
      <c r="L102" s="115"/>
    </row>
    <row r="103" spans="1:12" ht="24" customHeight="1">
      <c r="A103" s="114"/>
      <c r="B103" s="107">
        <f>'Tax Invoice'!D99</f>
        <v>2</v>
      </c>
      <c r="C103" s="10" t="s">
        <v>757</v>
      </c>
      <c r="D103" s="10" t="s">
        <v>757</v>
      </c>
      <c r="E103" s="118" t="s">
        <v>25</v>
      </c>
      <c r="F103" s="132" t="s">
        <v>271</v>
      </c>
      <c r="G103" s="133"/>
      <c r="H103" s="11" t="s">
        <v>758</v>
      </c>
      <c r="I103" s="14">
        <f t="shared" si="2"/>
        <v>0.27</v>
      </c>
      <c r="J103" s="14">
        <v>1.06</v>
      </c>
      <c r="K103" s="109">
        <f t="shared" si="3"/>
        <v>0.54</v>
      </c>
      <c r="L103" s="115"/>
    </row>
    <row r="104" spans="1:12" ht="24" customHeight="1">
      <c r="A104" s="114"/>
      <c r="B104" s="107">
        <f>'Tax Invoice'!D100</f>
        <v>4</v>
      </c>
      <c r="C104" s="10" t="s">
        <v>757</v>
      </c>
      <c r="D104" s="10" t="s">
        <v>757</v>
      </c>
      <c r="E104" s="118" t="s">
        <v>25</v>
      </c>
      <c r="F104" s="132" t="s">
        <v>272</v>
      </c>
      <c r="G104" s="133"/>
      <c r="H104" s="11" t="s">
        <v>758</v>
      </c>
      <c r="I104" s="14">
        <f t="shared" si="2"/>
        <v>0.27</v>
      </c>
      <c r="J104" s="14">
        <v>1.06</v>
      </c>
      <c r="K104" s="109">
        <f t="shared" si="3"/>
        <v>1.08</v>
      </c>
      <c r="L104" s="115"/>
    </row>
    <row r="105" spans="1:12" ht="24" customHeight="1">
      <c r="A105" s="114"/>
      <c r="B105" s="107">
        <f>'Tax Invoice'!D101</f>
        <v>1</v>
      </c>
      <c r="C105" s="10" t="s">
        <v>757</v>
      </c>
      <c r="D105" s="10" t="s">
        <v>757</v>
      </c>
      <c r="E105" s="118" t="s">
        <v>25</v>
      </c>
      <c r="F105" s="132" t="s">
        <v>744</v>
      </c>
      <c r="G105" s="133"/>
      <c r="H105" s="11" t="s">
        <v>758</v>
      </c>
      <c r="I105" s="14">
        <f t="shared" si="2"/>
        <v>0.27</v>
      </c>
      <c r="J105" s="14">
        <v>1.06</v>
      </c>
      <c r="K105" s="109">
        <f t="shared" si="3"/>
        <v>0.27</v>
      </c>
      <c r="L105" s="115"/>
    </row>
    <row r="106" spans="1:12" ht="24" customHeight="1">
      <c r="A106" s="114"/>
      <c r="B106" s="107">
        <f>'Tax Invoice'!D102</f>
        <v>1</v>
      </c>
      <c r="C106" s="10" t="s">
        <v>757</v>
      </c>
      <c r="D106" s="10" t="s">
        <v>757</v>
      </c>
      <c r="E106" s="118" t="s">
        <v>67</v>
      </c>
      <c r="F106" s="132" t="s">
        <v>273</v>
      </c>
      <c r="G106" s="133"/>
      <c r="H106" s="11" t="s">
        <v>758</v>
      </c>
      <c r="I106" s="14">
        <f t="shared" si="2"/>
        <v>0.27</v>
      </c>
      <c r="J106" s="14">
        <v>1.06</v>
      </c>
      <c r="K106" s="109">
        <f t="shared" si="3"/>
        <v>0.27</v>
      </c>
      <c r="L106" s="115"/>
    </row>
    <row r="107" spans="1:12" ht="24" customHeight="1">
      <c r="A107" s="114"/>
      <c r="B107" s="107">
        <f>'Tax Invoice'!D103</f>
        <v>1</v>
      </c>
      <c r="C107" s="10" t="s">
        <v>757</v>
      </c>
      <c r="D107" s="10" t="s">
        <v>757</v>
      </c>
      <c r="E107" s="118" t="s">
        <v>26</v>
      </c>
      <c r="F107" s="132" t="s">
        <v>271</v>
      </c>
      <c r="G107" s="133"/>
      <c r="H107" s="11" t="s">
        <v>758</v>
      </c>
      <c r="I107" s="14">
        <f t="shared" si="2"/>
        <v>0.27</v>
      </c>
      <c r="J107" s="14">
        <v>1.06</v>
      </c>
      <c r="K107" s="109">
        <f t="shared" si="3"/>
        <v>0.27</v>
      </c>
      <c r="L107" s="115"/>
    </row>
    <row r="108" spans="1:12" ht="24" customHeight="1">
      <c r="A108" s="114"/>
      <c r="B108" s="107">
        <f>'Tax Invoice'!D104</f>
        <v>3</v>
      </c>
      <c r="C108" s="10" t="s">
        <v>757</v>
      </c>
      <c r="D108" s="10" t="s">
        <v>757</v>
      </c>
      <c r="E108" s="118" t="s">
        <v>26</v>
      </c>
      <c r="F108" s="132" t="s">
        <v>272</v>
      </c>
      <c r="G108" s="133"/>
      <c r="H108" s="11" t="s">
        <v>758</v>
      </c>
      <c r="I108" s="14">
        <f t="shared" si="2"/>
        <v>0.27</v>
      </c>
      <c r="J108" s="14">
        <v>1.06</v>
      </c>
      <c r="K108" s="109">
        <f t="shared" si="3"/>
        <v>0.81</v>
      </c>
      <c r="L108" s="115"/>
    </row>
    <row r="109" spans="1:12" ht="24" customHeight="1">
      <c r="A109" s="114"/>
      <c r="B109" s="107">
        <f>'Tax Invoice'!D105</f>
        <v>2</v>
      </c>
      <c r="C109" s="10" t="s">
        <v>757</v>
      </c>
      <c r="D109" s="10" t="s">
        <v>757</v>
      </c>
      <c r="E109" s="118" t="s">
        <v>27</v>
      </c>
      <c r="F109" s="132" t="s">
        <v>272</v>
      </c>
      <c r="G109" s="133"/>
      <c r="H109" s="11" t="s">
        <v>758</v>
      </c>
      <c r="I109" s="14">
        <f t="shared" si="2"/>
        <v>0.27</v>
      </c>
      <c r="J109" s="14">
        <v>1.06</v>
      </c>
      <c r="K109" s="109">
        <f t="shared" si="3"/>
        <v>0.54</v>
      </c>
      <c r="L109" s="115"/>
    </row>
    <row r="110" spans="1:12" ht="36" customHeight="1">
      <c r="A110" s="114"/>
      <c r="B110" s="107">
        <f>'Tax Invoice'!D106</f>
        <v>2</v>
      </c>
      <c r="C110" s="10" t="s">
        <v>759</v>
      </c>
      <c r="D110" s="10" t="s">
        <v>759</v>
      </c>
      <c r="E110" s="118"/>
      <c r="F110" s="132"/>
      <c r="G110" s="133"/>
      <c r="H110" s="11" t="s">
        <v>859</v>
      </c>
      <c r="I110" s="14">
        <f t="shared" si="2"/>
        <v>0.57000000000000006</v>
      </c>
      <c r="J110" s="14">
        <v>2.25</v>
      </c>
      <c r="K110" s="109">
        <f t="shared" si="3"/>
        <v>1.1400000000000001</v>
      </c>
      <c r="L110" s="115"/>
    </row>
    <row r="111" spans="1:12" ht="36" customHeight="1">
      <c r="A111" s="114"/>
      <c r="B111" s="107">
        <f>'Tax Invoice'!D107</f>
        <v>1</v>
      </c>
      <c r="C111" s="10" t="s">
        <v>760</v>
      </c>
      <c r="D111" s="10" t="s">
        <v>760</v>
      </c>
      <c r="E111" s="118"/>
      <c r="F111" s="132"/>
      <c r="G111" s="133"/>
      <c r="H111" s="11" t="s">
        <v>860</v>
      </c>
      <c r="I111" s="14">
        <f t="shared" si="2"/>
        <v>0.67</v>
      </c>
      <c r="J111" s="14">
        <v>2.68</v>
      </c>
      <c r="K111" s="109">
        <f t="shared" si="3"/>
        <v>0.67</v>
      </c>
      <c r="L111" s="115"/>
    </row>
    <row r="112" spans="1:12" ht="36" customHeight="1">
      <c r="A112" s="114"/>
      <c r="B112" s="107">
        <f>'Tax Invoice'!D108</f>
        <v>2</v>
      </c>
      <c r="C112" s="10" t="s">
        <v>761</v>
      </c>
      <c r="D112" s="10" t="s">
        <v>761</v>
      </c>
      <c r="E112" s="118"/>
      <c r="F112" s="132"/>
      <c r="G112" s="133"/>
      <c r="H112" s="11" t="s">
        <v>861</v>
      </c>
      <c r="I112" s="14">
        <f t="shared" si="2"/>
        <v>0.61</v>
      </c>
      <c r="J112" s="14">
        <v>2.4300000000000002</v>
      </c>
      <c r="K112" s="109">
        <f t="shared" si="3"/>
        <v>1.22</v>
      </c>
      <c r="L112" s="115"/>
    </row>
    <row r="113" spans="1:12" ht="12.75" customHeight="1">
      <c r="A113" s="114"/>
      <c r="B113" s="107">
        <f>'Tax Invoice'!D109</f>
        <v>15</v>
      </c>
      <c r="C113" s="10" t="s">
        <v>656</v>
      </c>
      <c r="D113" s="10" t="s">
        <v>656</v>
      </c>
      <c r="E113" s="118" t="s">
        <v>26</v>
      </c>
      <c r="F113" s="132"/>
      <c r="G113" s="133"/>
      <c r="H113" s="11" t="s">
        <v>658</v>
      </c>
      <c r="I113" s="14">
        <f t="shared" si="2"/>
        <v>0.08</v>
      </c>
      <c r="J113" s="14">
        <v>0.3</v>
      </c>
      <c r="K113" s="109">
        <f t="shared" si="3"/>
        <v>1.2</v>
      </c>
      <c r="L113" s="115"/>
    </row>
    <row r="114" spans="1:12" ht="12.75" customHeight="1">
      <c r="A114" s="114"/>
      <c r="B114" s="107">
        <f>'Tax Invoice'!D110</f>
        <v>2</v>
      </c>
      <c r="C114" s="10" t="s">
        <v>762</v>
      </c>
      <c r="D114" s="10" t="s">
        <v>762</v>
      </c>
      <c r="E114" s="118" t="s">
        <v>23</v>
      </c>
      <c r="F114" s="132" t="s">
        <v>107</v>
      </c>
      <c r="G114" s="133"/>
      <c r="H114" s="11" t="s">
        <v>763</v>
      </c>
      <c r="I114" s="14">
        <f t="shared" si="2"/>
        <v>0.18000000000000002</v>
      </c>
      <c r="J114" s="14">
        <v>0.7</v>
      </c>
      <c r="K114" s="109">
        <f t="shared" si="3"/>
        <v>0.36000000000000004</v>
      </c>
      <c r="L114" s="115"/>
    </row>
    <row r="115" spans="1:12" ht="12.75" customHeight="1">
      <c r="A115" s="114"/>
      <c r="B115" s="107">
        <f>'Tax Invoice'!D111</f>
        <v>2</v>
      </c>
      <c r="C115" s="10" t="s">
        <v>762</v>
      </c>
      <c r="D115" s="10" t="s">
        <v>762</v>
      </c>
      <c r="E115" s="118" t="s">
        <v>23</v>
      </c>
      <c r="F115" s="132" t="s">
        <v>210</v>
      </c>
      <c r="G115" s="133"/>
      <c r="H115" s="11" t="s">
        <v>763</v>
      </c>
      <c r="I115" s="14">
        <f t="shared" si="2"/>
        <v>0.18000000000000002</v>
      </c>
      <c r="J115" s="14">
        <v>0.7</v>
      </c>
      <c r="K115" s="109">
        <f t="shared" si="3"/>
        <v>0.36000000000000004</v>
      </c>
      <c r="L115" s="115"/>
    </row>
    <row r="116" spans="1:12" ht="12.75" customHeight="1">
      <c r="A116" s="114"/>
      <c r="B116" s="107">
        <f>'Tax Invoice'!D112</f>
        <v>2</v>
      </c>
      <c r="C116" s="10" t="s">
        <v>762</v>
      </c>
      <c r="D116" s="10" t="s">
        <v>762</v>
      </c>
      <c r="E116" s="118" t="s">
        <v>23</v>
      </c>
      <c r="F116" s="132" t="s">
        <v>214</v>
      </c>
      <c r="G116" s="133"/>
      <c r="H116" s="11" t="s">
        <v>763</v>
      </c>
      <c r="I116" s="14">
        <f t="shared" si="2"/>
        <v>0.18000000000000002</v>
      </c>
      <c r="J116" s="14">
        <v>0.7</v>
      </c>
      <c r="K116" s="109">
        <f t="shared" si="3"/>
        <v>0.36000000000000004</v>
      </c>
      <c r="L116" s="115"/>
    </row>
    <row r="117" spans="1:12" ht="12.75" customHeight="1">
      <c r="A117" s="114"/>
      <c r="B117" s="107">
        <f>'Tax Invoice'!D113</f>
        <v>4</v>
      </c>
      <c r="C117" s="10" t="s">
        <v>762</v>
      </c>
      <c r="D117" s="10" t="s">
        <v>762</v>
      </c>
      <c r="E117" s="118" t="s">
        <v>23</v>
      </c>
      <c r="F117" s="132" t="s">
        <v>265</v>
      </c>
      <c r="G117" s="133"/>
      <c r="H117" s="11" t="s">
        <v>763</v>
      </c>
      <c r="I117" s="14">
        <f t="shared" si="2"/>
        <v>0.18000000000000002</v>
      </c>
      <c r="J117" s="14">
        <v>0.7</v>
      </c>
      <c r="K117" s="109">
        <f t="shared" si="3"/>
        <v>0.72000000000000008</v>
      </c>
      <c r="L117" s="115"/>
    </row>
    <row r="118" spans="1:12" ht="12.75" customHeight="1">
      <c r="A118" s="114"/>
      <c r="B118" s="107">
        <f>'Tax Invoice'!D114</f>
        <v>2</v>
      </c>
      <c r="C118" s="10" t="s">
        <v>762</v>
      </c>
      <c r="D118" s="10" t="s">
        <v>762</v>
      </c>
      <c r="E118" s="118" t="s">
        <v>23</v>
      </c>
      <c r="F118" s="132" t="s">
        <v>267</v>
      </c>
      <c r="G118" s="133"/>
      <c r="H118" s="11" t="s">
        <v>763</v>
      </c>
      <c r="I118" s="14">
        <f t="shared" si="2"/>
        <v>0.18000000000000002</v>
      </c>
      <c r="J118" s="14">
        <v>0.7</v>
      </c>
      <c r="K118" s="109">
        <f t="shared" si="3"/>
        <v>0.36000000000000004</v>
      </c>
      <c r="L118" s="115"/>
    </row>
    <row r="119" spans="1:12" ht="12.75" customHeight="1">
      <c r="A119" s="114"/>
      <c r="B119" s="107">
        <f>'Tax Invoice'!D115</f>
        <v>2</v>
      </c>
      <c r="C119" s="10" t="s">
        <v>762</v>
      </c>
      <c r="D119" s="10" t="s">
        <v>762</v>
      </c>
      <c r="E119" s="118" t="s">
        <v>23</v>
      </c>
      <c r="F119" s="132" t="s">
        <v>311</v>
      </c>
      <c r="G119" s="133"/>
      <c r="H119" s="11" t="s">
        <v>763</v>
      </c>
      <c r="I119" s="14">
        <f t="shared" si="2"/>
        <v>0.18000000000000002</v>
      </c>
      <c r="J119" s="14">
        <v>0.7</v>
      </c>
      <c r="K119" s="109">
        <f t="shared" si="3"/>
        <v>0.36000000000000004</v>
      </c>
      <c r="L119" s="115"/>
    </row>
    <row r="120" spans="1:12" ht="12.75" customHeight="1">
      <c r="A120" s="114"/>
      <c r="B120" s="107">
        <f>'Tax Invoice'!D116</f>
        <v>2</v>
      </c>
      <c r="C120" s="10" t="s">
        <v>762</v>
      </c>
      <c r="D120" s="10" t="s">
        <v>762</v>
      </c>
      <c r="E120" s="118" t="s">
        <v>25</v>
      </c>
      <c r="F120" s="132" t="s">
        <v>107</v>
      </c>
      <c r="G120" s="133"/>
      <c r="H120" s="11" t="s">
        <v>763</v>
      </c>
      <c r="I120" s="14">
        <f t="shared" si="2"/>
        <v>0.18000000000000002</v>
      </c>
      <c r="J120" s="14">
        <v>0.7</v>
      </c>
      <c r="K120" s="109">
        <f t="shared" si="3"/>
        <v>0.36000000000000004</v>
      </c>
      <c r="L120" s="115"/>
    </row>
    <row r="121" spans="1:12" ht="12.75" customHeight="1">
      <c r="A121" s="114"/>
      <c r="B121" s="107">
        <f>'Tax Invoice'!D117</f>
        <v>2</v>
      </c>
      <c r="C121" s="10" t="s">
        <v>762</v>
      </c>
      <c r="D121" s="10" t="s">
        <v>762</v>
      </c>
      <c r="E121" s="118" t="s">
        <v>25</v>
      </c>
      <c r="F121" s="132" t="s">
        <v>210</v>
      </c>
      <c r="G121" s="133"/>
      <c r="H121" s="11" t="s">
        <v>763</v>
      </c>
      <c r="I121" s="14">
        <f t="shared" si="2"/>
        <v>0.18000000000000002</v>
      </c>
      <c r="J121" s="14">
        <v>0.7</v>
      </c>
      <c r="K121" s="109">
        <f t="shared" si="3"/>
        <v>0.36000000000000004</v>
      </c>
      <c r="L121" s="115"/>
    </row>
    <row r="122" spans="1:12" ht="12.75" customHeight="1">
      <c r="A122" s="114"/>
      <c r="B122" s="107">
        <f>'Tax Invoice'!D118</f>
        <v>2</v>
      </c>
      <c r="C122" s="10" t="s">
        <v>762</v>
      </c>
      <c r="D122" s="10" t="s">
        <v>762</v>
      </c>
      <c r="E122" s="118" t="s">
        <v>25</v>
      </c>
      <c r="F122" s="132" t="s">
        <v>212</v>
      </c>
      <c r="G122" s="133"/>
      <c r="H122" s="11" t="s">
        <v>763</v>
      </c>
      <c r="I122" s="14">
        <f t="shared" si="2"/>
        <v>0.18000000000000002</v>
      </c>
      <c r="J122" s="14">
        <v>0.7</v>
      </c>
      <c r="K122" s="109">
        <f t="shared" si="3"/>
        <v>0.36000000000000004</v>
      </c>
      <c r="L122" s="115"/>
    </row>
    <row r="123" spans="1:12" ht="12.75" customHeight="1">
      <c r="A123" s="114"/>
      <c r="B123" s="107">
        <f>'Tax Invoice'!D119</f>
        <v>2</v>
      </c>
      <c r="C123" s="10" t="s">
        <v>762</v>
      </c>
      <c r="D123" s="10" t="s">
        <v>762</v>
      </c>
      <c r="E123" s="118" t="s">
        <v>25</v>
      </c>
      <c r="F123" s="132" t="s">
        <v>263</v>
      </c>
      <c r="G123" s="133"/>
      <c r="H123" s="11" t="s">
        <v>763</v>
      </c>
      <c r="I123" s="14">
        <f t="shared" si="2"/>
        <v>0.18000000000000002</v>
      </c>
      <c r="J123" s="14">
        <v>0.7</v>
      </c>
      <c r="K123" s="109">
        <f t="shared" si="3"/>
        <v>0.36000000000000004</v>
      </c>
      <c r="L123" s="115"/>
    </row>
    <row r="124" spans="1:12" ht="12.75" customHeight="1">
      <c r="A124" s="114"/>
      <c r="B124" s="107">
        <f>'Tax Invoice'!D120</f>
        <v>2</v>
      </c>
      <c r="C124" s="10" t="s">
        <v>762</v>
      </c>
      <c r="D124" s="10" t="s">
        <v>762</v>
      </c>
      <c r="E124" s="118" t="s">
        <v>25</v>
      </c>
      <c r="F124" s="132" t="s">
        <v>311</v>
      </c>
      <c r="G124" s="133"/>
      <c r="H124" s="11" t="s">
        <v>763</v>
      </c>
      <c r="I124" s="14">
        <f t="shared" si="2"/>
        <v>0.18000000000000002</v>
      </c>
      <c r="J124" s="14">
        <v>0.7</v>
      </c>
      <c r="K124" s="109">
        <f t="shared" si="3"/>
        <v>0.36000000000000004</v>
      </c>
      <c r="L124" s="115"/>
    </row>
    <row r="125" spans="1:12" ht="12.75" customHeight="1">
      <c r="A125" s="114"/>
      <c r="B125" s="107">
        <f>'Tax Invoice'!D121</f>
        <v>1</v>
      </c>
      <c r="C125" s="10" t="s">
        <v>762</v>
      </c>
      <c r="D125" s="10" t="s">
        <v>762</v>
      </c>
      <c r="E125" s="118" t="s">
        <v>26</v>
      </c>
      <c r="F125" s="132" t="s">
        <v>311</v>
      </c>
      <c r="G125" s="133"/>
      <c r="H125" s="11" t="s">
        <v>763</v>
      </c>
      <c r="I125" s="14">
        <f t="shared" si="2"/>
        <v>0.18000000000000002</v>
      </c>
      <c r="J125" s="14">
        <v>0.7</v>
      </c>
      <c r="K125" s="109">
        <f t="shared" si="3"/>
        <v>0.18000000000000002</v>
      </c>
      <c r="L125" s="115"/>
    </row>
    <row r="126" spans="1:12" ht="36" customHeight="1">
      <c r="A126" s="114"/>
      <c r="B126" s="107">
        <f>'Tax Invoice'!D122</f>
        <v>5</v>
      </c>
      <c r="C126" s="10" t="s">
        <v>764</v>
      </c>
      <c r="D126" s="10" t="s">
        <v>837</v>
      </c>
      <c r="E126" s="118" t="s">
        <v>230</v>
      </c>
      <c r="F126" s="132" t="s">
        <v>239</v>
      </c>
      <c r="G126" s="133"/>
      <c r="H126" s="11" t="s">
        <v>765</v>
      </c>
      <c r="I126" s="14">
        <f t="shared" si="2"/>
        <v>0.56000000000000005</v>
      </c>
      <c r="J126" s="14">
        <v>2.2400000000000002</v>
      </c>
      <c r="K126" s="109">
        <f t="shared" si="3"/>
        <v>2.8000000000000003</v>
      </c>
      <c r="L126" s="115"/>
    </row>
    <row r="127" spans="1:12" ht="36" customHeight="1">
      <c r="A127" s="114"/>
      <c r="B127" s="107">
        <f>'Tax Invoice'!D123</f>
        <v>4</v>
      </c>
      <c r="C127" s="10" t="s">
        <v>764</v>
      </c>
      <c r="D127" s="10" t="s">
        <v>837</v>
      </c>
      <c r="E127" s="118" t="s">
        <v>230</v>
      </c>
      <c r="F127" s="132" t="s">
        <v>348</v>
      </c>
      <c r="G127" s="133"/>
      <c r="H127" s="11" t="s">
        <v>765</v>
      </c>
      <c r="I127" s="14">
        <f t="shared" si="2"/>
        <v>0.56000000000000005</v>
      </c>
      <c r="J127" s="14">
        <v>2.2400000000000002</v>
      </c>
      <c r="K127" s="109">
        <f t="shared" si="3"/>
        <v>2.2400000000000002</v>
      </c>
      <c r="L127" s="115"/>
    </row>
    <row r="128" spans="1:12" ht="36" customHeight="1">
      <c r="A128" s="114"/>
      <c r="B128" s="107">
        <f>'Tax Invoice'!D124</f>
        <v>2</v>
      </c>
      <c r="C128" s="10" t="s">
        <v>764</v>
      </c>
      <c r="D128" s="10" t="s">
        <v>837</v>
      </c>
      <c r="E128" s="118" t="s">
        <v>230</v>
      </c>
      <c r="F128" s="132" t="s">
        <v>766</v>
      </c>
      <c r="G128" s="133"/>
      <c r="H128" s="11" t="s">
        <v>765</v>
      </c>
      <c r="I128" s="14">
        <f t="shared" si="2"/>
        <v>0.56000000000000005</v>
      </c>
      <c r="J128" s="14">
        <v>2.2400000000000002</v>
      </c>
      <c r="K128" s="109">
        <f t="shared" si="3"/>
        <v>1.1200000000000001</v>
      </c>
      <c r="L128" s="115"/>
    </row>
    <row r="129" spans="1:12" ht="36" customHeight="1">
      <c r="A129" s="114"/>
      <c r="B129" s="107">
        <f>'Tax Invoice'!D125</f>
        <v>2</v>
      </c>
      <c r="C129" s="10" t="s">
        <v>764</v>
      </c>
      <c r="D129" s="10" t="s">
        <v>837</v>
      </c>
      <c r="E129" s="118" t="s">
        <v>230</v>
      </c>
      <c r="F129" s="132" t="s">
        <v>767</v>
      </c>
      <c r="G129" s="133"/>
      <c r="H129" s="11" t="s">
        <v>765</v>
      </c>
      <c r="I129" s="14">
        <f t="shared" si="2"/>
        <v>0.56000000000000005</v>
      </c>
      <c r="J129" s="14">
        <v>2.2400000000000002</v>
      </c>
      <c r="K129" s="109">
        <f t="shared" si="3"/>
        <v>1.1200000000000001</v>
      </c>
      <c r="L129" s="115"/>
    </row>
    <row r="130" spans="1:12" ht="36" customHeight="1">
      <c r="A130" s="114"/>
      <c r="B130" s="107">
        <f>'Tax Invoice'!D126</f>
        <v>3</v>
      </c>
      <c r="C130" s="10" t="s">
        <v>764</v>
      </c>
      <c r="D130" s="10" t="s">
        <v>837</v>
      </c>
      <c r="E130" s="118" t="s">
        <v>230</v>
      </c>
      <c r="F130" s="132" t="s">
        <v>768</v>
      </c>
      <c r="G130" s="133"/>
      <c r="H130" s="11" t="s">
        <v>765</v>
      </c>
      <c r="I130" s="14">
        <f t="shared" si="2"/>
        <v>0.56000000000000005</v>
      </c>
      <c r="J130" s="14">
        <v>2.2400000000000002</v>
      </c>
      <c r="K130" s="109">
        <f t="shared" si="3"/>
        <v>1.6800000000000002</v>
      </c>
      <c r="L130" s="115"/>
    </row>
    <row r="131" spans="1:12" ht="36" customHeight="1">
      <c r="A131" s="114"/>
      <c r="B131" s="107">
        <f>'Tax Invoice'!D127</f>
        <v>6</v>
      </c>
      <c r="C131" s="10" t="s">
        <v>764</v>
      </c>
      <c r="D131" s="10" t="s">
        <v>837</v>
      </c>
      <c r="E131" s="118" t="s">
        <v>231</v>
      </c>
      <c r="F131" s="132" t="s">
        <v>239</v>
      </c>
      <c r="G131" s="133"/>
      <c r="H131" s="11" t="s">
        <v>765</v>
      </c>
      <c r="I131" s="14">
        <f t="shared" si="2"/>
        <v>0.56000000000000005</v>
      </c>
      <c r="J131" s="14">
        <v>2.2400000000000002</v>
      </c>
      <c r="K131" s="109">
        <f t="shared" si="3"/>
        <v>3.3600000000000003</v>
      </c>
      <c r="L131" s="115"/>
    </row>
    <row r="132" spans="1:12" ht="36" customHeight="1">
      <c r="A132" s="114"/>
      <c r="B132" s="107">
        <f>'Tax Invoice'!D128</f>
        <v>2</v>
      </c>
      <c r="C132" s="10" t="s">
        <v>764</v>
      </c>
      <c r="D132" s="10" t="s">
        <v>837</v>
      </c>
      <c r="E132" s="118" t="s">
        <v>231</v>
      </c>
      <c r="F132" s="132" t="s">
        <v>348</v>
      </c>
      <c r="G132" s="133"/>
      <c r="H132" s="11" t="s">
        <v>765</v>
      </c>
      <c r="I132" s="14">
        <f t="shared" si="2"/>
        <v>0.56000000000000005</v>
      </c>
      <c r="J132" s="14">
        <v>2.2400000000000002</v>
      </c>
      <c r="K132" s="109">
        <f t="shared" si="3"/>
        <v>1.1200000000000001</v>
      </c>
      <c r="L132" s="115"/>
    </row>
    <row r="133" spans="1:12" ht="36" customHeight="1">
      <c r="A133" s="114"/>
      <c r="B133" s="107">
        <f>'Tax Invoice'!D129</f>
        <v>4</v>
      </c>
      <c r="C133" s="10" t="s">
        <v>764</v>
      </c>
      <c r="D133" s="10" t="s">
        <v>837</v>
      </c>
      <c r="E133" s="118" t="s">
        <v>231</v>
      </c>
      <c r="F133" s="132" t="s">
        <v>768</v>
      </c>
      <c r="G133" s="133"/>
      <c r="H133" s="11" t="s">
        <v>765</v>
      </c>
      <c r="I133" s="14">
        <f t="shared" si="2"/>
        <v>0.56000000000000005</v>
      </c>
      <c r="J133" s="14">
        <v>2.2400000000000002</v>
      </c>
      <c r="K133" s="109">
        <f t="shared" si="3"/>
        <v>2.2400000000000002</v>
      </c>
      <c r="L133" s="115"/>
    </row>
    <row r="134" spans="1:12" ht="36" customHeight="1">
      <c r="A134" s="114"/>
      <c r="B134" s="107">
        <f>'Tax Invoice'!D130</f>
        <v>2</v>
      </c>
      <c r="C134" s="10" t="s">
        <v>769</v>
      </c>
      <c r="D134" s="10" t="s">
        <v>838</v>
      </c>
      <c r="E134" s="118" t="s">
        <v>230</v>
      </c>
      <c r="F134" s="132" t="s">
        <v>110</v>
      </c>
      <c r="G134" s="133"/>
      <c r="H134" s="11" t="s">
        <v>770</v>
      </c>
      <c r="I134" s="14">
        <f t="shared" si="2"/>
        <v>0.51</v>
      </c>
      <c r="J134" s="14">
        <v>2.04</v>
      </c>
      <c r="K134" s="109">
        <f t="shared" si="3"/>
        <v>1.02</v>
      </c>
      <c r="L134" s="115"/>
    </row>
    <row r="135" spans="1:12" ht="36" customHeight="1">
      <c r="A135" s="114"/>
      <c r="B135" s="107">
        <f>'Tax Invoice'!D131</f>
        <v>2</v>
      </c>
      <c r="C135" s="10" t="s">
        <v>769</v>
      </c>
      <c r="D135" s="10" t="s">
        <v>838</v>
      </c>
      <c r="E135" s="118" t="s">
        <v>230</v>
      </c>
      <c r="F135" s="132" t="s">
        <v>484</v>
      </c>
      <c r="G135" s="133"/>
      <c r="H135" s="11" t="s">
        <v>770</v>
      </c>
      <c r="I135" s="14">
        <f t="shared" si="2"/>
        <v>0.51</v>
      </c>
      <c r="J135" s="14">
        <v>2.04</v>
      </c>
      <c r="K135" s="109">
        <f t="shared" si="3"/>
        <v>1.02</v>
      </c>
      <c r="L135" s="115"/>
    </row>
    <row r="136" spans="1:12" ht="36" customHeight="1">
      <c r="A136" s="114"/>
      <c r="B136" s="107">
        <f>'Tax Invoice'!D132</f>
        <v>2</v>
      </c>
      <c r="C136" s="10" t="s">
        <v>769</v>
      </c>
      <c r="D136" s="10" t="s">
        <v>838</v>
      </c>
      <c r="E136" s="118" t="s">
        <v>230</v>
      </c>
      <c r="F136" s="132" t="s">
        <v>771</v>
      </c>
      <c r="G136" s="133"/>
      <c r="H136" s="11" t="s">
        <v>770</v>
      </c>
      <c r="I136" s="14">
        <f t="shared" si="2"/>
        <v>0.51</v>
      </c>
      <c r="J136" s="14">
        <v>2.04</v>
      </c>
      <c r="K136" s="109">
        <f t="shared" si="3"/>
        <v>1.02</v>
      </c>
      <c r="L136" s="115"/>
    </row>
    <row r="137" spans="1:12" ht="36" customHeight="1">
      <c r="A137" s="114"/>
      <c r="B137" s="107">
        <f>'Tax Invoice'!D133</f>
        <v>4</v>
      </c>
      <c r="C137" s="10" t="s">
        <v>769</v>
      </c>
      <c r="D137" s="10" t="s">
        <v>838</v>
      </c>
      <c r="E137" s="118" t="s">
        <v>231</v>
      </c>
      <c r="F137" s="132" t="s">
        <v>484</v>
      </c>
      <c r="G137" s="133"/>
      <c r="H137" s="11" t="s">
        <v>770</v>
      </c>
      <c r="I137" s="14">
        <f t="shared" si="2"/>
        <v>0.51</v>
      </c>
      <c r="J137" s="14">
        <v>2.04</v>
      </c>
      <c r="K137" s="109">
        <f t="shared" si="3"/>
        <v>2.04</v>
      </c>
      <c r="L137" s="115"/>
    </row>
    <row r="138" spans="1:12" ht="36" customHeight="1">
      <c r="A138" s="114"/>
      <c r="B138" s="107">
        <f>'Tax Invoice'!D134</f>
        <v>2</v>
      </c>
      <c r="C138" s="10" t="s">
        <v>769</v>
      </c>
      <c r="D138" s="10" t="s">
        <v>838</v>
      </c>
      <c r="E138" s="118" t="s">
        <v>231</v>
      </c>
      <c r="F138" s="132" t="s">
        <v>772</v>
      </c>
      <c r="G138" s="133"/>
      <c r="H138" s="11" t="s">
        <v>770</v>
      </c>
      <c r="I138" s="14">
        <f t="shared" si="2"/>
        <v>0.51</v>
      </c>
      <c r="J138" s="14">
        <v>2.04</v>
      </c>
      <c r="K138" s="109">
        <f t="shared" si="3"/>
        <v>1.02</v>
      </c>
      <c r="L138" s="115"/>
    </row>
    <row r="139" spans="1:12" ht="36" customHeight="1">
      <c r="A139" s="114"/>
      <c r="B139" s="107">
        <f>'Tax Invoice'!D135</f>
        <v>1</v>
      </c>
      <c r="C139" s="10" t="s">
        <v>769</v>
      </c>
      <c r="D139" s="10" t="s">
        <v>838</v>
      </c>
      <c r="E139" s="118" t="s">
        <v>232</v>
      </c>
      <c r="F139" s="132" t="s">
        <v>772</v>
      </c>
      <c r="G139" s="133"/>
      <c r="H139" s="11" t="s">
        <v>770</v>
      </c>
      <c r="I139" s="14">
        <f t="shared" si="2"/>
        <v>0.51</v>
      </c>
      <c r="J139" s="14">
        <v>2.04</v>
      </c>
      <c r="K139" s="109">
        <f t="shared" si="3"/>
        <v>0.51</v>
      </c>
      <c r="L139" s="115"/>
    </row>
    <row r="140" spans="1:12" ht="36" customHeight="1">
      <c r="A140" s="114"/>
      <c r="B140" s="107">
        <f>'Tax Invoice'!D136</f>
        <v>1</v>
      </c>
      <c r="C140" s="10" t="s">
        <v>769</v>
      </c>
      <c r="D140" s="10" t="s">
        <v>839</v>
      </c>
      <c r="E140" s="118" t="s">
        <v>773</v>
      </c>
      <c r="F140" s="132" t="s">
        <v>110</v>
      </c>
      <c r="G140" s="133"/>
      <c r="H140" s="11" t="s">
        <v>770</v>
      </c>
      <c r="I140" s="14">
        <f t="shared" si="2"/>
        <v>0.76</v>
      </c>
      <c r="J140" s="14">
        <v>3.02</v>
      </c>
      <c r="K140" s="109">
        <f t="shared" si="3"/>
        <v>0.76</v>
      </c>
      <c r="L140" s="115"/>
    </row>
    <row r="141" spans="1:12" ht="36" customHeight="1">
      <c r="A141" s="114"/>
      <c r="B141" s="107">
        <f>'Tax Invoice'!D137</f>
        <v>1</v>
      </c>
      <c r="C141" s="10" t="s">
        <v>769</v>
      </c>
      <c r="D141" s="10" t="s">
        <v>839</v>
      </c>
      <c r="E141" s="118" t="s">
        <v>773</v>
      </c>
      <c r="F141" s="132" t="s">
        <v>771</v>
      </c>
      <c r="G141" s="133"/>
      <c r="H141" s="11" t="s">
        <v>770</v>
      </c>
      <c r="I141" s="14">
        <f t="shared" si="2"/>
        <v>0.76</v>
      </c>
      <c r="J141" s="14">
        <v>3.02</v>
      </c>
      <c r="K141" s="109">
        <f t="shared" si="3"/>
        <v>0.76</v>
      </c>
      <c r="L141" s="115"/>
    </row>
    <row r="142" spans="1:12" ht="36" customHeight="1">
      <c r="A142" s="114"/>
      <c r="B142" s="107">
        <f>'Tax Invoice'!D138</f>
        <v>1</v>
      </c>
      <c r="C142" s="10" t="s">
        <v>769</v>
      </c>
      <c r="D142" s="10" t="s">
        <v>839</v>
      </c>
      <c r="E142" s="118" t="s">
        <v>773</v>
      </c>
      <c r="F142" s="132" t="s">
        <v>772</v>
      </c>
      <c r="G142" s="133"/>
      <c r="H142" s="11" t="s">
        <v>770</v>
      </c>
      <c r="I142" s="14">
        <f t="shared" si="2"/>
        <v>0.76</v>
      </c>
      <c r="J142" s="14">
        <v>3.02</v>
      </c>
      <c r="K142" s="109">
        <f t="shared" si="3"/>
        <v>0.76</v>
      </c>
      <c r="L142" s="115"/>
    </row>
    <row r="143" spans="1:12" ht="24" customHeight="1">
      <c r="A143" s="114"/>
      <c r="B143" s="107">
        <f>'Tax Invoice'!D139</f>
        <v>3</v>
      </c>
      <c r="C143" s="10" t="s">
        <v>774</v>
      </c>
      <c r="D143" s="10" t="s">
        <v>774</v>
      </c>
      <c r="E143" s="118" t="s">
        <v>23</v>
      </c>
      <c r="F143" s="132" t="s">
        <v>273</v>
      </c>
      <c r="G143" s="133"/>
      <c r="H143" s="11" t="s">
        <v>775</v>
      </c>
      <c r="I143" s="14">
        <f t="shared" si="2"/>
        <v>0.27</v>
      </c>
      <c r="J143" s="14">
        <v>1.06</v>
      </c>
      <c r="K143" s="109">
        <f t="shared" si="3"/>
        <v>0.81</v>
      </c>
      <c r="L143" s="115"/>
    </row>
    <row r="144" spans="1:12" ht="24" customHeight="1">
      <c r="A144" s="114"/>
      <c r="B144" s="107">
        <f>'Tax Invoice'!D140</f>
        <v>3</v>
      </c>
      <c r="C144" s="10" t="s">
        <v>774</v>
      </c>
      <c r="D144" s="10" t="s">
        <v>774</v>
      </c>
      <c r="E144" s="118" t="s">
        <v>23</v>
      </c>
      <c r="F144" s="132" t="s">
        <v>271</v>
      </c>
      <c r="G144" s="133"/>
      <c r="H144" s="11" t="s">
        <v>775</v>
      </c>
      <c r="I144" s="14">
        <f t="shared" si="2"/>
        <v>0.27</v>
      </c>
      <c r="J144" s="14">
        <v>1.06</v>
      </c>
      <c r="K144" s="109">
        <f t="shared" si="3"/>
        <v>0.81</v>
      </c>
      <c r="L144" s="115"/>
    </row>
    <row r="145" spans="1:12" ht="24" customHeight="1">
      <c r="A145" s="114"/>
      <c r="B145" s="107">
        <f>'Tax Invoice'!D141</f>
        <v>3</v>
      </c>
      <c r="C145" s="10" t="s">
        <v>774</v>
      </c>
      <c r="D145" s="10" t="s">
        <v>774</v>
      </c>
      <c r="E145" s="118" t="s">
        <v>23</v>
      </c>
      <c r="F145" s="132" t="s">
        <v>272</v>
      </c>
      <c r="G145" s="133"/>
      <c r="H145" s="11" t="s">
        <v>775</v>
      </c>
      <c r="I145" s="14">
        <f t="shared" si="2"/>
        <v>0.27</v>
      </c>
      <c r="J145" s="14">
        <v>1.06</v>
      </c>
      <c r="K145" s="109">
        <f t="shared" si="3"/>
        <v>0.81</v>
      </c>
      <c r="L145" s="115"/>
    </row>
    <row r="146" spans="1:12" ht="24" customHeight="1">
      <c r="A146" s="114"/>
      <c r="B146" s="107">
        <f>'Tax Invoice'!D142</f>
        <v>3</v>
      </c>
      <c r="C146" s="10" t="s">
        <v>774</v>
      </c>
      <c r="D146" s="10" t="s">
        <v>774</v>
      </c>
      <c r="E146" s="118" t="s">
        <v>23</v>
      </c>
      <c r="F146" s="132" t="s">
        <v>744</v>
      </c>
      <c r="G146" s="133"/>
      <c r="H146" s="11" t="s">
        <v>775</v>
      </c>
      <c r="I146" s="14">
        <f t="shared" si="2"/>
        <v>0.27</v>
      </c>
      <c r="J146" s="14">
        <v>1.06</v>
      </c>
      <c r="K146" s="109">
        <f t="shared" si="3"/>
        <v>0.81</v>
      </c>
      <c r="L146" s="115"/>
    </row>
    <row r="147" spans="1:12" ht="24" customHeight="1">
      <c r="A147" s="114"/>
      <c r="B147" s="107">
        <f>'Tax Invoice'!D143</f>
        <v>6</v>
      </c>
      <c r="C147" s="10" t="s">
        <v>774</v>
      </c>
      <c r="D147" s="10" t="s">
        <v>774</v>
      </c>
      <c r="E147" s="118" t="s">
        <v>25</v>
      </c>
      <c r="F147" s="132" t="s">
        <v>273</v>
      </c>
      <c r="G147" s="133"/>
      <c r="H147" s="11" t="s">
        <v>775</v>
      </c>
      <c r="I147" s="14">
        <f t="shared" si="2"/>
        <v>0.27</v>
      </c>
      <c r="J147" s="14">
        <v>1.06</v>
      </c>
      <c r="K147" s="109">
        <f t="shared" si="3"/>
        <v>1.62</v>
      </c>
      <c r="L147" s="115"/>
    </row>
    <row r="148" spans="1:12" ht="24" customHeight="1">
      <c r="A148" s="114"/>
      <c r="B148" s="107">
        <f>'Tax Invoice'!D144</f>
        <v>10</v>
      </c>
      <c r="C148" s="10" t="s">
        <v>774</v>
      </c>
      <c r="D148" s="10" t="s">
        <v>774</v>
      </c>
      <c r="E148" s="118" t="s">
        <v>25</v>
      </c>
      <c r="F148" s="132" t="s">
        <v>272</v>
      </c>
      <c r="G148" s="133"/>
      <c r="H148" s="11" t="s">
        <v>775</v>
      </c>
      <c r="I148" s="14">
        <f t="shared" si="2"/>
        <v>0.27</v>
      </c>
      <c r="J148" s="14">
        <v>1.06</v>
      </c>
      <c r="K148" s="109">
        <f t="shared" si="3"/>
        <v>2.7</v>
      </c>
      <c r="L148" s="115"/>
    </row>
    <row r="149" spans="1:12" ht="24" customHeight="1">
      <c r="A149" s="114"/>
      <c r="B149" s="107">
        <f>'Tax Invoice'!D145</f>
        <v>4</v>
      </c>
      <c r="C149" s="10" t="s">
        <v>776</v>
      </c>
      <c r="D149" s="10" t="s">
        <v>776</v>
      </c>
      <c r="E149" s="118" t="s">
        <v>23</v>
      </c>
      <c r="F149" s="132" t="s">
        <v>777</v>
      </c>
      <c r="G149" s="133"/>
      <c r="H149" s="11" t="s">
        <v>778</v>
      </c>
      <c r="I149" s="14">
        <f t="shared" si="2"/>
        <v>0.45</v>
      </c>
      <c r="J149" s="14">
        <v>1.77</v>
      </c>
      <c r="K149" s="109">
        <f t="shared" si="3"/>
        <v>1.8</v>
      </c>
      <c r="L149" s="115"/>
    </row>
    <row r="150" spans="1:12" ht="24" customHeight="1">
      <c r="A150" s="114"/>
      <c r="B150" s="107">
        <f>'Tax Invoice'!D146</f>
        <v>8</v>
      </c>
      <c r="C150" s="10" t="s">
        <v>776</v>
      </c>
      <c r="D150" s="10" t="s">
        <v>776</v>
      </c>
      <c r="E150" s="118" t="s">
        <v>25</v>
      </c>
      <c r="F150" s="132" t="s">
        <v>777</v>
      </c>
      <c r="G150" s="133"/>
      <c r="H150" s="11" t="s">
        <v>778</v>
      </c>
      <c r="I150" s="14">
        <f t="shared" ref="I150:I213" si="4">ROUNDUP(J150*$N$1,2)</f>
        <v>0.45</v>
      </c>
      <c r="J150" s="14">
        <v>1.77</v>
      </c>
      <c r="K150" s="109">
        <f t="shared" ref="K150:K213" si="5">I150*B150</f>
        <v>3.6</v>
      </c>
      <c r="L150" s="115"/>
    </row>
    <row r="151" spans="1:12" ht="36" customHeight="1">
      <c r="A151" s="114"/>
      <c r="B151" s="107">
        <f>'Tax Invoice'!D147</f>
        <v>2</v>
      </c>
      <c r="C151" s="10" t="s">
        <v>779</v>
      </c>
      <c r="D151" s="10" t="s">
        <v>779</v>
      </c>
      <c r="E151" s="118" t="s">
        <v>26</v>
      </c>
      <c r="F151" s="132" t="s">
        <v>107</v>
      </c>
      <c r="G151" s="133"/>
      <c r="H151" s="11" t="s">
        <v>862</v>
      </c>
      <c r="I151" s="14">
        <f t="shared" si="4"/>
        <v>0.59</v>
      </c>
      <c r="J151" s="14">
        <v>2.34</v>
      </c>
      <c r="K151" s="109">
        <f t="shared" si="5"/>
        <v>1.18</v>
      </c>
      <c r="L151" s="115"/>
    </row>
    <row r="152" spans="1:12" ht="36" customHeight="1">
      <c r="A152" s="114"/>
      <c r="B152" s="107">
        <f>'Tax Invoice'!D148</f>
        <v>2</v>
      </c>
      <c r="C152" s="10" t="s">
        <v>779</v>
      </c>
      <c r="D152" s="10" t="s">
        <v>779</v>
      </c>
      <c r="E152" s="118" t="s">
        <v>26</v>
      </c>
      <c r="F152" s="132" t="s">
        <v>210</v>
      </c>
      <c r="G152" s="133"/>
      <c r="H152" s="11" t="s">
        <v>862</v>
      </c>
      <c r="I152" s="14">
        <f t="shared" si="4"/>
        <v>0.59</v>
      </c>
      <c r="J152" s="14">
        <v>2.34</v>
      </c>
      <c r="K152" s="109">
        <f t="shared" si="5"/>
        <v>1.18</v>
      </c>
      <c r="L152" s="115"/>
    </row>
    <row r="153" spans="1:12" ht="36" customHeight="1">
      <c r="A153" s="114"/>
      <c r="B153" s="107">
        <f>'Tax Invoice'!D149</f>
        <v>1</v>
      </c>
      <c r="C153" s="10" t="s">
        <v>779</v>
      </c>
      <c r="D153" s="10" t="s">
        <v>779</v>
      </c>
      <c r="E153" s="118" t="s">
        <v>26</v>
      </c>
      <c r="F153" s="132" t="s">
        <v>212</v>
      </c>
      <c r="G153" s="133"/>
      <c r="H153" s="11" t="s">
        <v>862</v>
      </c>
      <c r="I153" s="14">
        <f t="shared" si="4"/>
        <v>0.59</v>
      </c>
      <c r="J153" s="14">
        <v>2.34</v>
      </c>
      <c r="K153" s="109">
        <f t="shared" si="5"/>
        <v>0.59</v>
      </c>
      <c r="L153" s="115"/>
    </row>
    <row r="154" spans="1:12" ht="36" customHeight="1">
      <c r="A154" s="114"/>
      <c r="B154" s="107">
        <f>'Tax Invoice'!D150</f>
        <v>2</v>
      </c>
      <c r="C154" s="10" t="s">
        <v>779</v>
      </c>
      <c r="D154" s="10" t="s">
        <v>779</v>
      </c>
      <c r="E154" s="118" t="s">
        <v>26</v>
      </c>
      <c r="F154" s="132" t="s">
        <v>213</v>
      </c>
      <c r="G154" s="133"/>
      <c r="H154" s="11" t="s">
        <v>862</v>
      </c>
      <c r="I154" s="14">
        <f t="shared" si="4"/>
        <v>0.59</v>
      </c>
      <c r="J154" s="14">
        <v>2.34</v>
      </c>
      <c r="K154" s="109">
        <f t="shared" si="5"/>
        <v>1.18</v>
      </c>
      <c r="L154" s="115"/>
    </row>
    <row r="155" spans="1:12" ht="36" customHeight="1">
      <c r="A155" s="114"/>
      <c r="B155" s="107">
        <f>'Tax Invoice'!D151</f>
        <v>2</v>
      </c>
      <c r="C155" s="10" t="s">
        <v>779</v>
      </c>
      <c r="D155" s="10" t="s">
        <v>779</v>
      </c>
      <c r="E155" s="118" t="s">
        <v>26</v>
      </c>
      <c r="F155" s="132" t="s">
        <v>267</v>
      </c>
      <c r="G155" s="133"/>
      <c r="H155" s="11" t="s">
        <v>862</v>
      </c>
      <c r="I155" s="14">
        <f t="shared" si="4"/>
        <v>0.59</v>
      </c>
      <c r="J155" s="14">
        <v>2.34</v>
      </c>
      <c r="K155" s="109">
        <f t="shared" si="5"/>
        <v>1.18</v>
      </c>
      <c r="L155" s="115"/>
    </row>
    <row r="156" spans="1:12" ht="36" customHeight="1">
      <c r="A156" s="114"/>
      <c r="B156" s="107">
        <f>'Tax Invoice'!D152</f>
        <v>2</v>
      </c>
      <c r="C156" s="10" t="s">
        <v>779</v>
      </c>
      <c r="D156" s="10" t="s">
        <v>779</v>
      </c>
      <c r="E156" s="118" t="s">
        <v>26</v>
      </c>
      <c r="F156" s="132" t="s">
        <v>311</v>
      </c>
      <c r="G156" s="133"/>
      <c r="H156" s="11" t="s">
        <v>862</v>
      </c>
      <c r="I156" s="14">
        <f t="shared" si="4"/>
        <v>0.59</v>
      </c>
      <c r="J156" s="14">
        <v>2.34</v>
      </c>
      <c r="K156" s="109">
        <f t="shared" si="5"/>
        <v>1.18</v>
      </c>
      <c r="L156" s="115"/>
    </row>
    <row r="157" spans="1:12" ht="24" customHeight="1">
      <c r="A157" s="114"/>
      <c r="B157" s="107">
        <f>'Tax Invoice'!D153</f>
        <v>2</v>
      </c>
      <c r="C157" s="10" t="s">
        <v>780</v>
      </c>
      <c r="D157" s="10" t="s">
        <v>780</v>
      </c>
      <c r="E157" s="118" t="s">
        <v>26</v>
      </c>
      <c r="F157" s="132" t="s">
        <v>107</v>
      </c>
      <c r="G157" s="133"/>
      <c r="H157" s="11" t="s">
        <v>781</v>
      </c>
      <c r="I157" s="14">
        <f t="shared" si="4"/>
        <v>1.02</v>
      </c>
      <c r="J157" s="14">
        <v>4.0599999999999996</v>
      </c>
      <c r="K157" s="109">
        <f t="shared" si="5"/>
        <v>2.04</v>
      </c>
      <c r="L157" s="115"/>
    </row>
    <row r="158" spans="1:12" ht="24" customHeight="1">
      <c r="A158" s="114"/>
      <c r="B158" s="107">
        <f>'Tax Invoice'!D154</f>
        <v>1</v>
      </c>
      <c r="C158" s="10" t="s">
        <v>780</v>
      </c>
      <c r="D158" s="10" t="s">
        <v>780</v>
      </c>
      <c r="E158" s="118" t="s">
        <v>26</v>
      </c>
      <c r="F158" s="132" t="s">
        <v>263</v>
      </c>
      <c r="G158" s="133"/>
      <c r="H158" s="11" t="s">
        <v>781</v>
      </c>
      <c r="I158" s="14">
        <f t="shared" si="4"/>
        <v>1.02</v>
      </c>
      <c r="J158" s="14">
        <v>4.0599999999999996</v>
      </c>
      <c r="K158" s="109">
        <f t="shared" si="5"/>
        <v>1.02</v>
      </c>
      <c r="L158" s="115"/>
    </row>
    <row r="159" spans="1:12" ht="24" customHeight="1">
      <c r="A159" s="114"/>
      <c r="B159" s="107">
        <f>'Tax Invoice'!D155</f>
        <v>1</v>
      </c>
      <c r="C159" s="10" t="s">
        <v>292</v>
      </c>
      <c r="D159" s="10" t="s">
        <v>292</v>
      </c>
      <c r="E159" s="118" t="s">
        <v>314</v>
      </c>
      <c r="F159" s="132" t="s">
        <v>263</v>
      </c>
      <c r="G159" s="133"/>
      <c r="H159" s="11" t="s">
        <v>295</v>
      </c>
      <c r="I159" s="14">
        <f t="shared" si="4"/>
        <v>0.43</v>
      </c>
      <c r="J159" s="14">
        <v>1.7</v>
      </c>
      <c r="K159" s="109">
        <f t="shared" si="5"/>
        <v>0.43</v>
      </c>
      <c r="L159" s="115"/>
    </row>
    <row r="160" spans="1:12" ht="24" customHeight="1">
      <c r="A160" s="114"/>
      <c r="B160" s="107">
        <f>'Tax Invoice'!D156</f>
        <v>1</v>
      </c>
      <c r="C160" s="10" t="s">
        <v>292</v>
      </c>
      <c r="D160" s="10" t="s">
        <v>292</v>
      </c>
      <c r="E160" s="118" t="s">
        <v>314</v>
      </c>
      <c r="F160" s="132" t="s">
        <v>265</v>
      </c>
      <c r="G160" s="133"/>
      <c r="H160" s="11" t="s">
        <v>295</v>
      </c>
      <c r="I160" s="14">
        <f t="shared" si="4"/>
        <v>0.43</v>
      </c>
      <c r="J160" s="14">
        <v>1.7</v>
      </c>
      <c r="K160" s="109">
        <f t="shared" si="5"/>
        <v>0.43</v>
      </c>
      <c r="L160" s="115"/>
    </row>
    <row r="161" spans="1:12" ht="24" customHeight="1">
      <c r="A161" s="114"/>
      <c r="B161" s="107">
        <f>'Tax Invoice'!D157</f>
        <v>1</v>
      </c>
      <c r="C161" s="10" t="s">
        <v>292</v>
      </c>
      <c r="D161" s="10" t="s">
        <v>292</v>
      </c>
      <c r="E161" s="118" t="s">
        <v>314</v>
      </c>
      <c r="F161" s="132" t="s">
        <v>239</v>
      </c>
      <c r="G161" s="133"/>
      <c r="H161" s="11" t="s">
        <v>295</v>
      </c>
      <c r="I161" s="14">
        <f t="shared" si="4"/>
        <v>0.43</v>
      </c>
      <c r="J161" s="14">
        <v>1.7</v>
      </c>
      <c r="K161" s="109">
        <f t="shared" si="5"/>
        <v>0.43</v>
      </c>
      <c r="L161" s="115"/>
    </row>
    <row r="162" spans="1:12" ht="24" customHeight="1">
      <c r="A162" s="114"/>
      <c r="B162" s="107">
        <f>'Tax Invoice'!D158</f>
        <v>1</v>
      </c>
      <c r="C162" s="10" t="s">
        <v>292</v>
      </c>
      <c r="D162" s="10" t="s">
        <v>292</v>
      </c>
      <c r="E162" s="118" t="s">
        <v>314</v>
      </c>
      <c r="F162" s="132" t="s">
        <v>782</v>
      </c>
      <c r="G162" s="133"/>
      <c r="H162" s="11" t="s">
        <v>295</v>
      </c>
      <c r="I162" s="14">
        <f t="shared" si="4"/>
        <v>0.43</v>
      </c>
      <c r="J162" s="14">
        <v>1.7</v>
      </c>
      <c r="K162" s="109">
        <f t="shared" si="5"/>
        <v>0.43</v>
      </c>
      <c r="L162" s="115"/>
    </row>
    <row r="163" spans="1:12" ht="24" customHeight="1">
      <c r="A163" s="114"/>
      <c r="B163" s="107">
        <f>'Tax Invoice'!D159</f>
        <v>1</v>
      </c>
      <c r="C163" s="10" t="s">
        <v>292</v>
      </c>
      <c r="D163" s="10" t="s">
        <v>292</v>
      </c>
      <c r="E163" s="118" t="s">
        <v>314</v>
      </c>
      <c r="F163" s="132" t="s">
        <v>783</v>
      </c>
      <c r="G163" s="133"/>
      <c r="H163" s="11" t="s">
        <v>295</v>
      </c>
      <c r="I163" s="14">
        <f t="shared" si="4"/>
        <v>0.43</v>
      </c>
      <c r="J163" s="14">
        <v>1.7</v>
      </c>
      <c r="K163" s="109">
        <f t="shared" si="5"/>
        <v>0.43</v>
      </c>
      <c r="L163" s="115"/>
    </row>
    <row r="164" spans="1:12" ht="24" customHeight="1">
      <c r="A164" s="114"/>
      <c r="B164" s="107">
        <f>'Tax Invoice'!D160</f>
        <v>3</v>
      </c>
      <c r="C164" s="10" t="s">
        <v>784</v>
      </c>
      <c r="D164" s="10" t="s">
        <v>784</v>
      </c>
      <c r="E164" s="118" t="s">
        <v>239</v>
      </c>
      <c r="F164" s="132" t="s">
        <v>26</v>
      </c>
      <c r="G164" s="133"/>
      <c r="H164" s="11" t="s">
        <v>785</v>
      </c>
      <c r="I164" s="14">
        <f t="shared" si="4"/>
        <v>1.1200000000000001</v>
      </c>
      <c r="J164" s="14">
        <v>4.45</v>
      </c>
      <c r="K164" s="109">
        <f t="shared" si="5"/>
        <v>3.3600000000000003</v>
      </c>
      <c r="L164" s="115"/>
    </row>
    <row r="165" spans="1:12" ht="24" customHeight="1">
      <c r="A165" s="114"/>
      <c r="B165" s="107">
        <f>'Tax Invoice'!D161</f>
        <v>3</v>
      </c>
      <c r="C165" s="10" t="s">
        <v>784</v>
      </c>
      <c r="D165" s="10" t="s">
        <v>784</v>
      </c>
      <c r="E165" s="118" t="s">
        <v>348</v>
      </c>
      <c r="F165" s="132" t="s">
        <v>26</v>
      </c>
      <c r="G165" s="133"/>
      <c r="H165" s="11" t="s">
        <v>785</v>
      </c>
      <c r="I165" s="14">
        <f t="shared" si="4"/>
        <v>1.1200000000000001</v>
      </c>
      <c r="J165" s="14">
        <v>4.45</v>
      </c>
      <c r="K165" s="109">
        <f t="shared" si="5"/>
        <v>3.3600000000000003</v>
      </c>
      <c r="L165" s="115"/>
    </row>
    <row r="166" spans="1:12" ht="24" customHeight="1">
      <c r="A166" s="114"/>
      <c r="B166" s="107">
        <f>'Tax Invoice'!D162</f>
        <v>4</v>
      </c>
      <c r="C166" s="10" t="s">
        <v>786</v>
      </c>
      <c r="D166" s="10" t="s">
        <v>786</v>
      </c>
      <c r="E166" s="118" t="s">
        <v>26</v>
      </c>
      <c r="F166" s="132" t="s">
        <v>239</v>
      </c>
      <c r="G166" s="133"/>
      <c r="H166" s="11" t="s">
        <v>787</v>
      </c>
      <c r="I166" s="14">
        <f t="shared" si="4"/>
        <v>1.08</v>
      </c>
      <c r="J166" s="14">
        <v>4.3099999999999996</v>
      </c>
      <c r="K166" s="109">
        <f t="shared" si="5"/>
        <v>4.32</v>
      </c>
      <c r="L166" s="115"/>
    </row>
    <row r="167" spans="1:12" ht="36" customHeight="1">
      <c r="A167" s="114"/>
      <c r="B167" s="107">
        <f>'Tax Invoice'!D163</f>
        <v>3</v>
      </c>
      <c r="C167" s="10" t="s">
        <v>788</v>
      </c>
      <c r="D167" s="10" t="s">
        <v>788</v>
      </c>
      <c r="E167" s="118"/>
      <c r="F167" s="132"/>
      <c r="G167" s="133"/>
      <c r="H167" s="11" t="s">
        <v>789</v>
      </c>
      <c r="I167" s="14">
        <f t="shared" si="4"/>
        <v>0.54</v>
      </c>
      <c r="J167" s="14">
        <v>2.15</v>
      </c>
      <c r="K167" s="109">
        <f t="shared" si="5"/>
        <v>1.62</v>
      </c>
      <c r="L167" s="115"/>
    </row>
    <row r="168" spans="1:12" ht="24" customHeight="1">
      <c r="A168" s="114"/>
      <c r="B168" s="107">
        <f>'Tax Invoice'!D164</f>
        <v>2</v>
      </c>
      <c r="C168" s="10" t="s">
        <v>790</v>
      </c>
      <c r="D168" s="10" t="s">
        <v>790</v>
      </c>
      <c r="E168" s="118" t="s">
        <v>28</v>
      </c>
      <c r="F168" s="132"/>
      <c r="G168" s="133"/>
      <c r="H168" s="11" t="s">
        <v>791</v>
      </c>
      <c r="I168" s="14">
        <f t="shared" si="4"/>
        <v>0.9</v>
      </c>
      <c r="J168" s="14">
        <v>3.59</v>
      </c>
      <c r="K168" s="109">
        <f t="shared" si="5"/>
        <v>1.8</v>
      </c>
      <c r="L168" s="115"/>
    </row>
    <row r="169" spans="1:12" ht="24" customHeight="1">
      <c r="A169" s="114"/>
      <c r="B169" s="107">
        <f>'Tax Invoice'!D165</f>
        <v>2</v>
      </c>
      <c r="C169" s="10" t="s">
        <v>792</v>
      </c>
      <c r="D169" s="10" t="s">
        <v>792</v>
      </c>
      <c r="E169" s="118" t="s">
        <v>107</v>
      </c>
      <c r="F169" s="132"/>
      <c r="G169" s="133"/>
      <c r="H169" s="11" t="s">
        <v>793</v>
      </c>
      <c r="I169" s="14">
        <f t="shared" si="4"/>
        <v>0.11</v>
      </c>
      <c r="J169" s="14">
        <v>0.43</v>
      </c>
      <c r="K169" s="109">
        <f t="shared" si="5"/>
        <v>0.22</v>
      </c>
      <c r="L169" s="115"/>
    </row>
    <row r="170" spans="1:12" ht="24" customHeight="1">
      <c r="A170" s="114"/>
      <c r="B170" s="107">
        <f>'Tax Invoice'!D166</f>
        <v>3</v>
      </c>
      <c r="C170" s="10" t="s">
        <v>792</v>
      </c>
      <c r="D170" s="10" t="s">
        <v>792</v>
      </c>
      <c r="E170" s="118" t="s">
        <v>263</v>
      </c>
      <c r="F170" s="132"/>
      <c r="G170" s="133"/>
      <c r="H170" s="11" t="s">
        <v>793</v>
      </c>
      <c r="I170" s="14">
        <f t="shared" si="4"/>
        <v>0.11</v>
      </c>
      <c r="J170" s="14">
        <v>0.43</v>
      </c>
      <c r="K170" s="109">
        <f t="shared" si="5"/>
        <v>0.33</v>
      </c>
      <c r="L170" s="115"/>
    </row>
    <row r="171" spans="1:12" ht="24" customHeight="1">
      <c r="A171" s="114"/>
      <c r="B171" s="107">
        <f>'Tax Invoice'!D167</f>
        <v>1</v>
      </c>
      <c r="C171" s="10" t="s">
        <v>792</v>
      </c>
      <c r="D171" s="10" t="s">
        <v>792</v>
      </c>
      <c r="E171" s="118" t="s">
        <v>214</v>
      </c>
      <c r="F171" s="132"/>
      <c r="G171" s="133"/>
      <c r="H171" s="11" t="s">
        <v>793</v>
      </c>
      <c r="I171" s="14">
        <f t="shared" si="4"/>
        <v>0.11</v>
      </c>
      <c r="J171" s="14">
        <v>0.43</v>
      </c>
      <c r="K171" s="109">
        <f t="shared" si="5"/>
        <v>0.11</v>
      </c>
      <c r="L171" s="115"/>
    </row>
    <row r="172" spans="1:12" ht="24" customHeight="1">
      <c r="A172" s="114"/>
      <c r="B172" s="107">
        <f>'Tax Invoice'!D168</f>
        <v>10</v>
      </c>
      <c r="C172" s="10" t="s">
        <v>65</v>
      </c>
      <c r="D172" s="10" t="s">
        <v>65</v>
      </c>
      <c r="E172" s="118" t="s">
        <v>25</v>
      </c>
      <c r="F172" s="132"/>
      <c r="G172" s="133"/>
      <c r="H172" s="11" t="s">
        <v>794</v>
      </c>
      <c r="I172" s="14">
        <f t="shared" si="4"/>
        <v>0.71</v>
      </c>
      <c r="J172" s="14">
        <v>2.84</v>
      </c>
      <c r="K172" s="109">
        <f t="shared" si="5"/>
        <v>7.1</v>
      </c>
      <c r="L172" s="115"/>
    </row>
    <row r="173" spans="1:12" ht="24" customHeight="1">
      <c r="A173" s="114"/>
      <c r="B173" s="107">
        <f>'Tax Invoice'!D169</f>
        <v>2</v>
      </c>
      <c r="C173" s="10" t="s">
        <v>65</v>
      </c>
      <c r="D173" s="10" t="s">
        <v>65</v>
      </c>
      <c r="E173" s="118" t="s">
        <v>67</v>
      </c>
      <c r="F173" s="132"/>
      <c r="G173" s="133"/>
      <c r="H173" s="11" t="s">
        <v>794</v>
      </c>
      <c r="I173" s="14">
        <f t="shared" si="4"/>
        <v>0.71</v>
      </c>
      <c r="J173" s="14">
        <v>2.84</v>
      </c>
      <c r="K173" s="109">
        <f t="shared" si="5"/>
        <v>1.42</v>
      </c>
      <c r="L173" s="115"/>
    </row>
    <row r="174" spans="1:12" ht="24" customHeight="1">
      <c r="A174" s="114"/>
      <c r="B174" s="107">
        <f>'Tax Invoice'!D170</f>
        <v>2</v>
      </c>
      <c r="C174" s="10" t="s">
        <v>65</v>
      </c>
      <c r="D174" s="10" t="s">
        <v>65</v>
      </c>
      <c r="E174" s="118" t="s">
        <v>26</v>
      </c>
      <c r="F174" s="132"/>
      <c r="G174" s="133"/>
      <c r="H174" s="11" t="s">
        <v>794</v>
      </c>
      <c r="I174" s="14">
        <f t="shared" si="4"/>
        <v>0.71</v>
      </c>
      <c r="J174" s="14">
        <v>2.84</v>
      </c>
      <c r="K174" s="109">
        <f t="shared" si="5"/>
        <v>1.42</v>
      </c>
      <c r="L174" s="115"/>
    </row>
    <row r="175" spans="1:12" ht="24" customHeight="1">
      <c r="A175" s="114"/>
      <c r="B175" s="107">
        <f>'Tax Invoice'!D171</f>
        <v>4</v>
      </c>
      <c r="C175" s="10" t="s">
        <v>65</v>
      </c>
      <c r="D175" s="10" t="s">
        <v>65</v>
      </c>
      <c r="E175" s="118" t="s">
        <v>27</v>
      </c>
      <c r="F175" s="132"/>
      <c r="G175" s="133"/>
      <c r="H175" s="11" t="s">
        <v>794</v>
      </c>
      <c r="I175" s="14">
        <f t="shared" si="4"/>
        <v>0.71</v>
      </c>
      <c r="J175" s="14">
        <v>2.84</v>
      </c>
      <c r="K175" s="109">
        <f t="shared" si="5"/>
        <v>2.84</v>
      </c>
      <c r="L175" s="115"/>
    </row>
    <row r="176" spans="1:12" ht="24" customHeight="1">
      <c r="A176" s="114"/>
      <c r="B176" s="107">
        <f>'Tax Invoice'!D172</f>
        <v>3</v>
      </c>
      <c r="C176" s="10" t="s">
        <v>65</v>
      </c>
      <c r="D176" s="10" t="s">
        <v>65</v>
      </c>
      <c r="E176" s="118" t="s">
        <v>28</v>
      </c>
      <c r="F176" s="132"/>
      <c r="G176" s="133"/>
      <c r="H176" s="11" t="s">
        <v>794</v>
      </c>
      <c r="I176" s="14">
        <f t="shared" si="4"/>
        <v>0.71</v>
      </c>
      <c r="J176" s="14">
        <v>2.84</v>
      </c>
      <c r="K176" s="109">
        <f t="shared" si="5"/>
        <v>2.13</v>
      </c>
      <c r="L176" s="115"/>
    </row>
    <row r="177" spans="1:12" ht="24" customHeight="1">
      <c r="A177" s="114"/>
      <c r="B177" s="107">
        <f>'Tax Invoice'!D173</f>
        <v>2</v>
      </c>
      <c r="C177" s="10" t="s">
        <v>795</v>
      </c>
      <c r="D177" s="10" t="s">
        <v>795</v>
      </c>
      <c r="E177" s="118" t="s">
        <v>25</v>
      </c>
      <c r="F177" s="132" t="s">
        <v>107</v>
      </c>
      <c r="G177" s="133"/>
      <c r="H177" s="11" t="s">
        <v>796</v>
      </c>
      <c r="I177" s="14">
        <f t="shared" si="4"/>
        <v>1.1200000000000001</v>
      </c>
      <c r="J177" s="14">
        <v>4.45</v>
      </c>
      <c r="K177" s="109">
        <f t="shared" si="5"/>
        <v>2.2400000000000002</v>
      </c>
      <c r="L177" s="115"/>
    </row>
    <row r="178" spans="1:12" ht="24" customHeight="1">
      <c r="A178" s="114"/>
      <c r="B178" s="107">
        <f>'Tax Invoice'!D174</f>
        <v>1</v>
      </c>
      <c r="C178" s="10" t="s">
        <v>795</v>
      </c>
      <c r="D178" s="10" t="s">
        <v>795</v>
      </c>
      <c r="E178" s="118" t="s">
        <v>25</v>
      </c>
      <c r="F178" s="132" t="s">
        <v>214</v>
      </c>
      <c r="G178" s="133"/>
      <c r="H178" s="11" t="s">
        <v>796</v>
      </c>
      <c r="I178" s="14">
        <f t="shared" si="4"/>
        <v>1.1200000000000001</v>
      </c>
      <c r="J178" s="14">
        <v>4.45</v>
      </c>
      <c r="K178" s="109">
        <f t="shared" si="5"/>
        <v>1.1200000000000001</v>
      </c>
      <c r="L178" s="115"/>
    </row>
    <row r="179" spans="1:12" ht="24" customHeight="1">
      <c r="A179" s="114"/>
      <c r="B179" s="107">
        <f>'Tax Invoice'!D175</f>
        <v>1</v>
      </c>
      <c r="C179" s="10" t="s">
        <v>795</v>
      </c>
      <c r="D179" s="10" t="s">
        <v>795</v>
      </c>
      <c r="E179" s="118" t="s">
        <v>25</v>
      </c>
      <c r="F179" s="132" t="s">
        <v>310</v>
      </c>
      <c r="G179" s="133"/>
      <c r="H179" s="11" t="s">
        <v>796</v>
      </c>
      <c r="I179" s="14">
        <f t="shared" si="4"/>
        <v>1.1200000000000001</v>
      </c>
      <c r="J179" s="14">
        <v>4.45</v>
      </c>
      <c r="K179" s="109">
        <f t="shared" si="5"/>
        <v>1.1200000000000001</v>
      </c>
      <c r="L179" s="115"/>
    </row>
    <row r="180" spans="1:12" ht="24" customHeight="1">
      <c r="A180" s="114"/>
      <c r="B180" s="107">
        <f>'Tax Invoice'!D176</f>
        <v>2</v>
      </c>
      <c r="C180" s="10" t="s">
        <v>795</v>
      </c>
      <c r="D180" s="10" t="s">
        <v>795</v>
      </c>
      <c r="E180" s="118" t="s">
        <v>26</v>
      </c>
      <c r="F180" s="132" t="s">
        <v>107</v>
      </c>
      <c r="G180" s="133"/>
      <c r="H180" s="11" t="s">
        <v>796</v>
      </c>
      <c r="I180" s="14">
        <f t="shared" si="4"/>
        <v>1.1200000000000001</v>
      </c>
      <c r="J180" s="14">
        <v>4.45</v>
      </c>
      <c r="K180" s="109">
        <f t="shared" si="5"/>
        <v>2.2400000000000002</v>
      </c>
      <c r="L180" s="115"/>
    </row>
    <row r="181" spans="1:12" ht="24" customHeight="1">
      <c r="A181" s="114"/>
      <c r="B181" s="107">
        <f>'Tax Invoice'!D177</f>
        <v>1</v>
      </c>
      <c r="C181" s="10" t="s">
        <v>797</v>
      </c>
      <c r="D181" s="10" t="s">
        <v>797</v>
      </c>
      <c r="E181" s="118" t="s">
        <v>23</v>
      </c>
      <c r="F181" s="132"/>
      <c r="G181" s="133"/>
      <c r="H181" s="11" t="s">
        <v>798</v>
      </c>
      <c r="I181" s="14">
        <f t="shared" si="4"/>
        <v>0.76</v>
      </c>
      <c r="J181" s="14">
        <v>3.02</v>
      </c>
      <c r="K181" s="109">
        <f t="shared" si="5"/>
        <v>0.76</v>
      </c>
      <c r="L181" s="115"/>
    </row>
    <row r="182" spans="1:12" ht="24" customHeight="1">
      <c r="A182" s="114"/>
      <c r="B182" s="107">
        <f>'Tax Invoice'!D178</f>
        <v>8</v>
      </c>
      <c r="C182" s="10" t="s">
        <v>797</v>
      </c>
      <c r="D182" s="10" t="s">
        <v>797</v>
      </c>
      <c r="E182" s="118" t="s">
        <v>25</v>
      </c>
      <c r="F182" s="132"/>
      <c r="G182" s="133"/>
      <c r="H182" s="11" t="s">
        <v>798</v>
      </c>
      <c r="I182" s="14">
        <f t="shared" si="4"/>
        <v>0.76</v>
      </c>
      <c r="J182" s="14">
        <v>3.02</v>
      </c>
      <c r="K182" s="109">
        <f t="shared" si="5"/>
        <v>6.08</v>
      </c>
      <c r="L182" s="115"/>
    </row>
    <row r="183" spans="1:12" ht="24" customHeight="1">
      <c r="A183" s="114"/>
      <c r="B183" s="107">
        <f>'Tax Invoice'!D179</f>
        <v>4</v>
      </c>
      <c r="C183" s="10" t="s">
        <v>799</v>
      </c>
      <c r="D183" s="10" t="s">
        <v>799</v>
      </c>
      <c r="E183" s="118" t="s">
        <v>23</v>
      </c>
      <c r="F183" s="132"/>
      <c r="G183" s="133"/>
      <c r="H183" s="11" t="s">
        <v>800</v>
      </c>
      <c r="I183" s="14">
        <f t="shared" si="4"/>
        <v>0.94000000000000006</v>
      </c>
      <c r="J183" s="14">
        <v>3.74</v>
      </c>
      <c r="K183" s="109">
        <f t="shared" si="5"/>
        <v>3.7600000000000002</v>
      </c>
      <c r="L183" s="115"/>
    </row>
    <row r="184" spans="1:12" ht="24" customHeight="1">
      <c r="A184" s="114"/>
      <c r="B184" s="107">
        <f>'Tax Invoice'!D180</f>
        <v>3</v>
      </c>
      <c r="C184" s="10" t="s">
        <v>799</v>
      </c>
      <c r="D184" s="10" t="s">
        <v>799</v>
      </c>
      <c r="E184" s="118" t="s">
        <v>26</v>
      </c>
      <c r="F184" s="132"/>
      <c r="G184" s="133"/>
      <c r="H184" s="11" t="s">
        <v>800</v>
      </c>
      <c r="I184" s="14">
        <f t="shared" si="4"/>
        <v>0.94000000000000006</v>
      </c>
      <c r="J184" s="14">
        <v>3.74</v>
      </c>
      <c r="K184" s="109">
        <f t="shared" si="5"/>
        <v>2.8200000000000003</v>
      </c>
      <c r="L184" s="115"/>
    </row>
    <row r="185" spans="1:12" ht="12.75" customHeight="1">
      <c r="A185" s="114"/>
      <c r="B185" s="107">
        <f>'Tax Invoice'!D181</f>
        <v>1</v>
      </c>
      <c r="C185" s="10" t="s">
        <v>68</v>
      </c>
      <c r="D185" s="10" t="s">
        <v>68</v>
      </c>
      <c r="E185" s="118" t="s">
        <v>23</v>
      </c>
      <c r="F185" s="132" t="s">
        <v>273</v>
      </c>
      <c r="G185" s="133"/>
      <c r="H185" s="11" t="s">
        <v>801</v>
      </c>
      <c r="I185" s="14">
        <f t="shared" si="4"/>
        <v>0.87</v>
      </c>
      <c r="J185" s="14">
        <v>3.47</v>
      </c>
      <c r="K185" s="109">
        <f t="shared" si="5"/>
        <v>0.87</v>
      </c>
      <c r="L185" s="115"/>
    </row>
    <row r="186" spans="1:12" ht="12.75" customHeight="1">
      <c r="A186" s="114"/>
      <c r="B186" s="107">
        <f>'Tax Invoice'!D182</f>
        <v>2</v>
      </c>
      <c r="C186" s="10" t="s">
        <v>68</v>
      </c>
      <c r="D186" s="10" t="s">
        <v>68</v>
      </c>
      <c r="E186" s="118" t="s">
        <v>23</v>
      </c>
      <c r="F186" s="132" t="s">
        <v>272</v>
      </c>
      <c r="G186" s="133"/>
      <c r="H186" s="11" t="s">
        <v>801</v>
      </c>
      <c r="I186" s="14">
        <f t="shared" si="4"/>
        <v>0.87</v>
      </c>
      <c r="J186" s="14">
        <v>3.47</v>
      </c>
      <c r="K186" s="109">
        <f t="shared" si="5"/>
        <v>1.74</v>
      </c>
      <c r="L186" s="115"/>
    </row>
    <row r="187" spans="1:12" ht="12.75" customHeight="1">
      <c r="A187" s="114"/>
      <c r="B187" s="107">
        <f>'Tax Invoice'!D183</f>
        <v>4</v>
      </c>
      <c r="C187" s="10" t="s">
        <v>68</v>
      </c>
      <c r="D187" s="10" t="s">
        <v>68</v>
      </c>
      <c r="E187" s="118" t="s">
        <v>25</v>
      </c>
      <c r="F187" s="132" t="s">
        <v>273</v>
      </c>
      <c r="G187" s="133"/>
      <c r="H187" s="11" t="s">
        <v>801</v>
      </c>
      <c r="I187" s="14">
        <f t="shared" si="4"/>
        <v>0.87</v>
      </c>
      <c r="J187" s="14">
        <v>3.47</v>
      </c>
      <c r="K187" s="109">
        <f t="shared" si="5"/>
        <v>3.48</v>
      </c>
      <c r="L187" s="115"/>
    </row>
    <row r="188" spans="1:12" ht="12.75" customHeight="1">
      <c r="A188" s="114"/>
      <c r="B188" s="107">
        <f>'Tax Invoice'!D184</f>
        <v>3</v>
      </c>
      <c r="C188" s="10" t="s">
        <v>68</v>
      </c>
      <c r="D188" s="10" t="s">
        <v>68</v>
      </c>
      <c r="E188" s="118" t="s">
        <v>25</v>
      </c>
      <c r="F188" s="132" t="s">
        <v>271</v>
      </c>
      <c r="G188" s="133"/>
      <c r="H188" s="11" t="s">
        <v>801</v>
      </c>
      <c r="I188" s="14">
        <f t="shared" si="4"/>
        <v>0.87</v>
      </c>
      <c r="J188" s="14">
        <v>3.47</v>
      </c>
      <c r="K188" s="109">
        <f t="shared" si="5"/>
        <v>2.61</v>
      </c>
      <c r="L188" s="115"/>
    </row>
    <row r="189" spans="1:12" ht="12.75" customHeight="1">
      <c r="A189" s="114"/>
      <c r="B189" s="107">
        <f>'Tax Invoice'!D185</f>
        <v>5</v>
      </c>
      <c r="C189" s="10" t="s">
        <v>68</v>
      </c>
      <c r="D189" s="10" t="s">
        <v>68</v>
      </c>
      <c r="E189" s="118" t="s">
        <v>25</v>
      </c>
      <c r="F189" s="132" t="s">
        <v>272</v>
      </c>
      <c r="G189" s="133"/>
      <c r="H189" s="11" t="s">
        <v>801</v>
      </c>
      <c r="I189" s="14">
        <f t="shared" si="4"/>
        <v>0.87</v>
      </c>
      <c r="J189" s="14">
        <v>3.47</v>
      </c>
      <c r="K189" s="109">
        <f t="shared" si="5"/>
        <v>4.3499999999999996</v>
      </c>
      <c r="L189" s="115"/>
    </row>
    <row r="190" spans="1:12" ht="12.75" customHeight="1">
      <c r="A190" s="114"/>
      <c r="B190" s="107">
        <f>'Tax Invoice'!D186</f>
        <v>5</v>
      </c>
      <c r="C190" s="10" t="s">
        <v>68</v>
      </c>
      <c r="D190" s="10" t="s">
        <v>68</v>
      </c>
      <c r="E190" s="118" t="s">
        <v>25</v>
      </c>
      <c r="F190" s="132" t="s">
        <v>744</v>
      </c>
      <c r="G190" s="133"/>
      <c r="H190" s="11" t="s">
        <v>801</v>
      </c>
      <c r="I190" s="14">
        <f t="shared" si="4"/>
        <v>0.87</v>
      </c>
      <c r="J190" s="14">
        <v>3.47</v>
      </c>
      <c r="K190" s="109">
        <f t="shared" si="5"/>
        <v>4.3499999999999996</v>
      </c>
      <c r="L190" s="115"/>
    </row>
    <row r="191" spans="1:12" ht="12.75" customHeight="1">
      <c r="A191" s="114"/>
      <c r="B191" s="107">
        <f>'Tax Invoice'!D187</f>
        <v>5</v>
      </c>
      <c r="C191" s="10" t="s">
        <v>68</v>
      </c>
      <c r="D191" s="10" t="s">
        <v>68</v>
      </c>
      <c r="E191" s="118" t="s">
        <v>26</v>
      </c>
      <c r="F191" s="132" t="s">
        <v>273</v>
      </c>
      <c r="G191" s="133"/>
      <c r="H191" s="11" t="s">
        <v>801</v>
      </c>
      <c r="I191" s="14">
        <f t="shared" si="4"/>
        <v>0.87</v>
      </c>
      <c r="J191" s="14">
        <v>3.47</v>
      </c>
      <c r="K191" s="109">
        <f t="shared" si="5"/>
        <v>4.3499999999999996</v>
      </c>
      <c r="L191" s="115"/>
    </row>
    <row r="192" spans="1:12" ht="12.75" customHeight="1">
      <c r="A192" s="114"/>
      <c r="B192" s="107">
        <f>'Tax Invoice'!D188</f>
        <v>3</v>
      </c>
      <c r="C192" s="10" t="s">
        <v>68</v>
      </c>
      <c r="D192" s="10" t="s">
        <v>68</v>
      </c>
      <c r="E192" s="118" t="s">
        <v>26</v>
      </c>
      <c r="F192" s="132" t="s">
        <v>271</v>
      </c>
      <c r="G192" s="133"/>
      <c r="H192" s="11" t="s">
        <v>801</v>
      </c>
      <c r="I192" s="14">
        <f t="shared" si="4"/>
        <v>0.87</v>
      </c>
      <c r="J192" s="14">
        <v>3.47</v>
      </c>
      <c r="K192" s="109">
        <f t="shared" si="5"/>
        <v>2.61</v>
      </c>
      <c r="L192" s="115"/>
    </row>
    <row r="193" spans="1:12" ht="12.75" customHeight="1">
      <c r="A193" s="114"/>
      <c r="B193" s="107">
        <f>'Tax Invoice'!D189</f>
        <v>4</v>
      </c>
      <c r="C193" s="10" t="s">
        <v>68</v>
      </c>
      <c r="D193" s="10" t="s">
        <v>68</v>
      </c>
      <c r="E193" s="118" t="s">
        <v>26</v>
      </c>
      <c r="F193" s="132" t="s">
        <v>272</v>
      </c>
      <c r="G193" s="133"/>
      <c r="H193" s="11" t="s">
        <v>801</v>
      </c>
      <c r="I193" s="14">
        <f t="shared" si="4"/>
        <v>0.87</v>
      </c>
      <c r="J193" s="14">
        <v>3.47</v>
      </c>
      <c r="K193" s="109">
        <f t="shared" si="5"/>
        <v>3.48</v>
      </c>
      <c r="L193" s="115"/>
    </row>
    <row r="194" spans="1:12" ht="12.75" customHeight="1">
      <c r="A194" s="114"/>
      <c r="B194" s="107">
        <f>'Tax Invoice'!D190</f>
        <v>2</v>
      </c>
      <c r="C194" s="10" t="s">
        <v>68</v>
      </c>
      <c r="D194" s="10" t="s">
        <v>68</v>
      </c>
      <c r="E194" s="118" t="s">
        <v>26</v>
      </c>
      <c r="F194" s="132" t="s">
        <v>744</v>
      </c>
      <c r="G194" s="133"/>
      <c r="H194" s="11" t="s">
        <v>801</v>
      </c>
      <c r="I194" s="14">
        <f t="shared" si="4"/>
        <v>0.87</v>
      </c>
      <c r="J194" s="14">
        <v>3.47</v>
      </c>
      <c r="K194" s="109">
        <f t="shared" si="5"/>
        <v>1.74</v>
      </c>
      <c r="L194" s="115"/>
    </row>
    <row r="195" spans="1:12" ht="12.75" customHeight="1">
      <c r="A195" s="114"/>
      <c r="B195" s="107">
        <f>'Tax Invoice'!D191</f>
        <v>1</v>
      </c>
      <c r="C195" s="10" t="s">
        <v>68</v>
      </c>
      <c r="D195" s="10" t="s">
        <v>68</v>
      </c>
      <c r="E195" s="118" t="s">
        <v>27</v>
      </c>
      <c r="F195" s="132" t="s">
        <v>271</v>
      </c>
      <c r="G195" s="133"/>
      <c r="H195" s="11" t="s">
        <v>801</v>
      </c>
      <c r="I195" s="14">
        <f t="shared" si="4"/>
        <v>0.87</v>
      </c>
      <c r="J195" s="14">
        <v>3.47</v>
      </c>
      <c r="K195" s="109">
        <f t="shared" si="5"/>
        <v>0.87</v>
      </c>
      <c r="L195" s="115"/>
    </row>
    <row r="196" spans="1:12" ht="12.75" customHeight="1">
      <c r="A196" s="114"/>
      <c r="B196" s="107">
        <f>'Tax Invoice'!D192</f>
        <v>3</v>
      </c>
      <c r="C196" s="10" t="s">
        <v>68</v>
      </c>
      <c r="D196" s="10" t="s">
        <v>68</v>
      </c>
      <c r="E196" s="118" t="s">
        <v>27</v>
      </c>
      <c r="F196" s="132" t="s">
        <v>272</v>
      </c>
      <c r="G196" s="133"/>
      <c r="H196" s="11" t="s">
        <v>801</v>
      </c>
      <c r="I196" s="14">
        <f t="shared" si="4"/>
        <v>0.87</v>
      </c>
      <c r="J196" s="14">
        <v>3.47</v>
      </c>
      <c r="K196" s="109">
        <f t="shared" si="5"/>
        <v>2.61</v>
      </c>
      <c r="L196" s="115"/>
    </row>
    <row r="197" spans="1:12" ht="12.75" customHeight="1">
      <c r="A197" s="114"/>
      <c r="B197" s="107">
        <f>'Tax Invoice'!D193</f>
        <v>1</v>
      </c>
      <c r="C197" s="10" t="s">
        <v>68</v>
      </c>
      <c r="D197" s="10" t="s">
        <v>68</v>
      </c>
      <c r="E197" s="118" t="s">
        <v>27</v>
      </c>
      <c r="F197" s="132" t="s">
        <v>744</v>
      </c>
      <c r="G197" s="133"/>
      <c r="H197" s="11" t="s">
        <v>801</v>
      </c>
      <c r="I197" s="14">
        <f t="shared" si="4"/>
        <v>0.87</v>
      </c>
      <c r="J197" s="14">
        <v>3.47</v>
      </c>
      <c r="K197" s="109">
        <f t="shared" si="5"/>
        <v>0.87</v>
      </c>
      <c r="L197" s="115"/>
    </row>
    <row r="198" spans="1:12" ht="24" customHeight="1">
      <c r="A198" s="114"/>
      <c r="B198" s="107">
        <f>'Tax Invoice'!D194</f>
        <v>2</v>
      </c>
      <c r="C198" s="10" t="s">
        <v>802</v>
      </c>
      <c r="D198" s="10" t="s">
        <v>802</v>
      </c>
      <c r="E198" s="118" t="s">
        <v>294</v>
      </c>
      <c r="F198" s="132" t="s">
        <v>272</v>
      </c>
      <c r="G198" s="133"/>
      <c r="H198" s="11" t="s">
        <v>803</v>
      </c>
      <c r="I198" s="14">
        <f t="shared" si="4"/>
        <v>1.21</v>
      </c>
      <c r="J198" s="14">
        <v>4.8099999999999996</v>
      </c>
      <c r="K198" s="109">
        <f t="shared" si="5"/>
        <v>2.42</v>
      </c>
      <c r="L198" s="115"/>
    </row>
    <row r="199" spans="1:12" ht="24" customHeight="1">
      <c r="A199" s="114"/>
      <c r="B199" s="107">
        <f>'Tax Invoice'!D195</f>
        <v>2</v>
      </c>
      <c r="C199" s="10" t="s">
        <v>802</v>
      </c>
      <c r="D199" s="10" t="s">
        <v>802</v>
      </c>
      <c r="E199" s="118" t="s">
        <v>314</v>
      </c>
      <c r="F199" s="132" t="s">
        <v>272</v>
      </c>
      <c r="G199" s="133"/>
      <c r="H199" s="11" t="s">
        <v>803</v>
      </c>
      <c r="I199" s="14">
        <f t="shared" si="4"/>
        <v>1.21</v>
      </c>
      <c r="J199" s="14">
        <v>4.8099999999999996</v>
      </c>
      <c r="K199" s="109">
        <f t="shared" si="5"/>
        <v>2.42</v>
      </c>
      <c r="L199" s="115"/>
    </row>
    <row r="200" spans="1:12" ht="12.75" customHeight="1">
      <c r="A200" s="114"/>
      <c r="B200" s="107">
        <f>'Tax Invoice'!D196</f>
        <v>4</v>
      </c>
      <c r="C200" s="10" t="s">
        <v>804</v>
      </c>
      <c r="D200" s="10" t="s">
        <v>804</v>
      </c>
      <c r="E200" s="118" t="s">
        <v>23</v>
      </c>
      <c r="F200" s="132" t="s">
        <v>273</v>
      </c>
      <c r="G200" s="133"/>
      <c r="H200" s="11" t="s">
        <v>805</v>
      </c>
      <c r="I200" s="14">
        <f t="shared" si="4"/>
        <v>0.94000000000000006</v>
      </c>
      <c r="J200" s="14">
        <v>3.74</v>
      </c>
      <c r="K200" s="109">
        <f t="shared" si="5"/>
        <v>3.7600000000000002</v>
      </c>
      <c r="L200" s="115"/>
    </row>
    <row r="201" spans="1:12" ht="12.75" customHeight="1">
      <c r="A201" s="114"/>
      <c r="B201" s="107">
        <f>'Tax Invoice'!D197</f>
        <v>1</v>
      </c>
      <c r="C201" s="10" t="s">
        <v>804</v>
      </c>
      <c r="D201" s="10" t="s">
        <v>804</v>
      </c>
      <c r="E201" s="118" t="s">
        <v>23</v>
      </c>
      <c r="F201" s="132" t="s">
        <v>272</v>
      </c>
      <c r="G201" s="133"/>
      <c r="H201" s="11" t="s">
        <v>805</v>
      </c>
      <c r="I201" s="14">
        <f t="shared" si="4"/>
        <v>0.94000000000000006</v>
      </c>
      <c r="J201" s="14">
        <v>3.74</v>
      </c>
      <c r="K201" s="109">
        <f t="shared" si="5"/>
        <v>0.94000000000000006</v>
      </c>
      <c r="L201" s="115"/>
    </row>
    <row r="202" spans="1:12" ht="12.75" customHeight="1">
      <c r="A202" s="114"/>
      <c r="B202" s="107">
        <f>'Tax Invoice'!D198</f>
        <v>2</v>
      </c>
      <c r="C202" s="10" t="s">
        <v>804</v>
      </c>
      <c r="D202" s="10" t="s">
        <v>804</v>
      </c>
      <c r="E202" s="118" t="s">
        <v>23</v>
      </c>
      <c r="F202" s="132" t="s">
        <v>744</v>
      </c>
      <c r="G202" s="133"/>
      <c r="H202" s="11" t="s">
        <v>805</v>
      </c>
      <c r="I202" s="14">
        <f t="shared" si="4"/>
        <v>0.94000000000000006</v>
      </c>
      <c r="J202" s="14">
        <v>3.74</v>
      </c>
      <c r="K202" s="109">
        <f t="shared" si="5"/>
        <v>1.8800000000000001</v>
      </c>
      <c r="L202" s="115"/>
    </row>
    <row r="203" spans="1:12" ht="12.75" customHeight="1">
      <c r="A203" s="114"/>
      <c r="B203" s="107">
        <f>'Tax Invoice'!D199</f>
        <v>6</v>
      </c>
      <c r="C203" s="10" t="s">
        <v>804</v>
      </c>
      <c r="D203" s="10" t="s">
        <v>804</v>
      </c>
      <c r="E203" s="118" t="s">
        <v>25</v>
      </c>
      <c r="F203" s="132" t="s">
        <v>272</v>
      </c>
      <c r="G203" s="133"/>
      <c r="H203" s="11" t="s">
        <v>805</v>
      </c>
      <c r="I203" s="14">
        <f t="shared" si="4"/>
        <v>0.94000000000000006</v>
      </c>
      <c r="J203" s="14">
        <v>3.74</v>
      </c>
      <c r="K203" s="109">
        <f t="shared" si="5"/>
        <v>5.6400000000000006</v>
      </c>
      <c r="L203" s="115"/>
    </row>
    <row r="204" spans="1:12" ht="12.75" customHeight="1">
      <c r="A204" s="114"/>
      <c r="B204" s="107">
        <f>'Tax Invoice'!D200</f>
        <v>5</v>
      </c>
      <c r="C204" s="10" t="s">
        <v>804</v>
      </c>
      <c r="D204" s="10" t="s">
        <v>804</v>
      </c>
      <c r="E204" s="118" t="s">
        <v>25</v>
      </c>
      <c r="F204" s="132" t="s">
        <v>744</v>
      </c>
      <c r="G204" s="133"/>
      <c r="H204" s="11" t="s">
        <v>805</v>
      </c>
      <c r="I204" s="14">
        <f t="shared" si="4"/>
        <v>0.94000000000000006</v>
      </c>
      <c r="J204" s="14">
        <v>3.74</v>
      </c>
      <c r="K204" s="109">
        <f t="shared" si="5"/>
        <v>4.7</v>
      </c>
      <c r="L204" s="115"/>
    </row>
    <row r="205" spans="1:12" ht="12.75" customHeight="1">
      <c r="A205" s="114"/>
      <c r="B205" s="107">
        <f>'Tax Invoice'!D201</f>
        <v>1</v>
      </c>
      <c r="C205" s="10" t="s">
        <v>804</v>
      </c>
      <c r="D205" s="10" t="s">
        <v>804</v>
      </c>
      <c r="E205" s="118" t="s">
        <v>26</v>
      </c>
      <c r="F205" s="132" t="s">
        <v>272</v>
      </c>
      <c r="G205" s="133"/>
      <c r="H205" s="11" t="s">
        <v>805</v>
      </c>
      <c r="I205" s="14">
        <f t="shared" si="4"/>
        <v>0.94000000000000006</v>
      </c>
      <c r="J205" s="14">
        <v>3.74</v>
      </c>
      <c r="K205" s="109">
        <f t="shared" si="5"/>
        <v>0.94000000000000006</v>
      </c>
      <c r="L205" s="115"/>
    </row>
    <row r="206" spans="1:12" ht="12.75" customHeight="1">
      <c r="A206" s="114"/>
      <c r="B206" s="107">
        <f>'Tax Invoice'!D202</f>
        <v>7</v>
      </c>
      <c r="C206" s="10" t="s">
        <v>473</v>
      </c>
      <c r="D206" s="10" t="s">
        <v>473</v>
      </c>
      <c r="E206" s="118" t="s">
        <v>298</v>
      </c>
      <c r="F206" s="132" t="s">
        <v>272</v>
      </c>
      <c r="G206" s="133"/>
      <c r="H206" s="11" t="s">
        <v>475</v>
      </c>
      <c r="I206" s="14">
        <f t="shared" si="4"/>
        <v>1.01</v>
      </c>
      <c r="J206" s="14">
        <v>4.01</v>
      </c>
      <c r="K206" s="109">
        <f t="shared" si="5"/>
        <v>7.07</v>
      </c>
      <c r="L206" s="115"/>
    </row>
    <row r="207" spans="1:12" ht="12.75" customHeight="1">
      <c r="A207" s="114"/>
      <c r="B207" s="107">
        <f>'Tax Invoice'!D203</f>
        <v>1</v>
      </c>
      <c r="C207" s="10" t="s">
        <v>806</v>
      </c>
      <c r="D207" s="10" t="s">
        <v>806</v>
      </c>
      <c r="E207" s="118" t="s">
        <v>25</v>
      </c>
      <c r="F207" s="132"/>
      <c r="G207" s="133"/>
      <c r="H207" s="11" t="s">
        <v>807</v>
      </c>
      <c r="I207" s="14">
        <f t="shared" si="4"/>
        <v>0.54</v>
      </c>
      <c r="J207" s="14">
        <v>2.13</v>
      </c>
      <c r="K207" s="109">
        <f t="shared" si="5"/>
        <v>0.54</v>
      </c>
      <c r="L207" s="115"/>
    </row>
    <row r="208" spans="1:12" ht="12.75" customHeight="1">
      <c r="A208" s="114"/>
      <c r="B208" s="107">
        <f>'Tax Invoice'!D204</f>
        <v>4</v>
      </c>
      <c r="C208" s="10" t="s">
        <v>806</v>
      </c>
      <c r="D208" s="10" t="s">
        <v>806</v>
      </c>
      <c r="E208" s="118" t="s">
        <v>26</v>
      </c>
      <c r="F208" s="132"/>
      <c r="G208" s="133"/>
      <c r="H208" s="11" t="s">
        <v>807</v>
      </c>
      <c r="I208" s="14">
        <f t="shared" si="4"/>
        <v>0.54</v>
      </c>
      <c r="J208" s="14">
        <v>2.13</v>
      </c>
      <c r="K208" s="109">
        <f t="shared" si="5"/>
        <v>2.16</v>
      </c>
      <c r="L208" s="115"/>
    </row>
    <row r="209" spans="1:12" ht="36" customHeight="1">
      <c r="A209" s="114"/>
      <c r="B209" s="107">
        <f>'Tax Invoice'!D205</f>
        <v>2</v>
      </c>
      <c r="C209" s="10" t="s">
        <v>808</v>
      </c>
      <c r="D209" s="10" t="s">
        <v>840</v>
      </c>
      <c r="E209" s="118" t="s">
        <v>25</v>
      </c>
      <c r="F209" s="132"/>
      <c r="G209" s="133"/>
      <c r="H209" s="11" t="s">
        <v>809</v>
      </c>
      <c r="I209" s="14">
        <f t="shared" si="4"/>
        <v>1.56</v>
      </c>
      <c r="J209" s="14">
        <v>6.24</v>
      </c>
      <c r="K209" s="109">
        <f t="shared" si="5"/>
        <v>3.12</v>
      </c>
      <c r="L209" s="115"/>
    </row>
    <row r="210" spans="1:12" ht="36" customHeight="1">
      <c r="A210" s="114"/>
      <c r="B210" s="107">
        <f>'Tax Invoice'!D206</f>
        <v>4</v>
      </c>
      <c r="C210" s="10" t="s">
        <v>808</v>
      </c>
      <c r="D210" s="10" t="s">
        <v>841</v>
      </c>
      <c r="E210" s="118" t="s">
        <v>26</v>
      </c>
      <c r="F210" s="132"/>
      <c r="G210" s="133"/>
      <c r="H210" s="11" t="s">
        <v>809</v>
      </c>
      <c r="I210" s="14">
        <f t="shared" si="4"/>
        <v>1.56</v>
      </c>
      <c r="J210" s="14">
        <v>6.24</v>
      </c>
      <c r="K210" s="109">
        <f t="shared" si="5"/>
        <v>6.24</v>
      </c>
      <c r="L210" s="115"/>
    </row>
    <row r="211" spans="1:12" ht="24" customHeight="1">
      <c r="A211" s="114"/>
      <c r="B211" s="107">
        <f>'Tax Invoice'!D207</f>
        <v>2</v>
      </c>
      <c r="C211" s="10" t="s">
        <v>810</v>
      </c>
      <c r="D211" s="10" t="s">
        <v>842</v>
      </c>
      <c r="E211" s="118" t="s">
        <v>26</v>
      </c>
      <c r="F211" s="132"/>
      <c r="G211" s="133"/>
      <c r="H211" s="11" t="s">
        <v>811</v>
      </c>
      <c r="I211" s="14">
        <f t="shared" si="4"/>
        <v>0.98</v>
      </c>
      <c r="J211" s="14">
        <v>3.92</v>
      </c>
      <c r="K211" s="109">
        <f t="shared" si="5"/>
        <v>1.96</v>
      </c>
      <c r="L211" s="115"/>
    </row>
    <row r="212" spans="1:12" ht="24" customHeight="1">
      <c r="A212" s="114"/>
      <c r="B212" s="107">
        <f>'Tax Invoice'!D208</f>
        <v>1</v>
      </c>
      <c r="C212" s="10" t="s">
        <v>812</v>
      </c>
      <c r="D212" s="10" t="s">
        <v>843</v>
      </c>
      <c r="E212" s="118" t="s">
        <v>25</v>
      </c>
      <c r="F212" s="132"/>
      <c r="G212" s="133"/>
      <c r="H212" s="11" t="s">
        <v>813</v>
      </c>
      <c r="I212" s="14">
        <f t="shared" si="4"/>
        <v>0.85</v>
      </c>
      <c r="J212" s="14">
        <v>3.38</v>
      </c>
      <c r="K212" s="109">
        <f t="shared" si="5"/>
        <v>0.85</v>
      </c>
      <c r="L212" s="115"/>
    </row>
    <row r="213" spans="1:12" ht="36" customHeight="1">
      <c r="A213" s="114"/>
      <c r="B213" s="107">
        <f>'Tax Invoice'!D209</f>
        <v>1</v>
      </c>
      <c r="C213" s="10" t="s">
        <v>814</v>
      </c>
      <c r="D213" s="10" t="s">
        <v>844</v>
      </c>
      <c r="E213" s="118" t="s">
        <v>26</v>
      </c>
      <c r="F213" s="132"/>
      <c r="G213" s="133"/>
      <c r="H213" s="11" t="s">
        <v>815</v>
      </c>
      <c r="I213" s="14">
        <f t="shared" si="4"/>
        <v>1.1599999999999999</v>
      </c>
      <c r="J213" s="14">
        <v>4.63</v>
      </c>
      <c r="K213" s="109">
        <f t="shared" si="5"/>
        <v>1.1599999999999999</v>
      </c>
      <c r="L213" s="115"/>
    </row>
    <row r="214" spans="1:12" ht="24" customHeight="1">
      <c r="A214" s="114"/>
      <c r="B214" s="107">
        <f>'Tax Invoice'!D210</f>
        <v>2</v>
      </c>
      <c r="C214" s="10" t="s">
        <v>816</v>
      </c>
      <c r="D214" s="10" t="s">
        <v>845</v>
      </c>
      <c r="E214" s="118" t="s">
        <v>25</v>
      </c>
      <c r="F214" s="132" t="s">
        <v>272</v>
      </c>
      <c r="G214" s="133"/>
      <c r="H214" s="11" t="s">
        <v>817</v>
      </c>
      <c r="I214" s="14">
        <f t="shared" ref="I214:I227" si="6">ROUNDUP(J214*$N$1,2)</f>
        <v>0.89</v>
      </c>
      <c r="J214" s="14">
        <v>3.56</v>
      </c>
      <c r="K214" s="109">
        <f t="shared" ref="K214:K227" si="7">I214*B214</f>
        <v>1.78</v>
      </c>
      <c r="L214" s="115"/>
    </row>
    <row r="215" spans="1:12" ht="24" customHeight="1">
      <c r="A215" s="114"/>
      <c r="B215" s="107">
        <f>'Tax Invoice'!D211</f>
        <v>2</v>
      </c>
      <c r="C215" s="10" t="s">
        <v>816</v>
      </c>
      <c r="D215" s="10" t="s">
        <v>846</v>
      </c>
      <c r="E215" s="118" t="s">
        <v>26</v>
      </c>
      <c r="F215" s="132" t="s">
        <v>272</v>
      </c>
      <c r="G215" s="133"/>
      <c r="H215" s="11" t="s">
        <v>817</v>
      </c>
      <c r="I215" s="14">
        <f t="shared" si="6"/>
        <v>0.89</v>
      </c>
      <c r="J215" s="14">
        <v>3.56</v>
      </c>
      <c r="K215" s="109">
        <f t="shared" si="7"/>
        <v>1.78</v>
      </c>
      <c r="L215" s="115"/>
    </row>
    <row r="216" spans="1:12" ht="24" customHeight="1">
      <c r="A216" s="114"/>
      <c r="B216" s="107">
        <f>'Tax Invoice'!D212</f>
        <v>1</v>
      </c>
      <c r="C216" s="10" t="s">
        <v>818</v>
      </c>
      <c r="D216" s="10" t="s">
        <v>847</v>
      </c>
      <c r="E216" s="118" t="s">
        <v>25</v>
      </c>
      <c r="F216" s="132" t="s">
        <v>273</v>
      </c>
      <c r="G216" s="133"/>
      <c r="H216" s="11" t="s">
        <v>819</v>
      </c>
      <c r="I216" s="14">
        <f t="shared" si="6"/>
        <v>1.1599999999999999</v>
      </c>
      <c r="J216" s="14">
        <v>4.63</v>
      </c>
      <c r="K216" s="109">
        <f t="shared" si="7"/>
        <v>1.1599999999999999</v>
      </c>
      <c r="L216" s="115"/>
    </row>
    <row r="217" spans="1:12" ht="24" customHeight="1">
      <c r="A217" s="114"/>
      <c r="B217" s="107">
        <f>'Tax Invoice'!D213</f>
        <v>1</v>
      </c>
      <c r="C217" s="10" t="s">
        <v>818</v>
      </c>
      <c r="D217" s="10" t="s">
        <v>848</v>
      </c>
      <c r="E217" s="118" t="s">
        <v>27</v>
      </c>
      <c r="F217" s="132" t="s">
        <v>273</v>
      </c>
      <c r="G217" s="133"/>
      <c r="H217" s="11" t="s">
        <v>819</v>
      </c>
      <c r="I217" s="14">
        <f t="shared" si="6"/>
        <v>1.1599999999999999</v>
      </c>
      <c r="J217" s="14">
        <v>4.63</v>
      </c>
      <c r="K217" s="109">
        <f t="shared" si="7"/>
        <v>1.1599999999999999</v>
      </c>
      <c r="L217" s="115"/>
    </row>
    <row r="218" spans="1:12" ht="12.75" customHeight="1">
      <c r="A218" s="114"/>
      <c r="B218" s="107">
        <f>'Tax Invoice'!D214</f>
        <v>2</v>
      </c>
      <c r="C218" s="10" t="s">
        <v>820</v>
      </c>
      <c r="D218" s="10" t="s">
        <v>820</v>
      </c>
      <c r="E218" s="118" t="s">
        <v>50</v>
      </c>
      <c r="F218" s="132"/>
      <c r="G218" s="133"/>
      <c r="H218" s="11" t="s">
        <v>821</v>
      </c>
      <c r="I218" s="14">
        <f t="shared" si="6"/>
        <v>0.62</v>
      </c>
      <c r="J218" s="14">
        <v>2.4500000000000002</v>
      </c>
      <c r="K218" s="109">
        <f t="shared" si="7"/>
        <v>1.24</v>
      </c>
      <c r="L218" s="115"/>
    </row>
    <row r="219" spans="1:12" ht="12.75" customHeight="1">
      <c r="A219" s="114"/>
      <c r="B219" s="107">
        <f>'Tax Invoice'!D215</f>
        <v>2</v>
      </c>
      <c r="C219" s="10" t="s">
        <v>822</v>
      </c>
      <c r="D219" s="10" t="s">
        <v>822</v>
      </c>
      <c r="E219" s="118" t="s">
        <v>47</v>
      </c>
      <c r="F219" s="132"/>
      <c r="G219" s="133"/>
      <c r="H219" s="11" t="s">
        <v>823</v>
      </c>
      <c r="I219" s="14">
        <f t="shared" si="6"/>
        <v>0.57999999999999996</v>
      </c>
      <c r="J219" s="14">
        <v>2.31</v>
      </c>
      <c r="K219" s="109">
        <f t="shared" si="7"/>
        <v>1.1599999999999999</v>
      </c>
      <c r="L219" s="115"/>
    </row>
    <row r="220" spans="1:12" ht="12.75" customHeight="1">
      <c r="A220" s="114"/>
      <c r="B220" s="107">
        <f>'Tax Invoice'!D216</f>
        <v>2</v>
      </c>
      <c r="C220" s="10" t="s">
        <v>822</v>
      </c>
      <c r="D220" s="10" t="s">
        <v>822</v>
      </c>
      <c r="E220" s="118" t="s">
        <v>49</v>
      </c>
      <c r="F220" s="132"/>
      <c r="G220" s="133"/>
      <c r="H220" s="11" t="s">
        <v>823</v>
      </c>
      <c r="I220" s="14">
        <f t="shared" si="6"/>
        <v>0.57999999999999996</v>
      </c>
      <c r="J220" s="14">
        <v>2.31</v>
      </c>
      <c r="K220" s="109">
        <f t="shared" si="7"/>
        <v>1.1599999999999999</v>
      </c>
      <c r="L220" s="115"/>
    </row>
    <row r="221" spans="1:12" ht="36" customHeight="1">
      <c r="A221" s="114"/>
      <c r="B221" s="107">
        <f>'Tax Invoice'!D217</f>
        <v>1</v>
      </c>
      <c r="C221" s="10" t="s">
        <v>824</v>
      </c>
      <c r="D221" s="10" t="s">
        <v>849</v>
      </c>
      <c r="E221" s="118" t="s">
        <v>207</v>
      </c>
      <c r="F221" s="132" t="s">
        <v>26</v>
      </c>
      <c r="G221" s="133"/>
      <c r="H221" s="11" t="s">
        <v>825</v>
      </c>
      <c r="I221" s="14">
        <f t="shared" si="6"/>
        <v>7.84</v>
      </c>
      <c r="J221" s="14">
        <v>31.33</v>
      </c>
      <c r="K221" s="109">
        <f t="shared" si="7"/>
        <v>7.84</v>
      </c>
      <c r="L221" s="115"/>
    </row>
    <row r="222" spans="1:12" ht="24" customHeight="1">
      <c r="A222" s="114"/>
      <c r="B222" s="107">
        <f>'Tax Invoice'!D218</f>
        <v>1</v>
      </c>
      <c r="C222" s="10" t="s">
        <v>826</v>
      </c>
      <c r="D222" s="10" t="s">
        <v>826</v>
      </c>
      <c r="E222" s="118" t="s">
        <v>27</v>
      </c>
      <c r="F222" s="132"/>
      <c r="G222" s="133"/>
      <c r="H222" s="11" t="s">
        <v>827</v>
      </c>
      <c r="I222" s="14">
        <f t="shared" si="6"/>
        <v>0.53</v>
      </c>
      <c r="J222" s="14">
        <v>2.09</v>
      </c>
      <c r="K222" s="109">
        <f t="shared" si="7"/>
        <v>0.53</v>
      </c>
      <c r="L222" s="115"/>
    </row>
    <row r="223" spans="1:12" ht="24" customHeight="1">
      <c r="A223" s="114"/>
      <c r="B223" s="107">
        <f>'Tax Invoice'!D219</f>
        <v>1</v>
      </c>
      <c r="C223" s="10" t="s">
        <v>828</v>
      </c>
      <c r="D223" s="10" t="s">
        <v>828</v>
      </c>
      <c r="E223" s="118" t="s">
        <v>23</v>
      </c>
      <c r="F223" s="132"/>
      <c r="G223" s="133"/>
      <c r="H223" s="11" t="s">
        <v>829</v>
      </c>
      <c r="I223" s="14">
        <f t="shared" si="6"/>
        <v>1.1000000000000001</v>
      </c>
      <c r="J223" s="14">
        <v>4.38</v>
      </c>
      <c r="K223" s="109">
        <f t="shared" si="7"/>
        <v>1.1000000000000001</v>
      </c>
      <c r="L223" s="115"/>
    </row>
    <row r="224" spans="1:12" ht="24" customHeight="1">
      <c r="A224" s="114"/>
      <c r="B224" s="107">
        <f>'Tax Invoice'!D220</f>
        <v>1</v>
      </c>
      <c r="C224" s="10" t="s">
        <v>828</v>
      </c>
      <c r="D224" s="10" t="s">
        <v>828</v>
      </c>
      <c r="E224" s="118" t="s">
        <v>25</v>
      </c>
      <c r="F224" s="132"/>
      <c r="G224" s="133"/>
      <c r="H224" s="11" t="s">
        <v>829</v>
      </c>
      <c r="I224" s="14">
        <f t="shared" si="6"/>
        <v>1.1000000000000001</v>
      </c>
      <c r="J224" s="14">
        <v>4.38</v>
      </c>
      <c r="K224" s="109">
        <f t="shared" si="7"/>
        <v>1.1000000000000001</v>
      </c>
      <c r="L224" s="115"/>
    </row>
    <row r="225" spans="1:12" ht="24" customHeight="1">
      <c r="A225" s="114"/>
      <c r="B225" s="107">
        <f>'Tax Invoice'!D221</f>
        <v>1</v>
      </c>
      <c r="C225" s="10" t="s">
        <v>830</v>
      </c>
      <c r="D225" s="10" t="s">
        <v>830</v>
      </c>
      <c r="E225" s="118" t="s">
        <v>25</v>
      </c>
      <c r="F225" s="132"/>
      <c r="G225" s="133"/>
      <c r="H225" s="11" t="s">
        <v>831</v>
      </c>
      <c r="I225" s="14">
        <f t="shared" si="6"/>
        <v>0.98</v>
      </c>
      <c r="J225" s="14">
        <v>3.92</v>
      </c>
      <c r="K225" s="109">
        <f t="shared" si="7"/>
        <v>0.98</v>
      </c>
      <c r="L225" s="115"/>
    </row>
    <row r="226" spans="1:12" ht="24" customHeight="1">
      <c r="A226" s="114"/>
      <c r="B226" s="107">
        <f>'Tax Invoice'!D222</f>
        <v>1</v>
      </c>
      <c r="C226" s="10" t="s">
        <v>832</v>
      </c>
      <c r="D226" s="10" t="s">
        <v>832</v>
      </c>
      <c r="E226" s="118" t="s">
        <v>272</v>
      </c>
      <c r="F226" s="132"/>
      <c r="G226" s="133"/>
      <c r="H226" s="11" t="s">
        <v>833</v>
      </c>
      <c r="I226" s="14">
        <f t="shared" si="6"/>
        <v>1.01</v>
      </c>
      <c r="J226" s="14">
        <v>4.0199999999999996</v>
      </c>
      <c r="K226" s="109">
        <f t="shared" si="7"/>
        <v>1.01</v>
      </c>
      <c r="L226" s="115"/>
    </row>
    <row r="227" spans="1:12" ht="36" customHeight="1">
      <c r="A227" s="114"/>
      <c r="B227" s="108">
        <f>'Tax Invoice'!D223</f>
        <v>1</v>
      </c>
      <c r="C227" s="12" t="s">
        <v>834</v>
      </c>
      <c r="D227" s="12" t="s">
        <v>834</v>
      </c>
      <c r="E227" s="119" t="s">
        <v>752</v>
      </c>
      <c r="F227" s="142"/>
      <c r="G227" s="143"/>
      <c r="H227" s="13" t="s">
        <v>835</v>
      </c>
      <c r="I227" s="15">
        <f t="shared" si="6"/>
        <v>2.3699999999999997</v>
      </c>
      <c r="J227" s="15">
        <v>9.4600000000000009</v>
      </c>
      <c r="K227" s="110">
        <f t="shared" si="7"/>
        <v>2.3699999999999997</v>
      </c>
      <c r="L227" s="115"/>
    </row>
    <row r="228" spans="1:12" ht="12.75" customHeight="1">
      <c r="A228" s="114"/>
      <c r="B228" s="126"/>
      <c r="C228" s="126"/>
      <c r="D228" s="126"/>
      <c r="E228" s="126"/>
      <c r="F228" s="126"/>
      <c r="G228" s="126"/>
      <c r="H228" s="126"/>
      <c r="I228" s="127" t="s">
        <v>255</v>
      </c>
      <c r="J228" s="127" t="s">
        <v>255</v>
      </c>
      <c r="K228" s="128">
        <f>SUM(K22:K227)</f>
        <v>278.57000000000022</v>
      </c>
      <c r="L228" s="115"/>
    </row>
    <row r="229" spans="1:12" ht="12.75" customHeight="1">
      <c r="A229" s="114"/>
      <c r="B229" s="126"/>
      <c r="C229" s="126"/>
      <c r="D229" s="126"/>
      <c r="E229" s="126"/>
      <c r="F229" s="126"/>
      <c r="G229" s="126"/>
      <c r="H229" s="126"/>
      <c r="I229" s="127" t="s">
        <v>873</v>
      </c>
      <c r="J229" s="127" t="s">
        <v>184</v>
      </c>
      <c r="K229" s="128">
        <v>0</v>
      </c>
      <c r="L229" s="115"/>
    </row>
    <row r="230" spans="1:12" ht="12.75" hidden="1" customHeight="1" outlineLevel="1">
      <c r="A230" s="114"/>
      <c r="B230" s="126"/>
      <c r="C230" s="126"/>
      <c r="D230" s="126"/>
      <c r="E230" s="126"/>
      <c r="F230" s="126"/>
      <c r="G230" s="126"/>
      <c r="H230" s="126"/>
      <c r="I230" s="127" t="s">
        <v>185</v>
      </c>
      <c r="J230" s="127" t="s">
        <v>185</v>
      </c>
      <c r="K230" s="128">
        <f>Invoice!J230</f>
        <v>0</v>
      </c>
      <c r="L230" s="115"/>
    </row>
    <row r="231" spans="1:12" ht="12.75" customHeight="1" collapsed="1">
      <c r="A231" s="114"/>
      <c r="B231" s="126"/>
      <c r="C231" s="126"/>
      <c r="D231" s="126"/>
      <c r="E231" s="126"/>
      <c r="F231" s="126"/>
      <c r="G231" s="126"/>
      <c r="H231" s="126"/>
      <c r="I231" s="127" t="s">
        <v>257</v>
      </c>
      <c r="J231" s="127" t="s">
        <v>257</v>
      </c>
      <c r="K231" s="128">
        <f>SUM(K228:K230)</f>
        <v>278.57000000000022</v>
      </c>
      <c r="L231" s="115"/>
    </row>
    <row r="232" spans="1:12" ht="12.75" customHeight="1">
      <c r="A232" s="6"/>
      <c r="B232" s="7"/>
      <c r="C232" s="7"/>
      <c r="D232" s="7"/>
      <c r="E232" s="7"/>
      <c r="F232" s="7"/>
      <c r="G232" s="7"/>
      <c r="H232" s="7" t="s">
        <v>874</v>
      </c>
      <c r="I232" s="7"/>
      <c r="J232" s="7"/>
      <c r="K232" s="7"/>
      <c r="L232" s="8"/>
    </row>
    <row r="233" spans="1:12" ht="12.75" customHeight="1"/>
    <row r="234" spans="1:12" ht="12.75" customHeight="1"/>
    <row r="235" spans="1:12" ht="12.75" customHeight="1"/>
    <row r="236" spans="1:12" ht="12.75" customHeight="1"/>
    <row r="237" spans="1:12" ht="12.75" customHeight="1"/>
    <row r="238" spans="1:12" ht="12.75" customHeight="1"/>
    <row r="239" spans="1:12" ht="12.75" customHeight="1"/>
  </sheetData>
  <mergeCells count="210">
    <mergeCell ref="F225:G225"/>
    <mergeCell ref="F226:G226"/>
    <mergeCell ref="F227:G227"/>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1:G41"/>
    <mergeCell ref="F42:G42"/>
    <mergeCell ref="F43:G43"/>
    <mergeCell ref="F44:G44"/>
    <mergeCell ref="F35:G35"/>
    <mergeCell ref="F36:G36"/>
    <mergeCell ref="F37:G37"/>
    <mergeCell ref="F38:G38"/>
    <mergeCell ref="F39:G39"/>
    <mergeCell ref="F29:G29"/>
    <mergeCell ref="F26:G26"/>
    <mergeCell ref="F27:G27"/>
    <mergeCell ref="F33:G33"/>
    <mergeCell ref="F34:G34"/>
    <mergeCell ref="F30:G30"/>
    <mergeCell ref="F31:G31"/>
    <mergeCell ref="F32:G32"/>
    <mergeCell ref="F40:G40"/>
    <mergeCell ref="F20:G20"/>
    <mergeCell ref="F21:G21"/>
    <mergeCell ref="F22:G22"/>
    <mergeCell ref="K10:K11"/>
    <mergeCell ref="K14:K15"/>
    <mergeCell ref="F24:G24"/>
    <mergeCell ref="F25:G25"/>
    <mergeCell ref="F23:G23"/>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1" zoomScaleNormal="100" workbookViewId="0">
      <selection activeCell="J218" sqref="J21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1106.8100000000004</v>
      </c>
      <c r="O2" s="21" t="s">
        <v>259</v>
      </c>
    </row>
    <row r="3" spans="1:15" s="21" customFormat="1" ht="15" customHeight="1" thickBot="1">
      <c r="A3" s="22" t="s">
        <v>151</v>
      </c>
      <c r="G3" s="28">
        <v>45177</v>
      </c>
      <c r="H3" s="29"/>
      <c r="N3" s="21">
        <v>1106.8100000000004</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Hipsta Palmy</v>
      </c>
      <c r="B10" s="37"/>
      <c r="C10" s="37"/>
      <c r="D10" s="37"/>
      <c r="F10" s="38" t="str">
        <f>'Copy paste to Here'!B10</f>
        <v>Hipsta Palmy</v>
      </c>
      <c r="G10" s="39"/>
      <c r="H10" s="40"/>
      <c r="K10" s="95" t="s">
        <v>276</v>
      </c>
      <c r="L10" s="35" t="s">
        <v>276</v>
      </c>
      <c r="M10" s="21">
        <v>1</v>
      </c>
    </row>
    <row r="11" spans="1:15" s="21" customFormat="1" ht="15.75" thickBot="1">
      <c r="A11" s="41" t="str">
        <f>'Copy paste to Here'!G11</f>
        <v>Morgan Allanson</v>
      </c>
      <c r="B11" s="42"/>
      <c r="C11" s="42"/>
      <c r="D11" s="42"/>
      <c r="F11" s="43" t="str">
        <f>'Copy paste to Here'!B11</f>
        <v>Morgan Allanson</v>
      </c>
      <c r="G11" s="44"/>
      <c r="H11" s="45"/>
      <c r="K11" s="93" t="s">
        <v>158</v>
      </c>
      <c r="L11" s="46" t="s">
        <v>159</v>
      </c>
      <c r="M11" s="21">
        <f>VLOOKUP(G3,[1]Sheet1!$A$9:$I$7290,2,FALSE)</f>
        <v>35.44</v>
      </c>
    </row>
    <row r="12" spans="1:15" s="21" customFormat="1" ht="15.75" thickBot="1">
      <c r="A12" s="41" t="str">
        <f>'Copy paste to Here'!G12</f>
        <v>55 George Street Palmerston North</v>
      </c>
      <c r="B12" s="42"/>
      <c r="C12" s="42"/>
      <c r="D12" s="42"/>
      <c r="E12" s="89"/>
      <c r="F12" s="43" t="str">
        <f>'Copy paste to Here'!B12</f>
        <v>55 George Street Palmerston North</v>
      </c>
      <c r="G12" s="44"/>
      <c r="H12" s="45"/>
      <c r="K12" s="93" t="s">
        <v>160</v>
      </c>
      <c r="L12" s="46" t="s">
        <v>133</v>
      </c>
      <c r="M12" s="21">
        <f>VLOOKUP(G3,[1]Sheet1!$A$9:$I$7290,3,FALSE)</f>
        <v>37.75</v>
      </c>
    </row>
    <row r="13" spans="1:15" s="21" customFormat="1" ht="15.75" thickBot="1">
      <c r="A13" s="41" t="str">
        <f>'Copy paste to Here'!G13</f>
        <v>4410 Central</v>
      </c>
      <c r="B13" s="42"/>
      <c r="C13" s="42"/>
      <c r="D13" s="42"/>
      <c r="E13" s="111" t="s">
        <v>168</v>
      </c>
      <c r="F13" s="43" t="str">
        <f>'Copy paste to Here'!B13</f>
        <v>4410 Central</v>
      </c>
      <c r="G13" s="44"/>
      <c r="H13" s="45"/>
      <c r="K13" s="93" t="s">
        <v>161</v>
      </c>
      <c r="L13" s="46" t="s">
        <v>162</v>
      </c>
      <c r="M13" s="113">
        <f>VLOOKUP(G3,[1]Sheet1!$A$9:$I$7290,4,FALSE)</f>
        <v>43.99</v>
      </c>
    </row>
    <row r="14" spans="1:15" s="21" customFormat="1" ht="15.75" thickBot="1">
      <c r="A14" s="41" t="str">
        <f>'Copy paste to Here'!G14</f>
        <v>New Zealand</v>
      </c>
      <c r="B14" s="42"/>
      <c r="C14" s="42"/>
      <c r="D14" s="42"/>
      <c r="E14" s="111">
        <f>VLOOKUP(J9,$L$10:$M$17,2,FALSE)</f>
        <v>20.56</v>
      </c>
      <c r="F14" s="43" t="str">
        <f>'Copy paste to Here'!B14</f>
        <v>New Zealand</v>
      </c>
      <c r="G14" s="44"/>
      <c r="H14" s="45"/>
      <c r="K14" s="93" t="s">
        <v>163</v>
      </c>
      <c r="L14" s="46" t="s">
        <v>164</v>
      </c>
      <c r="M14" s="21">
        <f>VLOOKUP(G3,[1]Sheet1!$A$9:$I$7290,5,FALSE)</f>
        <v>22.2</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25.7</v>
      </c>
    </row>
    <row r="16" spans="1:15" s="21" customFormat="1" ht="13.7" customHeight="1" thickBot="1">
      <c r="A16" s="52"/>
      <c r="K16" s="94" t="s">
        <v>167</v>
      </c>
      <c r="L16" s="51" t="s">
        <v>168</v>
      </c>
      <c r="M16" s="21">
        <f>VLOOKUP(G3,[1]Sheet1!$A$9:$I$7290,7,FALSE)</f>
        <v>20.56</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Flexible acrylic belly banana, 14g (1.6mm) with 5 &amp; 8mm acrylic UV balls - length 3/8'' (10mm) &amp; Color: # 1 in picture  &amp;  </v>
      </c>
      <c r="B18" s="57" t="str">
        <f>'Copy paste to Here'!C22</f>
        <v>ABNUV</v>
      </c>
      <c r="C18" s="57" t="s">
        <v>631</v>
      </c>
      <c r="D18" s="58">
        <f>Invoice!B22</f>
        <v>1</v>
      </c>
      <c r="E18" s="59">
        <f>'Shipping Invoice'!J22*$N$1</f>
        <v>0.38</v>
      </c>
      <c r="F18" s="59">
        <f>D18*E18</f>
        <v>0.38</v>
      </c>
      <c r="G18" s="60">
        <f>E18*$E$14</f>
        <v>7.8127999999999993</v>
      </c>
      <c r="H18" s="61">
        <f>D18*G18</f>
        <v>7.8127999999999993</v>
      </c>
    </row>
    <row r="19" spans="1:13" s="62" customFormat="1" ht="24">
      <c r="A19" s="112" t="str">
        <f>IF((LEN('Copy paste to Here'!G23))&gt;5,((CONCATENATE('Copy paste to Here'!G23," &amp; ",'Copy paste to Here'!D23,"  &amp;  ",'Copy paste to Here'!E23))),"Empty Cell")</f>
        <v xml:space="preserve">Flexible acrylic belly banana, 14g (1.6mm) with 5 &amp; 8mm acrylic UV balls - length 3/8'' (10mm) &amp; Color: # 4 in picture  &amp;  </v>
      </c>
      <c r="B19" s="57" t="str">
        <f>'Copy paste to Here'!C23</f>
        <v>ABNUV</v>
      </c>
      <c r="C19" s="57" t="s">
        <v>631</v>
      </c>
      <c r="D19" s="58">
        <f>Invoice!B23</f>
        <v>1</v>
      </c>
      <c r="E19" s="59">
        <f>'Shipping Invoice'!J23*$N$1</f>
        <v>0.38</v>
      </c>
      <c r="F19" s="59">
        <f t="shared" ref="F19:F82" si="0">D19*E19</f>
        <v>0.38</v>
      </c>
      <c r="G19" s="60">
        <f t="shared" ref="G19:G82" si="1">E19*$E$14</f>
        <v>7.8127999999999993</v>
      </c>
      <c r="H19" s="63">
        <f t="shared" ref="H19:H82" si="2">D19*G19</f>
        <v>7.8127999999999993</v>
      </c>
    </row>
    <row r="20" spans="1:13" s="62" customFormat="1" ht="24">
      <c r="A20" s="56" t="str">
        <f>IF((LEN('Copy paste to Here'!G24))&gt;5,((CONCATENATE('Copy paste to Here'!G24," &amp; ",'Copy paste to Here'!D24,"  &amp;  ",'Copy paste to Here'!E24))),"Empty Cell")</f>
        <v xml:space="preserve">Flexible acrylic belly banana, 14g (1.6mm) with 5 &amp; 8mm acrylic UV balls - length 3/8'' (10mm) &amp; Color: # 8 in picture  &amp;  </v>
      </c>
      <c r="B20" s="57" t="str">
        <f>'Copy paste to Here'!C24</f>
        <v>ABNUV</v>
      </c>
      <c r="C20" s="57" t="s">
        <v>631</v>
      </c>
      <c r="D20" s="58">
        <f>Invoice!B24</f>
        <v>1</v>
      </c>
      <c r="E20" s="59">
        <f>'Shipping Invoice'!J24*$N$1</f>
        <v>0.38</v>
      </c>
      <c r="F20" s="59">
        <f t="shared" si="0"/>
        <v>0.38</v>
      </c>
      <c r="G20" s="60">
        <f t="shared" si="1"/>
        <v>7.8127999999999993</v>
      </c>
      <c r="H20" s="63">
        <f t="shared" si="2"/>
        <v>7.8127999999999993</v>
      </c>
    </row>
    <row r="21" spans="1:13" s="62" customFormat="1" ht="24">
      <c r="A21" s="56" t="str">
        <f>IF((LEN('Copy paste to Here'!G25))&gt;5,((CONCATENATE('Copy paste to Here'!G25," &amp; ",'Copy paste to Here'!D25,"  &amp;  ",'Copy paste to Here'!E25))),"Empty Cell")</f>
        <v xml:space="preserve">Flexible acrylic belly banana, 14g (1.6mm) with 5 &amp; 8mm acrylic UV balls - length 3/8'' (10mm) &amp; Color: # 10 in picture  &amp;  </v>
      </c>
      <c r="B21" s="57" t="str">
        <f>'Copy paste to Here'!C25</f>
        <v>ABNUV</v>
      </c>
      <c r="C21" s="57" t="s">
        <v>631</v>
      </c>
      <c r="D21" s="58">
        <f>Invoice!B25</f>
        <v>1</v>
      </c>
      <c r="E21" s="59">
        <f>'Shipping Invoice'!J25*$N$1</f>
        <v>0.38</v>
      </c>
      <c r="F21" s="59">
        <f t="shared" si="0"/>
        <v>0.38</v>
      </c>
      <c r="G21" s="60">
        <f t="shared" si="1"/>
        <v>7.8127999999999993</v>
      </c>
      <c r="H21" s="63">
        <f t="shared" si="2"/>
        <v>7.8127999999999993</v>
      </c>
    </row>
    <row r="22" spans="1:13" s="62" customFormat="1" ht="24">
      <c r="A22" s="56" t="str">
        <f>IF((LEN('Copy paste to Here'!G26))&gt;5,((CONCATENATE('Copy paste to Here'!G26," &amp; ",'Copy paste to Here'!D26,"  &amp;  ",'Copy paste to Here'!E26))),"Empty Cell")</f>
        <v xml:space="preserve">Flexible acrylic belly banana, 14g (1.6mm) with 5 &amp; 8mm acrylic UV balls - length 3/8'' (10mm) &amp; Color: # 11 in picture  &amp;  </v>
      </c>
      <c r="B22" s="57" t="str">
        <f>'Copy paste to Here'!C26</f>
        <v>ABNUV</v>
      </c>
      <c r="C22" s="57" t="s">
        <v>631</v>
      </c>
      <c r="D22" s="58">
        <f>Invoice!B26</f>
        <v>1</v>
      </c>
      <c r="E22" s="59">
        <f>'Shipping Invoice'!J26*$N$1</f>
        <v>0.38</v>
      </c>
      <c r="F22" s="59">
        <f t="shared" si="0"/>
        <v>0.38</v>
      </c>
      <c r="G22" s="60">
        <f t="shared" si="1"/>
        <v>7.8127999999999993</v>
      </c>
      <c r="H22" s="63">
        <f t="shared" si="2"/>
        <v>7.8127999999999993</v>
      </c>
    </row>
    <row r="23" spans="1:13" s="62" customFormat="1" ht="36">
      <c r="A23" s="56" t="str">
        <f>IF((LEN('Copy paste to Here'!G27))&gt;5,((CONCATENATE('Copy paste to Here'!G27," &amp; ",'Copy paste to Here'!D27,"  &amp;  ",'Copy paste to Here'!E27))),"Empty Cell")</f>
        <v xml:space="preserve">316L steel tongue barbell, 14g (1.6mm) with 6mm acrylic balls in a color checker design - length 5/8'' (16mm) &amp; Color: # 3 in picture  &amp;  </v>
      </c>
      <c r="B23" s="57" t="str">
        <f>'Copy paste to Here'!C27</f>
        <v>BBDXA</v>
      </c>
      <c r="C23" s="57" t="s">
        <v>719</v>
      </c>
      <c r="D23" s="58">
        <f>Invoice!B27</f>
        <v>1</v>
      </c>
      <c r="E23" s="59">
        <f>'Shipping Invoice'!J27*$N$1</f>
        <v>0.32</v>
      </c>
      <c r="F23" s="59">
        <f t="shared" si="0"/>
        <v>0.32</v>
      </c>
      <c r="G23" s="60">
        <f t="shared" si="1"/>
        <v>6.5792000000000002</v>
      </c>
      <c r="H23" s="63">
        <f t="shared" si="2"/>
        <v>6.5792000000000002</v>
      </c>
    </row>
    <row r="24" spans="1:13" s="62" customFormat="1" ht="36">
      <c r="A24" s="56" t="str">
        <f>IF((LEN('Copy paste to Here'!G28))&gt;5,((CONCATENATE('Copy paste to Here'!G28," &amp; ",'Copy paste to Here'!D28,"  &amp;  ",'Copy paste to Here'!E28))),"Empty Cell")</f>
        <v xml:space="preserve">316L steel tongue barbell, 14g (1.6mm) with 6mm acrylic balls in a color checker design - length 5/8'' (16mm) &amp; Color: # 7 in picture  &amp;  </v>
      </c>
      <c r="B24" s="57" t="str">
        <f>'Copy paste to Here'!C28</f>
        <v>BBDXA</v>
      </c>
      <c r="C24" s="57" t="s">
        <v>719</v>
      </c>
      <c r="D24" s="58">
        <f>Invoice!B28</f>
        <v>1</v>
      </c>
      <c r="E24" s="59">
        <f>'Shipping Invoice'!J28*$N$1</f>
        <v>0.32</v>
      </c>
      <c r="F24" s="59">
        <f t="shared" si="0"/>
        <v>0.32</v>
      </c>
      <c r="G24" s="60">
        <f t="shared" si="1"/>
        <v>6.5792000000000002</v>
      </c>
      <c r="H24" s="63">
        <f t="shared" si="2"/>
        <v>6.5792000000000002</v>
      </c>
    </row>
    <row r="25" spans="1:13" s="62" customFormat="1" ht="36">
      <c r="A25" s="56" t="str">
        <f>IF((LEN('Copy paste to Here'!G29))&gt;5,((CONCATENATE('Copy paste to Here'!G29," &amp; ",'Copy paste to Here'!D29,"  &amp;  ",'Copy paste to Here'!E29))),"Empty Cell")</f>
        <v xml:space="preserve">316L steel tongue barbell, 14g (1.6mm) with 6mm acrylic balls in a color checker design - length 5/8'' (16mm) &amp; Color: # 8 in picture  &amp;  </v>
      </c>
      <c r="B25" s="57" t="str">
        <f>'Copy paste to Here'!C29</f>
        <v>BBDXA</v>
      </c>
      <c r="C25" s="57" t="s">
        <v>719</v>
      </c>
      <c r="D25" s="58">
        <f>Invoice!B29</f>
        <v>1</v>
      </c>
      <c r="E25" s="59">
        <f>'Shipping Invoice'!J29*$N$1</f>
        <v>0.32</v>
      </c>
      <c r="F25" s="59">
        <f t="shared" si="0"/>
        <v>0.32</v>
      </c>
      <c r="G25" s="60">
        <f t="shared" si="1"/>
        <v>6.5792000000000002</v>
      </c>
      <c r="H25" s="63">
        <f t="shared" si="2"/>
        <v>6.5792000000000002</v>
      </c>
    </row>
    <row r="26" spans="1:13" s="62" customFormat="1" ht="36">
      <c r="A26" s="56" t="str">
        <f>IF((LEN('Copy paste to Here'!G30))&gt;5,((CONCATENATE('Copy paste to Here'!G30," &amp; ",'Copy paste to Here'!D30,"  &amp;  ",'Copy paste to Here'!E30))),"Empty Cell")</f>
        <v xml:space="preserve">316L steel tongue barbell, 14g (1.6mm) with 6mm acrylic balls with a marbel swirl pattern - length 5/8'' (16mm) &amp; Color: # 3 in picture  &amp;  </v>
      </c>
      <c r="B26" s="57" t="str">
        <f>'Copy paste to Here'!C30</f>
        <v>BBDXB</v>
      </c>
      <c r="C26" s="57" t="s">
        <v>721</v>
      </c>
      <c r="D26" s="58">
        <f>Invoice!B30</f>
        <v>1</v>
      </c>
      <c r="E26" s="59">
        <f>'Shipping Invoice'!J30*$N$1</f>
        <v>0.32</v>
      </c>
      <c r="F26" s="59">
        <f t="shared" si="0"/>
        <v>0.32</v>
      </c>
      <c r="G26" s="60">
        <f t="shared" si="1"/>
        <v>6.5792000000000002</v>
      </c>
      <c r="H26" s="63">
        <f t="shared" si="2"/>
        <v>6.5792000000000002</v>
      </c>
    </row>
    <row r="27" spans="1:13" s="62" customFormat="1" ht="36">
      <c r="A27" s="56" t="str">
        <f>IF((LEN('Copy paste to Here'!G31))&gt;5,((CONCATENATE('Copy paste to Here'!G31," &amp; ",'Copy paste to Here'!D31,"  &amp;  ",'Copy paste to Here'!E31))),"Empty Cell")</f>
        <v xml:space="preserve">316L steel tongue barbell, 14g (1.6mm) with 6mm acrylic balls with spider web design - length 5/8'' (16mm) &amp; Color: # 1 in picture  &amp;  </v>
      </c>
      <c r="B27" s="57" t="str">
        <f>'Copy paste to Here'!C31</f>
        <v>BBDXF</v>
      </c>
      <c r="C27" s="57" t="s">
        <v>722</v>
      </c>
      <c r="D27" s="58">
        <f>Invoice!B31</f>
        <v>1</v>
      </c>
      <c r="E27" s="59">
        <f>'Shipping Invoice'!J31*$N$1</f>
        <v>0.32</v>
      </c>
      <c r="F27" s="59">
        <f t="shared" si="0"/>
        <v>0.32</v>
      </c>
      <c r="G27" s="60">
        <f t="shared" si="1"/>
        <v>6.5792000000000002</v>
      </c>
      <c r="H27" s="63">
        <f t="shared" si="2"/>
        <v>6.5792000000000002</v>
      </c>
    </row>
    <row r="28" spans="1:13" s="62" customFormat="1" ht="36">
      <c r="A28" s="56" t="str">
        <f>IF((LEN('Copy paste to Here'!G32))&gt;5,((CONCATENATE('Copy paste to Here'!G32," &amp; ",'Copy paste to Here'!D32,"  &amp;  ",'Copy paste to Here'!E32))),"Empty Cell")</f>
        <v xml:space="preserve">316L steel tongue barbell, 14g (1.6mm) with 6mm acrylic balls with spider web design - length 5/8'' (16mm) &amp; Color: # 3 in picture  &amp;  </v>
      </c>
      <c r="B28" s="57" t="str">
        <f>'Copy paste to Here'!C32</f>
        <v>BBDXF</v>
      </c>
      <c r="C28" s="57" t="s">
        <v>722</v>
      </c>
      <c r="D28" s="58">
        <f>Invoice!B32</f>
        <v>1</v>
      </c>
      <c r="E28" s="59">
        <f>'Shipping Invoice'!J32*$N$1</f>
        <v>0.32</v>
      </c>
      <c r="F28" s="59">
        <f t="shared" si="0"/>
        <v>0.32</v>
      </c>
      <c r="G28" s="60">
        <f t="shared" si="1"/>
        <v>6.5792000000000002</v>
      </c>
      <c r="H28" s="63">
        <f t="shared" si="2"/>
        <v>6.5792000000000002</v>
      </c>
    </row>
    <row r="29" spans="1:13" s="62" customFormat="1" ht="36">
      <c r="A29" s="56" t="str">
        <f>IF((LEN('Copy paste to Here'!G33))&gt;5,((CONCATENATE('Copy paste to Here'!G33," &amp; ",'Copy paste to Here'!D33,"  &amp;  ",'Copy paste to Here'!E33))),"Empty Cell")</f>
        <v xml:space="preserve">316L steel tongue barbell, 14g (1.6mm) with 6mm acrylic balls with spider web design - length 5/8'' (16mm) &amp; Color: # 7 in picture  &amp;  </v>
      </c>
      <c r="B29" s="57" t="str">
        <f>'Copy paste to Here'!C33</f>
        <v>BBDXF</v>
      </c>
      <c r="C29" s="57" t="s">
        <v>722</v>
      </c>
      <c r="D29" s="58">
        <f>Invoice!B33</f>
        <v>1</v>
      </c>
      <c r="E29" s="59">
        <f>'Shipping Invoice'!J33*$N$1</f>
        <v>0.32</v>
      </c>
      <c r="F29" s="59">
        <f t="shared" si="0"/>
        <v>0.32</v>
      </c>
      <c r="G29" s="60">
        <f t="shared" si="1"/>
        <v>6.5792000000000002</v>
      </c>
      <c r="H29" s="63">
        <f t="shared" si="2"/>
        <v>6.5792000000000002</v>
      </c>
    </row>
    <row r="30" spans="1:13" s="62" customFormat="1" ht="36">
      <c r="A30" s="56" t="str">
        <f>IF((LEN('Copy paste to Here'!G34))&gt;5,((CONCATENATE('Copy paste to Here'!G34," &amp; ",'Copy paste to Here'!D34,"  &amp;  ",'Copy paste to Here'!E34))),"Empty Cell")</f>
        <v xml:space="preserve">316L steel tongue barbell, 14g (1.6mm) with 6mm acrylic balls with spider web design - length 5/8'' (16mm) &amp; Color: # 8 in picture  &amp;  </v>
      </c>
      <c r="B30" s="57" t="str">
        <f>'Copy paste to Here'!C34</f>
        <v>BBDXF</v>
      </c>
      <c r="C30" s="57" t="s">
        <v>722</v>
      </c>
      <c r="D30" s="58">
        <f>Invoice!B34</f>
        <v>1</v>
      </c>
      <c r="E30" s="59">
        <f>'Shipping Invoice'!J34*$N$1</f>
        <v>0.32</v>
      </c>
      <c r="F30" s="59">
        <f t="shared" si="0"/>
        <v>0.32</v>
      </c>
      <c r="G30" s="60">
        <f t="shared" si="1"/>
        <v>6.5792000000000002</v>
      </c>
      <c r="H30" s="63">
        <f t="shared" si="2"/>
        <v>6.5792000000000002</v>
      </c>
    </row>
    <row r="31" spans="1:13" s="62" customFormat="1" ht="36">
      <c r="A31" s="56" t="str">
        <f>IF((LEN('Copy paste to Here'!G35))&gt;5,((CONCATENATE('Copy paste to Here'!G35," &amp; ",'Copy paste to Here'!D35,"  &amp;  ",'Copy paste to Here'!E35))),"Empty Cell")</f>
        <v xml:space="preserve">316L steel tongue barbell, 14g (1.6mm) with 6mm acrylic balls with a ying yang logo - length 5/8'' (16mm) &amp; Color: # 1 in picture  &amp;  </v>
      </c>
      <c r="B31" s="57" t="str">
        <f>'Copy paste to Here'!C35</f>
        <v>BBDXQ</v>
      </c>
      <c r="C31" s="57" t="s">
        <v>723</v>
      </c>
      <c r="D31" s="58">
        <f>Invoice!B35</f>
        <v>2</v>
      </c>
      <c r="E31" s="59">
        <f>'Shipping Invoice'!J35*$N$1</f>
        <v>0.32</v>
      </c>
      <c r="F31" s="59">
        <f t="shared" si="0"/>
        <v>0.64</v>
      </c>
      <c r="G31" s="60">
        <f t="shared" si="1"/>
        <v>6.5792000000000002</v>
      </c>
      <c r="H31" s="63">
        <f t="shared" si="2"/>
        <v>13.1584</v>
      </c>
    </row>
    <row r="32" spans="1:13" s="62" customFormat="1" ht="24">
      <c r="A32" s="56" t="str">
        <f>IF((LEN('Copy paste to Here'!G36))&gt;5,((CONCATENATE('Copy paste to Here'!G36," &amp; ",'Copy paste to Here'!D36,"  &amp;  ",'Copy paste to Here'!E36))),"Empty Cell")</f>
        <v>Anodized 316L steel industrial barbell, 16g (1.2mm) with two 4mm balls &amp; Length: 32mm  &amp;  Color: Black</v>
      </c>
      <c r="B32" s="57" t="str">
        <f>'Copy paste to Here'!C36</f>
        <v>BBEITB</v>
      </c>
      <c r="C32" s="57" t="s">
        <v>724</v>
      </c>
      <c r="D32" s="58">
        <f>Invoice!B36</f>
        <v>1</v>
      </c>
      <c r="E32" s="59">
        <f>'Shipping Invoice'!J36*$N$1</f>
        <v>1.32</v>
      </c>
      <c r="F32" s="59">
        <f t="shared" si="0"/>
        <v>1.32</v>
      </c>
      <c r="G32" s="60">
        <f t="shared" si="1"/>
        <v>27.139199999999999</v>
      </c>
      <c r="H32" s="63">
        <f t="shared" si="2"/>
        <v>27.139199999999999</v>
      </c>
    </row>
    <row r="33" spans="1:8" s="62" customFormat="1" ht="24">
      <c r="A33" s="56" t="str">
        <f>IF((LEN('Copy paste to Here'!G37))&gt;5,((CONCATENATE('Copy paste to Here'!G37," &amp; ",'Copy paste to Here'!D37,"  &amp;  ",'Copy paste to Here'!E37))),"Empty Cell")</f>
        <v>Anodized 316L steel industrial barbell, 16g (1.2mm) with two 4mm balls &amp; Length: 32mm  &amp;  Color: Blue</v>
      </c>
      <c r="B33" s="57" t="str">
        <f>'Copy paste to Here'!C37</f>
        <v>BBEITB</v>
      </c>
      <c r="C33" s="57" t="s">
        <v>724</v>
      </c>
      <c r="D33" s="58">
        <f>Invoice!B37</f>
        <v>1</v>
      </c>
      <c r="E33" s="59">
        <f>'Shipping Invoice'!J37*$N$1</f>
        <v>1.32</v>
      </c>
      <c r="F33" s="59">
        <f t="shared" si="0"/>
        <v>1.32</v>
      </c>
      <c r="G33" s="60">
        <f t="shared" si="1"/>
        <v>27.139199999999999</v>
      </c>
      <c r="H33" s="63">
        <f t="shared" si="2"/>
        <v>27.139199999999999</v>
      </c>
    </row>
    <row r="34" spans="1:8" s="62" customFormat="1" ht="36">
      <c r="A34" s="56" t="str">
        <f>IF((LEN('Copy paste to Here'!G38))&gt;5,((CONCATENATE('Copy paste to Here'!G38," &amp; ",'Copy paste to Here'!D38,"  &amp;  ",'Copy paste to Here'!E38))),"Empty Cell")</f>
        <v xml:space="preserve">Surgical steel tongue barbell, 14g (1.6mm) with a lower 5mm steel ball and with 6.2mm flat top with ferido glued crystal and resin cover - length 5/8'' (16mm) &amp; Crystal Color: AB  &amp;  </v>
      </c>
      <c r="B34" s="57" t="str">
        <f>'Copy paste to Here'!C38</f>
        <v>BBFC2X</v>
      </c>
      <c r="C34" s="57" t="s">
        <v>726</v>
      </c>
      <c r="D34" s="58">
        <f>Invoice!B38</f>
        <v>1</v>
      </c>
      <c r="E34" s="59">
        <f>'Shipping Invoice'!J38*$N$1</f>
        <v>1.77</v>
      </c>
      <c r="F34" s="59">
        <f t="shared" si="0"/>
        <v>1.77</v>
      </c>
      <c r="G34" s="60">
        <f t="shared" si="1"/>
        <v>36.391199999999998</v>
      </c>
      <c r="H34" s="63">
        <f t="shared" si="2"/>
        <v>36.391199999999998</v>
      </c>
    </row>
    <row r="35" spans="1:8" s="62" customFormat="1" ht="36">
      <c r="A35" s="56" t="str">
        <f>IF((LEN('Copy paste to Here'!G39))&gt;5,((CONCATENATE('Copy paste to Here'!G39," &amp; ",'Copy paste to Here'!D39,"  &amp;  ",'Copy paste to Here'!E39))),"Empty Cell")</f>
        <v xml:space="preserve">Surgical steel tongue barbell, 14g (1.6mm) with a lower 5mm steel ball and with 6.2mm flat top with ferido glued crystal and resin cover - length 5/8'' (16mm) &amp; Crystal Color: Sapphire  &amp;  </v>
      </c>
      <c r="B35" s="57" t="str">
        <f>'Copy paste to Here'!C39</f>
        <v>BBFC2X</v>
      </c>
      <c r="C35" s="57" t="s">
        <v>726</v>
      </c>
      <c r="D35" s="58">
        <f>Invoice!B39</f>
        <v>1</v>
      </c>
      <c r="E35" s="59">
        <f>'Shipping Invoice'!J39*$N$1</f>
        <v>1.77</v>
      </c>
      <c r="F35" s="59">
        <f t="shared" si="0"/>
        <v>1.77</v>
      </c>
      <c r="G35" s="60">
        <f t="shared" si="1"/>
        <v>36.391199999999998</v>
      </c>
      <c r="H35" s="63">
        <f t="shared" si="2"/>
        <v>36.391199999999998</v>
      </c>
    </row>
    <row r="36" spans="1:8" s="62" customFormat="1" ht="48">
      <c r="A36" s="56" t="str">
        <f>IF((LEN('Copy paste to Here'!G40))&gt;5,((CONCATENATE('Copy paste to Here'!G40," &amp; ",'Copy paste to Here'!D40,"  &amp;  ",'Copy paste to Here'!E40))),"Empty Cell")</f>
        <v xml:space="preserve">Surgical steel tongue barbell, 14g (1.6mm) with a lower 5mm steel ball and with 6.2mm flat top with ferido glued crystal and resin cover - length 5/8'' (16mm) &amp; Crystal Color: Light Amethyst  &amp;  </v>
      </c>
      <c r="B36" s="57" t="str">
        <f>'Copy paste to Here'!C40</f>
        <v>BBFC2X</v>
      </c>
      <c r="C36" s="57" t="s">
        <v>726</v>
      </c>
      <c r="D36" s="58">
        <f>Invoice!B40</f>
        <v>1</v>
      </c>
      <c r="E36" s="59">
        <f>'Shipping Invoice'!J40*$N$1</f>
        <v>1.77</v>
      </c>
      <c r="F36" s="59">
        <f t="shared" si="0"/>
        <v>1.77</v>
      </c>
      <c r="G36" s="60">
        <f t="shared" si="1"/>
        <v>36.391199999999998</v>
      </c>
      <c r="H36" s="63">
        <f t="shared" si="2"/>
        <v>36.391199999999998</v>
      </c>
    </row>
    <row r="37" spans="1:8" s="62" customFormat="1" ht="36">
      <c r="A37" s="56" t="str">
        <f>IF((LEN('Copy paste to Here'!G41))&gt;5,((CONCATENATE('Copy paste to Here'!G41," &amp; ",'Copy paste to Here'!D41,"  &amp;  ",'Copy paste to Here'!E41))),"Empty Cell")</f>
        <v xml:space="preserve">Surgical steel tongue barbell, 14g (1.6mm) with a lower 5mm steel ball and with 6.2mm flat top with ferido glued crystal and resin cover - length 5/8'' (16mm) &amp; Crystal Color: Peridot  &amp;  </v>
      </c>
      <c r="B37" s="57" t="str">
        <f>'Copy paste to Here'!C41</f>
        <v>BBFC2X</v>
      </c>
      <c r="C37" s="57" t="s">
        <v>726</v>
      </c>
      <c r="D37" s="58">
        <f>Invoice!B41</f>
        <v>1</v>
      </c>
      <c r="E37" s="59">
        <f>'Shipping Invoice'!J41*$N$1</f>
        <v>1.77</v>
      </c>
      <c r="F37" s="59">
        <f t="shared" si="0"/>
        <v>1.77</v>
      </c>
      <c r="G37" s="60">
        <f t="shared" si="1"/>
        <v>36.391199999999998</v>
      </c>
      <c r="H37" s="63">
        <f t="shared" si="2"/>
        <v>36.391199999999998</v>
      </c>
    </row>
    <row r="38" spans="1:8" s="62" customFormat="1" ht="36">
      <c r="A38" s="56" t="str">
        <f>IF((LEN('Copy paste to Here'!G42))&gt;5,((CONCATENATE('Copy paste to Here'!G42," &amp; ",'Copy paste to Here'!D42,"  &amp;  ",'Copy paste to Here'!E42))),"Empty Cell")</f>
        <v>316L steel nipple barbell, 1.6mm (14g) with two forward facing 5mm or 6mm jewel balls &amp; Length: 12mm with 5mm jewel balls  &amp;  Crystal Color: Fuchsia</v>
      </c>
      <c r="B38" s="57" t="str">
        <f>'Copy paste to Here'!C42</f>
        <v>BBNP2C</v>
      </c>
      <c r="C38" s="57" t="s">
        <v>100</v>
      </c>
      <c r="D38" s="58">
        <f>Invoice!B42</f>
        <v>2</v>
      </c>
      <c r="E38" s="59">
        <f>'Shipping Invoice'!J42*$N$1</f>
        <v>1.77</v>
      </c>
      <c r="F38" s="59">
        <f t="shared" si="0"/>
        <v>3.54</v>
      </c>
      <c r="G38" s="60">
        <f t="shared" si="1"/>
        <v>36.391199999999998</v>
      </c>
      <c r="H38" s="63">
        <f t="shared" si="2"/>
        <v>72.782399999999996</v>
      </c>
    </row>
    <row r="39" spans="1:8" s="62" customFormat="1" ht="36">
      <c r="A39" s="56" t="str">
        <f>IF((LEN('Copy paste to Here'!G43))&gt;5,((CONCATENATE('Copy paste to Here'!G43," &amp; ",'Copy paste to Here'!D43,"  &amp;  ",'Copy paste to Here'!E43))),"Empty Cell")</f>
        <v>316L steel nipple barbell, 1.6mm (14g) with two forward facing 5mm or 6mm jewel balls &amp; Length: 14mm with 5mm jewel balls  &amp;  Crystal Color: Blue Zircon</v>
      </c>
      <c r="B39" s="57" t="str">
        <f>'Copy paste to Here'!C43</f>
        <v>BBNP2C</v>
      </c>
      <c r="C39" s="57" t="s">
        <v>100</v>
      </c>
      <c r="D39" s="58">
        <f>Invoice!B43</f>
        <v>2</v>
      </c>
      <c r="E39" s="59">
        <f>'Shipping Invoice'!J43*$N$1</f>
        <v>1.77</v>
      </c>
      <c r="F39" s="59">
        <f t="shared" si="0"/>
        <v>3.54</v>
      </c>
      <c r="G39" s="60">
        <f t="shared" si="1"/>
        <v>36.391199999999998</v>
      </c>
      <c r="H39" s="63">
        <f t="shared" si="2"/>
        <v>72.782399999999996</v>
      </c>
    </row>
    <row r="40" spans="1:8" s="62" customFormat="1" ht="36">
      <c r="A40" s="56" t="str">
        <f>IF((LEN('Copy paste to Here'!G44))&gt;5,((CONCATENATE('Copy paste to Here'!G44," &amp; ",'Copy paste to Here'!D44,"  &amp;  ",'Copy paste to Here'!E44))),"Empty Cell")</f>
        <v>316L steel nipple barbell, 1.6mm (14g) with two forward facing 5mm or 6mm jewel balls &amp; Length: 16mm with 5mm jewel balls  &amp;  Crystal Color: Sapphire</v>
      </c>
      <c r="B40" s="57" t="str">
        <f>'Copy paste to Here'!C44</f>
        <v>BBNP2C</v>
      </c>
      <c r="C40" s="57" t="s">
        <v>100</v>
      </c>
      <c r="D40" s="58">
        <f>Invoice!B44</f>
        <v>1</v>
      </c>
      <c r="E40" s="59">
        <f>'Shipping Invoice'!J44*$N$1</f>
        <v>1.77</v>
      </c>
      <c r="F40" s="59">
        <f t="shared" si="0"/>
        <v>1.77</v>
      </c>
      <c r="G40" s="60">
        <f t="shared" si="1"/>
        <v>36.391199999999998</v>
      </c>
      <c r="H40" s="63">
        <f t="shared" si="2"/>
        <v>36.391199999999998</v>
      </c>
    </row>
    <row r="41" spans="1:8" s="62" customFormat="1" ht="36">
      <c r="A41" s="56" t="str">
        <f>IF((LEN('Copy paste to Here'!G45))&gt;5,((CONCATENATE('Copy paste to Here'!G45," &amp; ",'Copy paste to Here'!D45,"  &amp;  ",'Copy paste to Here'!E45))),"Empty Cell")</f>
        <v>316L steel nipple barbell, 1.6mm (14g) with two forward facing 5mm or 6mm jewel balls &amp; Length: 16mm with 5mm jewel balls  &amp;  Crystal Color: Aquamarine</v>
      </c>
      <c r="B41" s="57" t="str">
        <f>'Copy paste to Here'!C45</f>
        <v>BBNP2C</v>
      </c>
      <c r="C41" s="57" t="s">
        <v>100</v>
      </c>
      <c r="D41" s="58">
        <f>Invoice!B45</f>
        <v>2</v>
      </c>
      <c r="E41" s="59">
        <f>'Shipping Invoice'!J45*$N$1</f>
        <v>1.77</v>
      </c>
      <c r="F41" s="59">
        <f t="shared" si="0"/>
        <v>3.54</v>
      </c>
      <c r="G41" s="60">
        <f t="shared" si="1"/>
        <v>36.391199999999998</v>
      </c>
      <c r="H41" s="63">
        <f t="shared" si="2"/>
        <v>72.782399999999996</v>
      </c>
    </row>
    <row r="42" spans="1:8" s="62" customFormat="1" ht="36">
      <c r="A42" s="56" t="str">
        <f>IF((LEN('Copy paste to Here'!G46))&gt;5,((CONCATENATE('Copy paste to Here'!G46," &amp; ",'Copy paste to Here'!D46,"  &amp;  ",'Copy paste to Here'!E46))),"Empty Cell")</f>
        <v>316L steel nipple barbell, 14g (1.6mm) with two forward facing 5mm heart shaped CZs in prong set (prong sets made from 925 Silver plated brass) &amp; Size: 12mm  &amp;  Cz Color: Clear</v>
      </c>
      <c r="B42" s="57" t="str">
        <f>'Copy paste to Here'!C46</f>
        <v>BBNPHZ</v>
      </c>
      <c r="C42" s="57" t="s">
        <v>731</v>
      </c>
      <c r="D42" s="58">
        <f>Invoice!B46</f>
        <v>2</v>
      </c>
      <c r="E42" s="59">
        <f>'Shipping Invoice'!J46*$N$1</f>
        <v>3.74</v>
      </c>
      <c r="F42" s="59">
        <f t="shared" si="0"/>
        <v>7.48</v>
      </c>
      <c r="G42" s="60">
        <f t="shared" si="1"/>
        <v>76.894400000000005</v>
      </c>
      <c r="H42" s="63">
        <f t="shared" si="2"/>
        <v>153.78880000000001</v>
      </c>
    </row>
    <row r="43" spans="1:8" s="62" customFormat="1" ht="36">
      <c r="A43" s="56" t="str">
        <f>IF((LEN('Copy paste to Here'!G47))&gt;5,((CONCATENATE('Copy paste to Here'!G47," &amp; ",'Copy paste to Here'!D47,"  &amp;  ",'Copy paste to Here'!E47))),"Empty Cell")</f>
        <v>316L steel nipple barbell, 14g (1.6mm) with two forward facing 5mm heart shaped CZs in prong set (prong sets made from 925 Silver plated brass) &amp; Size: 12mm  &amp;  Cz Color: Rose</v>
      </c>
      <c r="B43" s="57" t="str">
        <f>'Copy paste to Here'!C47</f>
        <v>BBNPHZ</v>
      </c>
      <c r="C43" s="57" t="s">
        <v>731</v>
      </c>
      <c r="D43" s="58">
        <f>Invoice!B47</f>
        <v>2</v>
      </c>
      <c r="E43" s="59">
        <f>'Shipping Invoice'!J47*$N$1</f>
        <v>3.74</v>
      </c>
      <c r="F43" s="59">
        <f t="shared" si="0"/>
        <v>7.48</v>
      </c>
      <c r="G43" s="60">
        <f t="shared" si="1"/>
        <v>76.894400000000005</v>
      </c>
      <c r="H43" s="63">
        <f t="shared" si="2"/>
        <v>153.78880000000001</v>
      </c>
    </row>
    <row r="44" spans="1:8" s="62" customFormat="1" ht="36">
      <c r="A44" s="56" t="str">
        <f>IF((LEN('Copy paste to Here'!G48))&gt;5,((CONCATENATE('Copy paste to Here'!G48," &amp; ",'Copy paste to Here'!D48,"  &amp;  ",'Copy paste to Here'!E48))),"Empty Cell")</f>
        <v>316L steel nipple barbell, 14g (1.6mm) with two forward facing 5mm heart shaped CZs in prong set (prong sets made from 925 Silver plated brass) &amp; Size: 14mm  &amp;  Cz Color: Clear</v>
      </c>
      <c r="B44" s="57" t="str">
        <f>'Copy paste to Here'!C48</f>
        <v>BBNPHZ</v>
      </c>
      <c r="C44" s="57" t="s">
        <v>731</v>
      </c>
      <c r="D44" s="58">
        <f>Invoice!B48</f>
        <v>3</v>
      </c>
      <c r="E44" s="59">
        <f>'Shipping Invoice'!J48*$N$1</f>
        <v>3.74</v>
      </c>
      <c r="F44" s="59">
        <f t="shared" si="0"/>
        <v>11.22</v>
      </c>
      <c r="G44" s="60">
        <f t="shared" si="1"/>
        <v>76.894400000000005</v>
      </c>
      <c r="H44" s="63">
        <f t="shared" si="2"/>
        <v>230.6832</v>
      </c>
    </row>
    <row r="45" spans="1:8" s="62" customFormat="1" ht="36">
      <c r="A45" s="56" t="str">
        <f>IF((LEN('Copy paste to Here'!G49))&gt;5,((CONCATENATE('Copy paste to Here'!G49," &amp; ",'Copy paste to Here'!D49,"  &amp;  ",'Copy paste to Here'!E49))),"Empty Cell")</f>
        <v>316L steel nipple barbell, 14g (1.6mm) with two forward facing 5mm heart shaped CZs in prong set (prong sets made from 925 Silver plated brass) &amp; Size: 14mm  &amp;  Cz Color: Rose</v>
      </c>
      <c r="B45" s="57" t="str">
        <f>'Copy paste to Here'!C49</f>
        <v>BBNPHZ</v>
      </c>
      <c r="C45" s="57" t="s">
        <v>731</v>
      </c>
      <c r="D45" s="58">
        <f>Invoice!B49</f>
        <v>7</v>
      </c>
      <c r="E45" s="59">
        <f>'Shipping Invoice'!J49*$N$1</f>
        <v>3.74</v>
      </c>
      <c r="F45" s="59">
        <f t="shared" si="0"/>
        <v>26.18</v>
      </c>
      <c r="G45" s="60">
        <f t="shared" si="1"/>
        <v>76.894400000000005</v>
      </c>
      <c r="H45" s="63">
        <f t="shared" si="2"/>
        <v>538.26080000000002</v>
      </c>
    </row>
    <row r="46" spans="1:8" s="62" customFormat="1" ht="36">
      <c r="A46" s="56" t="str">
        <f>IF((LEN('Copy paste to Here'!G50))&gt;5,((CONCATENATE('Copy paste to Here'!G50," &amp; ",'Copy paste to Here'!D50,"  &amp;  ",'Copy paste to Here'!E50))),"Empty Cell")</f>
        <v>316L steel nipple barbell, 14g (1.6mm) with two forward facing 5mm heart shaped CZs in prong set (prong sets made from 925 Silver plated brass) &amp; Size: 16mm  &amp;  Cz Color: Clear</v>
      </c>
      <c r="B46" s="57" t="str">
        <f>'Copy paste to Here'!C50</f>
        <v>BBNPHZ</v>
      </c>
      <c r="C46" s="57" t="s">
        <v>731</v>
      </c>
      <c r="D46" s="58">
        <f>Invoice!B50</f>
        <v>1</v>
      </c>
      <c r="E46" s="59">
        <f>'Shipping Invoice'!J50*$N$1</f>
        <v>3.74</v>
      </c>
      <c r="F46" s="59">
        <f t="shared" si="0"/>
        <v>3.74</v>
      </c>
      <c r="G46" s="60">
        <f t="shared" si="1"/>
        <v>76.894400000000005</v>
      </c>
      <c r="H46" s="63">
        <f t="shared" si="2"/>
        <v>76.894400000000005</v>
      </c>
    </row>
    <row r="47" spans="1:8" s="62" customFormat="1" ht="36">
      <c r="A47" s="56" t="str">
        <f>IF((LEN('Copy paste to Here'!G51))&gt;5,((CONCATENATE('Copy paste to Here'!G51," &amp; ",'Copy paste to Here'!D51,"  &amp;  ",'Copy paste to Here'!E51))),"Empty Cell")</f>
        <v>316L steel nipple barbell, 14g (1.6mm) with two forward facing 5mm heart shaped CZs in prong set (prong sets made from 925 Silver plated brass) &amp; Size: 16mm  &amp;  Cz Color: Rose</v>
      </c>
      <c r="B47" s="57" t="str">
        <f>'Copy paste to Here'!C51</f>
        <v>BBNPHZ</v>
      </c>
      <c r="C47" s="57" t="s">
        <v>731</v>
      </c>
      <c r="D47" s="58">
        <f>Invoice!B51</f>
        <v>2</v>
      </c>
      <c r="E47" s="59">
        <f>'Shipping Invoice'!J51*$N$1</f>
        <v>3.74</v>
      </c>
      <c r="F47" s="59">
        <f t="shared" si="0"/>
        <v>7.48</v>
      </c>
      <c r="G47" s="60">
        <f t="shared" si="1"/>
        <v>76.894400000000005</v>
      </c>
      <c r="H47" s="63">
        <f t="shared" si="2"/>
        <v>153.78880000000001</v>
      </c>
    </row>
    <row r="48" spans="1:8" s="62" customFormat="1" ht="48">
      <c r="A48" s="56" t="str">
        <f>IF((LEN('Copy paste to Here'!G52))&gt;5,((CONCATENATE('Copy paste to Here'!G52," &amp; ",'Copy paste to Here'!D52,"  &amp;  ",'Copy paste to Here'!E52))),"Empty Cell")</f>
        <v>Gold anodized 316L steel nipple barbell, 14g (1.6mm) with two forward facing 5mm heart shaped CZs in prong set (prong sets made from gold plated brass) &amp; Length: 12mm  &amp;  Cz Color: Clear</v>
      </c>
      <c r="B48" s="57" t="str">
        <f>'Copy paste to Here'!C52</f>
        <v>BBNPTHZ</v>
      </c>
      <c r="C48" s="57" t="s">
        <v>445</v>
      </c>
      <c r="D48" s="58">
        <f>Invoice!B52</f>
        <v>2</v>
      </c>
      <c r="E48" s="59">
        <f>'Shipping Invoice'!J52*$N$1</f>
        <v>5.38</v>
      </c>
      <c r="F48" s="59">
        <f t="shared" si="0"/>
        <v>10.76</v>
      </c>
      <c r="G48" s="60">
        <f t="shared" si="1"/>
        <v>110.61279999999999</v>
      </c>
      <c r="H48" s="63">
        <f t="shared" si="2"/>
        <v>221.22559999999999</v>
      </c>
    </row>
    <row r="49" spans="1:8" s="62" customFormat="1" ht="48">
      <c r="A49" s="56" t="str">
        <f>IF((LEN('Copy paste to Here'!G53))&gt;5,((CONCATENATE('Copy paste to Here'!G53," &amp; ",'Copy paste to Here'!D53,"  &amp;  ",'Copy paste to Here'!E53))),"Empty Cell")</f>
        <v>Gold anodized 316L steel nipple barbell, 14g (1.6mm) with two forward facing 5mm heart shaped CZs in prong set (prong sets made from gold plated brass) &amp; Length: 14mm  &amp;  Cz Color: Clear</v>
      </c>
      <c r="B49" s="57" t="str">
        <f>'Copy paste to Here'!C53</f>
        <v>BBNPTHZ</v>
      </c>
      <c r="C49" s="57" t="s">
        <v>445</v>
      </c>
      <c r="D49" s="58">
        <f>Invoice!B53</f>
        <v>1</v>
      </c>
      <c r="E49" s="59">
        <f>'Shipping Invoice'!J53*$N$1</f>
        <v>5.38</v>
      </c>
      <c r="F49" s="59">
        <f t="shared" si="0"/>
        <v>5.38</v>
      </c>
      <c r="G49" s="60">
        <f t="shared" si="1"/>
        <v>110.61279999999999</v>
      </c>
      <c r="H49" s="63">
        <f t="shared" si="2"/>
        <v>110.61279999999999</v>
      </c>
    </row>
    <row r="50" spans="1:8" s="62" customFormat="1" ht="24">
      <c r="A50" s="56" t="str">
        <f>IF((LEN('Copy paste to Here'!G54))&gt;5,((CONCATENATE('Copy paste to Here'!G54," &amp; ",'Copy paste to Here'!D54,"  &amp;  ",'Copy paste to Here'!E54))),"Empty Cell")</f>
        <v>Anodized surgical steel nipple or tongue barbell, 14g (1.6mm) with two 5mm balls &amp; Length: 16mm  &amp;  Color: Black</v>
      </c>
      <c r="B50" s="57" t="str">
        <f>'Copy paste to Here'!C54</f>
        <v>BBTB5</v>
      </c>
      <c r="C50" s="57" t="s">
        <v>735</v>
      </c>
      <c r="D50" s="58">
        <f>Invoice!B54</f>
        <v>2</v>
      </c>
      <c r="E50" s="59">
        <f>'Shipping Invoice'!J54*$N$1</f>
        <v>1.23</v>
      </c>
      <c r="F50" s="59">
        <f t="shared" si="0"/>
        <v>2.46</v>
      </c>
      <c r="G50" s="60">
        <f t="shared" si="1"/>
        <v>25.288799999999998</v>
      </c>
      <c r="H50" s="63">
        <f t="shared" si="2"/>
        <v>50.577599999999997</v>
      </c>
    </row>
    <row r="51" spans="1:8" s="62" customFormat="1" ht="24">
      <c r="A51" s="56" t="str">
        <f>IF((LEN('Copy paste to Here'!G55))&gt;5,((CONCATENATE('Copy paste to Here'!G55," &amp; ",'Copy paste to Here'!D55,"  &amp;  ",'Copy paste to Here'!E55))),"Empty Cell")</f>
        <v>Anodized surgical steel nipple or tongue barbell, 14g (1.6mm) with two 5mm balls &amp; Length: 16mm  &amp;  Color: Blue</v>
      </c>
      <c r="B51" s="57" t="str">
        <f>'Copy paste to Here'!C55</f>
        <v>BBTB5</v>
      </c>
      <c r="C51" s="57" t="s">
        <v>735</v>
      </c>
      <c r="D51" s="58">
        <f>Invoice!B55</f>
        <v>1</v>
      </c>
      <c r="E51" s="59">
        <f>'Shipping Invoice'!J55*$N$1</f>
        <v>1.23</v>
      </c>
      <c r="F51" s="59">
        <f t="shared" si="0"/>
        <v>1.23</v>
      </c>
      <c r="G51" s="60">
        <f t="shared" si="1"/>
        <v>25.288799999999998</v>
      </c>
      <c r="H51" s="63">
        <f t="shared" si="2"/>
        <v>25.288799999999998</v>
      </c>
    </row>
    <row r="52" spans="1:8" s="62" customFormat="1" ht="24">
      <c r="A52" s="56" t="str">
        <f>IF((LEN('Copy paste to Here'!G56))&gt;5,((CONCATENATE('Copy paste to Here'!G56," &amp; ",'Copy paste to Here'!D56,"  &amp;  ",'Copy paste to Here'!E56))),"Empty Cell")</f>
        <v xml:space="preserve">316L steel tongue barbell, 14g (1.6mm) with 5mm acrylic UV balls - length 5/8'' (16mm) &amp; Color: Black  &amp;  </v>
      </c>
      <c r="B52" s="57" t="str">
        <f>'Copy paste to Here'!C56</f>
        <v>BBUV5</v>
      </c>
      <c r="C52" s="57" t="s">
        <v>737</v>
      </c>
      <c r="D52" s="58">
        <f>Invoice!B56</f>
        <v>1</v>
      </c>
      <c r="E52" s="59">
        <f>'Shipping Invoice'!J56*$N$1</f>
        <v>0.28999999999999998</v>
      </c>
      <c r="F52" s="59">
        <f t="shared" si="0"/>
        <v>0.28999999999999998</v>
      </c>
      <c r="G52" s="60">
        <f t="shared" si="1"/>
        <v>5.9623999999999988</v>
      </c>
      <c r="H52" s="63">
        <f t="shared" si="2"/>
        <v>5.9623999999999988</v>
      </c>
    </row>
    <row r="53" spans="1:8" s="62" customFormat="1" ht="24">
      <c r="A53" s="56" t="str">
        <f>IF((LEN('Copy paste to Here'!G57))&gt;5,((CONCATENATE('Copy paste to Here'!G57," &amp; ",'Copy paste to Here'!D57,"  &amp;  ",'Copy paste to Here'!E57))),"Empty Cell")</f>
        <v xml:space="preserve">316L steel tongue barbell, 14g (1.6mm) with 5mm acrylic UV balls - length 5/8'' (16mm) &amp; Color: Blue  &amp;  </v>
      </c>
      <c r="B53" s="57" t="str">
        <f>'Copy paste to Here'!C57</f>
        <v>BBUV5</v>
      </c>
      <c r="C53" s="57" t="s">
        <v>737</v>
      </c>
      <c r="D53" s="58">
        <f>Invoice!B57</f>
        <v>2</v>
      </c>
      <c r="E53" s="59">
        <f>'Shipping Invoice'!J57*$N$1</f>
        <v>0.28999999999999998</v>
      </c>
      <c r="F53" s="59">
        <f t="shared" si="0"/>
        <v>0.57999999999999996</v>
      </c>
      <c r="G53" s="60">
        <f t="shared" si="1"/>
        <v>5.9623999999999988</v>
      </c>
      <c r="H53" s="63">
        <f t="shared" si="2"/>
        <v>11.924799999999998</v>
      </c>
    </row>
    <row r="54" spans="1:8" s="62" customFormat="1" ht="24">
      <c r="A54" s="56" t="str">
        <f>IF((LEN('Copy paste to Here'!G58))&gt;5,((CONCATENATE('Copy paste to Here'!G58," &amp; ",'Copy paste to Here'!D58,"  &amp;  ",'Copy paste to Here'!E58))),"Empty Cell")</f>
        <v xml:space="preserve">316L steel tongue barbell, 14g (1.6mm) with 5mm acrylic UV balls - length 5/8'' (16mm) &amp; Color: Light blue  &amp;  </v>
      </c>
      <c r="B54" s="57" t="str">
        <f>'Copy paste to Here'!C58</f>
        <v>BBUV5</v>
      </c>
      <c r="C54" s="57" t="s">
        <v>737</v>
      </c>
      <c r="D54" s="58">
        <f>Invoice!B58</f>
        <v>2</v>
      </c>
      <c r="E54" s="59">
        <f>'Shipping Invoice'!J58*$N$1</f>
        <v>0.28999999999999998</v>
      </c>
      <c r="F54" s="59">
        <f t="shared" si="0"/>
        <v>0.57999999999999996</v>
      </c>
      <c r="G54" s="60">
        <f t="shared" si="1"/>
        <v>5.9623999999999988</v>
      </c>
      <c r="H54" s="63">
        <f t="shared" si="2"/>
        <v>11.924799999999998</v>
      </c>
    </row>
    <row r="55" spans="1:8" s="62" customFormat="1" ht="24">
      <c r="A55" s="56" t="str">
        <f>IF((LEN('Copy paste to Here'!G59))&gt;5,((CONCATENATE('Copy paste to Here'!G59," &amp; ",'Copy paste to Here'!D59,"  &amp;  ",'Copy paste to Here'!E59))),"Empty Cell")</f>
        <v xml:space="preserve">316L steel tongue barbell, 14g (1.6mm) with 5mm acrylic UV balls - length 5/8'' (16mm) &amp; Color: Purple  &amp;  </v>
      </c>
      <c r="B55" s="57" t="str">
        <f>'Copy paste to Here'!C59</f>
        <v>BBUV5</v>
      </c>
      <c r="C55" s="57" t="s">
        <v>737</v>
      </c>
      <c r="D55" s="58">
        <f>Invoice!B59</f>
        <v>1</v>
      </c>
      <c r="E55" s="59">
        <f>'Shipping Invoice'!J59*$N$1</f>
        <v>0.28999999999999998</v>
      </c>
      <c r="F55" s="59">
        <f t="shared" si="0"/>
        <v>0.28999999999999998</v>
      </c>
      <c r="G55" s="60">
        <f t="shared" si="1"/>
        <v>5.9623999999999988</v>
      </c>
      <c r="H55" s="63">
        <f t="shared" si="2"/>
        <v>5.9623999999999988</v>
      </c>
    </row>
    <row r="56" spans="1:8" s="62" customFormat="1" ht="36">
      <c r="A56" s="56" t="str">
        <f>IF((LEN('Copy paste to Here'!G60))&gt;5,((CONCATENATE('Copy paste to Here'!G60," &amp; ",'Copy paste to Here'!D60,"  &amp;  ",'Copy paste to Here'!E60))),"Empty Cell")</f>
        <v>316L steel belly banana, 14g (1.6m) with a 8mm and a 5mm bezel set jewel ball using original Czech Preciosa crystals. &amp; Length: 8mm  &amp;  Crystal Color: Clear</v>
      </c>
      <c r="B56" s="57" t="str">
        <f>'Copy paste to Here'!C60</f>
        <v>BN2CG</v>
      </c>
      <c r="C56" s="57" t="s">
        <v>662</v>
      </c>
      <c r="D56" s="58">
        <f>Invoice!B60</f>
        <v>3</v>
      </c>
      <c r="E56" s="59">
        <f>'Shipping Invoice'!J60*$N$1</f>
        <v>1.54</v>
      </c>
      <c r="F56" s="59">
        <f t="shared" si="0"/>
        <v>4.62</v>
      </c>
      <c r="G56" s="60">
        <f t="shared" si="1"/>
        <v>31.662399999999998</v>
      </c>
      <c r="H56" s="63">
        <f t="shared" si="2"/>
        <v>94.987200000000001</v>
      </c>
    </row>
    <row r="57" spans="1:8" s="62" customFormat="1" ht="36">
      <c r="A57" s="56" t="str">
        <f>IF((LEN('Copy paste to Here'!G61))&gt;5,((CONCATENATE('Copy paste to Here'!G61," &amp; ",'Copy paste to Here'!D61,"  &amp;  ",'Copy paste to Here'!E61))),"Empty Cell")</f>
        <v>316L steel belly banana, 14g (1.6m) with a 8mm and a 5mm bezel set jewel ball using original Czech Preciosa crystals. &amp; Length: 8mm  &amp;  Crystal Color: AB</v>
      </c>
      <c r="B57" s="57" t="str">
        <f>'Copy paste to Here'!C61</f>
        <v>BN2CG</v>
      </c>
      <c r="C57" s="57" t="s">
        <v>662</v>
      </c>
      <c r="D57" s="58">
        <f>Invoice!B61</f>
        <v>2</v>
      </c>
      <c r="E57" s="59">
        <f>'Shipping Invoice'!J61*$N$1</f>
        <v>1.54</v>
      </c>
      <c r="F57" s="59">
        <f t="shared" si="0"/>
        <v>3.08</v>
      </c>
      <c r="G57" s="60">
        <f t="shared" si="1"/>
        <v>31.662399999999998</v>
      </c>
      <c r="H57" s="63">
        <f t="shared" si="2"/>
        <v>63.324799999999996</v>
      </c>
    </row>
    <row r="58" spans="1:8" s="62" customFormat="1" ht="36">
      <c r="A58" s="56" t="str">
        <f>IF((LEN('Copy paste to Here'!G62))&gt;5,((CONCATENATE('Copy paste to Here'!G62," &amp; ",'Copy paste to Here'!D62,"  &amp;  ",'Copy paste to Here'!E62))),"Empty Cell")</f>
        <v>316L steel belly banana, 14g (1.6m) with a 8mm and a 5mm bezel set jewel ball using original Czech Preciosa crystals. &amp; Length: 8mm  &amp;  Crystal Color: Rose</v>
      </c>
      <c r="B58" s="57" t="str">
        <f>'Copy paste to Here'!C62</f>
        <v>BN2CG</v>
      </c>
      <c r="C58" s="57" t="s">
        <v>662</v>
      </c>
      <c r="D58" s="58">
        <f>Invoice!B62</f>
        <v>1</v>
      </c>
      <c r="E58" s="59">
        <f>'Shipping Invoice'!J62*$N$1</f>
        <v>1.54</v>
      </c>
      <c r="F58" s="59">
        <f t="shared" si="0"/>
        <v>1.54</v>
      </c>
      <c r="G58" s="60">
        <f t="shared" si="1"/>
        <v>31.662399999999998</v>
      </c>
      <c r="H58" s="63">
        <f t="shared" si="2"/>
        <v>31.662399999999998</v>
      </c>
    </row>
    <row r="59" spans="1:8" s="62" customFormat="1" ht="36">
      <c r="A59" s="56" t="str">
        <f>IF((LEN('Copy paste to Here'!G63))&gt;5,((CONCATENATE('Copy paste to Here'!G63," &amp; ",'Copy paste to Here'!D63,"  &amp;  ",'Copy paste to Here'!E63))),"Empty Cell")</f>
        <v>316L steel belly banana, 14g (1.6m) with a 8mm and a 5mm bezel set jewel ball using original Czech Preciosa crystals. &amp; Length: 8mm  &amp;  Crystal Color: Light Sapphire</v>
      </c>
      <c r="B59" s="57" t="str">
        <f>'Copy paste to Here'!C63</f>
        <v>BN2CG</v>
      </c>
      <c r="C59" s="57" t="s">
        <v>662</v>
      </c>
      <c r="D59" s="58">
        <f>Invoice!B63</f>
        <v>1</v>
      </c>
      <c r="E59" s="59">
        <f>'Shipping Invoice'!J63*$N$1</f>
        <v>1.54</v>
      </c>
      <c r="F59" s="59">
        <f t="shared" si="0"/>
        <v>1.54</v>
      </c>
      <c r="G59" s="60">
        <f t="shared" si="1"/>
        <v>31.662399999999998</v>
      </c>
      <c r="H59" s="63">
        <f t="shared" si="2"/>
        <v>31.662399999999998</v>
      </c>
    </row>
    <row r="60" spans="1:8" s="62" customFormat="1" ht="36">
      <c r="A60" s="56" t="str">
        <f>IF((LEN('Copy paste to Here'!G64))&gt;5,((CONCATENATE('Copy paste to Here'!G64," &amp; ",'Copy paste to Here'!D64,"  &amp;  ",'Copy paste to Here'!E64))),"Empty Cell")</f>
        <v>316L steel belly banana, 14g (1.6m) with a 8mm and a 5mm bezel set jewel ball using original Czech Preciosa crystals. &amp; Length: 8mm  &amp;  Crystal Color: Aquamarine</v>
      </c>
      <c r="B60" s="57" t="str">
        <f>'Copy paste to Here'!C64</f>
        <v>BN2CG</v>
      </c>
      <c r="C60" s="57" t="s">
        <v>662</v>
      </c>
      <c r="D60" s="58">
        <f>Invoice!B64</f>
        <v>1</v>
      </c>
      <c r="E60" s="59">
        <f>'Shipping Invoice'!J64*$N$1</f>
        <v>1.54</v>
      </c>
      <c r="F60" s="59">
        <f t="shared" si="0"/>
        <v>1.54</v>
      </c>
      <c r="G60" s="60">
        <f t="shared" si="1"/>
        <v>31.662399999999998</v>
      </c>
      <c r="H60" s="63">
        <f t="shared" si="2"/>
        <v>31.662399999999998</v>
      </c>
    </row>
    <row r="61" spans="1:8" s="62" customFormat="1" ht="36">
      <c r="A61" s="56" t="str">
        <f>IF((LEN('Copy paste to Here'!G65))&gt;5,((CONCATENATE('Copy paste to Here'!G65," &amp; ",'Copy paste to Here'!D65,"  &amp;  ",'Copy paste to Here'!E65))),"Empty Cell")</f>
        <v>316L steel belly banana, 14g (1.6m) with a 8mm and a 5mm bezel set jewel ball using original Czech Preciosa crystals. &amp; Length: 8mm  &amp;  Crystal Color: Light Amethyst</v>
      </c>
      <c r="B61" s="57" t="str">
        <f>'Copy paste to Here'!C65</f>
        <v>BN2CG</v>
      </c>
      <c r="C61" s="57" t="s">
        <v>662</v>
      </c>
      <c r="D61" s="58">
        <f>Invoice!B65</f>
        <v>1</v>
      </c>
      <c r="E61" s="59">
        <f>'Shipping Invoice'!J65*$N$1</f>
        <v>1.54</v>
      </c>
      <c r="F61" s="59">
        <f t="shared" si="0"/>
        <v>1.54</v>
      </c>
      <c r="G61" s="60">
        <f t="shared" si="1"/>
        <v>31.662399999999998</v>
      </c>
      <c r="H61" s="63">
        <f t="shared" si="2"/>
        <v>31.662399999999998</v>
      </c>
    </row>
    <row r="62" spans="1:8" s="62" customFormat="1" ht="36">
      <c r="A62" s="56" t="str">
        <f>IF((LEN('Copy paste to Here'!G66))&gt;5,((CONCATENATE('Copy paste to Here'!G66," &amp; ",'Copy paste to Here'!D66,"  &amp;  ",'Copy paste to Here'!E66))),"Empty Cell")</f>
        <v>316L steel belly banana, 14g (1.6m) with a 8mm and a 5mm bezel set jewel ball using original Czech Preciosa crystals. &amp; Length: 8mm  &amp;  Crystal Color: Peridot</v>
      </c>
      <c r="B62" s="57" t="str">
        <f>'Copy paste to Here'!C66</f>
        <v>BN2CG</v>
      </c>
      <c r="C62" s="57" t="s">
        <v>662</v>
      </c>
      <c r="D62" s="58">
        <f>Invoice!B66</f>
        <v>1</v>
      </c>
      <c r="E62" s="59">
        <f>'Shipping Invoice'!J66*$N$1</f>
        <v>1.54</v>
      </c>
      <c r="F62" s="59">
        <f t="shared" si="0"/>
        <v>1.54</v>
      </c>
      <c r="G62" s="60">
        <f t="shared" si="1"/>
        <v>31.662399999999998</v>
      </c>
      <c r="H62" s="63">
        <f t="shared" si="2"/>
        <v>31.662399999999998</v>
      </c>
    </row>
    <row r="63" spans="1:8" s="62" customFormat="1" ht="36">
      <c r="A63" s="56" t="str">
        <f>IF((LEN('Copy paste to Here'!G67))&gt;5,((CONCATENATE('Copy paste to Here'!G67," &amp; ",'Copy paste to Here'!D67,"  &amp;  ",'Copy paste to Here'!E67))),"Empty Cell")</f>
        <v>316L steel belly banana, 14g (1.6m) with a 8mm and a 5mm bezel set jewel ball using original Czech Preciosa crystals. &amp; Length: 10mm  &amp;  Crystal Color: Clear</v>
      </c>
      <c r="B63" s="57" t="str">
        <f>'Copy paste to Here'!C67</f>
        <v>BN2CG</v>
      </c>
      <c r="C63" s="57" t="s">
        <v>662</v>
      </c>
      <c r="D63" s="58">
        <f>Invoice!B67</f>
        <v>1</v>
      </c>
      <c r="E63" s="59">
        <f>'Shipping Invoice'!J67*$N$1</f>
        <v>1.54</v>
      </c>
      <c r="F63" s="59">
        <f t="shared" si="0"/>
        <v>1.54</v>
      </c>
      <c r="G63" s="60">
        <f t="shared" si="1"/>
        <v>31.662399999999998</v>
      </c>
      <c r="H63" s="63">
        <f t="shared" si="2"/>
        <v>31.662399999999998</v>
      </c>
    </row>
    <row r="64" spans="1:8" s="62" customFormat="1" ht="36">
      <c r="A64" s="56" t="str">
        <f>IF((LEN('Copy paste to Here'!G68))&gt;5,((CONCATENATE('Copy paste to Here'!G68," &amp; ",'Copy paste to Here'!D68,"  &amp;  ",'Copy paste to Here'!E68))),"Empty Cell")</f>
        <v>316L steel belly banana, 14g (1.6m) with a 8mm and a 5mm bezel set jewel ball using original Czech Preciosa crystals. &amp; Length: 10mm  &amp;  Crystal Color: AB</v>
      </c>
      <c r="B64" s="57" t="str">
        <f>'Copy paste to Here'!C68</f>
        <v>BN2CG</v>
      </c>
      <c r="C64" s="57" t="s">
        <v>662</v>
      </c>
      <c r="D64" s="58">
        <f>Invoice!B68</f>
        <v>1</v>
      </c>
      <c r="E64" s="59">
        <f>'Shipping Invoice'!J68*$N$1</f>
        <v>1.54</v>
      </c>
      <c r="F64" s="59">
        <f t="shared" si="0"/>
        <v>1.54</v>
      </c>
      <c r="G64" s="60">
        <f t="shared" si="1"/>
        <v>31.662399999999998</v>
      </c>
      <c r="H64" s="63">
        <f t="shared" si="2"/>
        <v>31.662399999999998</v>
      </c>
    </row>
    <row r="65" spans="1:8" s="62" customFormat="1" ht="36">
      <c r="A65" s="56" t="str">
        <f>IF((LEN('Copy paste to Here'!G69))&gt;5,((CONCATENATE('Copy paste to Here'!G69," &amp; ",'Copy paste to Here'!D69,"  &amp;  ",'Copy paste to Here'!E69))),"Empty Cell")</f>
        <v>316L steel belly banana, 14g (1.6m) with a 8mm and a 5mm bezel set jewel ball using original Czech Preciosa crystals. &amp; Length: 10mm  &amp;  Crystal Color: Rose</v>
      </c>
      <c r="B65" s="57" t="str">
        <f>'Copy paste to Here'!C69</f>
        <v>BN2CG</v>
      </c>
      <c r="C65" s="57" t="s">
        <v>662</v>
      </c>
      <c r="D65" s="58">
        <f>Invoice!B69</f>
        <v>1</v>
      </c>
      <c r="E65" s="59">
        <f>'Shipping Invoice'!J69*$N$1</f>
        <v>1.54</v>
      </c>
      <c r="F65" s="59">
        <f t="shared" si="0"/>
        <v>1.54</v>
      </c>
      <c r="G65" s="60">
        <f t="shared" si="1"/>
        <v>31.662399999999998</v>
      </c>
      <c r="H65" s="63">
        <f t="shared" si="2"/>
        <v>31.662399999999998</v>
      </c>
    </row>
    <row r="66" spans="1:8" s="62" customFormat="1" ht="36">
      <c r="A66" s="56" t="str">
        <f>IF((LEN('Copy paste to Here'!G70))&gt;5,((CONCATENATE('Copy paste to Here'!G70," &amp; ",'Copy paste to Here'!D70,"  &amp;  ",'Copy paste to Here'!E70))),"Empty Cell")</f>
        <v>316L steel belly banana, 14g (1.6m) with a 8mm and a 5mm bezel set jewel ball using original Czech Preciosa crystals. &amp; Length: 10mm  &amp;  Crystal Color: Sapphire</v>
      </c>
      <c r="B66" s="57" t="str">
        <f>'Copy paste to Here'!C70</f>
        <v>BN2CG</v>
      </c>
      <c r="C66" s="57" t="s">
        <v>662</v>
      </c>
      <c r="D66" s="58">
        <f>Invoice!B70</f>
        <v>1</v>
      </c>
      <c r="E66" s="59">
        <f>'Shipping Invoice'!J70*$N$1</f>
        <v>1.54</v>
      </c>
      <c r="F66" s="59">
        <f t="shared" si="0"/>
        <v>1.54</v>
      </c>
      <c r="G66" s="60">
        <f t="shared" si="1"/>
        <v>31.662399999999998</v>
      </c>
      <c r="H66" s="63">
        <f t="shared" si="2"/>
        <v>31.662399999999998</v>
      </c>
    </row>
    <row r="67" spans="1:8" s="62" customFormat="1" ht="36">
      <c r="A67" s="56" t="str">
        <f>IF((LEN('Copy paste to Here'!G71))&gt;5,((CONCATENATE('Copy paste to Here'!G71," &amp; ",'Copy paste to Here'!D71,"  &amp;  ",'Copy paste to Here'!E71))),"Empty Cell")</f>
        <v>316L steel belly banana, 14g (1.6m) with a 8mm and a 5mm bezel set jewel ball using original Czech Preciosa crystals. &amp; Length: 10mm  &amp;  Crystal Color: Aquamarine</v>
      </c>
      <c r="B67" s="57" t="str">
        <f>'Copy paste to Here'!C71</f>
        <v>BN2CG</v>
      </c>
      <c r="C67" s="57" t="s">
        <v>662</v>
      </c>
      <c r="D67" s="58">
        <f>Invoice!B71</f>
        <v>1</v>
      </c>
      <c r="E67" s="59">
        <f>'Shipping Invoice'!J71*$N$1</f>
        <v>1.54</v>
      </c>
      <c r="F67" s="59">
        <f t="shared" si="0"/>
        <v>1.54</v>
      </c>
      <c r="G67" s="60">
        <f t="shared" si="1"/>
        <v>31.662399999999998</v>
      </c>
      <c r="H67" s="63">
        <f t="shared" si="2"/>
        <v>31.662399999999998</v>
      </c>
    </row>
    <row r="68" spans="1:8" s="62" customFormat="1" ht="36">
      <c r="A68" s="56" t="str">
        <f>IF((LEN('Copy paste to Here'!G72))&gt;5,((CONCATENATE('Copy paste to Here'!G72," &amp; ",'Copy paste to Here'!D72,"  &amp;  ",'Copy paste to Here'!E72))),"Empty Cell")</f>
        <v>316L steel belly banana, 14g (1.6m) with a 8mm and a 5mm bezel set jewel ball using original Czech Preciosa crystals. &amp; Length: 10mm  &amp;  Crystal Color: Peridot</v>
      </c>
      <c r="B68" s="57" t="str">
        <f>'Copy paste to Here'!C72</f>
        <v>BN2CG</v>
      </c>
      <c r="C68" s="57" t="s">
        <v>662</v>
      </c>
      <c r="D68" s="58">
        <f>Invoice!B72</f>
        <v>1</v>
      </c>
      <c r="E68" s="59">
        <f>'Shipping Invoice'!J72*$N$1</f>
        <v>1.54</v>
      </c>
      <c r="F68" s="59">
        <f t="shared" si="0"/>
        <v>1.54</v>
      </c>
      <c r="G68" s="60">
        <f t="shared" si="1"/>
        <v>31.662399999999998</v>
      </c>
      <c r="H68" s="63">
        <f t="shared" si="2"/>
        <v>31.662399999999998</v>
      </c>
    </row>
    <row r="69" spans="1:8" s="62" customFormat="1" ht="36">
      <c r="A69" s="56" t="str">
        <f>IF((LEN('Copy paste to Here'!G73))&gt;5,((CONCATENATE('Copy paste to Here'!G73," &amp; ",'Copy paste to Here'!D73,"  &amp;  ",'Copy paste to Here'!E73))),"Empty Cell")</f>
        <v>316L steel belly banana, 14g (1.6m) with a 8mm and a 5mm bezel set jewel ball using original Czech Preciosa crystals. &amp; Length: 12mm  &amp;  Crystal Color: Clear</v>
      </c>
      <c r="B69" s="57" t="str">
        <f>'Copy paste to Here'!C73</f>
        <v>BN2CG</v>
      </c>
      <c r="C69" s="57" t="s">
        <v>662</v>
      </c>
      <c r="D69" s="58">
        <f>Invoice!B73</f>
        <v>4</v>
      </c>
      <c r="E69" s="59">
        <f>'Shipping Invoice'!J73*$N$1</f>
        <v>1.54</v>
      </c>
      <c r="F69" s="59">
        <f t="shared" si="0"/>
        <v>6.16</v>
      </c>
      <c r="G69" s="60">
        <f t="shared" si="1"/>
        <v>31.662399999999998</v>
      </c>
      <c r="H69" s="63">
        <f t="shared" si="2"/>
        <v>126.64959999999999</v>
      </c>
    </row>
    <row r="70" spans="1:8" s="62" customFormat="1" ht="24">
      <c r="A70" s="56" t="str">
        <f>IF((LEN('Copy paste to Here'!G74))&gt;5,((CONCATENATE('Copy paste to Here'!G74," &amp; ",'Copy paste to Here'!D74,"  &amp;  ",'Copy paste to Here'!E74))),"Empty Cell")</f>
        <v>Surgical steel belly banana, 14g (1.6mm) with a 6mm and a 5mm bezel set jewel ball &amp; Length: 12mm  &amp;  Crystal Color: Clear</v>
      </c>
      <c r="B70" s="57" t="str">
        <f>'Copy paste to Here'!C74</f>
        <v>BN2CS</v>
      </c>
      <c r="C70" s="57" t="s">
        <v>619</v>
      </c>
      <c r="D70" s="58">
        <f>Invoice!B74</f>
        <v>4</v>
      </c>
      <c r="E70" s="59">
        <f>'Shipping Invoice'!J74*$N$1</f>
        <v>1.41</v>
      </c>
      <c r="F70" s="59">
        <f t="shared" si="0"/>
        <v>5.64</v>
      </c>
      <c r="G70" s="60">
        <f t="shared" si="1"/>
        <v>28.989599999999996</v>
      </c>
      <c r="H70" s="63">
        <f t="shared" si="2"/>
        <v>115.95839999999998</v>
      </c>
    </row>
    <row r="71" spans="1:8" s="62" customFormat="1" ht="24">
      <c r="A71" s="56" t="str">
        <f>IF((LEN('Copy paste to Here'!G75))&gt;5,((CONCATENATE('Copy paste to Here'!G75," &amp; ",'Copy paste to Here'!D75,"  &amp;  ",'Copy paste to Here'!E75))),"Empty Cell")</f>
        <v>Surgical steel belly banana, 14g (1.6mm) with a 6mm and a 5mm bezel set jewel ball &amp; Length: 12mm  &amp;  Crystal Color: AB</v>
      </c>
      <c r="B71" s="57" t="str">
        <f>'Copy paste to Here'!C75</f>
        <v>BN2CS</v>
      </c>
      <c r="C71" s="57" t="s">
        <v>619</v>
      </c>
      <c r="D71" s="58">
        <f>Invoice!B75</f>
        <v>2</v>
      </c>
      <c r="E71" s="59">
        <f>'Shipping Invoice'!J75*$N$1</f>
        <v>1.41</v>
      </c>
      <c r="F71" s="59">
        <f t="shared" si="0"/>
        <v>2.82</v>
      </c>
      <c r="G71" s="60">
        <f t="shared" si="1"/>
        <v>28.989599999999996</v>
      </c>
      <c r="H71" s="63">
        <f t="shared" si="2"/>
        <v>57.979199999999992</v>
      </c>
    </row>
    <row r="72" spans="1:8" s="62" customFormat="1" ht="36">
      <c r="A72" s="56" t="str">
        <f>IF((LEN('Copy paste to Here'!G76))&gt;5,((CONCATENATE('Copy paste to Here'!G76," &amp; ",'Copy paste to Here'!D76,"  &amp;  ",'Copy paste to Here'!E76))),"Empty Cell")</f>
        <v>Surgical steel belly banana, 14g (1.6mm) with a 6mm and a 5mm bezel set jewel ball &amp; Length: 12mm  &amp;  Crystal Color: Aquamarine</v>
      </c>
      <c r="B72" s="57" t="str">
        <f>'Copy paste to Here'!C76</f>
        <v>BN2CS</v>
      </c>
      <c r="C72" s="57" t="s">
        <v>619</v>
      </c>
      <c r="D72" s="58">
        <f>Invoice!B76</f>
        <v>1</v>
      </c>
      <c r="E72" s="59">
        <f>'Shipping Invoice'!J76*$N$1</f>
        <v>1.41</v>
      </c>
      <c r="F72" s="59">
        <f t="shared" si="0"/>
        <v>1.41</v>
      </c>
      <c r="G72" s="60">
        <f t="shared" si="1"/>
        <v>28.989599999999996</v>
      </c>
      <c r="H72" s="63">
        <f t="shared" si="2"/>
        <v>28.989599999999996</v>
      </c>
    </row>
    <row r="73" spans="1:8" s="62" customFormat="1" ht="24">
      <c r="A73" s="56" t="str">
        <f>IF((LEN('Copy paste to Here'!G77))&gt;5,((CONCATENATE('Copy paste to Here'!G77," &amp; ",'Copy paste to Here'!D77,"  &amp;  ",'Copy paste to Here'!E77))),"Empty Cell")</f>
        <v>Surgical steel belly banana, 14g (1.6mm) with a 6mm and a 5mm bezel set jewel ball &amp; Length: 12mm  &amp;  Crystal Color: Peridot</v>
      </c>
      <c r="B73" s="57" t="str">
        <f>'Copy paste to Here'!C77</f>
        <v>BN2CS</v>
      </c>
      <c r="C73" s="57" t="s">
        <v>619</v>
      </c>
      <c r="D73" s="58">
        <f>Invoice!B77</f>
        <v>1</v>
      </c>
      <c r="E73" s="59">
        <f>'Shipping Invoice'!J77*$N$1</f>
        <v>1.41</v>
      </c>
      <c r="F73" s="59">
        <f t="shared" si="0"/>
        <v>1.41</v>
      </c>
      <c r="G73" s="60">
        <f t="shared" si="1"/>
        <v>28.989599999999996</v>
      </c>
      <c r="H73" s="63">
        <f t="shared" si="2"/>
        <v>28.989599999999996</v>
      </c>
    </row>
    <row r="74" spans="1:8" s="62" customFormat="1" ht="48">
      <c r="A74" s="56" t="str">
        <f>IF((LEN('Copy paste to Here'!G78))&gt;5,((CONCATENATE('Copy paste to Here'!G78," &amp; ",'Copy paste to Here'!D78,"  &amp;  ",'Copy paste to Here'!E78))),"Empty Cell")</f>
        <v>Internally threaded 316L steel eyebrow banana, 16g (1.2mm) with two prong set round CZ stones on both ends (attachments are made from surgical steel) &amp; Length: 8mm with 3mm top part  &amp;  Cz Color: Clear</v>
      </c>
      <c r="B74" s="57" t="str">
        <f>'Copy paste to Here'!C78</f>
        <v>BNE2CZIN</v>
      </c>
      <c r="C74" s="57" t="s">
        <v>836</v>
      </c>
      <c r="D74" s="58">
        <f>Invoice!B78</f>
        <v>3</v>
      </c>
      <c r="E74" s="59">
        <f>'Shipping Invoice'!J78*$N$1</f>
        <v>3.65</v>
      </c>
      <c r="F74" s="59">
        <f t="shared" si="0"/>
        <v>10.95</v>
      </c>
      <c r="G74" s="60">
        <f t="shared" si="1"/>
        <v>75.043999999999997</v>
      </c>
      <c r="H74" s="63">
        <f t="shared" si="2"/>
        <v>225.13200000000001</v>
      </c>
    </row>
    <row r="75" spans="1:8" s="62" customFormat="1" ht="24">
      <c r="A75" s="56" t="str">
        <f>IF((LEN('Copy paste to Here'!G79))&gt;5,((CONCATENATE('Copy paste to Here'!G79," &amp; ",'Copy paste to Here'!D79,"  &amp;  ",'Copy paste to Here'!E79))),"Empty Cell")</f>
        <v>Premium PVD plated surgical steel eyebrow banana, 16g (1.2mm) with two 3mm balls &amp; Length: 6mm  &amp;  Color: Rainbow</v>
      </c>
      <c r="B75" s="57" t="str">
        <f>'Copy paste to Here'!C79</f>
        <v>BNETB</v>
      </c>
      <c r="C75" s="57" t="s">
        <v>742</v>
      </c>
      <c r="D75" s="58">
        <f>Invoice!B79</f>
        <v>1</v>
      </c>
      <c r="E75" s="59">
        <f>'Shipping Invoice'!J79*$N$1</f>
        <v>1.06</v>
      </c>
      <c r="F75" s="59">
        <f t="shared" si="0"/>
        <v>1.06</v>
      </c>
      <c r="G75" s="60">
        <f t="shared" si="1"/>
        <v>21.793600000000001</v>
      </c>
      <c r="H75" s="63">
        <f t="shared" si="2"/>
        <v>21.793600000000001</v>
      </c>
    </row>
    <row r="76" spans="1:8" s="62" customFormat="1" ht="24">
      <c r="A76" s="56" t="str">
        <f>IF((LEN('Copy paste to Here'!G80))&gt;5,((CONCATENATE('Copy paste to Here'!G80," &amp; ",'Copy paste to Here'!D80,"  &amp;  ",'Copy paste to Here'!E80))),"Empty Cell")</f>
        <v>Premium PVD plated surgical steel eyebrow banana, 16g (1.2mm) with two 3mm balls &amp; Length: 8mm  &amp;  Color: Black</v>
      </c>
      <c r="B76" s="57" t="str">
        <f>'Copy paste to Here'!C80</f>
        <v>BNETB</v>
      </c>
      <c r="C76" s="57" t="s">
        <v>742</v>
      </c>
      <c r="D76" s="58">
        <f>Invoice!B80</f>
        <v>3</v>
      </c>
      <c r="E76" s="59">
        <f>'Shipping Invoice'!J80*$N$1</f>
        <v>1.06</v>
      </c>
      <c r="F76" s="59">
        <f t="shared" si="0"/>
        <v>3.18</v>
      </c>
      <c r="G76" s="60">
        <f t="shared" si="1"/>
        <v>21.793600000000001</v>
      </c>
      <c r="H76" s="63">
        <f t="shared" si="2"/>
        <v>65.380800000000008</v>
      </c>
    </row>
    <row r="77" spans="1:8" s="62" customFormat="1" ht="24">
      <c r="A77" s="56" t="str">
        <f>IF((LEN('Copy paste to Here'!G81))&gt;5,((CONCATENATE('Copy paste to Here'!G81," &amp; ",'Copy paste to Here'!D81,"  &amp;  ",'Copy paste to Here'!E81))),"Empty Cell")</f>
        <v>Premium PVD plated surgical steel eyebrow banana, 16g (1.2mm) with two 3mm balls &amp; Length: 8mm  &amp;  Color: Gold</v>
      </c>
      <c r="B77" s="57" t="str">
        <f>'Copy paste to Here'!C81</f>
        <v>BNETB</v>
      </c>
      <c r="C77" s="57" t="s">
        <v>742</v>
      </c>
      <c r="D77" s="58">
        <f>Invoice!B81</f>
        <v>4</v>
      </c>
      <c r="E77" s="59">
        <f>'Shipping Invoice'!J81*$N$1</f>
        <v>1.06</v>
      </c>
      <c r="F77" s="59">
        <f t="shared" si="0"/>
        <v>4.24</v>
      </c>
      <c r="G77" s="60">
        <f t="shared" si="1"/>
        <v>21.793600000000001</v>
      </c>
      <c r="H77" s="63">
        <f t="shared" si="2"/>
        <v>87.174400000000006</v>
      </c>
    </row>
    <row r="78" spans="1:8" s="62" customFormat="1" ht="24">
      <c r="A78" s="56" t="str">
        <f>IF((LEN('Copy paste to Here'!G82))&gt;5,((CONCATENATE('Copy paste to Here'!G82," &amp; ",'Copy paste to Here'!D82,"  &amp;  ",'Copy paste to Here'!E82))),"Empty Cell")</f>
        <v>Premium PVD plated surgical steel eyebrow banana, 16g (1.2mm) with two 3mm balls &amp; Length: 8mm  &amp;  Color: Rose-gold</v>
      </c>
      <c r="B78" s="57" t="str">
        <f>'Copy paste to Here'!C82</f>
        <v>BNETB</v>
      </c>
      <c r="C78" s="57" t="s">
        <v>742</v>
      </c>
      <c r="D78" s="58">
        <f>Invoice!B82</f>
        <v>2</v>
      </c>
      <c r="E78" s="59">
        <f>'Shipping Invoice'!J82*$N$1</f>
        <v>1.06</v>
      </c>
      <c r="F78" s="59">
        <f t="shared" si="0"/>
        <v>2.12</v>
      </c>
      <c r="G78" s="60">
        <f t="shared" si="1"/>
        <v>21.793600000000001</v>
      </c>
      <c r="H78" s="63">
        <f t="shared" si="2"/>
        <v>43.587200000000003</v>
      </c>
    </row>
    <row r="79" spans="1:8" s="62" customFormat="1" ht="24">
      <c r="A79" s="56" t="str">
        <f>IF((LEN('Copy paste to Here'!G83))&gt;5,((CONCATENATE('Copy paste to Here'!G83," &amp; ",'Copy paste to Here'!D83,"  &amp;  ",'Copy paste to Here'!E83))),"Empty Cell")</f>
        <v>Premium PVD plated surgical steel eyebrow banana, 16g (1.2mm) with two 3mm balls &amp; Length: 10mm  &amp;  Color: Gold</v>
      </c>
      <c r="B79" s="57" t="str">
        <f>'Copy paste to Here'!C83</f>
        <v>BNETB</v>
      </c>
      <c r="C79" s="57" t="s">
        <v>742</v>
      </c>
      <c r="D79" s="58">
        <f>Invoice!B83</f>
        <v>4</v>
      </c>
      <c r="E79" s="59">
        <f>'Shipping Invoice'!J83*$N$1</f>
        <v>1.06</v>
      </c>
      <c r="F79" s="59">
        <f t="shared" si="0"/>
        <v>4.24</v>
      </c>
      <c r="G79" s="60">
        <f t="shared" si="1"/>
        <v>21.793600000000001</v>
      </c>
      <c r="H79" s="63">
        <f t="shared" si="2"/>
        <v>87.174400000000006</v>
      </c>
    </row>
    <row r="80" spans="1:8" s="62" customFormat="1" ht="24">
      <c r="A80" s="56" t="str">
        <f>IF((LEN('Copy paste to Here'!G84))&gt;5,((CONCATENATE('Copy paste to Here'!G84," &amp; ",'Copy paste to Here'!D84,"  &amp;  ",'Copy paste to Here'!E84))),"Empty Cell")</f>
        <v>Anodized surgical steel eyebrow banana, 16g (1.2mm) with two 2.5mm balls &amp; Length: 8mm  &amp;  Color: Black</v>
      </c>
      <c r="B80" s="57" t="str">
        <f>'Copy paste to Here'!C84</f>
        <v>BNETB25</v>
      </c>
      <c r="C80" s="57" t="s">
        <v>745</v>
      </c>
      <c r="D80" s="58">
        <f>Invoice!B84</f>
        <v>1</v>
      </c>
      <c r="E80" s="59">
        <f>'Shipping Invoice'!J84*$N$1</f>
        <v>1.06</v>
      </c>
      <c r="F80" s="59">
        <f t="shared" si="0"/>
        <v>1.06</v>
      </c>
      <c r="G80" s="60">
        <f t="shared" si="1"/>
        <v>21.793600000000001</v>
      </c>
      <c r="H80" s="63">
        <f t="shared" si="2"/>
        <v>21.793600000000001</v>
      </c>
    </row>
    <row r="81" spans="1:8" s="62" customFormat="1" ht="24">
      <c r="A81" s="56" t="str">
        <f>IF((LEN('Copy paste to Here'!G85))&gt;5,((CONCATENATE('Copy paste to Here'!G85," &amp; ",'Copy paste to Here'!D85,"  &amp;  ",'Copy paste to Here'!E85))),"Empty Cell")</f>
        <v>Anodized surgical steel eyebrow banana, 16g (1.2mm) with two 2.5mm balls &amp; Length: 8mm  &amp;  Color: Blue</v>
      </c>
      <c r="B81" s="57" t="str">
        <f>'Copy paste to Here'!C85</f>
        <v>BNETB25</v>
      </c>
      <c r="C81" s="57" t="s">
        <v>745</v>
      </c>
      <c r="D81" s="58">
        <f>Invoice!B85</f>
        <v>1</v>
      </c>
      <c r="E81" s="59">
        <f>'Shipping Invoice'!J85*$N$1</f>
        <v>1.06</v>
      </c>
      <c r="F81" s="59">
        <f t="shared" si="0"/>
        <v>1.06</v>
      </c>
      <c r="G81" s="60">
        <f t="shared" si="1"/>
        <v>21.793600000000001</v>
      </c>
      <c r="H81" s="63">
        <f t="shared" si="2"/>
        <v>21.793600000000001</v>
      </c>
    </row>
    <row r="82" spans="1:8" s="62" customFormat="1" ht="24">
      <c r="A82" s="56" t="str">
        <f>IF((LEN('Copy paste to Here'!G86))&gt;5,((CONCATENATE('Copy paste to Here'!G86," &amp; ",'Copy paste to Here'!D86,"  &amp;  ",'Copy paste to Here'!E86))),"Empty Cell")</f>
        <v>Anodized surgical steel eyebrow banana, 16g (1.2mm) with two 2.5mm balls &amp; Length: 8mm  &amp;  Color: Rainbow</v>
      </c>
      <c r="B82" s="57" t="str">
        <f>'Copy paste to Here'!C86</f>
        <v>BNETB25</v>
      </c>
      <c r="C82" s="57" t="s">
        <v>745</v>
      </c>
      <c r="D82" s="58">
        <f>Invoice!B86</f>
        <v>1</v>
      </c>
      <c r="E82" s="59">
        <f>'Shipping Invoice'!J86*$N$1</f>
        <v>1.06</v>
      </c>
      <c r="F82" s="59">
        <f t="shared" si="0"/>
        <v>1.06</v>
      </c>
      <c r="G82" s="60">
        <f t="shared" si="1"/>
        <v>21.793600000000001</v>
      </c>
      <c r="H82" s="63">
        <f t="shared" si="2"/>
        <v>21.793600000000001</v>
      </c>
    </row>
    <row r="83" spans="1:8" s="62" customFormat="1" ht="24">
      <c r="A83" s="56" t="str">
        <f>IF((LEN('Copy paste to Here'!G87))&gt;5,((CONCATENATE('Copy paste to Here'!G87," &amp; ",'Copy paste to Here'!D87,"  &amp;  ",'Copy paste to Here'!E87))),"Empty Cell")</f>
        <v>Anodized surgical steel eyebrow banana, 16g (1.2mm) with two 2.5mm balls &amp; Length: 8mm  &amp;  Color: Gold</v>
      </c>
      <c r="B83" s="57" t="str">
        <f>'Copy paste to Here'!C87</f>
        <v>BNETB25</v>
      </c>
      <c r="C83" s="57" t="s">
        <v>745</v>
      </c>
      <c r="D83" s="58">
        <f>Invoice!B87</f>
        <v>1</v>
      </c>
      <c r="E83" s="59">
        <f>'Shipping Invoice'!J87*$N$1</f>
        <v>1.06</v>
      </c>
      <c r="F83" s="59">
        <f t="shared" ref="F83:F146" si="3">D83*E83</f>
        <v>1.06</v>
      </c>
      <c r="G83" s="60">
        <f t="shared" ref="G83:G146" si="4">E83*$E$14</f>
        <v>21.793600000000001</v>
      </c>
      <c r="H83" s="63">
        <f t="shared" ref="H83:H146" si="5">D83*G83</f>
        <v>21.793600000000001</v>
      </c>
    </row>
    <row r="84" spans="1:8" s="62" customFormat="1" ht="24">
      <c r="A84" s="56" t="str">
        <f>IF((LEN('Copy paste to Here'!G88))&gt;5,((CONCATENATE('Copy paste to Here'!G88," &amp; ",'Copy paste to Here'!D88,"  &amp;  ",'Copy paste to Here'!E88))),"Empty Cell")</f>
        <v>Anodized surgical steel eyebrow banana, 16g (1.2mm) with two 2.5mm balls &amp; Length: 8mm  &amp;  Color: Rose-gold</v>
      </c>
      <c r="B84" s="57" t="str">
        <f>'Copy paste to Here'!C88</f>
        <v>BNETB25</v>
      </c>
      <c r="C84" s="57" t="s">
        <v>745</v>
      </c>
      <c r="D84" s="58">
        <f>Invoice!B88</f>
        <v>1</v>
      </c>
      <c r="E84" s="59">
        <f>'Shipping Invoice'!J88*$N$1</f>
        <v>1.06</v>
      </c>
      <c r="F84" s="59">
        <f t="shared" si="3"/>
        <v>1.06</v>
      </c>
      <c r="G84" s="60">
        <f t="shared" si="4"/>
        <v>21.793600000000001</v>
      </c>
      <c r="H84" s="63">
        <f t="shared" si="5"/>
        <v>21.793600000000001</v>
      </c>
    </row>
    <row r="85" spans="1:8" s="62" customFormat="1" ht="24">
      <c r="A85" s="56" t="str">
        <f>IF((LEN('Copy paste to Here'!G89))&gt;5,((CONCATENATE('Copy paste to Here'!G89," &amp; ",'Copy paste to Here'!D89,"  &amp;  ",'Copy paste to Here'!E89))),"Empty Cell")</f>
        <v>Anodized surgical steel eyebrow banana, 16g (1.2mm) with two 2.5mm balls &amp; Length: 10mm  &amp;  Color: Black</v>
      </c>
      <c r="B85" s="57" t="str">
        <f>'Copy paste to Here'!C89</f>
        <v>BNETB25</v>
      </c>
      <c r="C85" s="57" t="s">
        <v>745</v>
      </c>
      <c r="D85" s="58">
        <f>Invoice!B89</f>
        <v>1</v>
      </c>
      <c r="E85" s="59">
        <f>'Shipping Invoice'!J89*$N$1</f>
        <v>1.06</v>
      </c>
      <c r="F85" s="59">
        <f t="shared" si="3"/>
        <v>1.06</v>
      </c>
      <c r="G85" s="60">
        <f t="shared" si="4"/>
        <v>21.793600000000001</v>
      </c>
      <c r="H85" s="63">
        <f t="shared" si="5"/>
        <v>21.793600000000001</v>
      </c>
    </row>
    <row r="86" spans="1:8" s="62" customFormat="1" ht="24">
      <c r="A86" s="56" t="str">
        <f>IF((LEN('Copy paste to Here'!G90))&gt;5,((CONCATENATE('Copy paste to Here'!G90," &amp; ",'Copy paste to Here'!D90,"  &amp;  ",'Copy paste to Here'!E90))),"Empty Cell")</f>
        <v>Anodized surgical steel eyebrow banana, 16g (1.2mm) with two 2.5mm balls &amp; Length: 10mm  &amp;  Color: Blue</v>
      </c>
      <c r="B86" s="57" t="str">
        <f>'Copy paste to Here'!C90</f>
        <v>BNETB25</v>
      </c>
      <c r="C86" s="57" t="s">
        <v>745</v>
      </c>
      <c r="D86" s="58">
        <f>Invoice!B90</f>
        <v>1</v>
      </c>
      <c r="E86" s="59">
        <f>'Shipping Invoice'!J90*$N$1</f>
        <v>1.06</v>
      </c>
      <c r="F86" s="59">
        <f t="shared" si="3"/>
        <v>1.06</v>
      </c>
      <c r="G86" s="60">
        <f t="shared" si="4"/>
        <v>21.793600000000001</v>
      </c>
      <c r="H86" s="63">
        <f t="shared" si="5"/>
        <v>21.793600000000001</v>
      </c>
    </row>
    <row r="87" spans="1:8" s="62" customFormat="1" ht="24">
      <c r="A87" s="56" t="str">
        <f>IF((LEN('Copy paste to Here'!G91))&gt;5,((CONCATENATE('Copy paste to Here'!G91," &amp; ",'Copy paste to Here'!D91,"  &amp;  ",'Copy paste to Here'!E91))),"Empty Cell")</f>
        <v>Anodized surgical steel eyebrow banana, 16g (1.2mm) with two 2.5mm balls &amp; Length: 10mm  &amp;  Color: Rainbow</v>
      </c>
      <c r="B87" s="57" t="str">
        <f>'Copy paste to Here'!C91</f>
        <v>BNETB25</v>
      </c>
      <c r="C87" s="57" t="s">
        <v>745</v>
      </c>
      <c r="D87" s="58">
        <f>Invoice!B91</f>
        <v>1</v>
      </c>
      <c r="E87" s="59">
        <f>'Shipping Invoice'!J91*$N$1</f>
        <v>1.06</v>
      </c>
      <c r="F87" s="59">
        <f t="shared" si="3"/>
        <v>1.06</v>
      </c>
      <c r="G87" s="60">
        <f t="shared" si="4"/>
        <v>21.793600000000001</v>
      </c>
      <c r="H87" s="63">
        <f t="shared" si="5"/>
        <v>21.793600000000001</v>
      </c>
    </row>
    <row r="88" spans="1:8" s="62" customFormat="1" ht="24">
      <c r="A88" s="56" t="str">
        <f>IF((LEN('Copy paste to Here'!G92))&gt;5,((CONCATENATE('Copy paste to Here'!G92," &amp; ",'Copy paste to Here'!D92,"  &amp;  ",'Copy paste to Here'!E92))),"Empty Cell")</f>
        <v>Anodized surgical steel eyebrow banana, 16g (1.2mm) with two 2.5mm balls &amp; Length: 10mm  &amp;  Color: Gold</v>
      </c>
      <c r="B88" s="57" t="str">
        <f>'Copy paste to Here'!C92</f>
        <v>BNETB25</v>
      </c>
      <c r="C88" s="57" t="s">
        <v>745</v>
      </c>
      <c r="D88" s="58">
        <f>Invoice!B92</f>
        <v>2</v>
      </c>
      <c r="E88" s="59">
        <f>'Shipping Invoice'!J92*$N$1</f>
        <v>1.06</v>
      </c>
      <c r="F88" s="59">
        <f t="shared" si="3"/>
        <v>2.12</v>
      </c>
      <c r="G88" s="60">
        <f t="shared" si="4"/>
        <v>21.793600000000001</v>
      </c>
      <c r="H88" s="63">
        <f t="shared" si="5"/>
        <v>43.587200000000003</v>
      </c>
    </row>
    <row r="89" spans="1:8" s="62" customFormat="1" ht="24">
      <c r="A89" s="56" t="str">
        <f>IF((LEN('Copy paste to Here'!G93))&gt;5,((CONCATENATE('Copy paste to Here'!G93," &amp; ",'Copy paste to Here'!D93,"  &amp;  ",'Copy paste to Here'!E93))),"Empty Cell")</f>
        <v>Anodized surgical steel eyebrow banana, 16g (1.2mm) with two 2.5mm balls &amp; Length: 10mm  &amp;  Color: Rose-gold</v>
      </c>
      <c r="B89" s="57" t="str">
        <f>'Copy paste to Here'!C93</f>
        <v>BNETB25</v>
      </c>
      <c r="C89" s="57" t="s">
        <v>745</v>
      </c>
      <c r="D89" s="58">
        <f>Invoice!B93</f>
        <v>2</v>
      </c>
      <c r="E89" s="59">
        <f>'Shipping Invoice'!J93*$N$1</f>
        <v>1.06</v>
      </c>
      <c r="F89" s="59">
        <f t="shared" si="3"/>
        <v>2.12</v>
      </c>
      <c r="G89" s="60">
        <f t="shared" si="4"/>
        <v>21.793600000000001</v>
      </c>
      <c r="H89" s="63">
        <f t="shared" si="5"/>
        <v>43.587200000000003</v>
      </c>
    </row>
    <row r="90" spans="1:8" s="62" customFormat="1" ht="24">
      <c r="A90" s="56" t="str">
        <f>IF((LEN('Copy paste to Here'!G94))&gt;5,((CONCATENATE('Copy paste to Here'!G94," &amp; ",'Copy paste to Here'!D94,"  &amp;  ",'Copy paste to Here'!E94))),"Empty Cell")</f>
        <v>Surgical steel belly banana, 14g (1.6mm) with an 7mm prong set round synthetic opal &amp; Length: 10mm  &amp;  Color: Clear</v>
      </c>
      <c r="B90" s="57" t="str">
        <f>'Copy paste to Here'!C94</f>
        <v>BNRDO</v>
      </c>
      <c r="C90" s="57" t="s">
        <v>747</v>
      </c>
      <c r="D90" s="58">
        <f>Invoice!B94</f>
        <v>2</v>
      </c>
      <c r="E90" s="59">
        <f>'Shipping Invoice'!J94*$N$1</f>
        <v>5.7</v>
      </c>
      <c r="F90" s="59">
        <f t="shared" si="3"/>
        <v>11.4</v>
      </c>
      <c r="G90" s="60">
        <f t="shared" si="4"/>
        <v>117.19199999999999</v>
      </c>
      <c r="H90" s="63">
        <f t="shared" si="5"/>
        <v>234.38399999999999</v>
      </c>
    </row>
    <row r="91" spans="1:8" s="62" customFormat="1" ht="24">
      <c r="A91" s="56" t="str">
        <f>IF((LEN('Copy paste to Here'!G95))&gt;5,((CONCATENATE('Copy paste to Here'!G95," &amp; ",'Copy paste to Here'!D95,"  &amp;  ",'Copy paste to Here'!E95))),"Empty Cell")</f>
        <v>Surgical steel belly banana, 14g (1.6mm) with an 7mm prong set round synthetic opal &amp; Length: 10mm  &amp;  Color: Light blue</v>
      </c>
      <c r="B91" s="57" t="str">
        <f>'Copy paste to Here'!C95</f>
        <v>BNRDO</v>
      </c>
      <c r="C91" s="57" t="s">
        <v>747</v>
      </c>
      <c r="D91" s="58">
        <f>Invoice!B95</f>
        <v>2</v>
      </c>
      <c r="E91" s="59">
        <f>'Shipping Invoice'!J95*$N$1</f>
        <v>5.7</v>
      </c>
      <c r="F91" s="59">
        <f t="shared" si="3"/>
        <v>11.4</v>
      </c>
      <c r="G91" s="60">
        <f t="shared" si="4"/>
        <v>117.19199999999999</v>
      </c>
      <c r="H91" s="63">
        <f t="shared" si="5"/>
        <v>234.38399999999999</v>
      </c>
    </row>
    <row r="92" spans="1:8" s="62" customFormat="1" ht="36">
      <c r="A92" s="56" t="str">
        <f>IF((LEN('Copy paste to Here'!G96))&gt;5,((CONCATENATE('Copy paste to Here'!G96," &amp; ",'Copy paste to Here'!D96,"  &amp;  ",'Copy paste to Here'!E96))),"Empty Cell")</f>
        <v>Surgical steel casting belly banana, 14g (1.6mm) with 8mm prong set cubic zirconia (CZ) stone and upper 5mm bezel set jewel ball &amp; Length: 10mm  &amp;  Cz Color: Clear</v>
      </c>
      <c r="B92" s="57" t="str">
        <f>'Copy paste to Here'!C96</f>
        <v>BNRDZ8JB</v>
      </c>
      <c r="C92" s="57" t="s">
        <v>749</v>
      </c>
      <c r="D92" s="58">
        <f>Invoice!B96</f>
        <v>1</v>
      </c>
      <c r="E92" s="59">
        <f>'Shipping Invoice'!J96*$N$1</f>
        <v>3.31</v>
      </c>
      <c r="F92" s="59">
        <f t="shared" si="3"/>
        <v>3.31</v>
      </c>
      <c r="G92" s="60">
        <f t="shared" si="4"/>
        <v>68.053600000000003</v>
      </c>
      <c r="H92" s="63">
        <f t="shared" si="5"/>
        <v>68.053600000000003</v>
      </c>
    </row>
    <row r="93" spans="1:8" s="62" customFormat="1" ht="36">
      <c r="A93" s="56" t="str">
        <f>IF((LEN('Copy paste to Here'!G97))&gt;5,((CONCATENATE('Copy paste to Here'!G97," &amp; ",'Copy paste to Here'!D97,"  &amp;  ",'Copy paste to Here'!E97))),"Empty Cell")</f>
        <v xml:space="preserve">PVD plated surgical steel belly banana, 14g (1.6mm) with 5 &amp; 8mm bezel set jewel balls - length 3/8'' (10mm) &amp; Color: Gold Anodized w/ Clear crystal  &amp;  </v>
      </c>
      <c r="B93" s="57" t="str">
        <f>'Copy paste to Here'!C97</f>
        <v>BNT2CG</v>
      </c>
      <c r="C93" s="57" t="s">
        <v>751</v>
      </c>
      <c r="D93" s="58">
        <f>Invoice!B97</f>
        <v>5</v>
      </c>
      <c r="E93" s="59">
        <f>'Shipping Invoice'!J97*$N$1</f>
        <v>2.31</v>
      </c>
      <c r="F93" s="59">
        <f t="shared" si="3"/>
        <v>11.55</v>
      </c>
      <c r="G93" s="60">
        <f t="shared" si="4"/>
        <v>47.493600000000001</v>
      </c>
      <c r="H93" s="63">
        <f t="shared" si="5"/>
        <v>237.46800000000002</v>
      </c>
    </row>
    <row r="94" spans="1:8" s="62" customFormat="1" ht="24">
      <c r="A94" s="56" t="str">
        <f>IF((LEN('Copy paste to Here'!G98))&gt;5,((CONCATENATE('Copy paste to Here'!G98," &amp; ",'Copy paste to Here'!D98,"  &amp;  ",'Copy paste to Here'!E98))),"Empty Cell")</f>
        <v>Anodized 316L steel belly banana, 14g (1.6mm) with 5 &amp; 8mm balls &amp; Length: 10mm  &amp;  Color: Gold</v>
      </c>
      <c r="B94" s="57" t="str">
        <f>'Copy paste to Here'!C98</f>
        <v>BNTG</v>
      </c>
      <c r="C94" s="57" t="s">
        <v>753</v>
      </c>
      <c r="D94" s="58">
        <f>Invoice!B98</f>
        <v>2</v>
      </c>
      <c r="E94" s="59">
        <f>'Shipping Invoice'!J98*$N$1</f>
        <v>1.36</v>
      </c>
      <c r="F94" s="59">
        <f t="shared" si="3"/>
        <v>2.72</v>
      </c>
      <c r="G94" s="60">
        <f t="shared" si="4"/>
        <v>27.961600000000001</v>
      </c>
      <c r="H94" s="63">
        <f t="shared" si="5"/>
        <v>55.923200000000001</v>
      </c>
    </row>
    <row r="95" spans="1:8" s="62" customFormat="1" ht="24">
      <c r="A95" s="56" t="str">
        <f>IF((LEN('Copy paste to Here'!G99))&gt;5,((CONCATENATE('Copy paste to Here'!G99," &amp; ",'Copy paste to Here'!D99,"  &amp;  ",'Copy paste to Here'!E99))),"Empty Cell")</f>
        <v xml:space="preserve">Gold plated surgical steel belly banana, 14g (1.6mm) with an 7mm prong set round synthetic opal &amp; Length: 10mm  &amp;  </v>
      </c>
      <c r="B95" s="57" t="str">
        <f>'Copy paste to Here'!C99</f>
        <v>BNTRDO</v>
      </c>
      <c r="C95" s="57" t="s">
        <v>755</v>
      </c>
      <c r="D95" s="58">
        <f>Invoice!B99</f>
        <v>1</v>
      </c>
      <c r="E95" s="59">
        <f>'Shipping Invoice'!J99*$N$1</f>
        <v>6.83</v>
      </c>
      <c r="F95" s="59">
        <f t="shared" si="3"/>
        <v>6.83</v>
      </c>
      <c r="G95" s="60">
        <f t="shared" si="4"/>
        <v>140.4248</v>
      </c>
      <c r="H95" s="63">
        <f t="shared" si="5"/>
        <v>140.4248</v>
      </c>
    </row>
    <row r="96" spans="1:8" s="62" customFormat="1" ht="24">
      <c r="A96" s="56" t="str">
        <f>IF((LEN('Copy paste to Here'!G100))&gt;5,((CONCATENATE('Copy paste to Here'!G100," &amp; ",'Copy paste to Here'!D100,"  &amp;  ",'Copy paste to Here'!E100))),"Empty Cell")</f>
        <v>Premium PVD plated surgical steel circular barbell, 16g (1.2mm) with two 3mm balls &amp; Length: 6mm  &amp;  Color: Black</v>
      </c>
      <c r="B96" s="57" t="str">
        <f>'Copy paste to Here'!C100</f>
        <v>CBETB</v>
      </c>
      <c r="C96" s="57" t="s">
        <v>757</v>
      </c>
      <c r="D96" s="58">
        <f>Invoice!B100</f>
        <v>1</v>
      </c>
      <c r="E96" s="59">
        <f>'Shipping Invoice'!J100*$N$1</f>
        <v>1.06</v>
      </c>
      <c r="F96" s="59">
        <f t="shared" si="3"/>
        <v>1.06</v>
      </c>
      <c r="G96" s="60">
        <f t="shared" si="4"/>
        <v>21.793600000000001</v>
      </c>
      <c r="H96" s="63">
        <f t="shared" si="5"/>
        <v>21.793600000000001</v>
      </c>
    </row>
    <row r="97" spans="1:8" s="62" customFormat="1" ht="24">
      <c r="A97" s="56" t="str">
        <f>IF((LEN('Copy paste to Here'!G101))&gt;5,((CONCATENATE('Copy paste to Here'!G101," &amp; ",'Copy paste to Here'!D101,"  &amp;  ",'Copy paste to Here'!E101))),"Empty Cell")</f>
        <v>Premium PVD plated surgical steel circular barbell, 16g (1.2mm) with two 3mm balls &amp; Length: 6mm  &amp;  Color: Gold</v>
      </c>
      <c r="B97" s="57" t="str">
        <f>'Copy paste to Here'!C101</f>
        <v>CBETB</v>
      </c>
      <c r="C97" s="57" t="s">
        <v>757</v>
      </c>
      <c r="D97" s="58">
        <f>Invoice!B101</f>
        <v>2</v>
      </c>
      <c r="E97" s="59">
        <f>'Shipping Invoice'!J101*$N$1</f>
        <v>1.06</v>
      </c>
      <c r="F97" s="59">
        <f t="shared" si="3"/>
        <v>2.12</v>
      </c>
      <c r="G97" s="60">
        <f t="shared" si="4"/>
        <v>21.793600000000001</v>
      </c>
      <c r="H97" s="63">
        <f t="shared" si="5"/>
        <v>43.587200000000003</v>
      </c>
    </row>
    <row r="98" spans="1:8" s="62" customFormat="1" ht="24">
      <c r="A98" s="56" t="str">
        <f>IF((LEN('Copy paste to Here'!G102))&gt;5,((CONCATENATE('Copy paste to Here'!G102," &amp; ",'Copy paste to Here'!D102,"  &amp;  ",'Copy paste to Here'!E102))),"Empty Cell")</f>
        <v>Premium PVD plated surgical steel circular barbell, 16g (1.2mm) with two 3mm balls &amp; Length: 8mm  &amp;  Color: Black</v>
      </c>
      <c r="B98" s="57" t="str">
        <f>'Copy paste to Here'!C102</f>
        <v>CBETB</v>
      </c>
      <c r="C98" s="57" t="s">
        <v>757</v>
      </c>
      <c r="D98" s="58">
        <f>Invoice!B102</f>
        <v>4</v>
      </c>
      <c r="E98" s="59">
        <f>'Shipping Invoice'!J102*$N$1</f>
        <v>1.06</v>
      </c>
      <c r="F98" s="59">
        <f t="shared" si="3"/>
        <v>4.24</v>
      </c>
      <c r="G98" s="60">
        <f t="shared" si="4"/>
        <v>21.793600000000001</v>
      </c>
      <c r="H98" s="63">
        <f t="shared" si="5"/>
        <v>87.174400000000006</v>
      </c>
    </row>
    <row r="99" spans="1:8" s="62" customFormat="1" ht="24">
      <c r="A99" s="56" t="str">
        <f>IF((LEN('Copy paste to Here'!G103))&gt;5,((CONCATENATE('Copy paste to Here'!G103," &amp; ",'Copy paste to Here'!D103,"  &amp;  ",'Copy paste to Here'!E103))),"Empty Cell")</f>
        <v>Premium PVD plated surgical steel circular barbell, 16g (1.2mm) with two 3mm balls &amp; Length: 8mm  &amp;  Color: Rainbow</v>
      </c>
      <c r="B99" s="57" t="str">
        <f>'Copy paste to Here'!C103</f>
        <v>CBETB</v>
      </c>
      <c r="C99" s="57" t="s">
        <v>757</v>
      </c>
      <c r="D99" s="58">
        <f>Invoice!B103</f>
        <v>2</v>
      </c>
      <c r="E99" s="59">
        <f>'Shipping Invoice'!J103*$N$1</f>
        <v>1.06</v>
      </c>
      <c r="F99" s="59">
        <f t="shared" si="3"/>
        <v>2.12</v>
      </c>
      <c r="G99" s="60">
        <f t="shared" si="4"/>
        <v>21.793600000000001</v>
      </c>
      <c r="H99" s="63">
        <f t="shared" si="5"/>
        <v>43.587200000000003</v>
      </c>
    </row>
    <row r="100" spans="1:8" s="62" customFormat="1" ht="24">
      <c r="A100" s="56" t="str">
        <f>IF((LEN('Copy paste to Here'!G104))&gt;5,((CONCATENATE('Copy paste to Here'!G104," &amp; ",'Copy paste to Here'!D104,"  &amp;  ",'Copy paste to Here'!E104))),"Empty Cell")</f>
        <v>Premium PVD plated surgical steel circular barbell, 16g (1.2mm) with two 3mm balls &amp; Length: 8mm  &amp;  Color: Gold</v>
      </c>
      <c r="B100" s="57" t="str">
        <f>'Copy paste to Here'!C104</f>
        <v>CBETB</v>
      </c>
      <c r="C100" s="57" t="s">
        <v>757</v>
      </c>
      <c r="D100" s="58">
        <f>Invoice!B104</f>
        <v>4</v>
      </c>
      <c r="E100" s="59">
        <f>'Shipping Invoice'!J104*$N$1</f>
        <v>1.06</v>
      </c>
      <c r="F100" s="59">
        <f t="shared" si="3"/>
        <v>4.24</v>
      </c>
      <c r="G100" s="60">
        <f t="shared" si="4"/>
        <v>21.793600000000001</v>
      </c>
      <c r="H100" s="63">
        <f t="shared" si="5"/>
        <v>87.174400000000006</v>
      </c>
    </row>
    <row r="101" spans="1:8" s="62" customFormat="1" ht="24">
      <c r="A101" s="56" t="str">
        <f>IF((LEN('Copy paste to Here'!G105))&gt;5,((CONCATENATE('Copy paste to Here'!G105," &amp; ",'Copy paste to Here'!D105,"  &amp;  ",'Copy paste to Here'!E105))),"Empty Cell")</f>
        <v>Premium PVD plated surgical steel circular barbell, 16g (1.2mm) with two 3mm balls &amp; Length: 8mm  &amp;  Color: Rose-gold</v>
      </c>
      <c r="B101" s="57" t="str">
        <f>'Copy paste to Here'!C105</f>
        <v>CBETB</v>
      </c>
      <c r="C101" s="57" t="s">
        <v>757</v>
      </c>
      <c r="D101" s="58">
        <f>Invoice!B105</f>
        <v>1</v>
      </c>
      <c r="E101" s="59">
        <f>'Shipping Invoice'!J105*$N$1</f>
        <v>1.06</v>
      </c>
      <c r="F101" s="59">
        <f t="shared" si="3"/>
        <v>1.06</v>
      </c>
      <c r="G101" s="60">
        <f t="shared" si="4"/>
        <v>21.793600000000001</v>
      </c>
      <c r="H101" s="63">
        <f t="shared" si="5"/>
        <v>21.793600000000001</v>
      </c>
    </row>
    <row r="102" spans="1:8" s="62" customFormat="1" ht="24">
      <c r="A102" s="56" t="str">
        <f>IF((LEN('Copy paste to Here'!G106))&gt;5,((CONCATENATE('Copy paste to Here'!G106," &amp; ",'Copy paste to Here'!D106,"  &amp;  ",'Copy paste to Here'!E106))),"Empty Cell")</f>
        <v>Premium PVD plated surgical steel circular barbell, 16g (1.2mm) with two 3mm balls &amp; Length: 9mm  &amp;  Color: Black</v>
      </c>
      <c r="B102" s="57" t="str">
        <f>'Copy paste to Here'!C106</f>
        <v>CBETB</v>
      </c>
      <c r="C102" s="57" t="s">
        <v>757</v>
      </c>
      <c r="D102" s="58">
        <f>Invoice!B106</f>
        <v>1</v>
      </c>
      <c r="E102" s="59">
        <f>'Shipping Invoice'!J106*$N$1</f>
        <v>1.06</v>
      </c>
      <c r="F102" s="59">
        <f t="shared" si="3"/>
        <v>1.06</v>
      </c>
      <c r="G102" s="60">
        <f t="shared" si="4"/>
        <v>21.793600000000001</v>
      </c>
      <c r="H102" s="63">
        <f t="shared" si="5"/>
        <v>21.793600000000001</v>
      </c>
    </row>
    <row r="103" spans="1:8" s="62" customFormat="1" ht="24">
      <c r="A103" s="56" t="str">
        <f>IF((LEN('Copy paste to Here'!G107))&gt;5,((CONCATENATE('Copy paste to Here'!G107," &amp; ",'Copy paste to Here'!D107,"  &amp;  ",'Copy paste to Here'!E107))),"Empty Cell")</f>
        <v>Premium PVD plated surgical steel circular barbell, 16g (1.2mm) with two 3mm balls &amp; Length: 10mm  &amp;  Color: Rainbow</v>
      </c>
      <c r="B103" s="57" t="str">
        <f>'Copy paste to Here'!C107</f>
        <v>CBETB</v>
      </c>
      <c r="C103" s="57" t="s">
        <v>757</v>
      </c>
      <c r="D103" s="58">
        <f>Invoice!B107</f>
        <v>1</v>
      </c>
      <c r="E103" s="59">
        <f>'Shipping Invoice'!J107*$N$1</f>
        <v>1.06</v>
      </c>
      <c r="F103" s="59">
        <f t="shared" si="3"/>
        <v>1.06</v>
      </c>
      <c r="G103" s="60">
        <f t="shared" si="4"/>
        <v>21.793600000000001</v>
      </c>
      <c r="H103" s="63">
        <f t="shared" si="5"/>
        <v>21.793600000000001</v>
      </c>
    </row>
    <row r="104" spans="1:8" s="62" customFormat="1" ht="24">
      <c r="A104" s="56" t="str">
        <f>IF((LEN('Copy paste to Here'!G108))&gt;5,((CONCATENATE('Copy paste to Here'!G108," &amp; ",'Copy paste to Here'!D108,"  &amp;  ",'Copy paste to Here'!E108))),"Empty Cell")</f>
        <v>Premium PVD plated surgical steel circular barbell, 16g (1.2mm) with two 3mm balls &amp; Length: 10mm  &amp;  Color: Gold</v>
      </c>
      <c r="B104" s="57" t="str">
        <f>'Copy paste to Here'!C108</f>
        <v>CBETB</v>
      </c>
      <c r="C104" s="57" t="s">
        <v>757</v>
      </c>
      <c r="D104" s="58">
        <f>Invoice!B108</f>
        <v>3</v>
      </c>
      <c r="E104" s="59">
        <f>'Shipping Invoice'!J108*$N$1</f>
        <v>1.06</v>
      </c>
      <c r="F104" s="59">
        <f t="shared" si="3"/>
        <v>3.18</v>
      </c>
      <c r="G104" s="60">
        <f t="shared" si="4"/>
        <v>21.793600000000001</v>
      </c>
      <c r="H104" s="63">
        <f t="shared" si="5"/>
        <v>65.380800000000008</v>
      </c>
    </row>
    <row r="105" spans="1:8" s="62" customFormat="1" ht="24">
      <c r="A105" s="56" t="str">
        <f>IF((LEN('Copy paste to Here'!G109))&gt;5,((CONCATENATE('Copy paste to Here'!G109," &amp; ",'Copy paste to Here'!D109,"  &amp;  ",'Copy paste to Here'!E109))),"Empty Cell")</f>
        <v>Premium PVD plated surgical steel circular barbell, 16g (1.2mm) with two 3mm balls &amp; Length: 12mm  &amp;  Color: Gold</v>
      </c>
      <c r="B105" s="57" t="str">
        <f>'Copy paste to Here'!C109</f>
        <v>CBETB</v>
      </c>
      <c r="C105" s="57" t="s">
        <v>757</v>
      </c>
      <c r="D105" s="58">
        <f>Invoice!B109</f>
        <v>2</v>
      </c>
      <c r="E105" s="59">
        <f>'Shipping Invoice'!J109*$N$1</f>
        <v>1.06</v>
      </c>
      <c r="F105" s="59">
        <f t="shared" si="3"/>
        <v>2.12</v>
      </c>
      <c r="G105" s="60">
        <f t="shared" si="4"/>
        <v>21.793600000000001</v>
      </c>
      <c r="H105" s="63">
        <f t="shared" si="5"/>
        <v>43.587200000000003</v>
      </c>
    </row>
    <row r="106" spans="1:8" s="62" customFormat="1" ht="36">
      <c r="A106" s="56" t="str">
        <f>IF((LEN('Copy paste to Here'!G110))&gt;5,((CONCATENATE('Copy paste to Here'!G110," &amp; ",'Copy paste to Here'!D110,"  &amp;  ",'Copy paste to Here'!E110))),"Empty Cell")</f>
        <v xml:space="preserve">925 silver seamless nose hoop, 22g (0.6mm) with a Balinese wire design and a 3mm center ball - outer diameter of 3/8'' (10mm) &amp;   &amp;  </v>
      </c>
      <c r="B106" s="57" t="str">
        <f>'Copy paste to Here'!C110</f>
        <v>HR17</v>
      </c>
      <c r="C106" s="57" t="s">
        <v>759</v>
      </c>
      <c r="D106" s="58">
        <f>Invoice!B110</f>
        <v>2</v>
      </c>
      <c r="E106" s="59">
        <f>'Shipping Invoice'!J110*$N$1</f>
        <v>2.25</v>
      </c>
      <c r="F106" s="59">
        <f t="shared" si="3"/>
        <v>4.5</v>
      </c>
      <c r="G106" s="60">
        <f t="shared" si="4"/>
        <v>46.26</v>
      </c>
      <c r="H106" s="63">
        <f t="shared" si="5"/>
        <v>92.52</v>
      </c>
    </row>
    <row r="107" spans="1:8" s="62" customFormat="1" ht="36">
      <c r="A107" s="56" t="str">
        <f>IF((LEN('Copy paste to Here'!G111))&gt;5,((CONCATENATE('Copy paste to Here'!G111," &amp; ",'Copy paste to Here'!D111,"  &amp;  ",'Copy paste to Here'!E111))),"Empty Cell")</f>
        <v xml:space="preserve">18k gold plated 925 silver seamless nose hoops, 22g (0.6mm) with a Balinese wire design and a 3mm center ball - outer diameter of 3/8'' (10mm) &amp;   &amp;  </v>
      </c>
      <c r="B107" s="57" t="str">
        <f>'Copy paste to Here'!C111</f>
        <v>HR17RG</v>
      </c>
      <c r="C107" s="57" t="s">
        <v>760</v>
      </c>
      <c r="D107" s="58">
        <f>Invoice!B111</f>
        <v>1</v>
      </c>
      <c r="E107" s="59">
        <f>'Shipping Invoice'!J111*$N$1</f>
        <v>2.68</v>
      </c>
      <c r="F107" s="59">
        <f t="shared" si="3"/>
        <v>2.68</v>
      </c>
      <c r="G107" s="60">
        <f t="shared" si="4"/>
        <v>55.1008</v>
      </c>
      <c r="H107" s="63">
        <f t="shared" si="5"/>
        <v>55.1008</v>
      </c>
    </row>
    <row r="108" spans="1:8" s="62" customFormat="1" ht="36">
      <c r="A108" s="56" t="str">
        <f>IF((LEN('Copy paste to Here'!G112))&gt;5,((CONCATENATE('Copy paste to Here'!G112," &amp; ",'Copy paste to Here'!D112,"  &amp;  ",'Copy paste to Here'!E112))),"Empty Cell")</f>
        <v xml:space="preserve">18k gold plated 925 silver seamless nose hoops, 22g (0.6mm) with a triple twisted wire design - outer diameter of 3/8'' (10mm) &amp;   &amp;  </v>
      </c>
      <c r="B108" s="57" t="str">
        <f>'Copy paste to Here'!C112</f>
        <v>HR27RG</v>
      </c>
      <c r="C108" s="57" t="s">
        <v>761</v>
      </c>
      <c r="D108" s="58">
        <f>Invoice!B112</f>
        <v>2</v>
      </c>
      <c r="E108" s="59">
        <f>'Shipping Invoice'!J112*$N$1</f>
        <v>2.4300000000000002</v>
      </c>
      <c r="F108" s="59">
        <f t="shared" si="3"/>
        <v>4.8600000000000003</v>
      </c>
      <c r="G108" s="60">
        <f t="shared" si="4"/>
        <v>49.960799999999999</v>
      </c>
      <c r="H108" s="63">
        <f t="shared" si="5"/>
        <v>99.921599999999998</v>
      </c>
    </row>
    <row r="109" spans="1:8" s="62" customFormat="1" ht="24">
      <c r="A109" s="56" t="str">
        <f>IF((LEN('Copy paste to Here'!G113))&gt;5,((CONCATENATE('Copy paste to Here'!G113," &amp; ",'Copy paste to Here'!D113,"  &amp;  ",'Copy paste to Here'!E113))),"Empty Cell")</f>
        <v xml:space="preserve">Surgical steel labret, 16g (1.2mm) with a 3mm ball &amp; Length: 10mm  &amp;  </v>
      </c>
      <c r="B109" s="57" t="str">
        <f>'Copy paste to Here'!C113</f>
        <v>LBB3</v>
      </c>
      <c r="C109" s="57" t="s">
        <v>656</v>
      </c>
      <c r="D109" s="58">
        <f>Invoice!B113</f>
        <v>15</v>
      </c>
      <c r="E109" s="59">
        <f>'Shipping Invoice'!J113*$N$1</f>
        <v>0.3</v>
      </c>
      <c r="F109" s="59">
        <f t="shared" si="3"/>
        <v>4.5</v>
      </c>
      <c r="G109" s="60">
        <f t="shared" si="4"/>
        <v>6.1679999999999993</v>
      </c>
      <c r="H109" s="63">
        <f t="shared" si="5"/>
        <v>92.519999999999982</v>
      </c>
    </row>
    <row r="110" spans="1:8" s="62" customFormat="1" ht="24">
      <c r="A110" s="56" t="str">
        <f>IF((LEN('Copy paste to Here'!G114))&gt;5,((CONCATENATE('Copy paste to Here'!G114," &amp; ",'Copy paste to Here'!D114,"  &amp;  ",'Copy paste to Here'!E114))),"Empty Cell")</f>
        <v>316L steel labret, 16g (1.2mm) with a 3mm bezel set jewel ball &amp; Length: 6mm  &amp;  Crystal Color: Clear</v>
      </c>
      <c r="B110" s="57" t="str">
        <f>'Copy paste to Here'!C114</f>
        <v>LBC3</v>
      </c>
      <c r="C110" s="57" t="s">
        <v>762</v>
      </c>
      <c r="D110" s="58">
        <f>Invoice!B114</f>
        <v>2</v>
      </c>
      <c r="E110" s="59">
        <f>'Shipping Invoice'!J114*$N$1</f>
        <v>0.7</v>
      </c>
      <c r="F110" s="59">
        <f t="shared" si="3"/>
        <v>1.4</v>
      </c>
      <c r="G110" s="60">
        <f t="shared" si="4"/>
        <v>14.391999999999998</v>
      </c>
      <c r="H110" s="63">
        <f t="shared" si="5"/>
        <v>28.783999999999995</v>
      </c>
    </row>
    <row r="111" spans="1:8" s="62" customFormat="1" ht="24">
      <c r="A111" s="56" t="str">
        <f>IF((LEN('Copy paste to Here'!G115))&gt;5,((CONCATENATE('Copy paste to Here'!G115," &amp; ",'Copy paste to Here'!D115,"  &amp;  ",'Copy paste to Here'!E115))),"Empty Cell")</f>
        <v>316L steel labret, 16g (1.2mm) with a 3mm bezel set jewel ball &amp; Length: 6mm  &amp;  Crystal Color: AB</v>
      </c>
      <c r="B111" s="57" t="str">
        <f>'Copy paste to Here'!C115</f>
        <v>LBC3</v>
      </c>
      <c r="C111" s="57" t="s">
        <v>762</v>
      </c>
      <c r="D111" s="58">
        <f>Invoice!B115</f>
        <v>2</v>
      </c>
      <c r="E111" s="59">
        <f>'Shipping Invoice'!J115*$N$1</f>
        <v>0.7</v>
      </c>
      <c r="F111" s="59">
        <f t="shared" si="3"/>
        <v>1.4</v>
      </c>
      <c r="G111" s="60">
        <f t="shared" si="4"/>
        <v>14.391999999999998</v>
      </c>
      <c r="H111" s="63">
        <f t="shared" si="5"/>
        <v>28.783999999999995</v>
      </c>
    </row>
    <row r="112" spans="1:8" s="62" customFormat="1" ht="24">
      <c r="A112" s="56" t="str">
        <f>IF((LEN('Copy paste to Here'!G116))&gt;5,((CONCATENATE('Copy paste to Here'!G116," &amp; ",'Copy paste to Here'!D116,"  &amp;  ",'Copy paste to Here'!E116))),"Empty Cell")</f>
        <v>316L steel labret, 16g (1.2mm) with a 3mm bezel set jewel ball &amp; Length: 6mm  &amp;  Crystal Color: Aquamarine</v>
      </c>
      <c r="B112" s="57" t="str">
        <f>'Copy paste to Here'!C116</f>
        <v>LBC3</v>
      </c>
      <c r="C112" s="57" t="s">
        <v>762</v>
      </c>
      <c r="D112" s="58">
        <f>Invoice!B116</f>
        <v>2</v>
      </c>
      <c r="E112" s="59">
        <f>'Shipping Invoice'!J116*$N$1</f>
        <v>0.7</v>
      </c>
      <c r="F112" s="59">
        <f t="shared" si="3"/>
        <v>1.4</v>
      </c>
      <c r="G112" s="60">
        <f t="shared" si="4"/>
        <v>14.391999999999998</v>
      </c>
      <c r="H112" s="63">
        <f t="shared" si="5"/>
        <v>28.783999999999995</v>
      </c>
    </row>
    <row r="113" spans="1:8" s="62" customFormat="1" ht="24">
      <c r="A113" s="56" t="str">
        <f>IF((LEN('Copy paste to Here'!G117))&gt;5,((CONCATENATE('Copy paste to Here'!G117," &amp; ",'Copy paste to Here'!D117,"  &amp;  ",'Copy paste to Here'!E117))),"Empty Cell")</f>
        <v>316L steel labret, 16g (1.2mm) with a 3mm bezel set jewel ball &amp; Length: 6mm  &amp;  Crystal Color: Blue Zircon</v>
      </c>
      <c r="B113" s="57" t="str">
        <f>'Copy paste to Here'!C117</f>
        <v>LBC3</v>
      </c>
      <c r="C113" s="57" t="s">
        <v>762</v>
      </c>
      <c r="D113" s="58">
        <f>Invoice!B117</f>
        <v>4</v>
      </c>
      <c r="E113" s="59">
        <f>'Shipping Invoice'!J117*$N$1</f>
        <v>0.7</v>
      </c>
      <c r="F113" s="59">
        <f t="shared" si="3"/>
        <v>2.8</v>
      </c>
      <c r="G113" s="60">
        <f t="shared" si="4"/>
        <v>14.391999999999998</v>
      </c>
      <c r="H113" s="63">
        <f t="shared" si="5"/>
        <v>57.567999999999991</v>
      </c>
    </row>
    <row r="114" spans="1:8" s="62" customFormat="1" ht="24">
      <c r="A114" s="56" t="str">
        <f>IF((LEN('Copy paste to Here'!G118))&gt;5,((CONCATENATE('Copy paste to Here'!G118," &amp; ",'Copy paste to Here'!D118,"  &amp;  ",'Copy paste to Here'!E118))),"Empty Cell")</f>
        <v>316L steel labret, 16g (1.2mm) with a 3mm bezel set jewel ball &amp; Length: 6mm  &amp;  Crystal Color: Amethyst</v>
      </c>
      <c r="B114" s="57" t="str">
        <f>'Copy paste to Here'!C118</f>
        <v>LBC3</v>
      </c>
      <c r="C114" s="57" t="s">
        <v>762</v>
      </c>
      <c r="D114" s="58">
        <f>Invoice!B118</f>
        <v>2</v>
      </c>
      <c r="E114" s="59">
        <f>'Shipping Invoice'!J118*$N$1</f>
        <v>0.7</v>
      </c>
      <c r="F114" s="59">
        <f t="shared" si="3"/>
        <v>1.4</v>
      </c>
      <c r="G114" s="60">
        <f t="shared" si="4"/>
        <v>14.391999999999998</v>
      </c>
      <c r="H114" s="63">
        <f t="shared" si="5"/>
        <v>28.783999999999995</v>
      </c>
    </row>
    <row r="115" spans="1:8" s="62" customFormat="1" ht="24">
      <c r="A115" s="56" t="str">
        <f>IF((LEN('Copy paste to Here'!G119))&gt;5,((CONCATENATE('Copy paste to Here'!G119," &amp; ",'Copy paste to Here'!D119,"  &amp;  ",'Copy paste to Here'!E119))),"Empty Cell")</f>
        <v>316L steel labret, 16g (1.2mm) with a 3mm bezel set jewel ball &amp; Length: 6mm  &amp;  Crystal Color: Peridot</v>
      </c>
      <c r="B115" s="57" t="str">
        <f>'Copy paste to Here'!C119</f>
        <v>LBC3</v>
      </c>
      <c r="C115" s="57" t="s">
        <v>762</v>
      </c>
      <c r="D115" s="58">
        <f>Invoice!B119</f>
        <v>2</v>
      </c>
      <c r="E115" s="59">
        <f>'Shipping Invoice'!J119*$N$1</f>
        <v>0.7</v>
      </c>
      <c r="F115" s="59">
        <f t="shared" si="3"/>
        <v>1.4</v>
      </c>
      <c r="G115" s="60">
        <f t="shared" si="4"/>
        <v>14.391999999999998</v>
      </c>
      <c r="H115" s="63">
        <f t="shared" si="5"/>
        <v>28.783999999999995</v>
      </c>
    </row>
    <row r="116" spans="1:8" s="62" customFormat="1" ht="24">
      <c r="A116" s="56" t="str">
        <f>IF((LEN('Copy paste to Here'!G120))&gt;5,((CONCATENATE('Copy paste to Here'!G120," &amp; ",'Copy paste to Here'!D120,"  &amp;  ",'Copy paste to Here'!E120))),"Empty Cell")</f>
        <v>316L steel labret, 16g (1.2mm) with a 3mm bezel set jewel ball &amp; Length: 8mm  &amp;  Crystal Color: Clear</v>
      </c>
      <c r="B116" s="57" t="str">
        <f>'Copy paste to Here'!C120</f>
        <v>LBC3</v>
      </c>
      <c r="C116" s="57" t="s">
        <v>762</v>
      </c>
      <c r="D116" s="58">
        <f>Invoice!B120</f>
        <v>2</v>
      </c>
      <c r="E116" s="59">
        <f>'Shipping Invoice'!J120*$N$1</f>
        <v>0.7</v>
      </c>
      <c r="F116" s="59">
        <f t="shared" si="3"/>
        <v>1.4</v>
      </c>
      <c r="G116" s="60">
        <f t="shared" si="4"/>
        <v>14.391999999999998</v>
      </c>
      <c r="H116" s="63">
        <f t="shared" si="5"/>
        <v>28.783999999999995</v>
      </c>
    </row>
    <row r="117" spans="1:8" s="62" customFormat="1" ht="24">
      <c r="A117" s="56" t="str">
        <f>IF((LEN('Copy paste to Here'!G121))&gt;5,((CONCATENATE('Copy paste to Here'!G121," &amp; ",'Copy paste to Here'!D121,"  &amp;  ",'Copy paste to Here'!E121))),"Empty Cell")</f>
        <v>316L steel labret, 16g (1.2mm) with a 3mm bezel set jewel ball &amp; Length: 8mm  &amp;  Crystal Color: AB</v>
      </c>
      <c r="B117" s="57" t="str">
        <f>'Copy paste to Here'!C121</f>
        <v>LBC3</v>
      </c>
      <c r="C117" s="57" t="s">
        <v>762</v>
      </c>
      <c r="D117" s="58">
        <f>Invoice!B121</f>
        <v>2</v>
      </c>
      <c r="E117" s="59">
        <f>'Shipping Invoice'!J121*$N$1</f>
        <v>0.7</v>
      </c>
      <c r="F117" s="59">
        <f t="shared" si="3"/>
        <v>1.4</v>
      </c>
      <c r="G117" s="60">
        <f t="shared" si="4"/>
        <v>14.391999999999998</v>
      </c>
      <c r="H117" s="63">
        <f t="shared" si="5"/>
        <v>28.783999999999995</v>
      </c>
    </row>
    <row r="118" spans="1:8" s="62" customFormat="1" ht="24">
      <c r="A118" s="56" t="str">
        <f>IF((LEN('Copy paste to Here'!G122))&gt;5,((CONCATENATE('Copy paste to Here'!G122," &amp; ",'Copy paste to Here'!D122,"  &amp;  ",'Copy paste to Here'!E122))),"Empty Cell")</f>
        <v>316L steel labret, 16g (1.2mm) with a 3mm bezel set jewel ball &amp; Length: 8mm  &amp;  Crystal Color: Rose</v>
      </c>
      <c r="B118" s="57" t="str">
        <f>'Copy paste to Here'!C122</f>
        <v>LBC3</v>
      </c>
      <c r="C118" s="57" t="s">
        <v>762</v>
      </c>
      <c r="D118" s="58">
        <f>Invoice!B122</f>
        <v>2</v>
      </c>
      <c r="E118" s="59">
        <f>'Shipping Invoice'!J122*$N$1</f>
        <v>0.7</v>
      </c>
      <c r="F118" s="59">
        <f t="shared" si="3"/>
        <v>1.4</v>
      </c>
      <c r="G118" s="60">
        <f t="shared" si="4"/>
        <v>14.391999999999998</v>
      </c>
      <c r="H118" s="63">
        <f t="shared" si="5"/>
        <v>28.783999999999995</v>
      </c>
    </row>
    <row r="119" spans="1:8" s="62" customFormat="1" ht="24">
      <c r="A119" s="56" t="str">
        <f>IF((LEN('Copy paste to Here'!G123))&gt;5,((CONCATENATE('Copy paste to Here'!G123," &amp; ",'Copy paste to Here'!D123,"  &amp;  ",'Copy paste to Here'!E123))),"Empty Cell")</f>
        <v>316L steel labret, 16g (1.2mm) with a 3mm bezel set jewel ball &amp; Length: 8mm  &amp;  Crystal Color: Sapphire</v>
      </c>
      <c r="B119" s="57" t="str">
        <f>'Copy paste to Here'!C123</f>
        <v>LBC3</v>
      </c>
      <c r="C119" s="57" t="s">
        <v>762</v>
      </c>
      <c r="D119" s="58">
        <f>Invoice!B123</f>
        <v>2</v>
      </c>
      <c r="E119" s="59">
        <f>'Shipping Invoice'!J123*$N$1</f>
        <v>0.7</v>
      </c>
      <c r="F119" s="59">
        <f t="shared" si="3"/>
        <v>1.4</v>
      </c>
      <c r="G119" s="60">
        <f t="shared" si="4"/>
        <v>14.391999999999998</v>
      </c>
      <c r="H119" s="63">
        <f t="shared" si="5"/>
        <v>28.783999999999995</v>
      </c>
    </row>
    <row r="120" spans="1:8" s="62" customFormat="1" ht="24">
      <c r="A120" s="56" t="str">
        <f>IF((LEN('Copy paste to Here'!G124))&gt;5,((CONCATENATE('Copy paste to Here'!G124," &amp; ",'Copy paste to Here'!D124,"  &amp;  ",'Copy paste to Here'!E124))),"Empty Cell")</f>
        <v>316L steel labret, 16g (1.2mm) with a 3mm bezel set jewel ball &amp; Length: 8mm  &amp;  Crystal Color: Peridot</v>
      </c>
      <c r="B120" s="57" t="str">
        <f>'Copy paste to Here'!C124</f>
        <v>LBC3</v>
      </c>
      <c r="C120" s="57" t="s">
        <v>762</v>
      </c>
      <c r="D120" s="58">
        <f>Invoice!B124</f>
        <v>2</v>
      </c>
      <c r="E120" s="59">
        <f>'Shipping Invoice'!J124*$N$1</f>
        <v>0.7</v>
      </c>
      <c r="F120" s="59">
        <f t="shared" si="3"/>
        <v>1.4</v>
      </c>
      <c r="G120" s="60">
        <f t="shared" si="4"/>
        <v>14.391999999999998</v>
      </c>
      <c r="H120" s="63">
        <f t="shared" si="5"/>
        <v>28.783999999999995</v>
      </c>
    </row>
    <row r="121" spans="1:8" s="62" customFormat="1" ht="24">
      <c r="A121" s="56" t="str">
        <f>IF((LEN('Copy paste to Here'!G125))&gt;5,((CONCATENATE('Copy paste to Here'!G125," &amp; ",'Copy paste to Here'!D125,"  &amp;  ",'Copy paste to Here'!E125))),"Empty Cell")</f>
        <v>316L steel labret, 16g (1.2mm) with a 3mm bezel set jewel ball &amp; Length: 10mm  &amp;  Crystal Color: Peridot</v>
      </c>
      <c r="B121" s="57" t="str">
        <f>'Copy paste to Here'!C125</f>
        <v>LBC3</v>
      </c>
      <c r="C121" s="57" t="s">
        <v>762</v>
      </c>
      <c r="D121" s="58">
        <f>Invoice!B125</f>
        <v>1</v>
      </c>
      <c r="E121" s="59">
        <f>'Shipping Invoice'!J125*$N$1</f>
        <v>0.7</v>
      </c>
      <c r="F121" s="59">
        <f t="shared" si="3"/>
        <v>0.7</v>
      </c>
      <c r="G121" s="60">
        <f t="shared" si="4"/>
        <v>14.391999999999998</v>
      </c>
      <c r="H121" s="63">
        <f t="shared" si="5"/>
        <v>14.391999999999998</v>
      </c>
    </row>
    <row r="122" spans="1:8" s="62" customFormat="1" ht="48">
      <c r="A122" s="56" t="str">
        <f>IF((LEN('Copy paste to Here'!G126))&gt;5,((CONCATENATE('Copy paste to Here'!G126," &amp; ",'Copy paste to Here'!D126,"  &amp;  ",'Copy paste to Here'!E126))),"Empty Cell")</f>
        <v>Internally threaded 316L steel labret, 16g (1.2mm) with a upper 2 -5mm prong set round CZ stone (attachments are made from surgical steel) &amp; Length: 6mm with 3mm top part  &amp;  Cz Color: Clear</v>
      </c>
      <c r="B122" s="57" t="str">
        <f>'Copy paste to Here'!C126</f>
        <v>LBCZIN</v>
      </c>
      <c r="C122" s="57" t="s">
        <v>837</v>
      </c>
      <c r="D122" s="58">
        <f>Invoice!B126</f>
        <v>5</v>
      </c>
      <c r="E122" s="59">
        <f>'Shipping Invoice'!J126*$N$1</f>
        <v>2.2400000000000002</v>
      </c>
      <c r="F122" s="59">
        <f t="shared" si="3"/>
        <v>11.200000000000001</v>
      </c>
      <c r="G122" s="60">
        <f t="shared" si="4"/>
        <v>46.054400000000001</v>
      </c>
      <c r="H122" s="63">
        <f t="shared" si="5"/>
        <v>230.27199999999999</v>
      </c>
    </row>
    <row r="123" spans="1:8" s="62" customFormat="1" ht="48">
      <c r="A123" s="56" t="str">
        <f>IF((LEN('Copy paste to Here'!G127))&gt;5,((CONCATENATE('Copy paste to Here'!G127," &amp; ",'Copy paste to Here'!D127,"  &amp;  ",'Copy paste to Here'!E127))),"Empty Cell")</f>
        <v>Internally threaded 316L steel labret, 16g (1.2mm) with a upper 2 -5mm prong set round CZ stone (attachments are made from surgical steel) &amp; Length: 6mm with 3mm top part  &amp;  Cz Color: Rose</v>
      </c>
      <c r="B123" s="57" t="str">
        <f>'Copy paste to Here'!C127</f>
        <v>LBCZIN</v>
      </c>
      <c r="C123" s="57" t="s">
        <v>837</v>
      </c>
      <c r="D123" s="58">
        <f>Invoice!B127</f>
        <v>4</v>
      </c>
      <c r="E123" s="59">
        <f>'Shipping Invoice'!J127*$N$1</f>
        <v>2.2400000000000002</v>
      </c>
      <c r="F123" s="59">
        <f t="shared" si="3"/>
        <v>8.9600000000000009</v>
      </c>
      <c r="G123" s="60">
        <f t="shared" si="4"/>
        <v>46.054400000000001</v>
      </c>
      <c r="H123" s="63">
        <f t="shared" si="5"/>
        <v>184.2176</v>
      </c>
    </row>
    <row r="124" spans="1:8" s="62" customFormat="1" ht="36">
      <c r="A124" s="56" t="str">
        <f>IF((LEN('Copy paste to Here'!G128))&gt;5,((CONCATENATE('Copy paste to Here'!G128," &amp; ",'Copy paste to Here'!D128,"  &amp;  ",'Copy paste to Here'!E128))),"Empty Cell")</f>
        <v>Internally threaded 316L steel labret, 16g (1.2mm) with a upper 2 -5mm prong set round CZ stone (attachments are made from surgical steel) &amp; Length: 6mm with 3mm top part  &amp;  Cz Color: Jet</v>
      </c>
      <c r="B124" s="57" t="str">
        <f>'Copy paste to Here'!C128</f>
        <v>LBCZIN</v>
      </c>
      <c r="C124" s="57" t="s">
        <v>837</v>
      </c>
      <c r="D124" s="58">
        <f>Invoice!B128</f>
        <v>2</v>
      </c>
      <c r="E124" s="59">
        <f>'Shipping Invoice'!J128*$N$1</f>
        <v>2.2400000000000002</v>
      </c>
      <c r="F124" s="59">
        <f t="shared" si="3"/>
        <v>4.4800000000000004</v>
      </c>
      <c r="G124" s="60">
        <f t="shared" si="4"/>
        <v>46.054400000000001</v>
      </c>
      <c r="H124" s="63">
        <f t="shared" si="5"/>
        <v>92.108800000000002</v>
      </c>
    </row>
    <row r="125" spans="1:8" s="62" customFormat="1" ht="48">
      <c r="A125" s="56" t="str">
        <f>IF((LEN('Copy paste to Here'!G129))&gt;5,((CONCATENATE('Copy paste to Here'!G129," &amp; ",'Copy paste to Here'!D129,"  &amp;  ",'Copy paste to Here'!E129))),"Empty Cell")</f>
        <v>Internally threaded 316L steel labret, 16g (1.2mm) with a upper 2 -5mm prong set round CZ stone (attachments are made from surgical steel) &amp; Length: 6mm with 3mm top part  &amp;  Cz Color: Garnet</v>
      </c>
      <c r="B125" s="57" t="str">
        <f>'Copy paste to Here'!C129</f>
        <v>LBCZIN</v>
      </c>
      <c r="C125" s="57" t="s">
        <v>837</v>
      </c>
      <c r="D125" s="58">
        <f>Invoice!B129</f>
        <v>2</v>
      </c>
      <c r="E125" s="59">
        <f>'Shipping Invoice'!J129*$N$1</f>
        <v>2.2400000000000002</v>
      </c>
      <c r="F125" s="59">
        <f t="shared" si="3"/>
        <v>4.4800000000000004</v>
      </c>
      <c r="G125" s="60">
        <f t="shared" si="4"/>
        <v>46.054400000000001</v>
      </c>
      <c r="H125" s="63">
        <f t="shared" si="5"/>
        <v>92.108800000000002</v>
      </c>
    </row>
    <row r="126" spans="1:8" s="62" customFormat="1" ht="36">
      <c r="A126" s="56" t="str">
        <f>IF((LEN('Copy paste to Here'!G130))&gt;5,((CONCATENATE('Copy paste to Here'!G130," &amp; ",'Copy paste to Here'!D130,"  &amp;  ",'Copy paste to Here'!E130))),"Empty Cell")</f>
        <v>Internally threaded 316L steel labret, 16g (1.2mm) with a upper 2 -5mm prong set round CZ stone (attachments are made from surgical steel) &amp; Length: 6mm with 3mm top part  &amp;  Cz Color: AB</v>
      </c>
      <c r="B126" s="57" t="str">
        <f>'Copy paste to Here'!C130</f>
        <v>LBCZIN</v>
      </c>
      <c r="C126" s="57" t="s">
        <v>837</v>
      </c>
      <c r="D126" s="58">
        <f>Invoice!B130</f>
        <v>3</v>
      </c>
      <c r="E126" s="59">
        <f>'Shipping Invoice'!J130*$N$1</f>
        <v>2.2400000000000002</v>
      </c>
      <c r="F126" s="59">
        <f t="shared" si="3"/>
        <v>6.7200000000000006</v>
      </c>
      <c r="G126" s="60">
        <f t="shared" si="4"/>
        <v>46.054400000000001</v>
      </c>
      <c r="H126" s="63">
        <f t="shared" si="5"/>
        <v>138.16320000000002</v>
      </c>
    </row>
    <row r="127" spans="1:8" s="62" customFormat="1" ht="48">
      <c r="A127" s="56" t="str">
        <f>IF((LEN('Copy paste to Here'!G131))&gt;5,((CONCATENATE('Copy paste to Here'!G131," &amp; ",'Copy paste to Here'!D131,"  &amp;  ",'Copy paste to Here'!E131))),"Empty Cell")</f>
        <v>Internally threaded 316L steel labret, 16g (1.2mm) with a upper 2 -5mm prong set round CZ stone (attachments are made from surgical steel) &amp; Length: 8mm with 3mm top part  &amp;  Cz Color: Clear</v>
      </c>
      <c r="B127" s="57" t="str">
        <f>'Copy paste to Here'!C131</f>
        <v>LBCZIN</v>
      </c>
      <c r="C127" s="57" t="s">
        <v>837</v>
      </c>
      <c r="D127" s="58">
        <f>Invoice!B131</f>
        <v>6</v>
      </c>
      <c r="E127" s="59">
        <f>'Shipping Invoice'!J131*$N$1</f>
        <v>2.2400000000000002</v>
      </c>
      <c r="F127" s="59">
        <f t="shared" si="3"/>
        <v>13.440000000000001</v>
      </c>
      <c r="G127" s="60">
        <f t="shared" si="4"/>
        <v>46.054400000000001</v>
      </c>
      <c r="H127" s="63">
        <f t="shared" si="5"/>
        <v>276.32640000000004</v>
      </c>
    </row>
    <row r="128" spans="1:8" s="62" customFormat="1" ht="48">
      <c r="A128" s="56" t="str">
        <f>IF((LEN('Copy paste to Here'!G132))&gt;5,((CONCATENATE('Copy paste to Here'!G132," &amp; ",'Copy paste to Here'!D132,"  &amp;  ",'Copy paste to Here'!E132))),"Empty Cell")</f>
        <v>Internally threaded 316L steel labret, 16g (1.2mm) with a upper 2 -5mm prong set round CZ stone (attachments are made from surgical steel) &amp; Length: 8mm with 3mm top part  &amp;  Cz Color: Rose</v>
      </c>
      <c r="B128" s="57" t="str">
        <f>'Copy paste to Here'!C132</f>
        <v>LBCZIN</v>
      </c>
      <c r="C128" s="57" t="s">
        <v>837</v>
      </c>
      <c r="D128" s="58">
        <f>Invoice!B132</f>
        <v>2</v>
      </c>
      <c r="E128" s="59">
        <f>'Shipping Invoice'!J132*$N$1</f>
        <v>2.2400000000000002</v>
      </c>
      <c r="F128" s="59">
        <f t="shared" si="3"/>
        <v>4.4800000000000004</v>
      </c>
      <c r="G128" s="60">
        <f t="shared" si="4"/>
        <v>46.054400000000001</v>
      </c>
      <c r="H128" s="63">
        <f t="shared" si="5"/>
        <v>92.108800000000002</v>
      </c>
    </row>
    <row r="129" spans="1:8" s="62" customFormat="1" ht="36">
      <c r="A129" s="56" t="str">
        <f>IF((LEN('Copy paste to Here'!G133))&gt;5,((CONCATENATE('Copy paste to Here'!G133," &amp; ",'Copy paste to Here'!D133,"  &amp;  ",'Copy paste to Here'!E133))),"Empty Cell")</f>
        <v>Internally threaded 316L steel labret, 16g (1.2mm) with a upper 2 -5mm prong set round CZ stone (attachments are made from surgical steel) &amp; Length: 8mm with 3mm top part  &amp;  Cz Color: AB</v>
      </c>
      <c r="B129" s="57" t="str">
        <f>'Copy paste to Here'!C133</f>
        <v>LBCZIN</v>
      </c>
      <c r="C129" s="57" t="s">
        <v>837</v>
      </c>
      <c r="D129" s="58">
        <f>Invoice!B133</f>
        <v>4</v>
      </c>
      <c r="E129" s="59">
        <f>'Shipping Invoice'!J133*$N$1</f>
        <v>2.2400000000000002</v>
      </c>
      <c r="F129" s="59">
        <f t="shared" si="3"/>
        <v>8.9600000000000009</v>
      </c>
      <c r="G129" s="60">
        <f t="shared" si="4"/>
        <v>46.054400000000001</v>
      </c>
      <c r="H129" s="63">
        <f t="shared" si="5"/>
        <v>184.2176</v>
      </c>
    </row>
    <row r="130" spans="1:8" s="62" customFormat="1" ht="48">
      <c r="A130" s="56" t="str">
        <f>IF((LEN('Copy paste to Here'!G134))&gt;5,((CONCATENATE('Copy paste to Here'!G134," &amp; ",'Copy paste to Here'!D134,"  &amp;  ",'Copy paste to Here'!E134))),"Empty Cell")</f>
        <v>Surgical steel internally threaded labret, 16g (1.2mm) with synthetic opal flat head sized 3mm to 5mm, in a surgical steel cup, for triple tragus piercings &amp; Length: 6mm with 3mm top part  &amp;  Color: Clear</v>
      </c>
      <c r="B130" s="57" t="str">
        <f>'Copy paste to Here'!C134</f>
        <v>LBIO</v>
      </c>
      <c r="C130" s="57" t="s">
        <v>838</v>
      </c>
      <c r="D130" s="58">
        <f>Invoice!B134</f>
        <v>2</v>
      </c>
      <c r="E130" s="59">
        <f>'Shipping Invoice'!J134*$N$1</f>
        <v>2.04</v>
      </c>
      <c r="F130" s="59">
        <f t="shared" si="3"/>
        <v>4.08</v>
      </c>
      <c r="G130" s="60">
        <f t="shared" si="4"/>
        <v>41.942399999999999</v>
      </c>
      <c r="H130" s="63">
        <f t="shared" si="5"/>
        <v>83.884799999999998</v>
      </c>
    </row>
    <row r="131" spans="1:8" s="62" customFormat="1" ht="48">
      <c r="A131" s="56" t="str">
        <f>IF((LEN('Copy paste to Here'!G135))&gt;5,((CONCATENATE('Copy paste to Here'!G135," &amp; ",'Copy paste to Here'!D135,"  &amp;  ",'Copy paste to Here'!E135))),"Empty Cell")</f>
        <v>Surgical steel internally threaded labret, 16g (1.2mm) with synthetic opal flat head sized 3mm to 5mm, in a surgical steel cup, for triple tragus piercings &amp; Length: 6mm with 3mm top part  &amp;  Color: Light blue</v>
      </c>
      <c r="B131" s="57" t="str">
        <f>'Copy paste to Here'!C135</f>
        <v>LBIO</v>
      </c>
      <c r="C131" s="57" t="s">
        <v>838</v>
      </c>
      <c r="D131" s="58">
        <f>Invoice!B135</f>
        <v>2</v>
      </c>
      <c r="E131" s="59">
        <f>'Shipping Invoice'!J135*$N$1</f>
        <v>2.04</v>
      </c>
      <c r="F131" s="59">
        <f t="shared" si="3"/>
        <v>4.08</v>
      </c>
      <c r="G131" s="60">
        <f t="shared" si="4"/>
        <v>41.942399999999999</v>
      </c>
      <c r="H131" s="63">
        <f t="shared" si="5"/>
        <v>83.884799999999998</v>
      </c>
    </row>
    <row r="132" spans="1:8" s="62" customFormat="1" ht="48">
      <c r="A132" s="56" t="str">
        <f>IF((LEN('Copy paste to Here'!G136))&gt;5,((CONCATENATE('Copy paste to Here'!G136," &amp; ",'Copy paste to Here'!D136,"  &amp;  ",'Copy paste to Here'!E136))),"Empty Cell")</f>
        <v>Surgical steel internally threaded labret, 16g (1.2mm) with synthetic opal flat head sized 3mm to 5mm, in a surgical steel cup, for triple tragus piercings &amp; Length: 6mm with 3mm top part  &amp;  Color: Green</v>
      </c>
      <c r="B132" s="57" t="str">
        <f>'Copy paste to Here'!C136</f>
        <v>LBIO</v>
      </c>
      <c r="C132" s="57" t="s">
        <v>838</v>
      </c>
      <c r="D132" s="58">
        <f>Invoice!B136</f>
        <v>2</v>
      </c>
      <c r="E132" s="59">
        <f>'Shipping Invoice'!J136*$N$1</f>
        <v>2.04</v>
      </c>
      <c r="F132" s="59">
        <f t="shared" si="3"/>
        <v>4.08</v>
      </c>
      <c r="G132" s="60">
        <f t="shared" si="4"/>
        <v>41.942399999999999</v>
      </c>
      <c r="H132" s="63">
        <f t="shared" si="5"/>
        <v>83.884799999999998</v>
      </c>
    </row>
    <row r="133" spans="1:8" s="62" customFormat="1" ht="48">
      <c r="A133" s="56" t="str">
        <f>IF((LEN('Copy paste to Here'!G137))&gt;5,((CONCATENATE('Copy paste to Here'!G137," &amp; ",'Copy paste to Here'!D137,"  &amp;  ",'Copy paste to Here'!E137))),"Empty Cell")</f>
        <v>Surgical steel internally threaded labret, 16g (1.2mm) with synthetic opal flat head sized 3mm to 5mm, in a surgical steel cup, for triple tragus piercings &amp; Length: 8mm with 3mm top part  &amp;  Color: Light blue</v>
      </c>
      <c r="B133" s="57" t="str">
        <f>'Copy paste to Here'!C137</f>
        <v>LBIO</v>
      </c>
      <c r="C133" s="57" t="s">
        <v>838</v>
      </c>
      <c r="D133" s="58">
        <f>Invoice!B137</f>
        <v>4</v>
      </c>
      <c r="E133" s="59">
        <f>'Shipping Invoice'!J137*$N$1</f>
        <v>2.04</v>
      </c>
      <c r="F133" s="59">
        <f t="shared" si="3"/>
        <v>8.16</v>
      </c>
      <c r="G133" s="60">
        <f t="shared" si="4"/>
        <v>41.942399999999999</v>
      </c>
      <c r="H133" s="63">
        <f t="shared" si="5"/>
        <v>167.7696</v>
      </c>
    </row>
    <row r="134" spans="1:8" s="62" customFormat="1" ht="48">
      <c r="A134" s="56" t="str">
        <f>IF((LEN('Copy paste to Here'!G138))&gt;5,((CONCATENATE('Copy paste to Here'!G138," &amp; ",'Copy paste to Here'!D138,"  &amp;  ",'Copy paste to Here'!E138))),"Empty Cell")</f>
        <v>Surgical steel internally threaded labret, 16g (1.2mm) with synthetic opal flat head sized 3mm to 5mm, in a surgical steel cup, for triple tragus piercings &amp; Length: 8mm with 3mm top part  &amp;  Color: Pink</v>
      </c>
      <c r="B134" s="57" t="str">
        <f>'Copy paste to Here'!C138</f>
        <v>LBIO</v>
      </c>
      <c r="C134" s="57" t="s">
        <v>838</v>
      </c>
      <c r="D134" s="58">
        <f>Invoice!B138</f>
        <v>2</v>
      </c>
      <c r="E134" s="59">
        <f>'Shipping Invoice'!J138*$N$1</f>
        <v>2.04</v>
      </c>
      <c r="F134" s="59">
        <f t="shared" si="3"/>
        <v>4.08</v>
      </c>
      <c r="G134" s="60">
        <f t="shared" si="4"/>
        <v>41.942399999999999</v>
      </c>
      <c r="H134" s="63">
        <f t="shared" si="5"/>
        <v>83.884799999999998</v>
      </c>
    </row>
    <row r="135" spans="1:8" s="62" customFormat="1" ht="48">
      <c r="A135" s="56" t="str">
        <f>IF((LEN('Copy paste to Here'!G139))&gt;5,((CONCATENATE('Copy paste to Here'!G139," &amp; ",'Copy paste to Here'!D139,"  &amp;  ",'Copy paste to Here'!E139))),"Empty Cell")</f>
        <v>Surgical steel internally threaded labret, 16g (1.2mm) with synthetic opal flat head sized 3mm to 5mm, in a surgical steel cup, for triple tragus piercings &amp; Length: 10mm with 3mm top part  &amp;  Color: Pink</v>
      </c>
      <c r="B135" s="57" t="str">
        <f>'Copy paste to Here'!C139</f>
        <v>LBIO</v>
      </c>
      <c r="C135" s="57" t="s">
        <v>838</v>
      </c>
      <c r="D135" s="58">
        <f>Invoice!B139</f>
        <v>1</v>
      </c>
      <c r="E135" s="59">
        <f>'Shipping Invoice'!J139*$N$1</f>
        <v>2.04</v>
      </c>
      <c r="F135" s="59">
        <f t="shared" si="3"/>
        <v>2.04</v>
      </c>
      <c r="G135" s="60">
        <f t="shared" si="4"/>
        <v>41.942399999999999</v>
      </c>
      <c r="H135" s="63">
        <f t="shared" si="5"/>
        <v>41.942399999999999</v>
      </c>
    </row>
    <row r="136" spans="1:8" s="62" customFormat="1" ht="48">
      <c r="A136" s="56" t="str">
        <f>IF((LEN('Copy paste to Here'!G140))&gt;5,((CONCATENATE('Copy paste to Here'!G140," &amp; ",'Copy paste to Here'!D140,"  &amp;  ",'Copy paste to Here'!E140))),"Empty Cell")</f>
        <v>Surgical steel internally threaded labret, 16g (1.2mm) with synthetic opal flat head sized 3mm to 5mm, in a surgical steel cup, for triple tragus piercings &amp; Length: 8mm with 5mm top part  &amp;  Color: Clear</v>
      </c>
      <c r="B136" s="57" t="str">
        <f>'Copy paste to Here'!C140</f>
        <v>LBIO</v>
      </c>
      <c r="C136" s="57" t="s">
        <v>839</v>
      </c>
      <c r="D136" s="58">
        <f>Invoice!B140</f>
        <v>1</v>
      </c>
      <c r="E136" s="59">
        <f>'Shipping Invoice'!J140*$N$1</f>
        <v>3.02</v>
      </c>
      <c r="F136" s="59">
        <f t="shared" si="3"/>
        <v>3.02</v>
      </c>
      <c r="G136" s="60">
        <f t="shared" si="4"/>
        <v>62.091199999999994</v>
      </c>
      <c r="H136" s="63">
        <f t="shared" si="5"/>
        <v>62.091199999999994</v>
      </c>
    </row>
    <row r="137" spans="1:8" s="62" customFormat="1" ht="48">
      <c r="A137" s="56" t="str">
        <f>IF((LEN('Copy paste to Here'!G141))&gt;5,((CONCATENATE('Copy paste to Here'!G141," &amp; ",'Copy paste to Here'!D141,"  &amp;  ",'Copy paste to Here'!E141))),"Empty Cell")</f>
        <v>Surgical steel internally threaded labret, 16g (1.2mm) with synthetic opal flat head sized 3mm to 5mm, in a surgical steel cup, for triple tragus piercings &amp; Length: 8mm with 5mm top part  &amp;  Color: Green</v>
      </c>
      <c r="B137" s="57" t="str">
        <f>'Copy paste to Here'!C141</f>
        <v>LBIO</v>
      </c>
      <c r="C137" s="57" t="s">
        <v>839</v>
      </c>
      <c r="D137" s="58">
        <f>Invoice!B141</f>
        <v>1</v>
      </c>
      <c r="E137" s="59">
        <f>'Shipping Invoice'!J141*$N$1</f>
        <v>3.02</v>
      </c>
      <c r="F137" s="59">
        <f t="shared" si="3"/>
        <v>3.02</v>
      </c>
      <c r="G137" s="60">
        <f t="shared" si="4"/>
        <v>62.091199999999994</v>
      </c>
      <c r="H137" s="63">
        <f t="shared" si="5"/>
        <v>62.091199999999994</v>
      </c>
    </row>
    <row r="138" spans="1:8" s="62" customFormat="1" ht="48">
      <c r="A138" s="56" t="str">
        <f>IF((LEN('Copy paste to Here'!G142))&gt;5,((CONCATENATE('Copy paste to Here'!G142," &amp; ",'Copy paste to Here'!D142,"  &amp;  ",'Copy paste to Here'!E142))),"Empty Cell")</f>
        <v>Surgical steel internally threaded labret, 16g (1.2mm) with synthetic opal flat head sized 3mm to 5mm, in a surgical steel cup, for triple tragus piercings &amp; Length: 8mm with 5mm top part  &amp;  Color: Pink</v>
      </c>
      <c r="B138" s="57" t="str">
        <f>'Copy paste to Here'!C142</f>
        <v>LBIO</v>
      </c>
      <c r="C138" s="57" t="s">
        <v>839</v>
      </c>
      <c r="D138" s="58">
        <f>Invoice!B142</f>
        <v>1</v>
      </c>
      <c r="E138" s="59">
        <f>'Shipping Invoice'!J142*$N$1</f>
        <v>3.02</v>
      </c>
      <c r="F138" s="59">
        <f t="shared" si="3"/>
        <v>3.02</v>
      </c>
      <c r="G138" s="60">
        <f t="shared" si="4"/>
        <v>62.091199999999994</v>
      </c>
      <c r="H138" s="63">
        <f t="shared" si="5"/>
        <v>62.091199999999994</v>
      </c>
    </row>
    <row r="139" spans="1:8" s="62" customFormat="1" ht="24">
      <c r="A139" s="56" t="str">
        <f>IF((LEN('Copy paste to Here'!G143))&gt;5,((CONCATENATE('Copy paste to Here'!G143," &amp; ",'Copy paste to Here'!D143,"  &amp;  ",'Copy paste to Here'!E143))),"Empty Cell")</f>
        <v>Premium PVD plated surgical steel labret, 16g (1.2mm) with a 3mm ball &amp; Length: 6mm  &amp;  Color: Black</v>
      </c>
      <c r="B139" s="57" t="str">
        <f>'Copy paste to Here'!C143</f>
        <v>LBTB3</v>
      </c>
      <c r="C139" s="57" t="s">
        <v>774</v>
      </c>
      <c r="D139" s="58">
        <f>Invoice!B143</f>
        <v>3</v>
      </c>
      <c r="E139" s="59">
        <f>'Shipping Invoice'!J143*$N$1</f>
        <v>1.06</v>
      </c>
      <c r="F139" s="59">
        <f t="shared" si="3"/>
        <v>3.18</v>
      </c>
      <c r="G139" s="60">
        <f t="shared" si="4"/>
        <v>21.793600000000001</v>
      </c>
      <c r="H139" s="63">
        <f t="shared" si="5"/>
        <v>65.380800000000008</v>
      </c>
    </row>
    <row r="140" spans="1:8" s="62" customFormat="1" ht="24">
      <c r="A140" s="56" t="str">
        <f>IF((LEN('Copy paste to Here'!G144))&gt;5,((CONCATENATE('Copy paste to Here'!G144," &amp; ",'Copy paste to Here'!D144,"  &amp;  ",'Copy paste to Here'!E144))),"Empty Cell")</f>
        <v>Premium PVD plated surgical steel labret, 16g (1.2mm) with a 3mm ball &amp; Length: 6mm  &amp;  Color: Rainbow</v>
      </c>
      <c r="B140" s="57" t="str">
        <f>'Copy paste to Here'!C144</f>
        <v>LBTB3</v>
      </c>
      <c r="C140" s="57" t="s">
        <v>774</v>
      </c>
      <c r="D140" s="58">
        <f>Invoice!B144</f>
        <v>3</v>
      </c>
      <c r="E140" s="59">
        <f>'Shipping Invoice'!J144*$N$1</f>
        <v>1.06</v>
      </c>
      <c r="F140" s="59">
        <f t="shared" si="3"/>
        <v>3.18</v>
      </c>
      <c r="G140" s="60">
        <f t="shared" si="4"/>
        <v>21.793600000000001</v>
      </c>
      <c r="H140" s="63">
        <f t="shared" si="5"/>
        <v>65.380800000000008</v>
      </c>
    </row>
    <row r="141" spans="1:8" s="62" customFormat="1" ht="24">
      <c r="A141" s="56" t="str">
        <f>IF((LEN('Copy paste to Here'!G145))&gt;5,((CONCATENATE('Copy paste to Here'!G145," &amp; ",'Copy paste to Here'!D145,"  &amp;  ",'Copy paste to Here'!E145))),"Empty Cell")</f>
        <v>Premium PVD plated surgical steel labret, 16g (1.2mm) with a 3mm ball &amp; Length: 6mm  &amp;  Color: Gold</v>
      </c>
      <c r="B141" s="57" t="str">
        <f>'Copy paste to Here'!C145</f>
        <v>LBTB3</v>
      </c>
      <c r="C141" s="57" t="s">
        <v>774</v>
      </c>
      <c r="D141" s="58">
        <f>Invoice!B145</f>
        <v>3</v>
      </c>
      <c r="E141" s="59">
        <f>'Shipping Invoice'!J145*$N$1</f>
        <v>1.06</v>
      </c>
      <c r="F141" s="59">
        <f t="shared" si="3"/>
        <v>3.18</v>
      </c>
      <c r="G141" s="60">
        <f t="shared" si="4"/>
        <v>21.793600000000001</v>
      </c>
      <c r="H141" s="63">
        <f t="shared" si="5"/>
        <v>65.380800000000008</v>
      </c>
    </row>
    <row r="142" spans="1:8" s="62" customFormat="1" ht="24">
      <c r="A142" s="56" t="str">
        <f>IF((LEN('Copy paste to Here'!G146))&gt;5,((CONCATENATE('Copy paste to Here'!G146," &amp; ",'Copy paste to Here'!D146,"  &amp;  ",'Copy paste to Here'!E146))),"Empty Cell")</f>
        <v>Premium PVD plated surgical steel labret, 16g (1.2mm) with a 3mm ball &amp; Length: 6mm  &amp;  Color: Rose-gold</v>
      </c>
      <c r="B142" s="57" t="str">
        <f>'Copy paste to Here'!C146</f>
        <v>LBTB3</v>
      </c>
      <c r="C142" s="57" t="s">
        <v>774</v>
      </c>
      <c r="D142" s="58">
        <f>Invoice!B146</f>
        <v>3</v>
      </c>
      <c r="E142" s="59">
        <f>'Shipping Invoice'!J146*$N$1</f>
        <v>1.06</v>
      </c>
      <c r="F142" s="59">
        <f t="shared" si="3"/>
        <v>3.18</v>
      </c>
      <c r="G142" s="60">
        <f t="shared" si="4"/>
        <v>21.793600000000001</v>
      </c>
      <c r="H142" s="63">
        <f t="shared" si="5"/>
        <v>65.380800000000008</v>
      </c>
    </row>
    <row r="143" spans="1:8" s="62" customFormat="1" ht="24">
      <c r="A143" s="56" t="str">
        <f>IF((LEN('Copy paste to Here'!G147))&gt;5,((CONCATENATE('Copy paste to Here'!G147," &amp; ",'Copy paste to Here'!D147,"  &amp;  ",'Copy paste to Here'!E147))),"Empty Cell")</f>
        <v>Premium PVD plated surgical steel labret, 16g (1.2mm) with a 3mm ball &amp; Length: 8mm  &amp;  Color: Black</v>
      </c>
      <c r="B143" s="57" t="str">
        <f>'Copy paste to Here'!C147</f>
        <v>LBTB3</v>
      </c>
      <c r="C143" s="57" t="s">
        <v>774</v>
      </c>
      <c r="D143" s="58">
        <f>Invoice!B147</f>
        <v>6</v>
      </c>
      <c r="E143" s="59">
        <f>'Shipping Invoice'!J147*$N$1</f>
        <v>1.06</v>
      </c>
      <c r="F143" s="59">
        <f t="shared" si="3"/>
        <v>6.36</v>
      </c>
      <c r="G143" s="60">
        <f t="shared" si="4"/>
        <v>21.793600000000001</v>
      </c>
      <c r="H143" s="63">
        <f t="shared" si="5"/>
        <v>130.76160000000002</v>
      </c>
    </row>
    <row r="144" spans="1:8" s="62" customFormat="1" ht="24">
      <c r="A144" s="56" t="str">
        <f>IF((LEN('Copy paste to Here'!G148))&gt;5,((CONCATENATE('Copy paste to Here'!G148," &amp; ",'Copy paste to Here'!D148,"  &amp;  ",'Copy paste to Here'!E148))),"Empty Cell")</f>
        <v>Premium PVD plated surgical steel labret, 16g (1.2mm) with a 3mm ball &amp; Length: 8mm  &amp;  Color: Gold</v>
      </c>
      <c r="B144" s="57" t="str">
        <f>'Copy paste to Here'!C148</f>
        <v>LBTB3</v>
      </c>
      <c r="C144" s="57" t="s">
        <v>774</v>
      </c>
      <c r="D144" s="58">
        <f>Invoice!B148</f>
        <v>10</v>
      </c>
      <c r="E144" s="59">
        <f>'Shipping Invoice'!J148*$N$1</f>
        <v>1.06</v>
      </c>
      <c r="F144" s="59">
        <f t="shared" si="3"/>
        <v>10.600000000000001</v>
      </c>
      <c r="G144" s="60">
        <f t="shared" si="4"/>
        <v>21.793600000000001</v>
      </c>
      <c r="H144" s="63">
        <f t="shared" si="5"/>
        <v>217.93600000000001</v>
      </c>
    </row>
    <row r="145" spans="1:8" s="62" customFormat="1" ht="36">
      <c r="A145" s="56" t="str">
        <f>IF((LEN('Copy paste to Here'!G149))&gt;5,((CONCATENATE('Copy paste to Here'!G149," &amp; ",'Copy paste to Here'!D149,"  &amp;  ",'Copy paste to Here'!E149))),"Empty Cell")</f>
        <v>Anodized 316L steel labret, 16g (1.2mm) with an internally threaded 2.5mm crystal top &amp; Length: 6mm  &amp;  Crystal Color: Clear / Gold Anodized</v>
      </c>
      <c r="B145" s="57" t="str">
        <f>'Copy paste to Here'!C149</f>
        <v>LBTC25</v>
      </c>
      <c r="C145" s="57" t="s">
        <v>776</v>
      </c>
      <c r="D145" s="58">
        <f>Invoice!B149</f>
        <v>4</v>
      </c>
      <c r="E145" s="59">
        <f>'Shipping Invoice'!J149*$N$1</f>
        <v>1.77</v>
      </c>
      <c r="F145" s="59">
        <f t="shared" si="3"/>
        <v>7.08</v>
      </c>
      <c r="G145" s="60">
        <f t="shared" si="4"/>
        <v>36.391199999999998</v>
      </c>
      <c r="H145" s="63">
        <f t="shared" si="5"/>
        <v>145.56479999999999</v>
      </c>
    </row>
    <row r="146" spans="1:8" s="62" customFormat="1" ht="36">
      <c r="A146" s="56" t="str">
        <f>IF((LEN('Copy paste to Here'!G150))&gt;5,((CONCATENATE('Copy paste to Here'!G150," &amp; ",'Copy paste to Here'!D150,"  &amp;  ",'Copy paste to Here'!E150))),"Empty Cell")</f>
        <v>Anodized 316L steel labret, 16g (1.2mm) with an internally threaded 2.5mm crystal top &amp; Length: 8mm  &amp;  Crystal Color: Clear / Gold Anodized</v>
      </c>
      <c r="B146" s="57" t="str">
        <f>'Copy paste to Here'!C150</f>
        <v>LBTC25</v>
      </c>
      <c r="C146" s="57" t="s">
        <v>776</v>
      </c>
      <c r="D146" s="58">
        <f>Invoice!B150</f>
        <v>8</v>
      </c>
      <c r="E146" s="59">
        <f>'Shipping Invoice'!J150*$N$1</f>
        <v>1.77</v>
      </c>
      <c r="F146" s="59">
        <f t="shared" si="3"/>
        <v>14.16</v>
      </c>
      <c r="G146" s="60">
        <f t="shared" si="4"/>
        <v>36.391199999999998</v>
      </c>
      <c r="H146" s="63">
        <f t="shared" si="5"/>
        <v>291.12959999999998</v>
      </c>
    </row>
    <row r="147" spans="1:8" s="62" customFormat="1" ht="48">
      <c r="A147" s="56" t="str">
        <f>IF((LEN('Copy paste to Here'!G151))&gt;5,((CONCATENATE('Copy paste to Here'!G151," &amp; ",'Copy paste to Here'!D151,"  &amp;  ",'Copy paste to Here'!E151))),"Empty Cell")</f>
        <v>Surgical steel belly banana, 14g (1.6mm) with an 8mm bezel set jewel ball and a dangling bird wing design with crystals on the edge - length 3/8'' (10mm) &amp; Length: 10mm  &amp;  Crystal Color: Clear</v>
      </c>
      <c r="B147" s="57" t="str">
        <f>'Copy paste to Here'!C151</f>
        <v>MCD568</v>
      </c>
      <c r="C147" s="57" t="s">
        <v>779</v>
      </c>
      <c r="D147" s="58">
        <f>Invoice!B151</f>
        <v>2</v>
      </c>
      <c r="E147" s="59">
        <f>'Shipping Invoice'!J151*$N$1</f>
        <v>2.34</v>
      </c>
      <c r="F147" s="59">
        <f t="shared" ref="F147:F156" si="6">D147*E147</f>
        <v>4.68</v>
      </c>
      <c r="G147" s="60">
        <f t="shared" ref="G147:G210" si="7">E147*$E$14</f>
        <v>48.110399999999991</v>
      </c>
      <c r="H147" s="63">
        <f t="shared" ref="H147:H210" si="8">D147*G147</f>
        <v>96.220799999999983</v>
      </c>
    </row>
    <row r="148" spans="1:8" s="62" customFormat="1" ht="36">
      <c r="A148" s="56" t="str">
        <f>IF((LEN('Copy paste to Here'!G152))&gt;5,((CONCATENATE('Copy paste to Here'!G152," &amp; ",'Copy paste to Here'!D152,"  &amp;  ",'Copy paste to Here'!E152))),"Empty Cell")</f>
        <v>Surgical steel belly banana, 14g (1.6mm) with an 8mm bezel set jewel ball and a dangling bird wing design with crystals on the edge - length 3/8'' (10mm) &amp; Length: 10mm  &amp;  Crystal Color: AB</v>
      </c>
      <c r="B148" s="57" t="str">
        <f>'Copy paste to Here'!C152</f>
        <v>MCD568</v>
      </c>
      <c r="C148" s="57" t="s">
        <v>779</v>
      </c>
      <c r="D148" s="58">
        <f>Invoice!B152</f>
        <v>2</v>
      </c>
      <c r="E148" s="59">
        <f>'Shipping Invoice'!J152*$N$1</f>
        <v>2.34</v>
      </c>
      <c r="F148" s="59">
        <f t="shared" si="6"/>
        <v>4.68</v>
      </c>
      <c r="G148" s="60">
        <f t="shared" si="7"/>
        <v>48.110399999999991</v>
      </c>
      <c r="H148" s="63">
        <f t="shared" si="8"/>
        <v>96.220799999999983</v>
      </c>
    </row>
    <row r="149" spans="1:8" s="62" customFormat="1" ht="48">
      <c r="A149" s="56" t="str">
        <f>IF((LEN('Copy paste to Here'!G153))&gt;5,((CONCATENATE('Copy paste to Here'!G153," &amp; ",'Copy paste to Here'!D153,"  &amp;  ",'Copy paste to Here'!E153))),"Empty Cell")</f>
        <v>Surgical steel belly banana, 14g (1.6mm) with an 8mm bezel set jewel ball and a dangling bird wing design with crystals on the edge - length 3/8'' (10mm) &amp; Length: 10mm  &amp;  Crystal Color: Rose</v>
      </c>
      <c r="B149" s="57" t="str">
        <f>'Copy paste to Here'!C153</f>
        <v>MCD568</v>
      </c>
      <c r="C149" s="57" t="s">
        <v>779</v>
      </c>
      <c r="D149" s="58">
        <f>Invoice!B153</f>
        <v>1</v>
      </c>
      <c r="E149" s="59">
        <f>'Shipping Invoice'!J153*$N$1</f>
        <v>2.34</v>
      </c>
      <c r="F149" s="59">
        <f t="shared" si="6"/>
        <v>2.34</v>
      </c>
      <c r="G149" s="60">
        <f t="shared" si="7"/>
        <v>48.110399999999991</v>
      </c>
      <c r="H149" s="63">
        <f t="shared" si="8"/>
        <v>48.110399999999991</v>
      </c>
    </row>
    <row r="150" spans="1:8" s="62" customFormat="1" ht="48">
      <c r="A150" s="56" t="str">
        <f>IF((LEN('Copy paste to Here'!G154))&gt;5,((CONCATENATE('Copy paste to Here'!G154," &amp; ",'Copy paste to Here'!D154,"  &amp;  ",'Copy paste to Here'!E154))),"Empty Cell")</f>
        <v>Surgical steel belly banana, 14g (1.6mm) with an 8mm bezel set jewel ball and a dangling bird wing design with crystals on the edge - length 3/8'' (10mm) &amp; Length: 10mm  &amp;  Crystal Color: Light Sapphire</v>
      </c>
      <c r="B150" s="57" t="str">
        <f>'Copy paste to Here'!C154</f>
        <v>MCD568</v>
      </c>
      <c r="C150" s="57" t="s">
        <v>779</v>
      </c>
      <c r="D150" s="58">
        <f>Invoice!B154</f>
        <v>2</v>
      </c>
      <c r="E150" s="59">
        <f>'Shipping Invoice'!J154*$N$1</f>
        <v>2.34</v>
      </c>
      <c r="F150" s="59">
        <f t="shared" si="6"/>
        <v>4.68</v>
      </c>
      <c r="G150" s="60">
        <f t="shared" si="7"/>
        <v>48.110399999999991</v>
      </c>
      <c r="H150" s="63">
        <f t="shared" si="8"/>
        <v>96.220799999999983</v>
      </c>
    </row>
    <row r="151" spans="1:8" s="62" customFormat="1" ht="48">
      <c r="A151" s="56" t="str">
        <f>IF((LEN('Copy paste to Here'!G155))&gt;5,((CONCATENATE('Copy paste to Here'!G155," &amp; ",'Copy paste to Here'!D155,"  &amp;  ",'Copy paste to Here'!E155))),"Empty Cell")</f>
        <v>Surgical steel belly banana, 14g (1.6mm) with an 8mm bezel set jewel ball and a dangling bird wing design with crystals on the edge - length 3/8'' (10mm) &amp; Length: 10mm  &amp;  Crystal Color: Amethyst</v>
      </c>
      <c r="B151" s="57" t="str">
        <f>'Copy paste to Here'!C155</f>
        <v>MCD568</v>
      </c>
      <c r="C151" s="57" t="s">
        <v>779</v>
      </c>
      <c r="D151" s="58">
        <f>Invoice!B155</f>
        <v>2</v>
      </c>
      <c r="E151" s="59">
        <f>'Shipping Invoice'!J155*$N$1</f>
        <v>2.34</v>
      </c>
      <c r="F151" s="59">
        <f t="shared" si="6"/>
        <v>4.68</v>
      </c>
      <c r="G151" s="60">
        <f t="shared" si="7"/>
        <v>48.110399999999991</v>
      </c>
      <c r="H151" s="63">
        <f t="shared" si="8"/>
        <v>96.220799999999983</v>
      </c>
    </row>
    <row r="152" spans="1:8" s="62" customFormat="1" ht="48">
      <c r="A152" s="56" t="str">
        <f>IF((LEN('Copy paste to Here'!G156))&gt;5,((CONCATENATE('Copy paste to Here'!G156," &amp; ",'Copy paste to Here'!D156,"  &amp;  ",'Copy paste to Here'!E156))),"Empty Cell")</f>
        <v>Surgical steel belly banana, 14g (1.6mm) with an 8mm bezel set jewel ball and a dangling bird wing design with crystals on the edge - length 3/8'' (10mm) &amp; Length: 10mm  &amp;  Crystal Color: Peridot</v>
      </c>
      <c r="B152" s="57" t="str">
        <f>'Copy paste to Here'!C156</f>
        <v>MCD568</v>
      </c>
      <c r="C152" s="57" t="s">
        <v>779</v>
      </c>
      <c r="D152" s="58">
        <f>Invoice!B156</f>
        <v>2</v>
      </c>
      <c r="E152" s="59">
        <f>'Shipping Invoice'!J156*$N$1</f>
        <v>2.34</v>
      </c>
      <c r="F152" s="59">
        <f t="shared" si="6"/>
        <v>4.68</v>
      </c>
      <c r="G152" s="60">
        <f t="shared" si="7"/>
        <v>48.110399999999991</v>
      </c>
      <c r="H152" s="63">
        <f t="shared" si="8"/>
        <v>96.220799999999983</v>
      </c>
    </row>
    <row r="153" spans="1:8" s="62" customFormat="1" ht="36">
      <c r="A153" s="56" t="str">
        <f>IF((LEN('Copy paste to Here'!G157))&gt;5,((CONCATENATE('Copy paste to Here'!G157," &amp; ",'Copy paste to Here'!D157,"  &amp;  ",'Copy paste to Here'!E157))),"Empty Cell")</f>
        <v>316L steel belly banana, 14g (1.6mm) with a lower 8mm bezel set jewel ball and a dangling snake with crystals &amp; Length: 10mm  &amp;  Crystal Color: Clear</v>
      </c>
      <c r="B153" s="57" t="str">
        <f>'Copy paste to Here'!C157</f>
        <v>MCD724</v>
      </c>
      <c r="C153" s="57" t="s">
        <v>780</v>
      </c>
      <c r="D153" s="58">
        <f>Invoice!B157</f>
        <v>2</v>
      </c>
      <c r="E153" s="59">
        <f>'Shipping Invoice'!J157*$N$1</f>
        <v>4.0599999999999996</v>
      </c>
      <c r="F153" s="59">
        <f t="shared" si="6"/>
        <v>8.1199999999999992</v>
      </c>
      <c r="G153" s="60">
        <f t="shared" si="7"/>
        <v>83.47359999999999</v>
      </c>
      <c r="H153" s="63">
        <f t="shared" si="8"/>
        <v>166.94719999999998</v>
      </c>
    </row>
    <row r="154" spans="1:8" s="62" customFormat="1" ht="36">
      <c r="A154" s="56" t="str">
        <f>IF((LEN('Copy paste to Here'!G158))&gt;5,((CONCATENATE('Copy paste to Here'!G158," &amp; ",'Copy paste to Here'!D158,"  &amp;  ",'Copy paste to Here'!E158))),"Empty Cell")</f>
        <v>316L steel belly banana, 14g (1.6mm) with a lower 8mm bezel set jewel ball and a dangling snake with crystals &amp; Length: 10mm  &amp;  Crystal Color: Sapphire</v>
      </c>
      <c r="B154" s="57" t="str">
        <f>'Copy paste to Here'!C158</f>
        <v>MCD724</v>
      </c>
      <c r="C154" s="57" t="s">
        <v>780</v>
      </c>
      <c r="D154" s="58">
        <f>Invoice!B158</f>
        <v>1</v>
      </c>
      <c r="E154" s="59">
        <f>'Shipping Invoice'!J158*$N$1</f>
        <v>4.0599999999999996</v>
      </c>
      <c r="F154" s="59">
        <f t="shared" si="6"/>
        <v>4.0599999999999996</v>
      </c>
      <c r="G154" s="60">
        <f t="shared" si="7"/>
        <v>83.47359999999999</v>
      </c>
      <c r="H154" s="63">
        <f t="shared" si="8"/>
        <v>83.47359999999999</v>
      </c>
    </row>
    <row r="155" spans="1:8" s="62" customFormat="1" ht="36">
      <c r="A155" s="56" t="str">
        <f>IF((LEN('Copy paste to Here'!G159))&gt;5,((CONCATENATE('Copy paste to Here'!G159," &amp; ",'Copy paste to Here'!D159,"  &amp;  ",'Copy paste to Here'!E159))),"Empty Cell")</f>
        <v>Surgical steel belly banana, 14g (1.6mm) with an 8mm bezel set jewel ball with a dangling plain steel star &amp; Size: 10mm  &amp;  Crystal Color: Sapphire</v>
      </c>
      <c r="B155" s="57" t="str">
        <f>'Copy paste to Here'!C159</f>
        <v>MCD770</v>
      </c>
      <c r="C155" s="57" t="s">
        <v>292</v>
      </c>
      <c r="D155" s="58">
        <f>Invoice!B159</f>
        <v>1</v>
      </c>
      <c r="E155" s="59">
        <f>'Shipping Invoice'!J159*$N$1</f>
        <v>1.7</v>
      </c>
      <c r="F155" s="59">
        <f t="shared" si="6"/>
        <v>1.7</v>
      </c>
      <c r="G155" s="60">
        <f t="shared" si="7"/>
        <v>34.951999999999998</v>
      </c>
      <c r="H155" s="63">
        <f t="shared" si="8"/>
        <v>34.951999999999998</v>
      </c>
    </row>
    <row r="156" spans="1:8" s="62" customFormat="1" ht="36">
      <c r="A156" s="56" t="str">
        <f>IF((LEN('Copy paste to Here'!G160))&gt;5,((CONCATENATE('Copy paste to Here'!G160," &amp; ",'Copy paste to Here'!D160,"  &amp;  ",'Copy paste to Here'!E160))),"Empty Cell")</f>
        <v>Surgical steel belly banana, 14g (1.6mm) with an 8mm bezel set jewel ball with a dangling plain steel star &amp; Size: 10mm  &amp;  Crystal Color: Blue Zircon</v>
      </c>
      <c r="B156" s="57" t="str">
        <f>'Copy paste to Here'!C160</f>
        <v>MCD770</v>
      </c>
      <c r="C156" s="57" t="s">
        <v>292</v>
      </c>
      <c r="D156" s="58">
        <f>Invoice!B160</f>
        <v>1</v>
      </c>
      <c r="E156" s="59">
        <f>'Shipping Invoice'!J160*$N$1</f>
        <v>1.7</v>
      </c>
      <c r="F156" s="59">
        <f t="shared" si="6"/>
        <v>1.7</v>
      </c>
      <c r="G156" s="60">
        <f t="shared" si="7"/>
        <v>34.951999999999998</v>
      </c>
      <c r="H156" s="63">
        <f t="shared" si="8"/>
        <v>34.951999999999998</v>
      </c>
    </row>
    <row r="157" spans="1:8" s="62" customFormat="1" ht="36">
      <c r="A157" s="56" t="str">
        <f>IF((LEN('Copy paste to Here'!G161))&gt;5,((CONCATENATE('Copy paste to Here'!G161," &amp; ",'Copy paste to Here'!D161,"  &amp;  ",'Copy paste to Here'!E161))),"Empty Cell")</f>
        <v>Surgical steel belly banana, 14g (1.6mm) with an 8mm bezel set jewel ball with a dangling plain steel star &amp; Size: 10mm  &amp;  Cz Color: Clear</v>
      </c>
      <c r="B157" s="57" t="str">
        <f>'Copy paste to Here'!C161</f>
        <v>MCD770</v>
      </c>
      <c r="C157" s="57" t="s">
        <v>292</v>
      </c>
      <c r="D157" s="58">
        <f>Invoice!B161</f>
        <v>1</v>
      </c>
      <c r="E157" s="59">
        <f>'Shipping Invoice'!J161*$N$1</f>
        <v>1.7</v>
      </c>
      <c r="F157" s="59">
        <f t="shared" ref="F157:F210" si="9">D157*E157</f>
        <v>1.7</v>
      </c>
      <c r="G157" s="60">
        <f t="shared" si="7"/>
        <v>34.951999999999998</v>
      </c>
      <c r="H157" s="63">
        <f t="shared" si="8"/>
        <v>34.951999999999998</v>
      </c>
    </row>
    <row r="158" spans="1:8" s="62" customFormat="1" ht="36">
      <c r="A158" s="56" t="str">
        <f>IF((LEN('Copy paste to Here'!G162))&gt;5,((CONCATENATE('Copy paste to Here'!G162," &amp; ",'Copy paste to Here'!D162,"  &amp;  ",'Copy paste to Here'!E162))),"Empty Cell")</f>
        <v>Surgical steel belly banana, 14g (1.6mm) with an 8mm bezel set jewel ball with a dangling plain steel star &amp; Size: 10mm  &amp;  Cz Color: Aquamarine</v>
      </c>
      <c r="B158" s="57" t="str">
        <f>'Copy paste to Here'!C162</f>
        <v>MCD770</v>
      </c>
      <c r="C158" s="57" t="s">
        <v>292</v>
      </c>
      <c r="D158" s="58">
        <f>Invoice!B162</f>
        <v>1</v>
      </c>
      <c r="E158" s="59">
        <f>'Shipping Invoice'!J162*$N$1</f>
        <v>1.7</v>
      </c>
      <c r="F158" s="59">
        <f t="shared" si="9"/>
        <v>1.7</v>
      </c>
      <c r="G158" s="60">
        <f t="shared" si="7"/>
        <v>34.951999999999998</v>
      </c>
      <c r="H158" s="63">
        <f t="shared" si="8"/>
        <v>34.951999999999998</v>
      </c>
    </row>
    <row r="159" spans="1:8" s="62" customFormat="1" ht="36">
      <c r="A159" s="56" t="str">
        <f>IF((LEN('Copy paste to Here'!G163))&gt;5,((CONCATENATE('Copy paste to Here'!G163," &amp; ",'Copy paste to Here'!D163,"  &amp;  ",'Copy paste to Here'!E163))),"Empty Cell")</f>
        <v>Surgical steel belly banana, 14g (1.6mm) with an 8mm bezel set jewel ball with a dangling plain steel star &amp; Size: 10mm  &amp;  Cz Color: Peridot</v>
      </c>
      <c r="B159" s="57" t="str">
        <f>'Copy paste to Here'!C163</f>
        <v>MCD770</v>
      </c>
      <c r="C159" s="57" t="s">
        <v>292</v>
      </c>
      <c r="D159" s="58">
        <f>Invoice!B163</f>
        <v>1</v>
      </c>
      <c r="E159" s="59">
        <f>'Shipping Invoice'!J163*$N$1</f>
        <v>1.7</v>
      </c>
      <c r="F159" s="59">
        <f t="shared" si="9"/>
        <v>1.7</v>
      </c>
      <c r="G159" s="60">
        <f t="shared" si="7"/>
        <v>34.951999999999998</v>
      </c>
      <c r="H159" s="63">
        <f t="shared" si="8"/>
        <v>34.951999999999998</v>
      </c>
    </row>
    <row r="160" spans="1:8" s="62" customFormat="1" ht="36">
      <c r="A160" s="56" t="str">
        <f>IF((LEN('Copy paste to Here'!G164))&gt;5,((CONCATENATE('Copy paste to Here'!G164," &amp; ",'Copy paste to Here'!D164,"  &amp;  ",'Copy paste to Here'!E164))),"Empty Cell")</f>
        <v>Surgical steel belly banana, 14g (1.6mm) with a 7mm prong set CZ stone and a dangling 9mm heart shaped CZ stone &amp; Cz Color: Clear  &amp;  Length: 10mm</v>
      </c>
      <c r="B160" s="57" t="str">
        <f>'Copy paste to Here'!C164</f>
        <v>MCDZ529</v>
      </c>
      <c r="C160" s="57" t="s">
        <v>784</v>
      </c>
      <c r="D160" s="58">
        <f>Invoice!B164</f>
        <v>3</v>
      </c>
      <c r="E160" s="59">
        <f>'Shipping Invoice'!J164*$N$1</f>
        <v>4.45</v>
      </c>
      <c r="F160" s="59">
        <f t="shared" si="9"/>
        <v>13.350000000000001</v>
      </c>
      <c r="G160" s="60">
        <f t="shared" si="7"/>
        <v>91.492000000000004</v>
      </c>
      <c r="H160" s="63">
        <f t="shared" si="8"/>
        <v>274.476</v>
      </c>
    </row>
    <row r="161" spans="1:8" s="62" customFormat="1" ht="36">
      <c r="A161" s="56" t="str">
        <f>IF((LEN('Copy paste to Here'!G165))&gt;5,((CONCATENATE('Copy paste to Here'!G165," &amp; ",'Copy paste to Here'!D165,"  &amp;  ",'Copy paste to Here'!E165))),"Empty Cell")</f>
        <v>Surgical steel belly banana, 14g (1.6mm) with a 7mm prong set CZ stone and a dangling 9mm heart shaped CZ stone &amp; Cz Color: Rose  &amp;  Length: 10mm</v>
      </c>
      <c r="B161" s="57" t="str">
        <f>'Copy paste to Here'!C165</f>
        <v>MCDZ529</v>
      </c>
      <c r="C161" s="57" t="s">
        <v>784</v>
      </c>
      <c r="D161" s="58">
        <f>Invoice!B165</f>
        <v>3</v>
      </c>
      <c r="E161" s="59">
        <f>'Shipping Invoice'!J165*$N$1</f>
        <v>4.45</v>
      </c>
      <c r="F161" s="59">
        <f t="shared" si="9"/>
        <v>13.350000000000001</v>
      </c>
      <c r="G161" s="60">
        <f t="shared" si="7"/>
        <v>91.492000000000004</v>
      </c>
      <c r="H161" s="63">
        <f t="shared" si="8"/>
        <v>274.476</v>
      </c>
    </row>
    <row r="162" spans="1:8" s="62" customFormat="1" ht="25.5">
      <c r="A162" s="56" t="str">
        <f>IF((LEN('Copy paste to Here'!G166))&gt;5,((CONCATENATE('Copy paste to Here'!G166," &amp; ",'Copy paste to Here'!D166,"  &amp;  ",'Copy paste to Here'!E166))),"Empty Cell")</f>
        <v>Gold anodized 316L steel belly banana, 14g (1.6mm) with a 7mm round prong set CZ stone &amp; Length: 10mm  &amp;  Cz Color: Clear</v>
      </c>
      <c r="B162" s="57" t="str">
        <f>'Copy paste to Here'!C166</f>
        <v>MDGZ527</v>
      </c>
      <c r="C162" s="57" t="s">
        <v>786</v>
      </c>
      <c r="D162" s="58">
        <f>Invoice!B166</f>
        <v>4</v>
      </c>
      <c r="E162" s="59">
        <f>'Shipping Invoice'!J166*$N$1</f>
        <v>4.3099999999999996</v>
      </c>
      <c r="F162" s="59">
        <f t="shared" si="9"/>
        <v>17.239999999999998</v>
      </c>
      <c r="G162" s="60">
        <f t="shared" si="7"/>
        <v>88.613599999999991</v>
      </c>
      <c r="H162" s="63">
        <f t="shared" si="8"/>
        <v>354.45439999999996</v>
      </c>
    </row>
    <row r="163" spans="1:8" s="62" customFormat="1" ht="36">
      <c r="A163" s="56" t="str">
        <f>IF((LEN('Copy paste to Here'!G167))&gt;5,((CONCATENATE('Copy paste to Here'!G167," &amp; ",'Copy paste to Here'!D167,"  &amp;  ",'Copy paste to Here'!E167))),"Empty Cell")</f>
        <v xml:space="preserve">Heart shaped nipple shield with 316l steel barbell, 14g (1.6mm) with two 5mm balls (shield is made from 925 Silver plated brass) - inner diameter 15mm &amp;   &amp;  </v>
      </c>
      <c r="B163" s="57" t="str">
        <f>'Copy paste to Here'!C167</f>
        <v>NPSH11</v>
      </c>
      <c r="C163" s="57" t="s">
        <v>788</v>
      </c>
      <c r="D163" s="58">
        <f>Invoice!B167</f>
        <v>3</v>
      </c>
      <c r="E163" s="59">
        <f>'Shipping Invoice'!J167*$N$1</f>
        <v>2.15</v>
      </c>
      <c r="F163" s="59">
        <f t="shared" si="9"/>
        <v>6.4499999999999993</v>
      </c>
      <c r="G163" s="60">
        <f t="shared" si="7"/>
        <v>44.203999999999994</v>
      </c>
      <c r="H163" s="63">
        <f t="shared" si="8"/>
        <v>132.61199999999997</v>
      </c>
    </row>
    <row r="164" spans="1:8" s="62" customFormat="1" ht="24">
      <c r="A164" s="56" t="str">
        <f>IF((LEN('Copy paste to Here'!G168))&gt;5,((CONCATENATE('Copy paste to Here'!G168," &amp; ",'Copy paste to Here'!D168,"  &amp;  ",'Copy paste to Here'!E168))),"Empty Cell")</f>
        <v xml:space="preserve">316L steel nipple barbell, 14g (1.6mm) with two wings (wings are made from 925 Silver plated brass) &amp; Length: 14mm  &amp;  </v>
      </c>
      <c r="B164" s="57" t="str">
        <f>'Copy paste to Here'!C168</f>
        <v>NPSH15</v>
      </c>
      <c r="C164" s="57" t="s">
        <v>790</v>
      </c>
      <c r="D164" s="58">
        <f>Invoice!B168</f>
        <v>2</v>
      </c>
      <c r="E164" s="59">
        <f>'Shipping Invoice'!J168*$N$1</f>
        <v>3.59</v>
      </c>
      <c r="F164" s="59">
        <f t="shared" si="9"/>
        <v>7.18</v>
      </c>
      <c r="G164" s="60">
        <f t="shared" si="7"/>
        <v>73.810399999999987</v>
      </c>
      <c r="H164" s="63">
        <f t="shared" si="8"/>
        <v>147.62079999999997</v>
      </c>
    </row>
    <row r="165" spans="1:8" s="62" customFormat="1" ht="24">
      <c r="A165" s="56" t="str">
        <f>IF((LEN('Copy paste to Here'!G169))&gt;5,((CONCATENATE('Copy paste to Here'!G169," &amp; ",'Copy paste to Here'!D169,"  &amp;  ",'Copy paste to Here'!E169))),"Empty Cell")</f>
        <v xml:space="preserve">Surgical steel nose screw, 18g (1mm) with a 2mm round crystal top &amp; Crystal Color: Clear  &amp;  </v>
      </c>
      <c r="B165" s="57" t="str">
        <f>'Copy paste to Here'!C169</f>
        <v>NSC18</v>
      </c>
      <c r="C165" s="57" t="s">
        <v>792</v>
      </c>
      <c r="D165" s="58">
        <f>Invoice!B169</f>
        <v>2</v>
      </c>
      <c r="E165" s="59">
        <f>'Shipping Invoice'!J169*$N$1</f>
        <v>0.43</v>
      </c>
      <c r="F165" s="59">
        <f t="shared" si="9"/>
        <v>0.86</v>
      </c>
      <c r="G165" s="60">
        <f t="shared" si="7"/>
        <v>8.8407999999999998</v>
      </c>
      <c r="H165" s="63">
        <f t="shared" si="8"/>
        <v>17.6816</v>
      </c>
    </row>
    <row r="166" spans="1:8" s="62" customFormat="1" ht="24">
      <c r="A166" s="56" t="str">
        <f>IF((LEN('Copy paste to Here'!G170))&gt;5,((CONCATENATE('Copy paste to Here'!G170," &amp; ",'Copy paste to Here'!D170,"  &amp;  ",'Copy paste to Here'!E170))),"Empty Cell")</f>
        <v xml:space="preserve">Surgical steel nose screw, 18g (1mm) with a 2mm round crystal top &amp; Crystal Color: Sapphire  &amp;  </v>
      </c>
      <c r="B166" s="57" t="str">
        <f>'Copy paste to Here'!C170</f>
        <v>NSC18</v>
      </c>
      <c r="C166" s="57" t="s">
        <v>792</v>
      </c>
      <c r="D166" s="58">
        <f>Invoice!B170</f>
        <v>3</v>
      </c>
      <c r="E166" s="59">
        <f>'Shipping Invoice'!J170*$N$1</f>
        <v>0.43</v>
      </c>
      <c r="F166" s="59">
        <f t="shared" si="9"/>
        <v>1.29</v>
      </c>
      <c r="G166" s="60">
        <f t="shared" si="7"/>
        <v>8.8407999999999998</v>
      </c>
      <c r="H166" s="63">
        <f t="shared" si="8"/>
        <v>26.522399999999998</v>
      </c>
    </row>
    <row r="167" spans="1:8" s="62" customFormat="1" ht="24">
      <c r="A167" s="56" t="str">
        <f>IF((LEN('Copy paste to Here'!G171))&gt;5,((CONCATENATE('Copy paste to Here'!G171," &amp; ",'Copy paste to Here'!D171,"  &amp;  ",'Copy paste to Here'!E171))),"Empty Cell")</f>
        <v xml:space="preserve">Surgical steel nose screw, 18g (1mm) with a 2mm round crystal top &amp; Crystal Color: Aquamarine  &amp;  </v>
      </c>
      <c r="B167" s="57" t="str">
        <f>'Copy paste to Here'!C171</f>
        <v>NSC18</v>
      </c>
      <c r="C167" s="57" t="s">
        <v>792</v>
      </c>
      <c r="D167" s="58">
        <f>Invoice!B171</f>
        <v>1</v>
      </c>
      <c r="E167" s="59">
        <f>'Shipping Invoice'!J171*$N$1</f>
        <v>0.43</v>
      </c>
      <c r="F167" s="59">
        <f t="shared" si="9"/>
        <v>0.43</v>
      </c>
      <c r="G167" s="60">
        <f t="shared" si="7"/>
        <v>8.8407999999999998</v>
      </c>
      <c r="H167" s="63">
        <f t="shared" si="8"/>
        <v>8.8407999999999998</v>
      </c>
    </row>
    <row r="168" spans="1:8" s="62" customFormat="1" ht="24">
      <c r="A168" s="56" t="str">
        <f>IF((LEN('Copy paste to Here'!G172))&gt;5,((CONCATENATE('Copy paste to Here'!G172," &amp; ",'Copy paste to Here'!D172,"  &amp;  ",'Copy paste to Here'!E172))),"Empty Cell")</f>
        <v xml:space="preserve">High polished surgical steel hinged segment ring, 16g (1.2mm) &amp; Length: 8mm  &amp;  </v>
      </c>
      <c r="B168" s="57" t="str">
        <f>'Copy paste to Here'!C172</f>
        <v>SEGH16</v>
      </c>
      <c r="C168" s="57" t="s">
        <v>65</v>
      </c>
      <c r="D168" s="58">
        <f>Invoice!B172</f>
        <v>10</v>
      </c>
      <c r="E168" s="59">
        <f>'Shipping Invoice'!J172*$N$1</f>
        <v>2.84</v>
      </c>
      <c r="F168" s="59">
        <f t="shared" si="9"/>
        <v>28.4</v>
      </c>
      <c r="G168" s="60">
        <f t="shared" si="7"/>
        <v>58.390399999999993</v>
      </c>
      <c r="H168" s="63">
        <f t="shared" si="8"/>
        <v>583.90399999999988</v>
      </c>
    </row>
    <row r="169" spans="1:8" s="62" customFormat="1" ht="24">
      <c r="A169" s="56" t="str">
        <f>IF((LEN('Copy paste to Here'!G173))&gt;5,((CONCATENATE('Copy paste to Here'!G173," &amp; ",'Copy paste to Here'!D173,"  &amp;  ",'Copy paste to Here'!E173))),"Empty Cell")</f>
        <v xml:space="preserve">High polished surgical steel hinged segment ring, 16g (1.2mm) &amp; Length: 9mm  &amp;  </v>
      </c>
      <c r="B169" s="57" t="str">
        <f>'Copy paste to Here'!C173</f>
        <v>SEGH16</v>
      </c>
      <c r="C169" s="57" t="s">
        <v>65</v>
      </c>
      <c r="D169" s="58">
        <f>Invoice!B173</f>
        <v>2</v>
      </c>
      <c r="E169" s="59">
        <f>'Shipping Invoice'!J173*$N$1</f>
        <v>2.84</v>
      </c>
      <c r="F169" s="59">
        <f t="shared" si="9"/>
        <v>5.68</v>
      </c>
      <c r="G169" s="60">
        <f t="shared" si="7"/>
        <v>58.390399999999993</v>
      </c>
      <c r="H169" s="63">
        <f t="shared" si="8"/>
        <v>116.78079999999999</v>
      </c>
    </row>
    <row r="170" spans="1:8" s="62" customFormat="1" ht="24">
      <c r="A170" s="56" t="str">
        <f>IF((LEN('Copy paste to Here'!G174))&gt;5,((CONCATENATE('Copy paste to Here'!G174," &amp; ",'Copy paste to Here'!D174,"  &amp;  ",'Copy paste to Here'!E174))),"Empty Cell")</f>
        <v xml:space="preserve">High polished surgical steel hinged segment ring, 16g (1.2mm) &amp; Length: 10mm  &amp;  </v>
      </c>
      <c r="B170" s="57" t="str">
        <f>'Copy paste to Here'!C174</f>
        <v>SEGH16</v>
      </c>
      <c r="C170" s="57" t="s">
        <v>65</v>
      </c>
      <c r="D170" s="58">
        <f>Invoice!B174</f>
        <v>2</v>
      </c>
      <c r="E170" s="59">
        <f>'Shipping Invoice'!J174*$N$1</f>
        <v>2.84</v>
      </c>
      <c r="F170" s="59">
        <f t="shared" si="9"/>
        <v>5.68</v>
      </c>
      <c r="G170" s="60">
        <f t="shared" si="7"/>
        <v>58.390399999999993</v>
      </c>
      <c r="H170" s="63">
        <f t="shared" si="8"/>
        <v>116.78079999999999</v>
      </c>
    </row>
    <row r="171" spans="1:8" s="62" customFormat="1" ht="24">
      <c r="A171" s="56" t="str">
        <f>IF((LEN('Copy paste to Here'!G175))&gt;5,((CONCATENATE('Copy paste to Here'!G175," &amp; ",'Copy paste to Here'!D175,"  &amp;  ",'Copy paste to Here'!E175))),"Empty Cell")</f>
        <v xml:space="preserve">High polished surgical steel hinged segment ring, 16g (1.2mm) &amp; Length: 12mm  &amp;  </v>
      </c>
      <c r="B171" s="57" t="str">
        <f>'Copy paste to Here'!C175</f>
        <v>SEGH16</v>
      </c>
      <c r="C171" s="57" t="s">
        <v>65</v>
      </c>
      <c r="D171" s="58">
        <f>Invoice!B175</f>
        <v>4</v>
      </c>
      <c r="E171" s="59">
        <f>'Shipping Invoice'!J175*$N$1</f>
        <v>2.84</v>
      </c>
      <c r="F171" s="59">
        <f t="shared" si="9"/>
        <v>11.36</v>
      </c>
      <c r="G171" s="60">
        <f t="shared" si="7"/>
        <v>58.390399999999993</v>
      </c>
      <c r="H171" s="63">
        <f t="shared" si="8"/>
        <v>233.56159999999997</v>
      </c>
    </row>
    <row r="172" spans="1:8" s="62" customFormat="1" ht="24">
      <c r="A172" s="56" t="str">
        <f>IF((LEN('Copy paste to Here'!G176))&gt;5,((CONCATENATE('Copy paste to Here'!G176," &amp; ",'Copy paste to Here'!D176,"  &amp;  ",'Copy paste to Here'!E176))),"Empty Cell")</f>
        <v xml:space="preserve">High polished surgical steel hinged segment ring, 16g (1.2mm) &amp; Length: 14mm  &amp;  </v>
      </c>
      <c r="B172" s="57" t="str">
        <f>'Copy paste to Here'!C176</f>
        <v>SEGH16</v>
      </c>
      <c r="C172" s="57" t="s">
        <v>65</v>
      </c>
      <c r="D172" s="58">
        <f>Invoice!B176</f>
        <v>3</v>
      </c>
      <c r="E172" s="59">
        <f>'Shipping Invoice'!J176*$N$1</f>
        <v>2.84</v>
      </c>
      <c r="F172" s="59">
        <f t="shared" si="9"/>
        <v>8.52</v>
      </c>
      <c r="G172" s="60">
        <f t="shared" si="7"/>
        <v>58.390399999999993</v>
      </c>
      <c r="H172" s="63">
        <f t="shared" si="8"/>
        <v>175.17119999999997</v>
      </c>
    </row>
    <row r="173" spans="1:8" s="62" customFormat="1" ht="25.5">
      <c r="A173" s="56" t="str">
        <f>IF((LEN('Copy paste to Here'!G177))&gt;5,((CONCATENATE('Copy paste to Here'!G177," &amp; ",'Copy paste to Here'!D177,"  &amp;  ",'Copy paste to Here'!E177))),"Empty Cell")</f>
        <v>High polished surgical steel hinged segment ring, 16g (1.2mm) with 3 small crystals &amp; Length: 8mm  &amp;  Crystal Color: Clear</v>
      </c>
      <c r="B173" s="57" t="str">
        <f>'Copy paste to Here'!C177</f>
        <v>SEGH16E</v>
      </c>
      <c r="C173" s="57" t="s">
        <v>795</v>
      </c>
      <c r="D173" s="58">
        <f>Invoice!B177</f>
        <v>2</v>
      </c>
      <c r="E173" s="59">
        <f>'Shipping Invoice'!J177*$N$1</f>
        <v>4.45</v>
      </c>
      <c r="F173" s="59">
        <f t="shared" si="9"/>
        <v>8.9</v>
      </c>
      <c r="G173" s="60">
        <f t="shared" si="7"/>
        <v>91.492000000000004</v>
      </c>
      <c r="H173" s="63">
        <f t="shared" si="8"/>
        <v>182.98400000000001</v>
      </c>
    </row>
    <row r="174" spans="1:8" s="62" customFormat="1" ht="36">
      <c r="A174" s="56" t="str">
        <f>IF((LEN('Copy paste to Here'!G178))&gt;5,((CONCATENATE('Copy paste to Here'!G178," &amp; ",'Copy paste to Here'!D178,"  &amp;  ",'Copy paste to Here'!E178))),"Empty Cell")</f>
        <v>High polished surgical steel hinged segment ring, 16g (1.2mm) with 3 small crystals &amp; Length: 8mm  &amp;  Crystal Color: Aquamarine</v>
      </c>
      <c r="B174" s="57" t="str">
        <f>'Copy paste to Here'!C178</f>
        <v>SEGH16E</v>
      </c>
      <c r="C174" s="57" t="s">
        <v>795</v>
      </c>
      <c r="D174" s="58">
        <f>Invoice!B178</f>
        <v>1</v>
      </c>
      <c r="E174" s="59">
        <f>'Shipping Invoice'!J178*$N$1</f>
        <v>4.45</v>
      </c>
      <c r="F174" s="59">
        <f t="shared" si="9"/>
        <v>4.45</v>
      </c>
      <c r="G174" s="60">
        <f t="shared" si="7"/>
        <v>91.492000000000004</v>
      </c>
      <c r="H174" s="63">
        <f t="shared" si="8"/>
        <v>91.492000000000004</v>
      </c>
    </row>
    <row r="175" spans="1:8" s="62" customFormat="1" ht="25.5">
      <c r="A175" s="56" t="str">
        <f>IF((LEN('Copy paste to Here'!G179))&gt;5,((CONCATENATE('Copy paste to Here'!G179," &amp; ",'Copy paste to Here'!D179,"  &amp;  ",'Copy paste to Here'!E179))),"Empty Cell")</f>
        <v>High polished surgical steel hinged segment ring, 16g (1.2mm) with 3 small crystals &amp; Length: 8mm  &amp;  Crystal Color: Fuchsia</v>
      </c>
      <c r="B175" s="57" t="str">
        <f>'Copy paste to Here'!C179</f>
        <v>SEGH16E</v>
      </c>
      <c r="C175" s="57" t="s">
        <v>795</v>
      </c>
      <c r="D175" s="58">
        <f>Invoice!B179</f>
        <v>1</v>
      </c>
      <c r="E175" s="59">
        <f>'Shipping Invoice'!J179*$N$1</f>
        <v>4.45</v>
      </c>
      <c r="F175" s="59">
        <f t="shared" si="9"/>
        <v>4.45</v>
      </c>
      <c r="G175" s="60">
        <f t="shared" si="7"/>
        <v>91.492000000000004</v>
      </c>
      <c r="H175" s="63">
        <f t="shared" si="8"/>
        <v>91.492000000000004</v>
      </c>
    </row>
    <row r="176" spans="1:8" s="62" customFormat="1" ht="25.5">
      <c r="A176" s="56" t="str">
        <f>IF((LEN('Copy paste to Here'!G180))&gt;5,((CONCATENATE('Copy paste to Here'!G180," &amp; ",'Copy paste to Here'!D180,"  &amp;  ",'Copy paste to Here'!E180))),"Empty Cell")</f>
        <v>High polished surgical steel hinged segment ring, 16g (1.2mm) with 3 small crystals &amp; Length: 10mm  &amp;  Crystal Color: Clear</v>
      </c>
      <c r="B176" s="57" t="str">
        <f>'Copy paste to Here'!C180</f>
        <v>SEGH16E</v>
      </c>
      <c r="C176" s="57" t="s">
        <v>795</v>
      </c>
      <c r="D176" s="58">
        <f>Invoice!B180</f>
        <v>2</v>
      </c>
      <c r="E176" s="59">
        <f>'Shipping Invoice'!J180*$N$1</f>
        <v>4.45</v>
      </c>
      <c r="F176" s="59">
        <f t="shared" si="9"/>
        <v>8.9</v>
      </c>
      <c r="G176" s="60">
        <f t="shared" si="7"/>
        <v>91.492000000000004</v>
      </c>
      <c r="H176" s="63">
        <f t="shared" si="8"/>
        <v>182.98400000000001</v>
      </c>
    </row>
    <row r="177" spans="1:8" s="62" customFormat="1" ht="24">
      <c r="A177" s="56" t="str">
        <f>IF((LEN('Copy paste to Here'!G181))&gt;5,((CONCATENATE('Copy paste to Here'!G181," &amp; ",'Copy paste to Here'!D181,"  &amp;  ",'Copy paste to Here'!E181))),"Empty Cell")</f>
        <v xml:space="preserve">High polished surgical steel hinged segment ring, 18g (1.0mm) &amp; Length: 6mm  &amp;  </v>
      </c>
      <c r="B177" s="57" t="str">
        <f>'Copy paste to Here'!C181</f>
        <v>SEGH18</v>
      </c>
      <c r="C177" s="57" t="s">
        <v>797</v>
      </c>
      <c r="D177" s="58">
        <f>Invoice!B181</f>
        <v>1</v>
      </c>
      <c r="E177" s="59">
        <f>'Shipping Invoice'!J181*$N$1</f>
        <v>3.02</v>
      </c>
      <c r="F177" s="59">
        <f t="shared" si="9"/>
        <v>3.02</v>
      </c>
      <c r="G177" s="60">
        <f t="shared" si="7"/>
        <v>62.091199999999994</v>
      </c>
      <c r="H177" s="63">
        <f t="shared" si="8"/>
        <v>62.091199999999994</v>
      </c>
    </row>
    <row r="178" spans="1:8" s="62" customFormat="1" ht="24">
      <c r="A178" s="56" t="str">
        <f>IF((LEN('Copy paste to Here'!G182))&gt;5,((CONCATENATE('Copy paste to Here'!G182," &amp; ",'Copy paste to Here'!D182,"  &amp;  ",'Copy paste to Here'!E182))),"Empty Cell")</f>
        <v xml:space="preserve">High polished surgical steel hinged segment ring, 18g (1.0mm) &amp; Length: 8mm  &amp;  </v>
      </c>
      <c r="B178" s="57" t="str">
        <f>'Copy paste to Here'!C182</f>
        <v>SEGH18</v>
      </c>
      <c r="C178" s="57" t="s">
        <v>797</v>
      </c>
      <c r="D178" s="58">
        <f>Invoice!B182</f>
        <v>8</v>
      </c>
      <c r="E178" s="59">
        <f>'Shipping Invoice'!J182*$N$1</f>
        <v>3.02</v>
      </c>
      <c r="F178" s="59">
        <f t="shared" si="9"/>
        <v>24.16</v>
      </c>
      <c r="G178" s="60">
        <f t="shared" si="7"/>
        <v>62.091199999999994</v>
      </c>
      <c r="H178" s="63">
        <f t="shared" si="8"/>
        <v>496.72959999999995</v>
      </c>
    </row>
    <row r="179" spans="1:8" s="62" customFormat="1" ht="24">
      <c r="A179" s="56" t="str">
        <f>IF((LEN('Copy paste to Here'!G183))&gt;5,((CONCATENATE('Copy paste to Here'!G183," &amp; ",'Copy paste to Here'!D183,"  &amp;  ",'Copy paste to Here'!E183))),"Empty Cell")</f>
        <v xml:space="preserve">High polished surgical steel hinged segment ring, 20g (0.8mm) &amp; Length: 6mm  &amp;  </v>
      </c>
      <c r="B179" s="57" t="str">
        <f>'Copy paste to Here'!C183</f>
        <v>SEGH20</v>
      </c>
      <c r="C179" s="57" t="s">
        <v>799</v>
      </c>
      <c r="D179" s="58">
        <f>Invoice!B183</f>
        <v>4</v>
      </c>
      <c r="E179" s="59">
        <f>'Shipping Invoice'!J183*$N$1</f>
        <v>3.74</v>
      </c>
      <c r="F179" s="59">
        <f t="shared" si="9"/>
        <v>14.96</v>
      </c>
      <c r="G179" s="60">
        <f t="shared" si="7"/>
        <v>76.894400000000005</v>
      </c>
      <c r="H179" s="63">
        <f t="shared" si="8"/>
        <v>307.57760000000002</v>
      </c>
    </row>
    <row r="180" spans="1:8" s="62" customFormat="1" ht="24">
      <c r="A180" s="56" t="str">
        <f>IF((LEN('Copy paste to Here'!G184))&gt;5,((CONCATENATE('Copy paste to Here'!G184," &amp; ",'Copy paste to Here'!D184,"  &amp;  ",'Copy paste to Here'!E184))),"Empty Cell")</f>
        <v xml:space="preserve">High polished surgical steel hinged segment ring, 20g (0.8mm) &amp; Length: 10mm  &amp;  </v>
      </c>
      <c r="B180" s="57" t="str">
        <f>'Copy paste to Here'!C184</f>
        <v>SEGH20</v>
      </c>
      <c r="C180" s="57" t="s">
        <v>799</v>
      </c>
      <c r="D180" s="58">
        <f>Invoice!B184</f>
        <v>3</v>
      </c>
      <c r="E180" s="59">
        <f>'Shipping Invoice'!J184*$N$1</f>
        <v>3.74</v>
      </c>
      <c r="F180" s="59">
        <f t="shared" si="9"/>
        <v>11.22</v>
      </c>
      <c r="G180" s="60">
        <f t="shared" si="7"/>
        <v>76.894400000000005</v>
      </c>
      <c r="H180" s="63">
        <f t="shared" si="8"/>
        <v>230.6832</v>
      </c>
    </row>
    <row r="181" spans="1:8" s="62" customFormat="1" ht="25.5">
      <c r="A181" s="56" t="str">
        <f>IF((LEN('Copy paste to Here'!G185))&gt;5,((CONCATENATE('Copy paste to Here'!G185," &amp; ",'Copy paste to Here'!D185,"  &amp;  ",'Copy paste to Here'!E185))),"Empty Cell")</f>
        <v>PVD plated surgical steel hinged segment ring, 16g (1.2mm) &amp; Length: 6mm  &amp;  Color: Black</v>
      </c>
      <c r="B181" s="57" t="str">
        <f>'Copy paste to Here'!C185</f>
        <v>SEGHT16</v>
      </c>
      <c r="C181" s="57" t="s">
        <v>68</v>
      </c>
      <c r="D181" s="58">
        <f>Invoice!B185</f>
        <v>1</v>
      </c>
      <c r="E181" s="59">
        <f>'Shipping Invoice'!J185*$N$1</f>
        <v>3.47</v>
      </c>
      <c r="F181" s="59">
        <f t="shared" si="9"/>
        <v>3.47</v>
      </c>
      <c r="G181" s="60">
        <f t="shared" si="7"/>
        <v>71.343199999999996</v>
      </c>
      <c r="H181" s="63">
        <f t="shared" si="8"/>
        <v>71.343199999999996</v>
      </c>
    </row>
    <row r="182" spans="1:8" s="62" customFormat="1" ht="25.5">
      <c r="A182" s="56" t="str">
        <f>IF((LEN('Copy paste to Here'!G186))&gt;5,((CONCATENATE('Copy paste to Here'!G186," &amp; ",'Copy paste to Here'!D186,"  &amp;  ",'Copy paste to Here'!E186))),"Empty Cell")</f>
        <v>PVD plated surgical steel hinged segment ring, 16g (1.2mm) &amp; Length: 6mm  &amp;  Color: Gold</v>
      </c>
      <c r="B182" s="57" t="str">
        <f>'Copy paste to Here'!C186</f>
        <v>SEGHT16</v>
      </c>
      <c r="C182" s="57" t="s">
        <v>68</v>
      </c>
      <c r="D182" s="58">
        <f>Invoice!B186</f>
        <v>2</v>
      </c>
      <c r="E182" s="59">
        <f>'Shipping Invoice'!J186*$N$1</f>
        <v>3.47</v>
      </c>
      <c r="F182" s="59">
        <f t="shared" si="9"/>
        <v>6.94</v>
      </c>
      <c r="G182" s="60">
        <f t="shared" si="7"/>
        <v>71.343199999999996</v>
      </c>
      <c r="H182" s="63">
        <f t="shared" si="8"/>
        <v>142.68639999999999</v>
      </c>
    </row>
    <row r="183" spans="1:8" s="62" customFormat="1" ht="25.5">
      <c r="A183" s="56" t="str">
        <f>IF((LEN('Copy paste to Here'!G187))&gt;5,((CONCATENATE('Copy paste to Here'!G187," &amp; ",'Copy paste to Here'!D187,"  &amp;  ",'Copy paste to Here'!E187))),"Empty Cell")</f>
        <v>PVD plated surgical steel hinged segment ring, 16g (1.2mm) &amp; Length: 8mm  &amp;  Color: Black</v>
      </c>
      <c r="B183" s="57" t="str">
        <f>'Copy paste to Here'!C187</f>
        <v>SEGHT16</v>
      </c>
      <c r="C183" s="57" t="s">
        <v>68</v>
      </c>
      <c r="D183" s="58">
        <f>Invoice!B187</f>
        <v>4</v>
      </c>
      <c r="E183" s="59">
        <f>'Shipping Invoice'!J187*$N$1</f>
        <v>3.47</v>
      </c>
      <c r="F183" s="59">
        <f t="shared" si="9"/>
        <v>13.88</v>
      </c>
      <c r="G183" s="60">
        <f t="shared" si="7"/>
        <v>71.343199999999996</v>
      </c>
      <c r="H183" s="63">
        <f t="shared" si="8"/>
        <v>285.37279999999998</v>
      </c>
    </row>
    <row r="184" spans="1:8" s="62" customFormat="1" ht="25.5">
      <c r="A184" s="56" t="str">
        <f>IF((LEN('Copy paste to Here'!G188))&gt;5,((CONCATENATE('Copy paste to Here'!G188," &amp; ",'Copy paste to Here'!D188,"  &amp;  ",'Copy paste to Here'!E188))),"Empty Cell")</f>
        <v>PVD plated surgical steel hinged segment ring, 16g (1.2mm) &amp; Length: 8mm  &amp;  Color: Rainbow</v>
      </c>
      <c r="B184" s="57" t="str">
        <f>'Copy paste to Here'!C188</f>
        <v>SEGHT16</v>
      </c>
      <c r="C184" s="57" t="s">
        <v>68</v>
      </c>
      <c r="D184" s="58">
        <f>Invoice!B188</f>
        <v>3</v>
      </c>
      <c r="E184" s="59">
        <f>'Shipping Invoice'!J188*$N$1</f>
        <v>3.47</v>
      </c>
      <c r="F184" s="59">
        <f t="shared" si="9"/>
        <v>10.41</v>
      </c>
      <c r="G184" s="60">
        <f t="shared" si="7"/>
        <v>71.343199999999996</v>
      </c>
      <c r="H184" s="63">
        <f t="shared" si="8"/>
        <v>214.02959999999999</v>
      </c>
    </row>
    <row r="185" spans="1:8" s="62" customFormat="1" ht="25.5">
      <c r="A185" s="56" t="str">
        <f>IF((LEN('Copy paste to Here'!G189))&gt;5,((CONCATENATE('Copy paste to Here'!G189," &amp; ",'Copy paste to Here'!D189,"  &amp;  ",'Copy paste to Here'!E189))),"Empty Cell")</f>
        <v>PVD plated surgical steel hinged segment ring, 16g (1.2mm) &amp; Length: 8mm  &amp;  Color: Gold</v>
      </c>
      <c r="B185" s="57" t="str">
        <f>'Copy paste to Here'!C189</f>
        <v>SEGHT16</v>
      </c>
      <c r="C185" s="57" t="s">
        <v>68</v>
      </c>
      <c r="D185" s="58">
        <f>Invoice!B189</f>
        <v>5</v>
      </c>
      <c r="E185" s="59">
        <f>'Shipping Invoice'!J189*$N$1</f>
        <v>3.47</v>
      </c>
      <c r="F185" s="59">
        <f t="shared" si="9"/>
        <v>17.350000000000001</v>
      </c>
      <c r="G185" s="60">
        <f t="shared" si="7"/>
        <v>71.343199999999996</v>
      </c>
      <c r="H185" s="63">
        <f t="shared" si="8"/>
        <v>356.71600000000001</v>
      </c>
    </row>
    <row r="186" spans="1:8" s="62" customFormat="1" ht="25.5">
      <c r="A186" s="56" t="str">
        <f>IF((LEN('Copy paste to Here'!G190))&gt;5,((CONCATENATE('Copy paste to Here'!G190," &amp; ",'Copy paste to Here'!D190,"  &amp;  ",'Copy paste to Here'!E190))),"Empty Cell")</f>
        <v>PVD plated surgical steel hinged segment ring, 16g (1.2mm) &amp; Length: 8mm  &amp;  Color: Rose-gold</v>
      </c>
      <c r="B186" s="57" t="str">
        <f>'Copy paste to Here'!C190</f>
        <v>SEGHT16</v>
      </c>
      <c r="C186" s="57" t="s">
        <v>68</v>
      </c>
      <c r="D186" s="58">
        <f>Invoice!B190</f>
        <v>5</v>
      </c>
      <c r="E186" s="59">
        <f>'Shipping Invoice'!J190*$N$1</f>
        <v>3.47</v>
      </c>
      <c r="F186" s="59">
        <f t="shared" si="9"/>
        <v>17.350000000000001</v>
      </c>
      <c r="G186" s="60">
        <f t="shared" si="7"/>
        <v>71.343199999999996</v>
      </c>
      <c r="H186" s="63">
        <f t="shared" si="8"/>
        <v>356.71600000000001</v>
      </c>
    </row>
    <row r="187" spans="1:8" s="62" customFormat="1" ht="25.5">
      <c r="A187" s="56" t="str">
        <f>IF((LEN('Copy paste to Here'!G191))&gt;5,((CONCATENATE('Copy paste to Here'!G191," &amp; ",'Copy paste to Here'!D191,"  &amp;  ",'Copy paste to Here'!E191))),"Empty Cell")</f>
        <v>PVD plated surgical steel hinged segment ring, 16g (1.2mm) &amp; Length: 10mm  &amp;  Color: Black</v>
      </c>
      <c r="B187" s="57" t="str">
        <f>'Copy paste to Here'!C191</f>
        <v>SEGHT16</v>
      </c>
      <c r="C187" s="57" t="s">
        <v>68</v>
      </c>
      <c r="D187" s="58">
        <f>Invoice!B191</f>
        <v>5</v>
      </c>
      <c r="E187" s="59">
        <f>'Shipping Invoice'!J191*$N$1</f>
        <v>3.47</v>
      </c>
      <c r="F187" s="59">
        <f t="shared" si="9"/>
        <v>17.350000000000001</v>
      </c>
      <c r="G187" s="60">
        <f t="shared" si="7"/>
        <v>71.343199999999996</v>
      </c>
      <c r="H187" s="63">
        <f t="shared" si="8"/>
        <v>356.71600000000001</v>
      </c>
    </row>
    <row r="188" spans="1:8" s="62" customFormat="1" ht="25.5">
      <c r="A188" s="56" t="str">
        <f>IF((LEN('Copy paste to Here'!G192))&gt;5,((CONCATENATE('Copy paste to Here'!G192," &amp; ",'Copy paste to Here'!D192,"  &amp;  ",'Copy paste to Here'!E192))),"Empty Cell")</f>
        <v>PVD plated surgical steel hinged segment ring, 16g (1.2mm) &amp; Length: 10mm  &amp;  Color: Rainbow</v>
      </c>
      <c r="B188" s="57" t="str">
        <f>'Copy paste to Here'!C192</f>
        <v>SEGHT16</v>
      </c>
      <c r="C188" s="57" t="s">
        <v>68</v>
      </c>
      <c r="D188" s="58">
        <f>Invoice!B192</f>
        <v>3</v>
      </c>
      <c r="E188" s="59">
        <f>'Shipping Invoice'!J192*$N$1</f>
        <v>3.47</v>
      </c>
      <c r="F188" s="59">
        <f t="shared" si="9"/>
        <v>10.41</v>
      </c>
      <c r="G188" s="60">
        <f t="shared" si="7"/>
        <v>71.343199999999996</v>
      </c>
      <c r="H188" s="63">
        <f t="shared" si="8"/>
        <v>214.02959999999999</v>
      </c>
    </row>
    <row r="189" spans="1:8" s="62" customFormat="1" ht="25.5">
      <c r="A189" s="56" t="str">
        <f>IF((LEN('Copy paste to Here'!G193))&gt;5,((CONCATENATE('Copy paste to Here'!G193," &amp; ",'Copy paste to Here'!D193,"  &amp;  ",'Copy paste to Here'!E193))),"Empty Cell")</f>
        <v>PVD plated surgical steel hinged segment ring, 16g (1.2mm) &amp; Length: 10mm  &amp;  Color: Gold</v>
      </c>
      <c r="B189" s="57" t="str">
        <f>'Copy paste to Here'!C193</f>
        <v>SEGHT16</v>
      </c>
      <c r="C189" s="57" t="s">
        <v>68</v>
      </c>
      <c r="D189" s="58">
        <f>Invoice!B193</f>
        <v>4</v>
      </c>
      <c r="E189" s="59">
        <f>'Shipping Invoice'!J193*$N$1</f>
        <v>3.47</v>
      </c>
      <c r="F189" s="59">
        <f t="shared" si="9"/>
        <v>13.88</v>
      </c>
      <c r="G189" s="60">
        <f t="shared" si="7"/>
        <v>71.343199999999996</v>
      </c>
      <c r="H189" s="63">
        <f t="shared" si="8"/>
        <v>285.37279999999998</v>
      </c>
    </row>
    <row r="190" spans="1:8" s="62" customFormat="1" ht="25.5">
      <c r="A190" s="56" t="str">
        <f>IF((LEN('Copy paste to Here'!G194))&gt;5,((CONCATENATE('Copy paste to Here'!G194," &amp; ",'Copy paste to Here'!D194,"  &amp;  ",'Copy paste to Here'!E194))),"Empty Cell")</f>
        <v>PVD plated surgical steel hinged segment ring, 16g (1.2mm) &amp; Length: 10mm  &amp;  Color: Rose-gold</v>
      </c>
      <c r="B190" s="57" t="str">
        <f>'Copy paste to Here'!C194</f>
        <v>SEGHT16</v>
      </c>
      <c r="C190" s="57" t="s">
        <v>68</v>
      </c>
      <c r="D190" s="58">
        <f>Invoice!B194</f>
        <v>2</v>
      </c>
      <c r="E190" s="59">
        <f>'Shipping Invoice'!J194*$N$1</f>
        <v>3.47</v>
      </c>
      <c r="F190" s="59">
        <f t="shared" si="9"/>
        <v>6.94</v>
      </c>
      <c r="G190" s="60">
        <f t="shared" si="7"/>
        <v>71.343199999999996</v>
      </c>
      <c r="H190" s="63">
        <f t="shared" si="8"/>
        <v>142.68639999999999</v>
      </c>
    </row>
    <row r="191" spans="1:8" s="62" customFormat="1" ht="25.5">
      <c r="A191" s="56" t="str">
        <f>IF((LEN('Copy paste to Here'!G195))&gt;5,((CONCATENATE('Copy paste to Here'!G195," &amp; ",'Copy paste to Here'!D195,"  &amp;  ",'Copy paste to Here'!E195))),"Empty Cell")</f>
        <v>PVD plated surgical steel hinged segment ring, 16g (1.2mm) &amp; Length: 12mm  &amp;  Color: Rainbow</v>
      </c>
      <c r="B191" s="57" t="str">
        <f>'Copy paste to Here'!C195</f>
        <v>SEGHT16</v>
      </c>
      <c r="C191" s="57" t="s">
        <v>68</v>
      </c>
      <c r="D191" s="58">
        <f>Invoice!B195</f>
        <v>1</v>
      </c>
      <c r="E191" s="59">
        <f>'Shipping Invoice'!J195*$N$1</f>
        <v>3.47</v>
      </c>
      <c r="F191" s="59">
        <f t="shared" si="9"/>
        <v>3.47</v>
      </c>
      <c r="G191" s="60">
        <f t="shared" si="7"/>
        <v>71.343199999999996</v>
      </c>
      <c r="H191" s="63">
        <f t="shared" si="8"/>
        <v>71.343199999999996</v>
      </c>
    </row>
    <row r="192" spans="1:8" s="62" customFormat="1" ht="25.5">
      <c r="A192" s="56" t="str">
        <f>IF((LEN('Copy paste to Here'!G196))&gt;5,((CONCATENATE('Copy paste to Here'!G196," &amp; ",'Copy paste to Here'!D196,"  &amp;  ",'Copy paste to Here'!E196))),"Empty Cell")</f>
        <v>PVD plated surgical steel hinged segment ring, 16g (1.2mm) &amp; Length: 12mm  &amp;  Color: Gold</v>
      </c>
      <c r="B192" s="57" t="str">
        <f>'Copy paste to Here'!C196</f>
        <v>SEGHT16</v>
      </c>
      <c r="C192" s="57" t="s">
        <v>68</v>
      </c>
      <c r="D192" s="58">
        <f>Invoice!B196</f>
        <v>3</v>
      </c>
      <c r="E192" s="59">
        <f>'Shipping Invoice'!J196*$N$1</f>
        <v>3.47</v>
      </c>
      <c r="F192" s="59">
        <f t="shared" si="9"/>
        <v>10.41</v>
      </c>
      <c r="G192" s="60">
        <f t="shared" si="7"/>
        <v>71.343199999999996</v>
      </c>
      <c r="H192" s="63">
        <f t="shared" si="8"/>
        <v>214.02959999999999</v>
      </c>
    </row>
    <row r="193" spans="1:8" s="62" customFormat="1" ht="25.5">
      <c r="A193" s="56" t="str">
        <f>IF((LEN('Copy paste to Here'!G197))&gt;5,((CONCATENATE('Copy paste to Here'!G197," &amp; ",'Copy paste to Here'!D197,"  &amp;  ",'Copy paste to Here'!E197))),"Empty Cell")</f>
        <v>PVD plated surgical steel hinged segment ring, 16g (1.2mm) &amp; Length: 12mm  &amp;  Color: Rose-gold</v>
      </c>
      <c r="B193" s="57" t="str">
        <f>'Copy paste to Here'!C197</f>
        <v>SEGHT16</v>
      </c>
      <c r="C193" s="57" t="s">
        <v>68</v>
      </c>
      <c r="D193" s="58">
        <f>Invoice!B197</f>
        <v>1</v>
      </c>
      <c r="E193" s="59">
        <f>'Shipping Invoice'!J197*$N$1</f>
        <v>3.47</v>
      </c>
      <c r="F193" s="59">
        <f t="shared" si="9"/>
        <v>3.47</v>
      </c>
      <c r="G193" s="60">
        <f t="shared" si="7"/>
        <v>71.343199999999996</v>
      </c>
      <c r="H193" s="63">
        <f t="shared" si="8"/>
        <v>71.343199999999996</v>
      </c>
    </row>
    <row r="194" spans="1:8" s="62" customFormat="1" ht="25.5">
      <c r="A194" s="56" t="str">
        <f>IF((LEN('Copy paste to Here'!G198))&gt;5,((CONCATENATE('Copy paste to Here'!G198," &amp; ",'Copy paste to Here'!D198,"  &amp;  ",'Copy paste to Here'!E198))),"Empty Cell")</f>
        <v>Anodized surgical steel hinged segment ring, 16g (1.2mm) with small crystals &amp; Size: 8mm  &amp;  Color: Gold</v>
      </c>
      <c r="B194" s="57" t="str">
        <f>'Copy paste to Here'!C198</f>
        <v>SEGHT16E</v>
      </c>
      <c r="C194" s="57" t="s">
        <v>802</v>
      </c>
      <c r="D194" s="58">
        <f>Invoice!B198</f>
        <v>2</v>
      </c>
      <c r="E194" s="59">
        <f>'Shipping Invoice'!J198*$N$1</f>
        <v>4.8099999999999996</v>
      </c>
      <c r="F194" s="59">
        <f t="shared" si="9"/>
        <v>9.6199999999999992</v>
      </c>
      <c r="G194" s="60">
        <f t="shared" si="7"/>
        <v>98.893599999999992</v>
      </c>
      <c r="H194" s="63">
        <f t="shared" si="8"/>
        <v>197.78719999999998</v>
      </c>
    </row>
    <row r="195" spans="1:8" s="62" customFormat="1" ht="25.5">
      <c r="A195" s="56" t="str">
        <f>IF((LEN('Copy paste to Here'!G199))&gt;5,((CONCATENATE('Copy paste to Here'!G199," &amp; ",'Copy paste to Here'!D199,"  &amp;  ",'Copy paste to Here'!E199))),"Empty Cell")</f>
        <v>Anodized surgical steel hinged segment ring, 16g (1.2mm) with small crystals &amp; Size: 10mm  &amp;  Color: Gold</v>
      </c>
      <c r="B195" s="57" t="str">
        <f>'Copy paste to Here'!C199</f>
        <v>SEGHT16E</v>
      </c>
      <c r="C195" s="57" t="s">
        <v>802</v>
      </c>
      <c r="D195" s="58">
        <f>Invoice!B199</f>
        <v>2</v>
      </c>
      <c r="E195" s="59">
        <f>'Shipping Invoice'!J199*$N$1</f>
        <v>4.8099999999999996</v>
      </c>
      <c r="F195" s="59">
        <f t="shared" si="9"/>
        <v>9.6199999999999992</v>
      </c>
      <c r="G195" s="60">
        <f t="shared" si="7"/>
        <v>98.893599999999992</v>
      </c>
      <c r="H195" s="63">
        <f t="shared" si="8"/>
        <v>197.78719999999998</v>
      </c>
    </row>
    <row r="196" spans="1:8" s="62" customFormat="1" ht="25.5">
      <c r="A196" s="56" t="str">
        <f>IF((LEN('Copy paste to Here'!G200))&gt;5,((CONCATENATE('Copy paste to Here'!G200," &amp; ",'Copy paste to Here'!D200,"  &amp;  ",'Copy paste to Here'!E200))),"Empty Cell")</f>
        <v>PVD plated surgical steel hinged segment ring, 18g (1.0mm)  &amp; Length: 6mm  &amp;  Color: Black</v>
      </c>
      <c r="B196" s="57" t="str">
        <f>'Copy paste to Here'!C200</f>
        <v>SEGHT18</v>
      </c>
      <c r="C196" s="57" t="s">
        <v>804</v>
      </c>
      <c r="D196" s="58">
        <f>Invoice!B200</f>
        <v>4</v>
      </c>
      <c r="E196" s="59">
        <f>'Shipping Invoice'!J200*$N$1</f>
        <v>3.74</v>
      </c>
      <c r="F196" s="59">
        <f t="shared" si="9"/>
        <v>14.96</v>
      </c>
      <c r="G196" s="60">
        <f t="shared" si="7"/>
        <v>76.894400000000005</v>
      </c>
      <c r="H196" s="63">
        <f t="shared" si="8"/>
        <v>307.57760000000002</v>
      </c>
    </row>
    <row r="197" spans="1:8" s="62" customFormat="1" ht="25.5">
      <c r="A197" s="56" t="str">
        <f>IF((LEN('Copy paste to Here'!G201))&gt;5,((CONCATENATE('Copy paste to Here'!G201," &amp; ",'Copy paste to Here'!D201,"  &amp;  ",'Copy paste to Here'!E201))),"Empty Cell")</f>
        <v>PVD plated surgical steel hinged segment ring, 18g (1.0mm)  &amp; Length: 6mm  &amp;  Color: Gold</v>
      </c>
      <c r="B197" s="57" t="str">
        <f>'Copy paste to Here'!C201</f>
        <v>SEGHT18</v>
      </c>
      <c r="C197" s="57" t="s">
        <v>804</v>
      </c>
      <c r="D197" s="58">
        <f>Invoice!B201</f>
        <v>1</v>
      </c>
      <c r="E197" s="59">
        <f>'Shipping Invoice'!J201*$N$1</f>
        <v>3.74</v>
      </c>
      <c r="F197" s="59">
        <f t="shared" si="9"/>
        <v>3.74</v>
      </c>
      <c r="G197" s="60">
        <f t="shared" si="7"/>
        <v>76.894400000000005</v>
      </c>
      <c r="H197" s="63">
        <f t="shared" si="8"/>
        <v>76.894400000000005</v>
      </c>
    </row>
    <row r="198" spans="1:8" s="62" customFormat="1" ht="25.5">
      <c r="A198" s="56" t="str">
        <f>IF((LEN('Copy paste to Here'!G202))&gt;5,((CONCATENATE('Copy paste to Here'!G202," &amp; ",'Copy paste to Here'!D202,"  &amp;  ",'Copy paste to Here'!E202))),"Empty Cell")</f>
        <v>PVD plated surgical steel hinged segment ring, 18g (1.0mm)  &amp; Length: 6mm  &amp;  Color: Rose-gold</v>
      </c>
      <c r="B198" s="57" t="str">
        <f>'Copy paste to Here'!C202</f>
        <v>SEGHT18</v>
      </c>
      <c r="C198" s="57" t="s">
        <v>804</v>
      </c>
      <c r="D198" s="58">
        <f>Invoice!B202</f>
        <v>2</v>
      </c>
      <c r="E198" s="59">
        <f>'Shipping Invoice'!J202*$N$1</f>
        <v>3.74</v>
      </c>
      <c r="F198" s="59">
        <f t="shared" si="9"/>
        <v>7.48</v>
      </c>
      <c r="G198" s="60">
        <f t="shared" si="7"/>
        <v>76.894400000000005</v>
      </c>
      <c r="H198" s="63">
        <f t="shared" si="8"/>
        <v>153.78880000000001</v>
      </c>
    </row>
    <row r="199" spans="1:8" s="62" customFormat="1" ht="25.5">
      <c r="A199" s="56" t="str">
        <f>IF((LEN('Copy paste to Here'!G203))&gt;5,((CONCATENATE('Copy paste to Here'!G203," &amp; ",'Copy paste to Here'!D203,"  &amp;  ",'Copy paste to Here'!E203))),"Empty Cell")</f>
        <v>PVD plated surgical steel hinged segment ring, 18g (1.0mm)  &amp; Length: 8mm  &amp;  Color: Gold</v>
      </c>
      <c r="B199" s="57" t="str">
        <f>'Copy paste to Here'!C203</f>
        <v>SEGHT18</v>
      </c>
      <c r="C199" s="57" t="s">
        <v>804</v>
      </c>
      <c r="D199" s="58">
        <f>Invoice!B203</f>
        <v>6</v>
      </c>
      <c r="E199" s="59">
        <f>'Shipping Invoice'!J203*$N$1</f>
        <v>3.74</v>
      </c>
      <c r="F199" s="59">
        <f t="shared" si="9"/>
        <v>22.44</v>
      </c>
      <c r="G199" s="60">
        <f t="shared" si="7"/>
        <v>76.894400000000005</v>
      </c>
      <c r="H199" s="63">
        <f t="shared" si="8"/>
        <v>461.3664</v>
      </c>
    </row>
    <row r="200" spans="1:8" s="62" customFormat="1" ht="25.5">
      <c r="A200" s="56" t="str">
        <f>IF((LEN('Copy paste to Here'!G204))&gt;5,((CONCATENATE('Copy paste to Here'!G204," &amp; ",'Copy paste to Here'!D204,"  &amp;  ",'Copy paste to Here'!E204))),"Empty Cell")</f>
        <v>PVD plated surgical steel hinged segment ring, 18g (1.0mm)  &amp; Length: 8mm  &amp;  Color: Rose-gold</v>
      </c>
      <c r="B200" s="57" t="str">
        <f>'Copy paste to Here'!C204</f>
        <v>SEGHT18</v>
      </c>
      <c r="C200" s="57" t="s">
        <v>804</v>
      </c>
      <c r="D200" s="58">
        <f>Invoice!B204</f>
        <v>5</v>
      </c>
      <c r="E200" s="59">
        <f>'Shipping Invoice'!J204*$N$1</f>
        <v>3.74</v>
      </c>
      <c r="F200" s="59">
        <f t="shared" si="9"/>
        <v>18.700000000000003</v>
      </c>
      <c r="G200" s="60">
        <f t="shared" si="7"/>
        <v>76.894400000000005</v>
      </c>
      <c r="H200" s="63">
        <f t="shared" si="8"/>
        <v>384.47200000000004</v>
      </c>
    </row>
    <row r="201" spans="1:8" s="62" customFormat="1" ht="25.5">
      <c r="A201" s="56" t="str">
        <f>IF((LEN('Copy paste to Here'!G205))&gt;5,((CONCATENATE('Copy paste to Here'!G205," &amp; ",'Copy paste to Here'!D205,"  &amp;  ",'Copy paste to Here'!E205))),"Empty Cell")</f>
        <v>PVD plated surgical steel hinged segment ring, 18g (1.0mm)  &amp; Length: 10mm  &amp;  Color: Gold</v>
      </c>
      <c r="B201" s="57" t="str">
        <f>'Copy paste to Here'!C205</f>
        <v>SEGHT18</v>
      </c>
      <c r="C201" s="57" t="s">
        <v>804</v>
      </c>
      <c r="D201" s="58">
        <f>Invoice!B205</f>
        <v>1</v>
      </c>
      <c r="E201" s="59">
        <f>'Shipping Invoice'!J205*$N$1</f>
        <v>3.74</v>
      </c>
      <c r="F201" s="59">
        <f t="shared" si="9"/>
        <v>3.74</v>
      </c>
      <c r="G201" s="60">
        <f t="shared" si="7"/>
        <v>76.894400000000005</v>
      </c>
      <c r="H201" s="63">
        <f t="shared" si="8"/>
        <v>76.894400000000005</v>
      </c>
    </row>
    <row r="202" spans="1:8" s="62" customFormat="1" ht="25.5">
      <c r="A202" s="56" t="str">
        <f>IF((LEN('Copy paste to Here'!G206))&gt;5,((CONCATENATE('Copy paste to Here'!G206," &amp; ",'Copy paste to Here'!D206,"  &amp;  ",'Copy paste to Here'!E206))),"Empty Cell")</f>
        <v>PVD plated surgical steel hinged segment ring, 20g (0.8mm) &amp; Size: 6mm  &amp;  Color: Gold</v>
      </c>
      <c r="B202" s="57" t="str">
        <f>'Copy paste to Here'!C206</f>
        <v>SEGHT20</v>
      </c>
      <c r="C202" s="57" t="s">
        <v>473</v>
      </c>
      <c r="D202" s="58">
        <f>Invoice!B206</f>
        <v>7</v>
      </c>
      <c r="E202" s="59">
        <f>'Shipping Invoice'!J206*$N$1</f>
        <v>4.01</v>
      </c>
      <c r="F202" s="59">
        <f t="shared" si="9"/>
        <v>28.07</v>
      </c>
      <c r="G202" s="60">
        <f t="shared" si="7"/>
        <v>82.445599999999985</v>
      </c>
      <c r="H202" s="63">
        <f t="shared" si="8"/>
        <v>577.11919999999986</v>
      </c>
    </row>
    <row r="203" spans="1:8" s="62" customFormat="1" ht="24">
      <c r="A203" s="56" t="str">
        <f>IF((LEN('Copy paste to Here'!G207))&gt;5,((CONCATENATE('Copy paste to Here'!G207," &amp; ",'Copy paste to Here'!D207,"  &amp;  ",'Copy paste to Here'!E207))),"Empty Cell")</f>
        <v xml:space="preserve">Annealed 316L steel septum ring, 16g (1.2mm) &amp; Length: 8mm  &amp;  </v>
      </c>
      <c r="B203" s="57" t="str">
        <f>'Copy paste to Here'!C207</f>
        <v>SEPN</v>
      </c>
      <c r="C203" s="57" t="s">
        <v>806</v>
      </c>
      <c r="D203" s="58">
        <f>Invoice!B207</f>
        <v>1</v>
      </c>
      <c r="E203" s="59">
        <f>'Shipping Invoice'!J207*$N$1</f>
        <v>2.13</v>
      </c>
      <c r="F203" s="59">
        <f t="shared" si="9"/>
        <v>2.13</v>
      </c>
      <c r="G203" s="60">
        <f t="shared" si="7"/>
        <v>43.792799999999993</v>
      </c>
      <c r="H203" s="63">
        <f t="shared" si="8"/>
        <v>43.792799999999993</v>
      </c>
    </row>
    <row r="204" spans="1:8" s="62" customFormat="1" ht="24">
      <c r="A204" s="56" t="str">
        <f>IF((LEN('Copy paste to Here'!G208))&gt;5,((CONCATENATE('Copy paste to Here'!G208," &amp; ",'Copy paste to Here'!D208,"  &amp;  ",'Copy paste to Here'!E208))),"Empty Cell")</f>
        <v xml:space="preserve">Annealed 316L steel septum ring, 16g (1.2mm) &amp; Length: 10mm  &amp;  </v>
      </c>
      <c r="B204" s="57" t="str">
        <f>'Copy paste to Here'!C208</f>
        <v>SEPN</v>
      </c>
      <c r="C204" s="57" t="s">
        <v>806</v>
      </c>
      <c r="D204" s="58">
        <f>Invoice!B208</f>
        <v>4</v>
      </c>
      <c r="E204" s="59">
        <f>'Shipping Invoice'!J208*$N$1</f>
        <v>2.13</v>
      </c>
      <c r="F204" s="59">
        <f t="shared" si="9"/>
        <v>8.52</v>
      </c>
      <c r="G204" s="60">
        <f t="shared" si="7"/>
        <v>43.792799999999993</v>
      </c>
      <c r="H204" s="63">
        <f t="shared" si="8"/>
        <v>175.17119999999997</v>
      </c>
    </row>
    <row r="205" spans="1:8" s="62" customFormat="1" ht="36">
      <c r="A205" s="56" t="str">
        <f>IF((LEN('Copy paste to Here'!G209))&gt;5,((CONCATENATE('Copy paste to Here'!G209," &amp; ",'Copy paste to Here'!D209,"  &amp;  ",'Copy paste to Here'!E209))),"Empty Cell")</f>
        <v xml:space="preserve">316L steel hinged segment ring, 1.2mm (16g) with plain ring and twisted wire ring design, inner diameter from 8mm to 12mm &amp; Length: 8mm  &amp;  </v>
      </c>
      <c r="B205" s="57" t="str">
        <f>'Copy paste to Here'!C209</f>
        <v>SGSH12</v>
      </c>
      <c r="C205" s="57" t="s">
        <v>840</v>
      </c>
      <c r="D205" s="58">
        <f>Invoice!B209</f>
        <v>2</v>
      </c>
      <c r="E205" s="59">
        <f>'Shipping Invoice'!J209*$N$1</f>
        <v>6.24</v>
      </c>
      <c r="F205" s="59">
        <f t="shared" si="9"/>
        <v>12.48</v>
      </c>
      <c r="G205" s="60">
        <f t="shared" si="7"/>
        <v>128.2944</v>
      </c>
      <c r="H205" s="63">
        <f t="shared" si="8"/>
        <v>256.58879999999999</v>
      </c>
    </row>
    <row r="206" spans="1:8" s="62" customFormat="1" ht="36">
      <c r="A206" s="56" t="str">
        <f>IF((LEN('Copy paste to Here'!G210))&gt;5,((CONCATENATE('Copy paste to Here'!G210," &amp; ",'Copy paste to Here'!D210,"  &amp;  ",'Copy paste to Here'!E210))),"Empty Cell")</f>
        <v xml:space="preserve">316L steel hinged segment ring, 1.2mm (16g) with plain ring and twisted wire ring design, inner diameter from 8mm to 12mm &amp; Length: 10mm  &amp;  </v>
      </c>
      <c r="B206" s="57" t="str">
        <f>'Copy paste to Here'!C210</f>
        <v>SGSH12</v>
      </c>
      <c r="C206" s="57" t="s">
        <v>841</v>
      </c>
      <c r="D206" s="58">
        <f>Invoice!B210</f>
        <v>4</v>
      </c>
      <c r="E206" s="59">
        <f>'Shipping Invoice'!J210*$N$1</f>
        <v>6.24</v>
      </c>
      <c r="F206" s="59">
        <f t="shared" si="9"/>
        <v>24.96</v>
      </c>
      <c r="G206" s="60">
        <f t="shared" si="7"/>
        <v>128.2944</v>
      </c>
      <c r="H206" s="63">
        <f t="shared" si="8"/>
        <v>513.17759999999998</v>
      </c>
    </row>
    <row r="207" spans="1:8" s="62" customFormat="1" ht="36">
      <c r="A207" s="56" t="str">
        <f>IF((LEN('Copy paste to Here'!G211))&gt;5,((CONCATENATE('Copy paste to Here'!G211," &amp; ",'Copy paste to Here'!D211,"  &amp;  ",'Copy paste to Here'!E211))),"Empty Cell")</f>
        <v xml:space="preserve">316L steel hinged segment ring, 1.2mm (16g) with moon shape design and inner diameter from 8mm to 10mm &amp; Length: 10mm  &amp;  </v>
      </c>
      <c r="B207" s="57" t="str">
        <f>'Copy paste to Here'!C211</f>
        <v>SGSH2</v>
      </c>
      <c r="C207" s="57" t="s">
        <v>842</v>
      </c>
      <c r="D207" s="58">
        <f>Invoice!B211</f>
        <v>2</v>
      </c>
      <c r="E207" s="59">
        <f>'Shipping Invoice'!J211*$N$1</f>
        <v>3.92</v>
      </c>
      <c r="F207" s="59">
        <f t="shared" si="9"/>
        <v>7.84</v>
      </c>
      <c r="G207" s="60">
        <f t="shared" si="7"/>
        <v>80.595199999999991</v>
      </c>
      <c r="H207" s="63">
        <f t="shared" si="8"/>
        <v>161.19039999999998</v>
      </c>
    </row>
    <row r="208" spans="1:8" s="62" customFormat="1" ht="24">
      <c r="A208" s="56" t="str">
        <f>IF((LEN('Copy paste to Here'!G212))&gt;5,((CONCATENATE('Copy paste to Here'!G212," &amp; ",'Copy paste to Here'!D212,"  &amp;  ",'Copy paste to Here'!E212))),"Empty Cell")</f>
        <v xml:space="preserve">316L steel hinged segment ring, 1.2mm (16g) with double rings design and inner diameter from 8mm to 12mm &amp; Length: 8mm  &amp;  </v>
      </c>
      <c r="B208" s="57" t="str">
        <f>'Copy paste to Here'!C212</f>
        <v>SGSH8</v>
      </c>
      <c r="C208" s="57" t="s">
        <v>843</v>
      </c>
      <c r="D208" s="58">
        <f>Invoice!B212</f>
        <v>1</v>
      </c>
      <c r="E208" s="59">
        <f>'Shipping Invoice'!J212*$N$1</f>
        <v>3.38</v>
      </c>
      <c r="F208" s="59">
        <f t="shared" si="9"/>
        <v>3.38</v>
      </c>
      <c r="G208" s="60">
        <f t="shared" si="7"/>
        <v>69.492799999999988</v>
      </c>
      <c r="H208" s="63">
        <f t="shared" si="8"/>
        <v>69.492799999999988</v>
      </c>
    </row>
    <row r="209" spans="1:8" s="62" customFormat="1" ht="36">
      <c r="A209" s="56" t="str">
        <f>IF((LEN('Copy paste to Here'!G213))&gt;5,((CONCATENATE('Copy paste to Here'!G213," &amp; ",'Copy paste to Here'!D213,"  &amp;  ",'Copy paste to Here'!E213))),"Empty Cell")</f>
        <v xml:space="preserve">Gold PVD plated 316L steel hinged segment ring, 1.2mm (16g) with moon shape design and inner diameter from 8mm to 10mm &amp; Length: 10mm  &amp;  </v>
      </c>
      <c r="B209" s="57" t="str">
        <f>'Copy paste to Here'!C213</f>
        <v>SGTSH2</v>
      </c>
      <c r="C209" s="57" t="s">
        <v>844</v>
      </c>
      <c r="D209" s="58">
        <f>Invoice!B213</f>
        <v>1</v>
      </c>
      <c r="E209" s="59">
        <f>'Shipping Invoice'!J213*$N$1</f>
        <v>4.63</v>
      </c>
      <c r="F209" s="59">
        <f t="shared" si="9"/>
        <v>4.63</v>
      </c>
      <c r="G209" s="60">
        <f t="shared" si="7"/>
        <v>95.192799999999991</v>
      </c>
      <c r="H209" s="63">
        <f t="shared" si="8"/>
        <v>95.192799999999991</v>
      </c>
    </row>
    <row r="210" spans="1:8" s="62" customFormat="1" ht="36">
      <c r="A210" s="56" t="str">
        <f>IF((LEN('Copy paste to Here'!G214))&gt;5,((CONCATENATE('Copy paste to Here'!G214," &amp; ",'Copy paste to Here'!D214,"  &amp;  ",'Copy paste to Here'!E214))),"Empty Cell")</f>
        <v>Anodized 316L steel hinged segment ring, 1.2mm (16g) with twisted wire design and inner diameter from 8mm to 12mm &amp; Length: 8mm  &amp;  Color: Gold</v>
      </c>
      <c r="B210" s="57" t="str">
        <f>'Copy paste to Here'!C214</f>
        <v>SGTSH20</v>
      </c>
      <c r="C210" s="57" t="s">
        <v>845</v>
      </c>
      <c r="D210" s="58">
        <f>Invoice!B214</f>
        <v>2</v>
      </c>
      <c r="E210" s="59">
        <f>'Shipping Invoice'!J214*$N$1</f>
        <v>3.56</v>
      </c>
      <c r="F210" s="59">
        <f t="shared" si="9"/>
        <v>7.12</v>
      </c>
      <c r="G210" s="60">
        <f t="shared" si="7"/>
        <v>73.193600000000004</v>
      </c>
      <c r="H210" s="63">
        <f t="shared" si="8"/>
        <v>146.38720000000001</v>
      </c>
    </row>
    <row r="211" spans="1:8" s="62" customFormat="1" ht="36">
      <c r="A211" s="56" t="str">
        <f>IF((LEN('Copy paste to Here'!G215))&gt;5,((CONCATENATE('Copy paste to Here'!G215," &amp; ",'Copy paste to Here'!D215,"  &amp;  ",'Copy paste to Here'!E215))),"Empty Cell")</f>
        <v>Anodized 316L steel hinged segment ring, 1.2mm (16g) with twisted wire design and inner diameter from 8mm to 12mm &amp; Length: 10mm  &amp;  Color: Gold</v>
      </c>
      <c r="B211" s="57" t="str">
        <f>'Copy paste to Here'!C215</f>
        <v>SGTSH20</v>
      </c>
      <c r="C211" s="57" t="s">
        <v>846</v>
      </c>
      <c r="D211" s="58">
        <f>Invoice!B215</f>
        <v>2</v>
      </c>
      <c r="E211" s="59">
        <f>'Shipping Invoice'!J215*$N$1</f>
        <v>3.56</v>
      </c>
      <c r="F211" s="59">
        <f t="shared" ref="F211:F274" si="10">D211*E211</f>
        <v>7.12</v>
      </c>
      <c r="G211" s="60">
        <f t="shared" ref="G211:G274" si="11">E211*$E$14</f>
        <v>73.193600000000004</v>
      </c>
      <c r="H211" s="63">
        <f t="shared" ref="H211:H274" si="12">D211*G211</f>
        <v>146.38720000000001</v>
      </c>
    </row>
    <row r="212" spans="1:8" s="62" customFormat="1" ht="36">
      <c r="A212" s="56" t="str">
        <f>IF((LEN('Copy paste to Here'!G216))&gt;5,((CONCATENATE('Copy paste to Here'!G216," &amp; ",'Copy paste to Here'!D216,"  &amp;  ",'Copy paste to Here'!E216))),"Empty Cell")</f>
        <v>PVD plated 316L steel hinged segment ring, 1.2mm (16g) with triple rings design and inner diameter from 8mm to 12mm &amp; Length: 8mm  &amp;  Color: Black</v>
      </c>
      <c r="B212" s="57" t="str">
        <f>'Copy paste to Here'!C216</f>
        <v>SGTSH6</v>
      </c>
      <c r="C212" s="57" t="s">
        <v>847</v>
      </c>
      <c r="D212" s="58">
        <f>Invoice!B216</f>
        <v>1</v>
      </c>
      <c r="E212" s="59">
        <f>'Shipping Invoice'!J216*$N$1</f>
        <v>4.63</v>
      </c>
      <c r="F212" s="59">
        <f t="shared" si="10"/>
        <v>4.63</v>
      </c>
      <c r="G212" s="60">
        <f t="shared" si="11"/>
        <v>95.192799999999991</v>
      </c>
      <c r="H212" s="63">
        <f t="shared" si="12"/>
        <v>95.192799999999991</v>
      </c>
    </row>
    <row r="213" spans="1:8" s="62" customFormat="1" ht="36">
      <c r="A213" s="56" t="str">
        <f>IF((LEN('Copy paste to Here'!G217))&gt;5,((CONCATENATE('Copy paste to Here'!G217," &amp; ",'Copy paste to Here'!D217,"  &amp;  ",'Copy paste to Here'!E217))),"Empty Cell")</f>
        <v>PVD plated 316L steel hinged segment ring, 1.2mm (16g) with triple rings design and inner diameter from 8mm to 12mm &amp; Length: 12mm  &amp;  Color: Black</v>
      </c>
      <c r="B213" s="57" t="str">
        <f>'Copy paste to Here'!C217</f>
        <v>SGTSH6</v>
      </c>
      <c r="C213" s="57" t="s">
        <v>848</v>
      </c>
      <c r="D213" s="58">
        <f>Invoice!B217</f>
        <v>1</v>
      </c>
      <c r="E213" s="59">
        <f>'Shipping Invoice'!J217*$N$1</f>
        <v>4.63</v>
      </c>
      <c r="F213" s="59">
        <f t="shared" si="10"/>
        <v>4.63</v>
      </c>
      <c r="G213" s="60">
        <f t="shared" si="11"/>
        <v>95.192799999999991</v>
      </c>
      <c r="H213" s="63">
        <f t="shared" si="12"/>
        <v>95.192799999999991</v>
      </c>
    </row>
    <row r="214" spans="1:8" s="62" customFormat="1" ht="24">
      <c r="A214" s="56" t="str">
        <f>IF((LEN('Copy paste to Here'!G218))&gt;5,((CONCATENATE('Copy paste to Here'!G218," &amp; ",'Copy paste to Here'!D218,"  &amp;  ",'Copy paste to Here'!E218))),"Empty Cell")</f>
        <v xml:space="preserve">Titanium G23 tongue barbell, 14g (1.6mm) with two 5mm balls &amp; Length: 22mm  &amp;  </v>
      </c>
      <c r="B214" s="57" t="str">
        <f>'Copy paste to Here'!C218</f>
        <v>UBBBS</v>
      </c>
      <c r="C214" s="57" t="s">
        <v>820</v>
      </c>
      <c r="D214" s="58">
        <f>Invoice!B218</f>
        <v>2</v>
      </c>
      <c r="E214" s="59">
        <f>'Shipping Invoice'!J218*$N$1</f>
        <v>2.4500000000000002</v>
      </c>
      <c r="F214" s="59">
        <f t="shared" si="10"/>
        <v>4.9000000000000004</v>
      </c>
      <c r="G214" s="60">
        <f t="shared" si="11"/>
        <v>50.372</v>
      </c>
      <c r="H214" s="63">
        <f t="shared" si="12"/>
        <v>100.744</v>
      </c>
    </row>
    <row r="215" spans="1:8" s="62" customFormat="1" ht="24">
      <c r="A215" s="56" t="str">
        <f>IF((LEN('Copy paste to Here'!G219))&gt;5,((CONCATENATE('Copy paste to Here'!G219," &amp; ",'Copy paste to Here'!D219,"  &amp;  ",'Copy paste to Here'!E219))),"Empty Cell")</f>
        <v xml:space="preserve">Titanium G23 barbell, 14g (1.6mm) with two 4mm balls &amp; Length: 18mm  &amp;  </v>
      </c>
      <c r="B215" s="57" t="str">
        <f>'Copy paste to Here'!C219</f>
        <v>UBBNPS</v>
      </c>
      <c r="C215" s="57" t="s">
        <v>822</v>
      </c>
      <c r="D215" s="58">
        <f>Invoice!B219</f>
        <v>2</v>
      </c>
      <c r="E215" s="59">
        <f>'Shipping Invoice'!J219*$N$1</f>
        <v>2.31</v>
      </c>
      <c r="F215" s="59">
        <f t="shared" si="10"/>
        <v>4.62</v>
      </c>
      <c r="G215" s="60">
        <f t="shared" si="11"/>
        <v>47.493600000000001</v>
      </c>
      <c r="H215" s="63">
        <f t="shared" si="12"/>
        <v>94.987200000000001</v>
      </c>
    </row>
    <row r="216" spans="1:8" s="62" customFormat="1" ht="24">
      <c r="A216" s="56" t="str">
        <f>IF((LEN('Copy paste to Here'!G220))&gt;5,((CONCATENATE('Copy paste to Here'!G220," &amp; ",'Copy paste to Here'!D220,"  &amp;  ",'Copy paste to Here'!E220))),"Empty Cell")</f>
        <v xml:space="preserve">Titanium G23 barbell, 14g (1.6mm) with two 4mm balls &amp; Length: 20mm  &amp;  </v>
      </c>
      <c r="B216" s="57" t="str">
        <f>'Copy paste to Here'!C220</f>
        <v>UBBNPS</v>
      </c>
      <c r="C216" s="57" t="s">
        <v>822</v>
      </c>
      <c r="D216" s="58">
        <f>Invoice!B220</f>
        <v>2</v>
      </c>
      <c r="E216" s="59">
        <f>'Shipping Invoice'!J220*$N$1</f>
        <v>2.31</v>
      </c>
      <c r="F216" s="59">
        <f t="shared" si="10"/>
        <v>4.62</v>
      </c>
      <c r="G216" s="60">
        <f t="shared" si="11"/>
        <v>47.493600000000001</v>
      </c>
      <c r="H216" s="63">
        <f t="shared" si="12"/>
        <v>94.987200000000001</v>
      </c>
    </row>
    <row r="217" spans="1:8" s="62" customFormat="1" ht="36">
      <c r="A217" s="56" t="str">
        <f>IF((LEN('Copy paste to Here'!G221))&gt;5,((CONCATENATE('Copy paste to Here'!G221," &amp; ",'Copy paste to Here'!D221,"  &amp;  ",'Copy paste to Here'!E221))),"Empty Cell")</f>
        <v>Piercing supplies: Assortment of 250 to 12 pcs. of EO gas sterilized piercing: Titanium G23 labret, 16g (1.2mm) with a 3mm ball &amp; Quantity In Bulk: 12 pcs.  &amp;  Length: 10mm</v>
      </c>
      <c r="B217" s="57" t="str">
        <f>'Copy paste to Here'!C221</f>
        <v>UBLK470</v>
      </c>
      <c r="C217" s="57" t="s">
        <v>849</v>
      </c>
      <c r="D217" s="58">
        <f>Invoice!B221</f>
        <v>1</v>
      </c>
      <c r="E217" s="59">
        <f>'Shipping Invoice'!J221*$N$1</f>
        <v>31.33</v>
      </c>
      <c r="F217" s="59">
        <f t="shared" si="10"/>
        <v>31.33</v>
      </c>
      <c r="G217" s="60">
        <f t="shared" si="11"/>
        <v>644.14479999999992</v>
      </c>
      <c r="H217" s="63">
        <f t="shared" si="12"/>
        <v>644.14479999999992</v>
      </c>
    </row>
    <row r="218" spans="1:8" s="62" customFormat="1" ht="24">
      <c r="A218" s="56" t="str">
        <f>IF((LEN('Copy paste to Here'!G222))&gt;5,((CONCATENATE('Copy paste to Here'!G222," &amp; ",'Copy paste to Here'!D222,"  &amp;  ",'Copy paste to Here'!E222))),"Empty Cell")</f>
        <v xml:space="preserve">Titanium G23 circular barbell, 16g (1.2mm) with two 3mm balls &amp; Length: 12mm  &amp;  </v>
      </c>
      <c r="B218" s="57" t="str">
        <f>'Copy paste to Here'!C222</f>
        <v>UCBEB</v>
      </c>
      <c r="C218" s="57" t="s">
        <v>826</v>
      </c>
      <c r="D218" s="58">
        <f>Invoice!B222</f>
        <v>1</v>
      </c>
      <c r="E218" s="59">
        <f>'Shipping Invoice'!J222*$N$1</f>
        <v>2.09</v>
      </c>
      <c r="F218" s="59">
        <f t="shared" si="10"/>
        <v>2.09</v>
      </c>
      <c r="G218" s="60">
        <f t="shared" si="11"/>
        <v>42.970399999999998</v>
      </c>
      <c r="H218" s="63">
        <f t="shared" si="12"/>
        <v>42.970399999999998</v>
      </c>
    </row>
    <row r="219" spans="1:8" s="62" customFormat="1" ht="24">
      <c r="A219" s="56" t="str">
        <f>IF((LEN('Copy paste to Here'!G223))&gt;5,((CONCATENATE('Copy paste to Here'!G223," &amp; ",'Copy paste to Here'!D223,"  &amp;  ",'Copy paste to Here'!E223))),"Empty Cell")</f>
        <v xml:space="preserve">Titanium G23 internally threaded labret, 1.2mm (16g) with four descending bead balls design top &amp; Length: 6mm  &amp;  </v>
      </c>
      <c r="B219" s="57" t="str">
        <f>'Copy paste to Here'!C223</f>
        <v>ULBIN52</v>
      </c>
      <c r="C219" s="57" t="s">
        <v>828</v>
      </c>
      <c r="D219" s="58">
        <f>Invoice!B223</f>
        <v>1</v>
      </c>
      <c r="E219" s="59">
        <f>'Shipping Invoice'!J223*$N$1</f>
        <v>4.38</v>
      </c>
      <c r="F219" s="59">
        <f t="shared" si="10"/>
        <v>4.38</v>
      </c>
      <c r="G219" s="60">
        <f t="shared" si="11"/>
        <v>90.052799999999991</v>
      </c>
      <c r="H219" s="63">
        <f t="shared" si="12"/>
        <v>90.052799999999991</v>
      </c>
    </row>
    <row r="220" spans="1:8" s="62" customFormat="1" ht="24">
      <c r="A220" s="56" t="str">
        <f>IF((LEN('Copy paste to Here'!G224))&gt;5,((CONCATENATE('Copy paste to Here'!G224," &amp; ",'Copy paste to Here'!D224,"  &amp;  ",'Copy paste to Here'!E224))),"Empty Cell")</f>
        <v xml:space="preserve">Titanium G23 internally threaded labret, 1.2mm (16g) with four descending bead balls design top &amp; Length: 8mm  &amp;  </v>
      </c>
      <c r="B220" s="57" t="str">
        <f>'Copy paste to Here'!C224</f>
        <v>ULBIN52</v>
      </c>
      <c r="C220" s="57" t="s">
        <v>828</v>
      </c>
      <c r="D220" s="58">
        <f>Invoice!B224</f>
        <v>1</v>
      </c>
      <c r="E220" s="59">
        <f>'Shipping Invoice'!J224*$N$1</f>
        <v>4.38</v>
      </c>
      <c r="F220" s="59">
        <f t="shared" si="10"/>
        <v>4.38</v>
      </c>
      <c r="G220" s="60">
        <f t="shared" si="11"/>
        <v>90.052799999999991</v>
      </c>
      <c r="H220" s="63">
        <f t="shared" si="12"/>
        <v>90.052799999999991</v>
      </c>
    </row>
    <row r="221" spans="1:8" s="62" customFormat="1" ht="24">
      <c r="A221" s="56" t="str">
        <f>IF((LEN('Copy paste to Here'!G225))&gt;5,((CONCATENATE('Copy paste to Here'!G225," &amp; ",'Copy paste to Here'!D225,"  &amp;  ",'Copy paste to Here'!E225))),"Empty Cell")</f>
        <v xml:space="preserve">Titanium G23 internally threaded labret, 1.2mm (16g) with three 2mm balls design top &amp; Length: 8mm  &amp;  </v>
      </c>
      <c r="B221" s="57" t="str">
        <f>'Copy paste to Here'!C225</f>
        <v>ULBIN53</v>
      </c>
      <c r="C221" s="57" t="s">
        <v>830</v>
      </c>
      <c r="D221" s="58">
        <f>Invoice!B225</f>
        <v>1</v>
      </c>
      <c r="E221" s="59">
        <f>'Shipping Invoice'!J225*$N$1</f>
        <v>3.92</v>
      </c>
      <c r="F221" s="59">
        <f t="shared" si="10"/>
        <v>3.92</v>
      </c>
      <c r="G221" s="60">
        <f t="shared" si="11"/>
        <v>80.595199999999991</v>
      </c>
      <c r="H221" s="63">
        <f t="shared" si="12"/>
        <v>80.595199999999991</v>
      </c>
    </row>
    <row r="222" spans="1:8" s="62" customFormat="1" ht="24">
      <c r="A222" s="56" t="str">
        <f>IF((LEN('Copy paste to Here'!G226))&gt;5,((CONCATENATE('Copy paste to Here'!G226," &amp; ",'Copy paste to Here'!D226,"  &amp;  ",'Copy paste to Here'!E226))),"Empty Cell")</f>
        <v xml:space="preserve">Pack of 10 pcs. of 2mm anodized surgical steel balls with threading 1.2mm (16g) &amp; Color: Gold  &amp;  </v>
      </c>
      <c r="B222" s="57" t="str">
        <f>'Copy paste to Here'!C226</f>
        <v>XBT2</v>
      </c>
      <c r="C222" s="57" t="s">
        <v>832</v>
      </c>
      <c r="D222" s="58">
        <f>Invoice!B226</f>
        <v>1</v>
      </c>
      <c r="E222" s="59">
        <f>'Shipping Invoice'!J226*$N$1</f>
        <v>4.0199999999999996</v>
      </c>
      <c r="F222" s="59">
        <f t="shared" si="10"/>
        <v>4.0199999999999996</v>
      </c>
      <c r="G222" s="60">
        <f t="shared" si="11"/>
        <v>82.651199999999989</v>
      </c>
      <c r="H222" s="63">
        <f t="shared" si="12"/>
        <v>82.651199999999989</v>
      </c>
    </row>
    <row r="223" spans="1:8" s="62" customFormat="1" ht="36">
      <c r="A223" s="56" t="str">
        <f>IF((LEN('Copy paste to Here'!G227))&gt;5,((CONCATENATE('Copy paste to Here'!G227," &amp; ",'Copy paste to Here'!D227,"  &amp;  ",'Copy paste to Here'!E227))),"Empty Cell")</f>
        <v xml:space="preserve">Pack of 10 pcs. of 3mm anodized surgical steel balls with bezel set crystal and with 1.2mm threading (16g) &amp; Color: Gold Anodized w/ Clear crystal  &amp;  </v>
      </c>
      <c r="B223" s="57" t="str">
        <f>'Copy paste to Here'!C227</f>
        <v>XJBT3S</v>
      </c>
      <c r="C223" s="57" t="s">
        <v>834</v>
      </c>
      <c r="D223" s="58">
        <f>Invoice!B227</f>
        <v>1</v>
      </c>
      <c r="E223" s="59">
        <f>'Shipping Invoice'!J227*$N$1</f>
        <v>9.4600000000000009</v>
      </c>
      <c r="F223" s="59">
        <f t="shared" si="10"/>
        <v>9.4600000000000009</v>
      </c>
      <c r="G223" s="60">
        <f t="shared" si="11"/>
        <v>194.49760000000001</v>
      </c>
      <c r="H223" s="63">
        <f t="shared" si="12"/>
        <v>194.49760000000001</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1106.8100000000004</v>
      </c>
      <c r="G1000" s="60"/>
      <c r="H1000" s="61">
        <f t="shared" ref="H1000:H1007" si="49">F1000*$E$14</f>
        <v>22756.013600000006</v>
      </c>
    </row>
    <row r="1001" spans="1:8" s="62" customFormat="1">
      <c r="A1001" s="56" t="s">
        <v>870</v>
      </c>
      <c r="B1001" s="75"/>
      <c r="C1001" s="75"/>
      <c r="D1001" s="76"/>
      <c r="E1001" s="67"/>
      <c r="F1001" s="59">
        <f>Invoice!J229</f>
        <v>-55.34050000000002</v>
      </c>
      <c r="G1001" s="60"/>
      <c r="H1001" s="61">
        <f t="shared" si="49"/>
        <v>-1137.8006800000003</v>
      </c>
    </row>
    <row r="1002" spans="1:8" s="62" customFormat="1" outlineLevel="1">
      <c r="A1002" s="56"/>
      <c r="B1002" s="75"/>
      <c r="C1002" s="75"/>
      <c r="D1002" s="76"/>
      <c r="E1002" s="67"/>
      <c r="F1002" s="59">
        <f>Invoice!J230</f>
        <v>0</v>
      </c>
      <c r="G1002" s="60"/>
      <c r="H1002" s="61">
        <f t="shared" si="49"/>
        <v>0</v>
      </c>
    </row>
    <row r="1003" spans="1:8" s="62" customFormat="1">
      <c r="A1003" s="56" t="str">
        <f>'[2]Copy paste to Here'!T4</f>
        <v>Total:</v>
      </c>
      <c r="B1003" s="75"/>
      <c r="C1003" s="75"/>
      <c r="D1003" s="76"/>
      <c r="E1003" s="67"/>
      <c r="F1003" s="59">
        <f>SUM(F1000:F1002)</f>
        <v>1051.4695000000004</v>
      </c>
      <c r="G1003" s="60"/>
      <c r="H1003" s="61">
        <f t="shared" si="49"/>
        <v>21618.212920000005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22756.013599999991</v>
      </c>
    </row>
    <row r="1010" spans="1:8" s="21" customFormat="1">
      <c r="A1010" s="22"/>
      <c r="E1010" s="21" t="s">
        <v>177</v>
      </c>
      <c r="H1010" s="84">
        <f>(SUMIF($A$1000:$A$1008,"Total:",$H$1000:$H$1008))</f>
        <v>21618.212920000005</v>
      </c>
    </row>
    <row r="1011" spans="1:8" s="21" customFormat="1">
      <c r="E1011" s="21" t="s">
        <v>178</v>
      </c>
      <c r="H1011" s="85">
        <f>H1013-H1012</f>
        <v>20203.93</v>
      </c>
    </row>
    <row r="1012" spans="1:8" s="21" customFormat="1">
      <c r="E1012" s="21" t="s">
        <v>179</v>
      </c>
      <c r="H1012" s="85">
        <f>ROUND((H1013*7)/107,2)</f>
        <v>1414.28</v>
      </c>
    </row>
    <row r="1013" spans="1:8" s="21" customFormat="1">
      <c r="E1013" s="22" t="s">
        <v>180</v>
      </c>
      <c r="H1013" s="86">
        <f>ROUND((SUMIF($A$1000:$A$1008,"Total:",$H$1000:$H$1008)),2)</f>
        <v>21618.21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06"/>
  <sheetViews>
    <sheetView workbookViewId="0">
      <selection activeCell="A5" sqref="A5"/>
    </sheetView>
  </sheetViews>
  <sheetFormatPr defaultRowHeight="15"/>
  <sheetData>
    <row r="1" spans="1:1">
      <c r="A1" s="2" t="s">
        <v>631</v>
      </c>
    </row>
    <row r="2" spans="1:1">
      <c r="A2" s="2" t="s">
        <v>631</v>
      </c>
    </row>
    <row r="3" spans="1:1">
      <c r="A3" s="2" t="s">
        <v>631</v>
      </c>
    </row>
    <row r="4" spans="1:1">
      <c r="A4" s="2" t="s">
        <v>631</v>
      </c>
    </row>
    <row r="5" spans="1:1">
      <c r="A5" s="2" t="s">
        <v>631</v>
      </c>
    </row>
    <row r="6" spans="1:1">
      <c r="A6" s="2" t="s">
        <v>719</v>
      </c>
    </row>
    <row r="7" spans="1:1">
      <c r="A7" s="2" t="s">
        <v>719</v>
      </c>
    </row>
    <row r="8" spans="1:1">
      <c r="A8" s="2" t="s">
        <v>719</v>
      </c>
    </row>
    <row r="9" spans="1:1">
      <c r="A9" s="2" t="s">
        <v>721</v>
      </c>
    </row>
    <row r="10" spans="1:1">
      <c r="A10" s="2" t="s">
        <v>722</v>
      </c>
    </row>
    <row r="11" spans="1:1">
      <c r="A11" s="2" t="s">
        <v>722</v>
      </c>
    </row>
    <row r="12" spans="1:1">
      <c r="A12" s="2" t="s">
        <v>722</v>
      </c>
    </row>
    <row r="13" spans="1:1">
      <c r="A13" s="2" t="s">
        <v>722</v>
      </c>
    </row>
    <row r="14" spans="1:1">
      <c r="A14" s="2" t="s">
        <v>723</v>
      </c>
    </row>
    <row r="15" spans="1:1">
      <c r="A15" s="2" t="s">
        <v>724</v>
      </c>
    </row>
    <row r="16" spans="1:1">
      <c r="A16" s="2" t="s">
        <v>724</v>
      </c>
    </row>
    <row r="17" spans="1:1">
      <c r="A17" s="2" t="s">
        <v>726</v>
      </c>
    </row>
    <row r="18" spans="1:1">
      <c r="A18" s="2" t="s">
        <v>726</v>
      </c>
    </row>
    <row r="19" spans="1:1">
      <c r="A19" s="2" t="s">
        <v>726</v>
      </c>
    </row>
    <row r="20" spans="1:1">
      <c r="A20" s="2" t="s">
        <v>726</v>
      </c>
    </row>
    <row r="21" spans="1:1">
      <c r="A21" s="2" t="s">
        <v>100</v>
      </c>
    </row>
    <row r="22" spans="1:1">
      <c r="A22" s="2" t="s">
        <v>100</v>
      </c>
    </row>
    <row r="23" spans="1:1">
      <c r="A23" s="2" t="s">
        <v>100</v>
      </c>
    </row>
    <row r="24" spans="1:1">
      <c r="A24" s="2" t="s">
        <v>100</v>
      </c>
    </row>
    <row r="25" spans="1:1">
      <c r="A25" s="2" t="s">
        <v>731</v>
      </c>
    </row>
    <row r="26" spans="1:1">
      <c r="A26" s="2" t="s">
        <v>731</v>
      </c>
    </row>
    <row r="27" spans="1:1">
      <c r="A27" s="2" t="s">
        <v>731</v>
      </c>
    </row>
    <row r="28" spans="1:1">
      <c r="A28" s="2" t="s">
        <v>731</v>
      </c>
    </row>
    <row r="29" spans="1:1">
      <c r="A29" s="2" t="s">
        <v>731</v>
      </c>
    </row>
    <row r="30" spans="1:1">
      <c r="A30" s="2" t="s">
        <v>731</v>
      </c>
    </row>
    <row r="31" spans="1:1">
      <c r="A31" s="2" t="s">
        <v>445</v>
      </c>
    </row>
    <row r="32" spans="1:1">
      <c r="A32" s="2" t="s">
        <v>445</v>
      </c>
    </row>
    <row r="33" spans="1:1">
      <c r="A33" s="2" t="s">
        <v>735</v>
      </c>
    </row>
    <row r="34" spans="1:1">
      <c r="A34" s="2" t="s">
        <v>735</v>
      </c>
    </row>
    <row r="35" spans="1:1">
      <c r="A35" s="2" t="s">
        <v>737</v>
      </c>
    </row>
    <row r="36" spans="1:1">
      <c r="A36" s="2" t="s">
        <v>737</v>
      </c>
    </row>
    <row r="37" spans="1:1">
      <c r="A37" s="2" t="s">
        <v>737</v>
      </c>
    </row>
    <row r="38" spans="1:1">
      <c r="A38" s="2" t="s">
        <v>737</v>
      </c>
    </row>
    <row r="39" spans="1:1">
      <c r="A39" s="2" t="s">
        <v>662</v>
      </c>
    </row>
    <row r="40" spans="1:1">
      <c r="A40" s="2" t="s">
        <v>662</v>
      </c>
    </row>
    <row r="41" spans="1:1">
      <c r="A41" s="2" t="s">
        <v>662</v>
      </c>
    </row>
    <row r="42" spans="1:1">
      <c r="A42" s="2" t="s">
        <v>662</v>
      </c>
    </row>
    <row r="43" spans="1:1">
      <c r="A43" s="2" t="s">
        <v>662</v>
      </c>
    </row>
    <row r="44" spans="1:1">
      <c r="A44" s="2" t="s">
        <v>662</v>
      </c>
    </row>
    <row r="45" spans="1:1">
      <c r="A45" s="2" t="s">
        <v>662</v>
      </c>
    </row>
    <row r="46" spans="1:1">
      <c r="A46" s="2" t="s">
        <v>662</v>
      </c>
    </row>
    <row r="47" spans="1:1">
      <c r="A47" s="2" t="s">
        <v>662</v>
      </c>
    </row>
    <row r="48" spans="1:1">
      <c r="A48" s="2" t="s">
        <v>662</v>
      </c>
    </row>
    <row r="49" spans="1:1">
      <c r="A49" s="2" t="s">
        <v>662</v>
      </c>
    </row>
    <row r="50" spans="1:1">
      <c r="A50" s="2" t="s">
        <v>662</v>
      </c>
    </row>
    <row r="51" spans="1:1">
      <c r="A51" s="2" t="s">
        <v>662</v>
      </c>
    </row>
    <row r="52" spans="1:1">
      <c r="A52" s="2" t="s">
        <v>662</v>
      </c>
    </row>
    <row r="53" spans="1:1">
      <c r="A53" s="2" t="s">
        <v>619</v>
      </c>
    </row>
    <row r="54" spans="1:1">
      <c r="A54" s="2" t="s">
        <v>619</v>
      </c>
    </row>
    <row r="55" spans="1:1">
      <c r="A55" s="2" t="s">
        <v>619</v>
      </c>
    </row>
    <row r="56" spans="1:1">
      <c r="A56" s="2" t="s">
        <v>619</v>
      </c>
    </row>
    <row r="57" spans="1:1">
      <c r="A57" s="2" t="s">
        <v>836</v>
      </c>
    </row>
    <row r="58" spans="1:1">
      <c r="A58" s="2" t="s">
        <v>742</v>
      </c>
    </row>
    <row r="59" spans="1:1">
      <c r="A59" s="2" t="s">
        <v>742</v>
      </c>
    </row>
    <row r="60" spans="1:1">
      <c r="A60" s="2" t="s">
        <v>742</v>
      </c>
    </row>
    <row r="61" spans="1:1">
      <c r="A61" s="2" t="s">
        <v>742</v>
      </c>
    </row>
    <row r="62" spans="1:1">
      <c r="A62" s="2" t="s">
        <v>742</v>
      </c>
    </row>
    <row r="63" spans="1:1">
      <c r="A63" s="2" t="s">
        <v>745</v>
      </c>
    </row>
    <row r="64" spans="1:1">
      <c r="A64" s="2" t="s">
        <v>745</v>
      </c>
    </row>
    <row r="65" spans="1:1">
      <c r="A65" s="2" t="s">
        <v>745</v>
      </c>
    </row>
    <row r="66" spans="1:1">
      <c r="A66" s="2" t="s">
        <v>745</v>
      </c>
    </row>
    <row r="67" spans="1:1">
      <c r="A67" s="2" t="s">
        <v>745</v>
      </c>
    </row>
    <row r="68" spans="1:1">
      <c r="A68" s="2" t="s">
        <v>745</v>
      </c>
    </row>
    <row r="69" spans="1:1">
      <c r="A69" s="2" t="s">
        <v>745</v>
      </c>
    </row>
    <row r="70" spans="1:1">
      <c r="A70" s="2" t="s">
        <v>745</v>
      </c>
    </row>
    <row r="71" spans="1:1">
      <c r="A71" s="2" t="s">
        <v>745</v>
      </c>
    </row>
    <row r="72" spans="1:1">
      <c r="A72" s="2" t="s">
        <v>745</v>
      </c>
    </row>
    <row r="73" spans="1:1">
      <c r="A73" s="2" t="s">
        <v>747</v>
      </c>
    </row>
    <row r="74" spans="1:1">
      <c r="A74" s="2" t="s">
        <v>747</v>
      </c>
    </row>
    <row r="75" spans="1:1">
      <c r="A75" s="2" t="s">
        <v>749</v>
      </c>
    </row>
    <row r="76" spans="1:1">
      <c r="A76" s="2" t="s">
        <v>751</v>
      </c>
    </row>
    <row r="77" spans="1:1">
      <c r="A77" s="2" t="s">
        <v>753</v>
      </c>
    </row>
    <row r="78" spans="1:1">
      <c r="A78" s="2" t="s">
        <v>755</v>
      </c>
    </row>
    <row r="79" spans="1:1">
      <c r="A79" s="2" t="s">
        <v>757</v>
      </c>
    </row>
    <row r="80" spans="1:1">
      <c r="A80" s="2" t="s">
        <v>757</v>
      </c>
    </row>
    <row r="81" spans="1:1">
      <c r="A81" s="2" t="s">
        <v>757</v>
      </c>
    </row>
    <row r="82" spans="1:1">
      <c r="A82" s="2" t="s">
        <v>757</v>
      </c>
    </row>
    <row r="83" spans="1:1">
      <c r="A83" s="2" t="s">
        <v>757</v>
      </c>
    </row>
    <row r="84" spans="1:1">
      <c r="A84" s="2" t="s">
        <v>757</v>
      </c>
    </row>
    <row r="85" spans="1:1">
      <c r="A85" s="2" t="s">
        <v>757</v>
      </c>
    </row>
    <row r="86" spans="1:1">
      <c r="A86" s="2" t="s">
        <v>757</v>
      </c>
    </row>
    <row r="87" spans="1:1">
      <c r="A87" s="2" t="s">
        <v>757</v>
      </c>
    </row>
    <row r="88" spans="1:1">
      <c r="A88" s="2" t="s">
        <v>757</v>
      </c>
    </row>
    <row r="89" spans="1:1">
      <c r="A89" s="2" t="s">
        <v>759</v>
      </c>
    </row>
    <row r="90" spans="1:1">
      <c r="A90" s="2" t="s">
        <v>760</v>
      </c>
    </row>
    <row r="91" spans="1:1">
      <c r="A91" s="2" t="s">
        <v>761</v>
      </c>
    </row>
    <row r="92" spans="1:1">
      <c r="A92" s="2" t="s">
        <v>656</v>
      </c>
    </row>
    <row r="93" spans="1:1">
      <c r="A93" s="2" t="s">
        <v>762</v>
      </c>
    </row>
    <row r="94" spans="1:1">
      <c r="A94" s="2" t="s">
        <v>762</v>
      </c>
    </row>
    <row r="95" spans="1:1">
      <c r="A95" s="2" t="s">
        <v>762</v>
      </c>
    </row>
    <row r="96" spans="1:1">
      <c r="A96" s="2" t="s">
        <v>762</v>
      </c>
    </row>
    <row r="97" spans="1:1">
      <c r="A97" s="2" t="s">
        <v>762</v>
      </c>
    </row>
    <row r="98" spans="1:1">
      <c r="A98" s="2" t="s">
        <v>762</v>
      </c>
    </row>
    <row r="99" spans="1:1">
      <c r="A99" s="2" t="s">
        <v>762</v>
      </c>
    </row>
    <row r="100" spans="1:1">
      <c r="A100" s="2" t="s">
        <v>762</v>
      </c>
    </row>
    <row r="101" spans="1:1">
      <c r="A101" s="2" t="s">
        <v>762</v>
      </c>
    </row>
    <row r="102" spans="1:1">
      <c r="A102" s="2" t="s">
        <v>762</v>
      </c>
    </row>
    <row r="103" spans="1:1">
      <c r="A103" s="2" t="s">
        <v>762</v>
      </c>
    </row>
    <row r="104" spans="1:1">
      <c r="A104" s="2" t="s">
        <v>762</v>
      </c>
    </row>
    <row r="105" spans="1:1">
      <c r="A105" s="2" t="s">
        <v>837</v>
      </c>
    </row>
    <row r="106" spans="1:1">
      <c r="A106" s="2" t="s">
        <v>837</v>
      </c>
    </row>
    <row r="107" spans="1:1">
      <c r="A107" s="2" t="s">
        <v>837</v>
      </c>
    </row>
    <row r="108" spans="1:1">
      <c r="A108" s="2" t="s">
        <v>837</v>
      </c>
    </row>
    <row r="109" spans="1:1">
      <c r="A109" s="2" t="s">
        <v>837</v>
      </c>
    </row>
    <row r="110" spans="1:1">
      <c r="A110" s="2" t="s">
        <v>837</v>
      </c>
    </row>
    <row r="111" spans="1:1">
      <c r="A111" s="2" t="s">
        <v>837</v>
      </c>
    </row>
    <row r="112" spans="1:1">
      <c r="A112" s="2" t="s">
        <v>837</v>
      </c>
    </row>
    <row r="113" spans="1:1">
      <c r="A113" s="2" t="s">
        <v>838</v>
      </c>
    </row>
    <row r="114" spans="1:1">
      <c r="A114" s="2" t="s">
        <v>838</v>
      </c>
    </row>
    <row r="115" spans="1:1">
      <c r="A115" s="2" t="s">
        <v>838</v>
      </c>
    </row>
    <row r="116" spans="1:1">
      <c r="A116" s="2" t="s">
        <v>838</v>
      </c>
    </row>
    <row r="117" spans="1:1">
      <c r="A117" s="2" t="s">
        <v>838</v>
      </c>
    </row>
    <row r="118" spans="1:1">
      <c r="A118" s="2" t="s">
        <v>838</v>
      </c>
    </row>
    <row r="119" spans="1:1">
      <c r="A119" s="2" t="s">
        <v>839</v>
      </c>
    </row>
    <row r="120" spans="1:1">
      <c r="A120" s="2" t="s">
        <v>839</v>
      </c>
    </row>
    <row r="121" spans="1:1">
      <c r="A121" s="2" t="s">
        <v>839</v>
      </c>
    </row>
    <row r="122" spans="1:1">
      <c r="A122" s="2" t="s">
        <v>774</v>
      </c>
    </row>
    <row r="123" spans="1:1">
      <c r="A123" s="2" t="s">
        <v>774</v>
      </c>
    </row>
    <row r="124" spans="1:1">
      <c r="A124" s="2" t="s">
        <v>774</v>
      </c>
    </row>
    <row r="125" spans="1:1">
      <c r="A125" s="2" t="s">
        <v>774</v>
      </c>
    </row>
    <row r="126" spans="1:1">
      <c r="A126" s="2" t="s">
        <v>774</v>
      </c>
    </row>
    <row r="127" spans="1:1">
      <c r="A127" s="2" t="s">
        <v>774</v>
      </c>
    </row>
    <row r="128" spans="1:1">
      <c r="A128" s="2" t="s">
        <v>776</v>
      </c>
    </row>
    <row r="129" spans="1:1">
      <c r="A129" s="2" t="s">
        <v>776</v>
      </c>
    </row>
    <row r="130" spans="1:1">
      <c r="A130" s="2" t="s">
        <v>779</v>
      </c>
    </row>
    <row r="131" spans="1:1">
      <c r="A131" s="2" t="s">
        <v>779</v>
      </c>
    </row>
    <row r="132" spans="1:1">
      <c r="A132" s="2" t="s">
        <v>779</v>
      </c>
    </row>
    <row r="133" spans="1:1">
      <c r="A133" s="2" t="s">
        <v>779</v>
      </c>
    </row>
    <row r="134" spans="1:1">
      <c r="A134" s="2" t="s">
        <v>779</v>
      </c>
    </row>
    <row r="135" spans="1:1">
      <c r="A135" s="2" t="s">
        <v>779</v>
      </c>
    </row>
    <row r="136" spans="1:1">
      <c r="A136" s="2" t="s">
        <v>780</v>
      </c>
    </row>
    <row r="137" spans="1:1">
      <c r="A137" s="2" t="s">
        <v>780</v>
      </c>
    </row>
    <row r="138" spans="1:1">
      <c r="A138" s="2" t="s">
        <v>292</v>
      </c>
    </row>
    <row r="139" spans="1:1">
      <c r="A139" s="2" t="s">
        <v>292</v>
      </c>
    </row>
    <row r="140" spans="1:1">
      <c r="A140" s="2" t="s">
        <v>292</v>
      </c>
    </row>
    <row r="141" spans="1:1">
      <c r="A141" s="2" t="s">
        <v>292</v>
      </c>
    </row>
    <row r="142" spans="1:1">
      <c r="A142" s="2" t="s">
        <v>292</v>
      </c>
    </row>
    <row r="143" spans="1:1">
      <c r="A143" s="2" t="s">
        <v>784</v>
      </c>
    </row>
    <row r="144" spans="1:1">
      <c r="A144" s="2" t="s">
        <v>784</v>
      </c>
    </row>
    <row r="145" spans="1:1">
      <c r="A145" s="2" t="s">
        <v>786</v>
      </c>
    </row>
    <row r="146" spans="1:1">
      <c r="A146" s="2" t="s">
        <v>788</v>
      </c>
    </row>
    <row r="147" spans="1:1">
      <c r="A147" s="2" t="s">
        <v>790</v>
      </c>
    </row>
    <row r="148" spans="1:1">
      <c r="A148" s="2" t="s">
        <v>792</v>
      </c>
    </row>
    <row r="149" spans="1:1">
      <c r="A149" s="2" t="s">
        <v>792</v>
      </c>
    </row>
    <row r="150" spans="1:1">
      <c r="A150" s="2" t="s">
        <v>792</v>
      </c>
    </row>
    <row r="151" spans="1:1">
      <c r="A151" s="2" t="s">
        <v>65</v>
      </c>
    </row>
    <row r="152" spans="1:1">
      <c r="A152" s="2" t="s">
        <v>65</v>
      </c>
    </row>
    <row r="153" spans="1:1">
      <c r="A153" s="2" t="s">
        <v>65</v>
      </c>
    </row>
    <row r="154" spans="1:1">
      <c r="A154" s="2" t="s">
        <v>65</v>
      </c>
    </row>
    <row r="155" spans="1:1">
      <c r="A155" s="2" t="s">
        <v>65</v>
      </c>
    </row>
    <row r="156" spans="1:1">
      <c r="A156" s="2" t="s">
        <v>795</v>
      </c>
    </row>
    <row r="157" spans="1:1">
      <c r="A157" s="2" t="s">
        <v>795</v>
      </c>
    </row>
    <row r="158" spans="1:1">
      <c r="A158" s="2" t="s">
        <v>795</v>
      </c>
    </row>
    <row r="159" spans="1:1">
      <c r="A159" s="2" t="s">
        <v>795</v>
      </c>
    </row>
    <row r="160" spans="1:1">
      <c r="A160" s="2" t="s">
        <v>797</v>
      </c>
    </row>
    <row r="161" spans="1:1">
      <c r="A161" s="2" t="s">
        <v>797</v>
      </c>
    </row>
    <row r="162" spans="1:1">
      <c r="A162" s="2" t="s">
        <v>799</v>
      </c>
    </row>
    <row r="163" spans="1:1">
      <c r="A163" s="2" t="s">
        <v>799</v>
      </c>
    </row>
    <row r="164" spans="1:1">
      <c r="A164" s="2" t="s">
        <v>68</v>
      </c>
    </row>
    <row r="165" spans="1:1">
      <c r="A165" s="2" t="s">
        <v>68</v>
      </c>
    </row>
    <row r="166" spans="1:1">
      <c r="A166" s="2" t="s">
        <v>68</v>
      </c>
    </row>
    <row r="167" spans="1:1">
      <c r="A167" s="2" t="s">
        <v>68</v>
      </c>
    </row>
    <row r="168" spans="1:1">
      <c r="A168" s="2" t="s">
        <v>68</v>
      </c>
    </row>
    <row r="169" spans="1:1">
      <c r="A169" s="2" t="s">
        <v>68</v>
      </c>
    </row>
    <row r="170" spans="1:1">
      <c r="A170" s="2" t="s">
        <v>68</v>
      </c>
    </row>
    <row r="171" spans="1:1">
      <c r="A171" s="2" t="s">
        <v>68</v>
      </c>
    </row>
    <row r="172" spans="1:1">
      <c r="A172" s="2" t="s">
        <v>68</v>
      </c>
    </row>
    <row r="173" spans="1:1">
      <c r="A173" s="2" t="s">
        <v>68</v>
      </c>
    </row>
    <row r="174" spans="1:1">
      <c r="A174" s="2" t="s">
        <v>68</v>
      </c>
    </row>
    <row r="175" spans="1:1">
      <c r="A175" s="2" t="s">
        <v>68</v>
      </c>
    </row>
    <row r="176" spans="1:1">
      <c r="A176" s="2" t="s">
        <v>68</v>
      </c>
    </row>
    <row r="177" spans="1:1">
      <c r="A177" s="2" t="s">
        <v>802</v>
      </c>
    </row>
    <row r="178" spans="1:1">
      <c r="A178" s="2" t="s">
        <v>802</v>
      </c>
    </row>
    <row r="179" spans="1:1">
      <c r="A179" s="2" t="s">
        <v>804</v>
      </c>
    </row>
    <row r="180" spans="1:1">
      <c r="A180" s="2" t="s">
        <v>804</v>
      </c>
    </row>
    <row r="181" spans="1:1">
      <c r="A181" s="2" t="s">
        <v>804</v>
      </c>
    </row>
    <row r="182" spans="1:1">
      <c r="A182" s="2" t="s">
        <v>804</v>
      </c>
    </row>
    <row r="183" spans="1:1">
      <c r="A183" s="2" t="s">
        <v>804</v>
      </c>
    </row>
    <row r="184" spans="1:1">
      <c r="A184" s="2" t="s">
        <v>804</v>
      </c>
    </row>
    <row r="185" spans="1:1">
      <c r="A185" s="2" t="s">
        <v>473</v>
      </c>
    </row>
    <row r="186" spans="1:1">
      <c r="A186" s="2" t="s">
        <v>806</v>
      </c>
    </row>
    <row r="187" spans="1:1">
      <c r="A187" s="2" t="s">
        <v>806</v>
      </c>
    </row>
    <row r="188" spans="1:1">
      <c r="A188" s="2" t="s">
        <v>840</v>
      </c>
    </row>
    <row r="189" spans="1:1">
      <c r="A189" s="2" t="s">
        <v>841</v>
      </c>
    </row>
    <row r="190" spans="1:1">
      <c r="A190" s="2" t="s">
        <v>842</v>
      </c>
    </row>
    <row r="191" spans="1:1">
      <c r="A191" s="2" t="s">
        <v>843</v>
      </c>
    </row>
    <row r="192" spans="1:1">
      <c r="A192" s="2" t="s">
        <v>844</v>
      </c>
    </row>
    <row r="193" spans="1:1">
      <c r="A193" s="2" t="s">
        <v>845</v>
      </c>
    </row>
    <row r="194" spans="1:1">
      <c r="A194" s="2" t="s">
        <v>846</v>
      </c>
    </row>
    <row r="195" spans="1:1">
      <c r="A195" s="2" t="s">
        <v>847</v>
      </c>
    </row>
    <row r="196" spans="1:1">
      <c r="A196" s="2" t="s">
        <v>848</v>
      </c>
    </row>
    <row r="197" spans="1:1">
      <c r="A197" s="2" t="s">
        <v>820</v>
      </c>
    </row>
    <row r="198" spans="1:1">
      <c r="A198" s="2" t="s">
        <v>822</v>
      </c>
    </row>
    <row r="199" spans="1:1">
      <c r="A199" s="2" t="s">
        <v>822</v>
      </c>
    </row>
    <row r="200" spans="1:1">
      <c r="A200" s="2" t="s">
        <v>849</v>
      </c>
    </row>
    <row r="201" spans="1:1">
      <c r="A201" s="2" t="s">
        <v>826</v>
      </c>
    </row>
    <row r="202" spans="1:1">
      <c r="A202" s="2" t="s">
        <v>828</v>
      </c>
    </row>
    <row r="203" spans="1:1">
      <c r="A203" s="2" t="s">
        <v>828</v>
      </c>
    </row>
    <row r="204" spans="1:1">
      <c r="A204" s="2" t="s">
        <v>830</v>
      </c>
    </row>
    <row r="205" spans="1:1">
      <c r="A205" s="2" t="s">
        <v>832</v>
      </c>
    </row>
    <row r="206" spans="1:1">
      <c r="A206" s="2" t="s">
        <v>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2023-09-08T08:24:53Z</cp:lastPrinted>
  <dcterms:created xsi:type="dcterms:W3CDTF">2009-06-02T18:56:54Z</dcterms:created>
  <dcterms:modified xsi:type="dcterms:W3CDTF">2023-09-08T08:43:29Z</dcterms:modified>
</cp:coreProperties>
</file>